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2780" yWindow="1540" windowWidth="28460" windowHeight="19860" tabRatio="879"/>
  </bookViews>
  <sheets>
    <sheet name="Copyright" sheetId="31" r:id="rId1"/>
    <sheet name="State" sheetId="2" r:id="rId2"/>
    <sheet name="County" sheetId="1" r:id="rId3"/>
    <sheet name="Town" sheetId="23" r:id="rId4"/>
    <sheet name="Graphs" sheetId="4" r:id="rId5"/>
    <sheet name="Party" sheetId="25" r:id="rId6"/>
    <sheet name="Statistics" sheetId="3" r:id="rId7"/>
    <sheet name="Candidates" sheetId="27" r:id="rId8"/>
    <sheet name="Notes" sheetId="28" r:id="rId9"/>
    <sheet name="Data Sources" sheetId="21" r:id="rId10"/>
    <sheet name="Update Log" sheetId="32" r:id="rId11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71" i="1" l="1"/>
  <c r="R571" i="1"/>
  <c r="O571" i="1"/>
  <c r="N571" i="1"/>
  <c r="AA111" i="1"/>
  <c r="U111" i="1"/>
  <c r="S111" i="1"/>
  <c r="R111" i="1"/>
  <c r="Q111" i="1"/>
  <c r="O111" i="1"/>
  <c r="N111" i="1"/>
  <c r="H1" i="2"/>
  <c r="J1" i="2"/>
  <c r="L1" i="2"/>
  <c r="N1" i="2"/>
  <c r="P1" i="2"/>
  <c r="R1" i="2"/>
  <c r="T1" i="2"/>
  <c r="F9" i="27"/>
  <c r="V1" i="2"/>
  <c r="F10" i="27"/>
  <c r="X1" i="2"/>
  <c r="F11" i="27"/>
  <c r="Z1" i="2"/>
  <c r="F12" i="27"/>
  <c r="AB1" i="2"/>
  <c r="F13" i="27"/>
  <c r="AD1" i="2"/>
  <c r="F14" i="27"/>
  <c r="AF1" i="2"/>
  <c r="AH1" i="2"/>
  <c r="AJ1" i="2"/>
  <c r="AL1" i="2"/>
  <c r="AN1" i="2"/>
  <c r="AP1" i="2"/>
  <c r="AR1" i="2"/>
  <c r="AX1" i="2"/>
  <c r="AY1" i="2"/>
  <c r="AZ1" i="2"/>
  <c r="BA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N69" i="1"/>
  <c r="H3" i="2"/>
  <c r="O69" i="1"/>
  <c r="J3" i="2"/>
  <c r="L3" i="2"/>
  <c r="N3" i="2"/>
  <c r="R69" i="1"/>
  <c r="P3" i="2"/>
  <c r="T3" i="2"/>
  <c r="R3" i="2"/>
  <c r="Z3" i="2"/>
  <c r="AF3" i="2"/>
  <c r="X3" i="2"/>
  <c r="AB3" i="2"/>
  <c r="V3" i="2"/>
  <c r="AD3" i="2"/>
  <c r="AN3" i="2"/>
  <c r="AP3" i="2"/>
  <c r="AA69" i="1"/>
  <c r="AH3" i="2"/>
  <c r="AL3" i="2"/>
  <c r="AJ3" i="2"/>
  <c r="AR3" i="2"/>
  <c r="B3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C3" i="2"/>
  <c r="D3" i="2"/>
  <c r="E3" i="2"/>
  <c r="F3" i="2"/>
  <c r="G3" i="2"/>
  <c r="AU3" i="2"/>
  <c r="AW3" i="2"/>
  <c r="AX3" i="2"/>
  <c r="AY3" i="2"/>
  <c r="AZ3" i="2"/>
  <c r="BA3" i="2"/>
  <c r="H4" i="2"/>
  <c r="J4" i="2"/>
  <c r="L4" i="2"/>
  <c r="N4" i="2"/>
  <c r="P4" i="2"/>
  <c r="T4" i="2"/>
  <c r="R4" i="2"/>
  <c r="Z4" i="2"/>
  <c r="AF4" i="2"/>
  <c r="X4" i="2"/>
  <c r="AB4" i="2"/>
  <c r="V4" i="2"/>
  <c r="AD4" i="2"/>
  <c r="AN4" i="2"/>
  <c r="AP4" i="2"/>
  <c r="AH4" i="2"/>
  <c r="AL4" i="2"/>
  <c r="AJ4" i="2"/>
  <c r="AR4" i="2"/>
  <c r="B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C4" i="2"/>
  <c r="D4" i="2"/>
  <c r="E4" i="2"/>
  <c r="F4" i="2"/>
  <c r="G4" i="2"/>
  <c r="AU4" i="2"/>
  <c r="AW4" i="2"/>
  <c r="AX4" i="2"/>
  <c r="AY4" i="2"/>
  <c r="AZ4" i="2"/>
  <c r="BA4" i="2"/>
  <c r="N128" i="1"/>
  <c r="H5" i="2"/>
  <c r="O128" i="1"/>
  <c r="J5" i="2"/>
  <c r="P128" i="1"/>
  <c r="L5" i="2"/>
  <c r="N5" i="2"/>
  <c r="R128" i="1"/>
  <c r="P5" i="2"/>
  <c r="T5" i="2"/>
  <c r="R5" i="2"/>
  <c r="Z5" i="2"/>
  <c r="AF5" i="2"/>
  <c r="X5" i="2"/>
  <c r="AB5" i="2"/>
  <c r="V5" i="2"/>
  <c r="AD5" i="2"/>
  <c r="AN5" i="2"/>
  <c r="AP5" i="2"/>
  <c r="AA128" i="1"/>
  <c r="AH5" i="2"/>
  <c r="AL5" i="2"/>
  <c r="AJ5" i="2"/>
  <c r="AR5" i="2"/>
  <c r="B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C5" i="2"/>
  <c r="D5" i="2"/>
  <c r="E5" i="2"/>
  <c r="F5" i="2"/>
  <c r="G5" i="2"/>
  <c r="AU5" i="2"/>
  <c r="AW5" i="2"/>
  <c r="AX5" i="2"/>
  <c r="AY5" i="2"/>
  <c r="AZ5" i="2"/>
  <c r="BA5" i="2"/>
  <c r="N205" i="1"/>
  <c r="H6" i="2"/>
  <c r="O205" i="1"/>
  <c r="J6" i="2"/>
  <c r="L6" i="2"/>
  <c r="N6" i="2"/>
  <c r="P6" i="2"/>
  <c r="T6" i="2"/>
  <c r="R6" i="2"/>
  <c r="Z6" i="2"/>
  <c r="AF6" i="2"/>
  <c r="X6" i="2"/>
  <c r="AB6" i="2"/>
  <c r="V6" i="2"/>
  <c r="AD6" i="2"/>
  <c r="AN6" i="2"/>
  <c r="AP6" i="2"/>
  <c r="AA174" i="1"/>
  <c r="AA205" i="1"/>
  <c r="AH6" i="2"/>
  <c r="AL6" i="2"/>
  <c r="AJ6" i="2"/>
  <c r="AR6" i="2"/>
  <c r="B6" i="2"/>
  <c r="I6" i="2"/>
  <c r="K6" i="2"/>
  <c r="M6" i="2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AQ6" i="2"/>
  <c r="AS6" i="2"/>
  <c r="C6" i="2"/>
  <c r="D6" i="2"/>
  <c r="E6" i="2"/>
  <c r="F6" i="2"/>
  <c r="G6" i="2"/>
  <c r="AU6" i="2"/>
  <c r="AW6" i="2"/>
  <c r="AX6" i="2"/>
  <c r="AY6" i="2"/>
  <c r="AZ6" i="2"/>
  <c r="BA6" i="2"/>
  <c r="N265" i="1"/>
  <c r="H7" i="2"/>
  <c r="O265" i="1"/>
  <c r="J7" i="2"/>
  <c r="L7" i="2"/>
  <c r="Q265" i="1"/>
  <c r="N7" i="2"/>
  <c r="R265" i="1"/>
  <c r="P7" i="2"/>
  <c r="T265" i="1"/>
  <c r="T7" i="2"/>
  <c r="S265" i="1"/>
  <c r="R7" i="2"/>
  <c r="Z7" i="2"/>
  <c r="AF7" i="2"/>
  <c r="X7" i="2"/>
  <c r="AB7" i="2"/>
  <c r="V7" i="2"/>
  <c r="AD7" i="2"/>
  <c r="AN7" i="2"/>
  <c r="AP7" i="2"/>
  <c r="AA265" i="1"/>
  <c r="AH7" i="2"/>
  <c r="AL7" i="2"/>
  <c r="AJ7" i="2"/>
  <c r="AR7" i="2"/>
  <c r="B7" i="2"/>
  <c r="I7" i="2"/>
  <c r="K7" i="2"/>
  <c r="M7" i="2"/>
  <c r="O7" i="2"/>
  <c r="Q7" i="2"/>
  <c r="S7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C7" i="2"/>
  <c r="D7" i="2"/>
  <c r="E7" i="2"/>
  <c r="F7" i="2"/>
  <c r="G7" i="2"/>
  <c r="AU7" i="2"/>
  <c r="AW7" i="2"/>
  <c r="AX7" i="2"/>
  <c r="AY7" i="2"/>
  <c r="AZ7" i="2"/>
  <c r="BA7" i="2"/>
  <c r="N331" i="1"/>
  <c r="H8" i="2"/>
  <c r="O331" i="1"/>
  <c r="J8" i="2"/>
  <c r="L8" i="2"/>
  <c r="Q331" i="1"/>
  <c r="N8" i="2"/>
  <c r="R331" i="1"/>
  <c r="P8" i="2"/>
  <c r="T8" i="2"/>
  <c r="R8" i="2"/>
  <c r="Z8" i="2"/>
  <c r="AF8" i="2"/>
  <c r="X8" i="2"/>
  <c r="AB8" i="2"/>
  <c r="V8" i="2"/>
  <c r="AD8" i="2"/>
  <c r="AN8" i="2"/>
  <c r="AP8" i="2"/>
  <c r="AH8" i="2"/>
  <c r="AL8" i="2"/>
  <c r="AJ8" i="2"/>
  <c r="AR8" i="2"/>
  <c r="B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M8" i="2"/>
  <c r="AO8" i="2"/>
  <c r="AQ8" i="2"/>
  <c r="AS8" i="2"/>
  <c r="C8" i="2"/>
  <c r="D8" i="2"/>
  <c r="E8" i="2"/>
  <c r="F8" i="2"/>
  <c r="G8" i="2"/>
  <c r="AU8" i="2"/>
  <c r="AW8" i="2"/>
  <c r="AX8" i="2"/>
  <c r="AY8" i="2"/>
  <c r="AZ8" i="2"/>
  <c r="BA8" i="2"/>
  <c r="AV333" i="1"/>
  <c r="AO3" i="23"/>
  <c r="AO4" i="23"/>
  <c r="AO5" i="23"/>
  <c r="AO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44" i="23"/>
  <c r="AO45" i="23"/>
  <c r="AO46" i="23"/>
  <c r="AO47" i="23"/>
  <c r="AO48" i="23"/>
  <c r="AO49" i="23"/>
  <c r="AO50" i="23"/>
  <c r="AO51" i="23"/>
  <c r="AO52" i="23"/>
  <c r="AO53" i="23"/>
  <c r="AO54" i="23"/>
  <c r="AO55" i="23"/>
  <c r="AO56" i="23"/>
  <c r="AO57" i="23"/>
  <c r="AO58" i="23"/>
  <c r="AO59" i="23"/>
  <c r="AO60" i="23"/>
  <c r="AO61" i="23"/>
  <c r="AO62" i="23"/>
  <c r="AO63" i="23"/>
  <c r="AO64" i="23"/>
  <c r="AO65" i="23"/>
  <c r="AO66" i="23"/>
  <c r="AO67" i="23"/>
  <c r="AO68" i="23"/>
  <c r="AO69" i="23"/>
  <c r="AO70" i="23"/>
  <c r="AO71" i="23"/>
  <c r="AO72" i="23"/>
  <c r="AO73" i="23"/>
  <c r="AO74" i="23"/>
  <c r="AO75" i="23"/>
  <c r="AO76" i="23"/>
  <c r="AO77" i="23"/>
  <c r="AO78" i="23"/>
  <c r="AO79" i="23"/>
  <c r="AO80" i="23"/>
  <c r="AO81" i="23"/>
  <c r="AO82" i="23"/>
  <c r="AO83" i="23"/>
  <c r="AO84" i="23"/>
  <c r="AO85" i="23"/>
  <c r="AO86" i="23"/>
  <c r="AO87" i="23"/>
  <c r="AO88" i="23"/>
  <c r="AO89" i="23"/>
  <c r="AO90" i="23"/>
  <c r="AO91" i="23"/>
  <c r="AO92" i="23"/>
  <c r="AO93" i="23"/>
  <c r="AO94" i="23"/>
  <c r="AO95" i="23"/>
  <c r="AO96" i="23"/>
  <c r="AO97" i="23"/>
  <c r="AO98" i="23"/>
  <c r="AO99" i="23"/>
  <c r="AO100" i="23"/>
  <c r="AO101" i="23"/>
  <c r="AO102" i="23"/>
  <c r="AO103" i="23"/>
  <c r="AO104" i="23"/>
  <c r="AO105" i="23"/>
  <c r="AO106" i="23"/>
  <c r="AO107" i="23"/>
  <c r="AO108" i="23"/>
  <c r="AO109" i="23"/>
  <c r="AO110" i="23"/>
  <c r="AO111" i="23"/>
  <c r="AO112" i="23"/>
  <c r="AO113" i="23"/>
  <c r="AO114" i="23"/>
  <c r="AO115" i="23"/>
  <c r="AO116" i="23"/>
  <c r="AO117" i="23"/>
  <c r="AO118" i="23"/>
  <c r="AO119" i="23"/>
  <c r="AO120" i="23"/>
  <c r="AO121" i="23"/>
  <c r="AO122" i="23"/>
  <c r="AO123" i="23"/>
  <c r="AO124" i="23"/>
  <c r="AO125" i="23"/>
  <c r="AO126" i="23"/>
  <c r="AO127" i="23"/>
  <c r="AO128" i="23"/>
  <c r="AO129" i="23"/>
  <c r="AO130" i="23"/>
  <c r="AO131" i="23"/>
  <c r="AO132" i="23"/>
  <c r="AO133" i="23"/>
  <c r="AO134" i="23"/>
  <c r="AO135" i="23"/>
  <c r="AO136" i="23"/>
  <c r="AO137" i="23"/>
  <c r="AO138" i="23"/>
  <c r="AO139" i="23"/>
  <c r="AO140" i="23"/>
  <c r="AO141" i="23"/>
  <c r="AO142" i="23"/>
  <c r="AO143" i="23"/>
  <c r="AO144" i="23"/>
  <c r="AO145" i="23"/>
  <c r="AO146" i="23"/>
  <c r="AO147" i="23"/>
  <c r="AO148" i="23"/>
  <c r="AO149" i="23"/>
  <c r="AO150" i="23"/>
  <c r="AO151" i="23"/>
  <c r="AO152" i="23"/>
  <c r="AO153" i="23"/>
  <c r="AO154" i="23"/>
  <c r="AO155" i="23"/>
  <c r="AO156" i="23"/>
  <c r="AO157" i="23"/>
  <c r="AO158" i="23"/>
  <c r="AO159" i="23"/>
  <c r="AO160" i="23"/>
  <c r="AO161" i="23"/>
  <c r="AO162" i="23"/>
  <c r="AO163" i="23"/>
  <c r="AO164" i="23"/>
  <c r="AO165" i="23"/>
  <c r="AO166" i="23"/>
  <c r="AO167" i="23"/>
  <c r="AO168" i="23"/>
  <c r="AO169" i="23"/>
  <c r="AO170" i="23"/>
  <c r="AO171" i="23"/>
  <c r="N333" i="1"/>
  <c r="AV334" i="1"/>
  <c r="N334" i="1"/>
  <c r="AV335" i="1"/>
  <c r="N335" i="1"/>
  <c r="AV336" i="1"/>
  <c r="N336" i="1"/>
  <c r="AV337" i="1"/>
  <c r="N337" i="1"/>
  <c r="AV338" i="1"/>
  <c r="N338" i="1"/>
  <c r="AV339" i="1"/>
  <c r="N339" i="1"/>
  <c r="AV340" i="1"/>
  <c r="N340" i="1"/>
  <c r="N341" i="1"/>
  <c r="H9" i="2"/>
  <c r="O333" i="1"/>
  <c r="O334" i="1"/>
  <c r="O335" i="1"/>
  <c r="O336" i="1"/>
  <c r="O337" i="1"/>
  <c r="O338" i="1"/>
  <c r="O339" i="1"/>
  <c r="O340" i="1"/>
  <c r="O341" i="1"/>
  <c r="J9" i="2"/>
  <c r="L9" i="2"/>
  <c r="N9" i="2"/>
  <c r="P9" i="2"/>
  <c r="T9" i="2"/>
  <c r="R9" i="2"/>
  <c r="Z9" i="2"/>
  <c r="AF9" i="2"/>
  <c r="X9" i="2"/>
  <c r="AB9" i="2"/>
  <c r="V9" i="2"/>
  <c r="AD9" i="2"/>
  <c r="AN9" i="2"/>
  <c r="AP9" i="2"/>
  <c r="AA341" i="1"/>
  <c r="AH9" i="2"/>
  <c r="AL9" i="2"/>
  <c r="AJ9" i="2"/>
  <c r="AR9" i="2"/>
  <c r="B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M9" i="2"/>
  <c r="AO9" i="2"/>
  <c r="AQ9" i="2"/>
  <c r="AS9" i="2"/>
  <c r="C9" i="2"/>
  <c r="D9" i="2"/>
  <c r="E9" i="2"/>
  <c r="F9" i="2"/>
  <c r="G9" i="2"/>
  <c r="AU9" i="2"/>
  <c r="AW9" i="2"/>
  <c r="AX9" i="2"/>
  <c r="AY9" i="2"/>
  <c r="AZ9" i="2"/>
  <c r="BA9" i="2"/>
  <c r="N410" i="1"/>
  <c r="H10" i="2"/>
  <c r="O410" i="1"/>
  <c r="J10" i="2"/>
  <c r="L10" i="2"/>
  <c r="N10" i="2"/>
  <c r="P10" i="2"/>
  <c r="T10" i="2"/>
  <c r="R10" i="2"/>
  <c r="Z10" i="2"/>
  <c r="AF10" i="2"/>
  <c r="X10" i="2"/>
  <c r="AB10" i="2"/>
  <c r="U410" i="1"/>
  <c r="V10" i="2"/>
  <c r="AD10" i="2"/>
  <c r="AN10" i="2"/>
  <c r="AP10" i="2"/>
  <c r="AA410" i="1"/>
  <c r="AH10" i="2"/>
  <c r="AL10" i="2"/>
  <c r="AJ10" i="2"/>
  <c r="AR10" i="2"/>
  <c r="B10" i="2"/>
  <c r="I10" i="2"/>
  <c r="K10" i="2"/>
  <c r="M10" i="2"/>
  <c r="O10" i="2"/>
  <c r="Q10" i="2"/>
  <c r="S10" i="2"/>
  <c r="U10" i="2"/>
  <c r="W10" i="2"/>
  <c r="Y10" i="2"/>
  <c r="AA10" i="2"/>
  <c r="AC10" i="2"/>
  <c r="AE10" i="2"/>
  <c r="AG10" i="2"/>
  <c r="AI10" i="2"/>
  <c r="AK10" i="2"/>
  <c r="AM10" i="2"/>
  <c r="AO10" i="2"/>
  <c r="AQ10" i="2"/>
  <c r="AS10" i="2"/>
  <c r="C10" i="2"/>
  <c r="D10" i="2"/>
  <c r="E10" i="2"/>
  <c r="F10" i="2"/>
  <c r="G10" i="2"/>
  <c r="AU10" i="2"/>
  <c r="AW10" i="2"/>
  <c r="AX10" i="2"/>
  <c r="AY10" i="2"/>
  <c r="AZ10" i="2"/>
  <c r="BA10" i="2"/>
  <c r="H11" i="2"/>
  <c r="J11" i="2"/>
  <c r="L11" i="2"/>
  <c r="N11" i="2"/>
  <c r="P11" i="2"/>
  <c r="T11" i="2"/>
  <c r="R11" i="2"/>
  <c r="Z11" i="2"/>
  <c r="AF11" i="2"/>
  <c r="X11" i="2"/>
  <c r="AB11" i="2"/>
  <c r="V11" i="2"/>
  <c r="AD11" i="2"/>
  <c r="AN11" i="2"/>
  <c r="AP11" i="2"/>
  <c r="AH11" i="2"/>
  <c r="AL11" i="2"/>
  <c r="AJ11" i="2"/>
  <c r="AR11" i="2"/>
  <c r="B11" i="2"/>
  <c r="I11" i="2"/>
  <c r="K11" i="2"/>
  <c r="M11" i="2"/>
  <c r="O11" i="2"/>
  <c r="Q11" i="2"/>
  <c r="S11" i="2"/>
  <c r="U11" i="2"/>
  <c r="W11" i="2"/>
  <c r="Y11" i="2"/>
  <c r="AA11" i="2"/>
  <c r="AC11" i="2"/>
  <c r="AE11" i="2"/>
  <c r="AG11" i="2"/>
  <c r="AI11" i="2"/>
  <c r="AK11" i="2"/>
  <c r="AM11" i="2"/>
  <c r="AO11" i="2"/>
  <c r="AQ11" i="2"/>
  <c r="AS11" i="2"/>
  <c r="C11" i="2"/>
  <c r="D11" i="2"/>
  <c r="E11" i="2"/>
  <c r="F11" i="2"/>
  <c r="G11" i="2"/>
  <c r="AU11" i="2"/>
  <c r="AW11" i="2"/>
  <c r="AX11" i="2"/>
  <c r="AY11" i="2"/>
  <c r="AZ11" i="2"/>
  <c r="BA11" i="2"/>
  <c r="N577" i="1"/>
  <c r="H12" i="2"/>
  <c r="O577" i="1"/>
  <c r="J12" i="2"/>
  <c r="L12" i="2"/>
  <c r="N12" i="2"/>
  <c r="R577" i="1"/>
  <c r="P12" i="2"/>
  <c r="T577" i="1"/>
  <c r="T12" i="2"/>
  <c r="R12" i="2"/>
  <c r="Z12" i="2"/>
  <c r="AF12" i="2"/>
  <c r="V577" i="1"/>
  <c r="X12" i="2"/>
  <c r="AB12" i="2"/>
  <c r="U577" i="1"/>
  <c r="V12" i="2"/>
  <c r="AD12" i="2"/>
  <c r="AN12" i="2"/>
  <c r="AP12" i="2"/>
  <c r="AH12" i="2"/>
  <c r="AL12" i="2"/>
  <c r="AJ12" i="2"/>
  <c r="AR12" i="2"/>
  <c r="B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AM12" i="2"/>
  <c r="AO12" i="2"/>
  <c r="AQ12" i="2"/>
  <c r="AS12" i="2"/>
  <c r="C12" i="2"/>
  <c r="D12" i="2"/>
  <c r="E12" i="2"/>
  <c r="F12" i="2"/>
  <c r="G12" i="2"/>
  <c r="AU12" i="2"/>
  <c r="AW12" i="2"/>
  <c r="AX12" i="2"/>
  <c r="AY12" i="2"/>
  <c r="AZ12" i="2"/>
  <c r="BA12" i="2"/>
  <c r="N623" i="1"/>
  <c r="H13" i="2"/>
  <c r="O623" i="1"/>
  <c r="J13" i="2"/>
  <c r="L13" i="2"/>
  <c r="N13" i="2"/>
  <c r="R623" i="1"/>
  <c r="P13" i="2"/>
  <c r="T13" i="2"/>
  <c r="R13" i="2"/>
  <c r="Z13" i="2"/>
  <c r="AF13" i="2"/>
  <c r="X13" i="2"/>
  <c r="AB13" i="2"/>
  <c r="V13" i="2"/>
  <c r="AD13" i="2"/>
  <c r="AN13" i="2"/>
  <c r="AP13" i="2"/>
  <c r="AA623" i="1"/>
  <c r="AH13" i="2"/>
  <c r="AL13" i="2"/>
  <c r="AJ13" i="2"/>
  <c r="AR13" i="2"/>
  <c r="B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AM13" i="2"/>
  <c r="AO13" i="2"/>
  <c r="AQ13" i="2"/>
  <c r="AS13" i="2"/>
  <c r="C13" i="2"/>
  <c r="D13" i="2"/>
  <c r="E13" i="2"/>
  <c r="F13" i="2"/>
  <c r="G13" i="2"/>
  <c r="AU13" i="2"/>
  <c r="AW13" i="2"/>
  <c r="AX13" i="2"/>
  <c r="AY13" i="2"/>
  <c r="AZ13" i="2"/>
  <c r="BA13" i="2"/>
  <c r="N727" i="1"/>
  <c r="H14" i="2"/>
  <c r="O727" i="1"/>
  <c r="J14" i="2"/>
  <c r="L14" i="2"/>
  <c r="N14" i="2"/>
  <c r="R727" i="1"/>
  <c r="P14" i="2"/>
  <c r="T14" i="2"/>
  <c r="R14" i="2"/>
  <c r="Z14" i="2"/>
  <c r="AF14" i="2"/>
  <c r="X14" i="2"/>
  <c r="AB14" i="2"/>
  <c r="U727" i="1"/>
  <c r="V14" i="2"/>
  <c r="AD14" i="2"/>
  <c r="AN14" i="2"/>
  <c r="AP14" i="2"/>
  <c r="AA727" i="1"/>
  <c r="AH14" i="2"/>
  <c r="AL14" i="2"/>
  <c r="AJ14" i="2"/>
  <c r="AR14" i="2"/>
  <c r="B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AM14" i="2"/>
  <c r="AO14" i="2"/>
  <c r="AQ14" i="2"/>
  <c r="AS14" i="2"/>
  <c r="C14" i="2"/>
  <c r="D14" i="2"/>
  <c r="E14" i="2"/>
  <c r="F14" i="2"/>
  <c r="G14" i="2"/>
  <c r="AU14" i="2"/>
  <c r="AW14" i="2"/>
  <c r="AX14" i="2"/>
  <c r="AY14" i="2"/>
  <c r="AZ14" i="2"/>
  <c r="BA14" i="2"/>
  <c r="N828" i="1"/>
  <c r="H15" i="2"/>
  <c r="O828" i="1"/>
  <c r="J15" i="2"/>
  <c r="L15" i="2"/>
  <c r="Q828" i="1"/>
  <c r="N15" i="2"/>
  <c r="R828" i="1"/>
  <c r="P15" i="2"/>
  <c r="T15" i="2"/>
  <c r="R15" i="2"/>
  <c r="Z15" i="2"/>
  <c r="AF15" i="2"/>
  <c r="X15" i="2"/>
  <c r="AB15" i="2"/>
  <c r="V15" i="2"/>
  <c r="AD15" i="2"/>
  <c r="AN15" i="2"/>
  <c r="AP15" i="2"/>
  <c r="AA828" i="1"/>
  <c r="AH15" i="2"/>
  <c r="AL15" i="2"/>
  <c r="AJ15" i="2"/>
  <c r="AR15" i="2"/>
  <c r="B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M15" i="2"/>
  <c r="AO15" i="2"/>
  <c r="AQ15" i="2"/>
  <c r="AS15" i="2"/>
  <c r="C15" i="2"/>
  <c r="D15" i="2"/>
  <c r="E15" i="2"/>
  <c r="F15" i="2"/>
  <c r="G15" i="2"/>
  <c r="AU15" i="2"/>
  <c r="AW15" i="2"/>
  <c r="AX15" i="2"/>
  <c r="AY15" i="2"/>
  <c r="AZ15" i="2"/>
  <c r="BA15" i="2"/>
  <c r="N935" i="1"/>
  <c r="H16" i="2"/>
  <c r="O935" i="1"/>
  <c r="J16" i="2"/>
  <c r="L16" i="2"/>
  <c r="N16" i="2"/>
  <c r="R935" i="1"/>
  <c r="P16" i="2"/>
  <c r="T16" i="2"/>
  <c r="R16" i="2"/>
  <c r="Z16" i="2"/>
  <c r="AF16" i="2"/>
  <c r="X16" i="2"/>
  <c r="AB16" i="2"/>
  <c r="U935" i="1"/>
  <c r="V16" i="2"/>
  <c r="AD16" i="2"/>
  <c r="AN16" i="2"/>
  <c r="AP16" i="2"/>
  <c r="AH16" i="2"/>
  <c r="AL16" i="2"/>
  <c r="AJ16" i="2"/>
  <c r="AR16" i="2"/>
  <c r="B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  <c r="AK16" i="2"/>
  <c r="AM16" i="2"/>
  <c r="AO16" i="2"/>
  <c r="AQ16" i="2"/>
  <c r="AS16" i="2"/>
  <c r="C16" i="2"/>
  <c r="D16" i="2"/>
  <c r="E16" i="2"/>
  <c r="F16" i="2"/>
  <c r="G16" i="2"/>
  <c r="AU16" i="2"/>
  <c r="AW16" i="2"/>
  <c r="AX16" i="2"/>
  <c r="AY16" i="2"/>
  <c r="AZ16" i="2"/>
  <c r="BA16" i="2"/>
  <c r="AV937" i="1"/>
  <c r="AO174" i="23"/>
  <c r="AO175" i="23"/>
  <c r="AO176" i="23"/>
  <c r="AO177" i="23"/>
  <c r="AO178" i="23"/>
  <c r="AO179" i="23"/>
  <c r="AO180" i="23"/>
  <c r="AO181" i="23"/>
  <c r="AO182" i="23"/>
  <c r="AO183" i="23"/>
  <c r="AO184" i="23"/>
  <c r="AO185" i="23"/>
  <c r="AO186" i="23"/>
  <c r="AO187" i="23"/>
  <c r="AO188" i="23"/>
  <c r="AO189" i="23"/>
  <c r="AO190" i="23"/>
  <c r="AO191" i="23"/>
  <c r="AO192" i="23"/>
  <c r="AO193" i="23"/>
  <c r="AO194" i="23"/>
  <c r="AO195" i="23"/>
  <c r="AO196" i="23"/>
  <c r="AO197" i="23"/>
  <c r="AO198" i="23"/>
  <c r="AO199" i="23"/>
  <c r="AO200" i="23"/>
  <c r="AO201" i="23"/>
  <c r="AO202" i="23"/>
  <c r="AO203" i="23"/>
  <c r="AO204" i="23"/>
  <c r="AO205" i="23"/>
  <c r="AO206" i="23"/>
  <c r="AO207" i="23"/>
  <c r="AO208" i="23"/>
  <c r="AO209" i="23"/>
  <c r="AO210" i="23"/>
  <c r="AO211" i="23"/>
  <c r="AO212" i="23"/>
  <c r="AO213" i="23"/>
  <c r="AO214" i="23"/>
  <c r="AO215" i="23"/>
  <c r="AO216" i="23"/>
  <c r="AO217" i="23"/>
  <c r="AO218" i="23"/>
  <c r="AO219" i="23"/>
  <c r="AO220" i="23"/>
  <c r="AO221" i="23"/>
  <c r="AO222" i="23"/>
  <c r="AO223" i="23"/>
  <c r="AO224" i="23"/>
  <c r="AO225" i="23"/>
  <c r="AO226" i="23"/>
  <c r="AO227" i="23"/>
  <c r="AO228" i="23"/>
  <c r="AO229" i="23"/>
  <c r="AO230" i="23"/>
  <c r="AO231" i="23"/>
  <c r="AO232" i="23"/>
  <c r="AO233" i="23"/>
  <c r="AO234" i="23"/>
  <c r="AO235" i="23"/>
  <c r="AO236" i="23"/>
  <c r="AO237" i="23"/>
  <c r="AO238" i="23"/>
  <c r="AO239" i="23"/>
  <c r="AO240" i="23"/>
  <c r="AO241" i="23"/>
  <c r="AO242" i="23"/>
  <c r="AO243" i="23"/>
  <c r="AO244" i="23"/>
  <c r="AO245" i="23"/>
  <c r="AO246" i="23"/>
  <c r="AO247" i="23"/>
  <c r="AO248" i="23"/>
  <c r="AO249" i="23"/>
  <c r="AO250" i="23"/>
  <c r="AO251" i="23"/>
  <c r="AO252" i="23"/>
  <c r="AO253" i="23"/>
  <c r="AO254" i="23"/>
  <c r="AO255" i="23"/>
  <c r="AO256" i="23"/>
  <c r="AO257" i="23"/>
  <c r="AO258" i="23"/>
  <c r="AO259" i="23"/>
  <c r="AO260" i="23"/>
  <c r="AO261" i="23"/>
  <c r="AO262" i="23"/>
  <c r="AO263" i="23"/>
  <c r="AO264" i="23"/>
  <c r="AO265" i="23"/>
  <c r="AO266" i="23"/>
  <c r="AO267" i="23"/>
  <c r="AO268" i="23"/>
  <c r="AO269" i="23"/>
  <c r="AO270" i="23"/>
  <c r="AO271" i="23"/>
  <c r="AO272" i="23"/>
  <c r="AO273" i="23"/>
  <c r="AO274" i="23"/>
  <c r="AO275" i="23"/>
  <c r="AO276" i="23"/>
  <c r="AO277" i="23"/>
  <c r="AO278" i="23"/>
  <c r="AO279" i="23"/>
  <c r="AO280" i="23"/>
  <c r="AO281" i="23"/>
  <c r="AO282" i="23"/>
  <c r="AO283" i="23"/>
  <c r="AO284" i="23"/>
  <c r="AO285" i="23"/>
  <c r="AO286" i="23"/>
  <c r="AO287" i="23"/>
  <c r="AO288" i="23"/>
  <c r="AO289" i="23"/>
  <c r="AO290" i="23"/>
  <c r="AO291" i="23"/>
  <c r="AO292" i="23"/>
  <c r="AO293" i="23"/>
  <c r="AO294" i="23"/>
  <c r="AO295" i="23"/>
  <c r="AO296" i="23"/>
  <c r="AO297" i="23"/>
  <c r="AO298" i="23"/>
  <c r="AO299" i="23"/>
  <c r="AO300" i="23"/>
  <c r="AO301" i="23"/>
  <c r="AO302" i="23"/>
  <c r="AO303" i="23"/>
  <c r="AO304" i="23"/>
  <c r="AO305" i="23"/>
  <c r="AO306" i="23"/>
  <c r="AO307" i="23"/>
  <c r="AO308" i="23"/>
  <c r="AO309" i="23"/>
  <c r="AO310" i="23"/>
  <c r="AO311" i="23"/>
  <c r="AO312" i="23"/>
  <c r="AO313" i="23"/>
  <c r="AO314" i="23"/>
  <c r="AO315" i="23"/>
  <c r="AO316" i="23"/>
  <c r="AO317" i="23"/>
  <c r="AO318" i="23"/>
  <c r="AO319" i="23"/>
  <c r="AO320" i="23"/>
  <c r="AO321" i="23"/>
  <c r="AO322" i="23"/>
  <c r="AO323" i="23"/>
  <c r="AO324" i="23"/>
  <c r="AO325" i="23"/>
  <c r="AO326" i="23"/>
  <c r="AO327" i="23"/>
  <c r="AO328" i="23"/>
  <c r="AO329" i="23"/>
  <c r="AO330" i="23"/>
  <c r="AO331" i="23"/>
  <c r="AO332" i="23"/>
  <c r="AO333" i="23"/>
  <c r="AO334" i="23"/>
  <c r="AO335" i="23"/>
  <c r="AO336" i="23"/>
  <c r="AO337" i="23"/>
  <c r="AO338" i="23"/>
  <c r="AO339" i="23"/>
  <c r="AO340" i="23"/>
  <c r="AO341" i="23"/>
  <c r="AO342" i="23"/>
  <c r="AO343" i="23"/>
  <c r="AO344" i="23"/>
  <c r="AO345" i="23"/>
  <c r="AO346" i="23"/>
  <c r="AO347" i="23"/>
  <c r="AO348" i="23"/>
  <c r="AO349" i="23"/>
  <c r="AO350" i="23"/>
  <c r="AO351" i="23"/>
  <c r="AO352" i="23"/>
  <c r="AO353" i="23"/>
  <c r="AO354" i="23"/>
  <c r="AO355" i="23"/>
  <c r="AO356" i="23"/>
  <c r="AO357" i="23"/>
  <c r="AO358" i="23"/>
  <c r="AO359" i="23"/>
  <c r="AO360" i="23"/>
  <c r="AO361" i="23"/>
  <c r="AO362" i="23"/>
  <c r="AO363" i="23"/>
  <c r="AO364" i="23"/>
  <c r="AO365" i="23"/>
  <c r="AO366" i="23"/>
  <c r="AO367" i="23"/>
  <c r="AO368" i="23"/>
  <c r="AO369" i="23"/>
  <c r="AO370" i="23"/>
  <c r="AO371" i="23"/>
  <c r="AO372" i="23"/>
  <c r="AO373" i="23"/>
  <c r="AO374" i="23"/>
  <c r="AO375" i="23"/>
  <c r="AO376" i="23"/>
  <c r="AO377" i="23"/>
  <c r="AO378" i="23"/>
  <c r="AO379" i="23"/>
  <c r="AO380" i="23"/>
  <c r="AO381" i="23"/>
  <c r="AO382" i="23"/>
  <c r="AO383" i="23"/>
  <c r="AO384" i="23"/>
  <c r="AO385" i="23"/>
  <c r="AO386" i="23"/>
  <c r="AO387" i="23"/>
  <c r="AO388" i="23"/>
  <c r="AO389" i="23"/>
  <c r="AO390" i="23"/>
  <c r="AO391" i="23"/>
  <c r="AO392" i="23"/>
  <c r="AO393" i="23"/>
  <c r="AO394" i="23"/>
  <c r="AO395" i="23"/>
  <c r="AO396" i="23"/>
  <c r="AO397" i="23"/>
  <c r="AO398" i="23"/>
  <c r="AO399" i="23"/>
  <c r="AO400" i="23"/>
  <c r="AO401" i="23"/>
  <c r="AO402" i="23"/>
  <c r="AO403" i="23"/>
  <c r="AO404" i="23"/>
  <c r="AO405" i="23"/>
  <c r="AO406" i="23"/>
  <c r="AO407" i="23"/>
  <c r="AO408" i="23"/>
  <c r="AO409" i="23"/>
  <c r="AO410" i="23"/>
  <c r="AO411" i="23"/>
  <c r="AO412" i="23"/>
  <c r="AO413" i="23"/>
  <c r="AO414" i="23"/>
  <c r="AO415" i="23"/>
  <c r="AO416" i="23"/>
  <c r="AO417" i="23"/>
  <c r="AO418" i="23"/>
  <c r="AO419" i="23"/>
  <c r="AO420" i="23"/>
  <c r="AO421" i="23"/>
  <c r="AO422" i="23"/>
  <c r="AO423" i="23"/>
  <c r="AO424" i="23"/>
  <c r="AO425" i="23"/>
  <c r="AO426" i="23"/>
  <c r="AO427" i="23"/>
  <c r="AO428" i="23"/>
  <c r="AO429" i="23"/>
  <c r="AO430" i="23"/>
  <c r="AO431" i="23"/>
  <c r="AO432" i="23"/>
  <c r="AO433" i="23"/>
  <c r="AO434" i="23"/>
  <c r="AO435" i="23"/>
  <c r="AO436" i="23"/>
  <c r="AO437" i="23"/>
  <c r="AO438" i="23"/>
  <c r="AO439" i="23"/>
  <c r="AO440" i="23"/>
  <c r="AO441" i="23"/>
  <c r="AO442" i="23"/>
  <c r="AO443" i="23"/>
  <c r="AO444" i="23"/>
  <c r="AO445" i="23"/>
  <c r="AO446" i="23"/>
  <c r="AO447" i="23"/>
  <c r="AO448" i="23"/>
  <c r="AO449" i="23"/>
  <c r="AO450" i="23"/>
  <c r="AO451" i="23"/>
  <c r="AO452" i="23"/>
  <c r="AO453" i="23"/>
  <c r="AO454" i="23"/>
  <c r="AO455" i="23"/>
  <c r="AO456" i="23"/>
  <c r="AO457" i="23"/>
  <c r="AO458" i="23"/>
  <c r="AO459" i="23"/>
  <c r="AO460" i="23"/>
  <c r="AO461" i="23"/>
  <c r="AO462" i="23"/>
  <c r="AO463" i="23"/>
  <c r="AO464" i="23"/>
  <c r="AO465" i="23"/>
  <c r="AO466" i="23"/>
  <c r="AO467" i="23"/>
  <c r="AO468" i="23"/>
  <c r="AO469" i="23"/>
  <c r="AO470" i="23"/>
  <c r="AO471" i="23"/>
  <c r="AO472" i="23"/>
  <c r="AO473" i="23"/>
  <c r="AO474" i="23"/>
  <c r="AO475" i="23"/>
  <c r="AO476" i="23"/>
  <c r="AO477" i="23"/>
  <c r="AO478" i="23"/>
  <c r="AO479" i="23"/>
  <c r="AO480" i="23"/>
  <c r="AO481" i="23"/>
  <c r="AO482" i="23"/>
  <c r="AO483" i="23"/>
  <c r="AO484" i="23"/>
  <c r="AO485" i="23"/>
  <c r="AO486" i="23"/>
  <c r="AO487" i="23"/>
  <c r="AO488" i="23"/>
  <c r="AO489" i="23"/>
  <c r="AO490" i="23"/>
  <c r="AO491" i="23"/>
  <c r="AO492" i="23"/>
  <c r="AO493" i="23"/>
  <c r="AO494" i="23"/>
  <c r="AO495" i="23"/>
  <c r="AO496" i="23"/>
  <c r="AO497" i="23"/>
  <c r="AO498" i="23"/>
  <c r="AO499" i="23"/>
  <c r="AO500" i="23"/>
  <c r="AO501" i="23"/>
  <c r="AO502" i="23"/>
  <c r="AO503" i="23"/>
  <c r="AO504" i="23"/>
  <c r="AO505" i="23"/>
  <c r="AO506" i="23"/>
  <c r="AO507" i="23"/>
  <c r="AO508" i="23"/>
  <c r="AO509" i="23"/>
  <c r="AO510" i="23"/>
  <c r="AO511" i="23"/>
  <c r="AO512" i="23"/>
  <c r="AO513" i="23"/>
  <c r="AO514" i="23"/>
  <c r="AO515" i="23"/>
  <c r="AO516" i="23"/>
  <c r="AO517" i="23"/>
  <c r="AO518" i="23"/>
  <c r="AO519" i="23"/>
  <c r="AO520" i="23"/>
  <c r="AO521" i="23"/>
  <c r="AO522" i="23"/>
  <c r="AO523" i="23"/>
  <c r="AO524" i="23"/>
  <c r="AO525" i="23"/>
  <c r="AO526" i="23"/>
  <c r="AO527" i="23"/>
  <c r="AO528" i="23"/>
  <c r="AO529" i="23"/>
  <c r="AO530" i="23"/>
  <c r="AO531" i="23"/>
  <c r="AO532" i="23"/>
  <c r="AO533" i="23"/>
  <c r="AO534" i="23"/>
  <c r="AO535" i="23"/>
  <c r="AO536" i="23"/>
  <c r="AO537" i="23"/>
  <c r="AO538" i="23"/>
  <c r="AO539" i="23"/>
  <c r="AO540" i="23"/>
  <c r="AO541" i="23"/>
  <c r="AO542" i="23"/>
  <c r="AO543" i="23"/>
  <c r="AO544" i="23"/>
  <c r="AO545" i="23"/>
  <c r="AO546" i="23"/>
  <c r="AO547" i="23"/>
  <c r="AO548" i="23"/>
  <c r="AO549" i="23"/>
  <c r="AO550" i="23"/>
  <c r="AO551" i="23"/>
  <c r="AO552" i="23"/>
  <c r="AO553" i="23"/>
  <c r="AO554" i="23"/>
  <c r="AO555" i="23"/>
  <c r="AO556" i="23"/>
  <c r="AO557" i="23"/>
  <c r="AO558" i="23"/>
  <c r="AO559" i="23"/>
  <c r="AO560" i="23"/>
  <c r="AO561" i="23"/>
  <c r="AO562" i="23"/>
  <c r="AO563" i="23"/>
  <c r="AO564" i="23"/>
  <c r="AO565" i="23"/>
  <c r="AO566" i="23"/>
  <c r="AO567" i="23"/>
  <c r="AO568" i="23"/>
  <c r="AO569" i="23"/>
  <c r="AO570" i="23"/>
  <c r="AO571" i="23"/>
  <c r="AO572" i="23"/>
  <c r="AO573" i="23"/>
  <c r="AO574" i="23"/>
  <c r="AO575" i="23"/>
  <c r="AO576" i="23"/>
  <c r="AO577" i="23"/>
  <c r="AO578" i="23"/>
  <c r="AO579" i="23"/>
  <c r="AO580" i="23"/>
  <c r="AO581" i="23"/>
  <c r="AO582" i="23"/>
  <c r="AO583" i="23"/>
  <c r="AO584" i="23"/>
  <c r="AO585" i="23"/>
  <c r="AO586" i="23"/>
  <c r="AO587" i="23"/>
  <c r="AO588" i="23"/>
  <c r="AO589" i="23"/>
  <c r="AO590" i="23"/>
  <c r="AO591" i="23"/>
  <c r="AO592" i="23"/>
  <c r="AO593" i="23"/>
  <c r="AO594" i="23"/>
  <c r="AO595" i="23"/>
  <c r="AO596" i="23"/>
  <c r="AO597" i="23"/>
  <c r="AO598" i="23"/>
  <c r="AO599" i="23"/>
  <c r="AO600" i="23"/>
  <c r="AO601" i="23"/>
  <c r="AO602" i="23"/>
  <c r="AO603" i="23"/>
  <c r="AO604" i="23"/>
  <c r="AO605" i="23"/>
  <c r="AO606" i="23"/>
  <c r="AO607" i="23"/>
  <c r="AO608" i="23"/>
  <c r="AO609" i="23"/>
  <c r="AO610" i="23"/>
  <c r="AO611" i="23"/>
  <c r="AO612" i="23"/>
  <c r="AO613" i="23"/>
  <c r="AO614" i="23"/>
  <c r="AO615" i="23"/>
  <c r="AO616" i="23"/>
  <c r="AO617" i="23"/>
  <c r="AO618" i="23"/>
  <c r="AO619" i="23"/>
  <c r="AO620" i="23"/>
  <c r="AO621" i="23"/>
  <c r="AO622" i="23"/>
  <c r="AO623" i="23"/>
  <c r="AO624" i="23"/>
  <c r="AO625" i="23"/>
  <c r="AO626" i="23"/>
  <c r="AO627" i="23"/>
  <c r="AO628" i="23"/>
  <c r="AO629" i="23"/>
  <c r="AO630" i="23"/>
  <c r="AO631" i="23"/>
  <c r="AO632" i="23"/>
  <c r="AO633" i="23"/>
  <c r="AO634" i="23"/>
  <c r="AO635" i="23"/>
  <c r="AO636" i="23"/>
  <c r="AO637" i="23"/>
  <c r="AO638" i="23"/>
  <c r="AO639" i="23"/>
  <c r="AO640" i="23"/>
  <c r="AO641" i="23"/>
  <c r="AO642" i="23"/>
  <c r="AO643" i="23"/>
  <c r="AO644" i="23"/>
  <c r="AO645" i="23"/>
  <c r="AO646" i="23"/>
  <c r="AO647" i="23"/>
  <c r="AO648" i="23"/>
  <c r="AO649" i="23"/>
  <c r="AO650" i="23"/>
  <c r="AO651" i="23"/>
  <c r="AO652" i="23"/>
  <c r="AO653" i="23"/>
  <c r="AO654" i="23"/>
  <c r="AO655" i="23"/>
  <c r="AO656" i="23"/>
  <c r="AO657" i="23"/>
  <c r="AO658" i="23"/>
  <c r="AO659" i="23"/>
  <c r="AO660" i="23"/>
  <c r="AO661" i="23"/>
  <c r="AO662" i="23"/>
  <c r="AO663" i="23"/>
  <c r="AO664" i="23"/>
  <c r="AO665" i="23"/>
  <c r="AO666" i="23"/>
  <c r="AO667" i="23"/>
  <c r="AO668" i="23"/>
  <c r="AO669" i="23"/>
  <c r="AO670" i="23"/>
  <c r="AO671" i="23"/>
  <c r="AO672" i="23"/>
  <c r="AO673" i="23"/>
  <c r="AO674" i="23"/>
  <c r="AO675" i="23"/>
  <c r="AO676" i="23"/>
  <c r="AO677" i="23"/>
  <c r="AO678" i="23"/>
  <c r="AO679" i="23"/>
  <c r="AO680" i="23"/>
  <c r="AO681" i="23"/>
  <c r="AO682" i="23"/>
  <c r="AO683" i="23"/>
  <c r="AO684" i="23"/>
  <c r="AO685" i="23"/>
  <c r="AO686" i="23"/>
  <c r="AO687" i="23"/>
  <c r="AO688" i="23"/>
  <c r="AO689" i="23"/>
  <c r="AO690" i="23"/>
  <c r="AO691" i="23"/>
  <c r="N937" i="1"/>
  <c r="AV938" i="1"/>
  <c r="N938" i="1"/>
  <c r="AV939" i="1"/>
  <c r="N939" i="1"/>
  <c r="AV940" i="1"/>
  <c r="N940" i="1"/>
  <c r="AV941" i="1"/>
  <c r="N941" i="1"/>
  <c r="AV942" i="1"/>
  <c r="N942" i="1"/>
  <c r="AV943" i="1"/>
  <c r="N943" i="1"/>
  <c r="AV944" i="1"/>
  <c r="N944" i="1"/>
  <c r="AV945" i="1"/>
  <c r="N945" i="1"/>
  <c r="AV946" i="1"/>
  <c r="N946" i="1"/>
  <c r="AV947" i="1"/>
  <c r="N947" i="1"/>
  <c r="AV948" i="1"/>
  <c r="N948" i="1"/>
  <c r="AV949" i="1"/>
  <c r="N949" i="1"/>
  <c r="AV950" i="1"/>
  <c r="N950" i="1"/>
  <c r="AV951" i="1"/>
  <c r="N951" i="1"/>
  <c r="AV952" i="1"/>
  <c r="N952" i="1"/>
  <c r="N953" i="1"/>
  <c r="H17" i="2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J17" i="2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L17" i="2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N17" i="2"/>
  <c r="P17" i="2"/>
  <c r="T17" i="2"/>
  <c r="R17" i="2"/>
  <c r="Z17" i="2"/>
  <c r="AF17" i="2"/>
  <c r="X17" i="2"/>
  <c r="AB17" i="2"/>
  <c r="V17" i="2"/>
  <c r="AD17" i="2"/>
  <c r="AN17" i="2"/>
  <c r="AP17" i="2"/>
  <c r="AH17" i="2"/>
  <c r="AL17" i="2"/>
  <c r="AJ17" i="2"/>
  <c r="AR17" i="2"/>
  <c r="B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AM17" i="2"/>
  <c r="AO17" i="2"/>
  <c r="AQ17" i="2"/>
  <c r="AS17" i="2"/>
  <c r="C17" i="2"/>
  <c r="D17" i="2"/>
  <c r="E17" i="2"/>
  <c r="F17" i="2"/>
  <c r="G17" i="2"/>
  <c r="AU17" i="2"/>
  <c r="AW17" i="2"/>
  <c r="AX17" i="2"/>
  <c r="AY17" i="2"/>
  <c r="AZ17" i="2"/>
  <c r="BA17" i="2"/>
  <c r="N979" i="1"/>
  <c r="H18" i="2"/>
  <c r="O979" i="1"/>
  <c r="J18" i="2"/>
  <c r="L18" i="2"/>
  <c r="N18" i="2"/>
  <c r="R979" i="1"/>
  <c r="P18" i="2"/>
  <c r="T18" i="2"/>
  <c r="R18" i="2"/>
  <c r="Z18" i="2"/>
  <c r="AF18" i="2"/>
  <c r="X18" i="2"/>
  <c r="AB18" i="2"/>
  <c r="V18" i="2"/>
  <c r="AD18" i="2"/>
  <c r="AN18" i="2"/>
  <c r="AP18" i="2"/>
  <c r="AA979" i="1"/>
  <c r="AH18" i="2"/>
  <c r="AL18" i="2"/>
  <c r="AJ18" i="2"/>
  <c r="AR18" i="2"/>
  <c r="B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AM18" i="2"/>
  <c r="AO18" i="2"/>
  <c r="AQ18" i="2"/>
  <c r="AS18" i="2"/>
  <c r="C18" i="2"/>
  <c r="D18" i="2"/>
  <c r="E18" i="2"/>
  <c r="F18" i="2"/>
  <c r="G18" i="2"/>
  <c r="AU18" i="2"/>
  <c r="AW18" i="2"/>
  <c r="AX18" i="2"/>
  <c r="AY18" i="2"/>
  <c r="AZ18" i="2"/>
  <c r="BA18" i="2"/>
  <c r="AV981" i="1"/>
  <c r="AO694" i="23"/>
  <c r="AO695" i="23"/>
  <c r="AO696" i="23"/>
  <c r="AO697" i="23"/>
  <c r="AO698" i="23"/>
  <c r="AO699" i="23"/>
  <c r="AO700" i="23"/>
  <c r="AO701" i="23"/>
  <c r="AO702" i="23"/>
  <c r="AO703" i="23"/>
  <c r="AO704" i="23"/>
  <c r="AO705" i="23"/>
  <c r="AO706" i="23"/>
  <c r="AO707" i="23"/>
  <c r="AO708" i="23"/>
  <c r="AO709" i="23"/>
  <c r="AO710" i="23"/>
  <c r="AO711" i="23"/>
  <c r="AO712" i="23"/>
  <c r="AO713" i="23"/>
  <c r="AO714" i="23"/>
  <c r="AO715" i="23"/>
  <c r="AO716" i="23"/>
  <c r="AO717" i="23"/>
  <c r="AO718" i="23"/>
  <c r="AO719" i="23"/>
  <c r="AO720" i="23"/>
  <c r="AO721" i="23"/>
  <c r="AO722" i="23"/>
  <c r="AO723" i="23"/>
  <c r="AO724" i="23"/>
  <c r="AO725" i="23"/>
  <c r="AO726" i="23"/>
  <c r="AO727" i="23"/>
  <c r="AO728" i="23"/>
  <c r="AO729" i="23"/>
  <c r="AO730" i="23"/>
  <c r="AO731" i="23"/>
  <c r="AO732" i="23"/>
  <c r="AO733" i="23"/>
  <c r="AO734" i="23"/>
  <c r="AO735" i="23"/>
  <c r="AO736" i="23"/>
  <c r="AO737" i="23"/>
  <c r="AO738" i="23"/>
  <c r="AO739" i="23"/>
  <c r="AO740" i="23"/>
  <c r="AO741" i="23"/>
  <c r="AO742" i="23"/>
  <c r="AO743" i="23"/>
  <c r="AO744" i="23"/>
  <c r="AO745" i="23"/>
  <c r="AO746" i="23"/>
  <c r="AO747" i="23"/>
  <c r="AO748" i="23"/>
  <c r="AO749" i="23"/>
  <c r="AO750" i="23"/>
  <c r="AO751" i="23"/>
  <c r="AO752" i="23"/>
  <c r="AO753" i="23"/>
  <c r="AO754" i="23"/>
  <c r="AO755" i="23"/>
  <c r="AO756" i="23"/>
  <c r="AO757" i="23"/>
  <c r="AO758" i="23"/>
  <c r="AO759" i="23"/>
  <c r="AO760" i="23"/>
  <c r="AO761" i="23"/>
  <c r="AO762" i="23"/>
  <c r="AO763" i="23"/>
  <c r="AO764" i="23"/>
  <c r="AO765" i="23"/>
  <c r="AO766" i="23"/>
  <c r="AO767" i="23"/>
  <c r="AO768" i="23"/>
  <c r="AO769" i="23"/>
  <c r="AO770" i="23"/>
  <c r="AO771" i="23"/>
  <c r="AO772" i="23"/>
  <c r="AO773" i="23"/>
  <c r="AO774" i="23"/>
  <c r="AO775" i="23"/>
  <c r="AO776" i="23"/>
  <c r="AO777" i="23"/>
  <c r="AO778" i="23"/>
  <c r="AO779" i="23"/>
  <c r="AO780" i="23"/>
  <c r="AO781" i="23"/>
  <c r="AO782" i="23"/>
  <c r="AO783" i="23"/>
  <c r="AO784" i="23"/>
  <c r="AO785" i="23"/>
  <c r="AO786" i="23"/>
  <c r="AO787" i="23"/>
  <c r="AO788" i="23"/>
  <c r="AO789" i="23"/>
  <c r="AO790" i="23"/>
  <c r="AO791" i="23"/>
  <c r="AO792" i="23"/>
  <c r="AO793" i="23"/>
  <c r="AO794" i="23"/>
  <c r="AO795" i="23"/>
  <c r="AO796" i="23"/>
  <c r="AO797" i="23"/>
  <c r="AO798" i="23"/>
  <c r="AO799" i="23"/>
  <c r="AO800" i="23"/>
  <c r="AO801" i="23"/>
  <c r="AO802" i="23"/>
  <c r="AO803" i="23"/>
  <c r="AO804" i="23"/>
  <c r="AO805" i="23"/>
  <c r="AO806" i="23"/>
  <c r="AO807" i="23"/>
  <c r="AO808" i="23"/>
  <c r="AO809" i="23"/>
  <c r="AO810" i="23"/>
  <c r="AO811" i="23"/>
  <c r="AO812" i="23"/>
  <c r="AO813" i="23"/>
  <c r="AO814" i="23"/>
  <c r="AO815" i="23"/>
  <c r="AO816" i="23"/>
  <c r="AO817" i="23"/>
  <c r="AO818" i="23"/>
  <c r="AO819" i="23"/>
  <c r="AO820" i="23"/>
  <c r="AO821" i="23"/>
  <c r="AO822" i="23"/>
  <c r="AO823" i="23"/>
  <c r="AO824" i="23"/>
  <c r="AO825" i="23"/>
  <c r="AO826" i="23"/>
  <c r="AO827" i="23"/>
  <c r="AO828" i="23"/>
  <c r="AO829" i="23"/>
  <c r="AO830" i="23"/>
  <c r="AO831" i="23"/>
  <c r="AO832" i="23"/>
  <c r="AO833" i="23"/>
  <c r="AO834" i="23"/>
  <c r="AO835" i="23"/>
  <c r="AO836" i="23"/>
  <c r="AO837" i="23"/>
  <c r="AO838" i="23"/>
  <c r="AO839" i="23"/>
  <c r="AO840" i="23"/>
  <c r="AO841" i="23"/>
  <c r="AO842" i="23"/>
  <c r="AO843" i="23"/>
  <c r="AO844" i="23"/>
  <c r="AO845" i="23"/>
  <c r="AO846" i="23"/>
  <c r="AO847" i="23"/>
  <c r="AO848" i="23"/>
  <c r="AO849" i="23"/>
  <c r="AO850" i="23"/>
  <c r="AO851" i="23"/>
  <c r="AO852" i="23"/>
  <c r="AO853" i="23"/>
  <c r="AO854" i="23"/>
  <c r="AO855" i="23"/>
  <c r="AO856" i="23"/>
  <c r="AO857" i="23"/>
  <c r="AO858" i="23"/>
  <c r="AO859" i="23"/>
  <c r="AO860" i="23"/>
  <c r="AO861" i="23"/>
  <c r="AO862" i="23"/>
  <c r="AO863" i="23"/>
  <c r="AO864" i="23"/>
  <c r="AO865" i="23"/>
  <c r="AO866" i="23"/>
  <c r="AO867" i="23"/>
  <c r="AO868" i="23"/>
  <c r="AO869" i="23"/>
  <c r="AO870" i="23"/>
  <c r="AO871" i="23"/>
  <c r="AO872" i="23"/>
  <c r="AO873" i="23"/>
  <c r="AO874" i="23"/>
  <c r="AO875" i="23"/>
  <c r="AO876" i="23"/>
  <c r="AO877" i="23"/>
  <c r="AO878" i="23"/>
  <c r="AO879" i="23"/>
  <c r="AO880" i="23"/>
  <c r="AO881" i="23"/>
  <c r="AO882" i="23"/>
  <c r="AO883" i="23"/>
  <c r="AO884" i="23"/>
  <c r="AO885" i="23"/>
  <c r="AO886" i="23"/>
  <c r="AO887" i="23"/>
  <c r="AO888" i="23"/>
  <c r="AO889" i="23"/>
  <c r="AO890" i="23"/>
  <c r="AO891" i="23"/>
  <c r="AO892" i="23"/>
  <c r="AO893" i="23"/>
  <c r="AO894" i="23"/>
  <c r="AO895" i="23"/>
  <c r="AO896" i="23"/>
  <c r="AO897" i="23"/>
  <c r="AO898" i="23"/>
  <c r="AO899" i="23"/>
  <c r="AO900" i="23"/>
  <c r="AO901" i="23"/>
  <c r="AO902" i="23"/>
  <c r="AO903" i="23"/>
  <c r="AO904" i="23"/>
  <c r="AO905" i="23"/>
  <c r="AO906" i="23"/>
  <c r="AO907" i="23"/>
  <c r="AO908" i="23"/>
  <c r="AO909" i="23"/>
  <c r="AO910" i="23"/>
  <c r="AO911" i="23"/>
  <c r="AO912" i="23"/>
  <c r="AO913" i="23"/>
  <c r="AO914" i="23"/>
  <c r="AO915" i="23"/>
  <c r="AO916" i="23"/>
  <c r="AO917" i="23"/>
  <c r="AO918" i="23"/>
  <c r="AO919" i="23"/>
  <c r="AO920" i="23"/>
  <c r="AO921" i="23"/>
  <c r="AO922" i="23"/>
  <c r="AO923" i="23"/>
  <c r="AO924" i="23"/>
  <c r="AO925" i="23"/>
  <c r="AO926" i="23"/>
  <c r="AO927" i="23"/>
  <c r="AO928" i="23"/>
  <c r="AO929" i="23"/>
  <c r="AO930" i="23"/>
  <c r="AO931" i="23"/>
  <c r="AO932" i="23"/>
  <c r="AO933" i="23"/>
  <c r="AO934" i="23"/>
  <c r="AO935" i="23"/>
  <c r="AO936" i="23"/>
  <c r="AO937" i="23"/>
  <c r="AO938" i="23"/>
  <c r="AO939" i="23"/>
  <c r="AO940" i="23"/>
  <c r="AO941" i="23"/>
  <c r="AO942" i="23"/>
  <c r="AO943" i="23"/>
  <c r="AO944" i="23"/>
  <c r="AO945" i="23"/>
  <c r="AO946" i="23"/>
  <c r="AO947" i="23"/>
  <c r="AO948" i="23"/>
  <c r="AO949" i="23"/>
  <c r="AO950" i="23"/>
  <c r="AO951" i="23"/>
  <c r="AO952" i="23"/>
  <c r="AO953" i="23"/>
  <c r="AO954" i="23"/>
  <c r="AO955" i="23"/>
  <c r="AO956" i="23"/>
  <c r="AO957" i="23"/>
  <c r="AO958" i="23"/>
  <c r="AO959" i="23"/>
  <c r="AO960" i="23"/>
  <c r="AO961" i="23"/>
  <c r="AO962" i="23"/>
  <c r="AO963" i="23"/>
  <c r="AO964" i="23"/>
  <c r="AO965" i="23"/>
  <c r="AO966" i="23"/>
  <c r="AO967" i="23"/>
  <c r="AO968" i="23"/>
  <c r="AO969" i="23"/>
  <c r="AO970" i="23"/>
  <c r="AO971" i="23"/>
  <c r="AO972" i="23"/>
  <c r="AO973" i="23"/>
  <c r="AO974" i="23"/>
  <c r="AO975" i="23"/>
  <c r="AO976" i="23"/>
  <c r="AO977" i="23"/>
  <c r="AO978" i="23"/>
  <c r="AO979" i="23"/>
  <c r="AO980" i="23"/>
  <c r="AO981" i="23"/>
  <c r="AO982" i="23"/>
  <c r="AO983" i="23"/>
  <c r="AO984" i="23"/>
  <c r="AO985" i="23"/>
  <c r="AO986" i="23"/>
  <c r="AO987" i="23"/>
  <c r="AO988" i="23"/>
  <c r="AO989" i="23"/>
  <c r="AO990" i="23"/>
  <c r="AO991" i="23"/>
  <c r="AO992" i="23"/>
  <c r="AO993" i="23"/>
  <c r="AO994" i="23"/>
  <c r="AO995" i="23"/>
  <c r="AO996" i="23"/>
  <c r="AO997" i="23"/>
  <c r="AO998" i="23"/>
  <c r="AO999" i="23"/>
  <c r="AO1000" i="23"/>
  <c r="AO1001" i="23"/>
  <c r="AO1002" i="23"/>
  <c r="AO1003" i="23"/>
  <c r="AO1004" i="23"/>
  <c r="AO1005" i="23"/>
  <c r="AO1006" i="23"/>
  <c r="AO1007" i="23"/>
  <c r="AO1008" i="23"/>
  <c r="AO1009" i="23"/>
  <c r="AO1010" i="23"/>
  <c r="AO1011" i="23"/>
  <c r="AO1012" i="23"/>
  <c r="AO1013" i="23"/>
  <c r="AO1014" i="23"/>
  <c r="AO1015" i="23"/>
  <c r="AO1016" i="23"/>
  <c r="AO1017" i="23"/>
  <c r="AO1018" i="23"/>
  <c r="AO1019" i="23"/>
  <c r="AO1020" i="23"/>
  <c r="AO1021" i="23"/>
  <c r="AO1022" i="23"/>
  <c r="AO1023" i="23"/>
  <c r="AO1024" i="23"/>
  <c r="AO1025" i="23"/>
  <c r="AO1026" i="23"/>
  <c r="AO1027" i="23"/>
  <c r="AO1028" i="23"/>
  <c r="AO1029" i="23"/>
  <c r="AO1030" i="23"/>
  <c r="AO1031" i="23"/>
  <c r="AO1032" i="23"/>
  <c r="AO1033" i="23"/>
  <c r="AO1034" i="23"/>
  <c r="AO1035" i="23"/>
  <c r="AO1036" i="23"/>
  <c r="AO1037" i="23"/>
  <c r="AO1038" i="23"/>
  <c r="AO1039" i="23"/>
  <c r="AO1040" i="23"/>
  <c r="AO1041" i="23"/>
  <c r="AO1042" i="23"/>
  <c r="AO1043" i="23"/>
  <c r="AO1044" i="23"/>
  <c r="N981" i="1"/>
  <c r="AV982" i="1"/>
  <c r="N982" i="1"/>
  <c r="AV983" i="1"/>
  <c r="N983" i="1"/>
  <c r="AV984" i="1"/>
  <c r="N984" i="1"/>
  <c r="AV985" i="1"/>
  <c r="N985" i="1"/>
  <c r="AV986" i="1"/>
  <c r="N986" i="1"/>
  <c r="AV987" i="1"/>
  <c r="N987" i="1"/>
  <c r="AV988" i="1"/>
  <c r="N988" i="1"/>
  <c r="AV989" i="1"/>
  <c r="N989" i="1"/>
  <c r="AV990" i="1"/>
  <c r="N990" i="1"/>
  <c r="AV991" i="1"/>
  <c r="N991" i="1"/>
  <c r="AV992" i="1"/>
  <c r="N992" i="1"/>
  <c r="AV993" i="1"/>
  <c r="N993" i="1"/>
  <c r="AV994" i="1"/>
  <c r="N994" i="1"/>
  <c r="N995" i="1"/>
  <c r="H19" i="2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J19" i="2"/>
  <c r="L19" i="2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N19" i="2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P19" i="2"/>
  <c r="T19" i="2"/>
  <c r="R19" i="2"/>
  <c r="Z19" i="2"/>
  <c r="AF19" i="2"/>
  <c r="X19" i="2"/>
  <c r="AB19" i="2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V19" i="2"/>
  <c r="AD19" i="2"/>
  <c r="AN19" i="2"/>
  <c r="AP19" i="2"/>
  <c r="AH19" i="2"/>
  <c r="AL19" i="2"/>
  <c r="AJ19" i="2"/>
  <c r="AR19" i="2"/>
  <c r="B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AM19" i="2"/>
  <c r="AO19" i="2"/>
  <c r="AQ19" i="2"/>
  <c r="AS19" i="2"/>
  <c r="C19" i="2"/>
  <c r="D19" i="2"/>
  <c r="E19" i="2"/>
  <c r="F19" i="2"/>
  <c r="G19" i="2"/>
  <c r="AU19" i="2"/>
  <c r="AW19" i="2"/>
  <c r="AX19" i="2"/>
  <c r="AY19" i="2"/>
  <c r="AZ19" i="2"/>
  <c r="BA19" i="2"/>
  <c r="N1080" i="1"/>
  <c r="H20" i="2"/>
  <c r="O1080" i="1"/>
  <c r="J20" i="2"/>
  <c r="L20" i="2"/>
  <c r="Q1080" i="1"/>
  <c r="N20" i="2"/>
  <c r="P20" i="2"/>
  <c r="T20" i="2"/>
  <c r="S1080" i="1"/>
  <c r="R20" i="2"/>
  <c r="Z20" i="2"/>
  <c r="AF20" i="2"/>
  <c r="X20" i="2"/>
  <c r="AB20" i="2"/>
  <c r="V20" i="2"/>
  <c r="AD20" i="2"/>
  <c r="AN20" i="2"/>
  <c r="AP20" i="2"/>
  <c r="AA1080" i="1"/>
  <c r="AH20" i="2"/>
  <c r="AL20" i="2"/>
  <c r="AJ20" i="2"/>
  <c r="AR20" i="2"/>
  <c r="B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AM20" i="2"/>
  <c r="AO20" i="2"/>
  <c r="AQ20" i="2"/>
  <c r="AS20" i="2"/>
  <c r="C20" i="2"/>
  <c r="D20" i="2"/>
  <c r="E20" i="2"/>
  <c r="F20" i="2"/>
  <c r="G20" i="2"/>
  <c r="AU20" i="2"/>
  <c r="AW20" i="2"/>
  <c r="AX20" i="2"/>
  <c r="AY20" i="2"/>
  <c r="AZ20" i="2"/>
  <c r="BA20" i="2"/>
  <c r="N1169" i="1"/>
  <c r="H21" i="2"/>
  <c r="O1169" i="1"/>
  <c r="J21" i="2"/>
  <c r="P1169" i="1"/>
  <c r="L21" i="2"/>
  <c r="Q1169" i="1"/>
  <c r="N21" i="2"/>
  <c r="P21" i="2"/>
  <c r="T21" i="2"/>
  <c r="S1169" i="1"/>
  <c r="R21" i="2"/>
  <c r="W1169" i="1"/>
  <c r="Z21" i="2"/>
  <c r="AF21" i="2"/>
  <c r="X21" i="2"/>
  <c r="AB21" i="2"/>
  <c r="U1169" i="1"/>
  <c r="V21" i="2"/>
  <c r="AD21" i="2"/>
  <c r="AN21" i="2"/>
  <c r="AP21" i="2"/>
  <c r="AA1169" i="1"/>
  <c r="AH21" i="2"/>
  <c r="AL21" i="2"/>
  <c r="AJ21" i="2"/>
  <c r="AR21" i="2"/>
  <c r="B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C21" i="2"/>
  <c r="D21" i="2"/>
  <c r="E21" i="2"/>
  <c r="F21" i="2"/>
  <c r="G21" i="2"/>
  <c r="AU21" i="2"/>
  <c r="AW21" i="2"/>
  <c r="AX21" i="2"/>
  <c r="AY21" i="2"/>
  <c r="AZ21" i="2"/>
  <c r="BA21" i="2"/>
  <c r="N1264" i="1"/>
  <c r="H22" i="2"/>
  <c r="O1264" i="1"/>
  <c r="J22" i="2"/>
  <c r="L22" i="2"/>
  <c r="N22" i="2"/>
  <c r="P22" i="2"/>
  <c r="T22" i="2"/>
  <c r="S1264" i="1"/>
  <c r="R22" i="2"/>
  <c r="Z22" i="2"/>
  <c r="AF22" i="2"/>
  <c r="X22" i="2"/>
  <c r="AB22" i="2"/>
  <c r="V22" i="2"/>
  <c r="AD22" i="2"/>
  <c r="AN22" i="2"/>
  <c r="AP22" i="2"/>
  <c r="AH22" i="2"/>
  <c r="AL22" i="2"/>
  <c r="AJ22" i="2"/>
  <c r="AR22" i="2"/>
  <c r="B22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AQ22" i="2"/>
  <c r="AS22" i="2"/>
  <c r="C22" i="2"/>
  <c r="D22" i="2"/>
  <c r="E22" i="2"/>
  <c r="F22" i="2"/>
  <c r="G22" i="2"/>
  <c r="AU22" i="2"/>
  <c r="AW22" i="2"/>
  <c r="AX22" i="2"/>
  <c r="AY22" i="2"/>
  <c r="AZ22" i="2"/>
  <c r="BA22" i="2"/>
  <c r="N1283" i="1"/>
  <c r="H23" i="2"/>
  <c r="O1283" i="1"/>
  <c r="J23" i="2"/>
  <c r="L23" i="2"/>
  <c r="Q1283" i="1"/>
  <c r="N23" i="2"/>
  <c r="R1283" i="1"/>
  <c r="P23" i="2"/>
  <c r="T23" i="2"/>
  <c r="S1283" i="1"/>
  <c r="R23" i="2"/>
  <c r="Z23" i="2"/>
  <c r="AF23" i="2"/>
  <c r="V1283" i="1"/>
  <c r="X23" i="2"/>
  <c r="AB23" i="2"/>
  <c r="U1283" i="1"/>
  <c r="V23" i="2"/>
  <c r="AD23" i="2"/>
  <c r="AN23" i="2"/>
  <c r="AP23" i="2"/>
  <c r="AH23" i="2"/>
  <c r="AL23" i="2"/>
  <c r="AJ23" i="2"/>
  <c r="AR23" i="2"/>
  <c r="B23" i="2"/>
  <c r="I23" i="2"/>
  <c r="K23" i="2"/>
  <c r="M23" i="2"/>
  <c r="O23" i="2"/>
  <c r="Q23" i="2"/>
  <c r="S23" i="2"/>
  <c r="U23" i="2"/>
  <c r="W23" i="2"/>
  <c r="Y23" i="2"/>
  <c r="AA23" i="2"/>
  <c r="AC23" i="2"/>
  <c r="AE23" i="2"/>
  <c r="AG23" i="2"/>
  <c r="AI23" i="2"/>
  <c r="AK23" i="2"/>
  <c r="AM23" i="2"/>
  <c r="AO23" i="2"/>
  <c r="AQ23" i="2"/>
  <c r="AS23" i="2"/>
  <c r="C23" i="2"/>
  <c r="D23" i="2"/>
  <c r="E23" i="2"/>
  <c r="F23" i="2"/>
  <c r="G23" i="2"/>
  <c r="AU23" i="2"/>
  <c r="AW23" i="2"/>
  <c r="AX23" i="2"/>
  <c r="AY23" i="2"/>
  <c r="AZ23" i="2"/>
  <c r="BA23" i="2"/>
  <c r="AV1285" i="1"/>
  <c r="AO1047" i="23"/>
  <c r="AO1048" i="23"/>
  <c r="AO1049" i="23"/>
  <c r="AO1050" i="23"/>
  <c r="AO1051" i="23"/>
  <c r="AO1052" i="23"/>
  <c r="AO1053" i="23"/>
  <c r="AO1054" i="23"/>
  <c r="AO1055" i="23"/>
  <c r="AO1056" i="23"/>
  <c r="AO1057" i="23"/>
  <c r="AO1058" i="23"/>
  <c r="AO1059" i="23"/>
  <c r="AO1060" i="23"/>
  <c r="AO1061" i="23"/>
  <c r="AO1062" i="23"/>
  <c r="AO1063" i="23"/>
  <c r="AO1064" i="23"/>
  <c r="AO1065" i="23"/>
  <c r="AO1066" i="23"/>
  <c r="AO1067" i="23"/>
  <c r="AO1068" i="23"/>
  <c r="AO1069" i="23"/>
  <c r="AO1070" i="23"/>
  <c r="AO1071" i="23"/>
  <c r="AO1072" i="23"/>
  <c r="AO1073" i="23"/>
  <c r="AO1074" i="23"/>
  <c r="AO1075" i="23"/>
  <c r="AO1076" i="23"/>
  <c r="AO1077" i="23"/>
  <c r="AO1078" i="23"/>
  <c r="AO1079" i="23"/>
  <c r="AO1080" i="23"/>
  <c r="AO1081" i="23"/>
  <c r="AO1082" i="23"/>
  <c r="AO1083" i="23"/>
  <c r="AO1084" i="23"/>
  <c r="AO1085" i="23"/>
  <c r="AO1086" i="23"/>
  <c r="AO1087" i="23"/>
  <c r="AO1088" i="23"/>
  <c r="AO1089" i="23"/>
  <c r="AO1090" i="23"/>
  <c r="AO1091" i="23"/>
  <c r="AO1092" i="23"/>
  <c r="AO1093" i="23"/>
  <c r="AO1094" i="23"/>
  <c r="AO1095" i="23"/>
  <c r="AO1096" i="23"/>
  <c r="AO1097" i="23"/>
  <c r="AO1098" i="23"/>
  <c r="AO1099" i="23"/>
  <c r="AO1100" i="23"/>
  <c r="AO1101" i="23"/>
  <c r="AO1102" i="23"/>
  <c r="AO1103" i="23"/>
  <c r="AO1104" i="23"/>
  <c r="AO1105" i="23"/>
  <c r="AO1106" i="23"/>
  <c r="AO1107" i="23"/>
  <c r="AO1108" i="23"/>
  <c r="AO1109" i="23"/>
  <c r="AO1110" i="23"/>
  <c r="AO1111" i="23"/>
  <c r="AO1112" i="23"/>
  <c r="AO1113" i="23"/>
  <c r="AO1114" i="23"/>
  <c r="AO1115" i="23"/>
  <c r="AO1116" i="23"/>
  <c r="AO1117" i="23"/>
  <c r="AO1118" i="23"/>
  <c r="AO1119" i="23"/>
  <c r="AO1120" i="23"/>
  <c r="AO1121" i="23"/>
  <c r="AO1122" i="23"/>
  <c r="AO1123" i="23"/>
  <c r="AO1124" i="23"/>
  <c r="AO1125" i="23"/>
  <c r="AO1126" i="23"/>
  <c r="AO1127" i="23"/>
  <c r="AO1128" i="23"/>
  <c r="AO1129" i="23"/>
  <c r="AO1130" i="23"/>
  <c r="AO1131" i="23"/>
  <c r="AO1132" i="23"/>
  <c r="AO1133" i="23"/>
  <c r="AO1134" i="23"/>
  <c r="AO1135" i="23"/>
  <c r="AO1136" i="23"/>
  <c r="AO1137" i="23"/>
  <c r="AO1138" i="23"/>
  <c r="AO1139" i="23"/>
  <c r="AO1140" i="23"/>
  <c r="AO1141" i="23"/>
  <c r="AO1142" i="23"/>
  <c r="AO1143" i="23"/>
  <c r="AO1144" i="23"/>
  <c r="AO1145" i="23"/>
  <c r="AO1146" i="23"/>
  <c r="AO1147" i="23"/>
  <c r="AO1148" i="23"/>
  <c r="AO1149" i="23"/>
  <c r="AO1150" i="23"/>
  <c r="AO1151" i="23"/>
  <c r="AO1152" i="23"/>
  <c r="AO1153" i="23"/>
  <c r="AO1154" i="23"/>
  <c r="AO1155" i="23"/>
  <c r="AO1156" i="23"/>
  <c r="AO1157" i="23"/>
  <c r="AO1158" i="23"/>
  <c r="AO1159" i="23"/>
  <c r="AO1160" i="23"/>
  <c r="AO1161" i="23"/>
  <c r="AO1162" i="23"/>
  <c r="AO1163" i="23"/>
  <c r="AO1164" i="23"/>
  <c r="AO1165" i="23"/>
  <c r="AO1166" i="23"/>
  <c r="AO1167" i="23"/>
  <c r="AO1168" i="23"/>
  <c r="AO1169" i="23"/>
  <c r="AO1170" i="23"/>
  <c r="AO1171" i="23"/>
  <c r="AO1172" i="23"/>
  <c r="AO1173" i="23"/>
  <c r="AO1174" i="23"/>
  <c r="AO1175" i="23"/>
  <c r="AO1176" i="23"/>
  <c r="AO1177" i="23"/>
  <c r="AO1178" i="23"/>
  <c r="AO1179" i="23"/>
  <c r="AO1180" i="23"/>
  <c r="AO1181" i="23"/>
  <c r="AO1182" i="23"/>
  <c r="AO1183" i="23"/>
  <c r="AO1184" i="23"/>
  <c r="AO1185" i="23"/>
  <c r="AO1186" i="23"/>
  <c r="AO1187" i="23"/>
  <c r="AO1188" i="23"/>
  <c r="AO1189" i="23"/>
  <c r="AO1190" i="23"/>
  <c r="AO1191" i="23"/>
  <c r="AO1192" i="23"/>
  <c r="AO1193" i="23"/>
  <c r="AO1194" i="23"/>
  <c r="AO1195" i="23"/>
  <c r="AO1196" i="23"/>
  <c r="AO1197" i="23"/>
  <c r="AO1198" i="23"/>
  <c r="AO1199" i="23"/>
  <c r="AO1200" i="23"/>
  <c r="AO1201" i="23"/>
  <c r="AO1202" i="23"/>
  <c r="AO1203" i="23"/>
  <c r="AO1204" i="23"/>
  <c r="AO1205" i="23"/>
  <c r="AO1206" i="23"/>
  <c r="AO1207" i="23"/>
  <c r="AO1208" i="23"/>
  <c r="AO1209" i="23"/>
  <c r="AO1210" i="23"/>
  <c r="AO1211" i="23"/>
  <c r="AO1212" i="23"/>
  <c r="AO1213" i="23"/>
  <c r="AO1214" i="23"/>
  <c r="AO1215" i="23"/>
  <c r="AO1216" i="23"/>
  <c r="AO1217" i="23"/>
  <c r="AO1218" i="23"/>
  <c r="AO1219" i="23"/>
  <c r="AO1220" i="23"/>
  <c r="AO1221" i="23"/>
  <c r="AO1222" i="23"/>
  <c r="AO1223" i="23"/>
  <c r="AO1224" i="23"/>
  <c r="AO1225" i="23"/>
  <c r="AO1226" i="23"/>
  <c r="AO1227" i="23"/>
  <c r="AO1228" i="23"/>
  <c r="AO1229" i="23"/>
  <c r="AO1230" i="23"/>
  <c r="AO1231" i="23"/>
  <c r="AO1232" i="23"/>
  <c r="AO1233" i="23"/>
  <c r="AO1234" i="23"/>
  <c r="AO1235" i="23"/>
  <c r="AO1236" i="23"/>
  <c r="AO1237" i="23"/>
  <c r="AO1238" i="23"/>
  <c r="AO1239" i="23"/>
  <c r="AO1240" i="23"/>
  <c r="AO1241" i="23"/>
  <c r="AO1242" i="23"/>
  <c r="AO1243" i="23"/>
  <c r="AO1244" i="23"/>
  <c r="AO1245" i="23"/>
  <c r="AO1246" i="23"/>
  <c r="AO1247" i="23"/>
  <c r="AO1248" i="23"/>
  <c r="AO1249" i="23"/>
  <c r="AO1250" i="23"/>
  <c r="AO1251" i="23"/>
  <c r="AO1252" i="23"/>
  <c r="AO1253" i="23"/>
  <c r="AO1254" i="23"/>
  <c r="AO1255" i="23"/>
  <c r="AO1256" i="23"/>
  <c r="AO1257" i="23"/>
  <c r="AO1258" i="23"/>
  <c r="AO1259" i="23"/>
  <c r="AO1260" i="23"/>
  <c r="AO1261" i="23"/>
  <c r="AO1262" i="23"/>
  <c r="AO1263" i="23"/>
  <c r="AO1264" i="23"/>
  <c r="AO1265" i="23"/>
  <c r="AO1266" i="23"/>
  <c r="AO1267" i="23"/>
  <c r="AO1268" i="23"/>
  <c r="AO1269" i="23"/>
  <c r="AO1270" i="23"/>
  <c r="AO1271" i="23"/>
  <c r="AO1272" i="23"/>
  <c r="AO1273" i="23"/>
  <c r="AO1274" i="23"/>
  <c r="AO1275" i="23"/>
  <c r="AO1276" i="23"/>
  <c r="AO1277" i="23"/>
  <c r="AO1278" i="23"/>
  <c r="AO1279" i="23"/>
  <c r="AO1280" i="23"/>
  <c r="AO1281" i="23"/>
  <c r="AO1282" i="23"/>
  <c r="AO1283" i="23"/>
  <c r="AO1284" i="23"/>
  <c r="AO1285" i="23"/>
  <c r="AO1286" i="23"/>
  <c r="AO1287" i="23"/>
  <c r="N1285" i="1"/>
  <c r="AV1286" i="1"/>
  <c r="N1286" i="1"/>
  <c r="AV1287" i="1"/>
  <c r="N1287" i="1"/>
  <c r="AV1288" i="1"/>
  <c r="N1288" i="1"/>
  <c r="AV1289" i="1"/>
  <c r="N1289" i="1"/>
  <c r="AV1290" i="1"/>
  <c r="N1290" i="1"/>
  <c r="AV1291" i="1"/>
  <c r="N1291" i="1"/>
  <c r="AV1292" i="1"/>
  <c r="N1292" i="1"/>
  <c r="AV1293" i="1"/>
  <c r="N1293" i="1"/>
  <c r="AV1294" i="1"/>
  <c r="N1294" i="1"/>
  <c r="N1295" i="1"/>
  <c r="H24" i="2"/>
  <c r="O1285" i="1"/>
  <c r="O1286" i="1"/>
  <c r="O1287" i="1"/>
  <c r="O1288" i="1"/>
  <c r="O1289" i="1"/>
  <c r="O1290" i="1"/>
  <c r="O1291" i="1"/>
  <c r="O1292" i="1"/>
  <c r="O1293" i="1"/>
  <c r="O1294" i="1"/>
  <c r="O1295" i="1"/>
  <c r="J24" i="2"/>
  <c r="L24" i="2"/>
  <c r="N24" i="2"/>
  <c r="R1285" i="1"/>
  <c r="R1286" i="1"/>
  <c r="R1287" i="1"/>
  <c r="R1288" i="1"/>
  <c r="R1289" i="1"/>
  <c r="R1290" i="1"/>
  <c r="R1291" i="1"/>
  <c r="R1292" i="1"/>
  <c r="R1293" i="1"/>
  <c r="R1294" i="1"/>
  <c r="R1295" i="1"/>
  <c r="P24" i="2"/>
  <c r="T24" i="2"/>
  <c r="R24" i="2"/>
  <c r="Z24" i="2"/>
  <c r="AF24" i="2"/>
  <c r="X24" i="2"/>
  <c r="AB24" i="2"/>
  <c r="V24" i="2"/>
  <c r="AD24" i="2"/>
  <c r="AN24" i="2"/>
  <c r="AP24" i="2"/>
  <c r="AA1285" i="1"/>
  <c r="AA1286" i="1"/>
  <c r="AA1287" i="1"/>
  <c r="AA1288" i="1"/>
  <c r="AA1289" i="1"/>
  <c r="AA1290" i="1"/>
  <c r="AA1291" i="1"/>
  <c r="AA1292" i="1"/>
  <c r="AA1293" i="1"/>
  <c r="AA1294" i="1"/>
  <c r="AA1295" i="1"/>
  <c r="AH24" i="2"/>
  <c r="AL24" i="2"/>
  <c r="AJ24" i="2"/>
  <c r="AR24" i="2"/>
  <c r="B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C24" i="2"/>
  <c r="D24" i="2"/>
  <c r="E24" i="2"/>
  <c r="F24" i="2"/>
  <c r="G24" i="2"/>
  <c r="AU24" i="2"/>
  <c r="AW24" i="2"/>
  <c r="AX24" i="2"/>
  <c r="AY24" i="2"/>
  <c r="AZ24" i="2"/>
  <c r="BA24" i="2"/>
  <c r="N1330" i="1"/>
  <c r="H25" i="2"/>
  <c r="O1330" i="1"/>
  <c r="J25" i="2"/>
  <c r="L25" i="2"/>
  <c r="Q1330" i="1"/>
  <c r="N25" i="2"/>
  <c r="P25" i="2"/>
  <c r="T25" i="2"/>
  <c r="R25" i="2"/>
  <c r="Z25" i="2"/>
  <c r="AF25" i="2"/>
  <c r="X25" i="2"/>
  <c r="AB25" i="2"/>
  <c r="V25" i="2"/>
  <c r="AD25" i="2"/>
  <c r="AN25" i="2"/>
  <c r="AP25" i="2"/>
  <c r="AH25" i="2"/>
  <c r="AL25" i="2"/>
  <c r="AJ25" i="2"/>
  <c r="AR25" i="2"/>
  <c r="B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AM25" i="2"/>
  <c r="AO25" i="2"/>
  <c r="AQ25" i="2"/>
  <c r="AS25" i="2"/>
  <c r="C25" i="2"/>
  <c r="D25" i="2"/>
  <c r="E25" i="2"/>
  <c r="F25" i="2"/>
  <c r="G25" i="2"/>
  <c r="AU25" i="2"/>
  <c r="AW25" i="2"/>
  <c r="AX25" i="2"/>
  <c r="AY25" i="2"/>
  <c r="AZ25" i="2"/>
  <c r="BA25" i="2"/>
  <c r="N1394" i="1"/>
  <c r="H26" i="2"/>
  <c r="O1394" i="1"/>
  <c r="J26" i="2"/>
  <c r="P1394" i="1"/>
  <c r="L26" i="2"/>
  <c r="Q1394" i="1"/>
  <c r="N26" i="2"/>
  <c r="R1394" i="1"/>
  <c r="P26" i="2"/>
  <c r="T26" i="2"/>
  <c r="R26" i="2"/>
  <c r="W1394" i="1"/>
  <c r="Z26" i="2"/>
  <c r="AF26" i="2"/>
  <c r="V1394" i="1"/>
  <c r="X26" i="2"/>
  <c r="AB26" i="2"/>
  <c r="U1394" i="1"/>
  <c r="V26" i="2"/>
  <c r="AD26" i="2"/>
  <c r="AN26" i="2"/>
  <c r="AP26" i="2"/>
  <c r="AH26" i="2"/>
  <c r="AL26" i="2"/>
  <c r="AJ26" i="2"/>
  <c r="AR26" i="2"/>
  <c r="B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AM26" i="2"/>
  <c r="AO26" i="2"/>
  <c r="AQ26" i="2"/>
  <c r="AS26" i="2"/>
  <c r="C26" i="2"/>
  <c r="D26" i="2"/>
  <c r="E26" i="2"/>
  <c r="F26" i="2"/>
  <c r="G26" i="2"/>
  <c r="AU26" i="2"/>
  <c r="AW26" i="2"/>
  <c r="AX26" i="2"/>
  <c r="AY26" i="2"/>
  <c r="AZ26" i="2"/>
  <c r="BA26" i="2"/>
  <c r="N1484" i="1"/>
  <c r="H27" i="2"/>
  <c r="O1484" i="1"/>
  <c r="J27" i="2"/>
  <c r="P1484" i="1"/>
  <c r="L27" i="2"/>
  <c r="N27" i="2"/>
  <c r="P27" i="2"/>
  <c r="T27" i="2"/>
  <c r="R27" i="2"/>
  <c r="Z27" i="2"/>
  <c r="AF27" i="2"/>
  <c r="X27" i="2"/>
  <c r="AB27" i="2"/>
  <c r="V27" i="2"/>
  <c r="AD27" i="2"/>
  <c r="AN27" i="2"/>
  <c r="AP27" i="2"/>
  <c r="AA1484" i="1"/>
  <c r="AH27" i="2"/>
  <c r="AL27" i="2"/>
  <c r="AJ27" i="2"/>
  <c r="AR27" i="2"/>
  <c r="B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AM27" i="2"/>
  <c r="AO27" i="2"/>
  <c r="AQ27" i="2"/>
  <c r="AS27" i="2"/>
  <c r="C27" i="2"/>
  <c r="D27" i="2"/>
  <c r="E27" i="2"/>
  <c r="F27" i="2"/>
  <c r="G27" i="2"/>
  <c r="AU27" i="2"/>
  <c r="AW27" i="2"/>
  <c r="AX27" i="2"/>
  <c r="AY27" i="2"/>
  <c r="AZ27" i="2"/>
  <c r="BA27" i="2"/>
  <c r="N1563" i="1"/>
  <c r="H28" i="2"/>
  <c r="O1563" i="1"/>
  <c r="J28" i="2"/>
  <c r="P1563" i="1"/>
  <c r="L28" i="2"/>
  <c r="N28" i="2"/>
  <c r="P28" i="2"/>
  <c r="T28" i="2"/>
  <c r="R28" i="2"/>
  <c r="Z28" i="2"/>
  <c r="AF28" i="2"/>
  <c r="X28" i="2"/>
  <c r="AB28" i="2"/>
  <c r="V28" i="2"/>
  <c r="AD28" i="2"/>
  <c r="AN28" i="2"/>
  <c r="AP28" i="2"/>
  <c r="AH28" i="2"/>
  <c r="AL28" i="2"/>
  <c r="AJ28" i="2"/>
  <c r="AR28" i="2"/>
  <c r="B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AM28" i="2"/>
  <c r="AO28" i="2"/>
  <c r="AQ28" i="2"/>
  <c r="AS28" i="2"/>
  <c r="C28" i="2"/>
  <c r="D28" i="2"/>
  <c r="E28" i="2"/>
  <c r="F28" i="2"/>
  <c r="G28" i="2"/>
  <c r="AU28" i="2"/>
  <c r="AW28" i="2"/>
  <c r="AX28" i="2"/>
  <c r="AY28" i="2"/>
  <c r="AZ28" i="2"/>
  <c r="BA28" i="2"/>
  <c r="N1601" i="1"/>
  <c r="H29" i="2"/>
  <c r="O1601" i="1"/>
  <c r="J29" i="2"/>
  <c r="L29" i="2"/>
  <c r="N29" i="2"/>
  <c r="R1601" i="1"/>
  <c r="P29" i="2"/>
  <c r="T29" i="2"/>
  <c r="R29" i="2"/>
  <c r="Z29" i="2"/>
  <c r="AF29" i="2"/>
  <c r="X29" i="2"/>
  <c r="AB29" i="2"/>
  <c r="V29" i="2"/>
  <c r="AD29" i="2"/>
  <c r="AN29" i="2"/>
  <c r="AP29" i="2"/>
  <c r="AA1601" i="1"/>
  <c r="AH29" i="2"/>
  <c r="AL29" i="2"/>
  <c r="AJ29" i="2"/>
  <c r="AR29" i="2"/>
  <c r="B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AM29" i="2"/>
  <c r="AO29" i="2"/>
  <c r="AQ29" i="2"/>
  <c r="AS29" i="2"/>
  <c r="C29" i="2"/>
  <c r="D29" i="2"/>
  <c r="E29" i="2"/>
  <c r="F29" i="2"/>
  <c r="G29" i="2"/>
  <c r="AU29" i="2"/>
  <c r="AW29" i="2"/>
  <c r="AX29" i="2"/>
  <c r="AY29" i="2"/>
  <c r="AZ29" i="2"/>
  <c r="BA29" i="2"/>
  <c r="N1670" i="1"/>
  <c r="H30" i="2"/>
  <c r="O1670" i="1"/>
  <c r="J30" i="2"/>
  <c r="L30" i="2"/>
  <c r="Q1670" i="1"/>
  <c r="N30" i="2"/>
  <c r="R1670" i="1"/>
  <c r="P30" i="2"/>
  <c r="T30" i="2"/>
  <c r="R30" i="2"/>
  <c r="Z30" i="2"/>
  <c r="AF30" i="2"/>
  <c r="X30" i="2"/>
  <c r="AB30" i="2"/>
  <c r="V30" i="2"/>
  <c r="AD30" i="2"/>
  <c r="AN30" i="2"/>
  <c r="AP30" i="2"/>
  <c r="AH30" i="2"/>
  <c r="AL30" i="2"/>
  <c r="AJ30" i="2"/>
  <c r="AR30" i="2"/>
  <c r="B30" i="2"/>
  <c r="I30" i="2"/>
  <c r="K30" i="2"/>
  <c r="M30" i="2"/>
  <c r="O30" i="2"/>
  <c r="Q30" i="2"/>
  <c r="S30" i="2"/>
  <c r="U30" i="2"/>
  <c r="W30" i="2"/>
  <c r="Y30" i="2"/>
  <c r="AA30" i="2"/>
  <c r="AC30" i="2"/>
  <c r="AE30" i="2"/>
  <c r="AG30" i="2"/>
  <c r="AI30" i="2"/>
  <c r="AK30" i="2"/>
  <c r="AM30" i="2"/>
  <c r="AO30" i="2"/>
  <c r="AQ30" i="2"/>
  <c r="AS30" i="2"/>
  <c r="C30" i="2"/>
  <c r="D30" i="2"/>
  <c r="E30" i="2"/>
  <c r="F30" i="2"/>
  <c r="G30" i="2"/>
  <c r="AU30" i="2"/>
  <c r="AW30" i="2"/>
  <c r="AX30" i="2"/>
  <c r="AY30" i="2"/>
  <c r="AZ30" i="2"/>
  <c r="BA30" i="2"/>
  <c r="AV1672" i="1"/>
  <c r="AO1290" i="23"/>
  <c r="AO1291" i="23"/>
  <c r="AO1292" i="23"/>
  <c r="AO1293" i="23"/>
  <c r="AO1294" i="23"/>
  <c r="AO1295" i="23"/>
  <c r="AO1296" i="23"/>
  <c r="AO1297" i="23"/>
  <c r="AO1298" i="23"/>
  <c r="AO1299" i="23"/>
  <c r="AO1300" i="23"/>
  <c r="AO1301" i="23"/>
  <c r="AO1302" i="23"/>
  <c r="AO1303" i="23"/>
  <c r="AO1304" i="23"/>
  <c r="AO1305" i="23"/>
  <c r="AO1306" i="23"/>
  <c r="AO1307" i="23"/>
  <c r="AO1308" i="23"/>
  <c r="AO1309" i="23"/>
  <c r="AO1310" i="23"/>
  <c r="AO1311" i="23"/>
  <c r="AO1312" i="23"/>
  <c r="AO1313" i="23"/>
  <c r="AO1314" i="23"/>
  <c r="AO1315" i="23"/>
  <c r="AO1316" i="23"/>
  <c r="AO1317" i="23"/>
  <c r="AO1318" i="23"/>
  <c r="AO1319" i="23"/>
  <c r="AO1320" i="23"/>
  <c r="AO1321" i="23"/>
  <c r="AO1322" i="23"/>
  <c r="AO1323" i="23"/>
  <c r="AO1324" i="23"/>
  <c r="AO1325" i="23"/>
  <c r="AO1326" i="23"/>
  <c r="AO1327" i="23"/>
  <c r="AO1328" i="23"/>
  <c r="N1672" i="1"/>
  <c r="AV1673" i="1"/>
  <c r="N1673" i="1"/>
  <c r="AV1674" i="1"/>
  <c r="N1674" i="1"/>
  <c r="AV1675" i="1"/>
  <c r="N1675" i="1"/>
  <c r="AV1676" i="1"/>
  <c r="N1676" i="1"/>
  <c r="N1677" i="1"/>
  <c r="H31" i="2"/>
  <c r="O1672" i="1"/>
  <c r="O1673" i="1"/>
  <c r="O1674" i="1"/>
  <c r="O1675" i="1"/>
  <c r="O1676" i="1"/>
  <c r="O1677" i="1"/>
  <c r="J31" i="2"/>
  <c r="L31" i="2"/>
  <c r="N31" i="2"/>
  <c r="P31" i="2"/>
  <c r="T31" i="2"/>
  <c r="R31" i="2"/>
  <c r="Z31" i="2"/>
  <c r="AF31" i="2"/>
  <c r="X31" i="2"/>
  <c r="AB31" i="2"/>
  <c r="V31" i="2"/>
  <c r="AD31" i="2"/>
  <c r="AN31" i="2"/>
  <c r="AP31" i="2"/>
  <c r="AH31" i="2"/>
  <c r="AL31" i="2"/>
  <c r="AJ31" i="2"/>
  <c r="AR31" i="2"/>
  <c r="B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M31" i="2"/>
  <c r="AO31" i="2"/>
  <c r="AQ31" i="2"/>
  <c r="AS31" i="2"/>
  <c r="C31" i="2"/>
  <c r="D31" i="2"/>
  <c r="E31" i="2"/>
  <c r="F31" i="2"/>
  <c r="G31" i="2"/>
  <c r="AU31" i="2"/>
  <c r="AW31" i="2"/>
  <c r="AX31" i="2"/>
  <c r="AY31" i="2"/>
  <c r="AZ31" i="2"/>
  <c r="BA31" i="2"/>
  <c r="N1725" i="1"/>
  <c r="H32" i="2"/>
  <c r="O1725" i="1"/>
  <c r="J32" i="2"/>
  <c r="L32" i="2"/>
  <c r="N32" i="2"/>
  <c r="P32" i="2"/>
  <c r="T32" i="2"/>
  <c r="R32" i="2"/>
  <c r="Z32" i="2"/>
  <c r="AF32" i="2"/>
  <c r="X32" i="2"/>
  <c r="AB32" i="2"/>
  <c r="V32" i="2"/>
  <c r="AD32" i="2"/>
  <c r="AN32" i="2"/>
  <c r="AP32" i="2"/>
  <c r="AA1725" i="1"/>
  <c r="AH32" i="2"/>
  <c r="AL32" i="2"/>
  <c r="AJ32" i="2"/>
  <c r="AR32" i="2"/>
  <c r="B32" i="2"/>
  <c r="I32" i="2"/>
  <c r="K32" i="2"/>
  <c r="M32" i="2"/>
  <c r="O32" i="2"/>
  <c r="Q32" i="2"/>
  <c r="S32" i="2"/>
  <c r="U32" i="2"/>
  <c r="W32" i="2"/>
  <c r="Y32" i="2"/>
  <c r="AA32" i="2"/>
  <c r="AC32" i="2"/>
  <c r="AE32" i="2"/>
  <c r="AG32" i="2"/>
  <c r="AI32" i="2"/>
  <c r="AK32" i="2"/>
  <c r="AM32" i="2"/>
  <c r="AO32" i="2"/>
  <c r="AQ32" i="2"/>
  <c r="AS32" i="2"/>
  <c r="C32" i="2"/>
  <c r="D32" i="2"/>
  <c r="E32" i="2"/>
  <c r="F32" i="2"/>
  <c r="G32" i="2"/>
  <c r="AU32" i="2"/>
  <c r="AW32" i="2"/>
  <c r="AX32" i="2"/>
  <c r="AY32" i="2"/>
  <c r="AZ32" i="2"/>
  <c r="BA32" i="2"/>
  <c r="N1793" i="1"/>
  <c r="H33" i="2"/>
  <c r="O1793" i="1"/>
  <c r="J33" i="2"/>
  <c r="L33" i="2"/>
  <c r="N33" i="2"/>
  <c r="R1793" i="1"/>
  <c r="P33" i="2"/>
  <c r="T33" i="2"/>
  <c r="R33" i="2"/>
  <c r="Z33" i="2"/>
  <c r="AF33" i="2"/>
  <c r="X33" i="2"/>
  <c r="AB33" i="2"/>
  <c r="U1793" i="1"/>
  <c r="V33" i="2"/>
  <c r="AD33" i="2"/>
  <c r="AN33" i="2"/>
  <c r="AP33" i="2"/>
  <c r="AH33" i="2"/>
  <c r="AL33" i="2"/>
  <c r="AJ33" i="2"/>
  <c r="AR33" i="2"/>
  <c r="B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S33" i="2"/>
  <c r="C33" i="2"/>
  <c r="D33" i="2"/>
  <c r="E33" i="2"/>
  <c r="F33" i="2"/>
  <c r="G33" i="2"/>
  <c r="AU33" i="2"/>
  <c r="AW33" i="2"/>
  <c r="AX33" i="2"/>
  <c r="AY33" i="2"/>
  <c r="AZ33" i="2"/>
  <c r="BA33" i="2"/>
  <c r="N1890" i="1"/>
  <c r="H34" i="2"/>
  <c r="O1890" i="1"/>
  <c r="J34" i="2"/>
  <c r="L34" i="2"/>
  <c r="N34" i="2"/>
  <c r="R1890" i="1"/>
  <c r="P34" i="2"/>
  <c r="T34" i="2"/>
  <c r="R34" i="2"/>
  <c r="W1890" i="1"/>
  <c r="Z34" i="2"/>
  <c r="Z1890" i="1"/>
  <c r="AF34" i="2"/>
  <c r="V1890" i="1"/>
  <c r="X34" i="2"/>
  <c r="X1890" i="1"/>
  <c r="AB34" i="2"/>
  <c r="U1890" i="1"/>
  <c r="V34" i="2"/>
  <c r="Y1890" i="1"/>
  <c r="AD34" i="2"/>
  <c r="AN34" i="2"/>
  <c r="AP34" i="2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H34" i="2"/>
  <c r="AL34" i="2"/>
  <c r="AJ34" i="2"/>
  <c r="AR34" i="2"/>
  <c r="B34" i="2"/>
  <c r="I34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C34" i="2"/>
  <c r="D34" i="2"/>
  <c r="E34" i="2"/>
  <c r="F34" i="2"/>
  <c r="G34" i="2"/>
  <c r="AU34" i="2"/>
  <c r="AW34" i="2"/>
  <c r="AX34" i="2"/>
  <c r="AY34" i="2"/>
  <c r="AZ34" i="2"/>
  <c r="BA34" i="2"/>
  <c r="N2146" i="1"/>
  <c r="H35" i="2"/>
  <c r="O2146" i="1"/>
  <c r="J35" i="2"/>
  <c r="L35" i="2"/>
  <c r="Q2146" i="1"/>
  <c r="N35" i="2"/>
  <c r="R2146" i="1"/>
  <c r="P35" i="2"/>
  <c r="T35" i="2"/>
  <c r="R35" i="2"/>
  <c r="Z35" i="2"/>
  <c r="AF35" i="2"/>
  <c r="X35" i="2"/>
  <c r="AB35" i="2"/>
  <c r="V35" i="2"/>
  <c r="AD35" i="2"/>
  <c r="AN35" i="2"/>
  <c r="AP35" i="2"/>
  <c r="AA2146" i="1"/>
  <c r="AH35" i="2"/>
  <c r="AL35" i="2"/>
  <c r="AJ35" i="2"/>
  <c r="AR35" i="2"/>
  <c r="B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AM35" i="2"/>
  <c r="AO35" i="2"/>
  <c r="AQ35" i="2"/>
  <c r="AS35" i="2"/>
  <c r="C35" i="2"/>
  <c r="D35" i="2"/>
  <c r="E35" i="2"/>
  <c r="F35" i="2"/>
  <c r="G35" i="2"/>
  <c r="AU35" i="2"/>
  <c r="AW35" i="2"/>
  <c r="AX35" i="2"/>
  <c r="AY35" i="2"/>
  <c r="AZ35" i="2"/>
  <c r="BA35" i="2"/>
  <c r="AV2148" i="1"/>
  <c r="AO1331" i="23"/>
  <c r="AO1332" i="23"/>
  <c r="AO1333" i="23"/>
  <c r="AO1334" i="23"/>
  <c r="AO1335" i="23"/>
  <c r="AO1336" i="23"/>
  <c r="AO1337" i="23"/>
  <c r="AO1338" i="23"/>
  <c r="AO1339" i="23"/>
  <c r="AO1340" i="23"/>
  <c r="AO1341" i="23"/>
  <c r="AO1342" i="23"/>
  <c r="AO1343" i="23"/>
  <c r="AO1344" i="23"/>
  <c r="AO1345" i="23"/>
  <c r="AO1346" i="23"/>
  <c r="AO1347" i="23"/>
  <c r="AO1348" i="23"/>
  <c r="AO1349" i="23"/>
  <c r="AO1350" i="23"/>
  <c r="AO1351" i="23"/>
  <c r="AO1352" i="23"/>
  <c r="AO1353" i="23"/>
  <c r="AO1354" i="23"/>
  <c r="AO1355" i="23"/>
  <c r="AO1356" i="23"/>
  <c r="AO1357" i="23"/>
  <c r="AO1358" i="23"/>
  <c r="AO1359" i="23"/>
  <c r="AO1360" i="23"/>
  <c r="AO1361" i="23"/>
  <c r="AO1362" i="23"/>
  <c r="AO1363" i="23"/>
  <c r="AO1364" i="23"/>
  <c r="AO1365" i="23"/>
  <c r="AO1366" i="23"/>
  <c r="AO1367" i="23"/>
  <c r="AO1368" i="23"/>
  <c r="AO1369" i="23"/>
  <c r="AO1370" i="23"/>
  <c r="AO1371" i="23"/>
  <c r="AO1372" i="23"/>
  <c r="AO1373" i="23"/>
  <c r="AO1374" i="23"/>
  <c r="AO1375" i="23"/>
  <c r="AO1376" i="23"/>
  <c r="AO1377" i="23"/>
  <c r="AO1378" i="23"/>
  <c r="AO1379" i="23"/>
  <c r="AO1380" i="23"/>
  <c r="AO1381" i="23"/>
  <c r="AO1382" i="23"/>
  <c r="AO1383" i="23"/>
  <c r="AO1384" i="23"/>
  <c r="AO1385" i="23"/>
  <c r="AO1386" i="23"/>
  <c r="AO1387" i="23"/>
  <c r="AO1388" i="23"/>
  <c r="AO1389" i="23"/>
  <c r="AO1390" i="23"/>
  <c r="AO1391" i="23"/>
  <c r="AO1392" i="23"/>
  <c r="AO1393" i="23"/>
  <c r="AO1394" i="23"/>
  <c r="AO1395" i="23"/>
  <c r="AO1396" i="23"/>
  <c r="AO1397" i="23"/>
  <c r="AO1398" i="23"/>
  <c r="AO1399" i="23"/>
  <c r="AO1400" i="23"/>
  <c r="AO1401" i="23"/>
  <c r="AO1402" i="23"/>
  <c r="AO1403" i="23"/>
  <c r="AO1404" i="23"/>
  <c r="AO1405" i="23"/>
  <c r="AO1406" i="23"/>
  <c r="AO1407" i="23"/>
  <c r="AO1408" i="23"/>
  <c r="AO1409" i="23"/>
  <c r="AO1410" i="23"/>
  <c r="AO1411" i="23"/>
  <c r="AO1412" i="23"/>
  <c r="AO1413" i="23"/>
  <c r="AO1414" i="23"/>
  <c r="AO1415" i="23"/>
  <c r="AO1416" i="23"/>
  <c r="AO1417" i="23"/>
  <c r="AO1418" i="23"/>
  <c r="AO1419" i="23"/>
  <c r="AO1420" i="23"/>
  <c r="AO1421" i="23"/>
  <c r="AO1422" i="23"/>
  <c r="AO1423" i="23"/>
  <c r="AO1424" i="23"/>
  <c r="AO1425" i="23"/>
  <c r="AO1426" i="23"/>
  <c r="AO1427" i="23"/>
  <c r="AO1428" i="23"/>
  <c r="AO1429" i="23"/>
  <c r="AO1430" i="23"/>
  <c r="AO1431" i="23"/>
  <c r="AO1432" i="23"/>
  <c r="AO1433" i="23"/>
  <c r="AO1434" i="23"/>
  <c r="AO1435" i="23"/>
  <c r="AO1436" i="23"/>
  <c r="AO1437" i="23"/>
  <c r="AO1438" i="23"/>
  <c r="AO1439" i="23"/>
  <c r="AO1440" i="23"/>
  <c r="AO1441" i="23"/>
  <c r="AO1442" i="23"/>
  <c r="AO1443" i="23"/>
  <c r="AO1444" i="23"/>
  <c r="AO1445" i="23"/>
  <c r="AO1446" i="23"/>
  <c r="AO1447" i="23"/>
  <c r="AO1448" i="23"/>
  <c r="AO1449" i="23"/>
  <c r="AO1450" i="23"/>
  <c r="AO1451" i="23"/>
  <c r="AO1452" i="23"/>
  <c r="AO1453" i="23"/>
  <c r="AO1454" i="23"/>
  <c r="AO1455" i="23"/>
  <c r="AO1456" i="23"/>
  <c r="AO1457" i="23"/>
  <c r="AO1458" i="23"/>
  <c r="AO1459" i="23"/>
  <c r="AO1460" i="23"/>
  <c r="AO1461" i="23"/>
  <c r="AO1462" i="23"/>
  <c r="AO1463" i="23"/>
  <c r="AO1464" i="23"/>
  <c r="AO1465" i="23"/>
  <c r="AO1466" i="23"/>
  <c r="AO1467" i="23"/>
  <c r="AO1468" i="23"/>
  <c r="AO1469" i="23"/>
  <c r="AO1470" i="23"/>
  <c r="AO1471" i="23"/>
  <c r="AO1472" i="23"/>
  <c r="AO1473" i="23"/>
  <c r="AO1474" i="23"/>
  <c r="AO1475" i="23"/>
  <c r="AO1476" i="23"/>
  <c r="AO1477" i="23"/>
  <c r="AO1478" i="23"/>
  <c r="AO1479" i="23"/>
  <c r="AO1480" i="23"/>
  <c r="AO1481" i="23"/>
  <c r="AO1482" i="23"/>
  <c r="AO1483" i="23"/>
  <c r="AO1484" i="23"/>
  <c r="AO1485" i="23"/>
  <c r="AO1486" i="23"/>
  <c r="AO1487" i="23"/>
  <c r="AO1488" i="23"/>
  <c r="AO1489" i="23"/>
  <c r="AO1490" i="23"/>
  <c r="AO1491" i="23"/>
  <c r="AO1492" i="23"/>
  <c r="AO1493" i="23"/>
  <c r="AO1494" i="23"/>
  <c r="AO1495" i="23"/>
  <c r="AO1496" i="23"/>
  <c r="AO1497" i="23"/>
  <c r="AO1498" i="23"/>
  <c r="AO1499" i="23"/>
  <c r="AO1500" i="23"/>
  <c r="AO1501" i="23"/>
  <c r="AO1502" i="23"/>
  <c r="AO1503" i="23"/>
  <c r="AO1504" i="23"/>
  <c r="AO1505" i="23"/>
  <c r="AO1506" i="23"/>
  <c r="AO1507" i="23"/>
  <c r="AO1508" i="23"/>
  <c r="AO1509" i="23"/>
  <c r="AO1510" i="23"/>
  <c r="AO1511" i="23"/>
  <c r="AO1512" i="23"/>
  <c r="AO1513" i="23"/>
  <c r="AO1514" i="23"/>
  <c r="AO1515" i="23"/>
  <c r="AO1516" i="23"/>
  <c r="AO1517" i="23"/>
  <c r="AO1518" i="23"/>
  <c r="AO1519" i="23"/>
  <c r="AO1520" i="23"/>
  <c r="AO1521" i="23"/>
  <c r="AO1522" i="23"/>
  <c r="AO1523" i="23"/>
  <c r="AO1524" i="23"/>
  <c r="AO1525" i="23"/>
  <c r="AO1526" i="23"/>
  <c r="AO1527" i="23"/>
  <c r="AO1528" i="23"/>
  <c r="AO1529" i="23"/>
  <c r="AO1530" i="23"/>
  <c r="AO1531" i="23"/>
  <c r="AO1532" i="23"/>
  <c r="AO1533" i="23"/>
  <c r="AO1534" i="23"/>
  <c r="AO1535" i="23"/>
  <c r="AO1536" i="23"/>
  <c r="AO1537" i="23"/>
  <c r="AO1538" i="23"/>
  <c r="AO1539" i="23"/>
  <c r="AO1540" i="23"/>
  <c r="AO1541" i="23"/>
  <c r="AO1542" i="23"/>
  <c r="AO1543" i="23"/>
  <c r="AO1544" i="23"/>
  <c r="AO1545" i="23"/>
  <c r="AO1546" i="23"/>
  <c r="AO1547" i="23"/>
  <c r="AO1548" i="23"/>
  <c r="AO1549" i="23"/>
  <c r="AO1550" i="23"/>
  <c r="AO1551" i="23"/>
  <c r="AO1552" i="23"/>
  <c r="AO1553" i="23"/>
  <c r="AO1554" i="23"/>
  <c r="AO1555" i="23"/>
  <c r="AO1556" i="23"/>
  <c r="AO1557" i="23"/>
  <c r="AO1558" i="23"/>
  <c r="AO1559" i="23"/>
  <c r="AO1560" i="23"/>
  <c r="AO1561" i="23"/>
  <c r="AO1562" i="23"/>
  <c r="AO1563" i="23"/>
  <c r="AO1564" i="23"/>
  <c r="AO1565" i="23"/>
  <c r="AO1566" i="23"/>
  <c r="AO1567" i="23"/>
  <c r="AO1568" i="23"/>
  <c r="AO1569" i="23"/>
  <c r="AO1570" i="23"/>
  <c r="AO1571" i="23"/>
  <c r="AO1572" i="23"/>
  <c r="AO1573" i="23"/>
  <c r="AO1574" i="23"/>
  <c r="AO1575" i="23"/>
  <c r="AO1576" i="23"/>
  <c r="N2148" i="1"/>
  <c r="AV2149" i="1"/>
  <c r="N2149" i="1"/>
  <c r="AV2150" i="1"/>
  <c r="N2150" i="1"/>
  <c r="AV2151" i="1"/>
  <c r="N2151" i="1"/>
  <c r="AV2152" i="1"/>
  <c r="N2152" i="1"/>
  <c r="AV2153" i="1"/>
  <c r="N2153" i="1"/>
  <c r="AV2154" i="1"/>
  <c r="N2154" i="1"/>
  <c r="AV2155" i="1"/>
  <c r="N2155" i="1"/>
  <c r="AV2156" i="1"/>
  <c r="N2156" i="1"/>
  <c r="AV2157" i="1"/>
  <c r="N2157" i="1"/>
  <c r="AV2158" i="1"/>
  <c r="N2158" i="1"/>
  <c r="AV2159" i="1"/>
  <c r="N2159" i="1"/>
  <c r="AV2160" i="1"/>
  <c r="N2160" i="1"/>
  <c r="AV2161" i="1"/>
  <c r="N2161" i="1"/>
  <c r="N2162" i="1"/>
  <c r="H36" i="2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J36" i="2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L36" i="2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N36" i="2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P36" i="2"/>
  <c r="T36" i="2"/>
  <c r="R36" i="2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Z36" i="2"/>
  <c r="AF36" i="2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X36" i="2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AB36" i="2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V36" i="2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AD36" i="2"/>
  <c r="AN36" i="2"/>
  <c r="AP36" i="2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H36" i="2"/>
  <c r="AL36" i="2"/>
  <c r="AJ36" i="2"/>
  <c r="AR36" i="2"/>
  <c r="B36" i="2"/>
  <c r="I36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C36" i="2"/>
  <c r="D36" i="2"/>
  <c r="E36" i="2"/>
  <c r="F36" i="2"/>
  <c r="G36" i="2"/>
  <c r="AU36" i="2"/>
  <c r="AW36" i="2"/>
  <c r="AX36" i="2"/>
  <c r="AY36" i="2"/>
  <c r="AZ36" i="2"/>
  <c r="BA36" i="2"/>
  <c r="N2236" i="1"/>
  <c r="H37" i="2"/>
  <c r="O2236" i="1"/>
  <c r="J37" i="2"/>
  <c r="L37" i="2"/>
  <c r="Q2236" i="1"/>
  <c r="N37" i="2"/>
  <c r="R2236" i="1"/>
  <c r="P37" i="2"/>
  <c r="T37" i="2"/>
  <c r="R37" i="2"/>
  <c r="W2236" i="1"/>
  <c r="Z37" i="2"/>
  <c r="AF37" i="2"/>
  <c r="V2236" i="1"/>
  <c r="X37" i="2"/>
  <c r="X2236" i="1"/>
  <c r="AB37" i="2"/>
  <c r="U2236" i="1"/>
  <c r="V37" i="2"/>
  <c r="AD37" i="2"/>
  <c r="AN37" i="2"/>
  <c r="AP37" i="2"/>
  <c r="AA2236" i="1"/>
  <c r="AH37" i="2"/>
  <c r="AL37" i="2"/>
  <c r="AJ37" i="2"/>
  <c r="AR37" i="2"/>
  <c r="B37" i="2"/>
  <c r="I37" i="2"/>
  <c r="K37" i="2"/>
  <c r="M37" i="2"/>
  <c r="O37" i="2"/>
  <c r="Q37" i="2"/>
  <c r="S37" i="2"/>
  <c r="U37" i="2"/>
  <c r="W37" i="2"/>
  <c r="Y37" i="2"/>
  <c r="AA37" i="2"/>
  <c r="AC37" i="2"/>
  <c r="AE37" i="2"/>
  <c r="AG37" i="2"/>
  <c r="AI37" i="2"/>
  <c r="AK37" i="2"/>
  <c r="AM37" i="2"/>
  <c r="AO37" i="2"/>
  <c r="AQ37" i="2"/>
  <c r="AS37" i="2"/>
  <c r="C37" i="2"/>
  <c r="D37" i="2"/>
  <c r="E37" i="2"/>
  <c r="F37" i="2"/>
  <c r="G37" i="2"/>
  <c r="AU37" i="2"/>
  <c r="AW37" i="2"/>
  <c r="AX37" i="2"/>
  <c r="AY37" i="2"/>
  <c r="AZ37" i="2"/>
  <c r="BA37" i="2"/>
  <c r="N2261" i="1"/>
  <c r="H38" i="2"/>
  <c r="O2261" i="1"/>
  <c r="J38" i="2"/>
  <c r="L38" i="2"/>
  <c r="N38" i="2"/>
  <c r="R2261" i="1"/>
  <c r="P38" i="2"/>
  <c r="T38" i="2"/>
  <c r="R38" i="2"/>
  <c r="Z38" i="2"/>
  <c r="AF38" i="2"/>
  <c r="X38" i="2"/>
  <c r="AB38" i="2"/>
  <c r="V38" i="2"/>
  <c r="AD38" i="2"/>
  <c r="AN38" i="2"/>
  <c r="AP38" i="2"/>
  <c r="AH38" i="2"/>
  <c r="AL38" i="2"/>
  <c r="AJ38" i="2"/>
  <c r="AR38" i="2"/>
  <c r="B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AM38" i="2"/>
  <c r="AO38" i="2"/>
  <c r="AQ38" i="2"/>
  <c r="AS38" i="2"/>
  <c r="C38" i="2"/>
  <c r="D38" i="2"/>
  <c r="E38" i="2"/>
  <c r="F38" i="2"/>
  <c r="G38" i="2"/>
  <c r="AU38" i="2"/>
  <c r="AW38" i="2"/>
  <c r="AX38" i="2"/>
  <c r="AY38" i="2"/>
  <c r="AZ38" i="2"/>
  <c r="BA38" i="2"/>
  <c r="H39" i="2"/>
  <c r="J39" i="2"/>
  <c r="L39" i="2"/>
  <c r="N39" i="2"/>
  <c r="P39" i="2"/>
  <c r="T39" i="2"/>
  <c r="R39" i="2"/>
  <c r="Z39" i="2"/>
  <c r="AF39" i="2"/>
  <c r="X39" i="2"/>
  <c r="AB39" i="2"/>
  <c r="V39" i="2"/>
  <c r="AD39" i="2"/>
  <c r="AN39" i="2"/>
  <c r="AP39" i="2"/>
  <c r="AH39" i="2"/>
  <c r="AL39" i="2"/>
  <c r="AJ39" i="2"/>
  <c r="AR39" i="2"/>
  <c r="B39" i="2"/>
  <c r="I39" i="2"/>
  <c r="K39" i="2"/>
  <c r="M39" i="2"/>
  <c r="O39" i="2"/>
  <c r="Q39" i="2"/>
  <c r="S39" i="2"/>
  <c r="U39" i="2"/>
  <c r="W39" i="2"/>
  <c r="Y39" i="2"/>
  <c r="AA39" i="2"/>
  <c r="AC39" i="2"/>
  <c r="AE39" i="2"/>
  <c r="AG39" i="2"/>
  <c r="AI39" i="2"/>
  <c r="AK39" i="2"/>
  <c r="AM39" i="2"/>
  <c r="AO39" i="2"/>
  <c r="AQ39" i="2"/>
  <c r="AS39" i="2"/>
  <c r="C39" i="2"/>
  <c r="D39" i="2"/>
  <c r="E39" i="2"/>
  <c r="F39" i="2"/>
  <c r="G39" i="2"/>
  <c r="AU39" i="2"/>
  <c r="AW39" i="2"/>
  <c r="AX39" i="2"/>
  <c r="AY39" i="2"/>
  <c r="AZ39" i="2"/>
  <c r="BA39" i="2"/>
  <c r="L41" i="2"/>
  <c r="L42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G1" i="1"/>
  <c r="AH1" i="1"/>
  <c r="AI1" i="1"/>
  <c r="AJ1" i="1"/>
  <c r="AK1" i="1"/>
  <c r="AL1" i="1"/>
  <c r="AM1" i="1"/>
  <c r="AN1" i="1"/>
  <c r="C2" i="1"/>
  <c r="D2" i="1"/>
  <c r="E2" i="1"/>
  <c r="F2" i="1"/>
  <c r="G2" i="1"/>
  <c r="H2" i="1"/>
  <c r="J2" i="1"/>
  <c r="K2" i="1"/>
  <c r="L2" i="1"/>
  <c r="M2" i="1"/>
  <c r="AG2" i="1"/>
  <c r="AH2" i="1"/>
  <c r="AI2" i="1"/>
  <c r="AJ2" i="1"/>
  <c r="AK2" i="1"/>
  <c r="AL2" i="1"/>
  <c r="AM2" i="1"/>
  <c r="AN2" i="1"/>
  <c r="AV2" i="1"/>
  <c r="C3" i="1"/>
  <c r="D3" i="1"/>
  <c r="E3" i="1"/>
  <c r="F3" i="1"/>
  <c r="G3" i="1"/>
  <c r="H3" i="1"/>
  <c r="J3" i="1"/>
  <c r="K3" i="1"/>
  <c r="L3" i="1"/>
  <c r="M3" i="1"/>
  <c r="AG3" i="1"/>
  <c r="AH3" i="1"/>
  <c r="AI3" i="1"/>
  <c r="AJ3" i="1"/>
  <c r="AK3" i="1"/>
  <c r="AL3" i="1"/>
  <c r="AM3" i="1"/>
  <c r="AN3" i="1"/>
  <c r="AV3" i="1"/>
  <c r="C4" i="1"/>
  <c r="D4" i="1"/>
  <c r="E4" i="1"/>
  <c r="F4" i="1"/>
  <c r="G4" i="1"/>
  <c r="H4" i="1"/>
  <c r="J4" i="1"/>
  <c r="K4" i="1"/>
  <c r="L4" i="1"/>
  <c r="M4" i="1"/>
  <c r="AG4" i="1"/>
  <c r="AH4" i="1"/>
  <c r="AI4" i="1"/>
  <c r="AJ4" i="1"/>
  <c r="AK4" i="1"/>
  <c r="AL4" i="1"/>
  <c r="AM4" i="1"/>
  <c r="AN4" i="1"/>
  <c r="AV4" i="1"/>
  <c r="C5" i="1"/>
  <c r="D5" i="1"/>
  <c r="E5" i="1"/>
  <c r="F5" i="1"/>
  <c r="G5" i="1"/>
  <c r="H5" i="1"/>
  <c r="J5" i="1"/>
  <c r="K5" i="1"/>
  <c r="L5" i="1"/>
  <c r="M5" i="1"/>
  <c r="AG5" i="1"/>
  <c r="AH5" i="1"/>
  <c r="AI5" i="1"/>
  <c r="AJ5" i="1"/>
  <c r="AK5" i="1"/>
  <c r="AL5" i="1"/>
  <c r="AM5" i="1"/>
  <c r="AN5" i="1"/>
  <c r="AV5" i="1"/>
  <c r="C6" i="1"/>
  <c r="D6" i="1"/>
  <c r="E6" i="1"/>
  <c r="F6" i="1"/>
  <c r="G6" i="1"/>
  <c r="H6" i="1"/>
  <c r="J6" i="1"/>
  <c r="K6" i="1"/>
  <c r="L6" i="1"/>
  <c r="M6" i="1"/>
  <c r="AG6" i="1"/>
  <c r="AH6" i="1"/>
  <c r="AI6" i="1"/>
  <c r="AJ6" i="1"/>
  <c r="AK6" i="1"/>
  <c r="AL6" i="1"/>
  <c r="AM6" i="1"/>
  <c r="AN6" i="1"/>
  <c r="AV6" i="1"/>
  <c r="C7" i="1"/>
  <c r="D7" i="1"/>
  <c r="E7" i="1"/>
  <c r="F7" i="1"/>
  <c r="G7" i="1"/>
  <c r="H7" i="1"/>
  <c r="J7" i="1"/>
  <c r="K7" i="1"/>
  <c r="L7" i="1"/>
  <c r="M7" i="1"/>
  <c r="AG7" i="1"/>
  <c r="AH7" i="1"/>
  <c r="AI7" i="1"/>
  <c r="AJ7" i="1"/>
  <c r="AK7" i="1"/>
  <c r="AL7" i="1"/>
  <c r="AM7" i="1"/>
  <c r="AN7" i="1"/>
  <c r="AV7" i="1"/>
  <c r="C8" i="1"/>
  <c r="D8" i="1"/>
  <c r="E8" i="1"/>
  <c r="F8" i="1"/>
  <c r="G8" i="1"/>
  <c r="H8" i="1"/>
  <c r="J8" i="1"/>
  <c r="K8" i="1"/>
  <c r="L8" i="1"/>
  <c r="M8" i="1"/>
  <c r="AG8" i="1"/>
  <c r="AH8" i="1"/>
  <c r="AI8" i="1"/>
  <c r="AJ8" i="1"/>
  <c r="AK8" i="1"/>
  <c r="AL8" i="1"/>
  <c r="AM8" i="1"/>
  <c r="AN8" i="1"/>
  <c r="AV8" i="1"/>
  <c r="C9" i="1"/>
  <c r="D9" i="1"/>
  <c r="E9" i="1"/>
  <c r="F9" i="1"/>
  <c r="G9" i="1"/>
  <c r="H9" i="1"/>
  <c r="J9" i="1"/>
  <c r="K9" i="1"/>
  <c r="L9" i="1"/>
  <c r="M9" i="1"/>
  <c r="AG9" i="1"/>
  <c r="AH9" i="1"/>
  <c r="AI9" i="1"/>
  <c r="AJ9" i="1"/>
  <c r="AK9" i="1"/>
  <c r="AL9" i="1"/>
  <c r="AM9" i="1"/>
  <c r="AN9" i="1"/>
  <c r="AV9" i="1"/>
  <c r="C10" i="1"/>
  <c r="D10" i="1"/>
  <c r="E10" i="1"/>
  <c r="F10" i="1"/>
  <c r="G10" i="1"/>
  <c r="H10" i="1"/>
  <c r="J10" i="1"/>
  <c r="K10" i="1"/>
  <c r="L10" i="1"/>
  <c r="M10" i="1"/>
  <c r="AG10" i="1"/>
  <c r="AH10" i="1"/>
  <c r="AI10" i="1"/>
  <c r="AJ10" i="1"/>
  <c r="AK10" i="1"/>
  <c r="AL10" i="1"/>
  <c r="AM10" i="1"/>
  <c r="AN10" i="1"/>
  <c r="AV10" i="1"/>
  <c r="C11" i="1"/>
  <c r="D11" i="1"/>
  <c r="E11" i="1"/>
  <c r="F11" i="1"/>
  <c r="G11" i="1"/>
  <c r="H11" i="1"/>
  <c r="J11" i="1"/>
  <c r="K11" i="1"/>
  <c r="L11" i="1"/>
  <c r="M11" i="1"/>
  <c r="AG11" i="1"/>
  <c r="AH11" i="1"/>
  <c r="AI11" i="1"/>
  <c r="AJ11" i="1"/>
  <c r="AK11" i="1"/>
  <c r="AL11" i="1"/>
  <c r="AM11" i="1"/>
  <c r="AN11" i="1"/>
  <c r="AV11" i="1"/>
  <c r="C12" i="1"/>
  <c r="D12" i="1"/>
  <c r="E12" i="1"/>
  <c r="F12" i="1"/>
  <c r="G12" i="1"/>
  <c r="H12" i="1"/>
  <c r="J12" i="1"/>
  <c r="K12" i="1"/>
  <c r="L12" i="1"/>
  <c r="M12" i="1"/>
  <c r="AG12" i="1"/>
  <c r="AH12" i="1"/>
  <c r="AI12" i="1"/>
  <c r="AJ12" i="1"/>
  <c r="AK12" i="1"/>
  <c r="AL12" i="1"/>
  <c r="AM12" i="1"/>
  <c r="AN12" i="1"/>
  <c r="AV12" i="1"/>
  <c r="C13" i="1"/>
  <c r="D13" i="1"/>
  <c r="E13" i="1"/>
  <c r="F13" i="1"/>
  <c r="G13" i="1"/>
  <c r="H13" i="1"/>
  <c r="J13" i="1"/>
  <c r="K13" i="1"/>
  <c r="L13" i="1"/>
  <c r="M13" i="1"/>
  <c r="AG13" i="1"/>
  <c r="AH13" i="1"/>
  <c r="AI13" i="1"/>
  <c r="AJ13" i="1"/>
  <c r="AK13" i="1"/>
  <c r="AL13" i="1"/>
  <c r="AM13" i="1"/>
  <c r="AN13" i="1"/>
  <c r="AV13" i="1"/>
  <c r="C14" i="1"/>
  <c r="D14" i="1"/>
  <c r="E14" i="1"/>
  <c r="F14" i="1"/>
  <c r="G14" i="1"/>
  <c r="H14" i="1"/>
  <c r="J14" i="1"/>
  <c r="K14" i="1"/>
  <c r="L14" i="1"/>
  <c r="M14" i="1"/>
  <c r="AG14" i="1"/>
  <c r="AH14" i="1"/>
  <c r="AI14" i="1"/>
  <c r="AJ14" i="1"/>
  <c r="AK14" i="1"/>
  <c r="AL14" i="1"/>
  <c r="AM14" i="1"/>
  <c r="AN14" i="1"/>
  <c r="AV14" i="1"/>
  <c r="C15" i="1"/>
  <c r="D15" i="1"/>
  <c r="E15" i="1"/>
  <c r="F15" i="1"/>
  <c r="G15" i="1"/>
  <c r="H15" i="1"/>
  <c r="J15" i="1"/>
  <c r="K15" i="1"/>
  <c r="L15" i="1"/>
  <c r="M15" i="1"/>
  <c r="AG15" i="1"/>
  <c r="AH15" i="1"/>
  <c r="AI15" i="1"/>
  <c r="AJ15" i="1"/>
  <c r="AK15" i="1"/>
  <c r="AL15" i="1"/>
  <c r="AM15" i="1"/>
  <c r="AN15" i="1"/>
  <c r="AV15" i="1"/>
  <c r="C16" i="1"/>
  <c r="D16" i="1"/>
  <c r="E16" i="1"/>
  <c r="F16" i="1"/>
  <c r="G16" i="1"/>
  <c r="H16" i="1"/>
  <c r="J16" i="1"/>
  <c r="K16" i="1"/>
  <c r="L16" i="1"/>
  <c r="M16" i="1"/>
  <c r="AG16" i="1"/>
  <c r="AH16" i="1"/>
  <c r="AI16" i="1"/>
  <c r="AJ16" i="1"/>
  <c r="AK16" i="1"/>
  <c r="AL16" i="1"/>
  <c r="AM16" i="1"/>
  <c r="AN16" i="1"/>
  <c r="AV16" i="1"/>
  <c r="C17" i="1"/>
  <c r="D17" i="1"/>
  <c r="E17" i="1"/>
  <c r="F17" i="1"/>
  <c r="G17" i="1"/>
  <c r="H17" i="1"/>
  <c r="J17" i="1"/>
  <c r="K17" i="1"/>
  <c r="L17" i="1"/>
  <c r="M17" i="1"/>
  <c r="AG17" i="1"/>
  <c r="AH17" i="1"/>
  <c r="AI17" i="1"/>
  <c r="AJ17" i="1"/>
  <c r="AK17" i="1"/>
  <c r="AL17" i="1"/>
  <c r="AM17" i="1"/>
  <c r="AN17" i="1"/>
  <c r="AV17" i="1"/>
  <c r="C18" i="1"/>
  <c r="D18" i="1"/>
  <c r="E18" i="1"/>
  <c r="F18" i="1"/>
  <c r="G18" i="1"/>
  <c r="H18" i="1"/>
  <c r="J18" i="1"/>
  <c r="K18" i="1"/>
  <c r="L18" i="1"/>
  <c r="M18" i="1"/>
  <c r="AG18" i="1"/>
  <c r="AH18" i="1"/>
  <c r="AI18" i="1"/>
  <c r="AJ18" i="1"/>
  <c r="AK18" i="1"/>
  <c r="AL18" i="1"/>
  <c r="AM18" i="1"/>
  <c r="AN18" i="1"/>
  <c r="AV18" i="1"/>
  <c r="C19" i="1"/>
  <c r="D19" i="1"/>
  <c r="E19" i="1"/>
  <c r="F19" i="1"/>
  <c r="G19" i="1"/>
  <c r="H19" i="1"/>
  <c r="J19" i="1"/>
  <c r="K19" i="1"/>
  <c r="L19" i="1"/>
  <c r="M19" i="1"/>
  <c r="AG19" i="1"/>
  <c r="AH19" i="1"/>
  <c r="AI19" i="1"/>
  <c r="AJ19" i="1"/>
  <c r="AK19" i="1"/>
  <c r="AL19" i="1"/>
  <c r="AM19" i="1"/>
  <c r="AN19" i="1"/>
  <c r="AV19" i="1"/>
  <c r="C20" i="1"/>
  <c r="D20" i="1"/>
  <c r="E20" i="1"/>
  <c r="F20" i="1"/>
  <c r="G20" i="1"/>
  <c r="H20" i="1"/>
  <c r="J20" i="1"/>
  <c r="K20" i="1"/>
  <c r="L20" i="1"/>
  <c r="M20" i="1"/>
  <c r="AG20" i="1"/>
  <c r="AH20" i="1"/>
  <c r="AI20" i="1"/>
  <c r="AJ20" i="1"/>
  <c r="AK20" i="1"/>
  <c r="AL20" i="1"/>
  <c r="AM20" i="1"/>
  <c r="AN20" i="1"/>
  <c r="AV20" i="1"/>
  <c r="C21" i="1"/>
  <c r="D21" i="1"/>
  <c r="E21" i="1"/>
  <c r="F21" i="1"/>
  <c r="G21" i="1"/>
  <c r="H21" i="1"/>
  <c r="J21" i="1"/>
  <c r="K21" i="1"/>
  <c r="L21" i="1"/>
  <c r="M21" i="1"/>
  <c r="AG21" i="1"/>
  <c r="AH21" i="1"/>
  <c r="AI21" i="1"/>
  <c r="AJ21" i="1"/>
  <c r="AK21" i="1"/>
  <c r="AL21" i="1"/>
  <c r="AM21" i="1"/>
  <c r="AN21" i="1"/>
  <c r="AV21" i="1"/>
  <c r="C22" i="1"/>
  <c r="D22" i="1"/>
  <c r="E22" i="1"/>
  <c r="F22" i="1"/>
  <c r="G22" i="1"/>
  <c r="H22" i="1"/>
  <c r="J22" i="1"/>
  <c r="K22" i="1"/>
  <c r="L22" i="1"/>
  <c r="M22" i="1"/>
  <c r="AG22" i="1"/>
  <c r="AH22" i="1"/>
  <c r="AI22" i="1"/>
  <c r="AJ22" i="1"/>
  <c r="AK22" i="1"/>
  <c r="AL22" i="1"/>
  <c r="AM22" i="1"/>
  <c r="AN22" i="1"/>
  <c r="AV22" i="1"/>
  <c r="C23" i="1"/>
  <c r="D23" i="1"/>
  <c r="E23" i="1"/>
  <c r="F23" i="1"/>
  <c r="G23" i="1"/>
  <c r="H23" i="1"/>
  <c r="J23" i="1"/>
  <c r="K23" i="1"/>
  <c r="L23" i="1"/>
  <c r="M23" i="1"/>
  <c r="AG23" i="1"/>
  <c r="AH23" i="1"/>
  <c r="AI23" i="1"/>
  <c r="AJ23" i="1"/>
  <c r="AK23" i="1"/>
  <c r="AL23" i="1"/>
  <c r="AM23" i="1"/>
  <c r="AN23" i="1"/>
  <c r="AV23" i="1"/>
  <c r="C24" i="1"/>
  <c r="D24" i="1"/>
  <c r="E24" i="1"/>
  <c r="F24" i="1"/>
  <c r="G24" i="1"/>
  <c r="H24" i="1"/>
  <c r="J24" i="1"/>
  <c r="K24" i="1"/>
  <c r="L24" i="1"/>
  <c r="M24" i="1"/>
  <c r="AG24" i="1"/>
  <c r="AH24" i="1"/>
  <c r="AI24" i="1"/>
  <c r="AJ24" i="1"/>
  <c r="AK24" i="1"/>
  <c r="AL24" i="1"/>
  <c r="AM24" i="1"/>
  <c r="AN24" i="1"/>
  <c r="AV24" i="1"/>
  <c r="C25" i="1"/>
  <c r="D25" i="1"/>
  <c r="E25" i="1"/>
  <c r="F25" i="1"/>
  <c r="G25" i="1"/>
  <c r="H25" i="1"/>
  <c r="J25" i="1"/>
  <c r="K25" i="1"/>
  <c r="L25" i="1"/>
  <c r="M25" i="1"/>
  <c r="AG25" i="1"/>
  <c r="AH25" i="1"/>
  <c r="AI25" i="1"/>
  <c r="AJ25" i="1"/>
  <c r="AK25" i="1"/>
  <c r="AL25" i="1"/>
  <c r="AM25" i="1"/>
  <c r="AN25" i="1"/>
  <c r="AV25" i="1"/>
  <c r="C26" i="1"/>
  <c r="D26" i="1"/>
  <c r="E26" i="1"/>
  <c r="F26" i="1"/>
  <c r="G26" i="1"/>
  <c r="H26" i="1"/>
  <c r="J26" i="1"/>
  <c r="K26" i="1"/>
  <c r="L26" i="1"/>
  <c r="M26" i="1"/>
  <c r="AG26" i="1"/>
  <c r="AH26" i="1"/>
  <c r="AI26" i="1"/>
  <c r="AJ26" i="1"/>
  <c r="AK26" i="1"/>
  <c r="AL26" i="1"/>
  <c r="AM26" i="1"/>
  <c r="AN26" i="1"/>
  <c r="AV26" i="1"/>
  <c r="C27" i="1"/>
  <c r="D27" i="1"/>
  <c r="E27" i="1"/>
  <c r="F27" i="1"/>
  <c r="G27" i="1"/>
  <c r="H27" i="1"/>
  <c r="J27" i="1"/>
  <c r="K27" i="1"/>
  <c r="L27" i="1"/>
  <c r="M27" i="1"/>
  <c r="AG27" i="1"/>
  <c r="AH27" i="1"/>
  <c r="AI27" i="1"/>
  <c r="AJ27" i="1"/>
  <c r="AK27" i="1"/>
  <c r="AL27" i="1"/>
  <c r="AM27" i="1"/>
  <c r="AN27" i="1"/>
  <c r="AV27" i="1"/>
  <c r="C28" i="1"/>
  <c r="D28" i="1"/>
  <c r="E28" i="1"/>
  <c r="F28" i="1"/>
  <c r="G28" i="1"/>
  <c r="H28" i="1"/>
  <c r="J28" i="1"/>
  <c r="K28" i="1"/>
  <c r="L28" i="1"/>
  <c r="M28" i="1"/>
  <c r="AG28" i="1"/>
  <c r="AH28" i="1"/>
  <c r="AI28" i="1"/>
  <c r="AJ28" i="1"/>
  <c r="AK28" i="1"/>
  <c r="AL28" i="1"/>
  <c r="AM28" i="1"/>
  <c r="AN28" i="1"/>
  <c r="AV28" i="1"/>
  <c r="C29" i="1"/>
  <c r="D29" i="1"/>
  <c r="E29" i="1"/>
  <c r="F29" i="1"/>
  <c r="G29" i="1"/>
  <c r="H29" i="1"/>
  <c r="J29" i="1"/>
  <c r="K29" i="1"/>
  <c r="L29" i="1"/>
  <c r="M29" i="1"/>
  <c r="AG29" i="1"/>
  <c r="AH29" i="1"/>
  <c r="AI29" i="1"/>
  <c r="AJ29" i="1"/>
  <c r="AK29" i="1"/>
  <c r="AL29" i="1"/>
  <c r="AM29" i="1"/>
  <c r="AN29" i="1"/>
  <c r="AV29" i="1"/>
  <c r="C30" i="1"/>
  <c r="D30" i="1"/>
  <c r="E30" i="1"/>
  <c r="F30" i="1"/>
  <c r="G30" i="1"/>
  <c r="H30" i="1"/>
  <c r="J30" i="1"/>
  <c r="K30" i="1"/>
  <c r="L30" i="1"/>
  <c r="M30" i="1"/>
  <c r="AG30" i="1"/>
  <c r="AH30" i="1"/>
  <c r="AI30" i="1"/>
  <c r="AJ30" i="1"/>
  <c r="AK30" i="1"/>
  <c r="AL30" i="1"/>
  <c r="AM30" i="1"/>
  <c r="AN30" i="1"/>
  <c r="AV30" i="1"/>
  <c r="C31" i="1"/>
  <c r="D31" i="1"/>
  <c r="E31" i="1"/>
  <c r="F31" i="1"/>
  <c r="G31" i="1"/>
  <c r="H31" i="1"/>
  <c r="J31" i="1"/>
  <c r="K31" i="1"/>
  <c r="L31" i="1"/>
  <c r="M31" i="1"/>
  <c r="AG31" i="1"/>
  <c r="AH31" i="1"/>
  <c r="AI31" i="1"/>
  <c r="AJ31" i="1"/>
  <c r="AK31" i="1"/>
  <c r="AL31" i="1"/>
  <c r="AM31" i="1"/>
  <c r="AN31" i="1"/>
  <c r="AV31" i="1"/>
  <c r="C32" i="1"/>
  <c r="D32" i="1"/>
  <c r="E32" i="1"/>
  <c r="F32" i="1"/>
  <c r="G32" i="1"/>
  <c r="H32" i="1"/>
  <c r="J32" i="1"/>
  <c r="K32" i="1"/>
  <c r="L32" i="1"/>
  <c r="M32" i="1"/>
  <c r="AG32" i="1"/>
  <c r="AH32" i="1"/>
  <c r="AI32" i="1"/>
  <c r="AJ32" i="1"/>
  <c r="AK32" i="1"/>
  <c r="AL32" i="1"/>
  <c r="AM32" i="1"/>
  <c r="AN32" i="1"/>
  <c r="AV32" i="1"/>
  <c r="C33" i="1"/>
  <c r="D33" i="1"/>
  <c r="E33" i="1"/>
  <c r="F33" i="1"/>
  <c r="G33" i="1"/>
  <c r="H33" i="1"/>
  <c r="J33" i="1"/>
  <c r="K33" i="1"/>
  <c r="L33" i="1"/>
  <c r="M33" i="1"/>
  <c r="AG33" i="1"/>
  <c r="AH33" i="1"/>
  <c r="AI33" i="1"/>
  <c r="AJ33" i="1"/>
  <c r="AK33" i="1"/>
  <c r="AL33" i="1"/>
  <c r="AM33" i="1"/>
  <c r="AN33" i="1"/>
  <c r="AV33" i="1"/>
  <c r="C34" i="1"/>
  <c r="D34" i="1"/>
  <c r="E34" i="1"/>
  <c r="F34" i="1"/>
  <c r="G34" i="1"/>
  <c r="H34" i="1"/>
  <c r="J34" i="1"/>
  <c r="K34" i="1"/>
  <c r="L34" i="1"/>
  <c r="M34" i="1"/>
  <c r="AG34" i="1"/>
  <c r="AH34" i="1"/>
  <c r="AI34" i="1"/>
  <c r="AJ34" i="1"/>
  <c r="AK34" i="1"/>
  <c r="AL34" i="1"/>
  <c r="AM34" i="1"/>
  <c r="AN34" i="1"/>
  <c r="AV34" i="1"/>
  <c r="C35" i="1"/>
  <c r="D35" i="1"/>
  <c r="E35" i="1"/>
  <c r="F35" i="1"/>
  <c r="G35" i="1"/>
  <c r="H35" i="1"/>
  <c r="J35" i="1"/>
  <c r="K35" i="1"/>
  <c r="L35" i="1"/>
  <c r="M35" i="1"/>
  <c r="AG35" i="1"/>
  <c r="AH35" i="1"/>
  <c r="AI35" i="1"/>
  <c r="AJ35" i="1"/>
  <c r="AK35" i="1"/>
  <c r="AL35" i="1"/>
  <c r="AM35" i="1"/>
  <c r="AN35" i="1"/>
  <c r="AV35" i="1"/>
  <c r="C36" i="1"/>
  <c r="D36" i="1"/>
  <c r="E36" i="1"/>
  <c r="F36" i="1"/>
  <c r="G36" i="1"/>
  <c r="H36" i="1"/>
  <c r="J36" i="1"/>
  <c r="K36" i="1"/>
  <c r="L36" i="1"/>
  <c r="M36" i="1"/>
  <c r="AG36" i="1"/>
  <c r="AH36" i="1"/>
  <c r="AI36" i="1"/>
  <c r="AJ36" i="1"/>
  <c r="AK36" i="1"/>
  <c r="AL36" i="1"/>
  <c r="AM36" i="1"/>
  <c r="AN36" i="1"/>
  <c r="AV36" i="1"/>
  <c r="C37" i="1"/>
  <c r="D37" i="1"/>
  <c r="E37" i="1"/>
  <c r="F37" i="1"/>
  <c r="G37" i="1"/>
  <c r="H37" i="1"/>
  <c r="J37" i="1"/>
  <c r="K37" i="1"/>
  <c r="L37" i="1"/>
  <c r="M37" i="1"/>
  <c r="AG37" i="1"/>
  <c r="AH37" i="1"/>
  <c r="AI37" i="1"/>
  <c r="AJ37" i="1"/>
  <c r="AK37" i="1"/>
  <c r="AL37" i="1"/>
  <c r="AM37" i="1"/>
  <c r="AN37" i="1"/>
  <c r="AV37" i="1"/>
  <c r="C38" i="1"/>
  <c r="D38" i="1"/>
  <c r="E38" i="1"/>
  <c r="F38" i="1"/>
  <c r="G38" i="1"/>
  <c r="H38" i="1"/>
  <c r="J38" i="1"/>
  <c r="K38" i="1"/>
  <c r="L38" i="1"/>
  <c r="M38" i="1"/>
  <c r="AG38" i="1"/>
  <c r="AH38" i="1"/>
  <c r="AI38" i="1"/>
  <c r="AJ38" i="1"/>
  <c r="AK38" i="1"/>
  <c r="AL38" i="1"/>
  <c r="AM38" i="1"/>
  <c r="AN38" i="1"/>
  <c r="AV38" i="1"/>
  <c r="C39" i="1"/>
  <c r="D39" i="1"/>
  <c r="E39" i="1"/>
  <c r="F39" i="1"/>
  <c r="G39" i="1"/>
  <c r="H39" i="1"/>
  <c r="J39" i="1"/>
  <c r="K39" i="1"/>
  <c r="L39" i="1"/>
  <c r="M39" i="1"/>
  <c r="AG39" i="1"/>
  <c r="AH39" i="1"/>
  <c r="AI39" i="1"/>
  <c r="AJ39" i="1"/>
  <c r="AK39" i="1"/>
  <c r="AL39" i="1"/>
  <c r="AM39" i="1"/>
  <c r="AN39" i="1"/>
  <c r="AV39" i="1"/>
  <c r="C40" i="1"/>
  <c r="D40" i="1"/>
  <c r="E40" i="1"/>
  <c r="F40" i="1"/>
  <c r="G40" i="1"/>
  <c r="H40" i="1"/>
  <c r="J40" i="1"/>
  <c r="K40" i="1"/>
  <c r="L40" i="1"/>
  <c r="M40" i="1"/>
  <c r="AG40" i="1"/>
  <c r="AH40" i="1"/>
  <c r="AI40" i="1"/>
  <c r="AJ40" i="1"/>
  <c r="AK40" i="1"/>
  <c r="AL40" i="1"/>
  <c r="AM40" i="1"/>
  <c r="AN40" i="1"/>
  <c r="AV40" i="1"/>
  <c r="C41" i="1"/>
  <c r="D41" i="1"/>
  <c r="E41" i="1"/>
  <c r="F41" i="1"/>
  <c r="G41" i="1"/>
  <c r="H41" i="1"/>
  <c r="J41" i="1"/>
  <c r="K41" i="1"/>
  <c r="L41" i="1"/>
  <c r="M41" i="1"/>
  <c r="AG41" i="1"/>
  <c r="AH41" i="1"/>
  <c r="AI41" i="1"/>
  <c r="AJ41" i="1"/>
  <c r="AK41" i="1"/>
  <c r="AL41" i="1"/>
  <c r="AM41" i="1"/>
  <c r="AN41" i="1"/>
  <c r="AV41" i="1"/>
  <c r="C42" i="1"/>
  <c r="D42" i="1"/>
  <c r="E42" i="1"/>
  <c r="F42" i="1"/>
  <c r="G42" i="1"/>
  <c r="H42" i="1"/>
  <c r="J42" i="1"/>
  <c r="K42" i="1"/>
  <c r="L42" i="1"/>
  <c r="M42" i="1"/>
  <c r="AG42" i="1"/>
  <c r="AH42" i="1"/>
  <c r="AI42" i="1"/>
  <c r="AJ42" i="1"/>
  <c r="AK42" i="1"/>
  <c r="AL42" i="1"/>
  <c r="AM42" i="1"/>
  <c r="AN42" i="1"/>
  <c r="AV42" i="1"/>
  <c r="C43" i="1"/>
  <c r="D43" i="1"/>
  <c r="E43" i="1"/>
  <c r="F43" i="1"/>
  <c r="G43" i="1"/>
  <c r="H43" i="1"/>
  <c r="J43" i="1"/>
  <c r="K43" i="1"/>
  <c r="L43" i="1"/>
  <c r="M43" i="1"/>
  <c r="AG43" i="1"/>
  <c r="AH43" i="1"/>
  <c r="AI43" i="1"/>
  <c r="AJ43" i="1"/>
  <c r="AK43" i="1"/>
  <c r="AL43" i="1"/>
  <c r="AM43" i="1"/>
  <c r="AN43" i="1"/>
  <c r="AV43" i="1"/>
  <c r="C44" i="1"/>
  <c r="D44" i="1"/>
  <c r="E44" i="1"/>
  <c r="F44" i="1"/>
  <c r="G44" i="1"/>
  <c r="H44" i="1"/>
  <c r="J44" i="1"/>
  <c r="K44" i="1"/>
  <c r="L44" i="1"/>
  <c r="M44" i="1"/>
  <c r="AG44" i="1"/>
  <c r="AH44" i="1"/>
  <c r="AI44" i="1"/>
  <c r="AJ44" i="1"/>
  <c r="AK44" i="1"/>
  <c r="AL44" i="1"/>
  <c r="AM44" i="1"/>
  <c r="AN44" i="1"/>
  <c r="AV44" i="1"/>
  <c r="C45" i="1"/>
  <c r="D45" i="1"/>
  <c r="E45" i="1"/>
  <c r="F45" i="1"/>
  <c r="G45" i="1"/>
  <c r="H45" i="1"/>
  <c r="J45" i="1"/>
  <c r="K45" i="1"/>
  <c r="L45" i="1"/>
  <c r="M45" i="1"/>
  <c r="AG45" i="1"/>
  <c r="AH45" i="1"/>
  <c r="AI45" i="1"/>
  <c r="AJ45" i="1"/>
  <c r="AK45" i="1"/>
  <c r="AL45" i="1"/>
  <c r="AM45" i="1"/>
  <c r="AN45" i="1"/>
  <c r="AV45" i="1"/>
  <c r="C46" i="1"/>
  <c r="D46" i="1"/>
  <c r="E46" i="1"/>
  <c r="F46" i="1"/>
  <c r="G46" i="1"/>
  <c r="H46" i="1"/>
  <c r="J46" i="1"/>
  <c r="K46" i="1"/>
  <c r="L46" i="1"/>
  <c r="M46" i="1"/>
  <c r="AG46" i="1"/>
  <c r="AH46" i="1"/>
  <c r="AI46" i="1"/>
  <c r="AJ46" i="1"/>
  <c r="AK46" i="1"/>
  <c r="AL46" i="1"/>
  <c r="AM46" i="1"/>
  <c r="AN46" i="1"/>
  <c r="AV46" i="1"/>
  <c r="C47" i="1"/>
  <c r="D47" i="1"/>
  <c r="E47" i="1"/>
  <c r="F47" i="1"/>
  <c r="G47" i="1"/>
  <c r="H47" i="1"/>
  <c r="J47" i="1"/>
  <c r="K47" i="1"/>
  <c r="L47" i="1"/>
  <c r="M47" i="1"/>
  <c r="AG47" i="1"/>
  <c r="AH47" i="1"/>
  <c r="AI47" i="1"/>
  <c r="AJ47" i="1"/>
  <c r="AK47" i="1"/>
  <c r="AL47" i="1"/>
  <c r="AM47" i="1"/>
  <c r="AN47" i="1"/>
  <c r="AV47" i="1"/>
  <c r="C48" i="1"/>
  <c r="D48" i="1"/>
  <c r="E48" i="1"/>
  <c r="F48" i="1"/>
  <c r="G48" i="1"/>
  <c r="H48" i="1"/>
  <c r="J48" i="1"/>
  <c r="K48" i="1"/>
  <c r="L48" i="1"/>
  <c r="M48" i="1"/>
  <c r="AG48" i="1"/>
  <c r="AH48" i="1"/>
  <c r="AI48" i="1"/>
  <c r="AJ48" i="1"/>
  <c r="AK48" i="1"/>
  <c r="AL48" i="1"/>
  <c r="AM48" i="1"/>
  <c r="AN48" i="1"/>
  <c r="AV48" i="1"/>
  <c r="C49" i="1"/>
  <c r="D49" i="1"/>
  <c r="E49" i="1"/>
  <c r="F49" i="1"/>
  <c r="G49" i="1"/>
  <c r="H49" i="1"/>
  <c r="J49" i="1"/>
  <c r="K49" i="1"/>
  <c r="L49" i="1"/>
  <c r="M49" i="1"/>
  <c r="AG49" i="1"/>
  <c r="AH49" i="1"/>
  <c r="AI49" i="1"/>
  <c r="AJ49" i="1"/>
  <c r="AK49" i="1"/>
  <c r="AL49" i="1"/>
  <c r="AM49" i="1"/>
  <c r="AN49" i="1"/>
  <c r="AV49" i="1"/>
  <c r="C50" i="1"/>
  <c r="D50" i="1"/>
  <c r="E50" i="1"/>
  <c r="F50" i="1"/>
  <c r="G50" i="1"/>
  <c r="H50" i="1"/>
  <c r="J50" i="1"/>
  <c r="K50" i="1"/>
  <c r="L50" i="1"/>
  <c r="M50" i="1"/>
  <c r="AG50" i="1"/>
  <c r="AH50" i="1"/>
  <c r="AI50" i="1"/>
  <c r="AJ50" i="1"/>
  <c r="AK50" i="1"/>
  <c r="AL50" i="1"/>
  <c r="AM50" i="1"/>
  <c r="AN50" i="1"/>
  <c r="AV50" i="1"/>
  <c r="C51" i="1"/>
  <c r="D51" i="1"/>
  <c r="E51" i="1"/>
  <c r="F51" i="1"/>
  <c r="G51" i="1"/>
  <c r="H51" i="1"/>
  <c r="J51" i="1"/>
  <c r="K51" i="1"/>
  <c r="L51" i="1"/>
  <c r="M51" i="1"/>
  <c r="AG51" i="1"/>
  <c r="AH51" i="1"/>
  <c r="AI51" i="1"/>
  <c r="AJ51" i="1"/>
  <c r="AK51" i="1"/>
  <c r="AL51" i="1"/>
  <c r="AM51" i="1"/>
  <c r="AN51" i="1"/>
  <c r="AV51" i="1"/>
  <c r="C52" i="1"/>
  <c r="D52" i="1"/>
  <c r="E52" i="1"/>
  <c r="F52" i="1"/>
  <c r="G52" i="1"/>
  <c r="H52" i="1"/>
  <c r="J52" i="1"/>
  <c r="K52" i="1"/>
  <c r="L52" i="1"/>
  <c r="M52" i="1"/>
  <c r="AG52" i="1"/>
  <c r="AH52" i="1"/>
  <c r="AI52" i="1"/>
  <c r="AJ52" i="1"/>
  <c r="AK52" i="1"/>
  <c r="AL52" i="1"/>
  <c r="AM52" i="1"/>
  <c r="AN52" i="1"/>
  <c r="AV52" i="1"/>
  <c r="C53" i="1"/>
  <c r="D53" i="1"/>
  <c r="E53" i="1"/>
  <c r="F53" i="1"/>
  <c r="G53" i="1"/>
  <c r="H53" i="1"/>
  <c r="J53" i="1"/>
  <c r="K53" i="1"/>
  <c r="L53" i="1"/>
  <c r="M53" i="1"/>
  <c r="AG53" i="1"/>
  <c r="AH53" i="1"/>
  <c r="AI53" i="1"/>
  <c r="AJ53" i="1"/>
  <c r="AK53" i="1"/>
  <c r="AL53" i="1"/>
  <c r="AM53" i="1"/>
  <c r="AN53" i="1"/>
  <c r="AV53" i="1"/>
  <c r="C54" i="1"/>
  <c r="D54" i="1"/>
  <c r="E54" i="1"/>
  <c r="F54" i="1"/>
  <c r="G54" i="1"/>
  <c r="H54" i="1"/>
  <c r="J54" i="1"/>
  <c r="K54" i="1"/>
  <c r="L54" i="1"/>
  <c r="M54" i="1"/>
  <c r="AG54" i="1"/>
  <c r="AH54" i="1"/>
  <c r="AI54" i="1"/>
  <c r="AJ54" i="1"/>
  <c r="AK54" i="1"/>
  <c r="AL54" i="1"/>
  <c r="AM54" i="1"/>
  <c r="AN54" i="1"/>
  <c r="AV54" i="1"/>
  <c r="C55" i="1"/>
  <c r="D55" i="1"/>
  <c r="E55" i="1"/>
  <c r="F55" i="1"/>
  <c r="G55" i="1"/>
  <c r="H55" i="1"/>
  <c r="J55" i="1"/>
  <c r="K55" i="1"/>
  <c r="L55" i="1"/>
  <c r="M55" i="1"/>
  <c r="AG55" i="1"/>
  <c r="AH55" i="1"/>
  <c r="AI55" i="1"/>
  <c r="AJ55" i="1"/>
  <c r="AK55" i="1"/>
  <c r="AL55" i="1"/>
  <c r="AM55" i="1"/>
  <c r="AN55" i="1"/>
  <c r="AV55" i="1"/>
  <c r="C56" i="1"/>
  <c r="D56" i="1"/>
  <c r="E56" i="1"/>
  <c r="F56" i="1"/>
  <c r="G56" i="1"/>
  <c r="H56" i="1"/>
  <c r="J56" i="1"/>
  <c r="K56" i="1"/>
  <c r="L56" i="1"/>
  <c r="M56" i="1"/>
  <c r="AG56" i="1"/>
  <c r="AH56" i="1"/>
  <c r="AI56" i="1"/>
  <c r="AJ56" i="1"/>
  <c r="AK56" i="1"/>
  <c r="AL56" i="1"/>
  <c r="AM56" i="1"/>
  <c r="AN56" i="1"/>
  <c r="AV56" i="1"/>
  <c r="C57" i="1"/>
  <c r="D57" i="1"/>
  <c r="E57" i="1"/>
  <c r="F57" i="1"/>
  <c r="G57" i="1"/>
  <c r="H57" i="1"/>
  <c r="J57" i="1"/>
  <c r="K57" i="1"/>
  <c r="L57" i="1"/>
  <c r="M57" i="1"/>
  <c r="AG57" i="1"/>
  <c r="AH57" i="1"/>
  <c r="AI57" i="1"/>
  <c r="AJ57" i="1"/>
  <c r="AK57" i="1"/>
  <c r="AL57" i="1"/>
  <c r="AM57" i="1"/>
  <c r="AN57" i="1"/>
  <c r="AV57" i="1"/>
  <c r="C58" i="1"/>
  <c r="D58" i="1"/>
  <c r="E58" i="1"/>
  <c r="F58" i="1"/>
  <c r="G58" i="1"/>
  <c r="H58" i="1"/>
  <c r="J58" i="1"/>
  <c r="K58" i="1"/>
  <c r="L58" i="1"/>
  <c r="M58" i="1"/>
  <c r="AG58" i="1"/>
  <c r="AH58" i="1"/>
  <c r="AI58" i="1"/>
  <c r="AJ58" i="1"/>
  <c r="AK58" i="1"/>
  <c r="AL58" i="1"/>
  <c r="AM58" i="1"/>
  <c r="AN58" i="1"/>
  <c r="AV58" i="1"/>
  <c r="C59" i="1"/>
  <c r="D59" i="1"/>
  <c r="E59" i="1"/>
  <c r="F59" i="1"/>
  <c r="G59" i="1"/>
  <c r="H59" i="1"/>
  <c r="J59" i="1"/>
  <c r="K59" i="1"/>
  <c r="L59" i="1"/>
  <c r="M59" i="1"/>
  <c r="AG59" i="1"/>
  <c r="AH59" i="1"/>
  <c r="AI59" i="1"/>
  <c r="AJ59" i="1"/>
  <c r="AK59" i="1"/>
  <c r="AL59" i="1"/>
  <c r="AM59" i="1"/>
  <c r="AN59" i="1"/>
  <c r="AV59" i="1"/>
  <c r="C60" i="1"/>
  <c r="D60" i="1"/>
  <c r="E60" i="1"/>
  <c r="F60" i="1"/>
  <c r="G60" i="1"/>
  <c r="H60" i="1"/>
  <c r="J60" i="1"/>
  <c r="K60" i="1"/>
  <c r="L60" i="1"/>
  <c r="M60" i="1"/>
  <c r="AG60" i="1"/>
  <c r="AH60" i="1"/>
  <c r="AI60" i="1"/>
  <c r="AJ60" i="1"/>
  <c r="AK60" i="1"/>
  <c r="AL60" i="1"/>
  <c r="AM60" i="1"/>
  <c r="AN60" i="1"/>
  <c r="AV60" i="1"/>
  <c r="C61" i="1"/>
  <c r="D61" i="1"/>
  <c r="E61" i="1"/>
  <c r="F61" i="1"/>
  <c r="G61" i="1"/>
  <c r="H61" i="1"/>
  <c r="J61" i="1"/>
  <c r="K61" i="1"/>
  <c r="L61" i="1"/>
  <c r="M61" i="1"/>
  <c r="AG61" i="1"/>
  <c r="AH61" i="1"/>
  <c r="AI61" i="1"/>
  <c r="AJ61" i="1"/>
  <c r="AK61" i="1"/>
  <c r="AL61" i="1"/>
  <c r="AM61" i="1"/>
  <c r="AN61" i="1"/>
  <c r="AV61" i="1"/>
  <c r="C62" i="1"/>
  <c r="D62" i="1"/>
  <c r="E62" i="1"/>
  <c r="F62" i="1"/>
  <c r="G62" i="1"/>
  <c r="H62" i="1"/>
  <c r="J62" i="1"/>
  <c r="K62" i="1"/>
  <c r="L62" i="1"/>
  <c r="M62" i="1"/>
  <c r="AG62" i="1"/>
  <c r="AH62" i="1"/>
  <c r="AI62" i="1"/>
  <c r="AJ62" i="1"/>
  <c r="AK62" i="1"/>
  <c r="AL62" i="1"/>
  <c r="AM62" i="1"/>
  <c r="AN62" i="1"/>
  <c r="AV62" i="1"/>
  <c r="C63" i="1"/>
  <c r="D63" i="1"/>
  <c r="E63" i="1"/>
  <c r="F63" i="1"/>
  <c r="G63" i="1"/>
  <c r="H63" i="1"/>
  <c r="J63" i="1"/>
  <c r="K63" i="1"/>
  <c r="L63" i="1"/>
  <c r="M63" i="1"/>
  <c r="AG63" i="1"/>
  <c r="AH63" i="1"/>
  <c r="AI63" i="1"/>
  <c r="AJ63" i="1"/>
  <c r="AK63" i="1"/>
  <c r="AL63" i="1"/>
  <c r="AM63" i="1"/>
  <c r="AN63" i="1"/>
  <c r="AV63" i="1"/>
  <c r="C64" i="1"/>
  <c r="D64" i="1"/>
  <c r="E64" i="1"/>
  <c r="F64" i="1"/>
  <c r="G64" i="1"/>
  <c r="H64" i="1"/>
  <c r="J64" i="1"/>
  <c r="K64" i="1"/>
  <c r="L64" i="1"/>
  <c r="M64" i="1"/>
  <c r="AG64" i="1"/>
  <c r="AH64" i="1"/>
  <c r="AI64" i="1"/>
  <c r="AJ64" i="1"/>
  <c r="AK64" i="1"/>
  <c r="AL64" i="1"/>
  <c r="AM64" i="1"/>
  <c r="AN64" i="1"/>
  <c r="AV64" i="1"/>
  <c r="C65" i="1"/>
  <c r="D65" i="1"/>
  <c r="E65" i="1"/>
  <c r="F65" i="1"/>
  <c r="G65" i="1"/>
  <c r="H65" i="1"/>
  <c r="J65" i="1"/>
  <c r="K65" i="1"/>
  <c r="L65" i="1"/>
  <c r="M65" i="1"/>
  <c r="AG65" i="1"/>
  <c r="AH65" i="1"/>
  <c r="AI65" i="1"/>
  <c r="AJ65" i="1"/>
  <c r="AK65" i="1"/>
  <c r="AL65" i="1"/>
  <c r="AM65" i="1"/>
  <c r="AN65" i="1"/>
  <c r="AV65" i="1"/>
  <c r="C66" i="1"/>
  <c r="D66" i="1"/>
  <c r="E66" i="1"/>
  <c r="F66" i="1"/>
  <c r="G66" i="1"/>
  <c r="H66" i="1"/>
  <c r="J66" i="1"/>
  <c r="K66" i="1"/>
  <c r="L66" i="1"/>
  <c r="M66" i="1"/>
  <c r="AG66" i="1"/>
  <c r="AH66" i="1"/>
  <c r="AI66" i="1"/>
  <c r="AJ66" i="1"/>
  <c r="AK66" i="1"/>
  <c r="AL66" i="1"/>
  <c r="AM66" i="1"/>
  <c r="AN66" i="1"/>
  <c r="AV66" i="1"/>
  <c r="C67" i="1"/>
  <c r="D67" i="1"/>
  <c r="E67" i="1"/>
  <c r="F67" i="1"/>
  <c r="G67" i="1"/>
  <c r="H67" i="1"/>
  <c r="J67" i="1"/>
  <c r="K67" i="1"/>
  <c r="L67" i="1"/>
  <c r="M67" i="1"/>
  <c r="AG67" i="1"/>
  <c r="AH67" i="1"/>
  <c r="AI67" i="1"/>
  <c r="AJ67" i="1"/>
  <c r="AK67" i="1"/>
  <c r="AL67" i="1"/>
  <c r="AM67" i="1"/>
  <c r="AN67" i="1"/>
  <c r="AV67" i="1"/>
  <c r="C68" i="1"/>
  <c r="D68" i="1"/>
  <c r="E68" i="1"/>
  <c r="F68" i="1"/>
  <c r="G68" i="1"/>
  <c r="H68" i="1"/>
  <c r="J68" i="1"/>
  <c r="K68" i="1"/>
  <c r="L68" i="1"/>
  <c r="M68" i="1"/>
  <c r="AG68" i="1"/>
  <c r="AH68" i="1"/>
  <c r="AI68" i="1"/>
  <c r="AJ68" i="1"/>
  <c r="AK68" i="1"/>
  <c r="AL68" i="1"/>
  <c r="AM68" i="1"/>
  <c r="AN68" i="1"/>
  <c r="AV68" i="1"/>
  <c r="C69" i="1"/>
  <c r="D69" i="1"/>
  <c r="E69" i="1"/>
  <c r="F69" i="1"/>
  <c r="G69" i="1"/>
  <c r="H69" i="1"/>
  <c r="J69" i="1"/>
  <c r="K69" i="1"/>
  <c r="L69" i="1"/>
  <c r="M69" i="1"/>
  <c r="AG69" i="1"/>
  <c r="AH69" i="1"/>
  <c r="AI69" i="1"/>
  <c r="AJ69" i="1"/>
  <c r="AK69" i="1"/>
  <c r="AL69" i="1"/>
  <c r="AM69" i="1"/>
  <c r="AN69" i="1"/>
  <c r="C71" i="1"/>
  <c r="D71" i="1"/>
  <c r="E71" i="1"/>
  <c r="F71" i="1"/>
  <c r="G71" i="1"/>
  <c r="H71" i="1"/>
  <c r="J71" i="1"/>
  <c r="K71" i="1"/>
  <c r="L71" i="1"/>
  <c r="M71" i="1"/>
  <c r="AG71" i="1"/>
  <c r="AH71" i="1"/>
  <c r="AI71" i="1"/>
  <c r="AJ71" i="1"/>
  <c r="AK71" i="1"/>
  <c r="AL71" i="1"/>
  <c r="AM71" i="1"/>
  <c r="AN71" i="1"/>
  <c r="AV71" i="1"/>
  <c r="C72" i="1"/>
  <c r="D72" i="1"/>
  <c r="E72" i="1"/>
  <c r="F72" i="1"/>
  <c r="G72" i="1"/>
  <c r="H72" i="1"/>
  <c r="J72" i="1"/>
  <c r="K72" i="1"/>
  <c r="L72" i="1"/>
  <c r="M72" i="1"/>
  <c r="AG72" i="1"/>
  <c r="AH72" i="1"/>
  <c r="AI72" i="1"/>
  <c r="AJ72" i="1"/>
  <c r="AK72" i="1"/>
  <c r="AL72" i="1"/>
  <c r="AM72" i="1"/>
  <c r="AN72" i="1"/>
  <c r="AV72" i="1"/>
  <c r="C73" i="1"/>
  <c r="D73" i="1"/>
  <c r="E73" i="1"/>
  <c r="F73" i="1"/>
  <c r="G73" i="1"/>
  <c r="H73" i="1"/>
  <c r="J73" i="1"/>
  <c r="K73" i="1"/>
  <c r="L73" i="1"/>
  <c r="M73" i="1"/>
  <c r="AG73" i="1"/>
  <c r="AH73" i="1"/>
  <c r="AI73" i="1"/>
  <c r="AJ73" i="1"/>
  <c r="AK73" i="1"/>
  <c r="AL73" i="1"/>
  <c r="AM73" i="1"/>
  <c r="AN73" i="1"/>
  <c r="AV73" i="1"/>
  <c r="C74" i="1"/>
  <c r="D74" i="1"/>
  <c r="E74" i="1"/>
  <c r="F74" i="1"/>
  <c r="G74" i="1"/>
  <c r="H74" i="1"/>
  <c r="J74" i="1"/>
  <c r="K74" i="1"/>
  <c r="L74" i="1"/>
  <c r="M74" i="1"/>
  <c r="AG74" i="1"/>
  <c r="AH74" i="1"/>
  <c r="AI74" i="1"/>
  <c r="AJ74" i="1"/>
  <c r="AK74" i="1"/>
  <c r="AL74" i="1"/>
  <c r="AM74" i="1"/>
  <c r="AN74" i="1"/>
  <c r="AV74" i="1"/>
  <c r="C75" i="1"/>
  <c r="D75" i="1"/>
  <c r="E75" i="1"/>
  <c r="F75" i="1"/>
  <c r="G75" i="1"/>
  <c r="H75" i="1"/>
  <c r="J75" i="1"/>
  <c r="K75" i="1"/>
  <c r="L75" i="1"/>
  <c r="M75" i="1"/>
  <c r="AG75" i="1"/>
  <c r="AH75" i="1"/>
  <c r="AI75" i="1"/>
  <c r="AJ75" i="1"/>
  <c r="AK75" i="1"/>
  <c r="AL75" i="1"/>
  <c r="AM75" i="1"/>
  <c r="AN75" i="1"/>
  <c r="AV75" i="1"/>
  <c r="C76" i="1"/>
  <c r="D76" i="1"/>
  <c r="E76" i="1"/>
  <c r="F76" i="1"/>
  <c r="G76" i="1"/>
  <c r="H76" i="1"/>
  <c r="J76" i="1"/>
  <c r="K76" i="1"/>
  <c r="L76" i="1"/>
  <c r="M76" i="1"/>
  <c r="AG76" i="1"/>
  <c r="AH76" i="1"/>
  <c r="AI76" i="1"/>
  <c r="AJ76" i="1"/>
  <c r="AK76" i="1"/>
  <c r="AL76" i="1"/>
  <c r="AM76" i="1"/>
  <c r="AN76" i="1"/>
  <c r="AV76" i="1"/>
  <c r="C77" i="1"/>
  <c r="D77" i="1"/>
  <c r="E77" i="1"/>
  <c r="F77" i="1"/>
  <c r="G77" i="1"/>
  <c r="H77" i="1"/>
  <c r="J77" i="1"/>
  <c r="K77" i="1"/>
  <c r="L77" i="1"/>
  <c r="M77" i="1"/>
  <c r="AG77" i="1"/>
  <c r="AH77" i="1"/>
  <c r="AI77" i="1"/>
  <c r="AJ77" i="1"/>
  <c r="AK77" i="1"/>
  <c r="AL77" i="1"/>
  <c r="AM77" i="1"/>
  <c r="AN77" i="1"/>
  <c r="AV77" i="1"/>
  <c r="C78" i="1"/>
  <c r="D78" i="1"/>
  <c r="E78" i="1"/>
  <c r="F78" i="1"/>
  <c r="G78" i="1"/>
  <c r="H78" i="1"/>
  <c r="J78" i="1"/>
  <c r="K78" i="1"/>
  <c r="L78" i="1"/>
  <c r="M78" i="1"/>
  <c r="AG78" i="1"/>
  <c r="AH78" i="1"/>
  <c r="AI78" i="1"/>
  <c r="AJ78" i="1"/>
  <c r="AK78" i="1"/>
  <c r="AL78" i="1"/>
  <c r="AM78" i="1"/>
  <c r="AN78" i="1"/>
  <c r="AV78" i="1"/>
  <c r="C79" i="1"/>
  <c r="D79" i="1"/>
  <c r="E79" i="1"/>
  <c r="F79" i="1"/>
  <c r="G79" i="1"/>
  <c r="H79" i="1"/>
  <c r="J79" i="1"/>
  <c r="K79" i="1"/>
  <c r="L79" i="1"/>
  <c r="M79" i="1"/>
  <c r="AG79" i="1"/>
  <c r="AH79" i="1"/>
  <c r="AI79" i="1"/>
  <c r="AJ79" i="1"/>
  <c r="AK79" i="1"/>
  <c r="AL79" i="1"/>
  <c r="AM79" i="1"/>
  <c r="AN79" i="1"/>
  <c r="AV79" i="1"/>
  <c r="C80" i="1"/>
  <c r="D80" i="1"/>
  <c r="E80" i="1"/>
  <c r="F80" i="1"/>
  <c r="G80" i="1"/>
  <c r="H80" i="1"/>
  <c r="J80" i="1"/>
  <c r="K80" i="1"/>
  <c r="L80" i="1"/>
  <c r="M80" i="1"/>
  <c r="AG80" i="1"/>
  <c r="AH80" i="1"/>
  <c r="AI80" i="1"/>
  <c r="AJ80" i="1"/>
  <c r="AK80" i="1"/>
  <c r="AL80" i="1"/>
  <c r="AM80" i="1"/>
  <c r="AN80" i="1"/>
  <c r="AV80" i="1"/>
  <c r="C81" i="1"/>
  <c r="D81" i="1"/>
  <c r="E81" i="1"/>
  <c r="F81" i="1"/>
  <c r="G81" i="1"/>
  <c r="H81" i="1"/>
  <c r="J81" i="1"/>
  <c r="K81" i="1"/>
  <c r="L81" i="1"/>
  <c r="M81" i="1"/>
  <c r="AG81" i="1"/>
  <c r="AH81" i="1"/>
  <c r="AI81" i="1"/>
  <c r="AJ81" i="1"/>
  <c r="AK81" i="1"/>
  <c r="AL81" i="1"/>
  <c r="AM81" i="1"/>
  <c r="AN81" i="1"/>
  <c r="AV81" i="1"/>
  <c r="C82" i="1"/>
  <c r="D82" i="1"/>
  <c r="E82" i="1"/>
  <c r="F82" i="1"/>
  <c r="G82" i="1"/>
  <c r="H82" i="1"/>
  <c r="J82" i="1"/>
  <c r="K82" i="1"/>
  <c r="L82" i="1"/>
  <c r="M82" i="1"/>
  <c r="AG82" i="1"/>
  <c r="AH82" i="1"/>
  <c r="AI82" i="1"/>
  <c r="AJ82" i="1"/>
  <c r="AK82" i="1"/>
  <c r="AL82" i="1"/>
  <c r="AM82" i="1"/>
  <c r="AN82" i="1"/>
  <c r="AV82" i="1"/>
  <c r="C83" i="1"/>
  <c r="D83" i="1"/>
  <c r="E83" i="1"/>
  <c r="F83" i="1"/>
  <c r="G83" i="1"/>
  <c r="H83" i="1"/>
  <c r="J83" i="1"/>
  <c r="K83" i="1"/>
  <c r="L83" i="1"/>
  <c r="M83" i="1"/>
  <c r="AG83" i="1"/>
  <c r="AH83" i="1"/>
  <c r="AI83" i="1"/>
  <c r="AJ83" i="1"/>
  <c r="AK83" i="1"/>
  <c r="AL83" i="1"/>
  <c r="AM83" i="1"/>
  <c r="AN83" i="1"/>
  <c r="AV83" i="1"/>
  <c r="C84" i="1"/>
  <c r="D84" i="1"/>
  <c r="E84" i="1"/>
  <c r="F84" i="1"/>
  <c r="G84" i="1"/>
  <c r="H84" i="1"/>
  <c r="J84" i="1"/>
  <c r="K84" i="1"/>
  <c r="L84" i="1"/>
  <c r="M84" i="1"/>
  <c r="AG84" i="1"/>
  <c r="AH84" i="1"/>
  <c r="AI84" i="1"/>
  <c r="AJ84" i="1"/>
  <c r="AK84" i="1"/>
  <c r="AL84" i="1"/>
  <c r="AM84" i="1"/>
  <c r="AN84" i="1"/>
  <c r="AV84" i="1"/>
  <c r="C85" i="1"/>
  <c r="D85" i="1"/>
  <c r="E85" i="1"/>
  <c r="F85" i="1"/>
  <c r="G85" i="1"/>
  <c r="H85" i="1"/>
  <c r="J85" i="1"/>
  <c r="K85" i="1"/>
  <c r="L85" i="1"/>
  <c r="M85" i="1"/>
  <c r="AG85" i="1"/>
  <c r="AH85" i="1"/>
  <c r="AI85" i="1"/>
  <c r="AJ85" i="1"/>
  <c r="AK85" i="1"/>
  <c r="AL85" i="1"/>
  <c r="AM85" i="1"/>
  <c r="AN85" i="1"/>
  <c r="AV85" i="1"/>
  <c r="C86" i="1"/>
  <c r="D86" i="1"/>
  <c r="E86" i="1"/>
  <c r="F86" i="1"/>
  <c r="G86" i="1"/>
  <c r="H86" i="1"/>
  <c r="J86" i="1"/>
  <c r="K86" i="1"/>
  <c r="L86" i="1"/>
  <c r="M86" i="1"/>
  <c r="AG86" i="1"/>
  <c r="AH86" i="1"/>
  <c r="AI86" i="1"/>
  <c r="AJ86" i="1"/>
  <c r="AK86" i="1"/>
  <c r="AL86" i="1"/>
  <c r="AM86" i="1"/>
  <c r="AN86" i="1"/>
  <c r="AV86" i="1"/>
  <c r="C87" i="1"/>
  <c r="D87" i="1"/>
  <c r="E87" i="1"/>
  <c r="F87" i="1"/>
  <c r="G87" i="1"/>
  <c r="H87" i="1"/>
  <c r="J87" i="1"/>
  <c r="K87" i="1"/>
  <c r="L87" i="1"/>
  <c r="M87" i="1"/>
  <c r="AG87" i="1"/>
  <c r="AH87" i="1"/>
  <c r="AI87" i="1"/>
  <c r="AJ87" i="1"/>
  <c r="AK87" i="1"/>
  <c r="AL87" i="1"/>
  <c r="AM87" i="1"/>
  <c r="AN87" i="1"/>
  <c r="AV87" i="1"/>
  <c r="C88" i="1"/>
  <c r="D88" i="1"/>
  <c r="E88" i="1"/>
  <c r="F88" i="1"/>
  <c r="G88" i="1"/>
  <c r="H88" i="1"/>
  <c r="J88" i="1"/>
  <c r="K88" i="1"/>
  <c r="L88" i="1"/>
  <c r="M88" i="1"/>
  <c r="AG88" i="1"/>
  <c r="AH88" i="1"/>
  <c r="AI88" i="1"/>
  <c r="AJ88" i="1"/>
  <c r="AK88" i="1"/>
  <c r="AL88" i="1"/>
  <c r="AM88" i="1"/>
  <c r="AN88" i="1"/>
  <c r="AV88" i="1"/>
  <c r="C89" i="1"/>
  <c r="D89" i="1"/>
  <c r="E89" i="1"/>
  <c r="F89" i="1"/>
  <c r="G89" i="1"/>
  <c r="H89" i="1"/>
  <c r="J89" i="1"/>
  <c r="K89" i="1"/>
  <c r="L89" i="1"/>
  <c r="M89" i="1"/>
  <c r="AG89" i="1"/>
  <c r="AH89" i="1"/>
  <c r="AI89" i="1"/>
  <c r="AJ89" i="1"/>
  <c r="AK89" i="1"/>
  <c r="AL89" i="1"/>
  <c r="AM89" i="1"/>
  <c r="AN89" i="1"/>
  <c r="AV89" i="1"/>
  <c r="C90" i="1"/>
  <c r="D90" i="1"/>
  <c r="E90" i="1"/>
  <c r="F90" i="1"/>
  <c r="G90" i="1"/>
  <c r="H90" i="1"/>
  <c r="J90" i="1"/>
  <c r="K90" i="1"/>
  <c r="L90" i="1"/>
  <c r="M90" i="1"/>
  <c r="AG90" i="1"/>
  <c r="AH90" i="1"/>
  <c r="AI90" i="1"/>
  <c r="AJ90" i="1"/>
  <c r="AK90" i="1"/>
  <c r="AL90" i="1"/>
  <c r="AM90" i="1"/>
  <c r="AN90" i="1"/>
  <c r="AV90" i="1"/>
  <c r="C91" i="1"/>
  <c r="D91" i="1"/>
  <c r="E91" i="1"/>
  <c r="F91" i="1"/>
  <c r="G91" i="1"/>
  <c r="H91" i="1"/>
  <c r="J91" i="1"/>
  <c r="K91" i="1"/>
  <c r="L91" i="1"/>
  <c r="M91" i="1"/>
  <c r="AG91" i="1"/>
  <c r="AH91" i="1"/>
  <c r="AI91" i="1"/>
  <c r="AJ91" i="1"/>
  <c r="AK91" i="1"/>
  <c r="AL91" i="1"/>
  <c r="AM91" i="1"/>
  <c r="AN91" i="1"/>
  <c r="AV91" i="1"/>
  <c r="C92" i="1"/>
  <c r="D92" i="1"/>
  <c r="E92" i="1"/>
  <c r="F92" i="1"/>
  <c r="G92" i="1"/>
  <c r="H92" i="1"/>
  <c r="J92" i="1"/>
  <c r="K92" i="1"/>
  <c r="L92" i="1"/>
  <c r="M92" i="1"/>
  <c r="AG92" i="1"/>
  <c r="AH92" i="1"/>
  <c r="AI92" i="1"/>
  <c r="AJ92" i="1"/>
  <c r="AK92" i="1"/>
  <c r="AL92" i="1"/>
  <c r="AM92" i="1"/>
  <c r="AN92" i="1"/>
  <c r="AV92" i="1"/>
  <c r="C93" i="1"/>
  <c r="D93" i="1"/>
  <c r="E93" i="1"/>
  <c r="F93" i="1"/>
  <c r="G93" i="1"/>
  <c r="H93" i="1"/>
  <c r="J93" i="1"/>
  <c r="K93" i="1"/>
  <c r="L93" i="1"/>
  <c r="M93" i="1"/>
  <c r="AG93" i="1"/>
  <c r="AH93" i="1"/>
  <c r="AI93" i="1"/>
  <c r="AJ93" i="1"/>
  <c r="AK93" i="1"/>
  <c r="AL93" i="1"/>
  <c r="AM93" i="1"/>
  <c r="AN93" i="1"/>
  <c r="AV93" i="1"/>
  <c r="C94" i="1"/>
  <c r="D94" i="1"/>
  <c r="E94" i="1"/>
  <c r="F94" i="1"/>
  <c r="G94" i="1"/>
  <c r="H94" i="1"/>
  <c r="J94" i="1"/>
  <c r="K94" i="1"/>
  <c r="L94" i="1"/>
  <c r="M94" i="1"/>
  <c r="AG94" i="1"/>
  <c r="AH94" i="1"/>
  <c r="AI94" i="1"/>
  <c r="AJ94" i="1"/>
  <c r="AK94" i="1"/>
  <c r="AL94" i="1"/>
  <c r="AM94" i="1"/>
  <c r="AN94" i="1"/>
  <c r="AV94" i="1"/>
  <c r="C95" i="1"/>
  <c r="D95" i="1"/>
  <c r="E95" i="1"/>
  <c r="F95" i="1"/>
  <c r="G95" i="1"/>
  <c r="H95" i="1"/>
  <c r="J95" i="1"/>
  <c r="K95" i="1"/>
  <c r="L95" i="1"/>
  <c r="M95" i="1"/>
  <c r="AG95" i="1"/>
  <c r="AH95" i="1"/>
  <c r="AI95" i="1"/>
  <c r="AJ95" i="1"/>
  <c r="AK95" i="1"/>
  <c r="AL95" i="1"/>
  <c r="AM95" i="1"/>
  <c r="AN95" i="1"/>
  <c r="AV95" i="1"/>
  <c r="C96" i="1"/>
  <c r="D96" i="1"/>
  <c r="E96" i="1"/>
  <c r="F96" i="1"/>
  <c r="G96" i="1"/>
  <c r="H96" i="1"/>
  <c r="J96" i="1"/>
  <c r="K96" i="1"/>
  <c r="L96" i="1"/>
  <c r="M96" i="1"/>
  <c r="AG96" i="1"/>
  <c r="AH96" i="1"/>
  <c r="AI96" i="1"/>
  <c r="AJ96" i="1"/>
  <c r="AK96" i="1"/>
  <c r="AL96" i="1"/>
  <c r="AM96" i="1"/>
  <c r="AN96" i="1"/>
  <c r="AV96" i="1"/>
  <c r="C97" i="1"/>
  <c r="D97" i="1"/>
  <c r="E97" i="1"/>
  <c r="F97" i="1"/>
  <c r="G97" i="1"/>
  <c r="H97" i="1"/>
  <c r="J97" i="1"/>
  <c r="K97" i="1"/>
  <c r="L97" i="1"/>
  <c r="M97" i="1"/>
  <c r="AG97" i="1"/>
  <c r="AH97" i="1"/>
  <c r="AI97" i="1"/>
  <c r="AJ97" i="1"/>
  <c r="AK97" i="1"/>
  <c r="AL97" i="1"/>
  <c r="AM97" i="1"/>
  <c r="AN97" i="1"/>
  <c r="AV97" i="1"/>
  <c r="C98" i="1"/>
  <c r="D98" i="1"/>
  <c r="E98" i="1"/>
  <c r="F98" i="1"/>
  <c r="G98" i="1"/>
  <c r="H98" i="1"/>
  <c r="J98" i="1"/>
  <c r="K98" i="1"/>
  <c r="L98" i="1"/>
  <c r="M98" i="1"/>
  <c r="AG98" i="1"/>
  <c r="AH98" i="1"/>
  <c r="AI98" i="1"/>
  <c r="AJ98" i="1"/>
  <c r="AK98" i="1"/>
  <c r="AL98" i="1"/>
  <c r="AM98" i="1"/>
  <c r="AN98" i="1"/>
  <c r="AV98" i="1"/>
  <c r="C99" i="1"/>
  <c r="D99" i="1"/>
  <c r="E99" i="1"/>
  <c r="F99" i="1"/>
  <c r="G99" i="1"/>
  <c r="H99" i="1"/>
  <c r="J99" i="1"/>
  <c r="K99" i="1"/>
  <c r="L99" i="1"/>
  <c r="M99" i="1"/>
  <c r="AG99" i="1"/>
  <c r="AH99" i="1"/>
  <c r="AI99" i="1"/>
  <c r="AJ99" i="1"/>
  <c r="AK99" i="1"/>
  <c r="AL99" i="1"/>
  <c r="AM99" i="1"/>
  <c r="AN99" i="1"/>
  <c r="AV99" i="1"/>
  <c r="C100" i="1"/>
  <c r="D100" i="1"/>
  <c r="E100" i="1"/>
  <c r="F100" i="1"/>
  <c r="G100" i="1"/>
  <c r="H100" i="1"/>
  <c r="J100" i="1"/>
  <c r="K100" i="1"/>
  <c r="L100" i="1"/>
  <c r="M100" i="1"/>
  <c r="AG100" i="1"/>
  <c r="AH100" i="1"/>
  <c r="AI100" i="1"/>
  <c r="AJ100" i="1"/>
  <c r="AK100" i="1"/>
  <c r="AL100" i="1"/>
  <c r="AM100" i="1"/>
  <c r="AN100" i="1"/>
  <c r="AV100" i="1"/>
  <c r="C101" i="1"/>
  <c r="D101" i="1"/>
  <c r="E101" i="1"/>
  <c r="F101" i="1"/>
  <c r="G101" i="1"/>
  <c r="H101" i="1"/>
  <c r="J101" i="1"/>
  <c r="K101" i="1"/>
  <c r="L101" i="1"/>
  <c r="M101" i="1"/>
  <c r="AG101" i="1"/>
  <c r="AH101" i="1"/>
  <c r="AI101" i="1"/>
  <c r="AJ101" i="1"/>
  <c r="AK101" i="1"/>
  <c r="AL101" i="1"/>
  <c r="AM101" i="1"/>
  <c r="AN101" i="1"/>
  <c r="AV101" i="1"/>
  <c r="C102" i="1"/>
  <c r="D102" i="1"/>
  <c r="E102" i="1"/>
  <c r="F102" i="1"/>
  <c r="G102" i="1"/>
  <c r="H102" i="1"/>
  <c r="J102" i="1"/>
  <c r="K102" i="1"/>
  <c r="L102" i="1"/>
  <c r="M102" i="1"/>
  <c r="AG102" i="1"/>
  <c r="AH102" i="1"/>
  <c r="AI102" i="1"/>
  <c r="AJ102" i="1"/>
  <c r="AK102" i="1"/>
  <c r="AL102" i="1"/>
  <c r="AM102" i="1"/>
  <c r="AN102" i="1"/>
  <c r="AV102" i="1"/>
  <c r="C103" i="1"/>
  <c r="D103" i="1"/>
  <c r="E103" i="1"/>
  <c r="F103" i="1"/>
  <c r="G103" i="1"/>
  <c r="H103" i="1"/>
  <c r="J103" i="1"/>
  <c r="K103" i="1"/>
  <c r="L103" i="1"/>
  <c r="M103" i="1"/>
  <c r="AG103" i="1"/>
  <c r="AH103" i="1"/>
  <c r="AI103" i="1"/>
  <c r="AJ103" i="1"/>
  <c r="AK103" i="1"/>
  <c r="AL103" i="1"/>
  <c r="AM103" i="1"/>
  <c r="AN103" i="1"/>
  <c r="AV103" i="1"/>
  <c r="C104" i="1"/>
  <c r="D104" i="1"/>
  <c r="E104" i="1"/>
  <c r="F104" i="1"/>
  <c r="G104" i="1"/>
  <c r="H104" i="1"/>
  <c r="J104" i="1"/>
  <c r="K104" i="1"/>
  <c r="L104" i="1"/>
  <c r="M104" i="1"/>
  <c r="AG104" i="1"/>
  <c r="AH104" i="1"/>
  <c r="AI104" i="1"/>
  <c r="AJ104" i="1"/>
  <c r="AK104" i="1"/>
  <c r="AL104" i="1"/>
  <c r="AM104" i="1"/>
  <c r="AN104" i="1"/>
  <c r="AV104" i="1"/>
  <c r="C105" i="1"/>
  <c r="D105" i="1"/>
  <c r="E105" i="1"/>
  <c r="F105" i="1"/>
  <c r="G105" i="1"/>
  <c r="H105" i="1"/>
  <c r="J105" i="1"/>
  <c r="K105" i="1"/>
  <c r="L105" i="1"/>
  <c r="M105" i="1"/>
  <c r="AG105" i="1"/>
  <c r="AH105" i="1"/>
  <c r="AI105" i="1"/>
  <c r="AJ105" i="1"/>
  <c r="AK105" i="1"/>
  <c r="AL105" i="1"/>
  <c r="AM105" i="1"/>
  <c r="AN105" i="1"/>
  <c r="AV105" i="1"/>
  <c r="C106" i="1"/>
  <c r="D106" i="1"/>
  <c r="E106" i="1"/>
  <c r="F106" i="1"/>
  <c r="G106" i="1"/>
  <c r="H106" i="1"/>
  <c r="J106" i="1"/>
  <c r="K106" i="1"/>
  <c r="L106" i="1"/>
  <c r="M106" i="1"/>
  <c r="AG106" i="1"/>
  <c r="AH106" i="1"/>
  <c r="AI106" i="1"/>
  <c r="AJ106" i="1"/>
  <c r="AK106" i="1"/>
  <c r="AL106" i="1"/>
  <c r="AM106" i="1"/>
  <c r="AN106" i="1"/>
  <c r="AV106" i="1"/>
  <c r="C107" i="1"/>
  <c r="D107" i="1"/>
  <c r="E107" i="1"/>
  <c r="F107" i="1"/>
  <c r="G107" i="1"/>
  <c r="H107" i="1"/>
  <c r="J107" i="1"/>
  <c r="K107" i="1"/>
  <c r="L107" i="1"/>
  <c r="M107" i="1"/>
  <c r="AG107" i="1"/>
  <c r="AH107" i="1"/>
  <c r="AI107" i="1"/>
  <c r="AJ107" i="1"/>
  <c r="AK107" i="1"/>
  <c r="AL107" i="1"/>
  <c r="AM107" i="1"/>
  <c r="AN107" i="1"/>
  <c r="AV107" i="1"/>
  <c r="C108" i="1"/>
  <c r="D108" i="1"/>
  <c r="E108" i="1"/>
  <c r="F108" i="1"/>
  <c r="G108" i="1"/>
  <c r="H108" i="1"/>
  <c r="J108" i="1"/>
  <c r="K108" i="1"/>
  <c r="L108" i="1"/>
  <c r="M108" i="1"/>
  <c r="AG108" i="1"/>
  <c r="AH108" i="1"/>
  <c r="AI108" i="1"/>
  <c r="AJ108" i="1"/>
  <c r="AK108" i="1"/>
  <c r="AL108" i="1"/>
  <c r="AM108" i="1"/>
  <c r="AN108" i="1"/>
  <c r="AV108" i="1"/>
  <c r="C109" i="1"/>
  <c r="D109" i="1"/>
  <c r="E109" i="1"/>
  <c r="F109" i="1"/>
  <c r="G109" i="1"/>
  <c r="H109" i="1"/>
  <c r="J109" i="1"/>
  <c r="K109" i="1"/>
  <c r="L109" i="1"/>
  <c r="M109" i="1"/>
  <c r="AG109" i="1"/>
  <c r="AH109" i="1"/>
  <c r="AI109" i="1"/>
  <c r="AJ109" i="1"/>
  <c r="AK109" i="1"/>
  <c r="AL109" i="1"/>
  <c r="AM109" i="1"/>
  <c r="AN109" i="1"/>
  <c r="AV109" i="1"/>
  <c r="C110" i="1"/>
  <c r="D110" i="1"/>
  <c r="E110" i="1"/>
  <c r="F110" i="1"/>
  <c r="G110" i="1"/>
  <c r="H110" i="1"/>
  <c r="J110" i="1"/>
  <c r="K110" i="1"/>
  <c r="L110" i="1"/>
  <c r="M110" i="1"/>
  <c r="AG110" i="1"/>
  <c r="AH110" i="1"/>
  <c r="AI110" i="1"/>
  <c r="AJ110" i="1"/>
  <c r="AK110" i="1"/>
  <c r="AL110" i="1"/>
  <c r="AM110" i="1"/>
  <c r="AN110" i="1"/>
  <c r="AV110" i="1"/>
  <c r="C111" i="1"/>
  <c r="D111" i="1"/>
  <c r="E111" i="1"/>
  <c r="F111" i="1"/>
  <c r="G111" i="1"/>
  <c r="H111" i="1"/>
  <c r="J111" i="1"/>
  <c r="K111" i="1"/>
  <c r="L111" i="1"/>
  <c r="M111" i="1"/>
  <c r="AG111" i="1"/>
  <c r="AH111" i="1"/>
  <c r="AI111" i="1"/>
  <c r="AJ111" i="1"/>
  <c r="AK111" i="1"/>
  <c r="AL111" i="1"/>
  <c r="AM111" i="1"/>
  <c r="AN111" i="1"/>
  <c r="C113" i="1"/>
  <c r="D113" i="1"/>
  <c r="E113" i="1"/>
  <c r="F113" i="1"/>
  <c r="G113" i="1"/>
  <c r="H113" i="1"/>
  <c r="J113" i="1"/>
  <c r="K113" i="1"/>
  <c r="L113" i="1"/>
  <c r="M113" i="1"/>
  <c r="AG113" i="1"/>
  <c r="AH113" i="1"/>
  <c r="AI113" i="1"/>
  <c r="AJ113" i="1"/>
  <c r="AK113" i="1"/>
  <c r="AL113" i="1"/>
  <c r="AM113" i="1"/>
  <c r="AN113" i="1"/>
  <c r="AV113" i="1"/>
  <c r="C114" i="1"/>
  <c r="D114" i="1"/>
  <c r="E114" i="1"/>
  <c r="F114" i="1"/>
  <c r="G114" i="1"/>
  <c r="H114" i="1"/>
  <c r="J114" i="1"/>
  <c r="K114" i="1"/>
  <c r="L114" i="1"/>
  <c r="M114" i="1"/>
  <c r="AG114" i="1"/>
  <c r="AH114" i="1"/>
  <c r="AI114" i="1"/>
  <c r="AJ114" i="1"/>
  <c r="AK114" i="1"/>
  <c r="AL114" i="1"/>
  <c r="AM114" i="1"/>
  <c r="AN114" i="1"/>
  <c r="AV114" i="1"/>
  <c r="C115" i="1"/>
  <c r="D115" i="1"/>
  <c r="E115" i="1"/>
  <c r="F115" i="1"/>
  <c r="G115" i="1"/>
  <c r="H115" i="1"/>
  <c r="J115" i="1"/>
  <c r="K115" i="1"/>
  <c r="L115" i="1"/>
  <c r="M115" i="1"/>
  <c r="AG115" i="1"/>
  <c r="AH115" i="1"/>
  <c r="AI115" i="1"/>
  <c r="AJ115" i="1"/>
  <c r="AK115" i="1"/>
  <c r="AL115" i="1"/>
  <c r="AM115" i="1"/>
  <c r="AN115" i="1"/>
  <c r="AV115" i="1"/>
  <c r="C116" i="1"/>
  <c r="D116" i="1"/>
  <c r="E116" i="1"/>
  <c r="F116" i="1"/>
  <c r="G116" i="1"/>
  <c r="H116" i="1"/>
  <c r="J116" i="1"/>
  <c r="K116" i="1"/>
  <c r="L116" i="1"/>
  <c r="M116" i="1"/>
  <c r="AG116" i="1"/>
  <c r="AH116" i="1"/>
  <c r="AI116" i="1"/>
  <c r="AJ116" i="1"/>
  <c r="AK116" i="1"/>
  <c r="AL116" i="1"/>
  <c r="AM116" i="1"/>
  <c r="AN116" i="1"/>
  <c r="AV116" i="1"/>
  <c r="C117" i="1"/>
  <c r="D117" i="1"/>
  <c r="E117" i="1"/>
  <c r="F117" i="1"/>
  <c r="G117" i="1"/>
  <c r="H117" i="1"/>
  <c r="J117" i="1"/>
  <c r="K117" i="1"/>
  <c r="L117" i="1"/>
  <c r="M117" i="1"/>
  <c r="AG117" i="1"/>
  <c r="AH117" i="1"/>
  <c r="AI117" i="1"/>
  <c r="AJ117" i="1"/>
  <c r="AK117" i="1"/>
  <c r="AL117" i="1"/>
  <c r="AM117" i="1"/>
  <c r="AN117" i="1"/>
  <c r="AV117" i="1"/>
  <c r="C118" i="1"/>
  <c r="D118" i="1"/>
  <c r="E118" i="1"/>
  <c r="F118" i="1"/>
  <c r="G118" i="1"/>
  <c r="H118" i="1"/>
  <c r="J118" i="1"/>
  <c r="K118" i="1"/>
  <c r="L118" i="1"/>
  <c r="M118" i="1"/>
  <c r="AG118" i="1"/>
  <c r="AH118" i="1"/>
  <c r="AI118" i="1"/>
  <c r="AJ118" i="1"/>
  <c r="AK118" i="1"/>
  <c r="AL118" i="1"/>
  <c r="AM118" i="1"/>
  <c r="AN118" i="1"/>
  <c r="AV118" i="1"/>
  <c r="C119" i="1"/>
  <c r="D119" i="1"/>
  <c r="E119" i="1"/>
  <c r="F119" i="1"/>
  <c r="G119" i="1"/>
  <c r="H119" i="1"/>
  <c r="J119" i="1"/>
  <c r="K119" i="1"/>
  <c r="L119" i="1"/>
  <c r="M119" i="1"/>
  <c r="AG119" i="1"/>
  <c r="AH119" i="1"/>
  <c r="AI119" i="1"/>
  <c r="AJ119" i="1"/>
  <c r="AK119" i="1"/>
  <c r="AL119" i="1"/>
  <c r="AM119" i="1"/>
  <c r="AN119" i="1"/>
  <c r="AV119" i="1"/>
  <c r="C120" i="1"/>
  <c r="D120" i="1"/>
  <c r="E120" i="1"/>
  <c r="F120" i="1"/>
  <c r="G120" i="1"/>
  <c r="H120" i="1"/>
  <c r="J120" i="1"/>
  <c r="K120" i="1"/>
  <c r="L120" i="1"/>
  <c r="M120" i="1"/>
  <c r="AG120" i="1"/>
  <c r="AH120" i="1"/>
  <c r="AI120" i="1"/>
  <c r="AJ120" i="1"/>
  <c r="AK120" i="1"/>
  <c r="AL120" i="1"/>
  <c r="AM120" i="1"/>
  <c r="AN120" i="1"/>
  <c r="AV120" i="1"/>
  <c r="C121" i="1"/>
  <c r="D121" i="1"/>
  <c r="E121" i="1"/>
  <c r="F121" i="1"/>
  <c r="G121" i="1"/>
  <c r="H121" i="1"/>
  <c r="J121" i="1"/>
  <c r="K121" i="1"/>
  <c r="L121" i="1"/>
  <c r="M121" i="1"/>
  <c r="AG121" i="1"/>
  <c r="AH121" i="1"/>
  <c r="AI121" i="1"/>
  <c r="AJ121" i="1"/>
  <c r="AK121" i="1"/>
  <c r="AL121" i="1"/>
  <c r="AM121" i="1"/>
  <c r="AN121" i="1"/>
  <c r="AV121" i="1"/>
  <c r="C122" i="1"/>
  <c r="D122" i="1"/>
  <c r="E122" i="1"/>
  <c r="F122" i="1"/>
  <c r="G122" i="1"/>
  <c r="H122" i="1"/>
  <c r="J122" i="1"/>
  <c r="K122" i="1"/>
  <c r="L122" i="1"/>
  <c r="M122" i="1"/>
  <c r="AG122" i="1"/>
  <c r="AH122" i="1"/>
  <c r="AI122" i="1"/>
  <c r="AJ122" i="1"/>
  <c r="AK122" i="1"/>
  <c r="AL122" i="1"/>
  <c r="AM122" i="1"/>
  <c r="AN122" i="1"/>
  <c r="AV122" i="1"/>
  <c r="C123" i="1"/>
  <c r="D123" i="1"/>
  <c r="E123" i="1"/>
  <c r="F123" i="1"/>
  <c r="G123" i="1"/>
  <c r="H123" i="1"/>
  <c r="J123" i="1"/>
  <c r="K123" i="1"/>
  <c r="L123" i="1"/>
  <c r="M123" i="1"/>
  <c r="AG123" i="1"/>
  <c r="AH123" i="1"/>
  <c r="AI123" i="1"/>
  <c r="AJ123" i="1"/>
  <c r="AK123" i="1"/>
  <c r="AL123" i="1"/>
  <c r="AM123" i="1"/>
  <c r="AN123" i="1"/>
  <c r="AV123" i="1"/>
  <c r="C124" i="1"/>
  <c r="D124" i="1"/>
  <c r="E124" i="1"/>
  <c r="F124" i="1"/>
  <c r="G124" i="1"/>
  <c r="H124" i="1"/>
  <c r="J124" i="1"/>
  <c r="K124" i="1"/>
  <c r="L124" i="1"/>
  <c r="M124" i="1"/>
  <c r="AG124" i="1"/>
  <c r="AH124" i="1"/>
  <c r="AI124" i="1"/>
  <c r="AJ124" i="1"/>
  <c r="AK124" i="1"/>
  <c r="AL124" i="1"/>
  <c r="AM124" i="1"/>
  <c r="AN124" i="1"/>
  <c r="AV124" i="1"/>
  <c r="C125" i="1"/>
  <c r="D125" i="1"/>
  <c r="E125" i="1"/>
  <c r="F125" i="1"/>
  <c r="G125" i="1"/>
  <c r="H125" i="1"/>
  <c r="J125" i="1"/>
  <c r="K125" i="1"/>
  <c r="L125" i="1"/>
  <c r="M125" i="1"/>
  <c r="AG125" i="1"/>
  <c r="AH125" i="1"/>
  <c r="AI125" i="1"/>
  <c r="AJ125" i="1"/>
  <c r="AK125" i="1"/>
  <c r="AL125" i="1"/>
  <c r="AM125" i="1"/>
  <c r="AN125" i="1"/>
  <c r="AV125" i="1"/>
  <c r="C126" i="1"/>
  <c r="D126" i="1"/>
  <c r="E126" i="1"/>
  <c r="F126" i="1"/>
  <c r="G126" i="1"/>
  <c r="H126" i="1"/>
  <c r="J126" i="1"/>
  <c r="K126" i="1"/>
  <c r="L126" i="1"/>
  <c r="M126" i="1"/>
  <c r="AG126" i="1"/>
  <c r="AH126" i="1"/>
  <c r="AI126" i="1"/>
  <c r="AJ126" i="1"/>
  <c r="AK126" i="1"/>
  <c r="AL126" i="1"/>
  <c r="AM126" i="1"/>
  <c r="AN126" i="1"/>
  <c r="AV126" i="1"/>
  <c r="C127" i="1"/>
  <c r="D127" i="1"/>
  <c r="E127" i="1"/>
  <c r="F127" i="1"/>
  <c r="G127" i="1"/>
  <c r="H127" i="1"/>
  <c r="J127" i="1"/>
  <c r="K127" i="1"/>
  <c r="L127" i="1"/>
  <c r="M127" i="1"/>
  <c r="AG127" i="1"/>
  <c r="AH127" i="1"/>
  <c r="AI127" i="1"/>
  <c r="AJ127" i="1"/>
  <c r="AK127" i="1"/>
  <c r="AL127" i="1"/>
  <c r="AM127" i="1"/>
  <c r="AN127" i="1"/>
  <c r="AV127" i="1"/>
  <c r="C128" i="1"/>
  <c r="D128" i="1"/>
  <c r="E128" i="1"/>
  <c r="F128" i="1"/>
  <c r="G128" i="1"/>
  <c r="H128" i="1"/>
  <c r="J128" i="1"/>
  <c r="K128" i="1"/>
  <c r="L128" i="1"/>
  <c r="M128" i="1"/>
  <c r="AG128" i="1"/>
  <c r="AH128" i="1"/>
  <c r="AI128" i="1"/>
  <c r="AJ128" i="1"/>
  <c r="AK128" i="1"/>
  <c r="AL128" i="1"/>
  <c r="AM128" i="1"/>
  <c r="AN128" i="1"/>
  <c r="C130" i="1"/>
  <c r="D130" i="1"/>
  <c r="E130" i="1"/>
  <c r="F130" i="1"/>
  <c r="G130" i="1"/>
  <c r="H130" i="1"/>
  <c r="J130" i="1"/>
  <c r="K130" i="1"/>
  <c r="L130" i="1"/>
  <c r="M130" i="1"/>
  <c r="AG130" i="1"/>
  <c r="AH130" i="1"/>
  <c r="AI130" i="1"/>
  <c r="AJ130" i="1"/>
  <c r="AK130" i="1"/>
  <c r="AL130" i="1"/>
  <c r="AM130" i="1"/>
  <c r="AN130" i="1"/>
  <c r="AV130" i="1"/>
  <c r="C131" i="1"/>
  <c r="D131" i="1"/>
  <c r="E131" i="1"/>
  <c r="F131" i="1"/>
  <c r="G131" i="1"/>
  <c r="H131" i="1"/>
  <c r="J131" i="1"/>
  <c r="K131" i="1"/>
  <c r="L131" i="1"/>
  <c r="M131" i="1"/>
  <c r="AG131" i="1"/>
  <c r="AH131" i="1"/>
  <c r="AI131" i="1"/>
  <c r="AJ131" i="1"/>
  <c r="AK131" i="1"/>
  <c r="AL131" i="1"/>
  <c r="AM131" i="1"/>
  <c r="AN131" i="1"/>
  <c r="AV131" i="1"/>
  <c r="C132" i="1"/>
  <c r="D132" i="1"/>
  <c r="E132" i="1"/>
  <c r="F132" i="1"/>
  <c r="G132" i="1"/>
  <c r="H132" i="1"/>
  <c r="J132" i="1"/>
  <c r="K132" i="1"/>
  <c r="L132" i="1"/>
  <c r="M132" i="1"/>
  <c r="AG132" i="1"/>
  <c r="AH132" i="1"/>
  <c r="AI132" i="1"/>
  <c r="AJ132" i="1"/>
  <c r="AK132" i="1"/>
  <c r="AL132" i="1"/>
  <c r="AM132" i="1"/>
  <c r="AN132" i="1"/>
  <c r="AV132" i="1"/>
  <c r="C133" i="1"/>
  <c r="D133" i="1"/>
  <c r="E133" i="1"/>
  <c r="F133" i="1"/>
  <c r="G133" i="1"/>
  <c r="H133" i="1"/>
  <c r="J133" i="1"/>
  <c r="K133" i="1"/>
  <c r="L133" i="1"/>
  <c r="M133" i="1"/>
  <c r="AG133" i="1"/>
  <c r="AH133" i="1"/>
  <c r="AI133" i="1"/>
  <c r="AJ133" i="1"/>
  <c r="AK133" i="1"/>
  <c r="AL133" i="1"/>
  <c r="AM133" i="1"/>
  <c r="AN133" i="1"/>
  <c r="AV133" i="1"/>
  <c r="C134" i="1"/>
  <c r="D134" i="1"/>
  <c r="E134" i="1"/>
  <c r="F134" i="1"/>
  <c r="G134" i="1"/>
  <c r="H134" i="1"/>
  <c r="J134" i="1"/>
  <c r="K134" i="1"/>
  <c r="L134" i="1"/>
  <c r="M134" i="1"/>
  <c r="AG134" i="1"/>
  <c r="AH134" i="1"/>
  <c r="AI134" i="1"/>
  <c r="AJ134" i="1"/>
  <c r="AK134" i="1"/>
  <c r="AL134" i="1"/>
  <c r="AM134" i="1"/>
  <c r="AN134" i="1"/>
  <c r="AV134" i="1"/>
  <c r="C135" i="1"/>
  <c r="D135" i="1"/>
  <c r="E135" i="1"/>
  <c r="F135" i="1"/>
  <c r="G135" i="1"/>
  <c r="H135" i="1"/>
  <c r="J135" i="1"/>
  <c r="K135" i="1"/>
  <c r="L135" i="1"/>
  <c r="M135" i="1"/>
  <c r="AG135" i="1"/>
  <c r="AH135" i="1"/>
  <c r="AI135" i="1"/>
  <c r="AJ135" i="1"/>
  <c r="AK135" i="1"/>
  <c r="AL135" i="1"/>
  <c r="AM135" i="1"/>
  <c r="AN135" i="1"/>
  <c r="AV135" i="1"/>
  <c r="C136" i="1"/>
  <c r="D136" i="1"/>
  <c r="E136" i="1"/>
  <c r="F136" i="1"/>
  <c r="G136" i="1"/>
  <c r="H136" i="1"/>
  <c r="J136" i="1"/>
  <c r="K136" i="1"/>
  <c r="L136" i="1"/>
  <c r="M136" i="1"/>
  <c r="AG136" i="1"/>
  <c r="AH136" i="1"/>
  <c r="AI136" i="1"/>
  <c r="AJ136" i="1"/>
  <c r="AK136" i="1"/>
  <c r="AL136" i="1"/>
  <c r="AM136" i="1"/>
  <c r="AN136" i="1"/>
  <c r="AV136" i="1"/>
  <c r="C137" i="1"/>
  <c r="D137" i="1"/>
  <c r="E137" i="1"/>
  <c r="F137" i="1"/>
  <c r="G137" i="1"/>
  <c r="H137" i="1"/>
  <c r="J137" i="1"/>
  <c r="K137" i="1"/>
  <c r="L137" i="1"/>
  <c r="M137" i="1"/>
  <c r="AG137" i="1"/>
  <c r="AH137" i="1"/>
  <c r="AI137" i="1"/>
  <c r="AJ137" i="1"/>
  <c r="AK137" i="1"/>
  <c r="AL137" i="1"/>
  <c r="AM137" i="1"/>
  <c r="AN137" i="1"/>
  <c r="AV137" i="1"/>
  <c r="C138" i="1"/>
  <c r="D138" i="1"/>
  <c r="E138" i="1"/>
  <c r="F138" i="1"/>
  <c r="G138" i="1"/>
  <c r="H138" i="1"/>
  <c r="J138" i="1"/>
  <c r="K138" i="1"/>
  <c r="L138" i="1"/>
  <c r="M138" i="1"/>
  <c r="AG138" i="1"/>
  <c r="AH138" i="1"/>
  <c r="AI138" i="1"/>
  <c r="AJ138" i="1"/>
  <c r="AK138" i="1"/>
  <c r="AL138" i="1"/>
  <c r="AM138" i="1"/>
  <c r="AN138" i="1"/>
  <c r="AV138" i="1"/>
  <c r="C139" i="1"/>
  <c r="D139" i="1"/>
  <c r="E139" i="1"/>
  <c r="F139" i="1"/>
  <c r="G139" i="1"/>
  <c r="H139" i="1"/>
  <c r="J139" i="1"/>
  <c r="K139" i="1"/>
  <c r="L139" i="1"/>
  <c r="M139" i="1"/>
  <c r="AG139" i="1"/>
  <c r="AH139" i="1"/>
  <c r="AI139" i="1"/>
  <c r="AJ139" i="1"/>
  <c r="AK139" i="1"/>
  <c r="AL139" i="1"/>
  <c r="AM139" i="1"/>
  <c r="AN139" i="1"/>
  <c r="AV139" i="1"/>
  <c r="C140" i="1"/>
  <c r="D140" i="1"/>
  <c r="E140" i="1"/>
  <c r="F140" i="1"/>
  <c r="G140" i="1"/>
  <c r="H140" i="1"/>
  <c r="J140" i="1"/>
  <c r="K140" i="1"/>
  <c r="L140" i="1"/>
  <c r="M140" i="1"/>
  <c r="AG140" i="1"/>
  <c r="AH140" i="1"/>
  <c r="AI140" i="1"/>
  <c r="AJ140" i="1"/>
  <c r="AK140" i="1"/>
  <c r="AL140" i="1"/>
  <c r="AM140" i="1"/>
  <c r="AN140" i="1"/>
  <c r="AV140" i="1"/>
  <c r="C141" i="1"/>
  <c r="D141" i="1"/>
  <c r="E141" i="1"/>
  <c r="F141" i="1"/>
  <c r="G141" i="1"/>
  <c r="H141" i="1"/>
  <c r="J141" i="1"/>
  <c r="K141" i="1"/>
  <c r="L141" i="1"/>
  <c r="M141" i="1"/>
  <c r="AG141" i="1"/>
  <c r="AH141" i="1"/>
  <c r="AI141" i="1"/>
  <c r="AJ141" i="1"/>
  <c r="AK141" i="1"/>
  <c r="AL141" i="1"/>
  <c r="AM141" i="1"/>
  <c r="AN141" i="1"/>
  <c r="AV141" i="1"/>
  <c r="C142" i="1"/>
  <c r="D142" i="1"/>
  <c r="E142" i="1"/>
  <c r="F142" i="1"/>
  <c r="G142" i="1"/>
  <c r="H142" i="1"/>
  <c r="J142" i="1"/>
  <c r="K142" i="1"/>
  <c r="L142" i="1"/>
  <c r="M142" i="1"/>
  <c r="AG142" i="1"/>
  <c r="AH142" i="1"/>
  <c r="AI142" i="1"/>
  <c r="AJ142" i="1"/>
  <c r="AK142" i="1"/>
  <c r="AL142" i="1"/>
  <c r="AM142" i="1"/>
  <c r="AN142" i="1"/>
  <c r="AV142" i="1"/>
  <c r="C143" i="1"/>
  <c r="D143" i="1"/>
  <c r="E143" i="1"/>
  <c r="F143" i="1"/>
  <c r="G143" i="1"/>
  <c r="H143" i="1"/>
  <c r="J143" i="1"/>
  <c r="K143" i="1"/>
  <c r="L143" i="1"/>
  <c r="M143" i="1"/>
  <c r="AG143" i="1"/>
  <c r="AH143" i="1"/>
  <c r="AI143" i="1"/>
  <c r="AJ143" i="1"/>
  <c r="AK143" i="1"/>
  <c r="AL143" i="1"/>
  <c r="AM143" i="1"/>
  <c r="AN143" i="1"/>
  <c r="AV143" i="1"/>
  <c r="C144" i="1"/>
  <c r="D144" i="1"/>
  <c r="E144" i="1"/>
  <c r="F144" i="1"/>
  <c r="G144" i="1"/>
  <c r="H144" i="1"/>
  <c r="J144" i="1"/>
  <c r="K144" i="1"/>
  <c r="L144" i="1"/>
  <c r="M144" i="1"/>
  <c r="AG144" i="1"/>
  <c r="AH144" i="1"/>
  <c r="AI144" i="1"/>
  <c r="AJ144" i="1"/>
  <c r="AK144" i="1"/>
  <c r="AL144" i="1"/>
  <c r="AM144" i="1"/>
  <c r="AN144" i="1"/>
  <c r="AV144" i="1"/>
  <c r="C145" i="1"/>
  <c r="D145" i="1"/>
  <c r="E145" i="1"/>
  <c r="F145" i="1"/>
  <c r="G145" i="1"/>
  <c r="H145" i="1"/>
  <c r="J145" i="1"/>
  <c r="K145" i="1"/>
  <c r="L145" i="1"/>
  <c r="M145" i="1"/>
  <c r="AG145" i="1"/>
  <c r="AH145" i="1"/>
  <c r="AI145" i="1"/>
  <c r="AJ145" i="1"/>
  <c r="AK145" i="1"/>
  <c r="AL145" i="1"/>
  <c r="AM145" i="1"/>
  <c r="AN145" i="1"/>
  <c r="AV145" i="1"/>
  <c r="C146" i="1"/>
  <c r="D146" i="1"/>
  <c r="E146" i="1"/>
  <c r="F146" i="1"/>
  <c r="G146" i="1"/>
  <c r="H146" i="1"/>
  <c r="J146" i="1"/>
  <c r="K146" i="1"/>
  <c r="L146" i="1"/>
  <c r="M146" i="1"/>
  <c r="AG146" i="1"/>
  <c r="AH146" i="1"/>
  <c r="AI146" i="1"/>
  <c r="AJ146" i="1"/>
  <c r="AK146" i="1"/>
  <c r="AL146" i="1"/>
  <c r="AM146" i="1"/>
  <c r="AN146" i="1"/>
  <c r="AV146" i="1"/>
  <c r="C147" i="1"/>
  <c r="D147" i="1"/>
  <c r="E147" i="1"/>
  <c r="F147" i="1"/>
  <c r="G147" i="1"/>
  <c r="H147" i="1"/>
  <c r="J147" i="1"/>
  <c r="K147" i="1"/>
  <c r="L147" i="1"/>
  <c r="M147" i="1"/>
  <c r="AG147" i="1"/>
  <c r="AH147" i="1"/>
  <c r="AI147" i="1"/>
  <c r="AJ147" i="1"/>
  <c r="AK147" i="1"/>
  <c r="AL147" i="1"/>
  <c r="AM147" i="1"/>
  <c r="AN147" i="1"/>
  <c r="AV147" i="1"/>
  <c r="C148" i="1"/>
  <c r="D148" i="1"/>
  <c r="E148" i="1"/>
  <c r="F148" i="1"/>
  <c r="G148" i="1"/>
  <c r="H148" i="1"/>
  <c r="J148" i="1"/>
  <c r="K148" i="1"/>
  <c r="L148" i="1"/>
  <c r="M148" i="1"/>
  <c r="AG148" i="1"/>
  <c r="AH148" i="1"/>
  <c r="AI148" i="1"/>
  <c r="AJ148" i="1"/>
  <c r="AK148" i="1"/>
  <c r="AL148" i="1"/>
  <c r="AM148" i="1"/>
  <c r="AN148" i="1"/>
  <c r="AV148" i="1"/>
  <c r="C149" i="1"/>
  <c r="D149" i="1"/>
  <c r="E149" i="1"/>
  <c r="F149" i="1"/>
  <c r="G149" i="1"/>
  <c r="H149" i="1"/>
  <c r="J149" i="1"/>
  <c r="K149" i="1"/>
  <c r="L149" i="1"/>
  <c r="M149" i="1"/>
  <c r="AG149" i="1"/>
  <c r="AH149" i="1"/>
  <c r="AI149" i="1"/>
  <c r="AJ149" i="1"/>
  <c r="AK149" i="1"/>
  <c r="AL149" i="1"/>
  <c r="AM149" i="1"/>
  <c r="AN149" i="1"/>
  <c r="AV149" i="1"/>
  <c r="C150" i="1"/>
  <c r="D150" i="1"/>
  <c r="E150" i="1"/>
  <c r="F150" i="1"/>
  <c r="G150" i="1"/>
  <c r="H150" i="1"/>
  <c r="J150" i="1"/>
  <c r="K150" i="1"/>
  <c r="L150" i="1"/>
  <c r="M150" i="1"/>
  <c r="AG150" i="1"/>
  <c r="AH150" i="1"/>
  <c r="AI150" i="1"/>
  <c r="AJ150" i="1"/>
  <c r="AK150" i="1"/>
  <c r="AL150" i="1"/>
  <c r="AM150" i="1"/>
  <c r="AN150" i="1"/>
  <c r="AV150" i="1"/>
  <c r="C151" i="1"/>
  <c r="D151" i="1"/>
  <c r="E151" i="1"/>
  <c r="F151" i="1"/>
  <c r="G151" i="1"/>
  <c r="H151" i="1"/>
  <c r="J151" i="1"/>
  <c r="K151" i="1"/>
  <c r="L151" i="1"/>
  <c r="M151" i="1"/>
  <c r="AG151" i="1"/>
  <c r="AH151" i="1"/>
  <c r="AI151" i="1"/>
  <c r="AJ151" i="1"/>
  <c r="AK151" i="1"/>
  <c r="AL151" i="1"/>
  <c r="AM151" i="1"/>
  <c r="AN151" i="1"/>
  <c r="AV151" i="1"/>
  <c r="C152" i="1"/>
  <c r="D152" i="1"/>
  <c r="E152" i="1"/>
  <c r="F152" i="1"/>
  <c r="G152" i="1"/>
  <c r="H152" i="1"/>
  <c r="J152" i="1"/>
  <c r="K152" i="1"/>
  <c r="L152" i="1"/>
  <c r="M152" i="1"/>
  <c r="AG152" i="1"/>
  <c r="AH152" i="1"/>
  <c r="AI152" i="1"/>
  <c r="AJ152" i="1"/>
  <c r="AK152" i="1"/>
  <c r="AL152" i="1"/>
  <c r="AM152" i="1"/>
  <c r="AN152" i="1"/>
  <c r="AV152" i="1"/>
  <c r="C153" i="1"/>
  <c r="D153" i="1"/>
  <c r="E153" i="1"/>
  <c r="F153" i="1"/>
  <c r="G153" i="1"/>
  <c r="H153" i="1"/>
  <c r="J153" i="1"/>
  <c r="K153" i="1"/>
  <c r="L153" i="1"/>
  <c r="M153" i="1"/>
  <c r="AG153" i="1"/>
  <c r="AH153" i="1"/>
  <c r="AI153" i="1"/>
  <c r="AJ153" i="1"/>
  <c r="AK153" i="1"/>
  <c r="AL153" i="1"/>
  <c r="AM153" i="1"/>
  <c r="AN153" i="1"/>
  <c r="AV153" i="1"/>
  <c r="C154" i="1"/>
  <c r="D154" i="1"/>
  <c r="E154" i="1"/>
  <c r="F154" i="1"/>
  <c r="G154" i="1"/>
  <c r="H154" i="1"/>
  <c r="J154" i="1"/>
  <c r="K154" i="1"/>
  <c r="L154" i="1"/>
  <c r="M154" i="1"/>
  <c r="AG154" i="1"/>
  <c r="AH154" i="1"/>
  <c r="AI154" i="1"/>
  <c r="AJ154" i="1"/>
  <c r="AK154" i="1"/>
  <c r="AL154" i="1"/>
  <c r="AM154" i="1"/>
  <c r="AN154" i="1"/>
  <c r="AV154" i="1"/>
  <c r="C155" i="1"/>
  <c r="D155" i="1"/>
  <c r="E155" i="1"/>
  <c r="F155" i="1"/>
  <c r="G155" i="1"/>
  <c r="H155" i="1"/>
  <c r="J155" i="1"/>
  <c r="K155" i="1"/>
  <c r="L155" i="1"/>
  <c r="M155" i="1"/>
  <c r="AG155" i="1"/>
  <c r="AH155" i="1"/>
  <c r="AI155" i="1"/>
  <c r="AJ155" i="1"/>
  <c r="AK155" i="1"/>
  <c r="AL155" i="1"/>
  <c r="AM155" i="1"/>
  <c r="AN155" i="1"/>
  <c r="AV155" i="1"/>
  <c r="C156" i="1"/>
  <c r="D156" i="1"/>
  <c r="E156" i="1"/>
  <c r="F156" i="1"/>
  <c r="G156" i="1"/>
  <c r="H156" i="1"/>
  <c r="J156" i="1"/>
  <c r="K156" i="1"/>
  <c r="L156" i="1"/>
  <c r="M156" i="1"/>
  <c r="AG156" i="1"/>
  <c r="AH156" i="1"/>
  <c r="AI156" i="1"/>
  <c r="AJ156" i="1"/>
  <c r="AK156" i="1"/>
  <c r="AL156" i="1"/>
  <c r="AM156" i="1"/>
  <c r="AN156" i="1"/>
  <c r="AV156" i="1"/>
  <c r="C157" i="1"/>
  <c r="D157" i="1"/>
  <c r="E157" i="1"/>
  <c r="F157" i="1"/>
  <c r="G157" i="1"/>
  <c r="H157" i="1"/>
  <c r="J157" i="1"/>
  <c r="K157" i="1"/>
  <c r="L157" i="1"/>
  <c r="M157" i="1"/>
  <c r="AG157" i="1"/>
  <c r="AH157" i="1"/>
  <c r="AI157" i="1"/>
  <c r="AJ157" i="1"/>
  <c r="AK157" i="1"/>
  <c r="AL157" i="1"/>
  <c r="AM157" i="1"/>
  <c r="AN157" i="1"/>
  <c r="AV157" i="1"/>
  <c r="C158" i="1"/>
  <c r="D158" i="1"/>
  <c r="E158" i="1"/>
  <c r="F158" i="1"/>
  <c r="G158" i="1"/>
  <c r="H158" i="1"/>
  <c r="J158" i="1"/>
  <c r="K158" i="1"/>
  <c r="L158" i="1"/>
  <c r="M158" i="1"/>
  <c r="AG158" i="1"/>
  <c r="AH158" i="1"/>
  <c r="AI158" i="1"/>
  <c r="AJ158" i="1"/>
  <c r="AK158" i="1"/>
  <c r="AL158" i="1"/>
  <c r="AM158" i="1"/>
  <c r="AN158" i="1"/>
  <c r="AV158" i="1"/>
  <c r="C159" i="1"/>
  <c r="D159" i="1"/>
  <c r="E159" i="1"/>
  <c r="F159" i="1"/>
  <c r="G159" i="1"/>
  <c r="H159" i="1"/>
  <c r="J159" i="1"/>
  <c r="K159" i="1"/>
  <c r="L159" i="1"/>
  <c r="M159" i="1"/>
  <c r="AG159" i="1"/>
  <c r="AH159" i="1"/>
  <c r="AI159" i="1"/>
  <c r="AJ159" i="1"/>
  <c r="AK159" i="1"/>
  <c r="AL159" i="1"/>
  <c r="AM159" i="1"/>
  <c r="AN159" i="1"/>
  <c r="AV159" i="1"/>
  <c r="C160" i="1"/>
  <c r="D160" i="1"/>
  <c r="E160" i="1"/>
  <c r="F160" i="1"/>
  <c r="G160" i="1"/>
  <c r="H160" i="1"/>
  <c r="J160" i="1"/>
  <c r="K160" i="1"/>
  <c r="L160" i="1"/>
  <c r="M160" i="1"/>
  <c r="AG160" i="1"/>
  <c r="AH160" i="1"/>
  <c r="AI160" i="1"/>
  <c r="AJ160" i="1"/>
  <c r="AK160" i="1"/>
  <c r="AL160" i="1"/>
  <c r="AM160" i="1"/>
  <c r="AN160" i="1"/>
  <c r="AV160" i="1"/>
  <c r="C161" i="1"/>
  <c r="D161" i="1"/>
  <c r="E161" i="1"/>
  <c r="F161" i="1"/>
  <c r="G161" i="1"/>
  <c r="H161" i="1"/>
  <c r="J161" i="1"/>
  <c r="K161" i="1"/>
  <c r="L161" i="1"/>
  <c r="M161" i="1"/>
  <c r="AG161" i="1"/>
  <c r="AH161" i="1"/>
  <c r="AI161" i="1"/>
  <c r="AJ161" i="1"/>
  <c r="AK161" i="1"/>
  <c r="AL161" i="1"/>
  <c r="AM161" i="1"/>
  <c r="AN161" i="1"/>
  <c r="AV161" i="1"/>
  <c r="C162" i="1"/>
  <c r="D162" i="1"/>
  <c r="E162" i="1"/>
  <c r="F162" i="1"/>
  <c r="G162" i="1"/>
  <c r="H162" i="1"/>
  <c r="J162" i="1"/>
  <c r="K162" i="1"/>
  <c r="L162" i="1"/>
  <c r="M162" i="1"/>
  <c r="AG162" i="1"/>
  <c r="AH162" i="1"/>
  <c r="AI162" i="1"/>
  <c r="AJ162" i="1"/>
  <c r="AK162" i="1"/>
  <c r="AL162" i="1"/>
  <c r="AM162" i="1"/>
  <c r="AN162" i="1"/>
  <c r="AV162" i="1"/>
  <c r="C163" i="1"/>
  <c r="D163" i="1"/>
  <c r="E163" i="1"/>
  <c r="F163" i="1"/>
  <c r="G163" i="1"/>
  <c r="H163" i="1"/>
  <c r="J163" i="1"/>
  <c r="K163" i="1"/>
  <c r="L163" i="1"/>
  <c r="M163" i="1"/>
  <c r="AG163" i="1"/>
  <c r="AH163" i="1"/>
  <c r="AI163" i="1"/>
  <c r="AJ163" i="1"/>
  <c r="AK163" i="1"/>
  <c r="AL163" i="1"/>
  <c r="AM163" i="1"/>
  <c r="AN163" i="1"/>
  <c r="AV163" i="1"/>
  <c r="C164" i="1"/>
  <c r="D164" i="1"/>
  <c r="E164" i="1"/>
  <c r="F164" i="1"/>
  <c r="G164" i="1"/>
  <c r="H164" i="1"/>
  <c r="J164" i="1"/>
  <c r="K164" i="1"/>
  <c r="L164" i="1"/>
  <c r="M164" i="1"/>
  <c r="AG164" i="1"/>
  <c r="AH164" i="1"/>
  <c r="AI164" i="1"/>
  <c r="AJ164" i="1"/>
  <c r="AK164" i="1"/>
  <c r="AL164" i="1"/>
  <c r="AM164" i="1"/>
  <c r="AN164" i="1"/>
  <c r="AV164" i="1"/>
  <c r="C165" i="1"/>
  <c r="D165" i="1"/>
  <c r="E165" i="1"/>
  <c r="F165" i="1"/>
  <c r="G165" i="1"/>
  <c r="H165" i="1"/>
  <c r="J165" i="1"/>
  <c r="K165" i="1"/>
  <c r="L165" i="1"/>
  <c r="M165" i="1"/>
  <c r="AG165" i="1"/>
  <c r="AH165" i="1"/>
  <c r="AI165" i="1"/>
  <c r="AJ165" i="1"/>
  <c r="AK165" i="1"/>
  <c r="AL165" i="1"/>
  <c r="AM165" i="1"/>
  <c r="AN165" i="1"/>
  <c r="AV165" i="1"/>
  <c r="C166" i="1"/>
  <c r="D166" i="1"/>
  <c r="E166" i="1"/>
  <c r="F166" i="1"/>
  <c r="G166" i="1"/>
  <c r="H166" i="1"/>
  <c r="J166" i="1"/>
  <c r="K166" i="1"/>
  <c r="L166" i="1"/>
  <c r="M166" i="1"/>
  <c r="AG166" i="1"/>
  <c r="AH166" i="1"/>
  <c r="AI166" i="1"/>
  <c r="AJ166" i="1"/>
  <c r="AK166" i="1"/>
  <c r="AL166" i="1"/>
  <c r="AM166" i="1"/>
  <c r="AN166" i="1"/>
  <c r="AV166" i="1"/>
  <c r="C167" i="1"/>
  <c r="D167" i="1"/>
  <c r="E167" i="1"/>
  <c r="F167" i="1"/>
  <c r="G167" i="1"/>
  <c r="H167" i="1"/>
  <c r="J167" i="1"/>
  <c r="K167" i="1"/>
  <c r="L167" i="1"/>
  <c r="M167" i="1"/>
  <c r="AG167" i="1"/>
  <c r="AH167" i="1"/>
  <c r="AI167" i="1"/>
  <c r="AJ167" i="1"/>
  <c r="AK167" i="1"/>
  <c r="AL167" i="1"/>
  <c r="AM167" i="1"/>
  <c r="AN167" i="1"/>
  <c r="AV167" i="1"/>
  <c r="C168" i="1"/>
  <c r="D168" i="1"/>
  <c r="E168" i="1"/>
  <c r="F168" i="1"/>
  <c r="G168" i="1"/>
  <c r="H168" i="1"/>
  <c r="J168" i="1"/>
  <c r="K168" i="1"/>
  <c r="L168" i="1"/>
  <c r="M168" i="1"/>
  <c r="AG168" i="1"/>
  <c r="AH168" i="1"/>
  <c r="AI168" i="1"/>
  <c r="AJ168" i="1"/>
  <c r="AK168" i="1"/>
  <c r="AL168" i="1"/>
  <c r="AM168" i="1"/>
  <c r="AN168" i="1"/>
  <c r="AV168" i="1"/>
  <c r="C169" i="1"/>
  <c r="D169" i="1"/>
  <c r="E169" i="1"/>
  <c r="F169" i="1"/>
  <c r="G169" i="1"/>
  <c r="H169" i="1"/>
  <c r="J169" i="1"/>
  <c r="K169" i="1"/>
  <c r="L169" i="1"/>
  <c r="M169" i="1"/>
  <c r="AG169" i="1"/>
  <c r="AH169" i="1"/>
  <c r="AI169" i="1"/>
  <c r="AJ169" i="1"/>
  <c r="AK169" i="1"/>
  <c r="AL169" i="1"/>
  <c r="AM169" i="1"/>
  <c r="AN169" i="1"/>
  <c r="AV169" i="1"/>
  <c r="C170" i="1"/>
  <c r="D170" i="1"/>
  <c r="E170" i="1"/>
  <c r="F170" i="1"/>
  <c r="G170" i="1"/>
  <c r="H170" i="1"/>
  <c r="J170" i="1"/>
  <c r="K170" i="1"/>
  <c r="L170" i="1"/>
  <c r="M170" i="1"/>
  <c r="AG170" i="1"/>
  <c r="AH170" i="1"/>
  <c r="AI170" i="1"/>
  <c r="AJ170" i="1"/>
  <c r="AK170" i="1"/>
  <c r="AL170" i="1"/>
  <c r="AM170" i="1"/>
  <c r="AN170" i="1"/>
  <c r="AV170" i="1"/>
  <c r="C171" i="1"/>
  <c r="D171" i="1"/>
  <c r="E171" i="1"/>
  <c r="F171" i="1"/>
  <c r="G171" i="1"/>
  <c r="H171" i="1"/>
  <c r="J171" i="1"/>
  <c r="K171" i="1"/>
  <c r="L171" i="1"/>
  <c r="M171" i="1"/>
  <c r="AG171" i="1"/>
  <c r="AH171" i="1"/>
  <c r="AI171" i="1"/>
  <c r="AJ171" i="1"/>
  <c r="AK171" i="1"/>
  <c r="AL171" i="1"/>
  <c r="AM171" i="1"/>
  <c r="AN171" i="1"/>
  <c r="AV171" i="1"/>
  <c r="C172" i="1"/>
  <c r="D172" i="1"/>
  <c r="E172" i="1"/>
  <c r="F172" i="1"/>
  <c r="G172" i="1"/>
  <c r="H172" i="1"/>
  <c r="J172" i="1"/>
  <c r="K172" i="1"/>
  <c r="L172" i="1"/>
  <c r="M172" i="1"/>
  <c r="AG172" i="1"/>
  <c r="AH172" i="1"/>
  <c r="AI172" i="1"/>
  <c r="AJ172" i="1"/>
  <c r="AK172" i="1"/>
  <c r="AL172" i="1"/>
  <c r="AM172" i="1"/>
  <c r="AN172" i="1"/>
  <c r="AV172" i="1"/>
  <c r="C173" i="1"/>
  <c r="D173" i="1"/>
  <c r="E173" i="1"/>
  <c r="F173" i="1"/>
  <c r="G173" i="1"/>
  <c r="H173" i="1"/>
  <c r="J173" i="1"/>
  <c r="K173" i="1"/>
  <c r="L173" i="1"/>
  <c r="M173" i="1"/>
  <c r="AG173" i="1"/>
  <c r="AH173" i="1"/>
  <c r="AI173" i="1"/>
  <c r="AJ173" i="1"/>
  <c r="AK173" i="1"/>
  <c r="AL173" i="1"/>
  <c r="AM173" i="1"/>
  <c r="AN173" i="1"/>
  <c r="AV173" i="1"/>
  <c r="C174" i="1"/>
  <c r="D174" i="1"/>
  <c r="E174" i="1"/>
  <c r="F174" i="1"/>
  <c r="G174" i="1"/>
  <c r="H174" i="1"/>
  <c r="J174" i="1"/>
  <c r="K174" i="1"/>
  <c r="L174" i="1"/>
  <c r="M174" i="1"/>
  <c r="AG174" i="1"/>
  <c r="AH174" i="1"/>
  <c r="AI174" i="1"/>
  <c r="AJ174" i="1"/>
  <c r="AK174" i="1"/>
  <c r="AL174" i="1"/>
  <c r="AM174" i="1"/>
  <c r="AN174" i="1"/>
  <c r="AV174" i="1"/>
  <c r="C175" i="1"/>
  <c r="D175" i="1"/>
  <c r="E175" i="1"/>
  <c r="F175" i="1"/>
  <c r="G175" i="1"/>
  <c r="H175" i="1"/>
  <c r="J175" i="1"/>
  <c r="K175" i="1"/>
  <c r="L175" i="1"/>
  <c r="M175" i="1"/>
  <c r="AG175" i="1"/>
  <c r="AH175" i="1"/>
  <c r="AI175" i="1"/>
  <c r="AJ175" i="1"/>
  <c r="AK175" i="1"/>
  <c r="AL175" i="1"/>
  <c r="AM175" i="1"/>
  <c r="AN175" i="1"/>
  <c r="AV175" i="1"/>
  <c r="C176" i="1"/>
  <c r="D176" i="1"/>
  <c r="E176" i="1"/>
  <c r="F176" i="1"/>
  <c r="G176" i="1"/>
  <c r="H176" i="1"/>
  <c r="J176" i="1"/>
  <c r="K176" i="1"/>
  <c r="L176" i="1"/>
  <c r="M176" i="1"/>
  <c r="AG176" i="1"/>
  <c r="AH176" i="1"/>
  <c r="AI176" i="1"/>
  <c r="AJ176" i="1"/>
  <c r="AK176" i="1"/>
  <c r="AL176" i="1"/>
  <c r="AM176" i="1"/>
  <c r="AN176" i="1"/>
  <c r="AV176" i="1"/>
  <c r="C177" i="1"/>
  <c r="D177" i="1"/>
  <c r="E177" i="1"/>
  <c r="F177" i="1"/>
  <c r="G177" i="1"/>
  <c r="H177" i="1"/>
  <c r="J177" i="1"/>
  <c r="K177" i="1"/>
  <c r="L177" i="1"/>
  <c r="M177" i="1"/>
  <c r="AG177" i="1"/>
  <c r="AH177" i="1"/>
  <c r="AI177" i="1"/>
  <c r="AJ177" i="1"/>
  <c r="AK177" i="1"/>
  <c r="AL177" i="1"/>
  <c r="AM177" i="1"/>
  <c r="AN177" i="1"/>
  <c r="AV177" i="1"/>
  <c r="C178" i="1"/>
  <c r="D178" i="1"/>
  <c r="E178" i="1"/>
  <c r="F178" i="1"/>
  <c r="G178" i="1"/>
  <c r="H178" i="1"/>
  <c r="J178" i="1"/>
  <c r="K178" i="1"/>
  <c r="L178" i="1"/>
  <c r="M178" i="1"/>
  <c r="AG178" i="1"/>
  <c r="AH178" i="1"/>
  <c r="AI178" i="1"/>
  <c r="AJ178" i="1"/>
  <c r="AK178" i="1"/>
  <c r="AL178" i="1"/>
  <c r="AM178" i="1"/>
  <c r="AN178" i="1"/>
  <c r="AV178" i="1"/>
  <c r="C179" i="1"/>
  <c r="D179" i="1"/>
  <c r="E179" i="1"/>
  <c r="F179" i="1"/>
  <c r="G179" i="1"/>
  <c r="H179" i="1"/>
  <c r="J179" i="1"/>
  <c r="K179" i="1"/>
  <c r="L179" i="1"/>
  <c r="M179" i="1"/>
  <c r="AG179" i="1"/>
  <c r="AH179" i="1"/>
  <c r="AI179" i="1"/>
  <c r="AJ179" i="1"/>
  <c r="AK179" i="1"/>
  <c r="AL179" i="1"/>
  <c r="AM179" i="1"/>
  <c r="AN179" i="1"/>
  <c r="AV179" i="1"/>
  <c r="C180" i="1"/>
  <c r="D180" i="1"/>
  <c r="E180" i="1"/>
  <c r="F180" i="1"/>
  <c r="G180" i="1"/>
  <c r="H180" i="1"/>
  <c r="J180" i="1"/>
  <c r="K180" i="1"/>
  <c r="L180" i="1"/>
  <c r="M180" i="1"/>
  <c r="AG180" i="1"/>
  <c r="AH180" i="1"/>
  <c r="AI180" i="1"/>
  <c r="AJ180" i="1"/>
  <c r="AK180" i="1"/>
  <c r="AL180" i="1"/>
  <c r="AM180" i="1"/>
  <c r="AN180" i="1"/>
  <c r="AV180" i="1"/>
  <c r="C181" i="1"/>
  <c r="D181" i="1"/>
  <c r="E181" i="1"/>
  <c r="F181" i="1"/>
  <c r="G181" i="1"/>
  <c r="H181" i="1"/>
  <c r="J181" i="1"/>
  <c r="K181" i="1"/>
  <c r="L181" i="1"/>
  <c r="M181" i="1"/>
  <c r="AG181" i="1"/>
  <c r="AH181" i="1"/>
  <c r="AI181" i="1"/>
  <c r="AJ181" i="1"/>
  <c r="AK181" i="1"/>
  <c r="AL181" i="1"/>
  <c r="AM181" i="1"/>
  <c r="AN181" i="1"/>
  <c r="AV181" i="1"/>
  <c r="C182" i="1"/>
  <c r="D182" i="1"/>
  <c r="E182" i="1"/>
  <c r="F182" i="1"/>
  <c r="G182" i="1"/>
  <c r="H182" i="1"/>
  <c r="J182" i="1"/>
  <c r="K182" i="1"/>
  <c r="L182" i="1"/>
  <c r="M182" i="1"/>
  <c r="AG182" i="1"/>
  <c r="AH182" i="1"/>
  <c r="AI182" i="1"/>
  <c r="AJ182" i="1"/>
  <c r="AK182" i="1"/>
  <c r="AL182" i="1"/>
  <c r="AM182" i="1"/>
  <c r="AN182" i="1"/>
  <c r="AV182" i="1"/>
  <c r="C183" i="1"/>
  <c r="D183" i="1"/>
  <c r="E183" i="1"/>
  <c r="F183" i="1"/>
  <c r="G183" i="1"/>
  <c r="H183" i="1"/>
  <c r="J183" i="1"/>
  <c r="K183" i="1"/>
  <c r="L183" i="1"/>
  <c r="M183" i="1"/>
  <c r="AG183" i="1"/>
  <c r="AH183" i="1"/>
  <c r="AI183" i="1"/>
  <c r="AJ183" i="1"/>
  <c r="AK183" i="1"/>
  <c r="AL183" i="1"/>
  <c r="AM183" i="1"/>
  <c r="AN183" i="1"/>
  <c r="AV183" i="1"/>
  <c r="C184" i="1"/>
  <c r="D184" i="1"/>
  <c r="E184" i="1"/>
  <c r="F184" i="1"/>
  <c r="G184" i="1"/>
  <c r="H184" i="1"/>
  <c r="J184" i="1"/>
  <c r="K184" i="1"/>
  <c r="L184" i="1"/>
  <c r="M184" i="1"/>
  <c r="AG184" i="1"/>
  <c r="AH184" i="1"/>
  <c r="AI184" i="1"/>
  <c r="AJ184" i="1"/>
  <c r="AK184" i="1"/>
  <c r="AL184" i="1"/>
  <c r="AM184" i="1"/>
  <c r="AN184" i="1"/>
  <c r="AV184" i="1"/>
  <c r="C185" i="1"/>
  <c r="D185" i="1"/>
  <c r="E185" i="1"/>
  <c r="F185" i="1"/>
  <c r="G185" i="1"/>
  <c r="H185" i="1"/>
  <c r="J185" i="1"/>
  <c r="K185" i="1"/>
  <c r="L185" i="1"/>
  <c r="M185" i="1"/>
  <c r="AG185" i="1"/>
  <c r="AH185" i="1"/>
  <c r="AI185" i="1"/>
  <c r="AJ185" i="1"/>
  <c r="AK185" i="1"/>
  <c r="AL185" i="1"/>
  <c r="AM185" i="1"/>
  <c r="AN185" i="1"/>
  <c r="AV185" i="1"/>
  <c r="C186" i="1"/>
  <c r="D186" i="1"/>
  <c r="E186" i="1"/>
  <c r="F186" i="1"/>
  <c r="G186" i="1"/>
  <c r="H186" i="1"/>
  <c r="J186" i="1"/>
  <c r="K186" i="1"/>
  <c r="L186" i="1"/>
  <c r="M186" i="1"/>
  <c r="AG186" i="1"/>
  <c r="AH186" i="1"/>
  <c r="AI186" i="1"/>
  <c r="AJ186" i="1"/>
  <c r="AK186" i="1"/>
  <c r="AL186" i="1"/>
  <c r="AM186" i="1"/>
  <c r="AN186" i="1"/>
  <c r="AV186" i="1"/>
  <c r="C187" i="1"/>
  <c r="D187" i="1"/>
  <c r="E187" i="1"/>
  <c r="F187" i="1"/>
  <c r="G187" i="1"/>
  <c r="H187" i="1"/>
  <c r="J187" i="1"/>
  <c r="K187" i="1"/>
  <c r="L187" i="1"/>
  <c r="M187" i="1"/>
  <c r="AG187" i="1"/>
  <c r="AH187" i="1"/>
  <c r="AI187" i="1"/>
  <c r="AJ187" i="1"/>
  <c r="AK187" i="1"/>
  <c r="AL187" i="1"/>
  <c r="AM187" i="1"/>
  <c r="AN187" i="1"/>
  <c r="AV187" i="1"/>
  <c r="C188" i="1"/>
  <c r="D188" i="1"/>
  <c r="E188" i="1"/>
  <c r="F188" i="1"/>
  <c r="G188" i="1"/>
  <c r="H188" i="1"/>
  <c r="J188" i="1"/>
  <c r="K188" i="1"/>
  <c r="L188" i="1"/>
  <c r="M188" i="1"/>
  <c r="AG188" i="1"/>
  <c r="AH188" i="1"/>
  <c r="AI188" i="1"/>
  <c r="AJ188" i="1"/>
  <c r="AK188" i="1"/>
  <c r="AL188" i="1"/>
  <c r="AM188" i="1"/>
  <c r="AN188" i="1"/>
  <c r="AV188" i="1"/>
  <c r="C189" i="1"/>
  <c r="D189" i="1"/>
  <c r="E189" i="1"/>
  <c r="F189" i="1"/>
  <c r="G189" i="1"/>
  <c r="H189" i="1"/>
  <c r="J189" i="1"/>
  <c r="K189" i="1"/>
  <c r="L189" i="1"/>
  <c r="M189" i="1"/>
  <c r="AG189" i="1"/>
  <c r="AH189" i="1"/>
  <c r="AI189" i="1"/>
  <c r="AJ189" i="1"/>
  <c r="AK189" i="1"/>
  <c r="AL189" i="1"/>
  <c r="AM189" i="1"/>
  <c r="AN189" i="1"/>
  <c r="AV189" i="1"/>
  <c r="C190" i="1"/>
  <c r="D190" i="1"/>
  <c r="E190" i="1"/>
  <c r="F190" i="1"/>
  <c r="G190" i="1"/>
  <c r="H190" i="1"/>
  <c r="J190" i="1"/>
  <c r="K190" i="1"/>
  <c r="L190" i="1"/>
  <c r="M190" i="1"/>
  <c r="AG190" i="1"/>
  <c r="AH190" i="1"/>
  <c r="AI190" i="1"/>
  <c r="AJ190" i="1"/>
  <c r="AK190" i="1"/>
  <c r="AL190" i="1"/>
  <c r="AM190" i="1"/>
  <c r="AN190" i="1"/>
  <c r="AV190" i="1"/>
  <c r="C191" i="1"/>
  <c r="D191" i="1"/>
  <c r="E191" i="1"/>
  <c r="F191" i="1"/>
  <c r="G191" i="1"/>
  <c r="H191" i="1"/>
  <c r="J191" i="1"/>
  <c r="K191" i="1"/>
  <c r="L191" i="1"/>
  <c r="M191" i="1"/>
  <c r="AG191" i="1"/>
  <c r="AH191" i="1"/>
  <c r="AI191" i="1"/>
  <c r="AJ191" i="1"/>
  <c r="AK191" i="1"/>
  <c r="AL191" i="1"/>
  <c r="AM191" i="1"/>
  <c r="AN191" i="1"/>
  <c r="AV191" i="1"/>
  <c r="C192" i="1"/>
  <c r="D192" i="1"/>
  <c r="E192" i="1"/>
  <c r="F192" i="1"/>
  <c r="G192" i="1"/>
  <c r="H192" i="1"/>
  <c r="J192" i="1"/>
  <c r="K192" i="1"/>
  <c r="L192" i="1"/>
  <c r="M192" i="1"/>
  <c r="AG192" i="1"/>
  <c r="AH192" i="1"/>
  <c r="AI192" i="1"/>
  <c r="AJ192" i="1"/>
  <c r="AK192" i="1"/>
  <c r="AL192" i="1"/>
  <c r="AM192" i="1"/>
  <c r="AN192" i="1"/>
  <c r="AV192" i="1"/>
  <c r="C193" i="1"/>
  <c r="D193" i="1"/>
  <c r="E193" i="1"/>
  <c r="F193" i="1"/>
  <c r="G193" i="1"/>
  <c r="H193" i="1"/>
  <c r="J193" i="1"/>
  <c r="K193" i="1"/>
  <c r="L193" i="1"/>
  <c r="M193" i="1"/>
  <c r="AG193" i="1"/>
  <c r="AH193" i="1"/>
  <c r="AI193" i="1"/>
  <c r="AJ193" i="1"/>
  <c r="AK193" i="1"/>
  <c r="AL193" i="1"/>
  <c r="AM193" i="1"/>
  <c r="AN193" i="1"/>
  <c r="AV193" i="1"/>
  <c r="C194" i="1"/>
  <c r="D194" i="1"/>
  <c r="E194" i="1"/>
  <c r="F194" i="1"/>
  <c r="G194" i="1"/>
  <c r="H194" i="1"/>
  <c r="J194" i="1"/>
  <c r="K194" i="1"/>
  <c r="L194" i="1"/>
  <c r="M194" i="1"/>
  <c r="AG194" i="1"/>
  <c r="AH194" i="1"/>
  <c r="AI194" i="1"/>
  <c r="AJ194" i="1"/>
  <c r="AK194" i="1"/>
  <c r="AL194" i="1"/>
  <c r="AM194" i="1"/>
  <c r="AN194" i="1"/>
  <c r="AV194" i="1"/>
  <c r="C195" i="1"/>
  <c r="D195" i="1"/>
  <c r="E195" i="1"/>
  <c r="F195" i="1"/>
  <c r="G195" i="1"/>
  <c r="H195" i="1"/>
  <c r="J195" i="1"/>
  <c r="K195" i="1"/>
  <c r="L195" i="1"/>
  <c r="M195" i="1"/>
  <c r="AG195" i="1"/>
  <c r="AH195" i="1"/>
  <c r="AI195" i="1"/>
  <c r="AJ195" i="1"/>
  <c r="AK195" i="1"/>
  <c r="AL195" i="1"/>
  <c r="AM195" i="1"/>
  <c r="AN195" i="1"/>
  <c r="AV195" i="1"/>
  <c r="C196" i="1"/>
  <c r="D196" i="1"/>
  <c r="E196" i="1"/>
  <c r="F196" i="1"/>
  <c r="G196" i="1"/>
  <c r="H196" i="1"/>
  <c r="J196" i="1"/>
  <c r="K196" i="1"/>
  <c r="L196" i="1"/>
  <c r="M196" i="1"/>
  <c r="AG196" i="1"/>
  <c r="AH196" i="1"/>
  <c r="AI196" i="1"/>
  <c r="AJ196" i="1"/>
  <c r="AK196" i="1"/>
  <c r="AL196" i="1"/>
  <c r="AM196" i="1"/>
  <c r="AN196" i="1"/>
  <c r="AV196" i="1"/>
  <c r="C197" i="1"/>
  <c r="D197" i="1"/>
  <c r="E197" i="1"/>
  <c r="F197" i="1"/>
  <c r="G197" i="1"/>
  <c r="H197" i="1"/>
  <c r="J197" i="1"/>
  <c r="K197" i="1"/>
  <c r="L197" i="1"/>
  <c r="M197" i="1"/>
  <c r="AG197" i="1"/>
  <c r="AH197" i="1"/>
  <c r="AI197" i="1"/>
  <c r="AJ197" i="1"/>
  <c r="AK197" i="1"/>
  <c r="AL197" i="1"/>
  <c r="AM197" i="1"/>
  <c r="AN197" i="1"/>
  <c r="AV197" i="1"/>
  <c r="C198" i="1"/>
  <c r="D198" i="1"/>
  <c r="E198" i="1"/>
  <c r="F198" i="1"/>
  <c r="G198" i="1"/>
  <c r="H198" i="1"/>
  <c r="J198" i="1"/>
  <c r="K198" i="1"/>
  <c r="L198" i="1"/>
  <c r="M198" i="1"/>
  <c r="AG198" i="1"/>
  <c r="AH198" i="1"/>
  <c r="AI198" i="1"/>
  <c r="AJ198" i="1"/>
  <c r="AK198" i="1"/>
  <c r="AL198" i="1"/>
  <c r="AM198" i="1"/>
  <c r="AN198" i="1"/>
  <c r="AV198" i="1"/>
  <c r="C199" i="1"/>
  <c r="D199" i="1"/>
  <c r="E199" i="1"/>
  <c r="F199" i="1"/>
  <c r="G199" i="1"/>
  <c r="H199" i="1"/>
  <c r="J199" i="1"/>
  <c r="K199" i="1"/>
  <c r="L199" i="1"/>
  <c r="M199" i="1"/>
  <c r="AG199" i="1"/>
  <c r="AH199" i="1"/>
  <c r="AI199" i="1"/>
  <c r="AJ199" i="1"/>
  <c r="AK199" i="1"/>
  <c r="AL199" i="1"/>
  <c r="AM199" i="1"/>
  <c r="AN199" i="1"/>
  <c r="AV199" i="1"/>
  <c r="C200" i="1"/>
  <c r="D200" i="1"/>
  <c r="E200" i="1"/>
  <c r="F200" i="1"/>
  <c r="G200" i="1"/>
  <c r="H200" i="1"/>
  <c r="J200" i="1"/>
  <c r="K200" i="1"/>
  <c r="L200" i="1"/>
  <c r="M200" i="1"/>
  <c r="AG200" i="1"/>
  <c r="AH200" i="1"/>
  <c r="AI200" i="1"/>
  <c r="AJ200" i="1"/>
  <c r="AK200" i="1"/>
  <c r="AL200" i="1"/>
  <c r="AM200" i="1"/>
  <c r="AN200" i="1"/>
  <c r="AV200" i="1"/>
  <c r="C201" i="1"/>
  <c r="D201" i="1"/>
  <c r="E201" i="1"/>
  <c r="F201" i="1"/>
  <c r="G201" i="1"/>
  <c r="H201" i="1"/>
  <c r="J201" i="1"/>
  <c r="K201" i="1"/>
  <c r="L201" i="1"/>
  <c r="M201" i="1"/>
  <c r="AG201" i="1"/>
  <c r="AH201" i="1"/>
  <c r="AI201" i="1"/>
  <c r="AJ201" i="1"/>
  <c r="AK201" i="1"/>
  <c r="AL201" i="1"/>
  <c r="AM201" i="1"/>
  <c r="AN201" i="1"/>
  <c r="AV201" i="1"/>
  <c r="C202" i="1"/>
  <c r="D202" i="1"/>
  <c r="E202" i="1"/>
  <c r="F202" i="1"/>
  <c r="G202" i="1"/>
  <c r="H202" i="1"/>
  <c r="J202" i="1"/>
  <c r="K202" i="1"/>
  <c r="L202" i="1"/>
  <c r="M202" i="1"/>
  <c r="AG202" i="1"/>
  <c r="AH202" i="1"/>
  <c r="AI202" i="1"/>
  <c r="AJ202" i="1"/>
  <c r="AK202" i="1"/>
  <c r="AL202" i="1"/>
  <c r="AM202" i="1"/>
  <c r="AN202" i="1"/>
  <c r="AV202" i="1"/>
  <c r="C203" i="1"/>
  <c r="D203" i="1"/>
  <c r="E203" i="1"/>
  <c r="F203" i="1"/>
  <c r="G203" i="1"/>
  <c r="H203" i="1"/>
  <c r="J203" i="1"/>
  <c r="K203" i="1"/>
  <c r="L203" i="1"/>
  <c r="M203" i="1"/>
  <c r="AG203" i="1"/>
  <c r="AH203" i="1"/>
  <c r="AI203" i="1"/>
  <c r="AJ203" i="1"/>
  <c r="AK203" i="1"/>
  <c r="AL203" i="1"/>
  <c r="AM203" i="1"/>
  <c r="AN203" i="1"/>
  <c r="AV203" i="1"/>
  <c r="C204" i="1"/>
  <c r="D204" i="1"/>
  <c r="E204" i="1"/>
  <c r="F204" i="1"/>
  <c r="G204" i="1"/>
  <c r="H204" i="1"/>
  <c r="J204" i="1"/>
  <c r="K204" i="1"/>
  <c r="L204" i="1"/>
  <c r="M204" i="1"/>
  <c r="AG204" i="1"/>
  <c r="AH204" i="1"/>
  <c r="AI204" i="1"/>
  <c r="AJ204" i="1"/>
  <c r="AK204" i="1"/>
  <c r="AL204" i="1"/>
  <c r="AM204" i="1"/>
  <c r="AN204" i="1"/>
  <c r="AV204" i="1"/>
  <c r="C205" i="1"/>
  <c r="D205" i="1"/>
  <c r="E205" i="1"/>
  <c r="F205" i="1"/>
  <c r="G205" i="1"/>
  <c r="H205" i="1"/>
  <c r="J205" i="1"/>
  <c r="K205" i="1"/>
  <c r="L205" i="1"/>
  <c r="M205" i="1"/>
  <c r="AG205" i="1"/>
  <c r="AH205" i="1"/>
  <c r="AI205" i="1"/>
  <c r="AJ205" i="1"/>
  <c r="AK205" i="1"/>
  <c r="AL205" i="1"/>
  <c r="AM205" i="1"/>
  <c r="AN205" i="1"/>
  <c r="C207" i="1"/>
  <c r="D207" i="1"/>
  <c r="E207" i="1"/>
  <c r="F207" i="1"/>
  <c r="G207" i="1"/>
  <c r="H207" i="1"/>
  <c r="J207" i="1"/>
  <c r="K207" i="1"/>
  <c r="L207" i="1"/>
  <c r="M207" i="1"/>
  <c r="AG207" i="1"/>
  <c r="AH207" i="1"/>
  <c r="AI207" i="1"/>
  <c r="AJ207" i="1"/>
  <c r="AK207" i="1"/>
  <c r="AL207" i="1"/>
  <c r="AM207" i="1"/>
  <c r="AN207" i="1"/>
  <c r="AV207" i="1"/>
  <c r="C208" i="1"/>
  <c r="D208" i="1"/>
  <c r="E208" i="1"/>
  <c r="F208" i="1"/>
  <c r="G208" i="1"/>
  <c r="H208" i="1"/>
  <c r="J208" i="1"/>
  <c r="K208" i="1"/>
  <c r="L208" i="1"/>
  <c r="M208" i="1"/>
  <c r="AG208" i="1"/>
  <c r="AH208" i="1"/>
  <c r="AI208" i="1"/>
  <c r="AJ208" i="1"/>
  <c r="AK208" i="1"/>
  <c r="AL208" i="1"/>
  <c r="AM208" i="1"/>
  <c r="AN208" i="1"/>
  <c r="AV208" i="1"/>
  <c r="C209" i="1"/>
  <c r="D209" i="1"/>
  <c r="E209" i="1"/>
  <c r="F209" i="1"/>
  <c r="G209" i="1"/>
  <c r="H209" i="1"/>
  <c r="J209" i="1"/>
  <c r="K209" i="1"/>
  <c r="L209" i="1"/>
  <c r="M209" i="1"/>
  <c r="AG209" i="1"/>
  <c r="AH209" i="1"/>
  <c r="AI209" i="1"/>
  <c r="AJ209" i="1"/>
  <c r="AK209" i="1"/>
  <c r="AL209" i="1"/>
  <c r="AM209" i="1"/>
  <c r="AN209" i="1"/>
  <c r="AV209" i="1"/>
  <c r="C210" i="1"/>
  <c r="D210" i="1"/>
  <c r="E210" i="1"/>
  <c r="F210" i="1"/>
  <c r="G210" i="1"/>
  <c r="H210" i="1"/>
  <c r="J210" i="1"/>
  <c r="K210" i="1"/>
  <c r="L210" i="1"/>
  <c r="M210" i="1"/>
  <c r="AG210" i="1"/>
  <c r="AH210" i="1"/>
  <c r="AI210" i="1"/>
  <c r="AJ210" i="1"/>
  <c r="AK210" i="1"/>
  <c r="AL210" i="1"/>
  <c r="AM210" i="1"/>
  <c r="AN210" i="1"/>
  <c r="AV210" i="1"/>
  <c r="C211" i="1"/>
  <c r="D211" i="1"/>
  <c r="E211" i="1"/>
  <c r="F211" i="1"/>
  <c r="G211" i="1"/>
  <c r="H211" i="1"/>
  <c r="J211" i="1"/>
  <c r="K211" i="1"/>
  <c r="L211" i="1"/>
  <c r="M211" i="1"/>
  <c r="AG211" i="1"/>
  <c r="AH211" i="1"/>
  <c r="AI211" i="1"/>
  <c r="AJ211" i="1"/>
  <c r="AK211" i="1"/>
  <c r="AL211" i="1"/>
  <c r="AM211" i="1"/>
  <c r="AN211" i="1"/>
  <c r="AV211" i="1"/>
  <c r="C212" i="1"/>
  <c r="D212" i="1"/>
  <c r="E212" i="1"/>
  <c r="F212" i="1"/>
  <c r="G212" i="1"/>
  <c r="H212" i="1"/>
  <c r="J212" i="1"/>
  <c r="K212" i="1"/>
  <c r="L212" i="1"/>
  <c r="M212" i="1"/>
  <c r="AG212" i="1"/>
  <c r="AH212" i="1"/>
  <c r="AI212" i="1"/>
  <c r="AJ212" i="1"/>
  <c r="AK212" i="1"/>
  <c r="AL212" i="1"/>
  <c r="AM212" i="1"/>
  <c r="AN212" i="1"/>
  <c r="AV212" i="1"/>
  <c r="C213" i="1"/>
  <c r="D213" i="1"/>
  <c r="E213" i="1"/>
  <c r="F213" i="1"/>
  <c r="G213" i="1"/>
  <c r="H213" i="1"/>
  <c r="J213" i="1"/>
  <c r="K213" i="1"/>
  <c r="L213" i="1"/>
  <c r="M213" i="1"/>
  <c r="AG213" i="1"/>
  <c r="AH213" i="1"/>
  <c r="AI213" i="1"/>
  <c r="AJ213" i="1"/>
  <c r="AK213" i="1"/>
  <c r="AL213" i="1"/>
  <c r="AM213" i="1"/>
  <c r="AN213" i="1"/>
  <c r="AV213" i="1"/>
  <c r="C214" i="1"/>
  <c r="D214" i="1"/>
  <c r="E214" i="1"/>
  <c r="F214" i="1"/>
  <c r="G214" i="1"/>
  <c r="H214" i="1"/>
  <c r="J214" i="1"/>
  <c r="K214" i="1"/>
  <c r="L214" i="1"/>
  <c r="M214" i="1"/>
  <c r="AG214" i="1"/>
  <c r="AH214" i="1"/>
  <c r="AI214" i="1"/>
  <c r="AJ214" i="1"/>
  <c r="AK214" i="1"/>
  <c r="AL214" i="1"/>
  <c r="AM214" i="1"/>
  <c r="AN214" i="1"/>
  <c r="AV214" i="1"/>
  <c r="C215" i="1"/>
  <c r="D215" i="1"/>
  <c r="E215" i="1"/>
  <c r="F215" i="1"/>
  <c r="G215" i="1"/>
  <c r="H215" i="1"/>
  <c r="J215" i="1"/>
  <c r="K215" i="1"/>
  <c r="L215" i="1"/>
  <c r="M215" i="1"/>
  <c r="AG215" i="1"/>
  <c r="AH215" i="1"/>
  <c r="AI215" i="1"/>
  <c r="AJ215" i="1"/>
  <c r="AK215" i="1"/>
  <c r="AL215" i="1"/>
  <c r="AM215" i="1"/>
  <c r="AN215" i="1"/>
  <c r="AV215" i="1"/>
  <c r="C216" i="1"/>
  <c r="D216" i="1"/>
  <c r="E216" i="1"/>
  <c r="F216" i="1"/>
  <c r="G216" i="1"/>
  <c r="H216" i="1"/>
  <c r="J216" i="1"/>
  <c r="K216" i="1"/>
  <c r="L216" i="1"/>
  <c r="M216" i="1"/>
  <c r="AG216" i="1"/>
  <c r="AH216" i="1"/>
  <c r="AI216" i="1"/>
  <c r="AJ216" i="1"/>
  <c r="AK216" i="1"/>
  <c r="AL216" i="1"/>
  <c r="AM216" i="1"/>
  <c r="AN216" i="1"/>
  <c r="AV216" i="1"/>
  <c r="C217" i="1"/>
  <c r="D217" i="1"/>
  <c r="E217" i="1"/>
  <c r="F217" i="1"/>
  <c r="G217" i="1"/>
  <c r="H217" i="1"/>
  <c r="J217" i="1"/>
  <c r="K217" i="1"/>
  <c r="L217" i="1"/>
  <c r="M217" i="1"/>
  <c r="AG217" i="1"/>
  <c r="AH217" i="1"/>
  <c r="AI217" i="1"/>
  <c r="AJ217" i="1"/>
  <c r="AK217" i="1"/>
  <c r="AL217" i="1"/>
  <c r="AM217" i="1"/>
  <c r="AN217" i="1"/>
  <c r="AV217" i="1"/>
  <c r="C218" i="1"/>
  <c r="D218" i="1"/>
  <c r="E218" i="1"/>
  <c r="F218" i="1"/>
  <c r="G218" i="1"/>
  <c r="H218" i="1"/>
  <c r="J218" i="1"/>
  <c r="K218" i="1"/>
  <c r="L218" i="1"/>
  <c r="M218" i="1"/>
  <c r="AG218" i="1"/>
  <c r="AH218" i="1"/>
  <c r="AI218" i="1"/>
  <c r="AJ218" i="1"/>
  <c r="AK218" i="1"/>
  <c r="AL218" i="1"/>
  <c r="AM218" i="1"/>
  <c r="AN218" i="1"/>
  <c r="AV218" i="1"/>
  <c r="C219" i="1"/>
  <c r="D219" i="1"/>
  <c r="E219" i="1"/>
  <c r="F219" i="1"/>
  <c r="G219" i="1"/>
  <c r="H219" i="1"/>
  <c r="J219" i="1"/>
  <c r="K219" i="1"/>
  <c r="L219" i="1"/>
  <c r="M219" i="1"/>
  <c r="AG219" i="1"/>
  <c r="AH219" i="1"/>
  <c r="AI219" i="1"/>
  <c r="AJ219" i="1"/>
  <c r="AK219" i="1"/>
  <c r="AL219" i="1"/>
  <c r="AM219" i="1"/>
  <c r="AN219" i="1"/>
  <c r="AV219" i="1"/>
  <c r="C220" i="1"/>
  <c r="D220" i="1"/>
  <c r="E220" i="1"/>
  <c r="F220" i="1"/>
  <c r="G220" i="1"/>
  <c r="H220" i="1"/>
  <c r="J220" i="1"/>
  <c r="K220" i="1"/>
  <c r="L220" i="1"/>
  <c r="M220" i="1"/>
  <c r="AG220" i="1"/>
  <c r="AH220" i="1"/>
  <c r="AI220" i="1"/>
  <c r="AJ220" i="1"/>
  <c r="AK220" i="1"/>
  <c r="AL220" i="1"/>
  <c r="AM220" i="1"/>
  <c r="AN220" i="1"/>
  <c r="AV220" i="1"/>
  <c r="C221" i="1"/>
  <c r="D221" i="1"/>
  <c r="E221" i="1"/>
  <c r="F221" i="1"/>
  <c r="G221" i="1"/>
  <c r="H221" i="1"/>
  <c r="J221" i="1"/>
  <c r="K221" i="1"/>
  <c r="L221" i="1"/>
  <c r="M221" i="1"/>
  <c r="AG221" i="1"/>
  <c r="AH221" i="1"/>
  <c r="AI221" i="1"/>
  <c r="AJ221" i="1"/>
  <c r="AK221" i="1"/>
  <c r="AL221" i="1"/>
  <c r="AM221" i="1"/>
  <c r="AN221" i="1"/>
  <c r="AV221" i="1"/>
  <c r="C222" i="1"/>
  <c r="D222" i="1"/>
  <c r="E222" i="1"/>
  <c r="F222" i="1"/>
  <c r="G222" i="1"/>
  <c r="H222" i="1"/>
  <c r="J222" i="1"/>
  <c r="K222" i="1"/>
  <c r="L222" i="1"/>
  <c r="M222" i="1"/>
  <c r="AG222" i="1"/>
  <c r="AH222" i="1"/>
  <c r="AI222" i="1"/>
  <c r="AJ222" i="1"/>
  <c r="AK222" i="1"/>
  <c r="AL222" i="1"/>
  <c r="AM222" i="1"/>
  <c r="AN222" i="1"/>
  <c r="AV222" i="1"/>
  <c r="C223" i="1"/>
  <c r="D223" i="1"/>
  <c r="E223" i="1"/>
  <c r="F223" i="1"/>
  <c r="G223" i="1"/>
  <c r="H223" i="1"/>
  <c r="J223" i="1"/>
  <c r="K223" i="1"/>
  <c r="L223" i="1"/>
  <c r="M223" i="1"/>
  <c r="AG223" i="1"/>
  <c r="AH223" i="1"/>
  <c r="AI223" i="1"/>
  <c r="AJ223" i="1"/>
  <c r="AK223" i="1"/>
  <c r="AL223" i="1"/>
  <c r="AM223" i="1"/>
  <c r="AN223" i="1"/>
  <c r="AV223" i="1"/>
  <c r="C224" i="1"/>
  <c r="D224" i="1"/>
  <c r="E224" i="1"/>
  <c r="F224" i="1"/>
  <c r="G224" i="1"/>
  <c r="H224" i="1"/>
  <c r="J224" i="1"/>
  <c r="K224" i="1"/>
  <c r="L224" i="1"/>
  <c r="M224" i="1"/>
  <c r="AG224" i="1"/>
  <c r="AH224" i="1"/>
  <c r="AI224" i="1"/>
  <c r="AJ224" i="1"/>
  <c r="AK224" i="1"/>
  <c r="AL224" i="1"/>
  <c r="AM224" i="1"/>
  <c r="AN224" i="1"/>
  <c r="AV224" i="1"/>
  <c r="C225" i="1"/>
  <c r="D225" i="1"/>
  <c r="E225" i="1"/>
  <c r="F225" i="1"/>
  <c r="G225" i="1"/>
  <c r="H225" i="1"/>
  <c r="J225" i="1"/>
  <c r="K225" i="1"/>
  <c r="L225" i="1"/>
  <c r="M225" i="1"/>
  <c r="AG225" i="1"/>
  <c r="AH225" i="1"/>
  <c r="AI225" i="1"/>
  <c r="AJ225" i="1"/>
  <c r="AK225" i="1"/>
  <c r="AL225" i="1"/>
  <c r="AM225" i="1"/>
  <c r="AN225" i="1"/>
  <c r="AV225" i="1"/>
  <c r="C226" i="1"/>
  <c r="D226" i="1"/>
  <c r="E226" i="1"/>
  <c r="F226" i="1"/>
  <c r="G226" i="1"/>
  <c r="H226" i="1"/>
  <c r="J226" i="1"/>
  <c r="K226" i="1"/>
  <c r="L226" i="1"/>
  <c r="M226" i="1"/>
  <c r="AG226" i="1"/>
  <c r="AH226" i="1"/>
  <c r="AI226" i="1"/>
  <c r="AJ226" i="1"/>
  <c r="AK226" i="1"/>
  <c r="AL226" i="1"/>
  <c r="AM226" i="1"/>
  <c r="AN226" i="1"/>
  <c r="AV226" i="1"/>
  <c r="C227" i="1"/>
  <c r="D227" i="1"/>
  <c r="E227" i="1"/>
  <c r="F227" i="1"/>
  <c r="G227" i="1"/>
  <c r="H227" i="1"/>
  <c r="J227" i="1"/>
  <c r="K227" i="1"/>
  <c r="L227" i="1"/>
  <c r="M227" i="1"/>
  <c r="AG227" i="1"/>
  <c r="AH227" i="1"/>
  <c r="AI227" i="1"/>
  <c r="AJ227" i="1"/>
  <c r="AK227" i="1"/>
  <c r="AL227" i="1"/>
  <c r="AM227" i="1"/>
  <c r="AN227" i="1"/>
  <c r="AV227" i="1"/>
  <c r="C228" i="1"/>
  <c r="D228" i="1"/>
  <c r="E228" i="1"/>
  <c r="F228" i="1"/>
  <c r="G228" i="1"/>
  <c r="H228" i="1"/>
  <c r="J228" i="1"/>
  <c r="K228" i="1"/>
  <c r="L228" i="1"/>
  <c r="M228" i="1"/>
  <c r="AG228" i="1"/>
  <c r="AH228" i="1"/>
  <c r="AI228" i="1"/>
  <c r="AJ228" i="1"/>
  <c r="AK228" i="1"/>
  <c r="AL228" i="1"/>
  <c r="AM228" i="1"/>
  <c r="AN228" i="1"/>
  <c r="AV228" i="1"/>
  <c r="C229" i="1"/>
  <c r="D229" i="1"/>
  <c r="E229" i="1"/>
  <c r="F229" i="1"/>
  <c r="G229" i="1"/>
  <c r="H229" i="1"/>
  <c r="J229" i="1"/>
  <c r="K229" i="1"/>
  <c r="L229" i="1"/>
  <c r="M229" i="1"/>
  <c r="AG229" i="1"/>
  <c r="AH229" i="1"/>
  <c r="AI229" i="1"/>
  <c r="AJ229" i="1"/>
  <c r="AK229" i="1"/>
  <c r="AL229" i="1"/>
  <c r="AM229" i="1"/>
  <c r="AN229" i="1"/>
  <c r="AV229" i="1"/>
  <c r="C230" i="1"/>
  <c r="D230" i="1"/>
  <c r="E230" i="1"/>
  <c r="F230" i="1"/>
  <c r="G230" i="1"/>
  <c r="H230" i="1"/>
  <c r="J230" i="1"/>
  <c r="K230" i="1"/>
  <c r="L230" i="1"/>
  <c r="M230" i="1"/>
  <c r="AG230" i="1"/>
  <c r="AH230" i="1"/>
  <c r="AI230" i="1"/>
  <c r="AJ230" i="1"/>
  <c r="AK230" i="1"/>
  <c r="AL230" i="1"/>
  <c r="AM230" i="1"/>
  <c r="AN230" i="1"/>
  <c r="AV230" i="1"/>
  <c r="C231" i="1"/>
  <c r="D231" i="1"/>
  <c r="E231" i="1"/>
  <c r="F231" i="1"/>
  <c r="G231" i="1"/>
  <c r="H231" i="1"/>
  <c r="J231" i="1"/>
  <c r="K231" i="1"/>
  <c r="L231" i="1"/>
  <c r="M231" i="1"/>
  <c r="AG231" i="1"/>
  <c r="AH231" i="1"/>
  <c r="AI231" i="1"/>
  <c r="AJ231" i="1"/>
  <c r="AK231" i="1"/>
  <c r="AL231" i="1"/>
  <c r="AM231" i="1"/>
  <c r="AN231" i="1"/>
  <c r="AV231" i="1"/>
  <c r="C232" i="1"/>
  <c r="D232" i="1"/>
  <c r="E232" i="1"/>
  <c r="F232" i="1"/>
  <c r="G232" i="1"/>
  <c r="H232" i="1"/>
  <c r="J232" i="1"/>
  <c r="K232" i="1"/>
  <c r="L232" i="1"/>
  <c r="M232" i="1"/>
  <c r="AG232" i="1"/>
  <c r="AH232" i="1"/>
  <c r="AI232" i="1"/>
  <c r="AJ232" i="1"/>
  <c r="AK232" i="1"/>
  <c r="AL232" i="1"/>
  <c r="AM232" i="1"/>
  <c r="AN232" i="1"/>
  <c r="AV232" i="1"/>
  <c r="C233" i="1"/>
  <c r="D233" i="1"/>
  <c r="E233" i="1"/>
  <c r="F233" i="1"/>
  <c r="G233" i="1"/>
  <c r="H233" i="1"/>
  <c r="J233" i="1"/>
  <c r="K233" i="1"/>
  <c r="L233" i="1"/>
  <c r="M233" i="1"/>
  <c r="AG233" i="1"/>
  <c r="AH233" i="1"/>
  <c r="AI233" i="1"/>
  <c r="AJ233" i="1"/>
  <c r="AK233" i="1"/>
  <c r="AL233" i="1"/>
  <c r="AM233" i="1"/>
  <c r="AN233" i="1"/>
  <c r="AV233" i="1"/>
  <c r="C234" i="1"/>
  <c r="D234" i="1"/>
  <c r="E234" i="1"/>
  <c r="F234" i="1"/>
  <c r="G234" i="1"/>
  <c r="H234" i="1"/>
  <c r="J234" i="1"/>
  <c r="K234" i="1"/>
  <c r="L234" i="1"/>
  <c r="M234" i="1"/>
  <c r="AG234" i="1"/>
  <c r="AH234" i="1"/>
  <c r="AI234" i="1"/>
  <c r="AJ234" i="1"/>
  <c r="AK234" i="1"/>
  <c r="AL234" i="1"/>
  <c r="AM234" i="1"/>
  <c r="AN234" i="1"/>
  <c r="AV234" i="1"/>
  <c r="C235" i="1"/>
  <c r="D235" i="1"/>
  <c r="E235" i="1"/>
  <c r="F235" i="1"/>
  <c r="G235" i="1"/>
  <c r="H235" i="1"/>
  <c r="J235" i="1"/>
  <c r="K235" i="1"/>
  <c r="L235" i="1"/>
  <c r="M235" i="1"/>
  <c r="AG235" i="1"/>
  <c r="AH235" i="1"/>
  <c r="AI235" i="1"/>
  <c r="AJ235" i="1"/>
  <c r="AK235" i="1"/>
  <c r="AL235" i="1"/>
  <c r="AM235" i="1"/>
  <c r="AN235" i="1"/>
  <c r="AV235" i="1"/>
  <c r="C236" i="1"/>
  <c r="D236" i="1"/>
  <c r="E236" i="1"/>
  <c r="F236" i="1"/>
  <c r="G236" i="1"/>
  <c r="H236" i="1"/>
  <c r="J236" i="1"/>
  <c r="K236" i="1"/>
  <c r="L236" i="1"/>
  <c r="M236" i="1"/>
  <c r="AG236" i="1"/>
  <c r="AH236" i="1"/>
  <c r="AI236" i="1"/>
  <c r="AJ236" i="1"/>
  <c r="AK236" i="1"/>
  <c r="AL236" i="1"/>
  <c r="AM236" i="1"/>
  <c r="AN236" i="1"/>
  <c r="AV236" i="1"/>
  <c r="C237" i="1"/>
  <c r="D237" i="1"/>
  <c r="E237" i="1"/>
  <c r="F237" i="1"/>
  <c r="G237" i="1"/>
  <c r="H237" i="1"/>
  <c r="J237" i="1"/>
  <c r="K237" i="1"/>
  <c r="L237" i="1"/>
  <c r="M237" i="1"/>
  <c r="AG237" i="1"/>
  <c r="AH237" i="1"/>
  <c r="AI237" i="1"/>
  <c r="AJ237" i="1"/>
  <c r="AK237" i="1"/>
  <c r="AL237" i="1"/>
  <c r="AM237" i="1"/>
  <c r="AN237" i="1"/>
  <c r="AV237" i="1"/>
  <c r="C238" i="1"/>
  <c r="D238" i="1"/>
  <c r="E238" i="1"/>
  <c r="F238" i="1"/>
  <c r="G238" i="1"/>
  <c r="H238" i="1"/>
  <c r="J238" i="1"/>
  <c r="K238" i="1"/>
  <c r="L238" i="1"/>
  <c r="M238" i="1"/>
  <c r="AG238" i="1"/>
  <c r="AH238" i="1"/>
  <c r="AI238" i="1"/>
  <c r="AJ238" i="1"/>
  <c r="AK238" i="1"/>
  <c r="AL238" i="1"/>
  <c r="AM238" i="1"/>
  <c r="AN238" i="1"/>
  <c r="AV238" i="1"/>
  <c r="C239" i="1"/>
  <c r="D239" i="1"/>
  <c r="E239" i="1"/>
  <c r="F239" i="1"/>
  <c r="G239" i="1"/>
  <c r="H239" i="1"/>
  <c r="J239" i="1"/>
  <c r="K239" i="1"/>
  <c r="L239" i="1"/>
  <c r="M239" i="1"/>
  <c r="AG239" i="1"/>
  <c r="AH239" i="1"/>
  <c r="AI239" i="1"/>
  <c r="AJ239" i="1"/>
  <c r="AK239" i="1"/>
  <c r="AL239" i="1"/>
  <c r="AM239" i="1"/>
  <c r="AN239" i="1"/>
  <c r="AV239" i="1"/>
  <c r="C240" i="1"/>
  <c r="D240" i="1"/>
  <c r="E240" i="1"/>
  <c r="F240" i="1"/>
  <c r="G240" i="1"/>
  <c r="H240" i="1"/>
  <c r="J240" i="1"/>
  <c r="K240" i="1"/>
  <c r="L240" i="1"/>
  <c r="M240" i="1"/>
  <c r="AG240" i="1"/>
  <c r="AH240" i="1"/>
  <c r="AI240" i="1"/>
  <c r="AJ240" i="1"/>
  <c r="AK240" i="1"/>
  <c r="AL240" i="1"/>
  <c r="AM240" i="1"/>
  <c r="AN240" i="1"/>
  <c r="AV240" i="1"/>
  <c r="C241" i="1"/>
  <c r="D241" i="1"/>
  <c r="E241" i="1"/>
  <c r="F241" i="1"/>
  <c r="G241" i="1"/>
  <c r="H241" i="1"/>
  <c r="J241" i="1"/>
  <c r="K241" i="1"/>
  <c r="L241" i="1"/>
  <c r="M241" i="1"/>
  <c r="AG241" i="1"/>
  <c r="AH241" i="1"/>
  <c r="AI241" i="1"/>
  <c r="AJ241" i="1"/>
  <c r="AK241" i="1"/>
  <c r="AL241" i="1"/>
  <c r="AM241" i="1"/>
  <c r="AN241" i="1"/>
  <c r="AV241" i="1"/>
  <c r="C242" i="1"/>
  <c r="D242" i="1"/>
  <c r="E242" i="1"/>
  <c r="F242" i="1"/>
  <c r="G242" i="1"/>
  <c r="H242" i="1"/>
  <c r="J242" i="1"/>
  <c r="K242" i="1"/>
  <c r="L242" i="1"/>
  <c r="M242" i="1"/>
  <c r="AG242" i="1"/>
  <c r="AH242" i="1"/>
  <c r="AI242" i="1"/>
  <c r="AJ242" i="1"/>
  <c r="AK242" i="1"/>
  <c r="AL242" i="1"/>
  <c r="AM242" i="1"/>
  <c r="AN242" i="1"/>
  <c r="AV242" i="1"/>
  <c r="C243" i="1"/>
  <c r="D243" i="1"/>
  <c r="E243" i="1"/>
  <c r="F243" i="1"/>
  <c r="G243" i="1"/>
  <c r="H243" i="1"/>
  <c r="J243" i="1"/>
  <c r="K243" i="1"/>
  <c r="L243" i="1"/>
  <c r="M243" i="1"/>
  <c r="AG243" i="1"/>
  <c r="AH243" i="1"/>
  <c r="AI243" i="1"/>
  <c r="AJ243" i="1"/>
  <c r="AK243" i="1"/>
  <c r="AL243" i="1"/>
  <c r="AM243" i="1"/>
  <c r="AN243" i="1"/>
  <c r="AV243" i="1"/>
  <c r="C244" i="1"/>
  <c r="D244" i="1"/>
  <c r="E244" i="1"/>
  <c r="F244" i="1"/>
  <c r="G244" i="1"/>
  <c r="H244" i="1"/>
  <c r="J244" i="1"/>
  <c r="K244" i="1"/>
  <c r="L244" i="1"/>
  <c r="M244" i="1"/>
  <c r="AG244" i="1"/>
  <c r="AH244" i="1"/>
  <c r="AI244" i="1"/>
  <c r="AJ244" i="1"/>
  <c r="AK244" i="1"/>
  <c r="AL244" i="1"/>
  <c r="AM244" i="1"/>
  <c r="AN244" i="1"/>
  <c r="AV244" i="1"/>
  <c r="C245" i="1"/>
  <c r="D245" i="1"/>
  <c r="E245" i="1"/>
  <c r="F245" i="1"/>
  <c r="G245" i="1"/>
  <c r="H245" i="1"/>
  <c r="J245" i="1"/>
  <c r="K245" i="1"/>
  <c r="L245" i="1"/>
  <c r="M245" i="1"/>
  <c r="AG245" i="1"/>
  <c r="AH245" i="1"/>
  <c r="AI245" i="1"/>
  <c r="AJ245" i="1"/>
  <c r="AK245" i="1"/>
  <c r="AL245" i="1"/>
  <c r="AM245" i="1"/>
  <c r="AN245" i="1"/>
  <c r="AV245" i="1"/>
  <c r="C246" i="1"/>
  <c r="D246" i="1"/>
  <c r="E246" i="1"/>
  <c r="F246" i="1"/>
  <c r="G246" i="1"/>
  <c r="H246" i="1"/>
  <c r="J246" i="1"/>
  <c r="K246" i="1"/>
  <c r="L246" i="1"/>
  <c r="M246" i="1"/>
  <c r="AG246" i="1"/>
  <c r="AH246" i="1"/>
  <c r="AI246" i="1"/>
  <c r="AJ246" i="1"/>
  <c r="AK246" i="1"/>
  <c r="AL246" i="1"/>
  <c r="AM246" i="1"/>
  <c r="AN246" i="1"/>
  <c r="AV246" i="1"/>
  <c r="C247" i="1"/>
  <c r="D247" i="1"/>
  <c r="E247" i="1"/>
  <c r="F247" i="1"/>
  <c r="G247" i="1"/>
  <c r="H247" i="1"/>
  <c r="J247" i="1"/>
  <c r="K247" i="1"/>
  <c r="L247" i="1"/>
  <c r="M247" i="1"/>
  <c r="AG247" i="1"/>
  <c r="AH247" i="1"/>
  <c r="AI247" i="1"/>
  <c r="AJ247" i="1"/>
  <c r="AK247" i="1"/>
  <c r="AL247" i="1"/>
  <c r="AM247" i="1"/>
  <c r="AN247" i="1"/>
  <c r="AV247" i="1"/>
  <c r="C248" i="1"/>
  <c r="D248" i="1"/>
  <c r="E248" i="1"/>
  <c r="F248" i="1"/>
  <c r="G248" i="1"/>
  <c r="H248" i="1"/>
  <c r="J248" i="1"/>
  <c r="K248" i="1"/>
  <c r="L248" i="1"/>
  <c r="M248" i="1"/>
  <c r="AG248" i="1"/>
  <c r="AH248" i="1"/>
  <c r="AI248" i="1"/>
  <c r="AJ248" i="1"/>
  <c r="AK248" i="1"/>
  <c r="AL248" i="1"/>
  <c r="AM248" i="1"/>
  <c r="AN248" i="1"/>
  <c r="AV248" i="1"/>
  <c r="C249" i="1"/>
  <c r="D249" i="1"/>
  <c r="E249" i="1"/>
  <c r="F249" i="1"/>
  <c r="G249" i="1"/>
  <c r="H249" i="1"/>
  <c r="J249" i="1"/>
  <c r="K249" i="1"/>
  <c r="L249" i="1"/>
  <c r="M249" i="1"/>
  <c r="AG249" i="1"/>
  <c r="AH249" i="1"/>
  <c r="AI249" i="1"/>
  <c r="AJ249" i="1"/>
  <c r="AK249" i="1"/>
  <c r="AL249" i="1"/>
  <c r="AM249" i="1"/>
  <c r="AN249" i="1"/>
  <c r="AV249" i="1"/>
  <c r="C250" i="1"/>
  <c r="D250" i="1"/>
  <c r="E250" i="1"/>
  <c r="F250" i="1"/>
  <c r="G250" i="1"/>
  <c r="H250" i="1"/>
  <c r="J250" i="1"/>
  <c r="K250" i="1"/>
  <c r="L250" i="1"/>
  <c r="M250" i="1"/>
  <c r="AG250" i="1"/>
  <c r="AH250" i="1"/>
  <c r="AI250" i="1"/>
  <c r="AJ250" i="1"/>
  <c r="AK250" i="1"/>
  <c r="AL250" i="1"/>
  <c r="AM250" i="1"/>
  <c r="AN250" i="1"/>
  <c r="AV250" i="1"/>
  <c r="C251" i="1"/>
  <c r="D251" i="1"/>
  <c r="E251" i="1"/>
  <c r="F251" i="1"/>
  <c r="G251" i="1"/>
  <c r="H251" i="1"/>
  <c r="J251" i="1"/>
  <c r="K251" i="1"/>
  <c r="L251" i="1"/>
  <c r="M251" i="1"/>
  <c r="AG251" i="1"/>
  <c r="AH251" i="1"/>
  <c r="AI251" i="1"/>
  <c r="AJ251" i="1"/>
  <c r="AK251" i="1"/>
  <c r="AL251" i="1"/>
  <c r="AM251" i="1"/>
  <c r="AN251" i="1"/>
  <c r="AV251" i="1"/>
  <c r="C252" i="1"/>
  <c r="D252" i="1"/>
  <c r="E252" i="1"/>
  <c r="F252" i="1"/>
  <c r="G252" i="1"/>
  <c r="H252" i="1"/>
  <c r="J252" i="1"/>
  <c r="K252" i="1"/>
  <c r="L252" i="1"/>
  <c r="M252" i="1"/>
  <c r="AG252" i="1"/>
  <c r="AH252" i="1"/>
  <c r="AI252" i="1"/>
  <c r="AJ252" i="1"/>
  <c r="AK252" i="1"/>
  <c r="AL252" i="1"/>
  <c r="AM252" i="1"/>
  <c r="AN252" i="1"/>
  <c r="AV252" i="1"/>
  <c r="C253" i="1"/>
  <c r="D253" i="1"/>
  <c r="E253" i="1"/>
  <c r="F253" i="1"/>
  <c r="G253" i="1"/>
  <c r="H253" i="1"/>
  <c r="J253" i="1"/>
  <c r="K253" i="1"/>
  <c r="L253" i="1"/>
  <c r="M253" i="1"/>
  <c r="AG253" i="1"/>
  <c r="AH253" i="1"/>
  <c r="AI253" i="1"/>
  <c r="AJ253" i="1"/>
  <c r="AK253" i="1"/>
  <c r="AL253" i="1"/>
  <c r="AM253" i="1"/>
  <c r="AN253" i="1"/>
  <c r="AV253" i="1"/>
  <c r="C254" i="1"/>
  <c r="D254" i="1"/>
  <c r="E254" i="1"/>
  <c r="F254" i="1"/>
  <c r="G254" i="1"/>
  <c r="H254" i="1"/>
  <c r="J254" i="1"/>
  <c r="K254" i="1"/>
  <c r="L254" i="1"/>
  <c r="M254" i="1"/>
  <c r="AG254" i="1"/>
  <c r="AH254" i="1"/>
  <c r="AI254" i="1"/>
  <c r="AJ254" i="1"/>
  <c r="AK254" i="1"/>
  <c r="AL254" i="1"/>
  <c r="AM254" i="1"/>
  <c r="AN254" i="1"/>
  <c r="AV254" i="1"/>
  <c r="C255" i="1"/>
  <c r="D255" i="1"/>
  <c r="E255" i="1"/>
  <c r="F255" i="1"/>
  <c r="G255" i="1"/>
  <c r="H255" i="1"/>
  <c r="J255" i="1"/>
  <c r="K255" i="1"/>
  <c r="L255" i="1"/>
  <c r="M255" i="1"/>
  <c r="AG255" i="1"/>
  <c r="AH255" i="1"/>
  <c r="AI255" i="1"/>
  <c r="AJ255" i="1"/>
  <c r="AK255" i="1"/>
  <c r="AL255" i="1"/>
  <c r="AM255" i="1"/>
  <c r="AN255" i="1"/>
  <c r="AV255" i="1"/>
  <c r="C256" i="1"/>
  <c r="D256" i="1"/>
  <c r="E256" i="1"/>
  <c r="F256" i="1"/>
  <c r="G256" i="1"/>
  <c r="H256" i="1"/>
  <c r="J256" i="1"/>
  <c r="K256" i="1"/>
  <c r="L256" i="1"/>
  <c r="M256" i="1"/>
  <c r="AG256" i="1"/>
  <c r="AH256" i="1"/>
  <c r="AI256" i="1"/>
  <c r="AJ256" i="1"/>
  <c r="AK256" i="1"/>
  <c r="AL256" i="1"/>
  <c r="AM256" i="1"/>
  <c r="AN256" i="1"/>
  <c r="AV256" i="1"/>
  <c r="C257" i="1"/>
  <c r="D257" i="1"/>
  <c r="E257" i="1"/>
  <c r="F257" i="1"/>
  <c r="G257" i="1"/>
  <c r="H257" i="1"/>
  <c r="J257" i="1"/>
  <c r="K257" i="1"/>
  <c r="L257" i="1"/>
  <c r="M257" i="1"/>
  <c r="AG257" i="1"/>
  <c r="AH257" i="1"/>
  <c r="AI257" i="1"/>
  <c r="AJ257" i="1"/>
  <c r="AK257" i="1"/>
  <c r="AL257" i="1"/>
  <c r="AM257" i="1"/>
  <c r="AN257" i="1"/>
  <c r="AV257" i="1"/>
  <c r="C258" i="1"/>
  <c r="D258" i="1"/>
  <c r="E258" i="1"/>
  <c r="F258" i="1"/>
  <c r="G258" i="1"/>
  <c r="H258" i="1"/>
  <c r="J258" i="1"/>
  <c r="K258" i="1"/>
  <c r="L258" i="1"/>
  <c r="M258" i="1"/>
  <c r="AG258" i="1"/>
  <c r="AH258" i="1"/>
  <c r="AI258" i="1"/>
  <c r="AJ258" i="1"/>
  <c r="AK258" i="1"/>
  <c r="AL258" i="1"/>
  <c r="AM258" i="1"/>
  <c r="AN258" i="1"/>
  <c r="AV258" i="1"/>
  <c r="C259" i="1"/>
  <c r="D259" i="1"/>
  <c r="E259" i="1"/>
  <c r="F259" i="1"/>
  <c r="G259" i="1"/>
  <c r="H259" i="1"/>
  <c r="J259" i="1"/>
  <c r="K259" i="1"/>
  <c r="L259" i="1"/>
  <c r="M259" i="1"/>
  <c r="AG259" i="1"/>
  <c r="AH259" i="1"/>
  <c r="AI259" i="1"/>
  <c r="AJ259" i="1"/>
  <c r="AK259" i="1"/>
  <c r="AL259" i="1"/>
  <c r="AM259" i="1"/>
  <c r="AN259" i="1"/>
  <c r="AV259" i="1"/>
  <c r="C260" i="1"/>
  <c r="D260" i="1"/>
  <c r="E260" i="1"/>
  <c r="F260" i="1"/>
  <c r="G260" i="1"/>
  <c r="H260" i="1"/>
  <c r="J260" i="1"/>
  <c r="K260" i="1"/>
  <c r="L260" i="1"/>
  <c r="M260" i="1"/>
  <c r="AG260" i="1"/>
  <c r="AH260" i="1"/>
  <c r="AI260" i="1"/>
  <c r="AJ260" i="1"/>
  <c r="AK260" i="1"/>
  <c r="AL260" i="1"/>
  <c r="AM260" i="1"/>
  <c r="AN260" i="1"/>
  <c r="AV260" i="1"/>
  <c r="C261" i="1"/>
  <c r="D261" i="1"/>
  <c r="E261" i="1"/>
  <c r="F261" i="1"/>
  <c r="G261" i="1"/>
  <c r="H261" i="1"/>
  <c r="J261" i="1"/>
  <c r="K261" i="1"/>
  <c r="L261" i="1"/>
  <c r="M261" i="1"/>
  <c r="AG261" i="1"/>
  <c r="AH261" i="1"/>
  <c r="AI261" i="1"/>
  <c r="AJ261" i="1"/>
  <c r="AK261" i="1"/>
  <c r="AL261" i="1"/>
  <c r="AM261" i="1"/>
  <c r="AN261" i="1"/>
  <c r="AV261" i="1"/>
  <c r="C262" i="1"/>
  <c r="D262" i="1"/>
  <c r="E262" i="1"/>
  <c r="F262" i="1"/>
  <c r="G262" i="1"/>
  <c r="H262" i="1"/>
  <c r="J262" i="1"/>
  <c r="K262" i="1"/>
  <c r="L262" i="1"/>
  <c r="M262" i="1"/>
  <c r="AG262" i="1"/>
  <c r="AH262" i="1"/>
  <c r="AI262" i="1"/>
  <c r="AJ262" i="1"/>
  <c r="AK262" i="1"/>
  <c r="AL262" i="1"/>
  <c r="AM262" i="1"/>
  <c r="AN262" i="1"/>
  <c r="AV262" i="1"/>
  <c r="C263" i="1"/>
  <c r="D263" i="1"/>
  <c r="E263" i="1"/>
  <c r="F263" i="1"/>
  <c r="G263" i="1"/>
  <c r="H263" i="1"/>
  <c r="J263" i="1"/>
  <c r="K263" i="1"/>
  <c r="L263" i="1"/>
  <c r="M263" i="1"/>
  <c r="AG263" i="1"/>
  <c r="AH263" i="1"/>
  <c r="AI263" i="1"/>
  <c r="AJ263" i="1"/>
  <c r="AK263" i="1"/>
  <c r="AL263" i="1"/>
  <c r="AM263" i="1"/>
  <c r="AN263" i="1"/>
  <c r="AV263" i="1"/>
  <c r="C264" i="1"/>
  <c r="D264" i="1"/>
  <c r="E264" i="1"/>
  <c r="F264" i="1"/>
  <c r="G264" i="1"/>
  <c r="H264" i="1"/>
  <c r="J264" i="1"/>
  <c r="K264" i="1"/>
  <c r="L264" i="1"/>
  <c r="M264" i="1"/>
  <c r="AG264" i="1"/>
  <c r="AH264" i="1"/>
  <c r="AI264" i="1"/>
  <c r="AJ264" i="1"/>
  <c r="AK264" i="1"/>
  <c r="AL264" i="1"/>
  <c r="AM264" i="1"/>
  <c r="AN264" i="1"/>
  <c r="AV264" i="1"/>
  <c r="C265" i="1"/>
  <c r="D265" i="1"/>
  <c r="E265" i="1"/>
  <c r="F265" i="1"/>
  <c r="G265" i="1"/>
  <c r="H265" i="1"/>
  <c r="J265" i="1"/>
  <c r="K265" i="1"/>
  <c r="L265" i="1"/>
  <c r="M265" i="1"/>
  <c r="AG265" i="1"/>
  <c r="AH265" i="1"/>
  <c r="AI265" i="1"/>
  <c r="AJ265" i="1"/>
  <c r="AK265" i="1"/>
  <c r="AL265" i="1"/>
  <c r="AM265" i="1"/>
  <c r="AN265" i="1"/>
  <c r="C267" i="1"/>
  <c r="D267" i="1"/>
  <c r="E267" i="1"/>
  <c r="F267" i="1"/>
  <c r="G267" i="1"/>
  <c r="H267" i="1"/>
  <c r="J267" i="1"/>
  <c r="K267" i="1"/>
  <c r="L267" i="1"/>
  <c r="M267" i="1"/>
  <c r="AG267" i="1"/>
  <c r="AH267" i="1"/>
  <c r="AI267" i="1"/>
  <c r="AJ267" i="1"/>
  <c r="AK267" i="1"/>
  <c r="AL267" i="1"/>
  <c r="AM267" i="1"/>
  <c r="AN267" i="1"/>
  <c r="AV267" i="1"/>
  <c r="C268" i="1"/>
  <c r="D268" i="1"/>
  <c r="E268" i="1"/>
  <c r="F268" i="1"/>
  <c r="G268" i="1"/>
  <c r="H268" i="1"/>
  <c r="J268" i="1"/>
  <c r="K268" i="1"/>
  <c r="L268" i="1"/>
  <c r="M268" i="1"/>
  <c r="AG268" i="1"/>
  <c r="AH268" i="1"/>
  <c r="AI268" i="1"/>
  <c r="AJ268" i="1"/>
  <c r="AK268" i="1"/>
  <c r="AL268" i="1"/>
  <c r="AM268" i="1"/>
  <c r="AN268" i="1"/>
  <c r="AV268" i="1"/>
  <c r="C269" i="1"/>
  <c r="D269" i="1"/>
  <c r="E269" i="1"/>
  <c r="F269" i="1"/>
  <c r="G269" i="1"/>
  <c r="H269" i="1"/>
  <c r="J269" i="1"/>
  <c r="K269" i="1"/>
  <c r="L269" i="1"/>
  <c r="M269" i="1"/>
  <c r="AG269" i="1"/>
  <c r="AH269" i="1"/>
  <c r="AI269" i="1"/>
  <c r="AJ269" i="1"/>
  <c r="AK269" i="1"/>
  <c r="AL269" i="1"/>
  <c r="AM269" i="1"/>
  <c r="AN269" i="1"/>
  <c r="AV269" i="1"/>
  <c r="C270" i="1"/>
  <c r="D270" i="1"/>
  <c r="E270" i="1"/>
  <c r="F270" i="1"/>
  <c r="G270" i="1"/>
  <c r="H270" i="1"/>
  <c r="J270" i="1"/>
  <c r="K270" i="1"/>
  <c r="L270" i="1"/>
  <c r="M270" i="1"/>
  <c r="AG270" i="1"/>
  <c r="AH270" i="1"/>
  <c r="AI270" i="1"/>
  <c r="AJ270" i="1"/>
  <c r="AK270" i="1"/>
  <c r="AL270" i="1"/>
  <c r="AM270" i="1"/>
  <c r="AN270" i="1"/>
  <c r="AV270" i="1"/>
  <c r="C271" i="1"/>
  <c r="D271" i="1"/>
  <c r="E271" i="1"/>
  <c r="F271" i="1"/>
  <c r="G271" i="1"/>
  <c r="H271" i="1"/>
  <c r="J271" i="1"/>
  <c r="K271" i="1"/>
  <c r="L271" i="1"/>
  <c r="M271" i="1"/>
  <c r="AG271" i="1"/>
  <c r="AH271" i="1"/>
  <c r="AI271" i="1"/>
  <c r="AJ271" i="1"/>
  <c r="AK271" i="1"/>
  <c r="AL271" i="1"/>
  <c r="AM271" i="1"/>
  <c r="AN271" i="1"/>
  <c r="AV271" i="1"/>
  <c r="C272" i="1"/>
  <c r="D272" i="1"/>
  <c r="E272" i="1"/>
  <c r="F272" i="1"/>
  <c r="G272" i="1"/>
  <c r="H272" i="1"/>
  <c r="J272" i="1"/>
  <c r="K272" i="1"/>
  <c r="L272" i="1"/>
  <c r="M272" i="1"/>
  <c r="AG272" i="1"/>
  <c r="AH272" i="1"/>
  <c r="AI272" i="1"/>
  <c r="AJ272" i="1"/>
  <c r="AK272" i="1"/>
  <c r="AL272" i="1"/>
  <c r="AM272" i="1"/>
  <c r="AN272" i="1"/>
  <c r="AV272" i="1"/>
  <c r="C273" i="1"/>
  <c r="D273" i="1"/>
  <c r="E273" i="1"/>
  <c r="F273" i="1"/>
  <c r="G273" i="1"/>
  <c r="H273" i="1"/>
  <c r="J273" i="1"/>
  <c r="K273" i="1"/>
  <c r="L273" i="1"/>
  <c r="M273" i="1"/>
  <c r="AG273" i="1"/>
  <c r="AH273" i="1"/>
  <c r="AI273" i="1"/>
  <c r="AJ273" i="1"/>
  <c r="AK273" i="1"/>
  <c r="AL273" i="1"/>
  <c r="AM273" i="1"/>
  <c r="AN273" i="1"/>
  <c r="AV273" i="1"/>
  <c r="C274" i="1"/>
  <c r="D274" i="1"/>
  <c r="E274" i="1"/>
  <c r="F274" i="1"/>
  <c r="G274" i="1"/>
  <c r="H274" i="1"/>
  <c r="J274" i="1"/>
  <c r="K274" i="1"/>
  <c r="L274" i="1"/>
  <c r="M274" i="1"/>
  <c r="AG274" i="1"/>
  <c r="AH274" i="1"/>
  <c r="AI274" i="1"/>
  <c r="AJ274" i="1"/>
  <c r="AK274" i="1"/>
  <c r="AL274" i="1"/>
  <c r="AM274" i="1"/>
  <c r="AN274" i="1"/>
  <c r="AV274" i="1"/>
  <c r="C275" i="1"/>
  <c r="D275" i="1"/>
  <c r="E275" i="1"/>
  <c r="F275" i="1"/>
  <c r="G275" i="1"/>
  <c r="H275" i="1"/>
  <c r="J275" i="1"/>
  <c r="K275" i="1"/>
  <c r="L275" i="1"/>
  <c r="M275" i="1"/>
  <c r="AG275" i="1"/>
  <c r="AH275" i="1"/>
  <c r="AI275" i="1"/>
  <c r="AJ275" i="1"/>
  <c r="AK275" i="1"/>
  <c r="AL275" i="1"/>
  <c r="AM275" i="1"/>
  <c r="AN275" i="1"/>
  <c r="AV275" i="1"/>
  <c r="C276" i="1"/>
  <c r="D276" i="1"/>
  <c r="E276" i="1"/>
  <c r="F276" i="1"/>
  <c r="G276" i="1"/>
  <c r="H276" i="1"/>
  <c r="J276" i="1"/>
  <c r="K276" i="1"/>
  <c r="L276" i="1"/>
  <c r="M276" i="1"/>
  <c r="AG276" i="1"/>
  <c r="AH276" i="1"/>
  <c r="AI276" i="1"/>
  <c r="AJ276" i="1"/>
  <c r="AK276" i="1"/>
  <c r="AL276" i="1"/>
  <c r="AM276" i="1"/>
  <c r="AN276" i="1"/>
  <c r="AV276" i="1"/>
  <c r="C277" i="1"/>
  <c r="D277" i="1"/>
  <c r="E277" i="1"/>
  <c r="F277" i="1"/>
  <c r="G277" i="1"/>
  <c r="H277" i="1"/>
  <c r="J277" i="1"/>
  <c r="K277" i="1"/>
  <c r="L277" i="1"/>
  <c r="M277" i="1"/>
  <c r="AG277" i="1"/>
  <c r="AH277" i="1"/>
  <c r="AI277" i="1"/>
  <c r="AJ277" i="1"/>
  <c r="AK277" i="1"/>
  <c r="AL277" i="1"/>
  <c r="AM277" i="1"/>
  <c r="AN277" i="1"/>
  <c r="AV277" i="1"/>
  <c r="C278" i="1"/>
  <c r="D278" i="1"/>
  <c r="E278" i="1"/>
  <c r="F278" i="1"/>
  <c r="G278" i="1"/>
  <c r="H278" i="1"/>
  <c r="J278" i="1"/>
  <c r="K278" i="1"/>
  <c r="L278" i="1"/>
  <c r="M278" i="1"/>
  <c r="AG278" i="1"/>
  <c r="AH278" i="1"/>
  <c r="AI278" i="1"/>
  <c r="AJ278" i="1"/>
  <c r="AK278" i="1"/>
  <c r="AL278" i="1"/>
  <c r="AM278" i="1"/>
  <c r="AN278" i="1"/>
  <c r="AV278" i="1"/>
  <c r="C279" i="1"/>
  <c r="D279" i="1"/>
  <c r="E279" i="1"/>
  <c r="F279" i="1"/>
  <c r="G279" i="1"/>
  <c r="H279" i="1"/>
  <c r="J279" i="1"/>
  <c r="K279" i="1"/>
  <c r="L279" i="1"/>
  <c r="M279" i="1"/>
  <c r="AG279" i="1"/>
  <c r="AH279" i="1"/>
  <c r="AI279" i="1"/>
  <c r="AJ279" i="1"/>
  <c r="AK279" i="1"/>
  <c r="AL279" i="1"/>
  <c r="AM279" i="1"/>
  <c r="AN279" i="1"/>
  <c r="AV279" i="1"/>
  <c r="C280" i="1"/>
  <c r="D280" i="1"/>
  <c r="E280" i="1"/>
  <c r="F280" i="1"/>
  <c r="G280" i="1"/>
  <c r="H280" i="1"/>
  <c r="J280" i="1"/>
  <c r="K280" i="1"/>
  <c r="L280" i="1"/>
  <c r="M280" i="1"/>
  <c r="AG280" i="1"/>
  <c r="AH280" i="1"/>
  <c r="AI280" i="1"/>
  <c r="AJ280" i="1"/>
  <c r="AK280" i="1"/>
  <c r="AL280" i="1"/>
  <c r="AM280" i="1"/>
  <c r="AN280" i="1"/>
  <c r="AV280" i="1"/>
  <c r="C281" i="1"/>
  <c r="D281" i="1"/>
  <c r="E281" i="1"/>
  <c r="F281" i="1"/>
  <c r="G281" i="1"/>
  <c r="H281" i="1"/>
  <c r="J281" i="1"/>
  <c r="K281" i="1"/>
  <c r="L281" i="1"/>
  <c r="M281" i="1"/>
  <c r="AG281" i="1"/>
  <c r="AH281" i="1"/>
  <c r="AI281" i="1"/>
  <c r="AJ281" i="1"/>
  <c r="AK281" i="1"/>
  <c r="AL281" i="1"/>
  <c r="AM281" i="1"/>
  <c r="AN281" i="1"/>
  <c r="AV281" i="1"/>
  <c r="C282" i="1"/>
  <c r="D282" i="1"/>
  <c r="E282" i="1"/>
  <c r="F282" i="1"/>
  <c r="G282" i="1"/>
  <c r="H282" i="1"/>
  <c r="J282" i="1"/>
  <c r="K282" i="1"/>
  <c r="L282" i="1"/>
  <c r="M282" i="1"/>
  <c r="AG282" i="1"/>
  <c r="AH282" i="1"/>
  <c r="AI282" i="1"/>
  <c r="AJ282" i="1"/>
  <c r="AK282" i="1"/>
  <c r="AL282" i="1"/>
  <c r="AM282" i="1"/>
  <c r="AN282" i="1"/>
  <c r="AV282" i="1"/>
  <c r="C283" i="1"/>
  <c r="D283" i="1"/>
  <c r="E283" i="1"/>
  <c r="F283" i="1"/>
  <c r="G283" i="1"/>
  <c r="H283" i="1"/>
  <c r="J283" i="1"/>
  <c r="K283" i="1"/>
  <c r="L283" i="1"/>
  <c r="M283" i="1"/>
  <c r="AG283" i="1"/>
  <c r="AH283" i="1"/>
  <c r="AI283" i="1"/>
  <c r="AJ283" i="1"/>
  <c r="AK283" i="1"/>
  <c r="AL283" i="1"/>
  <c r="AM283" i="1"/>
  <c r="AN283" i="1"/>
  <c r="AV283" i="1"/>
  <c r="C284" i="1"/>
  <c r="D284" i="1"/>
  <c r="E284" i="1"/>
  <c r="F284" i="1"/>
  <c r="G284" i="1"/>
  <c r="H284" i="1"/>
  <c r="J284" i="1"/>
  <c r="K284" i="1"/>
  <c r="L284" i="1"/>
  <c r="M284" i="1"/>
  <c r="AG284" i="1"/>
  <c r="AH284" i="1"/>
  <c r="AI284" i="1"/>
  <c r="AJ284" i="1"/>
  <c r="AK284" i="1"/>
  <c r="AL284" i="1"/>
  <c r="AM284" i="1"/>
  <c r="AN284" i="1"/>
  <c r="AV284" i="1"/>
  <c r="C285" i="1"/>
  <c r="D285" i="1"/>
  <c r="E285" i="1"/>
  <c r="F285" i="1"/>
  <c r="G285" i="1"/>
  <c r="H285" i="1"/>
  <c r="J285" i="1"/>
  <c r="K285" i="1"/>
  <c r="L285" i="1"/>
  <c r="M285" i="1"/>
  <c r="AG285" i="1"/>
  <c r="AH285" i="1"/>
  <c r="AI285" i="1"/>
  <c r="AJ285" i="1"/>
  <c r="AK285" i="1"/>
  <c r="AL285" i="1"/>
  <c r="AM285" i="1"/>
  <c r="AN285" i="1"/>
  <c r="AV285" i="1"/>
  <c r="C286" i="1"/>
  <c r="D286" i="1"/>
  <c r="E286" i="1"/>
  <c r="F286" i="1"/>
  <c r="G286" i="1"/>
  <c r="H286" i="1"/>
  <c r="J286" i="1"/>
  <c r="K286" i="1"/>
  <c r="L286" i="1"/>
  <c r="M286" i="1"/>
  <c r="AG286" i="1"/>
  <c r="AH286" i="1"/>
  <c r="AI286" i="1"/>
  <c r="AJ286" i="1"/>
  <c r="AK286" i="1"/>
  <c r="AL286" i="1"/>
  <c r="AM286" i="1"/>
  <c r="AN286" i="1"/>
  <c r="AV286" i="1"/>
  <c r="C287" i="1"/>
  <c r="D287" i="1"/>
  <c r="E287" i="1"/>
  <c r="F287" i="1"/>
  <c r="G287" i="1"/>
  <c r="H287" i="1"/>
  <c r="J287" i="1"/>
  <c r="K287" i="1"/>
  <c r="L287" i="1"/>
  <c r="M287" i="1"/>
  <c r="AG287" i="1"/>
  <c r="AH287" i="1"/>
  <c r="AI287" i="1"/>
  <c r="AJ287" i="1"/>
  <c r="AK287" i="1"/>
  <c r="AL287" i="1"/>
  <c r="AM287" i="1"/>
  <c r="AN287" i="1"/>
  <c r="AV287" i="1"/>
  <c r="C288" i="1"/>
  <c r="D288" i="1"/>
  <c r="E288" i="1"/>
  <c r="F288" i="1"/>
  <c r="G288" i="1"/>
  <c r="H288" i="1"/>
  <c r="J288" i="1"/>
  <c r="K288" i="1"/>
  <c r="L288" i="1"/>
  <c r="M288" i="1"/>
  <c r="AG288" i="1"/>
  <c r="AH288" i="1"/>
  <c r="AI288" i="1"/>
  <c r="AJ288" i="1"/>
  <c r="AK288" i="1"/>
  <c r="AL288" i="1"/>
  <c r="AM288" i="1"/>
  <c r="AN288" i="1"/>
  <c r="AV288" i="1"/>
  <c r="C289" i="1"/>
  <c r="D289" i="1"/>
  <c r="E289" i="1"/>
  <c r="F289" i="1"/>
  <c r="G289" i="1"/>
  <c r="H289" i="1"/>
  <c r="J289" i="1"/>
  <c r="K289" i="1"/>
  <c r="L289" i="1"/>
  <c r="M289" i="1"/>
  <c r="AG289" i="1"/>
  <c r="AH289" i="1"/>
  <c r="AI289" i="1"/>
  <c r="AJ289" i="1"/>
  <c r="AK289" i="1"/>
  <c r="AL289" i="1"/>
  <c r="AM289" i="1"/>
  <c r="AN289" i="1"/>
  <c r="AV289" i="1"/>
  <c r="C290" i="1"/>
  <c r="D290" i="1"/>
  <c r="E290" i="1"/>
  <c r="F290" i="1"/>
  <c r="G290" i="1"/>
  <c r="H290" i="1"/>
  <c r="J290" i="1"/>
  <c r="K290" i="1"/>
  <c r="L290" i="1"/>
  <c r="M290" i="1"/>
  <c r="AG290" i="1"/>
  <c r="AH290" i="1"/>
  <c r="AI290" i="1"/>
  <c r="AJ290" i="1"/>
  <c r="AK290" i="1"/>
  <c r="AL290" i="1"/>
  <c r="AM290" i="1"/>
  <c r="AN290" i="1"/>
  <c r="AV290" i="1"/>
  <c r="C291" i="1"/>
  <c r="D291" i="1"/>
  <c r="E291" i="1"/>
  <c r="F291" i="1"/>
  <c r="G291" i="1"/>
  <c r="H291" i="1"/>
  <c r="J291" i="1"/>
  <c r="K291" i="1"/>
  <c r="L291" i="1"/>
  <c r="M291" i="1"/>
  <c r="AG291" i="1"/>
  <c r="AH291" i="1"/>
  <c r="AI291" i="1"/>
  <c r="AJ291" i="1"/>
  <c r="AK291" i="1"/>
  <c r="AL291" i="1"/>
  <c r="AM291" i="1"/>
  <c r="AN291" i="1"/>
  <c r="AV291" i="1"/>
  <c r="C292" i="1"/>
  <c r="D292" i="1"/>
  <c r="E292" i="1"/>
  <c r="F292" i="1"/>
  <c r="G292" i="1"/>
  <c r="H292" i="1"/>
  <c r="J292" i="1"/>
  <c r="K292" i="1"/>
  <c r="L292" i="1"/>
  <c r="M292" i="1"/>
  <c r="AG292" i="1"/>
  <c r="AH292" i="1"/>
  <c r="AI292" i="1"/>
  <c r="AJ292" i="1"/>
  <c r="AK292" i="1"/>
  <c r="AL292" i="1"/>
  <c r="AM292" i="1"/>
  <c r="AN292" i="1"/>
  <c r="AV292" i="1"/>
  <c r="C293" i="1"/>
  <c r="D293" i="1"/>
  <c r="E293" i="1"/>
  <c r="F293" i="1"/>
  <c r="G293" i="1"/>
  <c r="H293" i="1"/>
  <c r="J293" i="1"/>
  <c r="K293" i="1"/>
  <c r="L293" i="1"/>
  <c r="M293" i="1"/>
  <c r="AG293" i="1"/>
  <c r="AH293" i="1"/>
  <c r="AI293" i="1"/>
  <c r="AJ293" i="1"/>
  <c r="AK293" i="1"/>
  <c r="AL293" i="1"/>
  <c r="AM293" i="1"/>
  <c r="AN293" i="1"/>
  <c r="AV293" i="1"/>
  <c r="C294" i="1"/>
  <c r="D294" i="1"/>
  <c r="E294" i="1"/>
  <c r="F294" i="1"/>
  <c r="G294" i="1"/>
  <c r="H294" i="1"/>
  <c r="J294" i="1"/>
  <c r="K294" i="1"/>
  <c r="L294" i="1"/>
  <c r="M294" i="1"/>
  <c r="AG294" i="1"/>
  <c r="AH294" i="1"/>
  <c r="AI294" i="1"/>
  <c r="AJ294" i="1"/>
  <c r="AK294" i="1"/>
  <c r="AL294" i="1"/>
  <c r="AM294" i="1"/>
  <c r="AN294" i="1"/>
  <c r="AV294" i="1"/>
  <c r="C295" i="1"/>
  <c r="D295" i="1"/>
  <c r="E295" i="1"/>
  <c r="F295" i="1"/>
  <c r="G295" i="1"/>
  <c r="H295" i="1"/>
  <c r="J295" i="1"/>
  <c r="K295" i="1"/>
  <c r="L295" i="1"/>
  <c r="M295" i="1"/>
  <c r="AG295" i="1"/>
  <c r="AH295" i="1"/>
  <c r="AI295" i="1"/>
  <c r="AJ295" i="1"/>
  <c r="AK295" i="1"/>
  <c r="AL295" i="1"/>
  <c r="AM295" i="1"/>
  <c r="AN295" i="1"/>
  <c r="AV295" i="1"/>
  <c r="C296" i="1"/>
  <c r="D296" i="1"/>
  <c r="E296" i="1"/>
  <c r="F296" i="1"/>
  <c r="G296" i="1"/>
  <c r="H296" i="1"/>
  <c r="J296" i="1"/>
  <c r="K296" i="1"/>
  <c r="L296" i="1"/>
  <c r="M296" i="1"/>
  <c r="AG296" i="1"/>
  <c r="AH296" i="1"/>
  <c r="AI296" i="1"/>
  <c r="AJ296" i="1"/>
  <c r="AK296" i="1"/>
  <c r="AL296" i="1"/>
  <c r="AM296" i="1"/>
  <c r="AN296" i="1"/>
  <c r="AV296" i="1"/>
  <c r="C297" i="1"/>
  <c r="D297" i="1"/>
  <c r="E297" i="1"/>
  <c r="F297" i="1"/>
  <c r="G297" i="1"/>
  <c r="H297" i="1"/>
  <c r="J297" i="1"/>
  <c r="K297" i="1"/>
  <c r="L297" i="1"/>
  <c r="M297" i="1"/>
  <c r="AG297" i="1"/>
  <c r="AH297" i="1"/>
  <c r="AI297" i="1"/>
  <c r="AJ297" i="1"/>
  <c r="AK297" i="1"/>
  <c r="AL297" i="1"/>
  <c r="AM297" i="1"/>
  <c r="AN297" i="1"/>
  <c r="AV297" i="1"/>
  <c r="C298" i="1"/>
  <c r="D298" i="1"/>
  <c r="E298" i="1"/>
  <c r="F298" i="1"/>
  <c r="G298" i="1"/>
  <c r="H298" i="1"/>
  <c r="J298" i="1"/>
  <c r="K298" i="1"/>
  <c r="L298" i="1"/>
  <c r="M298" i="1"/>
  <c r="AG298" i="1"/>
  <c r="AH298" i="1"/>
  <c r="AI298" i="1"/>
  <c r="AJ298" i="1"/>
  <c r="AK298" i="1"/>
  <c r="AL298" i="1"/>
  <c r="AM298" i="1"/>
  <c r="AN298" i="1"/>
  <c r="AV298" i="1"/>
  <c r="C299" i="1"/>
  <c r="D299" i="1"/>
  <c r="E299" i="1"/>
  <c r="F299" i="1"/>
  <c r="G299" i="1"/>
  <c r="H299" i="1"/>
  <c r="J299" i="1"/>
  <c r="K299" i="1"/>
  <c r="L299" i="1"/>
  <c r="M299" i="1"/>
  <c r="AG299" i="1"/>
  <c r="AH299" i="1"/>
  <c r="AI299" i="1"/>
  <c r="AJ299" i="1"/>
  <c r="AK299" i="1"/>
  <c r="AL299" i="1"/>
  <c r="AM299" i="1"/>
  <c r="AN299" i="1"/>
  <c r="AV299" i="1"/>
  <c r="C300" i="1"/>
  <c r="D300" i="1"/>
  <c r="E300" i="1"/>
  <c r="F300" i="1"/>
  <c r="G300" i="1"/>
  <c r="H300" i="1"/>
  <c r="J300" i="1"/>
  <c r="K300" i="1"/>
  <c r="L300" i="1"/>
  <c r="M300" i="1"/>
  <c r="AG300" i="1"/>
  <c r="AH300" i="1"/>
  <c r="AI300" i="1"/>
  <c r="AJ300" i="1"/>
  <c r="AK300" i="1"/>
  <c r="AL300" i="1"/>
  <c r="AM300" i="1"/>
  <c r="AN300" i="1"/>
  <c r="AV300" i="1"/>
  <c r="C301" i="1"/>
  <c r="D301" i="1"/>
  <c r="E301" i="1"/>
  <c r="F301" i="1"/>
  <c r="G301" i="1"/>
  <c r="H301" i="1"/>
  <c r="J301" i="1"/>
  <c r="K301" i="1"/>
  <c r="L301" i="1"/>
  <c r="M301" i="1"/>
  <c r="AG301" i="1"/>
  <c r="AH301" i="1"/>
  <c r="AI301" i="1"/>
  <c r="AJ301" i="1"/>
  <c r="AK301" i="1"/>
  <c r="AL301" i="1"/>
  <c r="AM301" i="1"/>
  <c r="AN301" i="1"/>
  <c r="AV301" i="1"/>
  <c r="C302" i="1"/>
  <c r="D302" i="1"/>
  <c r="E302" i="1"/>
  <c r="F302" i="1"/>
  <c r="G302" i="1"/>
  <c r="H302" i="1"/>
  <c r="J302" i="1"/>
  <c r="K302" i="1"/>
  <c r="L302" i="1"/>
  <c r="M302" i="1"/>
  <c r="AG302" i="1"/>
  <c r="AH302" i="1"/>
  <c r="AI302" i="1"/>
  <c r="AJ302" i="1"/>
  <c r="AK302" i="1"/>
  <c r="AL302" i="1"/>
  <c r="AM302" i="1"/>
  <c r="AN302" i="1"/>
  <c r="AV302" i="1"/>
  <c r="C303" i="1"/>
  <c r="D303" i="1"/>
  <c r="E303" i="1"/>
  <c r="F303" i="1"/>
  <c r="G303" i="1"/>
  <c r="H303" i="1"/>
  <c r="J303" i="1"/>
  <c r="K303" i="1"/>
  <c r="L303" i="1"/>
  <c r="M303" i="1"/>
  <c r="AG303" i="1"/>
  <c r="AH303" i="1"/>
  <c r="AI303" i="1"/>
  <c r="AJ303" i="1"/>
  <c r="AK303" i="1"/>
  <c r="AL303" i="1"/>
  <c r="AM303" i="1"/>
  <c r="AN303" i="1"/>
  <c r="AV303" i="1"/>
  <c r="C304" i="1"/>
  <c r="D304" i="1"/>
  <c r="E304" i="1"/>
  <c r="F304" i="1"/>
  <c r="G304" i="1"/>
  <c r="H304" i="1"/>
  <c r="J304" i="1"/>
  <c r="K304" i="1"/>
  <c r="L304" i="1"/>
  <c r="M304" i="1"/>
  <c r="AG304" i="1"/>
  <c r="AH304" i="1"/>
  <c r="AI304" i="1"/>
  <c r="AJ304" i="1"/>
  <c r="AK304" i="1"/>
  <c r="AL304" i="1"/>
  <c r="AM304" i="1"/>
  <c r="AN304" i="1"/>
  <c r="AV304" i="1"/>
  <c r="C305" i="1"/>
  <c r="D305" i="1"/>
  <c r="E305" i="1"/>
  <c r="F305" i="1"/>
  <c r="G305" i="1"/>
  <c r="H305" i="1"/>
  <c r="J305" i="1"/>
  <c r="K305" i="1"/>
  <c r="L305" i="1"/>
  <c r="M305" i="1"/>
  <c r="AG305" i="1"/>
  <c r="AH305" i="1"/>
  <c r="AI305" i="1"/>
  <c r="AJ305" i="1"/>
  <c r="AK305" i="1"/>
  <c r="AL305" i="1"/>
  <c r="AM305" i="1"/>
  <c r="AN305" i="1"/>
  <c r="AV305" i="1"/>
  <c r="C306" i="1"/>
  <c r="D306" i="1"/>
  <c r="E306" i="1"/>
  <c r="F306" i="1"/>
  <c r="G306" i="1"/>
  <c r="H306" i="1"/>
  <c r="J306" i="1"/>
  <c r="K306" i="1"/>
  <c r="L306" i="1"/>
  <c r="M306" i="1"/>
  <c r="AG306" i="1"/>
  <c r="AH306" i="1"/>
  <c r="AI306" i="1"/>
  <c r="AJ306" i="1"/>
  <c r="AK306" i="1"/>
  <c r="AL306" i="1"/>
  <c r="AM306" i="1"/>
  <c r="AN306" i="1"/>
  <c r="AV306" i="1"/>
  <c r="C307" i="1"/>
  <c r="D307" i="1"/>
  <c r="E307" i="1"/>
  <c r="F307" i="1"/>
  <c r="G307" i="1"/>
  <c r="H307" i="1"/>
  <c r="J307" i="1"/>
  <c r="K307" i="1"/>
  <c r="L307" i="1"/>
  <c r="M307" i="1"/>
  <c r="AG307" i="1"/>
  <c r="AH307" i="1"/>
  <c r="AI307" i="1"/>
  <c r="AJ307" i="1"/>
  <c r="AK307" i="1"/>
  <c r="AL307" i="1"/>
  <c r="AM307" i="1"/>
  <c r="AN307" i="1"/>
  <c r="AV307" i="1"/>
  <c r="C308" i="1"/>
  <c r="D308" i="1"/>
  <c r="E308" i="1"/>
  <c r="F308" i="1"/>
  <c r="G308" i="1"/>
  <c r="H308" i="1"/>
  <c r="J308" i="1"/>
  <c r="K308" i="1"/>
  <c r="L308" i="1"/>
  <c r="M308" i="1"/>
  <c r="AG308" i="1"/>
  <c r="AH308" i="1"/>
  <c r="AI308" i="1"/>
  <c r="AJ308" i="1"/>
  <c r="AK308" i="1"/>
  <c r="AL308" i="1"/>
  <c r="AM308" i="1"/>
  <c r="AN308" i="1"/>
  <c r="AV308" i="1"/>
  <c r="C309" i="1"/>
  <c r="D309" i="1"/>
  <c r="E309" i="1"/>
  <c r="F309" i="1"/>
  <c r="G309" i="1"/>
  <c r="H309" i="1"/>
  <c r="J309" i="1"/>
  <c r="K309" i="1"/>
  <c r="L309" i="1"/>
  <c r="M309" i="1"/>
  <c r="AG309" i="1"/>
  <c r="AH309" i="1"/>
  <c r="AI309" i="1"/>
  <c r="AJ309" i="1"/>
  <c r="AK309" i="1"/>
  <c r="AL309" i="1"/>
  <c r="AM309" i="1"/>
  <c r="AN309" i="1"/>
  <c r="AV309" i="1"/>
  <c r="C310" i="1"/>
  <c r="D310" i="1"/>
  <c r="E310" i="1"/>
  <c r="F310" i="1"/>
  <c r="G310" i="1"/>
  <c r="H310" i="1"/>
  <c r="J310" i="1"/>
  <c r="K310" i="1"/>
  <c r="L310" i="1"/>
  <c r="M310" i="1"/>
  <c r="AG310" i="1"/>
  <c r="AH310" i="1"/>
  <c r="AI310" i="1"/>
  <c r="AJ310" i="1"/>
  <c r="AK310" i="1"/>
  <c r="AL310" i="1"/>
  <c r="AM310" i="1"/>
  <c r="AN310" i="1"/>
  <c r="AV310" i="1"/>
  <c r="C311" i="1"/>
  <c r="D311" i="1"/>
  <c r="E311" i="1"/>
  <c r="F311" i="1"/>
  <c r="G311" i="1"/>
  <c r="H311" i="1"/>
  <c r="J311" i="1"/>
  <c r="K311" i="1"/>
  <c r="L311" i="1"/>
  <c r="M311" i="1"/>
  <c r="AG311" i="1"/>
  <c r="AH311" i="1"/>
  <c r="AI311" i="1"/>
  <c r="AJ311" i="1"/>
  <c r="AK311" i="1"/>
  <c r="AL311" i="1"/>
  <c r="AM311" i="1"/>
  <c r="AN311" i="1"/>
  <c r="AV311" i="1"/>
  <c r="C312" i="1"/>
  <c r="D312" i="1"/>
  <c r="E312" i="1"/>
  <c r="F312" i="1"/>
  <c r="G312" i="1"/>
  <c r="H312" i="1"/>
  <c r="J312" i="1"/>
  <c r="K312" i="1"/>
  <c r="L312" i="1"/>
  <c r="M312" i="1"/>
  <c r="AG312" i="1"/>
  <c r="AH312" i="1"/>
  <c r="AI312" i="1"/>
  <c r="AJ312" i="1"/>
  <c r="AK312" i="1"/>
  <c r="AL312" i="1"/>
  <c r="AM312" i="1"/>
  <c r="AN312" i="1"/>
  <c r="AV312" i="1"/>
  <c r="C313" i="1"/>
  <c r="D313" i="1"/>
  <c r="E313" i="1"/>
  <c r="F313" i="1"/>
  <c r="G313" i="1"/>
  <c r="H313" i="1"/>
  <c r="J313" i="1"/>
  <c r="K313" i="1"/>
  <c r="L313" i="1"/>
  <c r="M313" i="1"/>
  <c r="AG313" i="1"/>
  <c r="AH313" i="1"/>
  <c r="AI313" i="1"/>
  <c r="AJ313" i="1"/>
  <c r="AK313" i="1"/>
  <c r="AL313" i="1"/>
  <c r="AM313" i="1"/>
  <c r="AN313" i="1"/>
  <c r="AV313" i="1"/>
  <c r="C314" i="1"/>
  <c r="D314" i="1"/>
  <c r="E314" i="1"/>
  <c r="F314" i="1"/>
  <c r="G314" i="1"/>
  <c r="H314" i="1"/>
  <c r="J314" i="1"/>
  <c r="K314" i="1"/>
  <c r="L314" i="1"/>
  <c r="M314" i="1"/>
  <c r="AG314" i="1"/>
  <c r="AH314" i="1"/>
  <c r="AI314" i="1"/>
  <c r="AJ314" i="1"/>
  <c r="AK314" i="1"/>
  <c r="AL314" i="1"/>
  <c r="AM314" i="1"/>
  <c r="AN314" i="1"/>
  <c r="AV314" i="1"/>
  <c r="C315" i="1"/>
  <c r="D315" i="1"/>
  <c r="E315" i="1"/>
  <c r="F315" i="1"/>
  <c r="G315" i="1"/>
  <c r="H315" i="1"/>
  <c r="J315" i="1"/>
  <c r="K315" i="1"/>
  <c r="L315" i="1"/>
  <c r="M315" i="1"/>
  <c r="AG315" i="1"/>
  <c r="AH315" i="1"/>
  <c r="AI315" i="1"/>
  <c r="AJ315" i="1"/>
  <c r="AK315" i="1"/>
  <c r="AL315" i="1"/>
  <c r="AM315" i="1"/>
  <c r="AN315" i="1"/>
  <c r="AV315" i="1"/>
  <c r="C316" i="1"/>
  <c r="D316" i="1"/>
  <c r="E316" i="1"/>
  <c r="F316" i="1"/>
  <c r="G316" i="1"/>
  <c r="H316" i="1"/>
  <c r="J316" i="1"/>
  <c r="K316" i="1"/>
  <c r="L316" i="1"/>
  <c r="M316" i="1"/>
  <c r="AG316" i="1"/>
  <c r="AH316" i="1"/>
  <c r="AI316" i="1"/>
  <c r="AJ316" i="1"/>
  <c r="AK316" i="1"/>
  <c r="AL316" i="1"/>
  <c r="AM316" i="1"/>
  <c r="AN316" i="1"/>
  <c r="AV316" i="1"/>
  <c r="C317" i="1"/>
  <c r="D317" i="1"/>
  <c r="E317" i="1"/>
  <c r="F317" i="1"/>
  <c r="G317" i="1"/>
  <c r="H317" i="1"/>
  <c r="J317" i="1"/>
  <c r="K317" i="1"/>
  <c r="L317" i="1"/>
  <c r="M317" i="1"/>
  <c r="AG317" i="1"/>
  <c r="AH317" i="1"/>
  <c r="AI317" i="1"/>
  <c r="AJ317" i="1"/>
  <c r="AK317" i="1"/>
  <c r="AL317" i="1"/>
  <c r="AM317" i="1"/>
  <c r="AN317" i="1"/>
  <c r="AV317" i="1"/>
  <c r="C318" i="1"/>
  <c r="D318" i="1"/>
  <c r="E318" i="1"/>
  <c r="F318" i="1"/>
  <c r="G318" i="1"/>
  <c r="H318" i="1"/>
  <c r="J318" i="1"/>
  <c r="K318" i="1"/>
  <c r="L318" i="1"/>
  <c r="M318" i="1"/>
  <c r="AG318" i="1"/>
  <c r="AH318" i="1"/>
  <c r="AI318" i="1"/>
  <c r="AJ318" i="1"/>
  <c r="AK318" i="1"/>
  <c r="AL318" i="1"/>
  <c r="AM318" i="1"/>
  <c r="AN318" i="1"/>
  <c r="AV318" i="1"/>
  <c r="C319" i="1"/>
  <c r="D319" i="1"/>
  <c r="E319" i="1"/>
  <c r="F319" i="1"/>
  <c r="G319" i="1"/>
  <c r="H319" i="1"/>
  <c r="J319" i="1"/>
  <c r="K319" i="1"/>
  <c r="L319" i="1"/>
  <c r="M319" i="1"/>
  <c r="AG319" i="1"/>
  <c r="AH319" i="1"/>
  <c r="AI319" i="1"/>
  <c r="AJ319" i="1"/>
  <c r="AK319" i="1"/>
  <c r="AL319" i="1"/>
  <c r="AM319" i="1"/>
  <c r="AN319" i="1"/>
  <c r="AV319" i="1"/>
  <c r="C320" i="1"/>
  <c r="D320" i="1"/>
  <c r="E320" i="1"/>
  <c r="F320" i="1"/>
  <c r="G320" i="1"/>
  <c r="H320" i="1"/>
  <c r="J320" i="1"/>
  <c r="K320" i="1"/>
  <c r="L320" i="1"/>
  <c r="M320" i="1"/>
  <c r="AG320" i="1"/>
  <c r="AH320" i="1"/>
  <c r="AI320" i="1"/>
  <c r="AJ320" i="1"/>
  <c r="AK320" i="1"/>
  <c r="AL320" i="1"/>
  <c r="AM320" i="1"/>
  <c r="AN320" i="1"/>
  <c r="AV320" i="1"/>
  <c r="C321" i="1"/>
  <c r="D321" i="1"/>
  <c r="E321" i="1"/>
  <c r="F321" i="1"/>
  <c r="G321" i="1"/>
  <c r="H321" i="1"/>
  <c r="J321" i="1"/>
  <c r="K321" i="1"/>
  <c r="L321" i="1"/>
  <c r="M321" i="1"/>
  <c r="AG321" i="1"/>
  <c r="AH321" i="1"/>
  <c r="AI321" i="1"/>
  <c r="AJ321" i="1"/>
  <c r="AK321" i="1"/>
  <c r="AL321" i="1"/>
  <c r="AM321" i="1"/>
  <c r="AN321" i="1"/>
  <c r="AV321" i="1"/>
  <c r="C322" i="1"/>
  <c r="D322" i="1"/>
  <c r="E322" i="1"/>
  <c r="F322" i="1"/>
  <c r="G322" i="1"/>
  <c r="H322" i="1"/>
  <c r="J322" i="1"/>
  <c r="K322" i="1"/>
  <c r="L322" i="1"/>
  <c r="M322" i="1"/>
  <c r="AG322" i="1"/>
  <c r="AH322" i="1"/>
  <c r="AI322" i="1"/>
  <c r="AJ322" i="1"/>
  <c r="AK322" i="1"/>
  <c r="AL322" i="1"/>
  <c r="AM322" i="1"/>
  <c r="AN322" i="1"/>
  <c r="AV322" i="1"/>
  <c r="C323" i="1"/>
  <c r="D323" i="1"/>
  <c r="E323" i="1"/>
  <c r="F323" i="1"/>
  <c r="G323" i="1"/>
  <c r="H323" i="1"/>
  <c r="J323" i="1"/>
  <c r="K323" i="1"/>
  <c r="L323" i="1"/>
  <c r="M323" i="1"/>
  <c r="AG323" i="1"/>
  <c r="AH323" i="1"/>
  <c r="AI323" i="1"/>
  <c r="AJ323" i="1"/>
  <c r="AK323" i="1"/>
  <c r="AL323" i="1"/>
  <c r="AM323" i="1"/>
  <c r="AN323" i="1"/>
  <c r="AV323" i="1"/>
  <c r="C324" i="1"/>
  <c r="D324" i="1"/>
  <c r="E324" i="1"/>
  <c r="F324" i="1"/>
  <c r="G324" i="1"/>
  <c r="H324" i="1"/>
  <c r="J324" i="1"/>
  <c r="K324" i="1"/>
  <c r="L324" i="1"/>
  <c r="M324" i="1"/>
  <c r="AG324" i="1"/>
  <c r="AH324" i="1"/>
  <c r="AI324" i="1"/>
  <c r="AJ324" i="1"/>
  <c r="AK324" i="1"/>
  <c r="AL324" i="1"/>
  <c r="AM324" i="1"/>
  <c r="AN324" i="1"/>
  <c r="AV324" i="1"/>
  <c r="C325" i="1"/>
  <c r="D325" i="1"/>
  <c r="E325" i="1"/>
  <c r="F325" i="1"/>
  <c r="G325" i="1"/>
  <c r="H325" i="1"/>
  <c r="J325" i="1"/>
  <c r="K325" i="1"/>
  <c r="L325" i="1"/>
  <c r="M325" i="1"/>
  <c r="AG325" i="1"/>
  <c r="AH325" i="1"/>
  <c r="AI325" i="1"/>
  <c r="AJ325" i="1"/>
  <c r="AK325" i="1"/>
  <c r="AL325" i="1"/>
  <c r="AM325" i="1"/>
  <c r="AN325" i="1"/>
  <c r="AV325" i="1"/>
  <c r="C326" i="1"/>
  <c r="D326" i="1"/>
  <c r="E326" i="1"/>
  <c r="F326" i="1"/>
  <c r="G326" i="1"/>
  <c r="H326" i="1"/>
  <c r="J326" i="1"/>
  <c r="K326" i="1"/>
  <c r="L326" i="1"/>
  <c r="M326" i="1"/>
  <c r="AG326" i="1"/>
  <c r="AH326" i="1"/>
  <c r="AI326" i="1"/>
  <c r="AJ326" i="1"/>
  <c r="AK326" i="1"/>
  <c r="AL326" i="1"/>
  <c r="AM326" i="1"/>
  <c r="AN326" i="1"/>
  <c r="AV326" i="1"/>
  <c r="C327" i="1"/>
  <c r="D327" i="1"/>
  <c r="E327" i="1"/>
  <c r="F327" i="1"/>
  <c r="G327" i="1"/>
  <c r="H327" i="1"/>
  <c r="J327" i="1"/>
  <c r="K327" i="1"/>
  <c r="L327" i="1"/>
  <c r="M327" i="1"/>
  <c r="AG327" i="1"/>
  <c r="AH327" i="1"/>
  <c r="AI327" i="1"/>
  <c r="AJ327" i="1"/>
  <c r="AK327" i="1"/>
  <c r="AL327" i="1"/>
  <c r="AM327" i="1"/>
  <c r="AN327" i="1"/>
  <c r="AV327" i="1"/>
  <c r="C328" i="1"/>
  <c r="D328" i="1"/>
  <c r="E328" i="1"/>
  <c r="F328" i="1"/>
  <c r="G328" i="1"/>
  <c r="H328" i="1"/>
  <c r="J328" i="1"/>
  <c r="K328" i="1"/>
  <c r="L328" i="1"/>
  <c r="M328" i="1"/>
  <c r="AG328" i="1"/>
  <c r="AH328" i="1"/>
  <c r="AI328" i="1"/>
  <c r="AJ328" i="1"/>
  <c r="AK328" i="1"/>
  <c r="AL328" i="1"/>
  <c r="AM328" i="1"/>
  <c r="AN328" i="1"/>
  <c r="AV328" i="1"/>
  <c r="C329" i="1"/>
  <c r="D329" i="1"/>
  <c r="E329" i="1"/>
  <c r="F329" i="1"/>
  <c r="G329" i="1"/>
  <c r="H329" i="1"/>
  <c r="J329" i="1"/>
  <c r="K329" i="1"/>
  <c r="L329" i="1"/>
  <c r="M329" i="1"/>
  <c r="AG329" i="1"/>
  <c r="AH329" i="1"/>
  <c r="AI329" i="1"/>
  <c r="AJ329" i="1"/>
  <c r="AK329" i="1"/>
  <c r="AL329" i="1"/>
  <c r="AM329" i="1"/>
  <c r="AN329" i="1"/>
  <c r="AV329" i="1"/>
  <c r="C330" i="1"/>
  <c r="D330" i="1"/>
  <c r="E330" i="1"/>
  <c r="F330" i="1"/>
  <c r="G330" i="1"/>
  <c r="H330" i="1"/>
  <c r="J330" i="1"/>
  <c r="K330" i="1"/>
  <c r="L330" i="1"/>
  <c r="M330" i="1"/>
  <c r="AG330" i="1"/>
  <c r="AH330" i="1"/>
  <c r="AI330" i="1"/>
  <c r="AJ330" i="1"/>
  <c r="AK330" i="1"/>
  <c r="AL330" i="1"/>
  <c r="AM330" i="1"/>
  <c r="AN330" i="1"/>
  <c r="AV330" i="1"/>
  <c r="C331" i="1"/>
  <c r="D331" i="1"/>
  <c r="E331" i="1"/>
  <c r="F331" i="1"/>
  <c r="G331" i="1"/>
  <c r="H331" i="1"/>
  <c r="J331" i="1"/>
  <c r="K331" i="1"/>
  <c r="L331" i="1"/>
  <c r="M331" i="1"/>
  <c r="AG331" i="1"/>
  <c r="AH331" i="1"/>
  <c r="AI331" i="1"/>
  <c r="AJ331" i="1"/>
  <c r="AK331" i="1"/>
  <c r="AL331" i="1"/>
  <c r="AM331" i="1"/>
  <c r="AN331" i="1"/>
  <c r="C333" i="1"/>
  <c r="D333" i="1"/>
  <c r="E333" i="1"/>
  <c r="F333" i="1"/>
  <c r="G333" i="1"/>
  <c r="H333" i="1"/>
  <c r="J333" i="1"/>
  <c r="K333" i="1"/>
  <c r="L333" i="1"/>
  <c r="M333" i="1"/>
  <c r="AG333" i="1"/>
  <c r="AH333" i="1"/>
  <c r="AI333" i="1"/>
  <c r="AJ333" i="1"/>
  <c r="AK333" i="1"/>
  <c r="AL333" i="1"/>
  <c r="AM333" i="1"/>
  <c r="AN333" i="1"/>
  <c r="C334" i="1"/>
  <c r="D334" i="1"/>
  <c r="E334" i="1"/>
  <c r="F334" i="1"/>
  <c r="G334" i="1"/>
  <c r="H334" i="1"/>
  <c r="J334" i="1"/>
  <c r="K334" i="1"/>
  <c r="L334" i="1"/>
  <c r="M334" i="1"/>
  <c r="AG334" i="1"/>
  <c r="AH334" i="1"/>
  <c r="AI334" i="1"/>
  <c r="AJ334" i="1"/>
  <c r="AK334" i="1"/>
  <c r="AL334" i="1"/>
  <c r="AM334" i="1"/>
  <c r="AN334" i="1"/>
  <c r="C335" i="1"/>
  <c r="D335" i="1"/>
  <c r="E335" i="1"/>
  <c r="F335" i="1"/>
  <c r="G335" i="1"/>
  <c r="H335" i="1"/>
  <c r="J335" i="1"/>
  <c r="K335" i="1"/>
  <c r="L335" i="1"/>
  <c r="M335" i="1"/>
  <c r="AG335" i="1"/>
  <c r="AH335" i="1"/>
  <c r="AI335" i="1"/>
  <c r="AJ335" i="1"/>
  <c r="AK335" i="1"/>
  <c r="AL335" i="1"/>
  <c r="AM335" i="1"/>
  <c r="AN335" i="1"/>
  <c r="C336" i="1"/>
  <c r="D336" i="1"/>
  <c r="E336" i="1"/>
  <c r="F336" i="1"/>
  <c r="G336" i="1"/>
  <c r="H336" i="1"/>
  <c r="J336" i="1"/>
  <c r="K336" i="1"/>
  <c r="L336" i="1"/>
  <c r="M336" i="1"/>
  <c r="AG336" i="1"/>
  <c r="AH336" i="1"/>
  <c r="AI336" i="1"/>
  <c r="AJ336" i="1"/>
  <c r="AK336" i="1"/>
  <c r="AL336" i="1"/>
  <c r="AM336" i="1"/>
  <c r="AN336" i="1"/>
  <c r="C337" i="1"/>
  <c r="D337" i="1"/>
  <c r="E337" i="1"/>
  <c r="F337" i="1"/>
  <c r="G337" i="1"/>
  <c r="H337" i="1"/>
  <c r="J337" i="1"/>
  <c r="K337" i="1"/>
  <c r="L337" i="1"/>
  <c r="M337" i="1"/>
  <c r="AG337" i="1"/>
  <c r="AH337" i="1"/>
  <c r="AI337" i="1"/>
  <c r="AJ337" i="1"/>
  <c r="AK337" i="1"/>
  <c r="AL337" i="1"/>
  <c r="AM337" i="1"/>
  <c r="AN337" i="1"/>
  <c r="C338" i="1"/>
  <c r="D338" i="1"/>
  <c r="E338" i="1"/>
  <c r="F338" i="1"/>
  <c r="G338" i="1"/>
  <c r="H338" i="1"/>
  <c r="J338" i="1"/>
  <c r="K338" i="1"/>
  <c r="L338" i="1"/>
  <c r="M338" i="1"/>
  <c r="AG338" i="1"/>
  <c r="AH338" i="1"/>
  <c r="AI338" i="1"/>
  <c r="AJ338" i="1"/>
  <c r="AK338" i="1"/>
  <c r="AL338" i="1"/>
  <c r="AM338" i="1"/>
  <c r="AN338" i="1"/>
  <c r="C339" i="1"/>
  <c r="D339" i="1"/>
  <c r="E339" i="1"/>
  <c r="F339" i="1"/>
  <c r="G339" i="1"/>
  <c r="H339" i="1"/>
  <c r="J339" i="1"/>
  <c r="K339" i="1"/>
  <c r="L339" i="1"/>
  <c r="M339" i="1"/>
  <c r="AG339" i="1"/>
  <c r="AH339" i="1"/>
  <c r="AI339" i="1"/>
  <c r="AJ339" i="1"/>
  <c r="AK339" i="1"/>
  <c r="AL339" i="1"/>
  <c r="AM339" i="1"/>
  <c r="AN339" i="1"/>
  <c r="C340" i="1"/>
  <c r="D340" i="1"/>
  <c r="E340" i="1"/>
  <c r="F340" i="1"/>
  <c r="G340" i="1"/>
  <c r="H340" i="1"/>
  <c r="J340" i="1"/>
  <c r="K340" i="1"/>
  <c r="L340" i="1"/>
  <c r="M340" i="1"/>
  <c r="AG340" i="1"/>
  <c r="AH340" i="1"/>
  <c r="AI340" i="1"/>
  <c r="AJ340" i="1"/>
  <c r="AK340" i="1"/>
  <c r="AL340" i="1"/>
  <c r="AM340" i="1"/>
  <c r="AN340" i="1"/>
  <c r="C341" i="1"/>
  <c r="D341" i="1"/>
  <c r="E341" i="1"/>
  <c r="F341" i="1"/>
  <c r="G341" i="1"/>
  <c r="H341" i="1"/>
  <c r="J341" i="1"/>
  <c r="K341" i="1"/>
  <c r="L341" i="1"/>
  <c r="M341" i="1"/>
  <c r="AG341" i="1"/>
  <c r="AH341" i="1"/>
  <c r="AI341" i="1"/>
  <c r="AJ341" i="1"/>
  <c r="AK341" i="1"/>
  <c r="AL341" i="1"/>
  <c r="AM341" i="1"/>
  <c r="AN341" i="1"/>
  <c r="C343" i="1"/>
  <c r="D343" i="1"/>
  <c r="E343" i="1"/>
  <c r="F343" i="1"/>
  <c r="G343" i="1"/>
  <c r="H343" i="1"/>
  <c r="J343" i="1"/>
  <c r="K343" i="1"/>
  <c r="L343" i="1"/>
  <c r="M343" i="1"/>
  <c r="AG343" i="1"/>
  <c r="AH343" i="1"/>
  <c r="AI343" i="1"/>
  <c r="AJ343" i="1"/>
  <c r="AK343" i="1"/>
  <c r="AL343" i="1"/>
  <c r="AM343" i="1"/>
  <c r="AN343" i="1"/>
  <c r="AV343" i="1"/>
  <c r="C344" i="1"/>
  <c r="D344" i="1"/>
  <c r="E344" i="1"/>
  <c r="F344" i="1"/>
  <c r="G344" i="1"/>
  <c r="H344" i="1"/>
  <c r="J344" i="1"/>
  <c r="K344" i="1"/>
  <c r="L344" i="1"/>
  <c r="M344" i="1"/>
  <c r="AG344" i="1"/>
  <c r="AH344" i="1"/>
  <c r="AI344" i="1"/>
  <c r="AJ344" i="1"/>
  <c r="AK344" i="1"/>
  <c r="AL344" i="1"/>
  <c r="AM344" i="1"/>
  <c r="AN344" i="1"/>
  <c r="AV344" i="1"/>
  <c r="C345" i="1"/>
  <c r="D345" i="1"/>
  <c r="E345" i="1"/>
  <c r="F345" i="1"/>
  <c r="G345" i="1"/>
  <c r="H345" i="1"/>
  <c r="J345" i="1"/>
  <c r="K345" i="1"/>
  <c r="L345" i="1"/>
  <c r="M345" i="1"/>
  <c r="AG345" i="1"/>
  <c r="AH345" i="1"/>
  <c r="AI345" i="1"/>
  <c r="AJ345" i="1"/>
  <c r="AK345" i="1"/>
  <c r="AL345" i="1"/>
  <c r="AM345" i="1"/>
  <c r="AN345" i="1"/>
  <c r="AV345" i="1"/>
  <c r="C346" i="1"/>
  <c r="D346" i="1"/>
  <c r="E346" i="1"/>
  <c r="F346" i="1"/>
  <c r="G346" i="1"/>
  <c r="H346" i="1"/>
  <c r="J346" i="1"/>
  <c r="K346" i="1"/>
  <c r="L346" i="1"/>
  <c r="M346" i="1"/>
  <c r="AG346" i="1"/>
  <c r="AH346" i="1"/>
  <c r="AI346" i="1"/>
  <c r="AJ346" i="1"/>
  <c r="AK346" i="1"/>
  <c r="AL346" i="1"/>
  <c r="AM346" i="1"/>
  <c r="AN346" i="1"/>
  <c r="AV346" i="1"/>
  <c r="C347" i="1"/>
  <c r="D347" i="1"/>
  <c r="E347" i="1"/>
  <c r="F347" i="1"/>
  <c r="G347" i="1"/>
  <c r="H347" i="1"/>
  <c r="J347" i="1"/>
  <c r="K347" i="1"/>
  <c r="L347" i="1"/>
  <c r="M347" i="1"/>
  <c r="AG347" i="1"/>
  <c r="AH347" i="1"/>
  <c r="AI347" i="1"/>
  <c r="AJ347" i="1"/>
  <c r="AK347" i="1"/>
  <c r="AL347" i="1"/>
  <c r="AM347" i="1"/>
  <c r="AN347" i="1"/>
  <c r="AV347" i="1"/>
  <c r="C348" i="1"/>
  <c r="D348" i="1"/>
  <c r="E348" i="1"/>
  <c r="F348" i="1"/>
  <c r="G348" i="1"/>
  <c r="H348" i="1"/>
  <c r="J348" i="1"/>
  <c r="K348" i="1"/>
  <c r="L348" i="1"/>
  <c r="M348" i="1"/>
  <c r="AG348" i="1"/>
  <c r="AH348" i="1"/>
  <c r="AI348" i="1"/>
  <c r="AJ348" i="1"/>
  <c r="AK348" i="1"/>
  <c r="AL348" i="1"/>
  <c r="AM348" i="1"/>
  <c r="AN348" i="1"/>
  <c r="AV348" i="1"/>
  <c r="C349" i="1"/>
  <c r="D349" i="1"/>
  <c r="E349" i="1"/>
  <c r="F349" i="1"/>
  <c r="G349" i="1"/>
  <c r="H349" i="1"/>
  <c r="J349" i="1"/>
  <c r="K349" i="1"/>
  <c r="L349" i="1"/>
  <c r="M349" i="1"/>
  <c r="AG349" i="1"/>
  <c r="AH349" i="1"/>
  <c r="AI349" i="1"/>
  <c r="AJ349" i="1"/>
  <c r="AK349" i="1"/>
  <c r="AL349" i="1"/>
  <c r="AM349" i="1"/>
  <c r="AN349" i="1"/>
  <c r="AV349" i="1"/>
  <c r="C350" i="1"/>
  <c r="D350" i="1"/>
  <c r="E350" i="1"/>
  <c r="F350" i="1"/>
  <c r="G350" i="1"/>
  <c r="H350" i="1"/>
  <c r="J350" i="1"/>
  <c r="K350" i="1"/>
  <c r="L350" i="1"/>
  <c r="M350" i="1"/>
  <c r="AG350" i="1"/>
  <c r="AH350" i="1"/>
  <c r="AI350" i="1"/>
  <c r="AJ350" i="1"/>
  <c r="AK350" i="1"/>
  <c r="AL350" i="1"/>
  <c r="AM350" i="1"/>
  <c r="AN350" i="1"/>
  <c r="AV350" i="1"/>
  <c r="C351" i="1"/>
  <c r="D351" i="1"/>
  <c r="E351" i="1"/>
  <c r="F351" i="1"/>
  <c r="G351" i="1"/>
  <c r="H351" i="1"/>
  <c r="J351" i="1"/>
  <c r="K351" i="1"/>
  <c r="L351" i="1"/>
  <c r="M351" i="1"/>
  <c r="AG351" i="1"/>
  <c r="AH351" i="1"/>
  <c r="AI351" i="1"/>
  <c r="AJ351" i="1"/>
  <c r="AK351" i="1"/>
  <c r="AL351" i="1"/>
  <c r="AM351" i="1"/>
  <c r="AN351" i="1"/>
  <c r="AV351" i="1"/>
  <c r="C352" i="1"/>
  <c r="D352" i="1"/>
  <c r="E352" i="1"/>
  <c r="F352" i="1"/>
  <c r="G352" i="1"/>
  <c r="H352" i="1"/>
  <c r="J352" i="1"/>
  <c r="K352" i="1"/>
  <c r="L352" i="1"/>
  <c r="M352" i="1"/>
  <c r="AG352" i="1"/>
  <c r="AH352" i="1"/>
  <c r="AI352" i="1"/>
  <c r="AJ352" i="1"/>
  <c r="AK352" i="1"/>
  <c r="AL352" i="1"/>
  <c r="AM352" i="1"/>
  <c r="AN352" i="1"/>
  <c r="AV352" i="1"/>
  <c r="C353" i="1"/>
  <c r="D353" i="1"/>
  <c r="E353" i="1"/>
  <c r="F353" i="1"/>
  <c r="G353" i="1"/>
  <c r="H353" i="1"/>
  <c r="J353" i="1"/>
  <c r="K353" i="1"/>
  <c r="L353" i="1"/>
  <c r="M353" i="1"/>
  <c r="AG353" i="1"/>
  <c r="AH353" i="1"/>
  <c r="AI353" i="1"/>
  <c r="AJ353" i="1"/>
  <c r="AK353" i="1"/>
  <c r="AL353" i="1"/>
  <c r="AM353" i="1"/>
  <c r="AN353" i="1"/>
  <c r="AV353" i="1"/>
  <c r="C354" i="1"/>
  <c r="D354" i="1"/>
  <c r="E354" i="1"/>
  <c r="F354" i="1"/>
  <c r="G354" i="1"/>
  <c r="H354" i="1"/>
  <c r="J354" i="1"/>
  <c r="K354" i="1"/>
  <c r="L354" i="1"/>
  <c r="M354" i="1"/>
  <c r="AG354" i="1"/>
  <c r="AH354" i="1"/>
  <c r="AI354" i="1"/>
  <c r="AJ354" i="1"/>
  <c r="AK354" i="1"/>
  <c r="AL354" i="1"/>
  <c r="AM354" i="1"/>
  <c r="AN354" i="1"/>
  <c r="AV354" i="1"/>
  <c r="C355" i="1"/>
  <c r="D355" i="1"/>
  <c r="E355" i="1"/>
  <c r="F355" i="1"/>
  <c r="G355" i="1"/>
  <c r="H355" i="1"/>
  <c r="J355" i="1"/>
  <c r="K355" i="1"/>
  <c r="L355" i="1"/>
  <c r="M355" i="1"/>
  <c r="AG355" i="1"/>
  <c r="AH355" i="1"/>
  <c r="AI355" i="1"/>
  <c r="AJ355" i="1"/>
  <c r="AK355" i="1"/>
  <c r="AL355" i="1"/>
  <c r="AM355" i="1"/>
  <c r="AN355" i="1"/>
  <c r="AV355" i="1"/>
  <c r="C356" i="1"/>
  <c r="D356" i="1"/>
  <c r="E356" i="1"/>
  <c r="F356" i="1"/>
  <c r="G356" i="1"/>
  <c r="H356" i="1"/>
  <c r="J356" i="1"/>
  <c r="K356" i="1"/>
  <c r="L356" i="1"/>
  <c r="M356" i="1"/>
  <c r="AG356" i="1"/>
  <c r="AH356" i="1"/>
  <c r="AI356" i="1"/>
  <c r="AJ356" i="1"/>
  <c r="AK356" i="1"/>
  <c r="AL356" i="1"/>
  <c r="AM356" i="1"/>
  <c r="AN356" i="1"/>
  <c r="AV356" i="1"/>
  <c r="C357" i="1"/>
  <c r="D357" i="1"/>
  <c r="E357" i="1"/>
  <c r="F357" i="1"/>
  <c r="G357" i="1"/>
  <c r="H357" i="1"/>
  <c r="J357" i="1"/>
  <c r="K357" i="1"/>
  <c r="L357" i="1"/>
  <c r="M357" i="1"/>
  <c r="AG357" i="1"/>
  <c r="AH357" i="1"/>
  <c r="AI357" i="1"/>
  <c r="AJ357" i="1"/>
  <c r="AK357" i="1"/>
  <c r="AL357" i="1"/>
  <c r="AM357" i="1"/>
  <c r="AN357" i="1"/>
  <c r="AV357" i="1"/>
  <c r="C358" i="1"/>
  <c r="D358" i="1"/>
  <c r="E358" i="1"/>
  <c r="F358" i="1"/>
  <c r="G358" i="1"/>
  <c r="H358" i="1"/>
  <c r="J358" i="1"/>
  <c r="K358" i="1"/>
  <c r="L358" i="1"/>
  <c r="M358" i="1"/>
  <c r="AG358" i="1"/>
  <c r="AH358" i="1"/>
  <c r="AI358" i="1"/>
  <c r="AJ358" i="1"/>
  <c r="AK358" i="1"/>
  <c r="AL358" i="1"/>
  <c r="AM358" i="1"/>
  <c r="AN358" i="1"/>
  <c r="AV358" i="1"/>
  <c r="C359" i="1"/>
  <c r="D359" i="1"/>
  <c r="E359" i="1"/>
  <c r="F359" i="1"/>
  <c r="G359" i="1"/>
  <c r="H359" i="1"/>
  <c r="J359" i="1"/>
  <c r="K359" i="1"/>
  <c r="L359" i="1"/>
  <c r="M359" i="1"/>
  <c r="AG359" i="1"/>
  <c r="AH359" i="1"/>
  <c r="AI359" i="1"/>
  <c r="AJ359" i="1"/>
  <c r="AK359" i="1"/>
  <c r="AL359" i="1"/>
  <c r="AM359" i="1"/>
  <c r="AN359" i="1"/>
  <c r="AV359" i="1"/>
  <c r="C360" i="1"/>
  <c r="D360" i="1"/>
  <c r="E360" i="1"/>
  <c r="F360" i="1"/>
  <c r="G360" i="1"/>
  <c r="H360" i="1"/>
  <c r="J360" i="1"/>
  <c r="K360" i="1"/>
  <c r="L360" i="1"/>
  <c r="M360" i="1"/>
  <c r="AG360" i="1"/>
  <c r="AH360" i="1"/>
  <c r="AI360" i="1"/>
  <c r="AJ360" i="1"/>
  <c r="AK360" i="1"/>
  <c r="AL360" i="1"/>
  <c r="AM360" i="1"/>
  <c r="AN360" i="1"/>
  <c r="AV360" i="1"/>
  <c r="C361" i="1"/>
  <c r="D361" i="1"/>
  <c r="E361" i="1"/>
  <c r="F361" i="1"/>
  <c r="G361" i="1"/>
  <c r="H361" i="1"/>
  <c r="J361" i="1"/>
  <c r="K361" i="1"/>
  <c r="L361" i="1"/>
  <c r="M361" i="1"/>
  <c r="AG361" i="1"/>
  <c r="AH361" i="1"/>
  <c r="AI361" i="1"/>
  <c r="AJ361" i="1"/>
  <c r="AK361" i="1"/>
  <c r="AL361" i="1"/>
  <c r="AM361" i="1"/>
  <c r="AN361" i="1"/>
  <c r="AV361" i="1"/>
  <c r="C362" i="1"/>
  <c r="D362" i="1"/>
  <c r="E362" i="1"/>
  <c r="F362" i="1"/>
  <c r="G362" i="1"/>
  <c r="H362" i="1"/>
  <c r="J362" i="1"/>
  <c r="K362" i="1"/>
  <c r="L362" i="1"/>
  <c r="M362" i="1"/>
  <c r="AG362" i="1"/>
  <c r="AH362" i="1"/>
  <c r="AI362" i="1"/>
  <c r="AJ362" i="1"/>
  <c r="AK362" i="1"/>
  <c r="AL362" i="1"/>
  <c r="AM362" i="1"/>
  <c r="AN362" i="1"/>
  <c r="AV362" i="1"/>
  <c r="C363" i="1"/>
  <c r="D363" i="1"/>
  <c r="E363" i="1"/>
  <c r="F363" i="1"/>
  <c r="G363" i="1"/>
  <c r="H363" i="1"/>
  <c r="J363" i="1"/>
  <c r="K363" i="1"/>
  <c r="L363" i="1"/>
  <c r="M363" i="1"/>
  <c r="AG363" i="1"/>
  <c r="AH363" i="1"/>
  <c r="AI363" i="1"/>
  <c r="AJ363" i="1"/>
  <c r="AK363" i="1"/>
  <c r="AL363" i="1"/>
  <c r="AM363" i="1"/>
  <c r="AN363" i="1"/>
  <c r="AV363" i="1"/>
  <c r="C364" i="1"/>
  <c r="D364" i="1"/>
  <c r="E364" i="1"/>
  <c r="F364" i="1"/>
  <c r="G364" i="1"/>
  <c r="H364" i="1"/>
  <c r="J364" i="1"/>
  <c r="K364" i="1"/>
  <c r="L364" i="1"/>
  <c r="M364" i="1"/>
  <c r="AG364" i="1"/>
  <c r="AH364" i="1"/>
  <c r="AI364" i="1"/>
  <c r="AJ364" i="1"/>
  <c r="AK364" i="1"/>
  <c r="AL364" i="1"/>
  <c r="AM364" i="1"/>
  <c r="AN364" i="1"/>
  <c r="AV364" i="1"/>
  <c r="C365" i="1"/>
  <c r="D365" i="1"/>
  <c r="E365" i="1"/>
  <c r="F365" i="1"/>
  <c r="G365" i="1"/>
  <c r="H365" i="1"/>
  <c r="J365" i="1"/>
  <c r="K365" i="1"/>
  <c r="L365" i="1"/>
  <c r="M365" i="1"/>
  <c r="AG365" i="1"/>
  <c r="AH365" i="1"/>
  <c r="AI365" i="1"/>
  <c r="AJ365" i="1"/>
  <c r="AK365" i="1"/>
  <c r="AL365" i="1"/>
  <c r="AM365" i="1"/>
  <c r="AN365" i="1"/>
  <c r="AV365" i="1"/>
  <c r="C366" i="1"/>
  <c r="D366" i="1"/>
  <c r="E366" i="1"/>
  <c r="F366" i="1"/>
  <c r="G366" i="1"/>
  <c r="H366" i="1"/>
  <c r="J366" i="1"/>
  <c r="K366" i="1"/>
  <c r="L366" i="1"/>
  <c r="M366" i="1"/>
  <c r="AG366" i="1"/>
  <c r="AH366" i="1"/>
  <c r="AI366" i="1"/>
  <c r="AJ366" i="1"/>
  <c r="AK366" i="1"/>
  <c r="AL366" i="1"/>
  <c r="AM366" i="1"/>
  <c r="AN366" i="1"/>
  <c r="AV366" i="1"/>
  <c r="C367" i="1"/>
  <c r="D367" i="1"/>
  <c r="E367" i="1"/>
  <c r="F367" i="1"/>
  <c r="G367" i="1"/>
  <c r="H367" i="1"/>
  <c r="J367" i="1"/>
  <c r="K367" i="1"/>
  <c r="L367" i="1"/>
  <c r="M367" i="1"/>
  <c r="AG367" i="1"/>
  <c r="AH367" i="1"/>
  <c r="AI367" i="1"/>
  <c r="AJ367" i="1"/>
  <c r="AK367" i="1"/>
  <c r="AL367" i="1"/>
  <c r="AM367" i="1"/>
  <c r="AN367" i="1"/>
  <c r="AV367" i="1"/>
  <c r="C368" i="1"/>
  <c r="D368" i="1"/>
  <c r="E368" i="1"/>
  <c r="F368" i="1"/>
  <c r="G368" i="1"/>
  <c r="H368" i="1"/>
  <c r="J368" i="1"/>
  <c r="K368" i="1"/>
  <c r="L368" i="1"/>
  <c r="M368" i="1"/>
  <c r="AG368" i="1"/>
  <c r="AH368" i="1"/>
  <c r="AI368" i="1"/>
  <c r="AJ368" i="1"/>
  <c r="AK368" i="1"/>
  <c r="AL368" i="1"/>
  <c r="AM368" i="1"/>
  <c r="AN368" i="1"/>
  <c r="AV368" i="1"/>
  <c r="C369" i="1"/>
  <c r="D369" i="1"/>
  <c r="E369" i="1"/>
  <c r="F369" i="1"/>
  <c r="G369" i="1"/>
  <c r="H369" i="1"/>
  <c r="J369" i="1"/>
  <c r="K369" i="1"/>
  <c r="L369" i="1"/>
  <c r="M369" i="1"/>
  <c r="AG369" i="1"/>
  <c r="AH369" i="1"/>
  <c r="AI369" i="1"/>
  <c r="AJ369" i="1"/>
  <c r="AK369" i="1"/>
  <c r="AL369" i="1"/>
  <c r="AM369" i="1"/>
  <c r="AN369" i="1"/>
  <c r="AV369" i="1"/>
  <c r="C370" i="1"/>
  <c r="D370" i="1"/>
  <c r="E370" i="1"/>
  <c r="F370" i="1"/>
  <c r="G370" i="1"/>
  <c r="H370" i="1"/>
  <c r="J370" i="1"/>
  <c r="K370" i="1"/>
  <c r="L370" i="1"/>
  <c r="M370" i="1"/>
  <c r="AG370" i="1"/>
  <c r="AH370" i="1"/>
  <c r="AI370" i="1"/>
  <c r="AJ370" i="1"/>
  <c r="AK370" i="1"/>
  <c r="AL370" i="1"/>
  <c r="AM370" i="1"/>
  <c r="AN370" i="1"/>
  <c r="AV370" i="1"/>
  <c r="C371" i="1"/>
  <c r="D371" i="1"/>
  <c r="E371" i="1"/>
  <c r="F371" i="1"/>
  <c r="G371" i="1"/>
  <c r="H371" i="1"/>
  <c r="J371" i="1"/>
  <c r="K371" i="1"/>
  <c r="L371" i="1"/>
  <c r="M371" i="1"/>
  <c r="AG371" i="1"/>
  <c r="AH371" i="1"/>
  <c r="AI371" i="1"/>
  <c r="AJ371" i="1"/>
  <c r="AK371" i="1"/>
  <c r="AL371" i="1"/>
  <c r="AM371" i="1"/>
  <c r="AN371" i="1"/>
  <c r="AV371" i="1"/>
  <c r="C372" i="1"/>
  <c r="D372" i="1"/>
  <c r="E372" i="1"/>
  <c r="F372" i="1"/>
  <c r="G372" i="1"/>
  <c r="H372" i="1"/>
  <c r="J372" i="1"/>
  <c r="K372" i="1"/>
  <c r="L372" i="1"/>
  <c r="M372" i="1"/>
  <c r="AG372" i="1"/>
  <c r="AH372" i="1"/>
  <c r="AI372" i="1"/>
  <c r="AJ372" i="1"/>
  <c r="AK372" i="1"/>
  <c r="AL372" i="1"/>
  <c r="AM372" i="1"/>
  <c r="AN372" i="1"/>
  <c r="AV372" i="1"/>
  <c r="C373" i="1"/>
  <c r="D373" i="1"/>
  <c r="E373" i="1"/>
  <c r="F373" i="1"/>
  <c r="G373" i="1"/>
  <c r="H373" i="1"/>
  <c r="J373" i="1"/>
  <c r="K373" i="1"/>
  <c r="L373" i="1"/>
  <c r="M373" i="1"/>
  <c r="AG373" i="1"/>
  <c r="AH373" i="1"/>
  <c r="AI373" i="1"/>
  <c r="AJ373" i="1"/>
  <c r="AK373" i="1"/>
  <c r="AL373" i="1"/>
  <c r="AM373" i="1"/>
  <c r="AN373" i="1"/>
  <c r="AV373" i="1"/>
  <c r="C374" i="1"/>
  <c r="D374" i="1"/>
  <c r="E374" i="1"/>
  <c r="F374" i="1"/>
  <c r="G374" i="1"/>
  <c r="H374" i="1"/>
  <c r="J374" i="1"/>
  <c r="K374" i="1"/>
  <c r="L374" i="1"/>
  <c r="M374" i="1"/>
  <c r="AG374" i="1"/>
  <c r="AH374" i="1"/>
  <c r="AI374" i="1"/>
  <c r="AJ374" i="1"/>
  <c r="AK374" i="1"/>
  <c r="AL374" i="1"/>
  <c r="AM374" i="1"/>
  <c r="AN374" i="1"/>
  <c r="AV374" i="1"/>
  <c r="C375" i="1"/>
  <c r="D375" i="1"/>
  <c r="E375" i="1"/>
  <c r="F375" i="1"/>
  <c r="G375" i="1"/>
  <c r="H375" i="1"/>
  <c r="J375" i="1"/>
  <c r="K375" i="1"/>
  <c r="L375" i="1"/>
  <c r="M375" i="1"/>
  <c r="AG375" i="1"/>
  <c r="AH375" i="1"/>
  <c r="AI375" i="1"/>
  <c r="AJ375" i="1"/>
  <c r="AK375" i="1"/>
  <c r="AL375" i="1"/>
  <c r="AM375" i="1"/>
  <c r="AN375" i="1"/>
  <c r="AV375" i="1"/>
  <c r="C376" i="1"/>
  <c r="D376" i="1"/>
  <c r="E376" i="1"/>
  <c r="F376" i="1"/>
  <c r="G376" i="1"/>
  <c r="H376" i="1"/>
  <c r="J376" i="1"/>
  <c r="K376" i="1"/>
  <c r="L376" i="1"/>
  <c r="M376" i="1"/>
  <c r="AG376" i="1"/>
  <c r="AH376" i="1"/>
  <c r="AI376" i="1"/>
  <c r="AJ376" i="1"/>
  <c r="AK376" i="1"/>
  <c r="AL376" i="1"/>
  <c r="AM376" i="1"/>
  <c r="AN376" i="1"/>
  <c r="AV376" i="1"/>
  <c r="C377" i="1"/>
  <c r="D377" i="1"/>
  <c r="E377" i="1"/>
  <c r="F377" i="1"/>
  <c r="G377" i="1"/>
  <c r="H377" i="1"/>
  <c r="J377" i="1"/>
  <c r="K377" i="1"/>
  <c r="L377" i="1"/>
  <c r="M377" i="1"/>
  <c r="AG377" i="1"/>
  <c r="AH377" i="1"/>
  <c r="AI377" i="1"/>
  <c r="AJ377" i="1"/>
  <c r="AK377" i="1"/>
  <c r="AL377" i="1"/>
  <c r="AM377" i="1"/>
  <c r="AN377" i="1"/>
  <c r="AV377" i="1"/>
  <c r="C378" i="1"/>
  <c r="D378" i="1"/>
  <c r="E378" i="1"/>
  <c r="F378" i="1"/>
  <c r="G378" i="1"/>
  <c r="H378" i="1"/>
  <c r="J378" i="1"/>
  <c r="K378" i="1"/>
  <c r="L378" i="1"/>
  <c r="M378" i="1"/>
  <c r="AG378" i="1"/>
  <c r="AH378" i="1"/>
  <c r="AI378" i="1"/>
  <c r="AJ378" i="1"/>
  <c r="AK378" i="1"/>
  <c r="AL378" i="1"/>
  <c r="AM378" i="1"/>
  <c r="AN378" i="1"/>
  <c r="AV378" i="1"/>
  <c r="C379" i="1"/>
  <c r="D379" i="1"/>
  <c r="E379" i="1"/>
  <c r="F379" i="1"/>
  <c r="G379" i="1"/>
  <c r="H379" i="1"/>
  <c r="J379" i="1"/>
  <c r="K379" i="1"/>
  <c r="L379" i="1"/>
  <c r="M379" i="1"/>
  <c r="AG379" i="1"/>
  <c r="AH379" i="1"/>
  <c r="AI379" i="1"/>
  <c r="AJ379" i="1"/>
  <c r="AK379" i="1"/>
  <c r="AL379" i="1"/>
  <c r="AM379" i="1"/>
  <c r="AN379" i="1"/>
  <c r="AV379" i="1"/>
  <c r="C380" i="1"/>
  <c r="D380" i="1"/>
  <c r="E380" i="1"/>
  <c r="F380" i="1"/>
  <c r="G380" i="1"/>
  <c r="H380" i="1"/>
  <c r="J380" i="1"/>
  <c r="K380" i="1"/>
  <c r="L380" i="1"/>
  <c r="M380" i="1"/>
  <c r="AG380" i="1"/>
  <c r="AH380" i="1"/>
  <c r="AI380" i="1"/>
  <c r="AJ380" i="1"/>
  <c r="AK380" i="1"/>
  <c r="AL380" i="1"/>
  <c r="AM380" i="1"/>
  <c r="AN380" i="1"/>
  <c r="AV380" i="1"/>
  <c r="C381" i="1"/>
  <c r="D381" i="1"/>
  <c r="E381" i="1"/>
  <c r="F381" i="1"/>
  <c r="G381" i="1"/>
  <c r="H381" i="1"/>
  <c r="J381" i="1"/>
  <c r="K381" i="1"/>
  <c r="L381" i="1"/>
  <c r="M381" i="1"/>
  <c r="AG381" i="1"/>
  <c r="AH381" i="1"/>
  <c r="AI381" i="1"/>
  <c r="AJ381" i="1"/>
  <c r="AK381" i="1"/>
  <c r="AL381" i="1"/>
  <c r="AM381" i="1"/>
  <c r="AN381" i="1"/>
  <c r="AV381" i="1"/>
  <c r="C382" i="1"/>
  <c r="D382" i="1"/>
  <c r="E382" i="1"/>
  <c r="F382" i="1"/>
  <c r="G382" i="1"/>
  <c r="H382" i="1"/>
  <c r="J382" i="1"/>
  <c r="K382" i="1"/>
  <c r="L382" i="1"/>
  <c r="M382" i="1"/>
  <c r="AG382" i="1"/>
  <c r="AH382" i="1"/>
  <c r="AI382" i="1"/>
  <c r="AJ382" i="1"/>
  <c r="AK382" i="1"/>
  <c r="AL382" i="1"/>
  <c r="AM382" i="1"/>
  <c r="AN382" i="1"/>
  <c r="AV382" i="1"/>
  <c r="C383" i="1"/>
  <c r="D383" i="1"/>
  <c r="E383" i="1"/>
  <c r="F383" i="1"/>
  <c r="G383" i="1"/>
  <c r="H383" i="1"/>
  <c r="J383" i="1"/>
  <c r="K383" i="1"/>
  <c r="L383" i="1"/>
  <c r="M383" i="1"/>
  <c r="AG383" i="1"/>
  <c r="AH383" i="1"/>
  <c r="AI383" i="1"/>
  <c r="AJ383" i="1"/>
  <c r="AK383" i="1"/>
  <c r="AL383" i="1"/>
  <c r="AM383" i="1"/>
  <c r="AN383" i="1"/>
  <c r="AV383" i="1"/>
  <c r="C384" i="1"/>
  <c r="D384" i="1"/>
  <c r="E384" i="1"/>
  <c r="F384" i="1"/>
  <c r="G384" i="1"/>
  <c r="H384" i="1"/>
  <c r="J384" i="1"/>
  <c r="K384" i="1"/>
  <c r="L384" i="1"/>
  <c r="M384" i="1"/>
  <c r="AG384" i="1"/>
  <c r="AH384" i="1"/>
  <c r="AI384" i="1"/>
  <c r="AJ384" i="1"/>
  <c r="AK384" i="1"/>
  <c r="AL384" i="1"/>
  <c r="AM384" i="1"/>
  <c r="AN384" i="1"/>
  <c r="AV384" i="1"/>
  <c r="C385" i="1"/>
  <c r="D385" i="1"/>
  <c r="E385" i="1"/>
  <c r="F385" i="1"/>
  <c r="G385" i="1"/>
  <c r="H385" i="1"/>
  <c r="J385" i="1"/>
  <c r="K385" i="1"/>
  <c r="L385" i="1"/>
  <c r="M385" i="1"/>
  <c r="AG385" i="1"/>
  <c r="AH385" i="1"/>
  <c r="AI385" i="1"/>
  <c r="AJ385" i="1"/>
  <c r="AK385" i="1"/>
  <c r="AL385" i="1"/>
  <c r="AM385" i="1"/>
  <c r="AN385" i="1"/>
  <c r="AV385" i="1"/>
  <c r="C386" i="1"/>
  <c r="D386" i="1"/>
  <c r="E386" i="1"/>
  <c r="F386" i="1"/>
  <c r="G386" i="1"/>
  <c r="H386" i="1"/>
  <c r="J386" i="1"/>
  <c r="K386" i="1"/>
  <c r="L386" i="1"/>
  <c r="M386" i="1"/>
  <c r="AG386" i="1"/>
  <c r="AH386" i="1"/>
  <c r="AI386" i="1"/>
  <c r="AJ386" i="1"/>
  <c r="AK386" i="1"/>
  <c r="AL386" i="1"/>
  <c r="AM386" i="1"/>
  <c r="AN386" i="1"/>
  <c r="AV386" i="1"/>
  <c r="C387" i="1"/>
  <c r="D387" i="1"/>
  <c r="E387" i="1"/>
  <c r="F387" i="1"/>
  <c r="G387" i="1"/>
  <c r="H387" i="1"/>
  <c r="J387" i="1"/>
  <c r="K387" i="1"/>
  <c r="L387" i="1"/>
  <c r="M387" i="1"/>
  <c r="AG387" i="1"/>
  <c r="AH387" i="1"/>
  <c r="AI387" i="1"/>
  <c r="AJ387" i="1"/>
  <c r="AK387" i="1"/>
  <c r="AL387" i="1"/>
  <c r="AM387" i="1"/>
  <c r="AN387" i="1"/>
  <c r="AV387" i="1"/>
  <c r="C388" i="1"/>
  <c r="D388" i="1"/>
  <c r="E388" i="1"/>
  <c r="F388" i="1"/>
  <c r="G388" i="1"/>
  <c r="H388" i="1"/>
  <c r="J388" i="1"/>
  <c r="K388" i="1"/>
  <c r="L388" i="1"/>
  <c r="M388" i="1"/>
  <c r="AG388" i="1"/>
  <c r="AH388" i="1"/>
  <c r="AI388" i="1"/>
  <c r="AJ388" i="1"/>
  <c r="AK388" i="1"/>
  <c r="AL388" i="1"/>
  <c r="AM388" i="1"/>
  <c r="AN388" i="1"/>
  <c r="AV388" i="1"/>
  <c r="C389" i="1"/>
  <c r="D389" i="1"/>
  <c r="E389" i="1"/>
  <c r="F389" i="1"/>
  <c r="G389" i="1"/>
  <c r="H389" i="1"/>
  <c r="J389" i="1"/>
  <c r="K389" i="1"/>
  <c r="L389" i="1"/>
  <c r="M389" i="1"/>
  <c r="AG389" i="1"/>
  <c r="AH389" i="1"/>
  <c r="AI389" i="1"/>
  <c r="AJ389" i="1"/>
  <c r="AK389" i="1"/>
  <c r="AL389" i="1"/>
  <c r="AM389" i="1"/>
  <c r="AN389" i="1"/>
  <c r="AV389" i="1"/>
  <c r="C390" i="1"/>
  <c r="D390" i="1"/>
  <c r="E390" i="1"/>
  <c r="F390" i="1"/>
  <c r="G390" i="1"/>
  <c r="H390" i="1"/>
  <c r="J390" i="1"/>
  <c r="K390" i="1"/>
  <c r="L390" i="1"/>
  <c r="M390" i="1"/>
  <c r="AG390" i="1"/>
  <c r="AH390" i="1"/>
  <c r="AI390" i="1"/>
  <c r="AJ390" i="1"/>
  <c r="AK390" i="1"/>
  <c r="AL390" i="1"/>
  <c r="AM390" i="1"/>
  <c r="AN390" i="1"/>
  <c r="AV390" i="1"/>
  <c r="C391" i="1"/>
  <c r="D391" i="1"/>
  <c r="E391" i="1"/>
  <c r="F391" i="1"/>
  <c r="G391" i="1"/>
  <c r="H391" i="1"/>
  <c r="J391" i="1"/>
  <c r="K391" i="1"/>
  <c r="L391" i="1"/>
  <c r="M391" i="1"/>
  <c r="AG391" i="1"/>
  <c r="AH391" i="1"/>
  <c r="AI391" i="1"/>
  <c r="AJ391" i="1"/>
  <c r="AK391" i="1"/>
  <c r="AL391" i="1"/>
  <c r="AM391" i="1"/>
  <c r="AN391" i="1"/>
  <c r="AV391" i="1"/>
  <c r="C392" i="1"/>
  <c r="D392" i="1"/>
  <c r="E392" i="1"/>
  <c r="F392" i="1"/>
  <c r="G392" i="1"/>
  <c r="H392" i="1"/>
  <c r="J392" i="1"/>
  <c r="K392" i="1"/>
  <c r="L392" i="1"/>
  <c r="M392" i="1"/>
  <c r="AG392" i="1"/>
  <c r="AH392" i="1"/>
  <c r="AI392" i="1"/>
  <c r="AJ392" i="1"/>
  <c r="AK392" i="1"/>
  <c r="AL392" i="1"/>
  <c r="AM392" i="1"/>
  <c r="AN392" i="1"/>
  <c r="AV392" i="1"/>
  <c r="C393" i="1"/>
  <c r="D393" i="1"/>
  <c r="E393" i="1"/>
  <c r="F393" i="1"/>
  <c r="G393" i="1"/>
  <c r="H393" i="1"/>
  <c r="J393" i="1"/>
  <c r="K393" i="1"/>
  <c r="L393" i="1"/>
  <c r="M393" i="1"/>
  <c r="AG393" i="1"/>
  <c r="AH393" i="1"/>
  <c r="AI393" i="1"/>
  <c r="AJ393" i="1"/>
  <c r="AK393" i="1"/>
  <c r="AL393" i="1"/>
  <c r="AM393" i="1"/>
  <c r="AN393" i="1"/>
  <c r="AV393" i="1"/>
  <c r="C394" i="1"/>
  <c r="D394" i="1"/>
  <c r="E394" i="1"/>
  <c r="F394" i="1"/>
  <c r="G394" i="1"/>
  <c r="H394" i="1"/>
  <c r="J394" i="1"/>
  <c r="K394" i="1"/>
  <c r="L394" i="1"/>
  <c r="M394" i="1"/>
  <c r="AG394" i="1"/>
  <c r="AH394" i="1"/>
  <c r="AI394" i="1"/>
  <c r="AJ394" i="1"/>
  <c r="AK394" i="1"/>
  <c r="AL394" i="1"/>
  <c r="AM394" i="1"/>
  <c r="AN394" i="1"/>
  <c r="AV394" i="1"/>
  <c r="C395" i="1"/>
  <c r="D395" i="1"/>
  <c r="E395" i="1"/>
  <c r="F395" i="1"/>
  <c r="G395" i="1"/>
  <c r="H395" i="1"/>
  <c r="J395" i="1"/>
  <c r="K395" i="1"/>
  <c r="L395" i="1"/>
  <c r="M395" i="1"/>
  <c r="AG395" i="1"/>
  <c r="AH395" i="1"/>
  <c r="AI395" i="1"/>
  <c r="AJ395" i="1"/>
  <c r="AK395" i="1"/>
  <c r="AL395" i="1"/>
  <c r="AM395" i="1"/>
  <c r="AN395" i="1"/>
  <c r="AV395" i="1"/>
  <c r="C396" i="1"/>
  <c r="D396" i="1"/>
  <c r="E396" i="1"/>
  <c r="F396" i="1"/>
  <c r="G396" i="1"/>
  <c r="H396" i="1"/>
  <c r="J396" i="1"/>
  <c r="K396" i="1"/>
  <c r="L396" i="1"/>
  <c r="M396" i="1"/>
  <c r="AG396" i="1"/>
  <c r="AH396" i="1"/>
  <c r="AI396" i="1"/>
  <c r="AJ396" i="1"/>
  <c r="AK396" i="1"/>
  <c r="AL396" i="1"/>
  <c r="AM396" i="1"/>
  <c r="AN396" i="1"/>
  <c r="AV396" i="1"/>
  <c r="C397" i="1"/>
  <c r="D397" i="1"/>
  <c r="E397" i="1"/>
  <c r="F397" i="1"/>
  <c r="G397" i="1"/>
  <c r="H397" i="1"/>
  <c r="J397" i="1"/>
  <c r="K397" i="1"/>
  <c r="L397" i="1"/>
  <c r="M397" i="1"/>
  <c r="AG397" i="1"/>
  <c r="AH397" i="1"/>
  <c r="AI397" i="1"/>
  <c r="AJ397" i="1"/>
  <c r="AK397" i="1"/>
  <c r="AL397" i="1"/>
  <c r="AM397" i="1"/>
  <c r="AN397" i="1"/>
  <c r="AV397" i="1"/>
  <c r="C398" i="1"/>
  <c r="D398" i="1"/>
  <c r="E398" i="1"/>
  <c r="F398" i="1"/>
  <c r="G398" i="1"/>
  <c r="H398" i="1"/>
  <c r="J398" i="1"/>
  <c r="K398" i="1"/>
  <c r="L398" i="1"/>
  <c r="M398" i="1"/>
  <c r="AG398" i="1"/>
  <c r="AH398" i="1"/>
  <c r="AI398" i="1"/>
  <c r="AJ398" i="1"/>
  <c r="AK398" i="1"/>
  <c r="AL398" i="1"/>
  <c r="AM398" i="1"/>
  <c r="AN398" i="1"/>
  <c r="AV398" i="1"/>
  <c r="C399" i="1"/>
  <c r="D399" i="1"/>
  <c r="E399" i="1"/>
  <c r="F399" i="1"/>
  <c r="G399" i="1"/>
  <c r="H399" i="1"/>
  <c r="J399" i="1"/>
  <c r="K399" i="1"/>
  <c r="L399" i="1"/>
  <c r="M399" i="1"/>
  <c r="AG399" i="1"/>
  <c r="AH399" i="1"/>
  <c r="AI399" i="1"/>
  <c r="AJ399" i="1"/>
  <c r="AK399" i="1"/>
  <c r="AL399" i="1"/>
  <c r="AM399" i="1"/>
  <c r="AN399" i="1"/>
  <c r="AV399" i="1"/>
  <c r="C400" i="1"/>
  <c r="D400" i="1"/>
  <c r="E400" i="1"/>
  <c r="F400" i="1"/>
  <c r="G400" i="1"/>
  <c r="H400" i="1"/>
  <c r="J400" i="1"/>
  <c r="K400" i="1"/>
  <c r="L400" i="1"/>
  <c r="M400" i="1"/>
  <c r="AG400" i="1"/>
  <c r="AH400" i="1"/>
  <c r="AI400" i="1"/>
  <c r="AJ400" i="1"/>
  <c r="AK400" i="1"/>
  <c r="AL400" i="1"/>
  <c r="AM400" i="1"/>
  <c r="AN400" i="1"/>
  <c r="AV400" i="1"/>
  <c r="C401" i="1"/>
  <c r="D401" i="1"/>
  <c r="E401" i="1"/>
  <c r="F401" i="1"/>
  <c r="G401" i="1"/>
  <c r="H401" i="1"/>
  <c r="J401" i="1"/>
  <c r="K401" i="1"/>
  <c r="L401" i="1"/>
  <c r="M401" i="1"/>
  <c r="AG401" i="1"/>
  <c r="AH401" i="1"/>
  <c r="AI401" i="1"/>
  <c r="AJ401" i="1"/>
  <c r="AK401" i="1"/>
  <c r="AL401" i="1"/>
  <c r="AM401" i="1"/>
  <c r="AN401" i="1"/>
  <c r="AV401" i="1"/>
  <c r="C402" i="1"/>
  <c r="D402" i="1"/>
  <c r="E402" i="1"/>
  <c r="F402" i="1"/>
  <c r="G402" i="1"/>
  <c r="H402" i="1"/>
  <c r="J402" i="1"/>
  <c r="K402" i="1"/>
  <c r="L402" i="1"/>
  <c r="M402" i="1"/>
  <c r="AG402" i="1"/>
  <c r="AH402" i="1"/>
  <c r="AI402" i="1"/>
  <c r="AJ402" i="1"/>
  <c r="AK402" i="1"/>
  <c r="AL402" i="1"/>
  <c r="AM402" i="1"/>
  <c r="AN402" i="1"/>
  <c r="AV402" i="1"/>
  <c r="C403" i="1"/>
  <c r="D403" i="1"/>
  <c r="E403" i="1"/>
  <c r="F403" i="1"/>
  <c r="G403" i="1"/>
  <c r="H403" i="1"/>
  <c r="J403" i="1"/>
  <c r="K403" i="1"/>
  <c r="L403" i="1"/>
  <c r="M403" i="1"/>
  <c r="AG403" i="1"/>
  <c r="AH403" i="1"/>
  <c r="AI403" i="1"/>
  <c r="AJ403" i="1"/>
  <c r="AK403" i="1"/>
  <c r="AL403" i="1"/>
  <c r="AM403" i="1"/>
  <c r="AN403" i="1"/>
  <c r="AV403" i="1"/>
  <c r="C404" i="1"/>
  <c r="D404" i="1"/>
  <c r="E404" i="1"/>
  <c r="F404" i="1"/>
  <c r="G404" i="1"/>
  <c r="H404" i="1"/>
  <c r="J404" i="1"/>
  <c r="K404" i="1"/>
  <c r="L404" i="1"/>
  <c r="M404" i="1"/>
  <c r="AG404" i="1"/>
  <c r="AH404" i="1"/>
  <c r="AI404" i="1"/>
  <c r="AJ404" i="1"/>
  <c r="AK404" i="1"/>
  <c r="AL404" i="1"/>
  <c r="AM404" i="1"/>
  <c r="AN404" i="1"/>
  <c r="AV404" i="1"/>
  <c r="C405" i="1"/>
  <c r="D405" i="1"/>
  <c r="E405" i="1"/>
  <c r="F405" i="1"/>
  <c r="G405" i="1"/>
  <c r="H405" i="1"/>
  <c r="J405" i="1"/>
  <c r="K405" i="1"/>
  <c r="L405" i="1"/>
  <c r="M405" i="1"/>
  <c r="AG405" i="1"/>
  <c r="AH405" i="1"/>
  <c r="AI405" i="1"/>
  <c r="AJ405" i="1"/>
  <c r="AK405" i="1"/>
  <c r="AL405" i="1"/>
  <c r="AM405" i="1"/>
  <c r="AN405" i="1"/>
  <c r="AV405" i="1"/>
  <c r="C406" i="1"/>
  <c r="D406" i="1"/>
  <c r="E406" i="1"/>
  <c r="F406" i="1"/>
  <c r="G406" i="1"/>
  <c r="H406" i="1"/>
  <c r="J406" i="1"/>
  <c r="K406" i="1"/>
  <c r="L406" i="1"/>
  <c r="M406" i="1"/>
  <c r="AG406" i="1"/>
  <c r="AH406" i="1"/>
  <c r="AI406" i="1"/>
  <c r="AJ406" i="1"/>
  <c r="AK406" i="1"/>
  <c r="AL406" i="1"/>
  <c r="AM406" i="1"/>
  <c r="AN406" i="1"/>
  <c r="AV406" i="1"/>
  <c r="C407" i="1"/>
  <c r="D407" i="1"/>
  <c r="E407" i="1"/>
  <c r="F407" i="1"/>
  <c r="G407" i="1"/>
  <c r="H407" i="1"/>
  <c r="J407" i="1"/>
  <c r="K407" i="1"/>
  <c r="L407" i="1"/>
  <c r="M407" i="1"/>
  <c r="AG407" i="1"/>
  <c r="AH407" i="1"/>
  <c r="AI407" i="1"/>
  <c r="AJ407" i="1"/>
  <c r="AK407" i="1"/>
  <c r="AL407" i="1"/>
  <c r="AM407" i="1"/>
  <c r="AN407" i="1"/>
  <c r="AV407" i="1"/>
  <c r="C408" i="1"/>
  <c r="D408" i="1"/>
  <c r="E408" i="1"/>
  <c r="F408" i="1"/>
  <c r="G408" i="1"/>
  <c r="H408" i="1"/>
  <c r="J408" i="1"/>
  <c r="K408" i="1"/>
  <c r="L408" i="1"/>
  <c r="M408" i="1"/>
  <c r="AG408" i="1"/>
  <c r="AH408" i="1"/>
  <c r="AI408" i="1"/>
  <c r="AJ408" i="1"/>
  <c r="AK408" i="1"/>
  <c r="AL408" i="1"/>
  <c r="AM408" i="1"/>
  <c r="AN408" i="1"/>
  <c r="AV408" i="1"/>
  <c r="C409" i="1"/>
  <c r="D409" i="1"/>
  <c r="E409" i="1"/>
  <c r="F409" i="1"/>
  <c r="G409" i="1"/>
  <c r="H409" i="1"/>
  <c r="J409" i="1"/>
  <c r="K409" i="1"/>
  <c r="L409" i="1"/>
  <c r="M409" i="1"/>
  <c r="AG409" i="1"/>
  <c r="AH409" i="1"/>
  <c r="AI409" i="1"/>
  <c r="AJ409" i="1"/>
  <c r="AK409" i="1"/>
  <c r="AL409" i="1"/>
  <c r="AM409" i="1"/>
  <c r="AN409" i="1"/>
  <c r="AV409" i="1"/>
  <c r="C410" i="1"/>
  <c r="D410" i="1"/>
  <c r="E410" i="1"/>
  <c r="F410" i="1"/>
  <c r="G410" i="1"/>
  <c r="H410" i="1"/>
  <c r="J410" i="1"/>
  <c r="K410" i="1"/>
  <c r="L410" i="1"/>
  <c r="M410" i="1"/>
  <c r="AG410" i="1"/>
  <c r="AH410" i="1"/>
  <c r="AI410" i="1"/>
  <c r="AJ410" i="1"/>
  <c r="AK410" i="1"/>
  <c r="AL410" i="1"/>
  <c r="AM410" i="1"/>
  <c r="AN410" i="1"/>
  <c r="C412" i="1"/>
  <c r="D412" i="1"/>
  <c r="E412" i="1"/>
  <c r="F412" i="1"/>
  <c r="G412" i="1"/>
  <c r="H412" i="1"/>
  <c r="J412" i="1"/>
  <c r="K412" i="1"/>
  <c r="L412" i="1"/>
  <c r="M412" i="1"/>
  <c r="AG412" i="1"/>
  <c r="AH412" i="1"/>
  <c r="AI412" i="1"/>
  <c r="AJ412" i="1"/>
  <c r="AK412" i="1"/>
  <c r="AL412" i="1"/>
  <c r="AM412" i="1"/>
  <c r="AN412" i="1"/>
  <c r="AV412" i="1"/>
  <c r="C413" i="1"/>
  <c r="D413" i="1"/>
  <c r="E413" i="1"/>
  <c r="F413" i="1"/>
  <c r="G413" i="1"/>
  <c r="H413" i="1"/>
  <c r="J413" i="1"/>
  <c r="K413" i="1"/>
  <c r="L413" i="1"/>
  <c r="M413" i="1"/>
  <c r="AG413" i="1"/>
  <c r="AH413" i="1"/>
  <c r="AI413" i="1"/>
  <c r="AJ413" i="1"/>
  <c r="AK413" i="1"/>
  <c r="AL413" i="1"/>
  <c r="AM413" i="1"/>
  <c r="AN413" i="1"/>
  <c r="AV413" i="1"/>
  <c r="C414" i="1"/>
  <c r="D414" i="1"/>
  <c r="E414" i="1"/>
  <c r="F414" i="1"/>
  <c r="G414" i="1"/>
  <c r="H414" i="1"/>
  <c r="J414" i="1"/>
  <c r="K414" i="1"/>
  <c r="L414" i="1"/>
  <c r="M414" i="1"/>
  <c r="AG414" i="1"/>
  <c r="AH414" i="1"/>
  <c r="AI414" i="1"/>
  <c r="AJ414" i="1"/>
  <c r="AK414" i="1"/>
  <c r="AL414" i="1"/>
  <c r="AM414" i="1"/>
  <c r="AN414" i="1"/>
  <c r="AV414" i="1"/>
  <c r="C415" i="1"/>
  <c r="D415" i="1"/>
  <c r="E415" i="1"/>
  <c r="F415" i="1"/>
  <c r="G415" i="1"/>
  <c r="H415" i="1"/>
  <c r="J415" i="1"/>
  <c r="K415" i="1"/>
  <c r="L415" i="1"/>
  <c r="M415" i="1"/>
  <c r="AG415" i="1"/>
  <c r="AH415" i="1"/>
  <c r="AI415" i="1"/>
  <c r="AJ415" i="1"/>
  <c r="AK415" i="1"/>
  <c r="AL415" i="1"/>
  <c r="AM415" i="1"/>
  <c r="AN415" i="1"/>
  <c r="AV415" i="1"/>
  <c r="C416" i="1"/>
  <c r="D416" i="1"/>
  <c r="E416" i="1"/>
  <c r="F416" i="1"/>
  <c r="G416" i="1"/>
  <c r="H416" i="1"/>
  <c r="J416" i="1"/>
  <c r="K416" i="1"/>
  <c r="L416" i="1"/>
  <c r="M416" i="1"/>
  <c r="AG416" i="1"/>
  <c r="AH416" i="1"/>
  <c r="AI416" i="1"/>
  <c r="AJ416" i="1"/>
  <c r="AK416" i="1"/>
  <c r="AL416" i="1"/>
  <c r="AM416" i="1"/>
  <c r="AN416" i="1"/>
  <c r="AV416" i="1"/>
  <c r="C417" i="1"/>
  <c r="D417" i="1"/>
  <c r="E417" i="1"/>
  <c r="F417" i="1"/>
  <c r="G417" i="1"/>
  <c r="H417" i="1"/>
  <c r="J417" i="1"/>
  <c r="K417" i="1"/>
  <c r="L417" i="1"/>
  <c r="M417" i="1"/>
  <c r="AG417" i="1"/>
  <c r="AH417" i="1"/>
  <c r="AI417" i="1"/>
  <c r="AJ417" i="1"/>
  <c r="AK417" i="1"/>
  <c r="AL417" i="1"/>
  <c r="AM417" i="1"/>
  <c r="AN417" i="1"/>
  <c r="AV417" i="1"/>
  <c r="C418" i="1"/>
  <c r="D418" i="1"/>
  <c r="E418" i="1"/>
  <c r="F418" i="1"/>
  <c r="G418" i="1"/>
  <c r="H418" i="1"/>
  <c r="J418" i="1"/>
  <c r="K418" i="1"/>
  <c r="L418" i="1"/>
  <c r="M418" i="1"/>
  <c r="AG418" i="1"/>
  <c r="AH418" i="1"/>
  <c r="AI418" i="1"/>
  <c r="AJ418" i="1"/>
  <c r="AK418" i="1"/>
  <c r="AL418" i="1"/>
  <c r="AM418" i="1"/>
  <c r="AN418" i="1"/>
  <c r="AV418" i="1"/>
  <c r="C419" i="1"/>
  <c r="D419" i="1"/>
  <c r="E419" i="1"/>
  <c r="F419" i="1"/>
  <c r="G419" i="1"/>
  <c r="H419" i="1"/>
  <c r="J419" i="1"/>
  <c r="K419" i="1"/>
  <c r="L419" i="1"/>
  <c r="M419" i="1"/>
  <c r="AG419" i="1"/>
  <c r="AH419" i="1"/>
  <c r="AI419" i="1"/>
  <c r="AJ419" i="1"/>
  <c r="AK419" i="1"/>
  <c r="AL419" i="1"/>
  <c r="AM419" i="1"/>
  <c r="AN419" i="1"/>
  <c r="AV419" i="1"/>
  <c r="C420" i="1"/>
  <c r="D420" i="1"/>
  <c r="E420" i="1"/>
  <c r="F420" i="1"/>
  <c r="G420" i="1"/>
  <c r="H420" i="1"/>
  <c r="J420" i="1"/>
  <c r="K420" i="1"/>
  <c r="L420" i="1"/>
  <c r="M420" i="1"/>
  <c r="AG420" i="1"/>
  <c r="AH420" i="1"/>
  <c r="AI420" i="1"/>
  <c r="AJ420" i="1"/>
  <c r="AK420" i="1"/>
  <c r="AL420" i="1"/>
  <c r="AM420" i="1"/>
  <c r="AN420" i="1"/>
  <c r="AV420" i="1"/>
  <c r="C421" i="1"/>
  <c r="D421" i="1"/>
  <c r="E421" i="1"/>
  <c r="F421" i="1"/>
  <c r="G421" i="1"/>
  <c r="H421" i="1"/>
  <c r="J421" i="1"/>
  <c r="K421" i="1"/>
  <c r="L421" i="1"/>
  <c r="M421" i="1"/>
  <c r="AG421" i="1"/>
  <c r="AH421" i="1"/>
  <c r="AI421" i="1"/>
  <c r="AJ421" i="1"/>
  <c r="AK421" i="1"/>
  <c r="AL421" i="1"/>
  <c r="AM421" i="1"/>
  <c r="AN421" i="1"/>
  <c r="AV421" i="1"/>
  <c r="C422" i="1"/>
  <c r="D422" i="1"/>
  <c r="E422" i="1"/>
  <c r="F422" i="1"/>
  <c r="G422" i="1"/>
  <c r="H422" i="1"/>
  <c r="J422" i="1"/>
  <c r="K422" i="1"/>
  <c r="L422" i="1"/>
  <c r="M422" i="1"/>
  <c r="AG422" i="1"/>
  <c r="AH422" i="1"/>
  <c r="AI422" i="1"/>
  <c r="AJ422" i="1"/>
  <c r="AK422" i="1"/>
  <c r="AL422" i="1"/>
  <c r="AM422" i="1"/>
  <c r="AN422" i="1"/>
  <c r="AV422" i="1"/>
  <c r="C423" i="1"/>
  <c r="D423" i="1"/>
  <c r="E423" i="1"/>
  <c r="F423" i="1"/>
  <c r="G423" i="1"/>
  <c r="H423" i="1"/>
  <c r="J423" i="1"/>
  <c r="K423" i="1"/>
  <c r="L423" i="1"/>
  <c r="M423" i="1"/>
  <c r="AG423" i="1"/>
  <c r="AH423" i="1"/>
  <c r="AI423" i="1"/>
  <c r="AJ423" i="1"/>
  <c r="AK423" i="1"/>
  <c r="AL423" i="1"/>
  <c r="AM423" i="1"/>
  <c r="AN423" i="1"/>
  <c r="AV423" i="1"/>
  <c r="C424" i="1"/>
  <c r="D424" i="1"/>
  <c r="E424" i="1"/>
  <c r="F424" i="1"/>
  <c r="G424" i="1"/>
  <c r="H424" i="1"/>
  <c r="J424" i="1"/>
  <c r="K424" i="1"/>
  <c r="L424" i="1"/>
  <c r="M424" i="1"/>
  <c r="AG424" i="1"/>
  <c r="AH424" i="1"/>
  <c r="AI424" i="1"/>
  <c r="AJ424" i="1"/>
  <c r="AK424" i="1"/>
  <c r="AL424" i="1"/>
  <c r="AM424" i="1"/>
  <c r="AN424" i="1"/>
  <c r="AV424" i="1"/>
  <c r="C425" i="1"/>
  <c r="D425" i="1"/>
  <c r="E425" i="1"/>
  <c r="F425" i="1"/>
  <c r="G425" i="1"/>
  <c r="H425" i="1"/>
  <c r="J425" i="1"/>
  <c r="K425" i="1"/>
  <c r="L425" i="1"/>
  <c r="M425" i="1"/>
  <c r="AG425" i="1"/>
  <c r="AH425" i="1"/>
  <c r="AI425" i="1"/>
  <c r="AJ425" i="1"/>
  <c r="AK425" i="1"/>
  <c r="AL425" i="1"/>
  <c r="AM425" i="1"/>
  <c r="AN425" i="1"/>
  <c r="AV425" i="1"/>
  <c r="C426" i="1"/>
  <c r="D426" i="1"/>
  <c r="E426" i="1"/>
  <c r="F426" i="1"/>
  <c r="G426" i="1"/>
  <c r="H426" i="1"/>
  <c r="J426" i="1"/>
  <c r="K426" i="1"/>
  <c r="L426" i="1"/>
  <c r="M426" i="1"/>
  <c r="AG426" i="1"/>
  <c r="AH426" i="1"/>
  <c r="AI426" i="1"/>
  <c r="AJ426" i="1"/>
  <c r="AK426" i="1"/>
  <c r="AL426" i="1"/>
  <c r="AM426" i="1"/>
  <c r="AN426" i="1"/>
  <c r="AV426" i="1"/>
  <c r="C427" i="1"/>
  <c r="D427" i="1"/>
  <c r="E427" i="1"/>
  <c r="F427" i="1"/>
  <c r="G427" i="1"/>
  <c r="H427" i="1"/>
  <c r="J427" i="1"/>
  <c r="K427" i="1"/>
  <c r="L427" i="1"/>
  <c r="M427" i="1"/>
  <c r="AG427" i="1"/>
  <c r="AH427" i="1"/>
  <c r="AI427" i="1"/>
  <c r="AJ427" i="1"/>
  <c r="AK427" i="1"/>
  <c r="AL427" i="1"/>
  <c r="AM427" i="1"/>
  <c r="AN427" i="1"/>
  <c r="AV427" i="1"/>
  <c r="C428" i="1"/>
  <c r="D428" i="1"/>
  <c r="E428" i="1"/>
  <c r="F428" i="1"/>
  <c r="G428" i="1"/>
  <c r="H428" i="1"/>
  <c r="J428" i="1"/>
  <c r="K428" i="1"/>
  <c r="L428" i="1"/>
  <c r="M428" i="1"/>
  <c r="AG428" i="1"/>
  <c r="AH428" i="1"/>
  <c r="AI428" i="1"/>
  <c r="AJ428" i="1"/>
  <c r="AK428" i="1"/>
  <c r="AL428" i="1"/>
  <c r="AM428" i="1"/>
  <c r="AN428" i="1"/>
  <c r="AV428" i="1"/>
  <c r="C429" i="1"/>
  <c r="D429" i="1"/>
  <c r="E429" i="1"/>
  <c r="F429" i="1"/>
  <c r="G429" i="1"/>
  <c r="H429" i="1"/>
  <c r="J429" i="1"/>
  <c r="K429" i="1"/>
  <c r="L429" i="1"/>
  <c r="M429" i="1"/>
  <c r="AG429" i="1"/>
  <c r="AH429" i="1"/>
  <c r="AI429" i="1"/>
  <c r="AJ429" i="1"/>
  <c r="AK429" i="1"/>
  <c r="AL429" i="1"/>
  <c r="AM429" i="1"/>
  <c r="AN429" i="1"/>
  <c r="AV429" i="1"/>
  <c r="C430" i="1"/>
  <c r="D430" i="1"/>
  <c r="E430" i="1"/>
  <c r="F430" i="1"/>
  <c r="G430" i="1"/>
  <c r="H430" i="1"/>
  <c r="J430" i="1"/>
  <c r="K430" i="1"/>
  <c r="L430" i="1"/>
  <c r="M430" i="1"/>
  <c r="AG430" i="1"/>
  <c r="AH430" i="1"/>
  <c r="AI430" i="1"/>
  <c r="AJ430" i="1"/>
  <c r="AK430" i="1"/>
  <c r="AL430" i="1"/>
  <c r="AM430" i="1"/>
  <c r="AN430" i="1"/>
  <c r="AV430" i="1"/>
  <c r="C431" i="1"/>
  <c r="D431" i="1"/>
  <c r="E431" i="1"/>
  <c r="F431" i="1"/>
  <c r="G431" i="1"/>
  <c r="H431" i="1"/>
  <c r="J431" i="1"/>
  <c r="K431" i="1"/>
  <c r="L431" i="1"/>
  <c r="M431" i="1"/>
  <c r="AG431" i="1"/>
  <c r="AH431" i="1"/>
  <c r="AI431" i="1"/>
  <c r="AJ431" i="1"/>
  <c r="AK431" i="1"/>
  <c r="AL431" i="1"/>
  <c r="AM431" i="1"/>
  <c r="AN431" i="1"/>
  <c r="AV431" i="1"/>
  <c r="C432" i="1"/>
  <c r="D432" i="1"/>
  <c r="E432" i="1"/>
  <c r="F432" i="1"/>
  <c r="G432" i="1"/>
  <c r="H432" i="1"/>
  <c r="J432" i="1"/>
  <c r="K432" i="1"/>
  <c r="L432" i="1"/>
  <c r="M432" i="1"/>
  <c r="AG432" i="1"/>
  <c r="AH432" i="1"/>
  <c r="AI432" i="1"/>
  <c r="AJ432" i="1"/>
  <c r="AK432" i="1"/>
  <c r="AL432" i="1"/>
  <c r="AM432" i="1"/>
  <c r="AN432" i="1"/>
  <c r="AV432" i="1"/>
  <c r="C433" i="1"/>
  <c r="D433" i="1"/>
  <c r="E433" i="1"/>
  <c r="F433" i="1"/>
  <c r="G433" i="1"/>
  <c r="H433" i="1"/>
  <c r="J433" i="1"/>
  <c r="K433" i="1"/>
  <c r="L433" i="1"/>
  <c r="M433" i="1"/>
  <c r="AG433" i="1"/>
  <c r="AH433" i="1"/>
  <c r="AI433" i="1"/>
  <c r="AJ433" i="1"/>
  <c r="AK433" i="1"/>
  <c r="AL433" i="1"/>
  <c r="AM433" i="1"/>
  <c r="AN433" i="1"/>
  <c r="AV433" i="1"/>
  <c r="C434" i="1"/>
  <c r="D434" i="1"/>
  <c r="E434" i="1"/>
  <c r="F434" i="1"/>
  <c r="G434" i="1"/>
  <c r="H434" i="1"/>
  <c r="J434" i="1"/>
  <c r="K434" i="1"/>
  <c r="L434" i="1"/>
  <c r="M434" i="1"/>
  <c r="AG434" i="1"/>
  <c r="AH434" i="1"/>
  <c r="AI434" i="1"/>
  <c r="AJ434" i="1"/>
  <c r="AK434" i="1"/>
  <c r="AL434" i="1"/>
  <c r="AM434" i="1"/>
  <c r="AN434" i="1"/>
  <c r="AV434" i="1"/>
  <c r="C435" i="1"/>
  <c r="D435" i="1"/>
  <c r="E435" i="1"/>
  <c r="F435" i="1"/>
  <c r="G435" i="1"/>
  <c r="H435" i="1"/>
  <c r="J435" i="1"/>
  <c r="K435" i="1"/>
  <c r="L435" i="1"/>
  <c r="M435" i="1"/>
  <c r="AG435" i="1"/>
  <c r="AH435" i="1"/>
  <c r="AI435" i="1"/>
  <c r="AJ435" i="1"/>
  <c r="AK435" i="1"/>
  <c r="AL435" i="1"/>
  <c r="AM435" i="1"/>
  <c r="AN435" i="1"/>
  <c r="AV435" i="1"/>
  <c r="C436" i="1"/>
  <c r="D436" i="1"/>
  <c r="E436" i="1"/>
  <c r="F436" i="1"/>
  <c r="G436" i="1"/>
  <c r="H436" i="1"/>
  <c r="J436" i="1"/>
  <c r="K436" i="1"/>
  <c r="L436" i="1"/>
  <c r="M436" i="1"/>
  <c r="AG436" i="1"/>
  <c r="AH436" i="1"/>
  <c r="AI436" i="1"/>
  <c r="AJ436" i="1"/>
  <c r="AK436" i="1"/>
  <c r="AL436" i="1"/>
  <c r="AM436" i="1"/>
  <c r="AN436" i="1"/>
  <c r="AV436" i="1"/>
  <c r="C437" i="1"/>
  <c r="D437" i="1"/>
  <c r="E437" i="1"/>
  <c r="F437" i="1"/>
  <c r="G437" i="1"/>
  <c r="H437" i="1"/>
  <c r="J437" i="1"/>
  <c r="K437" i="1"/>
  <c r="L437" i="1"/>
  <c r="M437" i="1"/>
  <c r="AG437" i="1"/>
  <c r="AH437" i="1"/>
  <c r="AI437" i="1"/>
  <c r="AJ437" i="1"/>
  <c r="AK437" i="1"/>
  <c r="AL437" i="1"/>
  <c r="AM437" i="1"/>
  <c r="AN437" i="1"/>
  <c r="AV437" i="1"/>
  <c r="C438" i="1"/>
  <c r="D438" i="1"/>
  <c r="E438" i="1"/>
  <c r="F438" i="1"/>
  <c r="G438" i="1"/>
  <c r="H438" i="1"/>
  <c r="J438" i="1"/>
  <c r="K438" i="1"/>
  <c r="L438" i="1"/>
  <c r="M438" i="1"/>
  <c r="AG438" i="1"/>
  <c r="AH438" i="1"/>
  <c r="AI438" i="1"/>
  <c r="AJ438" i="1"/>
  <c r="AK438" i="1"/>
  <c r="AL438" i="1"/>
  <c r="AM438" i="1"/>
  <c r="AN438" i="1"/>
  <c r="AV438" i="1"/>
  <c r="C439" i="1"/>
  <c r="D439" i="1"/>
  <c r="E439" i="1"/>
  <c r="F439" i="1"/>
  <c r="G439" i="1"/>
  <c r="H439" i="1"/>
  <c r="J439" i="1"/>
  <c r="K439" i="1"/>
  <c r="L439" i="1"/>
  <c r="M439" i="1"/>
  <c r="AG439" i="1"/>
  <c r="AH439" i="1"/>
  <c r="AI439" i="1"/>
  <c r="AJ439" i="1"/>
  <c r="AK439" i="1"/>
  <c r="AL439" i="1"/>
  <c r="AM439" i="1"/>
  <c r="AN439" i="1"/>
  <c r="AV439" i="1"/>
  <c r="C440" i="1"/>
  <c r="D440" i="1"/>
  <c r="E440" i="1"/>
  <c r="F440" i="1"/>
  <c r="G440" i="1"/>
  <c r="H440" i="1"/>
  <c r="J440" i="1"/>
  <c r="K440" i="1"/>
  <c r="L440" i="1"/>
  <c r="M440" i="1"/>
  <c r="AG440" i="1"/>
  <c r="AH440" i="1"/>
  <c r="AI440" i="1"/>
  <c r="AJ440" i="1"/>
  <c r="AK440" i="1"/>
  <c r="AL440" i="1"/>
  <c r="AM440" i="1"/>
  <c r="AN440" i="1"/>
  <c r="AV440" i="1"/>
  <c r="C441" i="1"/>
  <c r="D441" i="1"/>
  <c r="E441" i="1"/>
  <c r="F441" i="1"/>
  <c r="G441" i="1"/>
  <c r="H441" i="1"/>
  <c r="J441" i="1"/>
  <c r="K441" i="1"/>
  <c r="L441" i="1"/>
  <c r="M441" i="1"/>
  <c r="AG441" i="1"/>
  <c r="AH441" i="1"/>
  <c r="AI441" i="1"/>
  <c r="AJ441" i="1"/>
  <c r="AK441" i="1"/>
  <c r="AL441" i="1"/>
  <c r="AM441" i="1"/>
  <c r="AN441" i="1"/>
  <c r="AV441" i="1"/>
  <c r="C442" i="1"/>
  <c r="D442" i="1"/>
  <c r="E442" i="1"/>
  <c r="F442" i="1"/>
  <c r="G442" i="1"/>
  <c r="H442" i="1"/>
  <c r="J442" i="1"/>
  <c r="K442" i="1"/>
  <c r="L442" i="1"/>
  <c r="M442" i="1"/>
  <c r="AG442" i="1"/>
  <c r="AH442" i="1"/>
  <c r="AI442" i="1"/>
  <c r="AJ442" i="1"/>
  <c r="AK442" i="1"/>
  <c r="AL442" i="1"/>
  <c r="AM442" i="1"/>
  <c r="AN442" i="1"/>
  <c r="AV442" i="1"/>
  <c r="C443" i="1"/>
  <c r="D443" i="1"/>
  <c r="E443" i="1"/>
  <c r="F443" i="1"/>
  <c r="G443" i="1"/>
  <c r="H443" i="1"/>
  <c r="J443" i="1"/>
  <c r="K443" i="1"/>
  <c r="L443" i="1"/>
  <c r="M443" i="1"/>
  <c r="AG443" i="1"/>
  <c r="AH443" i="1"/>
  <c r="AI443" i="1"/>
  <c r="AJ443" i="1"/>
  <c r="AK443" i="1"/>
  <c r="AL443" i="1"/>
  <c r="AM443" i="1"/>
  <c r="AN443" i="1"/>
  <c r="AV443" i="1"/>
  <c r="C444" i="1"/>
  <c r="D444" i="1"/>
  <c r="E444" i="1"/>
  <c r="F444" i="1"/>
  <c r="G444" i="1"/>
  <c r="H444" i="1"/>
  <c r="J444" i="1"/>
  <c r="K444" i="1"/>
  <c r="L444" i="1"/>
  <c r="M444" i="1"/>
  <c r="AG444" i="1"/>
  <c r="AH444" i="1"/>
  <c r="AI444" i="1"/>
  <c r="AJ444" i="1"/>
  <c r="AK444" i="1"/>
  <c r="AL444" i="1"/>
  <c r="AM444" i="1"/>
  <c r="AN444" i="1"/>
  <c r="AV444" i="1"/>
  <c r="C445" i="1"/>
  <c r="D445" i="1"/>
  <c r="E445" i="1"/>
  <c r="F445" i="1"/>
  <c r="G445" i="1"/>
  <c r="H445" i="1"/>
  <c r="J445" i="1"/>
  <c r="K445" i="1"/>
  <c r="L445" i="1"/>
  <c r="M445" i="1"/>
  <c r="AG445" i="1"/>
  <c r="AH445" i="1"/>
  <c r="AI445" i="1"/>
  <c r="AJ445" i="1"/>
  <c r="AK445" i="1"/>
  <c r="AL445" i="1"/>
  <c r="AM445" i="1"/>
  <c r="AN445" i="1"/>
  <c r="AV445" i="1"/>
  <c r="C446" i="1"/>
  <c r="D446" i="1"/>
  <c r="E446" i="1"/>
  <c r="F446" i="1"/>
  <c r="G446" i="1"/>
  <c r="H446" i="1"/>
  <c r="J446" i="1"/>
  <c r="K446" i="1"/>
  <c r="L446" i="1"/>
  <c r="M446" i="1"/>
  <c r="AG446" i="1"/>
  <c r="AH446" i="1"/>
  <c r="AI446" i="1"/>
  <c r="AJ446" i="1"/>
  <c r="AK446" i="1"/>
  <c r="AL446" i="1"/>
  <c r="AM446" i="1"/>
  <c r="AN446" i="1"/>
  <c r="AV446" i="1"/>
  <c r="C447" i="1"/>
  <c r="D447" i="1"/>
  <c r="E447" i="1"/>
  <c r="F447" i="1"/>
  <c r="G447" i="1"/>
  <c r="H447" i="1"/>
  <c r="J447" i="1"/>
  <c r="K447" i="1"/>
  <c r="L447" i="1"/>
  <c r="M447" i="1"/>
  <c r="AG447" i="1"/>
  <c r="AH447" i="1"/>
  <c r="AI447" i="1"/>
  <c r="AJ447" i="1"/>
  <c r="AK447" i="1"/>
  <c r="AL447" i="1"/>
  <c r="AM447" i="1"/>
  <c r="AN447" i="1"/>
  <c r="AV447" i="1"/>
  <c r="C448" i="1"/>
  <c r="D448" i="1"/>
  <c r="E448" i="1"/>
  <c r="F448" i="1"/>
  <c r="G448" i="1"/>
  <c r="H448" i="1"/>
  <c r="J448" i="1"/>
  <c r="K448" i="1"/>
  <c r="L448" i="1"/>
  <c r="M448" i="1"/>
  <c r="AG448" i="1"/>
  <c r="AH448" i="1"/>
  <c r="AI448" i="1"/>
  <c r="AJ448" i="1"/>
  <c r="AK448" i="1"/>
  <c r="AL448" i="1"/>
  <c r="AM448" i="1"/>
  <c r="AN448" i="1"/>
  <c r="AV448" i="1"/>
  <c r="C449" i="1"/>
  <c r="D449" i="1"/>
  <c r="E449" i="1"/>
  <c r="F449" i="1"/>
  <c r="G449" i="1"/>
  <c r="H449" i="1"/>
  <c r="J449" i="1"/>
  <c r="K449" i="1"/>
  <c r="L449" i="1"/>
  <c r="M449" i="1"/>
  <c r="AG449" i="1"/>
  <c r="AH449" i="1"/>
  <c r="AI449" i="1"/>
  <c r="AJ449" i="1"/>
  <c r="AK449" i="1"/>
  <c r="AL449" i="1"/>
  <c r="AM449" i="1"/>
  <c r="AN449" i="1"/>
  <c r="AV449" i="1"/>
  <c r="C450" i="1"/>
  <c r="D450" i="1"/>
  <c r="E450" i="1"/>
  <c r="F450" i="1"/>
  <c r="G450" i="1"/>
  <c r="H450" i="1"/>
  <c r="J450" i="1"/>
  <c r="K450" i="1"/>
  <c r="L450" i="1"/>
  <c r="M450" i="1"/>
  <c r="AG450" i="1"/>
  <c r="AH450" i="1"/>
  <c r="AI450" i="1"/>
  <c r="AJ450" i="1"/>
  <c r="AK450" i="1"/>
  <c r="AL450" i="1"/>
  <c r="AM450" i="1"/>
  <c r="AN450" i="1"/>
  <c r="AV450" i="1"/>
  <c r="C451" i="1"/>
  <c r="D451" i="1"/>
  <c r="E451" i="1"/>
  <c r="F451" i="1"/>
  <c r="G451" i="1"/>
  <c r="H451" i="1"/>
  <c r="J451" i="1"/>
  <c r="K451" i="1"/>
  <c r="L451" i="1"/>
  <c r="M451" i="1"/>
  <c r="AG451" i="1"/>
  <c r="AH451" i="1"/>
  <c r="AI451" i="1"/>
  <c r="AJ451" i="1"/>
  <c r="AK451" i="1"/>
  <c r="AL451" i="1"/>
  <c r="AM451" i="1"/>
  <c r="AN451" i="1"/>
  <c r="AV451" i="1"/>
  <c r="C452" i="1"/>
  <c r="D452" i="1"/>
  <c r="E452" i="1"/>
  <c r="F452" i="1"/>
  <c r="G452" i="1"/>
  <c r="H452" i="1"/>
  <c r="J452" i="1"/>
  <c r="K452" i="1"/>
  <c r="L452" i="1"/>
  <c r="M452" i="1"/>
  <c r="AG452" i="1"/>
  <c r="AH452" i="1"/>
  <c r="AI452" i="1"/>
  <c r="AJ452" i="1"/>
  <c r="AK452" i="1"/>
  <c r="AL452" i="1"/>
  <c r="AM452" i="1"/>
  <c r="AN452" i="1"/>
  <c r="AV452" i="1"/>
  <c r="C453" i="1"/>
  <c r="D453" i="1"/>
  <c r="E453" i="1"/>
  <c r="F453" i="1"/>
  <c r="G453" i="1"/>
  <c r="H453" i="1"/>
  <c r="J453" i="1"/>
  <c r="K453" i="1"/>
  <c r="L453" i="1"/>
  <c r="M453" i="1"/>
  <c r="AG453" i="1"/>
  <c r="AH453" i="1"/>
  <c r="AI453" i="1"/>
  <c r="AJ453" i="1"/>
  <c r="AK453" i="1"/>
  <c r="AL453" i="1"/>
  <c r="AM453" i="1"/>
  <c r="AN453" i="1"/>
  <c r="AV453" i="1"/>
  <c r="C454" i="1"/>
  <c r="D454" i="1"/>
  <c r="E454" i="1"/>
  <c r="F454" i="1"/>
  <c r="G454" i="1"/>
  <c r="H454" i="1"/>
  <c r="J454" i="1"/>
  <c r="K454" i="1"/>
  <c r="L454" i="1"/>
  <c r="M454" i="1"/>
  <c r="AG454" i="1"/>
  <c r="AH454" i="1"/>
  <c r="AI454" i="1"/>
  <c r="AJ454" i="1"/>
  <c r="AK454" i="1"/>
  <c r="AL454" i="1"/>
  <c r="AM454" i="1"/>
  <c r="AN454" i="1"/>
  <c r="AV454" i="1"/>
  <c r="C455" i="1"/>
  <c r="D455" i="1"/>
  <c r="E455" i="1"/>
  <c r="F455" i="1"/>
  <c r="G455" i="1"/>
  <c r="H455" i="1"/>
  <c r="J455" i="1"/>
  <c r="K455" i="1"/>
  <c r="L455" i="1"/>
  <c r="M455" i="1"/>
  <c r="AG455" i="1"/>
  <c r="AH455" i="1"/>
  <c r="AI455" i="1"/>
  <c r="AJ455" i="1"/>
  <c r="AK455" i="1"/>
  <c r="AL455" i="1"/>
  <c r="AM455" i="1"/>
  <c r="AN455" i="1"/>
  <c r="AV455" i="1"/>
  <c r="C456" i="1"/>
  <c r="D456" i="1"/>
  <c r="E456" i="1"/>
  <c r="F456" i="1"/>
  <c r="G456" i="1"/>
  <c r="H456" i="1"/>
  <c r="J456" i="1"/>
  <c r="K456" i="1"/>
  <c r="L456" i="1"/>
  <c r="M456" i="1"/>
  <c r="AG456" i="1"/>
  <c r="AH456" i="1"/>
  <c r="AI456" i="1"/>
  <c r="AJ456" i="1"/>
  <c r="AK456" i="1"/>
  <c r="AL456" i="1"/>
  <c r="AM456" i="1"/>
  <c r="AN456" i="1"/>
  <c r="AV456" i="1"/>
  <c r="C457" i="1"/>
  <c r="D457" i="1"/>
  <c r="E457" i="1"/>
  <c r="F457" i="1"/>
  <c r="G457" i="1"/>
  <c r="H457" i="1"/>
  <c r="J457" i="1"/>
  <c r="K457" i="1"/>
  <c r="L457" i="1"/>
  <c r="M457" i="1"/>
  <c r="AG457" i="1"/>
  <c r="AH457" i="1"/>
  <c r="AI457" i="1"/>
  <c r="AJ457" i="1"/>
  <c r="AK457" i="1"/>
  <c r="AL457" i="1"/>
  <c r="AM457" i="1"/>
  <c r="AN457" i="1"/>
  <c r="AV457" i="1"/>
  <c r="C458" i="1"/>
  <c r="D458" i="1"/>
  <c r="E458" i="1"/>
  <c r="F458" i="1"/>
  <c r="G458" i="1"/>
  <c r="H458" i="1"/>
  <c r="J458" i="1"/>
  <c r="K458" i="1"/>
  <c r="L458" i="1"/>
  <c r="M458" i="1"/>
  <c r="AG458" i="1"/>
  <c r="AH458" i="1"/>
  <c r="AI458" i="1"/>
  <c r="AJ458" i="1"/>
  <c r="AK458" i="1"/>
  <c r="AL458" i="1"/>
  <c r="AM458" i="1"/>
  <c r="AN458" i="1"/>
  <c r="AV458" i="1"/>
  <c r="C459" i="1"/>
  <c r="D459" i="1"/>
  <c r="E459" i="1"/>
  <c r="F459" i="1"/>
  <c r="G459" i="1"/>
  <c r="H459" i="1"/>
  <c r="J459" i="1"/>
  <c r="K459" i="1"/>
  <c r="L459" i="1"/>
  <c r="M459" i="1"/>
  <c r="AG459" i="1"/>
  <c r="AH459" i="1"/>
  <c r="AI459" i="1"/>
  <c r="AJ459" i="1"/>
  <c r="AK459" i="1"/>
  <c r="AL459" i="1"/>
  <c r="AM459" i="1"/>
  <c r="AN459" i="1"/>
  <c r="AV459" i="1"/>
  <c r="C460" i="1"/>
  <c r="D460" i="1"/>
  <c r="E460" i="1"/>
  <c r="F460" i="1"/>
  <c r="G460" i="1"/>
  <c r="H460" i="1"/>
  <c r="J460" i="1"/>
  <c r="K460" i="1"/>
  <c r="L460" i="1"/>
  <c r="M460" i="1"/>
  <c r="AG460" i="1"/>
  <c r="AH460" i="1"/>
  <c r="AI460" i="1"/>
  <c r="AJ460" i="1"/>
  <c r="AK460" i="1"/>
  <c r="AL460" i="1"/>
  <c r="AM460" i="1"/>
  <c r="AN460" i="1"/>
  <c r="AV460" i="1"/>
  <c r="C461" i="1"/>
  <c r="D461" i="1"/>
  <c r="E461" i="1"/>
  <c r="F461" i="1"/>
  <c r="G461" i="1"/>
  <c r="H461" i="1"/>
  <c r="J461" i="1"/>
  <c r="K461" i="1"/>
  <c r="L461" i="1"/>
  <c r="M461" i="1"/>
  <c r="AG461" i="1"/>
  <c r="AH461" i="1"/>
  <c r="AI461" i="1"/>
  <c r="AJ461" i="1"/>
  <c r="AK461" i="1"/>
  <c r="AL461" i="1"/>
  <c r="AM461" i="1"/>
  <c r="AN461" i="1"/>
  <c r="AV461" i="1"/>
  <c r="C462" i="1"/>
  <c r="D462" i="1"/>
  <c r="E462" i="1"/>
  <c r="F462" i="1"/>
  <c r="G462" i="1"/>
  <c r="H462" i="1"/>
  <c r="J462" i="1"/>
  <c r="K462" i="1"/>
  <c r="L462" i="1"/>
  <c r="M462" i="1"/>
  <c r="AG462" i="1"/>
  <c r="AH462" i="1"/>
  <c r="AI462" i="1"/>
  <c r="AJ462" i="1"/>
  <c r="AK462" i="1"/>
  <c r="AL462" i="1"/>
  <c r="AM462" i="1"/>
  <c r="AN462" i="1"/>
  <c r="AV462" i="1"/>
  <c r="C463" i="1"/>
  <c r="D463" i="1"/>
  <c r="E463" i="1"/>
  <c r="F463" i="1"/>
  <c r="G463" i="1"/>
  <c r="H463" i="1"/>
  <c r="J463" i="1"/>
  <c r="K463" i="1"/>
  <c r="L463" i="1"/>
  <c r="M463" i="1"/>
  <c r="AG463" i="1"/>
  <c r="AH463" i="1"/>
  <c r="AI463" i="1"/>
  <c r="AJ463" i="1"/>
  <c r="AK463" i="1"/>
  <c r="AL463" i="1"/>
  <c r="AM463" i="1"/>
  <c r="AN463" i="1"/>
  <c r="AV463" i="1"/>
  <c r="C464" i="1"/>
  <c r="D464" i="1"/>
  <c r="E464" i="1"/>
  <c r="F464" i="1"/>
  <c r="G464" i="1"/>
  <c r="H464" i="1"/>
  <c r="J464" i="1"/>
  <c r="K464" i="1"/>
  <c r="L464" i="1"/>
  <c r="M464" i="1"/>
  <c r="AG464" i="1"/>
  <c r="AH464" i="1"/>
  <c r="AI464" i="1"/>
  <c r="AJ464" i="1"/>
  <c r="AK464" i="1"/>
  <c r="AL464" i="1"/>
  <c r="AM464" i="1"/>
  <c r="AN464" i="1"/>
  <c r="AV464" i="1"/>
  <c r="C465" i="1"/>
  <c r="D465" i="1"/>
  <c r="E465" i="1"/>
  <c r="F465" i="1"/>
  <c r="G465" i="1"/>
  <c r="H465" i="1"/>
  <c r="J465" i="1"/>
  <c r="K465" i="1"/>
  <c r="L465" i="1"/>
  <c r="M465" i="1"/>
  <c r="AG465" i="1"/>
  <c r="AH465" i="1"/>
  <c r="AI465" i="1"/>
  <c r="AJ465" i="1"/>
  <c r="AK465" i="1"/>
  <c r="AL465" i="1"/>
  <c r="AM465" i="1"/>
  <c r="AN465" i="1"/>
  <c r="AV465" i="1"/>
  <c r="C466" i="1"/>
  <c r="D466" i="1"/>
  <c r="E466" i="1"/>
  <c r="F466" i="1"/>
  <c r="G466" i="1"/>
  <c r="H466" i="1"/>
  <c r="J466" i="1"/>
  <c r="K466" i="1"/>
  <c r="L466" i="1"/>
  <c r="M466" i="1"/>
  <c r="AG466" i="1"/>
  <c r="AH466" i="1"/>
  <c r="AI466" i="1"/>
  <c r="AJ466" i="1"/>
  <c r="AK466" i="1"/>
  <c r="AL466" i="1"/>
  <c r="AM466" i="1"/>
  <c r="AN466" i="1"/>
  <c r="AV466" i="1"/>
  <c r="C467" i="1"/>
  <c r="D467" i="1"/>
  <c r="E467" i="1"/>
  <c r="F467" i="1"/>
  <c r="G467" i="1"/>
  <c r="H467" i="1"/>
  <c r="J467" i="1"/>
  <c r="K467" i="1"/>
  <c r="L467" i="1"/>
  <c r="M467" i="1"/>
  <c r="AG467" i="1"/>
  <c r="AH467" i="1"/>
  <c r="AI467" i="1"/>
  <c r="AJ467" i="1"/>
  <c r="AK467" i="1"/>
  <c r="AL467" i="1"/>
  <c r="AM467" i="1"/>
  <c r="AN467" i="1"/>
  <c r="AV467" i="1"/>
  <c r="C468" i="1"/>
  <c r="D468" i="1"/>
  <c r="E468" i="1"/>
  <c r="F468" i="1"/>
  <c r="G468" i="1"/>
  <c r="H468" i="1"/>
  <c r="J468" i="1"/>
  <c r="K468" i="1"/>
  <c r="L468" i="1"/>
  <c r="M468" i="1"/>
  <c r="AG468" i="1"/>
  <c r="AH468" i="1"/>
  <c r="AI468" i="1"/>
  <c r="AJ468" i="1"/>
  <c r="AK468" i="1"/>
  <c r="AL468" i="1"/>
  <c r="AM468" i="1"/>
  <c r="AN468" i="1"/>
  <c r="AV468" i="1"/>
  <c r="C469" i="1"/>
  <c r="D469" i="1"/>
  <c r="E469" i="1"/>
  <c r="F469" i="1"/>
  <c r="G469" i="1"/>
  <c r="H469" i="1"/>
  <c r="J469" i="1"/>
  <c r="K469" i="1"/>
  <c r="L469" i="1"/>
  <c r="M469" i="1"/>
  <c r="AG469" i="1"/>
  <c r="AH469" i="1"/>
  <c r="AI469" i="1"/>
  <c r="AJ469" i="1"/>
  <c r="AK469" i="1"/>
  <c r="AL469" i="1"/>
  <c r="AM469" i="1"/>
  <c r="AN469" i="1"/>
  <c r="AV469" i="1"/>
  <c r="C470" i="1"/>
  <c r="D470" i="1"/>
  <c r="E470" i="1"/>
  <c r="F470" i="1"/>
  <c r="G470" i="1"/>
  <c r="H470" i="1"/>
  <c r="J470" i="1"/>
  <c r="K470" i="1"/>
  <c r="L470" i="1"/>
  <c r="M470" i="1"/>
  <c r="AG470" i="1"/>
  <c r="AH470" i="1"/>
  <c r="AI470" i="1"/>
  <c r="AJ470" i="1"/>
  <c r="AK470" i="1"/>
  <c r="AL470" i="1"/>
  <c r="AM470" i="1"/>
  <c r="AN470" i="1"/>
  <c r="AV470" i="1"/>
  <c r="C471" i="1"/>
  <c r="D471" i="1"/>
  <c r="E471" i="1"/>
  <c r="F471" i="1"/>
  <c r="G471" i="1"/>
  <c r="H471" i="1"/>
  <c r="J471" i="1"/>
  <c r="K471" i="1"/>
  <c r="L471" i="1"/>
  <c r="M471" i="1"/>
  <c r="AG471" i="1"/>
  <c r="AH471" i="1"/>
  <c r="AI471" i="1"/>
  <c r="AJ471" i="1"/>
  <c r="AK471" i="1"/>
  <c r="AL471" i="1"/>
  <c r="AM471" i="1"/>
  <c r="AN471" i="1"/>
  <c r="AV471" i="1"/>
  <c r="C472" i="1"/>
  <c r="D472" i="1"/>
  <c r="E472" i="1"/>
  <c r="F472" i="1"/>
  <c r="G472" i="1"/>
  <c r="H472" i="1"/>
  <c r="J472" i="1"/>
  <c r="K472" i="1"/>
  <c r="L472" i="1"/>
  <c r="M472" i="1"/>
  <c r="AG472" i="1"/>
  <c r="AH472" i="1"/>
  <c r="AI472" i="1"/>
  <c r="AJ472" i="1"/>
  <c r="AK472" i="1"/>
  <c r="AL472" i="1"/>
  <c r="AM472" i="1"/>
  <c r="AN472" i="1"/>
  <c r="AV472" i="1"/>
  <c r="C473" i="1"/>
  <c r="D473" i="1"/>
  <c r="E473" i="1"/>
  <c r="F473" i="1"/>
  <c r="G473" i="1"/>
  <c r="H473" i="1"/>
  <c r="J473" i="1"/>
  <c r="K473" i="1"/>
  <c r="L473" i="1"/>
  <c r="M473" i="1"/>
  <c r="AG473" i="1"/>
  <c r="AH473" i="1"/>
  <c r="AI473" i="1"/>
  <c r="AJ473" i="1"/>
  <c r="AK473" i="1"/>
  <c r="AL473" i="1"/>
  <c r="AM473" i="1"/>
  <c r="AN473" i="1"/>
  <c r="AV473" i="1"/>
  <c r="C474" i="1"/>
  <c r="D474" i="1"/>
  <c r="E474" i="1"/>
  <c r="F474" i="1"/>
  <c r="G474" i="1"/>
  <c r="H474" i="1"/>
  <c r="J474" i="1"/>
  <c r="K474" i="1"/>
  <c r="L474" i="1"/>
  <c r="M474" i="1"/>
  <c r="AG474" i="1"/>
  <c r="AH474" i="1"/>
  <c r="AI474" i="1"/>
  <c r="AJ474" i="1"/>
  <c r="AK474" i="1"/>
  <c r="AL474" i="1"/>
  <c r="AM474" i="1"/>
  <c r="AN474" i="1"/>
  <c r="AV474" i="1"/>
  <c r="C475" i="1"/>
  <c r="D475" i="1"/>
  <c r="E475" i="1"/>
  <c r="F475" i="1"/>
  <c r="G475" i="1"/>
  <c r="H475" i="1"/>
  <c r="J475" i="1"/>
  <c r="K475" i="1"/>
  <c r="L475" i="1"/>
  <c r="M475" i="1"/>
  <c r="AG475" i="1"/>
  <c r="AH475" i="1"/>
  <c r="AI475" i="1"/>
  <c r="AJ475" i="1"/>
  <c r="AK475" i="1"/>
  <c r="AL475" i="1"/>
  <c r="AM475" i="1"/>
  <c r="AN475" i="1"/>
  <c r="AV475" i="1"/>
  <c r="C476" i="1"/>
  <c r="D476" i="1"/>
  <c r="E476" i="1"/>
  <c r="F476" i="1"/>
  <c r="G476" i="1"/>
  <c r="H476" i="1"/>
  <c r="J476" i="1"/>
  <c r="K476" i="1"/>
  <c r="L476" i="1"/>
  <c r="M476" i="1"/>
  <c r="AG476" i="1"/>
  <c r="AH476" i="1"/>
  <c r="AI476" i="1"/>
  <c r="AJ476" i="1"/>
  <c r="AK476" i="1"/>
  <c r="AL476" i="1"/>
  <c r="AM476" i="1"/>
  <c r="AN476" i="1"/>
  <c r="AV476" i="1"/>
  <c r="C477" i="1"/>
  <c r="D477" i="1"/>
  <c r="E477" i="1"/>
  <c r="F477" i="1"/>
  <c r="G477" i="1"/>
  <c r="H477" i="1"/>
  <c r="J477" i="1"/>
  <c r="K477" i="1"/>
  <c r="L477" i="1"/>
  <c r="M477" i="1"/>
  <c r="AG477" i="1"/>
  <c r="AH477" i="1"/>
  <c r="AI477" i="1"/>
  <c r="AJ477" i="1"/>
  <c r="AK477" i="1"/>
  <c r="AL477" i="1"/>
  <c r="AM477" i="1"/>
  <c r="AN477" i="1"/>
  <c r="AV477" i="1"/>
  <c r="C478" i="1"/>
  <c r="D478" i="1"/>
  <c r="E478" i="1"/>
  <c r="F478" i="1"/>
  <c r="G478" i="1"/>
  <c r="H478" i="1"/>
  <c r="J478" i="1"/>
  <c r="K478" i="1"/>
  <c r="L478" i="1"/>
  <c r="M478" i="1"/>
  <c r="AG478" i="1"/>
  <c r="AH478" i="1"/>
  <c r="AI478" i="1"/>
  <c r="AJ478" i="1"/>
  <c r="AK478" i="1"/>
  <c r="AL478" i="1"/>
  <c r="AM478" i="1"/>
  <c r="AN478" i="1"/>
  <c r="AV478" i="1"/>
  <c r="C479" i="1"/>
  <c r="D479" i="1"/>
  <c r="E479" i="1"/>
  <c r="F479" i="1"/>
  <c r="G479" i="1"/>
  <c r="H479" i="1"/>
  <c r="J479" i="1"/>
  <c r="K479" i="1"/>
  <c r="L479" i="1"/>
  <c r="M479" i="1"/>
  <c r="AG479" i="1"/>
  <c r="AH479" i="1"/>
  <c r="AI479" i="1"/>
  <c r="AJ479" i="1"/>
  <c r="AK479" i="1"/>
  <c r="AL479" i="1"/>
  <c r="AM479" i="1"/>
  <c r="AN479" i="1"/>
  <c r="AV479" i="1"/>
  <c r="C480" i="1"/>
  <c r="D480" i="1"/>
  <c r="E480" i="1"/>
  <c r="F480" i="1"/>
  <c r="G480" i="1"/>
  <c r="H480" i="1"/>
  <c r="J480" i="1"/>
  <c r="K480" i="1"/>
  <c r="L480" i="1"/>
  <c r="M480" i="1"/>
  <c r="AG480" i="1"/>
  <c r="AH480" i="1"/>
  <c r="AI480" i="1"/>
  <c r="AJ480" i="1"/>
  <c r="AK480" i="1"/>
  <c r="AL480" i="1"/>
  <c r="AM480" i="1"/>
  <c r="AN480" i="1"/>
  <c r="AV480" i="1"/>
  <c r="C481" i="1"/>
  <c r="D481" i="1"/>
  <c r="E481" i="1"/>
  <c r="F481" i="1"/>
  <c r="G481" i="1"/>
  <c r="H481" i="1"/>
  <c r="J481" i="1"/>
  <c r="K481" i="1"/>
  <c r="L481" i="1"/>
  <c r="M481" i="1"/>
  <c r="AG481" i="1"/>
  <c r="AH481" i="1"/>
  <c r="AI481" i="1"/>
  <c r="AJ481" i="1"/>
  <c r="AK481" i="1"/>
  <c r="AL481" i="1"/>
  <c r="AM481" i="1"/>
  <c r="AN481" i="1"/>
  <c r="AV481" i="1"/>
  <c r="C482" i="1"/>
  <c r="D482" i="1"/>
  <c r="E482" i="1"/>
  <c r="F482" i="1"/>
  <c r="G482" i="1"/>
  <c r="H482" i="1"/>
  <c r="J482" i="1"/>
  <c r="K482" i="1"/>
  <c r="L482" i="1"/>
  <c r="M482" i="1"/>
  <c r="AG482" i="1"/>
  <c r="AH482" i="1"/>
  <c r="AI482" i="1"/>
  <c r="AJ482" i="1"/>
  <c r="AK482" i="1"/>
  <c r="AL482" i="1"/>
  <c r="AM482" i="1"/>
  <c r="AN482" i="1"/>
  <c r="AV482" i="1"/>
  <c r="C483" i="1"/>
  <c r="D483" i="1"/>
  <c r="E483" i="1"/>
  <c r="F483" i="1"/>
  <c r="G483" i="1"/>
  <c r="H483" i="1"/>
  <c r="J483" i="1"/>
  <c r="K483" i="1"/>
  <c r="L483" i="1"/>
  <c r="M483" i="1"/>
  <c r="AG483" i="1"/>
  <c r="AH483" i="1"/>
  <c r="AI483" i="1"/>
  <c r="AJ483" i="1"/>
  <c r="AK483" i="1"/>
  <c r="AL483" i="1"/>
  <c r="AM483" i="1"/>
  <c r="AN483" i="1"/>
  <c r="AV483" i="1"/>
  <c r="C484" i="1"/>
  <c r="D484" i="1"/>
  <c r="E484" i="1"/>
  <c r="F484" i="1"/>
  <c r="G484" i="1"/>
  <c r="H484" i="1"/>
  <c r="J484" i="1"/>
  <c r="K484" i="1"/>
  <c r="L484" i="1"/>
  <c r="M484" i="1"/>
  <c r="AG484" i="1"/>
  <c r="AH484" i="1"/>
  <c r="AI484" i="1"/>
  <c r="AJ484" i="1"/>
  <c r="AK484" i="1"/>
  <c r="AL484" i="1"/>
  <c r="AM484" i="1"/>
  <c r="AN484" i="1"/>
  <c r="AV484" i="1"/>
  <c r="C485" i="1"/>
  <c r="D485" i="1"/>
  <c r="E485" i="1"/>
  <c r="F485" i="1"/>
  <c r="G485" i="1"/>
  <c r="H485" i="1"/>
  <c r="J485" i="1"/>
  <c r="K485" i="1"/>
  <c r="L485" i="1"/>
  <c r="M485" i="1"/>
  <c r="AG485" i="1"/>
  <c r="AH485" i="1"/>
  <c r="AI485" i="1"/>
  <c r="AJ485" i="1"/>
  <c r="AK485" i="1"/>
  <c r="AL485" i="1"/>
  <c r="AM485" i="1"/>
  <c r="AN485" i="1"/>
  <c r="AV485" i="1"/>
  <c r="C486" i="1"/>
  <c r="D486" i="1"/>
  <c r="E486" i="1"/>
  <c r="F486" i="1"/>
  <c r="G486" i="1"/>
  <c r="H486" i="1"/>
  <c r="J486" i="1"/>
  <c r="K486" i="1"/>
  <c r="L486" i="1"/>
  <c r="M486" i="1"/>
  <c r="AG486" i="1"/>
  <c r="AH486" i="1"/>
  <c r="AI486" i="1"/>
  <c r="AJ486" i="1"/>
  <c r="AK486" i="1"/>
  <c r="AL486" i="1"/>
  <c r="AM486" i="1"/>
  <c r="AN486" i="1"/>
  <c r="AV486" i="1"/>
  <c r="C487" i="1"/>
  <c r="D487" i="1"/>
  <c r="E487" i="1"/>
  <c r="F487" i="1"/>
  <c r="G487" i="1"/>
  <c r="H487" i="1"/>
  <c r="J487" i="1"/>
  <c r="K487" i="1"/>
  <c r="L487" i="1"/>
  <c r="M487" i="1"/>
  <c r="AG487" i="1"/>
  <c r="AH487" i="1"/>
  <c r="AI487" i="1"/>
  <c r="AJ487" i="1"/>
  <c r="AK487" i="1"/>
  <c r="AL487" i="1"/>
  <c r="AM487" i="1"/>
  <c r="AN487" i="1"/>
  <c r="AV487" i="1"/>
  <c r="C488" i="1"/>
  <c r="D488" i="1"/>
  <c r="E488" i="1"/>
  <c r="F488" i="1"/>
  <c r="G488" i="1"/>
  <c r="H488" i="1"/>
  <c r="J488" i="1"/>
  <c r="K488" i="1"/>
  <c r="L488" i="1"/>
  <c r="M488" i="1"/>
  <c r="AG488" i="1"/>
  <c r="AH488" i="1"/>
  <c r="AI488" i="1"/>
  <c r="AJ488" i="1"/>
  <c r="AK488" i="1"/>
  <c r="AL488" i="1"/>
  <c r="AM488" i="1"/>
  <c r="AN488" i="1"/>
  <c r="AV488" i="1"/>
  <c r="C489" i="1"/>
  <c r="D489" i="1"/>
  <c r="E489" i="1"/>
  <c r="F489" i="1"/>
  <c r="G489" i="1"/>
  <c r="H489" i="1"/>
  <c r="J489" i="1"/>
  <c r="K489" i="1"/>
  <c r="L489" i="1"/>
  <c r="M489" i="1"/>
  <c r="AG489" i="1"/>
  <c r="AH489" i="1"/>
  <c r="AI489" i="1"/>
  <c r="AJ489" i="1"/>
  <c r="AK489" i="1"/>
  <c r="AL489" i="1"/>
  <c r="AM489" i="1"/>
  <c r="AN489" i="1"/>
  <c r="AV489" i="1"/>
  <c r="C490" i="1"/>
  <c r="D490" i="1"/>
  <c r="E490" i="1"/>
  <c r="F490" i="1"/>
  <c r="G490" i="1"/>
  <c r="H490" i="1"/>
  <c r="J490" i="1"/>
  <c r="K490" i="1"/>
  <c r="L490" i="1"/>
  <c r="M490" i="1"/>
  <c r="AG490" i="1"/>
  <c r="AH490" i="1"/>
  <c r="AI490" i="1"/>
  <c r="AJ490" i="1"/>
  <c r="AK490" i="1"/>
  <c r="AL490" i="1"/>
  <c r="AM490" i="1"/>
  <c r="AN490" i="1"/>
  <c r="AV490" i="1"/>
  <c r="C491" i="1"/>
  <c r="D491" i="1"/>
  <c r="E491" i="1"/>
  <c r="F491" i="1"/>
  <c r="G491" i="1"/>
  <c r="H491" i="1"/>
  <c r="J491" i="1"/>
  <c r="K491" i="1"/>
  <c r="L491" i="1"/>
  <c r="M491" i="1"/>
  <c r="AG491" i="1"/>
  <c r="AH491" i="1"/>
  <c r="AI491" i="1"/>
  <c r="AJ491" i="1"/>
  <c r="AK491" i="1"/>
  <c r="AL491" i="1"/>
  <c r="AM491" i="1"/>
  <c r="AN491" i="1"/>
  <c r="AV491" i="1"/>
  <c r="C492" i="1"/>
  <c r="D492" i="1"/>
  <c r="E492" i="1"/>
  <c r="F492" i="1"/>
  <c r="G492" i="1"/>
  <c r="H492" i="1"/>
  <c r="J492" i="1"/>
  <c r="K492" i="1"/>
  <c r="L492" i="1"/>
  <c r="M492" i="1"/>
  <c r="AG492" i="1"/>
  <c r="AH492" i="1"/>
  <c r="AI492" i="1"/>
  <c r="AJ492" i="1"/>
  <c r="AK492" i="1"/>
  <c r="AL492" i="1"/>
  <c r="AM492" i="1"/>
  <c r="AN492" i="1"/>
  <c r="AV492" i="1"/>
  <c r="C493" i="1"/>
  <c r="D493" i="1"/>
  <c r="E493" i="1"/>
  <c r="F493" i="1"/>
  <c r="G493" i="1"/>
  <c r="H493" i="1"/>
  <c r="J493" i="1"/>
  <c r="K493" i="1"/>
  <c r="L493" i="1"/>
  <c r="M493" i="1"/>
  <c r="AG493" i="1"/>
  <c r="AH493" i="1"/>
  <c r="AI493" i="1"/>
  <c r="AJ493" i="1"/>
  <c r="AK493" i="1"/>
  <c r="AL493" i="1"/>
  <c r="AM493" i="1"/>
  <c r="AN493" i="1"/>
  <c r="AV493" i="1"/>
  <c r="C494" i="1"/>
  <c r="D494" i="1"/>
  <c r="E494" i="1"/>
  <c r="F494" i="1"/>
  <c r="G494" i="1"/>
  <c r="H494" i="1"/>
  <c r="J494" i="1"/>
  <c r="K494" i="1"/>
  <c r="L494" i="1"/>
  <c r="M494" i="1"/>
  <c r="AG494" i="1"/>
  <c r="AH494" i="1"/>
  <c r="AI494" i="1"/>
  <c r="AJ494" i="1"/>
  <c r="AK494" i="1"/>
  <c r="AL494" i="1"/>
  <c r="AM494" i="1"/>
  <c r="AN494" i="1"/>
  <c r="AV494" i="1"/>
  <c r="C495" i="1"/>
  <c r="D495" i="1"/>
  <c r="E495" i="1"/>
  <c r="F495" i="1"/>
  <c r="G495" i="1"/>
  <c r="H495" i="1"/>
  <c r="J495" i="1"/>
  <c r="K495" i="1"/>
  <c r="L495" i="1"/>
  <c r="M495" i="1"/>
  <c r="AG495" i="1"/>
  <c r="AH495" i="1"/>
  <c r="AI495" i="1"/>
  <c r="AJ495" i="1"/>
  <c r="AK495" i="1"/>
  <c r="AL495" i="1"/>
  <c r="AM495" i="1"/>
  <c r="AN495" i="1"/>
  <c r="AV495" i="1"/>
  <c r="C496" i="1"/>
  <c r="D496" i="1"/>
  <c r="E496" i="1"/>
  <c r="F496" i="1"/>
  <c r="G496" i="1"/>
  <c r="H496" i="1"/>
  <c r="J496" i="1"/>
  <c r="K496" i="1"/>
  <c r="L496" i="1"/>
  <c r="M496" i="1"/>
  <c r="AG496" i="1"/>
  <c r="AH496" i="1"/>
  <c r="AI496" i="1"/>
  <c r="AJ496" i="1"/>
  <c r="AK496" i="1"/>
  <c r="AL496" i="1"/>
  <c r="AM496" i="1"/>
  <c r="AN496" i="1"/>
  <c r="AV496" i="1"/>
  <c r="C497" i="1"/>
  <c r="D497" i="1"/>
  <c r="E497" i="1"/>
  <c r="F497" i="1"/>
  <c r="G497" i="1"/>
  <c r="H497" i="1"/>
  <c r="J497" i="1"/>
  <c r="K497" i="1"/>
  <c r="L497" i="1"/>
  <c r="M497" i="1"/>
  <c r="AG497" i="1"/>
  <c r="AH497" i="1"/>
  <c r="AI497" i="1"/>
  <c r="AJ497" i="1"/>
  <c r="AK497" i="1"/>
  <c r="AL497" i="1"/>
  <c r="AM497" i="1"/>
  <c r="AN497" i="1"/>
  <c r="AV497" i="1"/>
  <c r="C498" i="1"/>
  <c r="D498" i="1"/>
  <c r="E498" i="1"/>
  <c r="F498" i="1"/>
  <c r="G498" i="1"/>
  <c r="H498" i="1"/>
  <c r="J498" i="1"/>
  <c r="K498" i="1"/>
  <c r="L498" i="1"/>
  <c r="M498" i="1"/>
  <c r="AG498" i="1"/>
  <c r="AH498" i="1"/>
  <c r="AI498" i="1"/>
  <c r="AJ498" i="1"/>
  <c r="AK498" i="1"/>
  <c r="AL498" i="1"/>
  <c r="AM498" i="1"/>
  <c r="AN498" i="1"/>
  <c r="AV498" i="1"/>
  <c r="C499" i="1"/>
  <c r="D499" i="1"/>
  <c r="E499" i="1"/>
  <c r="F499" i="1"/>
  <c r="G499" i="1"/>
  <c r="H499" i="1"/>
  <c r="J499" i="1"/>
  <c r="K499" i="1"/>
  <c r="L499" i="1"/>
  <c r="M499" i="1"/>
  <c r="AG499" i="1"/>
  <c r="AH499" i="1"/>
  <c r="AI499" i="1"/>
  <c r="AJ499" i="1"/>
  <c r="AK499" i="1"/>
  <c r="AL499" i="1"/>
  <c r="AM499" i="1"/>
  <c r="AN499" i="1"/>
  <c r="AV499" i="1"/>
  <c r="C500" i="1"/>
  <c r="D500" i="1"/>
  <c r="E500" i="1"/>
  <c r="F500" i="1"/>
  <c r="G500" i="1"/>
  <c r="H500" i="1"/>
  <c r="J500" i="1"/>
  <c r="K500" i="1"/>
  <c r="L500" i="1"/>
  <c r="M500" i="1"/>
  <c r="AG500" i="1"/>
  <c r="AH500" i="1"/>
  <c r="AI500" i="1"/>
  <c r="AJ500" i="1"/>
  <c r="AK500" i="1"/>
  <c r="AL500" i="1"/>
  <c r="AM500" i="1"/>
  <c r="AN500" i="1"/>
  <c r="AV500" i="1"/>
  <c r="C501" i="1"/>
  <c r="D501" i="1"/>
  <c r="E501" i="1"/>
  <c r="F501" i="1"/>
  <c r="G501" i="1"/>
  <c r="H501" i="1"/>
  <c r="J501" i="1"/>
  <c r="K501" i="1"/>
  <c r="L501" i="1"/>
  <c r="M501" i="1"/>
  <c r="AG501" i="1"/>
  <c r="AH501" i="1"/>
  <c r="AI501" i="1"/>
  <c r="AJ501" i="1"/>
  <c r="AK501" i="1"/>
  <c r="AL501" i="1"/>
  <c r="AM501" i="1"/>
  <c r="AN501" i="1"/>
  <c r="AV501" i="1"/>
  <c r="C502" i="1"/>
  <c r="D502" i="1"/>
  <c r="E502" i="1"/>
  <c r="F502" i="1"/>
  <c r="G502" i="1"/>
  <c r="H502" i="1"/>
  <c r="J502" i="1"/>
  <c r="K502" i="1"/>
  <c r="L502" i="1"/>
  <c r="M502" i="1"/>
  <c r="AG502" i="1"/>
  <c r="AH502" i="1"/>
  <c r="AI502" i="1"/>
  <c r="AJ502" i="1"/>
  <c r="AK502" i="1"/>
  <c r="AL502" i="1"/>
  <c r="AM502" i="1"/>
  <c r="AN502" i="1"/>
  <c r="AV502" i="1"/>
  <c r="C503" i="1"/>
  <c r="D503" i="1"/>
  <c r="E503" i="1"/>
  <c r="F503" i="1"/>
  <c r="G503" i="1"/>
  <c r="H503" i="1"/>
  <c r="J503" i="1"/>
  <c r="K503" i="1"/>
  <c r="L503" i="1"/>
  <c r="M503" i="1"/>
  <c r="AG503" i="1"/>
  <c r="AH503" i="1"/>
  <c r="AI503" i="1"/>
  <c r="AJ503" i="1"/>
  <c r="AK503" i="1"/>
  <c r="AL503" i="1"/>
  <c r="AM503" i="1"/>
  <c r="AN503" i="1"/>
  <c r="AV503" i="1"/>
  <c r="C504" i="1"/>
  <c r="D504" i="1"/>
  <c r="E504" i="1"/>
  <c r="F504" i="1"/>
  <c r="G504" i="1"/>
  <c r="H504" i="1"/>
  <c r="J504" i="1"/>
  <c r="K504" i="1"/>
  <c r="L504" i="1"/>
  <c r="M504" i="1"/>
  <c r="AG504" i="1"/>
  <c r="AH504" i="1"/>
  <c r="AI504" i="1"/>
  <c r="AJ504" i="1"/>
  <c r="AK504" i="1"/>
  <c r="AL504" i="1"/>
  <c r="AM504" i="1"/>
  <c r="AN504" i="1"/>
  <c r="AV504" i="1"/>
  <c r="C505" i="1"/>
  <c r="D505" i="1"/>
  <c r="E505" i="1"/>
  <c r="F505" i="1"/>
  <c r="G505" i="1"/>
  <c r="H505" i="1"/>
  <c r="J505" i="1"/>
  <c r="K505" i="1"/>
  <c r="L505" i="1"/>
  <c r="M505" i="1"/>
  <c r="AG505" i="1"/>
  <c r="AH505" i="1"/>
  <c r="AI505" i="1"/>
  <c r="AJ505" i="1"/>
  <c r="AK505" i="1"/>
  <c r="AL505" i="1"/>
  <c r="AM505" i="1"/>
  <c r="AN505" i="1"/>
  <c r="AV505" i="1"/>
  <c r="C506" i="1"/>
  <c r="D506" i="1"/>
  <c r="E506" i="1"/>
  <c r="F506" i="1"/>
  <c r="G506" i="1"/>
  <c r="H506" i="1"/>
  <c r="J506" i="1"/>
  <c r="K506" i="1"/>
  <c r="L506" i="1"/>
  <c r="M506" i="1"/>
  <c r="AG506" i="1"/>
  <c r="AH506" i="1"/>
  <c r="AI506" i="1"/>
  <c r="AJ506" i="1"/>
  <c r="AK506" i="1"/>
  <c r="AL506" i="1"/>
  <c r="AM506" i="1"/>
  <c r="AN506" i="1"/>
  <c r="AV506" i="1"/>
  <c r="C507" i="1"/>
  <c r="D507" i="1"/>
  <c r="E507" i="1"/>
  <c r="F507" i="1"/>
  <c r="G507" i="1"/>
  <c r="H507" i="1"/>
  <c r="J507" i="1"/>
  <c r="K507" i="1"/>
  <c r="L507" i="1"/>
  <c r="M507" i="1"/>
  <c r="AG507" i="1"/>
  <c r="AH507" i="1"/>
  <c r="AI507" i="1"/>
  <c r="AJ507" i="1"/>
  <c r="AK507" i="1"/>
  <c r="AL507" i="1"/>
  <c r="AM507" i="1"/>
  <c r="AN507" i="1"/>
  <c r="AV507" i="1"/>
  <c r="C508" i="1"/>
  <c r="D508" i="1"/>
  <c r="E508" i="1"/>
  <c r="F508" i="1"/>
  <c r="G508" i="1"/>
  <c r="H508" i="1"/>
  <c r="J508" i="1"/>
  <c r="K508" i="1"/>
  <c r="L508" i="1"/>
  <c r="M508" i="1"/>
  <c r="AG508" i="1"/>
  <c r="AH508" i="1"/>
  <c r="AI508" i="1"/>
  <c r="AJ508" i="1"/>
  <c r="AK508" i="1"/>
  <c r="AL508" i="1"/>
  <c r="AM508" i="1"/>
  <c r="AN508" i="1"/>
  <c r="AV508" i="1"/>
  <c r="C509" i="1"/>
  <c r="D509" i="1"/>
  <c r="E509" i="1"/>
  <c r="F509" i="1"/>
  <c r="G509" i="1"/>
  <c r="H509" i="1"/>
  <c r="J509" i="1"/>
  <c r="K509" i="1"/>
  <c r="L509" i="1"/>
  <c r="M509" i="1"/>
  <c r="AG509" i="1"/>
  <c r="AH509" i="1"/>
  <c r="AI509" i="1"/>
  <c r="AJ509" i="1"/>
  <c r="AK509" i="1"/>
  <c r="AL509" i="1"/>
  <c r="AM509" i="1"/>
  <c r="AN509" i="1"/>
  <c r="AV509" i="1"/>
  <c r="C510" i="1"/>
  <c r="D510" i="1"/>
  <c r="E510" i="1"/>
  <c r="F510" i="1"/>
  <c r="G510" i="1"/>
  <c r="H510" i="1"/>
  <c r="J510" i="1"/>
  <c r="K510" i="1"/>
  <c r="L510" i="1"/>
  <c r="M510" i="1"/>
  <c r="AG510" i="1"/>
  <c r="AH510" i="1"/>
  <c r="AI510" i="1"/>
  <c r="AJ510" i="1"/>
  <c r="AK510" i="1"/>
  <c r="AL510" i="1"/>
  <c r="AM510" i="1"/>
  <c r="AN510" i="1"/>
  <c r="AV510" i="1"/>
  <c r="C511" i="1"/>
  <c r="D511" i="1"/>
  <c r="E511" i="1"/>
  <c r="F511" i="1"/>
  <c r="G511" i="1"/>
  <c r="H511" i="1"/>
  <c r="J511" i="1"/>
  <c r="K511" i="1"/>
  <c r="L511" i="1"/>
  <c r="M511" i="1"/>
  <c r="AG511" i="1"/>
  <c r="AH511" i="1"/>
  <c r="AI511" i="1"/>
  <c r="AJ511" i="1"/>
  <c r="AK511" i="1"/>
  <c r="AL511" i="1"/>
  <c r="AM511" i="1"/>
  <c r="AN511" i="1"/>
  <c r="AV511" i="1"/>
  <c r="C512" i="1"/>
  <c r="D512" i="1"/>
  <c r="E512" i="1"/>
  <c r="F512" i="1"/>
  <c r="G512" i="1"/>
  <c r="H512" i="1"/>
  <c r="J512" i="1"/>
  <c r="K512" i="1"/>
  <c r="L512" i="1"/>
  <c r="M512" i="1"/>
  <c r="AG512" i="1"/>
  <c r="AH512" i="1"/>
  <c r="AI512" i="1"/>
  <c r="AJ512" i="1"/>
  <c r="AK512" i="1"/>
  <c r="AL512" i="1"/>
  <c r="AM512" i="1"/>
  <c r="AN512" i="1"/>
  <c r="AV512" i="1"/>
  <c r="C513" i="1"/>
  <c r="D513" i="1"/>
  <c r="E513" i="1"/>
  <c r="F513" i="1"/>
  <c r="G513" i="1"/>
  <c r="H513" i="1"/>
  <c r="J513" i="1"/>
  <c r="K513" i="1"/>
  <c r="L513" i="1"/>
  <c r="M513" i="1"/>
  <c r="AG513" i="1"/>
  <c r="AH513" i="1"/>
  <c r="AI513" i="1"/>
  <c r="AJ513" i="1"/>
  <c r="AK513" i="1"/>
  <c r="AL513" i="1"/>
  <c r="AM513" i="1"/>
  <c r="AN513" i="1"/>
  <c r="AV513" i="1"/>
  <c r="C514" i="1"/>
  <c r="D514" i="1"/>
  <c r="E514" i="1"/>
  <c r="F514" i="1"/>
  <c r="G514" i="1"/>
  <c r="H514" i="1"/>
  <c r="J514" i="1"/>
  <c r="K514" i="1"/>
  <c r="L514" i="1"/>
  <c r="M514" i="1"/>
  <c r="AG514" i="1"/>
  <c r="AH514" i="1"/>
  <c r="AI514" i="1"/>
  <c r="AJ514" i="1"/>
  <c r="AK514" i="1"/>
  <c r="AL514" i="1"/>
  <c r="AM514" i="1"/>
  <c r="AN514" i="1"/>
  <c r="AV514" i="1"/>
  <c r="C515" i="1"/>
  <c r="D515" i="1"/>
  <c r="E515" i="1"/>
  <c r="F515" i="1"/>
  <c r="G515" i="1"/>
  <c r="H515" i="1"/>
  <c r="J515" i="1"/>
  <c r="K515" i="1"/>
  <c r="L515" i="1"/>
  <c r="M515" i="1"/>
  <c r="AG515" i="1"/>
  <c r="AH515" i="1"/>
  <c r="AI515" i="1"/>
  <c r="AJ515" i="1"/>
  <c r="AK515" i="1"/>
  <c r="AL515" i="1"/>
  <c r="AM515" i="1"/>
  <c r="AN515" i="1"/>
  <c r="AV515" i="1"/>
  <c r="C516" i="1"/>
  <c r="D516" i="1"/>
  <c r="E516" i="1"/>
  <c r="F516" i="1"/>
  <c r="G516" i="1"/>
  <c r="H516" i="1"/>
  <c r="J516" i="1"/>
  <c r="K516" i="1"/>
  <c r="L516" i="1"/>
  <c r="M516" i="1"/>
  <c r="AG516" i="1"/>
  <c r="AH516" i="1"/>
  <c r="AI516" i="1"/>
  <c r="AJ516" i="1"/>
  <c r="AK516" i="1"/>
  <c r="AL516" i="1"/>
  <c r="AM516" i="1"/>
  <c r="AN516" i="1"/>
  <c r="AV516" i="1"/>
  <c r="C517" i="1"/>
  <c r="D517" i="1"/>
  <c r="E517" i="1"/>
  <c r="F517" i="1"/>
  <c r="G517" i="1"/>
  <c r="H517" i="1"/>
  <c r="J517" i="1"/>
  <c r="K517" i="1"/>
  <c r="L517" i="1"/>
  <c r="M517" i="1"/>
  <c r="AG517" i="1"/>
  <c r="AH517" i="1"/>
  <c r="AI517" i="1"/>
  <c r="AJ517" i="1"/>
  <c r="AK517" i="1"/>
  <c r="AL517" i="1"/>
  <c r="AM517" i="1"/>
  <c r="AN517" i="1"/>
  <c r="AV517" i="1"/>
  <c r="C518" i="1"/>
  <c r="D518" i="1"/>
  <c r="E518" i="1"/>
  <c r="F518" i="1"/>
  <c r="G518" i="1"/>
  <c r="H518" i="1"/>
  <c r="J518" i="1"/>
  <c r="K518" i="1"/>
  <c r="L518" i="1"/>
  <c r="M518" i="1"/>
  <c r="AG518" i="1"/>
  <c r="AH518" i="1"/>
  <c r="AI518" i="1"/>
  <c r="AJ518" i="1"/>
  <c r="AK518" i="1"/>
  <c r="AL518" i="1"/>
  <c r="AM518" i="1"/>
  <c r="AN518" i="1"/>
  <c r="AV518" i="1"/>
  <c r="C519" i="1"/>
  <c r="D519" i="1"/>
  <c r="E519" i="1"/>
  <c r="F519" i="1"/>
  <c r="G519" i="1"/>
  <c r="H519" i="1"/>
  <c r="J519" i="1"/>
  <c r="K519" i="1"/>
  <c r="L519" i="1"/>
  <c r="M519" i="1"/>
  <c r="AG519" i="1"/>
  <c r="AH519" i="1"/>
  <c r="AI519" i="1"/>
  <c r="AJ519" i="1"/>
  <c r="AK519" i="1"/>
  <c r="AL519" i="1"/>
  <c r="AM519" i="1"/>
  <c r="AN519" i="1"/>
  <c r="AV519" i="1"/>
  <c r="C520" i="1"/>
  <c r="D520" i="1"/>
  <c r="E520" i="1"/>
  <c r="F520" i="1"/>
  <c r="G520" i="1"/>
  <c r="H520" i="1"/>
  <c r="J520" i="1"/>
  <c r="K520" i="1"/>
  <c r="L520" i="1"/>
  <c r="M520" i="1"/>
  <c r="AG520" i="1"/>
  <c r="AH520" i="1"/>
  <c r="AI520" i="1"/>
  <c r="AJ520" i="1"/>
  <c r="AK520" i="1"/>
  <c r="AL520" i="1"/>
  <c r="AM520" i="1"/>
  <c r="AN520" i="1"/>
  <c r="AV520" i="1"/>
  <c r="C521" i="1"/>
  <c r="D521" i="1"/>
  <c r="E521" i="1"/>
  <c r="F521" i="1"/>
  <c r="G521" i="1"/>
  <c r="H521" i="1"/>
  <c r="J521" i="1"/>
  <c r="K521" i="1"/>
  <c r="L521" i="1"/>
  <c r="M521" i="1"/>
  <c r="AG521" i="1"/>
  <c r="AH521" i="1"/>
  <c r="AI521" i="1"/>
  <c r="AJ521" i="1"/>
  <c r="AK521" i="1"/>
  <c r="AL521" i="1"/>
  <c r="AM521" i="1"/>
  <c r="AN521" i="1"/>
  <c r="AV521" i="1"/>
  <c r="C522" i="1"/>
  <c r="D522" i="1"/>
  <c r="E522" i="1"/>
  <c r="F522" i="1"/>
  <c r="G522" i="1"/>
  <c r="H522" i="1"/>
  <c r="J522" i="1"/>
  <c r="K522" i="1"/>
  <c r="L522" i="1"/>
  <c r="M522" i="1"/>
  <c r="AG522" i="1"/>
  <c r="AH522" i="1"/>
  <c r="AI522" i="1"/>
  <c r="AJ522" i="1"/>
  <c r="AK522" i="1"/>
  <c r="AL522" i="1"/>
  <c r="AM522" i="1"/>
  <c r="AN522" i="1"/>
  <c r="AV522" i="1"/>
  <c r="C523" i="1"/>
  <c r="D523" i="1"/>
  <c r="E523" i="1"/>
  <c r="F523" i="1"/>
  <c r="G523" i="1"/>
  <c r="H523" i="1"/>
  <c r="J523" i="1"/>
  <c r="K523" i="1"/>
  <c r="L523" i="1"/>
  <c r="M523" i="1"/>
  <c r="AG523" i="1"/>
  <c r="AH523" i="1"/>
  <c r="AI523" i="1"/>
  <c r="AJ523" i="1"/>
  <c r="AK523" i="1"/>
  <c r="AL523" i="1"/>
  <c r="AM523" i="1"/>
  <c r="AN523" i="1"/>
  <c r="AV523" i="1"/>
  <c r="C524" i="1"/>
  <c r="D524" i="1"/>
  <c r="E524" i="1"/>
  <c r="F524" i="1"/>
  <c r="G524" i="1"/>
  <c r="H524" i="1"/>
  <c r="J524" i="1"/>
  <c r="K524" i="1"/>
  <c r="L524" i="1"/>
  <c r="M524" i="1"/>
  <c r="AG524" i="1"/>
  <c r="AH524" i="1"/>
  <c r="AI524" i="1"/>
  <c r="AJ524" i="1"/>
  <c r="AK524" i="1"/>
  <c r="AL524" i="1"/>
  <c r="AM524" i="1"/>
  <c r="AN524" i="1"/>
  <c r="AV524" i="1"/>
  <c r="C525" i="1"/>
  <c r="D525" i="1"/>
  <c r="E525" i="1"/>
  <c r="F525" i="1"/>
  <c r="G525" i="1"/>
  <c r="H525" i="1"/>
  <c r="J525" i="1"/>
  <c r="K525" i="1"/>
  <c r="L525" i="1"/>
  <c r="M525" i="1"/>
  <c r="AG525" i="1"/>
  <c r="AH525" i="1"/>
  <c r="AI525" i="1"/>
  <c r="AJ525" i="1"/>
  <c r="AK525" i="1"/>
  <c r="AL525" i="1"/>
  <c r="AM525" i="1"/>
  <c r="AN525" i="1"/>
  <c r="AV525" i="1"/>
  <c r="C526" i="1"/>
  <c r="D526" i="1"/>
  <c r="E526" i="1"/>
  <c r="F526" i="1"/>
  <c r="G526" i="1"/>
  <c r="H526" i="1"/>
  <c r="J526" i="1"/>
  <c r="K526" i="1"/>
  <c r="L526" i="1"/>
  <c r="M526" i="1"/>
  <c r="AG526" i="1"/>
  <c r="AH526" i="1"/>
  <c r="AI526" i="1"/>
  <c r="AJ526" i="1"/>
  <c r="AK526" i="1"/>
  <c r="AL526" i="1"/>
  <c r="AM526" i="1"/>
  <c r="AN526" i="1"/>
  <c r="AV526" i="1"/>
  <c r="C527" i="1"/>
  <c r="D527" i="1"/>
  <c r="E527" i="1"/>
  <c r="F527" i="1"/>
  <c r="G527" i="1"/>
  <c r="H527" i="1"/>
  <c r="J527" i="1"/>
  <c r="K527" i="1"/>
  <c r="L527" i="1"/>
  <c r="M527" i="1"/>
  <c r="AG527" i="1"/>
  <c r="AH527" i="1"/>
  <c r="AI527" i="1"/>
  <c r="AJ527" i="1"/>
  <c r="AK527" i="1"/>
  <c r="AL527" i="1"/>
  <c r="AM527" i="1"/>
  <c r="AN527" i="1"/>
  <c r="AV527" i="1"/>
  <c r="C528" i="1"/>
  <c r="D528" i="1"/>
  <c r="E528" i="1"/>
  <c r="F528" i="1"/>
  <c r="G528" i="1"/>
  <c r="H528" i="1"/>
  <c r="J528" i="1"/>
  <c r="K528" i="1"/>
  <c r="L528" i="1"/>
  <c r="M528" i="1"/>
  <c r="AG528" i="1"/>
  <c r="AH528" i="1"/>
  <c r="AI528" i="1"/>
  <c r="AJ528" i="1"/>
  <c r="AK528" i="1"/>
  <c r="AL528" i="1"/>
  <c r="AM528" i="1"/>
  <c r="AN528" i="1"/>
  <c r="AV528" i="1"/>
  <c r="C529" i="1"/>
  <c r="D529" i="1"/>
  <c r="E529" i="1"/>
  <c r="F529" i="1"/>
  <c r="G529" i="1"/>
  <c r="H529" i="1"/>
  <c r="J529" i="1"/>
  <c r="K529" i="1"/>
  <c r="L529" i="1"/>
  <c r="M529" i="1"/>
  <c r="AG529" i="1"/>
  <c r="AH529" i="1"/>
  <c r="AI529" i="1"/>
  <c r="AJ529" i="1"/>
  <c r="AK529" i="1"/>
  <c r="AL529" i="1"/>
  <c r="AM529" i="1"/>
  <c r="AN529" i="1"/>
  <c r="AV529" i="1"/>
  <c r="C530" i="1"/>
  <c r="D530" i="1"/>
  <c r="E530" i="1"/>
  <c r="F530" i="1"/>
  <c r="G530" i="1"/>
  <c r="H530" i="1"/>
  <c r="J530" i="1"/>
  <c r="K530" i="1"/>
  <c r="L530" i="1"/>
  <c r="M530" i="1"/>
  <c r="AG530" i="1"/>
  <c r="AH530" i="1"/>
  <c r="AI530" i="1"/>
  <c r="AJ530" i="1"/>
  <c r="AK530" i="1"/>
  <c r="AL530" i="1"/>
  <c r="AM530" i="1"/>
  <c r="AN530" i="1"/>
  <c r="AV530" i="1"/>
  <c r="C531" i="1"/>
  <c r="D531" i="1"/>
  <c r="E531" i="1"/>
  <c r="F531" i="1"/>
  <c r="G531" i="1"/>
  <c r="H531" i="1"/>
  <c r="J531" i="1"/>
  <c r="K531" i="1"/>
  <c r="L531" i="1"/>
  <c r="M531" i="1"/>
  <c r="AG531" i="1"/>
  <c r="AH531" i="1"/>
  <c r="AI531" i="1"/>
  <c r="AJ531" i="1"/>
  <c r="AK531" i="1"/>
  <c r="AL531" i="1"/>
  <c r="AM531" i="1"/>
  <c r="AN531" i="1"/>
  <c r="AV531" i="1"/>
  <c r="C532" i="1"/>
  <c r="D532" i="1"/>
  <c r="E532" i="1"/>
  <c r="F532" i="1"/>
  <c r="G532" i="1"/>
  <c r="H532" i="1"/>
  <c r="J532" i="1"/>
  <c r="K532" i="1"/>
  <c r="L532" i="1"/>
  <c r="M532" i="1"/>
  <c r="AG532" i="1"/>
  <c r="AH532" i="1"/>
  <c r="AI532" i="1"/>
  <c r="AJ532" i="1"/>
  <c r="AK532" i="1"/>
  <c r="AL532" i="1"/>
  <c r="AM532" i="1"/>
  <c r="AN532" i="1"/>
  <c r="AV532" i="1"/>
  <c r="C533" i="1"/>
  <c r="D533" i="1"/>
  <c r="E533" i="1"/>
  <c r="F533" i="1"/>
  <c r="G533" i="1"/>
  <c r="H533" i="1"/>
  <c r="J533" i="1"/>
  <c r="K533" i="1"/>
  <c r="L533" i="1"/>
  <c r="M533" i="1"/>
  <c r="AG533" i="1"/>
  <c r="AH533" i="1"/>
  <c r="AI533" i="1"/>
  <c r="AJ533" i="1"/>
  <c r="AK533" i="1"/>
  <c r="AL533" i="1"/>
  <c r="AM533" i="1"/>
  <c r="AN533" i="1"/>
  <c r="AV533" i="1"/>
  <c r="C534" i="1"/>
  <c r="D534" i="1"/>
  <c r="E534" i="1"/>
  <c r="F534" i="1"/>
  <c r="G534" i="1"/>
  <c r="H534" i="1"/>
  <c r="J534" i="1"/>
  <c r="K534" i="1"/>
  <c r="L534" i="1"/>
  <c r="M534" i="1"/>
  <c r="AG534" i="1"/>
  <c r="AH534" i="1"/>
  <c r="AI534" i="1"/>
  <c r="AJ534" i="1"/>
  <c r="AK534" i="1"/>
  <c r="AL534" i="1"/>
  <c r="AM534" i="1"/>
  <c r="AN534" i="1"/>
  <c r="AV534" i="1"/>
  <c r="C535" i="1"/>
  <c r="D535" i="1"/>
  <c r="E535" i="1"/>
  <c r="F535" i="1"/>
  <c r="G535" i="1"/>
  <c r="H535" i="1"/>
  <c r="J535" i="1"/>
  <c r="K535" i="1"/>
  <c r="L535" i="1"/>
  <c r="M535" i="1"/>
  <c r="AG535" i="1"/>
  <c r="AH535" i="1"/>
  <c r="AI535" i="1"/>
  <c r="AJ535" i="1"/>
  <c r="AK535" i="1"/>
  <c r="AL535" i="1"/>
  <c r="AM535" i="1"/>
  <c r="AN535" i="1"/>
  <c r="AV535" i="1"/>
  <c r="C536" i="1"/>
  <c r="D536" i="1"/>
  <c r="E536" i="1"/>
  <c r="F536" i="1"/>
  <c r="G536" i="1"/>
  <c r="H536" i="1"/>
  <c r="J536" i="1"/>
  <c r="K536" i="1"/>
  <c r="L536" i="1"/>
  <c r="M536" i="1"/>
  <c r="AG536" i="1"/>
  <c r="AH536" i="1"/>
  <c r="AI536" i="1"/>
  <c r="AJ536" i="1"/>
  <c r="AK536" i="1"/>
  <c r="AL536" i="1"/>
  <c r="AM536" i="1"/>
  <c r="AN536" i="1"/>
  <c r="AV536" i="1"/>
  <c r="C537" i="1"/>
  <c r="D537" i="1"/>
  <c r="E537" i="1"/>
  <c r="F537" i="1"/>
  <c r="G537" i="1"/>
  <c r="H537" i="1"/>
  <c r="J537" i="1"/>
  <c r="K537" i="1"/>
  <c r="L537" i="1"/>
  <c r="M537" i="1"/>
  <c r="AG537" i="1"/>
  <c r="AH537" i="1"/>
  <c r="AI537" i="1"/>
  <c r="AJ537" i="1"/>
  <c r="AK537" i="1"/>
  <c r="AL537" i="1"/>
  <c r="AM537" i="1"/>
  <c r="AN537" i="1"/>
  <c r="AV537" i="1"/>
  <c r="C538" i="1"/>
  <c r="D538" i="1"/>
  <c r="E538" i="1"/>
  <c r="F538" i="1"/>
  <c r="G538" i="1"/>
  <c r="H538" i="1"/>
  <c r="J538" i="1"/>
  <c r="K538" i="1"/>
  <c r="L538" i="1"/>
  <c r="M538" i="1"/>
  <c r="AG538" i="1"/>
  <c r="AH538" i="1"/>
  <c r="AI538" i="1"/>
  <c r="AJ538" i="1"/>
  <c r="AK538" i="1"/>
  <c r="AL538" i="1"/>
  <c r="AM538" i="1"/>
  <c r="AN538" i="1"/>
  <c r="AV538" i="1"/>
  <c r="C539" i="1"/>
  <c r="D539" i="1"/>
  <c r="E539" i="1"/>
  <c r="F539" i="1"/>
  <c r="G539" i="1"/>
  <c r="H539" i="1"/>
  <c r="J539" i="1"/>
  <c r="K539" i="1"/>
  <c r="L539" i="1"/>
  <c r="M539" i="1"/>
  <c r="AG539" i="1"/>
  <c r="AH539" i="1"/>
  <c r="AI539" i="1"/>
  <c r="AJ539" i="1"/>
  <c r="AK539" i="1"/>
  <c r="AL539" i="1"/>
  <c r="AM539" i="1"/>
  <c r="AN539" i="1"/>
  <c r="AV539" i="1"/>
  <c r="C540" i="1"/>
  <c r="D540" i="1"/>
  <c r="E540" i="1"/>
  <c r="F540" i="1"/>
  <c r="G540" i="1"/>
  <c r="H540" i="1"/>
  <c r="J540" i="1"/>
  <c r="K540" i="1"/>
  <c r="L540" i="1"/>
  <c r="M540" i="1"/>
  <c r="AG540" i="1"/>
  <c r="AH540" i="1"/>
  <c r="AI540" i="1"/>
  <c r="AJ540" i="1"/>
  <c r="AK540" i="1"/>
  <c r="AL540" i="1"/>
  <c r="AM540" i="1"/>
  <c r="AN540" i="1"/>
  <c r="AV540" i="1"/>
  <c r="C541" i="1"/>
  <c r="D541" i="1"/>
  <c r="E541" i="1"/>
  <c r="F541" i="1"/>
  <c r="G541" i="1"/>
  <c r="H541" i="1"/>
  <c r="J541" i="1"/>
  <c r="K541" i="1"/>
  <c r="L541" i="1"/>
  <c r="M541" i="1"/>
  <c r="AG541" i="1"/>
  <c r="AH541" i="1"/>
  <c r="AI541" i="1"/>
  <c r="AJ541" i="1"/>
  <c r="AK541" i="1"/>
  <c r="AL541" i="1"/>
  <c r="AM541" i="1"/>
  <c r="AN541" i="1"/>
  <c r="AV541" i="1"/>
  <c r="C542" i="1"/>
  <c r="D542" i="1"/>
  <c r="E542" i="1"/>
  <c r="F542" i="1"/>
  <c r="G542" i="1"/>
  <c r="H542" i="1"/>
  <c r="J542" i="1"/>
  <c r="K542" i="1"/>
  <c r="L542" i="1"/>
  <c r="M542" i="1"/>
  <c r="AG542" i="1"/>
  <c r="AH542" i="1"/>
  <c r="AI542" i="1"/>
  <c r="AJ542" i="1"/>
  <c r="AK542" i="1"/>
  <c r="AL542" i="1"/>
  <c r="AM542" i="1"/>
  <c r="AN542" i="1"/>
  <c r="AV542" i="1"/>
  <c r="C543" i="1"/>
  <c r="D543" i="1"/>
  <c r="E543" i="1"/>
  <c r="F543" i="1"/>
  <c r="G543" i="1"/>
  <c r="H543" i="1"/>
  <c r="J543" i="1"/>
  <c r="K543" i="1"/>
  <c r="L543" i="1"/>
  <c r="M543" i="1"/>
  <c r="AG543" i="1"/>
  <c r="AH543" i="1"/>
  <c r="AI543" i="1"/>
  <c r="AJ543" i="1"/>
  <c r="AK543" i="1"/>
  <c r="AL543" i="1"/>
  <c r="AM543" i="1"/>
  <c r="AN543" i="1"/>
  <c r="AV543" i="1"/>
  <c r="C544" i="1"/>
  <c r="D544" i="1"/>
  <c r="E544" i="1"/>
  <c r="F544" i="1"/>
  <c r="G544" i="1"/>
  <c r="H544" i="1"/>
  <c r="J544" i="1"/>
  <c r="K544" i="1"/>
  <c r="L544" i="1"/>
  <c r="M544" i="1"/>
  <c r="AG544" i="1"/>
  <c r="AH544" i="1"/>
  <c r="AI544" i="1"/>
  <c r="AJ544" i="1"/>
  <c r="AK544" i="1"/>
  <c r="AL544" i="1"/>
  <c r="AM544" i="1"/>
  <c r="AN544" i="1"/>
  <c r="AV544" i="1"/>
  <c r="C545" i="1"/>
  <c r="D545" i="1"/>
  <c r="E545" i="1"/>
  <c r="F545" i="1"/>
  <c r="G545" i="1"/>
  <c r="H545" i="1"/>
  <c r="J545" i="1"/>
  <c r="K545" i="1"/>
  <c r="L545" i="1"/>
  <c r="M545" i="1"/>
  <c r="AG545" i="1"/>
  <c r="AH545" i="1"/>
  <c r="AI545" i="1"/>
  <c r="AJ545" i="1"/>
  <c r="AK545" i="1"/>
  <c r="AL545" i="1"/>
  <c r="AM545" i="1"/>
  <c r="AN545" i="1"/>
  <c r="AV545" i="1"/>
  <c r="C546" i="1"/>
  <c r="D546" i="1"/>
  <c r="E546" i="1"/>
  <c r="F546" i="1"/>
  <c r="G546" i="1"/>
  <c r="H546" i="1"/>
  <c r="J546" i="1"/>
  <c r="K546" i="1"/>
  <c r="L546" i="1"/>
  <c r="M546" i="1"/>
  <c r="AG546" i="1"/>
  <c r="AH546" i="1"/>
  <c r="AI546" i="1"/>
  <c r="AJ546" i="1"/>
  <c r="AK546" i="1"/>
  <c r="AL546" i="1"/>
  <c r="AM546" i="1"/>
  <c r="AN546" i="1"/>
  <c r="AV546" i="1"/>
  <c r="C547" i="1"/>
  <c r="D547" i="1"/>
  <c r="E547" i="1"/>
  <c r="F547" i="1"/>
  <c r="G547" i="1"/>
  <c r="H547" i="1"/>
  <c r="J547" i="1"/>
  <c r="K547" i="1"/>
  <c r="L547" i="1"/>
  <c r="M547" i="1"/>
  <c r="AG547" i="1"/>
  <c r="AH547" i="1"/>
  <c r="AI547" i="1"/>
  <c r="AJ547" i="1"/>
  <c r="AK547" i="1"/>
  <c r="AL547" i="1"/>
  <c r="AM547" i="1"/>
  <c r="AN547" i="1"/>
  <c r="AV547" i="1"/>
  <c r="C548" i="1"/>
  <c r="D548" i="1"/>
  <c r="E548" i="1"/>
  <c r="F548" i="1"/>
  <c r="G548" i="1"/>
  <c r="H548" i="1"/>
  <c r="J548" i="1"/>
  <c r="K548" i="1"/>
  <c r="L548" i="1"/>
  <c r="M548" i="1"/>
  <c r="AG548" i="1"/>
  <c r="AH548" i="1"/>
  <c r="AI548" i="1"/>
  <c r="AJ548" i="1"/>
  <c r="AK548" i="1"/>
  <c r="AL548" i="1"/>
  <c r="AM548" i="1"/>
  <c r="AN548" i="1"/>
  <c r="AV548" i="1"/>
  <c r="C549" i="1"/>
  <c r="D549" i="1"/>
  <c r="E549" i="1"/>
  <c r="F549" i="1"/>
  <c r="G549" i="1"/>
  <c r="H549" i="1"/>
  <c r="J549" i="1"/>
  <c r="K549" i="1"/>
  <c r="L549" i="1"/>
  <c r="M549" i="1"/>
  <c r="AG549" i="1"/>
  <c r="AH549" i="1"/>
  <c r="AI549" i="1"/>
  <c r="AJ549" i="1"/>
  <c r="AK549" i="1"/>
  <c r="AL549" i="1"/>
  <c r="AM549" i="1"/>
  <c r="AN549" i="1"/>
  <c r="AV549" i="1"/>
  <c r="C550" i="1"/>
  <c r="D550" i="1"/>
  <c r="E550" i="1"/>
  <c r="F550" i="1"/>
  <c r="G550" i="1"/>
  <c r="H550" i="1"/>
  <c r="J550" i="1"/>
  <c r="K550" i="1"/>
  <c r="L550" i="1"/>
  <c r="M550" i="1"/>
  <c r="AG550" i="1"/>
  <c r="AH550" i="1"/>
  <c r="AI550" i="1"/>
  <c r="AJ550" i="1"/>
  <c r="AK550" i="1"/>
  <c r="AL550" i="1"/>
  <c r="AM550" i="1"/>
  <c r="AN550" i="1"/>
  <c r="AV550" i="1"/>
  <c r="C551" i="1"/>
  <c r="D551" i="1"/>
  <c r="E551" i="1"/>
  <c r="F551" i="1"/>
  <c r="G551" i="1"/>
  <c r="H551" i="1"/>
  <c r="J551" i="1"/>
  <c r="K551" i="1"/>
  <c r="L551" i="1"/>
  <c r="M551" i="1"/>
  <c r="AG551" i="1"/>
  <c r="AH551" i="1"/>
  <c r="AI551" i="1"/>
  <c r="AJ551" i="1"/>
  <c r="AK551" i="1"/>
  <c r="AL551" i="1"/>
  <c r="AM551" i="1"/>
  <c r="AN551" i="1"/>
  <c r="AV551" i="1"/>
  <c r="C552" i="1"/>
  <c r="D552" i="1"/>
  <c r="E552" i="1"/>
  <c r="F552" i="1"/>
  <c r="G552" i="1"/>
  <c r="H552" i="1"/>
  <c r="J552" i="1"/>
  <c r="K552" i="1"/>
  <c r="L552" i="1"/>
  <c r="M552" i="1"/>
  <c r="AG552" i="1"/>
  <c r="AH552" i="1"/>
  <c r="AI552" i="1"/>
  <c r="AJ552" i="1"/>
  <c r="AK552" i="1"/>
  <c r="AL552" i="1"/>
  <c r="AM552" i="1"/>
  <c r="AN552" i="1"/>
  <c r="AV552" i="1"/>
  <c r="C553" i="1"/>
  <c r="D553" i="1"/>
  <c r="E553" i="1"/>
  <c r="F553" i="1"/>
  <c r="G553" i="1"/>
  <c r="H553" i="1"/>
  <c r="J553" i="1"/>
  <c r="K553" i="1"/>
  <c r="L553" i="1"/>
  <c r="M553" i="1"/>
  <c r="AG553" i="1"/>
  <c r="AH553" i="1"/>
  <c r="AI553" i="1"/>
  <c r="AJ553" i="1"/>
  <c r="AK553" i="1"/>
  <c r="AL553" i="1"/>
  <c r="AM553" i="1"/>
  <c r="AN553" i="1"/>
  <c r="AV553" i="1"/>
  <c r="C554" i="1"/>
  <c r="D554" i="1"/>
  <c r="E554" i="1"/>
  <c r="F554" i="1"/>
  <c r="G554" i="1"/>
  <c r="H554" i="1"/>
  <c r="J554" i="1"/>
  <c r="K554" i="1"/>
  <c r="L554" i="1"/>
  <c r="M554" i="1"/>
  <c r="AG554" i="1"/>
  <c r="AH554" i="1"/>
  <c r="AI554" i="1"/>
  <c r="AJ554" i="1"/>
  <c r="AK554" i="1"/>
  <c r="AL554" i="1"/>
  <c r="AM554" i="1"/>
  <c r="AN554" i="1"/>
  <c r="AV554" i="1"/>
  <c r="C555" i="1"/>
  <c r="D555" i="1"/>
  <c r="E555" i="1"/>
  <c r="F555" i="1"/>
  <c r="G555" i="1"/>
  <c r="H555" i="1"/>
  <c r="J555" i="1"/>
  <c r="K555" i="1"/>
  <c r="L555" i="1"/>
  <c r="M555" i="1"/>
  <c r="AG555" i="1"/>
  <c r="AH555" i="1"/>
  <c r="AI555" i="1"/>
  <c r="AJ555" i="1"/>
  <c r="AK555" i="1"/>
  <c r="AL555" i="1"/>
  <c r="AM555" i="1"/>
  <c r="AN555" i="1"/>
  <c r="AV555" i="1"/>
  <c r="C556" i="1"/>
  <c r="D556" i="1"/>
  <c r="E556" i="1"/>
  <c r="F556" i="1"/>
  <c r="G556" i="1"/>
  <c r="H556" i="1"/>
  <c r="J556" i="1"/>
  <c r="K556" i="1"/>
  <c r="L556" i="1"/>
  <c r="M556" i="1"/>
  <c r="AG556" i="1"/>
  <c r="AH556" i="1"/>
  <c r="AI556" i="1"/>
  <c r="AJ556" i="1"/>
  <c r="AK556" i="1"/>
  <c r="AL556" i="1"/>
  <c r="AM556" i="1"/>
  <c r="AN556" i="1"/>
  <c r="AV556" i="1"/>
  <c r="C557" i="1"/>
  <c r="D557" i="1"/>
  <c r="E557" i="1"/>
  <c r="F557" i="1"/>
  <c r="G557" i="1"/>
  <c r="H557" i="1"/>
  <c r="J557" i="1"/>
  <c r="K557" i="1"/>
  <c r="L557" i="1"/>
  <c r="M557" i="1"/>
  <c r="AG557" i="1"/>
  <c r="AH557" i="1"/>
  <c r="AI557" i="1"/>
  <c r="AJ557" i="1"/>
  <c r="AK557" i="1"/>
  <c r="AL557" i="1"/>
  <c r="AM557" i="1"/>
  <c r="AN557" i="1"/>
  <c r="AV557" i="1"/>
  <c r="C558" i="1"/>
  <c r="D558" i="1"/>
  <c r="E558" i="1"/>
  <c r="F558" i="1"/>
  <c r="G558" i="1"/>
  <c r="H558" i="1"/>
  <c r="J558" i="1"/>
  <c r="K558" i="1"/>
  <c r="L558" i="1"/>
  <c r="M558" i="1"/>
  <c r="AG558" i="1"/>
  <c r="AH558" i="1"/>
  <c r="AI558" i="1"/>
  <c r="AJ558" i="1"/>
  <c r="AK558" i="1"/>
  <c r="AL558" i="1"/>
  <c r="AM558" i="1"/>
  <c r="AN558" i="1"/>
  <c r="AV558" i="1"/>
  <c r="C559" i="1"/>
  <c r="D559" i="1"/>
  <c r="E559" i="1"/>
  <c r="F559" i="1"/>
  <c r="G559" i="1"/>
  <c r="H559" i="1"/>
  <c r="J559" i="1"/>
  <c r="K559" i="1"/>
  <c r="L559" i="1"/>
  <c r="M559" i="1"/>
  <c r="AG559" i="1"/>
  <c r="AH559" i="1"/>
  <c r="AI559" i="1"/>
  <c r="AJ559" i="1"/>
  <c r="AK559" i="1"/>
  <c r="AL559" i="1"/>
  <c r="AM559" i="1"/>
  <c r="AN559" i="1"/>
  <c r="AV559" i="1"/>
  <c r="C560" i="1"/>
  <c r="D560" i="1"/>
  <c r="E560" i="1"/>
  <c r="F560" i="1"/>
  <c r="G560" i="1"/>
  <c r="H560" i="1"/>
  <c r="J560" i="1"/>
  <c r="K560" i="1"/>
  <c r="L560" i="1"/>
  <c r="M560" i="1"/>
  <c r="AG560" i="1"/>
  <c r="AH560" i="1"/>
  <c r="AI560" i="1"/>
  <c r="AJ560" i="1"/>
  <c r="AK560" i="1"/>
  <c r="AL560" i="1"/>
  <c r="AM560" i="1"/>
  <c r="AN560" i="1"/>
  <c r="AV560" i="1"/>
  <c r="C561" i="1"/>
  <c r="D561" i="1"/>
  <c r="E561" i="1"/>
  <c r="F561" i="1"/>
  <c r="G561" i="1"/>
  <c r="H561" i="1"/>
  <c r="J561" i="1"/>
  <c r="K561" i="1"/>
  <c r="L561" i="1"/>
  <c r="M561" i="1"/>
  <c r="AG561" i="1"/>
  <c r="AH561" i="1"/>
  <c r="AI561" i="1"/>
  <c r="AJ561" i="1"/>
  <c r="AK561" i="1"/>
  <c r="AL561" i="1"/>
  <c r="AM561" i="1"/>
  <c r="AN561" i="1"/>
  <c r="AV561" i="1"/>
  <c r="C562" i="1"/>
  <c r="D562" i="1"/>
  <c r="E562" i="1"/>
  <c r="F562" i="1"/>
  <c r="G562" i="1"/>
  <c r="H562" i="1"/>
  <c r="J562" i="1"/>
  <c r="K562" i="1"/>
  <c r="L562" i="1"/>
  <c r="M562" i="1"/>
  <c r="AG562" i="1"/>
  <c r="AH562" i="1"/>
  <c r="AI562" i="1"/>
  <c r="AJ562" i="1"/>
  <c r="AK562" i="1"/>
  <c r="AL562" i="1"/>
  <c r="AM562" i="1"/>
  <c r="AN562" i="1"/>
  <c r="AV562" i="1"/>
  <c r="C563" i="1"/>
  <c r="D563" i="1"/>
  <c r="E563" i="1"/>
  <c r="F563" i="1"/>
  <c r="G563" i="1"/>
  <c r="H563" i="1"/>
  <c r="J563" i="1"/>
  <c r="K563" i="1"/>
  <c r="L563" i="1"/>
  <c r="M563" i="1"/>
  <c r="AG563" i="1"/>
  <c r="AH563" i="1"/>
  <c r="AI563" i="1"/>
  <c r="AJ563" i="1"/>
  <c r="AK563" i="1"/>
  <c r="AL563" i="1"/>
  <c r="AM563" i="1"/>
  <c r="AN563" i="1"/>
  <c r="AV563" i="1"/>
  <c r="C564" i="1"/>
  <c r="D564" i="1"/>
  <c r="E564" i="1"/>
  <c r="F564" i="1"/>
  <c r="G564" i="1"/>
  <c r="H564" i="1"/>
  <c r="J564" i="1"/>
  <c r="K564" i="1"/>
  <c r="L564" i="1"/>
  <c r="M564" i="1"/>
  <c r="AG564" i="1"/>
  <c r="AH564" i="1"/>
  <c r="AI564" i="1"/>
  <c r="AJ564" i="1"/>
  <c r="AK564" i="1"/>
  <c r="AL564" i="1"/>
  <c r="AM564" i="1"/>
  <c r="AN564" i="1"/>
  <c r="AV564" i="1"/>
  <c r="C565" i="1"/>
  <c r="D565" i="1"/>
  <c r="E565" i="1"/>
  <c r="F565" i="1"/>
  <c r="G565" i="1"/>
  <c r="H565" i="1"/>
  <c r="J565" i="1"/>
  <c r="K565" i="1"/>
  <c r="L565" i="1"/>
  <c r="M565" i="1"/>
  <c r="AG565" i="1"/>
  <c r="AH565" i="1"/>
  <c r="AI565" i="1"/>
  <c r="AJ565" i="1"/>
  <c r="AK565" i="1"/>
  <c r="AL565" i="1"/>
  <c r="AM565" i="1"/>
  <c r="AN565" i="1"/>
  <c r="AV565" i="1"/>
  <c r="C566" i="1"/>
  <c r="D566" i="1"/>
  <c r="E566" i="1"/>
  <c r="F566" i="1"/>
  <c r="G566" i="1"/>
  <c r="H566" i="1"/>
  <c r="J566" i="1"/>
  <c r="K566" i="1"/>
  <c r="L566" i="1"/>
  <c r="M566" i="1"/>
  <c r="AG566" i="1"/>
  <c r="AH566" i="1"/>
  <c r="AI566" i="1"/>
  <c r="AJ566" i="1"/>
  <c r="AK566" i="1"/>
  <c r="AL566" i="1"/>
  <c r="AM566" i="1"/>
  <c r="AN566" i="1"/>
  <c r="AV566" i="1"/>
  <c r="C567" i="1"/>
  <c r="D567" i="1"/>
  <c r="E567" i="1"/>
  <c r="F567" i="1"/>
  <c r="G567" i="1"/>
  <c r="H567" i="1"/>
  <c r="J567" i="1"/>
  <c r="K567" i="1"/>
  <c r="L567" i="1"/>
  <c r="M567" i="1"/>
  <c r="AG567" i="1"/>
  <c r="AH567" i="1"/>
  <c r="AI567" i="1"/>
  <c r="AJ567" i="1"/>
  <c r="AK567" i="1"/>
  <c r="AL567" i="1"/>
  <c r="AM567" i="1"/>
  <c r="AN567" i="1"/>
  <c r="AV567" i="1"/>
  <c r="C568" i="1"/>
  <c r="D568" i="1"/>
  <c r="E568" i="1"/>
  <c r="F568" i="1"/>
  <c r="G568" i="1"/>
  <c r="H568" i="1"/>
  <c r="J568" i="1"/>
  <c r="K568" i="1"/>
  <c r="L568" i="1"/>
  <c r="M568" i="1"/>
  <c r="AG568" i="1"/>
  <c r="AH568" i="1"/>
  <c r="AI568" i="1"/>
  <c r="AJ568" i="1"/>
  <c r="AK568" i="1"/>
  <c r="AL568" i="1"/>
  <c r="AM568" i="1"/>
  <c r="AN568" i="1"/>
  <c r="AV568" i="1"/>
  <c r="C569" i="1"/>
  <c r="D569" i="1"/>
  <c r="E569" i="1"/>
  <c r="F569" i="1"/>
  <c r="G569" i="1"/>
  <c r="H569" i="1"/>
  <c r="J569" i="1"/>
  <c r="K569" i="1"/>
  <c r="L569" i="1"/>
  <c r="M569" i="1"/>
  <c r="AG569" i="1"/>
  <c r="AH569" i="1"/>
  <c r="AI569" i="1"/>
  <c r="AJ569" i="1"/>
  <c r="AK569" i="1"/>
  <c r="AL569" i="1"/>
  <c r="AM569" i="1"/>
  <c r="AN569" i="1"/>
  <c r="AV569" i="1"/>
  <c r="C570" i="1"/>
  <c r="D570" i="1"/>
  <c r="E570" i="1"/>
  <c r="F570" i="1"/>
  <c r="G570" i="1"/>
  <c r="H570" i="1"/>
  <c r="J570" i="1"/>
  <c r="K570" i="1"/>
  <c r="L570" i="1"/>
  <c r="M570" i="1"/>
  <c r="AG570" i="1"/>
  <c r="AH570" i="1"/>
  <c r="AI570" i="1"/>
  <c r="AJ570" i="1"/>
  <c r="AK570" i="1"/>
  <c r="AL570" i="1"/>
  <c r="AM570" i="1"/>
  <c r="AN570" i="1"/>
  <c r="AV570" i="1"/>
  <c r="C571" i="1"/>
  <c r="D571" i="1"/>
  <c r="E571" i="1"/>
  <c r="F571" i="1"/>
  <c r="G571" i="1"/>
  <c r="H571" i="1"/>
  <c r="J571" i="1"/>
  <c r="K571" i="1"/>
  <c r="L571" i="1"/>
  <c r="M571" i="1"/>
  <c r="AG571" i="1"/>
  <c r="AH571" i="1"/>
  <c r="AI571" i="1"/>
  <c r="AJ571" i="1"/>
  <c r="AK571" i="1"/>
  <c r="AL571" i="1"/>
  <c r="AM571" i="1"/>
  <c r="AN571" i="1"/>
  <c r="C573" i="1"/>
  <c r="D573" i="1"/>
  <c r="E573" i="1"/>
  <c r="F573" i="1"/>
  <c r="G573" i="1"/>
  <c r="H573" i="1"/>
  <c r="J573" i="1"/>
  <c r="K573" i="1"/>
  <c r="L573" i="1"/>
  <c r="M573" i="1"/>
  <c r="AG573" i="1"/>
  <c r="AH573" i="1"/>
  <c r="AI573" i="1"/>
  <c r="AJ573" i="1"/>
  <c r="AK573" i="1"/>
  <c r="AL573" i="1"/>
  <c r="AM573" i="1"/>
  <c r="AN573" i="1"/>
  <c r="AV573" i="1"/>
  <c r="C574" i="1"/>
  <c r="D574" i="1"/>
  <c r="E574" i="1"/>
  <c r="F574" i="1"/>
  <c r="G574" i="1"/>
  <c r="H574" i="1"/>
  <c r="J574" i="1"/>
  <c r="K574" i="1"/>
  <c r="L574" i="1"/>
  <c r="M574" i="1"/>
  <c r="AG574" i="1"/>
  <c r="AH574" i="1"/>
  <c r="AI574" i="1"/>
  <c r="AJ574" i="1"/>
  <c r="AK574" i="1"/>
  <c r="AL574" i="1"/>
  <c r="AM574" i="1"/>
  <c r="AN574" i="1"/>
  <c r="AV574" i="1"/>
  <c r="C575" i="1"/>
  <c r="D575" i="1"/>
  <c r="E575" i="1"/>
  <c r="F575" i="1"/>
  <c r="G575" i="1"/>
  <c r="H575" i="1"/>
  <c r="J575" i="1"/>
  <c r="K575" i="1"/>
  <c r="L575" i="1"/>
  <c r="M575" i="1"/>
  <c r="AG575" i="1"/>
  <c r="AH575" i="1"/>
  <c r="AI575" i="1"/>
  <c r="AJ575" i="1"/>
  <c r="AK575" i="1"/>
  <c r="AL575" i="1"/>
  <c r="AM575" i="1"/>
  <c r="AN575" i="1"/>
  <c r="AV575" i="1"/>
  <c r="C576" i="1"/>
  <c r="D576" i="1"/>
  <c r="E576" i="1"/>
  <c r="F576" i="1"/>
  <c r="G576" i="1"/>
  <c r="H576" i="1"/>
  <c r="J576" i="1"/>
  <c r="K576" i="1"/>
  <c r="L576" i="1"/>
  <c r="M576" i="1"/>
  <c r="AG576" i="1"/>
  <c r="AH576" i="1"/>
  <c r="AI576" i="1"/>
  <c r="AJ576" i="1"/>
  <c r="AK576" i="1"/>
  <c r="AL576" i="1"/>
  <c r="AM576" i="1"/>
  <c r="AN576" i="1"/>
  <c r="AV576" i="1"/>
  <c r="C577" i="1"/>
  <c r="D577" i="1"/>
  <c r="E577" i="1"/>
  <c r="F577" i="1"/>
  <c r="G577" i="1"/>
  <c r="H577" i="1"/>
  <c r="J577" i="1"/>
  <c r="K577" i="1"/>
  <c r="L577" i="1"/>
  <c r="M577" i="1"/>
  <c r="AG577" i="1"/>
  <c r="AH577" i="1"/>
  <c r="AI577" i="1"/>
  <c r="AJ577" i="1"/>
  <c r="AK577" i="1"/>
  <c r="AL577" i="1"/>
  <c r="AM577" i="1"/>
  <c r="AN577" i="1"/>
  <c r="C579" i="1"/>
  <c r="D579" i="1"/>
  <c r="E579" i="1"/>
  <c r="F579" i="1"/>
  <c r="G579" i="1"/>
  <c r="H579" i="1"/>
  <c r="J579" i="1"/>
  <c r="K579" i="1"/>
  <c r="L579" i="1"/>
  <c r="M579" i="1"/>
  <c r="AG579" i="1"/>
  <c r="AH579" i="1"/>
  <c r="AI579" i="1"/>
  <c r="AJ579" i="1"/>
  <c r="AK579" i="1"/>
  <c r="AL579" i="1"/>
  <c r="AM579" i="1"/>
  <c r="AN579" i="1"/>
  <c r="AV579" i="1"/>
  <c r="C580" i="1"/>
  <c r="D580" i="1"/>
  <c r="E580" i="1"/>
  <c r="F580" i="1"/>
  <c r="G580" i="1"/>
  <c r="H580" i="1"/>
  <c r="J580" i="1"/>
  <c r="K580" i="1"/>
  <c r="L580" i="1"/>
  <c r="M580" i="1"/>
  <c r="AG580" i="1"/>
  <c r="AH580" i="1"/>
  <c r="AI580" i="1"/>
  <c r="AJ580" i="1"/>
  <c r="AK580" i="1"/>
  <c r="AL580" i="1"/>
  <c r="AM580" i="1"/>
  <c r="AN580" i="1"/>
  <c r="AV580" i="1"/>
  <c r="C581" i="1"/>
  <c r="D581" i="1"/>
  <c r="E581" i="1"/>
  <c r="F581" i="1"/>
  <c r="G581" i="1"/>
  <c r="H581" i="1"/>
  <c r="J581" i="1"/>
  <c r="K581" i="1"/>
  <c r="L581" i="1"/>
  <c r="M581" i="1"/>
  <c r="AG581" i="1"/>
  <c r="AH581" i="1"/>
  <c r="AI581" i="1"/>
  <c r="AJ581" i="1"/>
  <c r="AK581" i="1"/>
  <c r="AL581" i="1"/>
  <c r="AM581" i="1"/>
  <c r="AN581" i="1"/>
  <c r="AV581" i="1"/>
  <c r="C582" i="1"/>
  <c r="D582" i="1"/>
  <c r="E582" i="1"/>
  <c r="F582" i="1"/>
  <c r="G582" i="1"/>
  <c r="H582" i="1"/>
  <c r="J582" i="1"/>
  <c r="K582" i="1"/>
  <c r="L582" i="1"/>
  <c r="M582" i="1"/>
  <c r="AG582" i="1"/>
  <c r="AH582" i="1"/>
  <c r="AI582" i="1"/>
  <c r="AJ582" i="1"/>
  <c r="AK582" i="1"/>
  <c r="AL582" i="1"/>
  <c r="AM582" i="1"/>
  <c r="AN582" i="1"/>
  <c r="AV582" i="1"/>
  <c r="C583" i="1"/>
  <c r="D583" i="1"/>
  <c r="E583" i="1"/>
  <c r="F583" i="1"/>
  <c r="G583" i="1"/>
  <c r="H583" i="1"/>
  <c r="J583" i="1"/>
  <c r="K583" i="1"/>
  <c r="L583" i="1"/>
  <c r="M583" i="1"/>
  <c r="AG583" i="1"/>
  <c r="AH583" i="1"/>
  <c r="AI583" i="1"/>
  <c r="AJ583" i="1"/>
  <c r="AK583" i="1"/>
  <c r="AL583" i="1"/>
  <c r="AM583" i="1"/>
  <c r="AN583" i="1"/>
  <c r="AV583" i="1"/>
  <c r="C584" i="1"/>
  <c r="D584" i="1"/>
  <c r="E584" i="1"/>
  <c r="F584" i="1"/>
  <c r="G584" i="1"/>
  <c r="H584" i="1"/>
  <c r="J584" i="1"/>
  <c r="K584" i="1"/>
  <c r="L584" i="1"/>
  <c r="M584" i="1"/>
  <c r="AG584" i="1"/>
  <c r="AH584" i="1"/>
  <c r="AI584" i="1"/>
  <c r="AJ584" i="1"/>
  <c r="AK584" i="1"/>
  <c r="AL584" i="1"/>
  <c r="AM584" i="1"/>
  <c r="AN584" i="1"/>
  <c r="AV584" i="1"/>
  <c r="C585" i="1"/>
  <c r="D585" i="1"/>
  <c r="E585" i="1"/>
  <c r="F585" i="1"/>
  <c r="G585" i="1"/>
  <c r="H585" i="1"/>
  <c r="J585" i="1"/>
  <c r="K585" i="1"/>
  <c r="L585" i="1"/>
  <c r="M585" i="1"/>
  <c r="AG585" i="1"/>
  <c r="AH585" i="1"/>
  <c r="AI585" i="1"/>
  <c r="AJ585" i="1"/>
  <c r="AK585" i="1"/>
  <c r="AL585" i="1"/>
  <c r="AM585" i="1"/>
  <c r="AN585" i="1"/>
  <c r="AV585" i="1"/>
  <c r="C586" i="1"/>
  <c r="D586" i="1"/>
  <c r="E586" i="1"/>
  <c r="F586" i="1"/>
  <c r="G586" i="1"/>
  <c r="H586" i="1"/>
  <c r="J586" i="1"/>
  <c r="K586" i="1"/>
  <c r="L586" i="1"/>
  <c r="M586" i="1"/>
  <c r="AG586" i="1"/>
  <c r="AH586" i="1"/>
  <c r="AI586" i="1"/>
  <c r="AJ586" i="1"/>
  <c r="AK586" i="1"/>
  <c r="AL586" i="1"/>
  <c r="AM586" i="1"/>
  <c r="AN586" i="1"/>
  <c r="AV586" i="1"/>
  <c r="C587" i="1"/>
  <c r="D587" i="1"/>
  <c r="E587" i="1"/>
  <c r="F587" i="1"/>
  <c r="G587" i="1"/>
  <c r="H587" i="1"/>
  <c r="J587" i="1"/>
  <c r="K587" i="1"/>
  <c r="L587" i="1"/>
  <c r="M587" i="1"/>
  <c r="AG587" i="1"/>
  <c r="AH587" i="1"/>
  <c r="AI587" i="1"/>
  <c r="AJ587" i="1"/>
  <c r="AK587" i="1"/>
  <c r="AL587" i="1"/>
  <c r="AM587" i="1"/>
  <c r="AN587" i="1"/>
  <c r="AV587" i="1"/>
  <c r="C588" i="1"/>
  <c r="D588" i="1"/>
  <c r="E588" i="1"/>
  <c r="F588" i="1"/>
  <c r="G588" i="1"/>
  <c r="H588" i="1"/>
  <c r="J588" i="1"/>
  <c r="K588" i="1"/>
  <c r="L588" i="1"/>
  <c r="M588" i="1"/>
  <c r="AG588" i="1"/>
  <c r="AH588" i="1"/>
  <c r="AI588" i="1"/>
  <c r="AJ588" i="1"/>
  <c r="AK588" i="1"/>
  <c r="AL588" i="1"/>
  <c r="AM588" i="1"/>
  <c r="AN588" i="1"/>
  <c r="AV588" i="1"/>
  <c r="C589" i="1"/>
  <c r="D589" i="1"/>
  <c r="E589" i="1"/>
  <c r="F589" i="1"/>
  <c r="G589" i="1"/>
  <c r="H589" i="1"/>
  <c r="J589" i="1"/>
  <c r="K589" i="1"/>
  <c r="L589" i="1"/>
  <c r="M589" i="1"/>
  <c r="AG589" i="1"/>
  <c r="AH589" i="1"/>
  <c r="AI589" i="1"/>
  <c r="AJ589" i="1"/>
  <c r="AK589" i="1"/>
  <c r="AL589" i="1"/>
  <c r="AM589" i="1"/>
  <c r="AN589" i="1"/>
  <c r="AV589" i="1"/>
  <c r="C590" i="1"/>
  <c r="D590" i="1"/>
  <c r="E590" i="1"/>
  <c r="F590" i="1"/>
  <c r="G590" i="1"/>
  <c r="H590" i="1"/>
  <c r="J590" i="1"/>
  <c r="K590" i="1"/>
  <c r="L590" i="1"/>
  <c r="M590" i="1"/>
  <c r="AG590" i="1"/>
  <c r="AH590" i="1"/>
  <c r="AI590" i="1"/>
  <c r="AJ590" i="1"/>
  <c r="AK590" i="1"/>
  <c r="AL590" i="1"/>
  <c r="AM590" i="1"/>
  <c r="AN590" i="1"/>
  <c r="AV590" i="1"/>
  <c r="C591" i="1"/>
  <c r="D591" i="1"/>
  <c r="E591" i="1"/>
  <c r="F591" i="1"/>
  <c r="G591" i="1"/>
  <c r="H591" i="1"/>
  <c r="J591" i="1"/>
  <c r="K591" i="1"/>
  <c r="L591" i="1"/>
  <c r="M591" i="1"/>
  <c r="AG591" i="1"/>
  <c r="AH591" i="1"/>
  <c r="AI591" i="1"/>
  <c r="AJ591" i="1"/>
  <c r="AK591" i="1"/>
  <c r="AL591" i="1"/>
  <c r="AM591" i="1"/>
  <c r="AN591" i="1"/>
  <c r="AV591" i="1"/>
  <c r="C592" i="1"/>
  <c r="D592" i="1"/>
  <c r="E592" i="1"/>
  <c r="F592" i="1"/>
  <c r="G592" i="1"/>
  <c r="H592" i="1"/>
  <c r="J592" i="1"/>
  <c r="K592" i="1"/>
  <c r="L592" i="1"/>
  <c r="M592" i="1"/>
  <c r="AG592" i="1"/>
  <c r="AH592" i="1"/>
  <c r="AI592" i="1"/>
  <c r="AJ592" i="1"/>
  <c r="AK592" i="1"/>
  <c r="AL592" i="1"/>
  <c r="AM592" i="1"/>
  <c r="AN592" i="1"/>
  <c r="AV592" i="1"/>
  <c r="C593" i="1"/>
  <c r="D593" i="1"/>
  <c r="E593" i="1"/>
  <c r="F593" i="1"/>
  <c r="G593" i="1"/>
  <c r="H593" i="1"/>
  <c r="J593" i="1"/>
  <c r="K593" i="1"/>
  <c r="L593" i="1"/>
  <c r="M593" i="1"/>
  <c r="AG593" i="1"/>
  <c r="AH593" i="1"/>
  <c r="AI593" i="1"/>
  <c r="AJ593" i="1"/>
  <c r="AK593" i="1"/>
  <c r="AL593" i="1"/>
  <c r="AM593" i="1"/>
  <c r="AN593" i="1"/>
  <c r="AV593" i="1"/>
  <c r="C594" i="1"/>
  <c r="D594" i="1"/>
  <c r="E594" i="1"/>
  <c r="F594" i="1"/>
  <c r="G594" i="1"/>
  <c r="H594" i="1"/>
  <c r="J594" i="1"/>
  <c r="K594" i="1"/>
  <c r="L594" i="1"/>
  <c r="M594" i="1"/>
  <c r="AG594" i="1"/>
  <c r="AH594" i="1"/>
  <c r="AI594" i="1"/>
  <c r="AJ594" i="1"/>
  <c r="AK594" i="1"/>
  <c r="AL594" i="1"/>
  <c r="AM594" i="1"/>
  <c r="AN594" i="1"/>
  <c r="AV594" i="1"/>
  <c r="C595" i="1"/>
  <c r="D595" i="1"/>
  <c r="E595" i="1"/>
  <c r="F595" i="1"/>
  <c r="G595" i="1"/>
  <c r="H595" i="1"/>
  <c r="J595" i="1"/>
  <c r="K595" i="1"/>
  <c r="L595" i="1"/>
  <c r="M595" i="1"/>
  <c r="AG595" i="1"/>
  <c r="AH595" i="1"/>
  <c r="AI595" i="1"/>
  <c r="AJ595" i="1"/>
  <c r="AK595" i="1"/>
  <c r="AL595" i="1"/>
  <c r="AM595" i="1"/>
  <c r="AN595" i="1"/>
  <c r="AV595" i="1"/>
  <c r="C596" i="1"/>
  <c r="D596" i="1"/>
  <c r="E596" i="1"/>
  <c r="F596" i="1"/>
  <c r="G596" i="1"/>
  <c r="H596" i="1"/>
  <c r="J596" i="1"/>
  <c r="K596" i="1"/>
  <c r="L596" i="1"/>
  <c r="M596" i="1"/>
  <c r="AG596" i="1"/>
  <c r="AH596" i="1"/>
  <c r="AI596" i="1"/>
  <c r="AJ596" i="1"/>
  <c r="AK596" i="1"/>
  <c r="AL596" i="1"/>
  <c r="AM596" i="1"/>
  <c r="AN596" i="1"/>
  <c r="AV596" i="1"/>
  <c r="C597" i="1"/>
  <c r="D597" i="1"/>
  <c r="E597" i="1"/>
  <c r="F597" i="1"/>
  <c r="G597" i="1"/>
  <c r="H597" i="1"/>
  <c r="J597" i="1"/>
  <c r="K597" i="1"/>
  <c r="L597" i="1"/>
  <c r="M597" i="1"/>
  <c r="AG597" i="1"/>
  <c r="AH597" i="1"/>
  <c r="AI597" i="1"/>
  <c r="AJ597" i="1"/>
  <c r="AK597" i="1"/>
  <c r="AL597" i="1"/>
  <c r="AM597" i="1"/>
  <c r="AN597" i="1"/>
  <c r="AV597" i="1"/>
  <c r="C598" i="1"/>
  <c r="D598" i="1"/>
  <c r="E598" i="1"/>
  <c r="F598" i="1"/>
  <c r="G598" i="1"/>
  <c r="H598" i="1"/>
  <c r="J598" i="1"/>
  <c r="K598" i="1"/>
  <c r="L598" i="1"/>
  <c r="M598" i="1"/>
  <c r="AG598" i="1"/>
  <c r="AH598" i="1"/>
  <c r="AI598" i="1"/>
  <c r="AJ598" i="1"/>
  <c r="AK598" i="1"/>
  <c r="AL598" i="1"/>
  <c r="AM598" i="1"/>
  <c r="AN598" i="1"/>
  <c r="AV598" i="1"/>
  <c r="C599" i="1"/>
  <c r="D599" i="1"/>
  <c r="E599" i="1"/>
  <c r="F599" i="1"/>
  <c r="G599" i="1"/>
  <c r="H599" i="1"/>
  <c r="J599" i="1"/>
  <c r="K599" i="1"/>
  <c r="L599" i="1"/>
  <c r="M599" i="1"/>
  <c r="AG599" i="1"/>
  <c r="AH599" i="1"/>
  <c r="AI599" i="1"/>
  <c r="AJ599" i="1"/>
  <c r="AK599" i="1"/>
  <c r="AL599" i="1"/>
  <c r="AM599" i="1"/>
  <c r="AN599" i="1"/>
  <c r="AV599" i="1"/>
  <c r="C600" i="1"/>
  <c r="D600" i="1"/>
  <c r="E600" i="1"/>
  <c r="F600" i="1"/>
  <c r="G600" i="1"/>
  <c r="H600" i="1"/>
  <c r="J600" i="1"/>
  <c r="K600" i="1"/>
  <c r="L600" i="1"/>
  <c r="M600" i="1"/>
  <c r="AG600" i="1"/>
  <c r="AH600" i="1"/>
  <c r="AI600" i="1"/>
  <c r="AJ600" i="1"/>
  <c r="AK600" i="1"/>
  <c r="AL600" i="1"/>
  <c r="AM600" i="1"/>
  <c r="AN600" i="1"/>
  <c r="AV600" i="1"/>
  <c r="C601" i="1"/>
  <c r="D601" i="1"/>
  <c r="E601" i="1"/>
  <c r="F601" i="1"/>
  <c r="G601" i="1"/>
  <c r="H601" i="1"/>
  <c r="J601" i="1"/>
  <c r="K601" i="1"/>
  <c r="L601" i="1"/>
  <c r="M601" i="1"/>
  <c r="AG601" i="1"/>
  <c r="AH601" i="1"/>
  <c r="AI601" i="1"/>
  <c r="AJ601" i="1"/>
  <c r="AK601" i="1"/>
  <c r="AL601" i="1"/>
  <c r="AM601" i="1"/>
  <c r="AN601" i="1"/>
  <c r="AV601" i="1"/>
  <c r="C602" i="1"/>
  <c r="D602" i="1"/>
  <c r="E602" i="1"/>
  <c r="F602" i="1"/>
  <c r="G602" i="1"/>
  <c r="H602" i="1"/>
  <c r="J602" i="1"/>
  <c r="K602" i="1"/>
  <c r="L602" i="1"/>
  <c r="M602" i="1"/>
  <c r="AG602" i="1"/>
  <c r="AH602" i="1"/>
  <c r="AI602" i="1"/>
  <c r="AJ602" i="1"/>
  <c r="AK602" i="1"/>
  <c r="AL602" i="1"/>
  <c r="AM602" i="1"/>
  <c r="AN602" i="1"/>
  <c r="AV602" i="1"/>
  <c r="C603" i="1"/>
  <c r="D603" i="1"/>
  <c r="E603" i="1"/>
  <c r="F603" i="1"/>
  <c r="G603" i="1"/>
  <c r="H603" i="1"/>
  <c r="J603" i="1"/>
  <c r="K603" i="1"/>
  <c r="L603" i="1"/>
  <c r="M603" i="1"/>
  <c r="AG603" i="1"/>
  <c r="AH603" i="1"/>
  <c r="AI603" i="1"/>
  <c r="AJ603" i="1"/>
  <c r="AK603" i="1"/>
  <c r="AL603" i="1"/>
  <c r="AM603" i="1"/>
  <c r="AN603" i="1"/>
  <c r="AV603" i="1"/>
  <c r="C604" i="1"/>
  <c r="D604" i="1"/>
  <c r="E604" i="1"/>
  <c r="F604" i="1"/>
  <c r="G604" i="1"/>
  <c r="H604" i="1"/>
  <c r="J604" i="1"/>
  <c r="K604" i="1"/>
  <c r="L604" i="1"/>
  <c r="M604" i="1"/>
  <c r="AG604" i="1"/>
  <c r="AH604" i="1"/>
  <c r="AI604" i="1"/>
  <c r="AJ604" i="1"/>
  <c r="AK604" i="1"/>
  <c r="AL604" i="1"/>
  <c r="AM604" i="1"/>
  <c r="AN604" i="1"/>
  <c r="AV604" i="1"/>
  <c r="C605" i="1"/>
  <c r="D605" i="1"/>
  <c r="E605" i="1"/>
  <c r="F605" i="1"/>
  <c r="G605" i="1"/>
  <c r="H605" i="1"/>
  <c r="J605" i="1"/>
  <c r="K605" i="1"/>
  <c r="L605" i="1"/>
  <c r="M605" i="1"/>
  <c r="AG605" i="1"/>
  <c r="AH605" i="1"/>
  <c r="AI605" i="1"/>
  <c r="AJ605" i="1"/>
  <c r="AK605" i="1"/>
  <c r="AL605" i="1"/>
  <c r="AM605" i="1"/>
  <c r="AN605" i="1"/>
  <c r="AV605" i="1"/>
  <c r="C606" i="1"/>
  <c r="D606" i="1"/>
  <c r="E606" i="1"/>
  <c r="F606" i="1"/>
  <c r="G606" i="1"/>
  <c r="H606" i="1"/>
  <c r="J606" i="1"/>
  <c r="K606" i="1"/>
  <c r="L606" i="1"/>
  <c r="M606" i="1"/>
  <c r="AG606" i="1"/>
  <c r="AH606" i="1"/>
  <c r="AI606" i="1"/>
  <c r="AJ606" i="1"/>
  <c r="AK606" i="1"/>
  <c r="AL606" i="1"/>
  <c r="AM606" i="1"/>
  <c r="AN606" i="1"/>
  <c r="AV606" i="1"/>
  <c r="C607" i="1"/>
  <c r="D607" i="1"/>
  <c r="E607" i="1"/>
  <c r="F607" i="1"/>
  <c r="G607" i="1"/>
  <c r="H607" i="1"/>
  <c r="J607" i="1"/>
  <c r="K607" i="1"/>
  <c r="L607" i="1"/>
  <c r="M607" i="1"/>
  <c r="AG607" i="1"/>
  <c r="AH607" i="1"/>
  <c r="AI607" i="1"/>
  <c r="AJ607" i="1"/>
  <c r="AK607" i="1"/>
  <c r="AL607" i="1"/>
  <c r="AM607" i="1"/>
  <c r="AN607" i="1"/>
  <c r="AV607" i="1"/>
  <c r="C608" i="1"/>
  <c r="D608" i="1"/>
  <c r="E608" i="1"/>
  <c r="F608" i="1"/>
  <c r="G608" i="1"/>
  <c r="H608" i="1"/>
  <c r="J608" i="1"/>
  <c r="K608" i="1"/>
  <c r="L608" i="1"/>
  <c r="M608" i="1"/>
  <c r="AG608" i="1"/>
  <c r="AH608" i="1"/>
  <c r="AI608" i="1"/>
  <c r="AJ608" i="1"/>
  <c r="AK608" i="1"/>
  <c r="AL608" i="1"/>
  <c r="AM608" i="1"/>
  <c r="AN608" i="1"/>
  <c r="AV608" i="1"/>
  <c r="C609" i="1"/>
  <c r="D609" i="1"/>
  <c r="E609" i="1"/>
  <c r="F609" i="1"/>
  <c r="G609" i="1"/>
  <c r="H609" i="1"/>
  <c r="J609" i="1"/>
  <c r="K609" i="1"/>
  <c r="L609" i="1"/>
  <c r="M609" i="1"/>
  <c r="AG609" i="1"/>
  <c r="AH609" i="1"/>
  <c r="AI609" i="1"/>
  <c r="AJ609" i="1"/>
  <c r="AK609" i="1"/>
  <c r="AL609" i="1"/>
  <c r="AM609" i="1"/>
  <c r="AN609" i="1"/>
  <c r="AV609" i="1"/>
  <c r="C610" i="1"/>
  <c r="D610" i="1"/>
  <c r="E610" i="1"/>
  <c r="F610" i="1"/>
  <c r="G610" i="1"/>
  <c r="H610" i="1"/>
  <c r="J610" i="1"/>
  <c r="K610" i="1"/>
  <c r="L610" i="1"/>
  <c r="M610" i="1"/>
  <c r="AG610" i="1"/>
  <c r="AH610" i="1"/>
  <c r="AI610" i="1"/>
  <c r="AJ610" i="1"/>
  <c r="AK610" i="1"/>
  <c r="AL610" i="1"/>
  <c r="AM610" i="1"/>
  <c r="AN610" i="1"/>
  <c r="AV610" i="1"/>
  <c r="C611" i="1"/>
  <c r="D611" i="1"/>
  <c r="E611" i="1"/>
  <c r="F611" i="1"/>
  <c r="G611" i="1"/>
  <c r="H611" i="1"/>
  <c r="J611" i="1"/>
  <c r="K611" i="1"/>
  <c r="L611" i="1"/>
  <c r="M611" i="1"/>
  <c r="AG611" i="1"/>
  <c r="AH611" i="1"/>
  <c r="AI611" i="1"/>
  <c r="AJ611" i="1"/>
  <c r="AK611" i="1"/>
  <c r="AL611" i="1"/>
  <c r="AM611" i="1"/>
  <c r="AN611" i="1"/>
  <c r="AV611" i="1"/>
  <c r="C612" i="1"/>
  <c r="D612" i="1"/>
  <c r="E612" i="1"/>
  <c r="F612" i="1"/>
  <c r="G612" i="1"/>
  <c r="H612" i="1"/>
  <c r="J612" i="1"/>
  <c r="K612" i="1"/>
  <c r="L612" i="1"/>
  <c r="M612" i="1"/>
  <c r="AG612" i="1"/>
  <c r="AH612" i="1"/>
  <c r="AI612" i="1"/>
  <c r="AJ612" i="1"/>
  <c r="AK612" i="1"/>
  <c r="AL612" i="1"/>
  <c r="AM612" i="1"/>
  <c r="AN612" i="1"/>
  <c r="AV612" i="1"/>
  <c r="C613" i="1"/>
  <c r="D613" i="1"/>
  <c r="E613" i="1"/>
  <c r="F613" i="1"/>
  <c r="G613" i="1"/>
  <c r="H613" i="1"/>
  <c r="J613" i="1"/>
  <c r="K613" i="1"/>
  <c r="L613" i="1"/>
  <c r="M613" i="1"/>
  <c r="AG613" i="1"/>
  <c r="AH613" i="1"/>
  <c r="AI613" i="1"/>
  <c r="AJ613" i="1"/>
  <c r="AK613" i="1"/>
  <c r="AL613" i="1"/>
  <c r="AM613" i="1"/>
  <c r="AN613" i="1"/>
  <c r="AV613" i="1"/>
  <c r="C614" i="1"/>
  <c r="D614" i="1"/>
  <c r="E614" i="1"/>
  <c r="F614" i="1"/>
  <c r="G614" i="1"/>
  <c r="H614" i="1"/>
  <c r="J614" i="1"/>
  <c r="K614" i="1"/>
  <c r="L614" i="1"/>
  <c r="M614" i="1"/>
  <c r="AG614" i="1"/>
  <c r="AH614" i="1"/>
  <c r="AI614" i="1"/>
  <c r="AJ614" i="1"/>
  <c r="AK614" i="1"/>
  <c r="AL614" i="1"/>
  <c r="AM614" i="1"/>
  <c r="AN614" i="1"/>
  <c r="AV614" i="1"/>
  <c r="C615" i="1"/>
  <c r="D615" i="1"/>
  <c r="E615" i="1"/>
  <c r="F615" i="1"/>
  <c r="G615" i="1"/>
  <c r="H615" i="1"/>
  <c r="J615" i="1"/>
  <c r="K615" i="1"/>
  <c r="L615" i="1"/>
  <c r="M615" i="1"/>
  <c r="AG615" i="1"/>
  <c r="AH615" i="1"/>
  <c r="AI615" i="1"/>
  <c r="AJ615" i="1"/>
  <c r="AK615" i="1"/>
  <c r="AL615" i="1"/>
  <c r="AM615" i="1"/>
  <c r="AN615" i="1"/>
  <c r="AV615" i="1"/>
  <c r="C616" i="1"/>
  <c r="D616" i="1"/>
  <c r="E616" i="1"/>
  <c r="F616" i="1"/>
  <c r="G616" i="1"/>
  <c r="H616" i="1"/>
  <c r="J616" i="1"/>
  <c r="K616" i="1"/>
  <c r="L616" i="1"/>
  <c r="M616" i="1"/>
  <c r="AG616" i="1"/>
  <c r="AH616" i="1"/>
  <c r="AI616" i="1"/>
  <c r="AJ616" i="1"/>
  <c r="AK616" i="1"/>
  <c r="AL616" i="1"/>
  <c r="AM616" i="1"/>
  <c r="AN616" i="1"/>
  <c r="AV616" i="1"/>
  <c r="C617" i="1"/>
  <c r="D617" i="1"/>
  <c r="E617" i="1"/>
  <c r="F617" i="1"/>
  <c r="G617" i="1"/>
  <c r="H617" i="1"/>
  <c r="J617" i="1"/>
  <c r="K617" i="1"/>
  <c r="L617" i="1"/>
  <c r="M617" i="1"/>
  <c r="AG617" i="1"/>
  <c r="AH617" i="1"/>
  <c r="AI617" i="1"/>
  <c r="AJ617" i="1"/>
  <c r="AK617" i="1"/>
  <c r="AL617" i="1"/>
  <c r="AM617" i="1"/>
  <c r="AN617" i="1"/>
  <c r="AV617" i="1"/>
  <c r="C618" i="1"/>
  <c r="D618" i="1"/>
  <c r="E618" i="1"/>
  <c r="F618" i="1"/>
  <c r="G618" i="1"/>
  <c r="H618" i="1"/>
  <c r="J618" i="1"/>
  <c r="K618" i="1"/>
  <c r="L618" i="1"/>
  <c r="M618" i="1"/>
  <c r="AG618" i="1"/>
  <c r="AH618" i="1"/>
  <c r="AI618" i="1"/>
  <c r="AJ618" i="1"/>
  <c r="AK618" i="1"/>
  <c r="AL618" i="1"/>
  <c r="AM618" i="1"/>
  <c r="AN618" i="1"/>
  <c r="AV618" i="1"/>
  <c r="C619" i="1"/>
  <c r="D619" i="1"/>
  <c r="E619" i="1"/>
  <c r="F619" i="1"/>
  <c r="G619" i="1"/>
  <c r="H619" i="1"/>
  <c r="J619" i="1"/>
  <c r="K619" i="1"/>
  <c r="L619" i="1"/>
  <c r="M619" i="1"/>
  <c r="AG619" i="1"/>
  <c r="AH619" i="1"/>
  <c r="AI619" i="1"/>
  <c r="AJ619" i="1"/>
  <c r="AK619" i="1"/>
  <c r="AL619" i="1"/>
  <c r="AM619" i="1"/>
  <c r="AN619" i="1"/>
  <c r="AV619" i="1"/>
  <c r="C620" i="1"/>
  <c r="D620" i="1"/>
  <c r="E620" i="1"/>
  <c r="F620" i="1"/>
  <c r="G620" i="1"/>
  <c r="H620" i="1"/>
  <c r="J620" i="1"/>
  <c r="K620" i="1"/>
  <c r="L620" i="1"/>
  <c r="M620" i="1"/>
  <c r="AG620" i="1"/>
  <c r="AH620" i="1"/>
  <c r="AI620" i="1"/>
  <c r="AJ620" i="1"/>
  <c r="AK620" i="1"/>
  <c r="AL620" i="1"/>
  <c r="AM620" i="1"/>
  <c r="AN620" i="1"/>
  <c r="AV620" i="1"/>
  <c r="C621" i="1"/>
  <c r="D621" i="1"/>
  <c r="E621" i="1"/>
  <c r="F621" i="1"/>
  <c r="G621" i="1"/>
  <c r="H621" i="1"/>
  <c r="J621" i="1"/>
  <c r="K621" i="1"/>
  <c r="L621" i="1"/>
  <c r="M621" i="1"/>
  <c r="AG621" i="1"/>
  <c r="AH621" i="1"/>
  <c r="AI621" i="1"/>
  <c r="AJ621" i="1"/>
  <c r="AK621" i="1"/>
  <c r="AL621" i="1"/>
  <c r="AM621" i="1"/>
  <c r="AN621" i="1"/>
  <c r="AV621" i="1"/>
  <c r="C622" i="1"/>
  <c r="D622" i="1"/>
  <c r="E622" i="1"/>
  <c r="F622" i="1"/>
  <c r="G622" i="1"/>
  <c r="H622" i="1"/>
  <c r="J622" i="1"/>
  <c r="K622" i="1"/>
  <c r="L622" i="1"/>
  <c r="M622" i="1"/>
  <c r="AG622" i="1"/>
  <c r="AH622" i="1"/>
  <c r="AI622" i="1"/>
  <c r="AJ622" i="1"/>
  <c r="AK622" i="1"/>
  <c r="AL622" i="1"/>
  <c r="AM622" i="1"/>
  <c r="AN622" i="1"/>
  <c r="AV622" i="1"/>
  <c r="C623" i="1"/>
  <c r="D623" i="1"/>
  <c r="E623" i="1"/>
  <c r="F623" i="1"/>
  <c r="G623" i="1"/>
  <c r="H623" i="1"/>
  <c r="J623" i="1"/>
  <c r="K623" i="1"/>
  <c r="L623" i="1"/>
  <c r="M623" i="1"/>
  <c r="AG623" i="1"/>
  <c r="AH623" i="1"/>
  <c r="AI623" i="1"/>
  <c r="AJ623" i="1"/>
  <c r="AK623" i="1"/>
  <c r="AL623" i="1"/>
  <c r="AM623" i="1"/>
  <c r="AN623" i="1"/>
  <c r="C625" i="1"/>
  <c r="D625" i="1"/>
  <c r="E625" i="1"/>
  <c r="F625" i="1"/>
  <c r="G625" i="1"/>
  <c r="H625" i="1"/>
  <c r="J625" i="1"/>
  <c r="K625" i="1"/>
  <c r="L625" i="1"/>
  <c r="M625" i="1"/>
  <c r="AG625" i="1"/>
  <c r="AH625" i="1"/>
  <c r="AI625" i="1"/>
  <c r="AJ625" i="1"/>
  <c r="AK625" i="1"/>
  <c r="AL625" i="1"/>
  <c r="AM625" i="1"/>
  <c r="AN625" i="1"/>
  <c r="AV625" i="1"/>
  <c r="C626" i="1"/>
  <c r="D626" i="1"/>
  <c r="E626" i="1"/>
  <c r="F626" i="1"/>
  <c r="G626" i="1"/>
  <c r="H626" i="1"/>
  <c r="J626" i="1"/>
  <c r="K626" i="1"/>
  <c r="L626" i="1"/>
  <c r="M626" i="1"/>
  <c r="AG626" i="1"/>
  <c r="AH626" i="1"/>
  <c r="AI626" i="1"/>
  <c r="AJ626" i="1"/>
  <c r="AK626" i="1"/>
  <c r="AL626" i="1"/>
  <c r="AM626" i="1"/>
  <c r="AN626" i="1"/>
  <c r="AV626" i="1"/>
  <c r="C627" i="1"/>
  <c r="D627" i="1"/>
  <c r="E627" i="1"/>
  <c r="F627" i="1"/>
  <c r="G627" i="1"/>
  <c r="H627" i="1"/>
  <c r="J627" i="1"/>
  <c r="K627" i="1"/>
  <c r="L627" i="1"/>
  <c r="M627" i="1"/>
  <c r="AG627" i="1"/>
  <c r="AH627" i="1"/>
  <c r="AI627" i="1"/>
  <c r="AJ627" i="1"/>
  <c r="AK627" i="1"/>
  <c r="AL627" i="1"/>
  <c r="AM627" i="1"/>
  <c r="AN627" i="1"/>
  <c r="AV627" i="1"/>
  <c r="C628" i="1"/>
  <c r="D628" i="1"/>
  <c r="E628" i="1"/>
  <c r="F628" i="1"/>
  <c r="G628" i="1"/>
  <c r="H628" i="1"/>
  <c r="J628" i="1"/>
  <c r="K628" i="1"/>
  <c r="L628" i="1"/>
  <c r="M628" i="1"/>
  <c r="AG628" i="1"/>
  <c r="AH628" i="1"/>
  <c r="AI628" i="1"/>
  <c r="AJ628" i="1"/>
  <c r="AK628" i="1"/>
  <c r="AL628" i="1"/>
  <c r="AM628" i="1"/>
  <c r="AN628" i="1"/>
  <c r="AV628" i="1"/>
  <c r="C629" i="1"/>
  <c r="D629" i="1"/>
  <c r="E629" i="1"/>
  <c r="F629" i="1"/>
  <c r="G629" i="1"/>
  <c r="H629" i="1"/>
  <c r="J629" i="1"/>
  <c r="K629" i="1"/>
  <c r="L629" i="1"/>
  <c r="M629" i="1"/>
  <c r="AG629" i="1"/>
  <c r="AH629" i="1"/>
  <c r="AI629" i="1"/>
  <c r="AJ629" i="1"/>
  <c r="AK629" i="1"/>
  <c r="AL629" i="1"/>
  <c r="AM629" i="1"/>
  <c r="AN629" i="1"/>
  <c r="AV629" i="1"/>
  <c r="C630" i="1"/>
  <c r="D630" i="1"/>
  <c r="E630" i="1"/>
  <c r="F630" i="1"/>
  <c r="G630" i="1"/>
  <c r="H630" i="1"/>
  <c r="J630" i="1"/>
  <c r="K630" i="1"/>
  <c r="L630" i="1"/>
  <c r="M630" i="1"/>
  <c r="AG630" i="1"/>
  <c r="AH630" i="1"/>
  <c r="AI630" i="1"/>
  <c r="AJ630" i="1"/>
  <c r="AK630" i="1"/>
  <c r="AL630" i="1"/>
  <c r="AM630" i="1"/>
  <c r="AN630" i="1"/>
  <c r="AV630" i="1"/>
  <c r="C631" i="1"/>
  <c r="D631" i="1"/>
  <c r="E631" i="1"/>
  <c r="F631" i="1"/>
  <c r="G631" i="1"/>
  <c r="H631" i="1"/>
  <c r="J631" i="1"/>
  <c r="K631" i="1"/>
  <c r="L631" i="1"/>
  <c r="M631" i="1"/>
  <c r="AG631" i="1"/>
  <c r="AH631" i="1"/>
  <c r="AI631" i="1"/>
  <c r="AJ631" i="1"/>
  <c r="AK631" i="1"/>
  <c r="AL631" i="1"/>
  <c r="AM631" i="1"/>
  <c r="AN631" i="1"/>
  <c r="AV631" i="1"/>
  <c r="C632" i="1"/>
  <c r="D632" i="1"/>
  <c r="E632" i="1"/>
  <c r="F632" i="1"/>
  <c r="G632" i="1"/>
  <c r="H632" i="1"/>
  <c r="J632" i="1"/>
  <c r="K632" i="1"/>
  <c r="L632" i="1"/>
  <c r="M632" i="1"/>
  <c r="AG632" i="1"/>
  <c r="AH632" i="1"/>
  <c r="AI632" i="1"/>
  <c r="AJ632" i="1"/>
  <c r="AK632" i="1"/>
  <c r="AL632" i="1"/>
  <c r="AM632" i="1"/>
  <c r="AN632" i="1"/>
  <c r="AV632" i="1"/>
  <c r="C633" i="1"/>
  <c r="D633" i="1"/>
  <c r="E633" i="1"/>
  <c r="F633" i="1"/>
  <c r="G633" i="1"/>
  <c r="H633" i="1"/>
  <c r="J633" i="1"/>
  <c r="K633" i="1"/>
  <c r="L633" i="1"/>
  <c r="M633" i="1"/>
  <c r="AG633" i="1"/>
  <c r="AH633" i="1"/>
  <c r="AI633" i="1"/>
  <c r="AJ633" i="1"/>
  <c r="AK633" i="1"/>
  <c r="AL633" i="1"/>
  <c r="AM633" i="1"/>
  <c r="AN633" i="1"/>
  <c r="AV633" i="1"/>
  <c r="C634" i="1"/>
  <c r="D634" i="1"/>
  <c r="E634" i="1"/>
  <c r="F634" i="1"/>
  <c r="G634" i="1"/>
  <c r="H634" i="1"/>
  <c r="J634" i="1"/>
  <c r="K634" i="1"/>
  <c r="L634" i="1"/>
  <c r="M634" i="1"/>
  <c r="AG634" i="1"/>
  <c r="AH634" i="1"/>
  <c r="AI634" i="1"/>
  <c r="AJ634" i="1"/>
  <c r="AK634" i="1"/>
  <c r="AL634" i="1"/>
  <c r="AM634" i="1"/>
  <c r="AN634" i="1"/>
  <c r="AV634" i="1"/>
  <c r="C635" i="1"/>
  <c r="D635" i="1"/>
  <c r="E635" i="1"/>
  <c r="F635" i="1"/>
  <c r="G635" i="1"/>
  <c r="H635" i="1"/>
  <c r="J635" i="1"/>
  <c r="K635" i="1"/>
  <c r="L635" i="1"/>
  <c r="M635" i="1"/>
  <c r="AG635" i="1"/>
  <c r="AH635" i="1"/>
  <c r="AI635" i="1"/>
  <c r="AJ635" i="1"/>
  <c r="AK635" i="1"/>
  <c r="AL635" i="1"/>
  <c r="AM635" i="1"/>
  <c r="AN635" i="1"/>
  <c r="AV635" i="1"/>
  <c r="C636" i="1"/>
  <c r="D636" i="1"/>
  <c r="E636" i="1"/>
  <c r="F636" i="1"/>
  <c r="G636" i="1"/>
  <c r="H636" i="1"/>
  <c r="J636" i="1"/>
  <c r="K636" i="1"/>
  <c r="L636" i="1"/>
  <c r="M636" i="1"/>
  <c r="AG636" i="1"/>
  <c r="AH636" i="1"/>
  <c r="AI636" i="1"/>
  <c r="AJ636" i="1"/>
  <c r="AK636" i="1"/>
  <c r="AL636" i="1"/>
  <c r="AM636" i="1"/>
  <c r="AN636" i="1"/>
  <c r="AV636" i="1"/>
  <c r="C637" i="1"/>
  <c r="D637" i="1"/>
  <c r="E637" i="1"/>
  <c r="F637" i="1"/>
  <c r="G637" i="1"/>
  <c r="H637" i="1"/>
  <c r="J637" i="1"/>
  <c r="K637" i="1"/>
  <c r="L637" i="1"/>
  <c r="M637" i="1"/>
  <c r="AG637" i="1"/>
  <c r="AH637" i="1"/>
  <c r="AI637" i="1"/>
  <c r="AJ637" i="1"/>
  <c r="AK637" i="1"/>
  <c r="AL637" i="1"/>
  <c r="AM637" i="1"/>
  <c r="AN637" i="1"/>
  <c r="AV637" i="1"/>
  <c r="C638" i="1"/>
  <c r="D638" i="1"/>
  <c r="E638" i="1"/>
  <c r="F638" i="1"/>
  <c r="G638" i="1"/>
  <c r="H638" i="1"/>
  <c r="J638" i="1"/>
  <c r="K638" i="1"/>
  <c r="L638" i="1"/>
  <c r="M638" i="1"/>
  <c r="AG638" i="1"/>
  <c r="AH638" i="1"/>
  <c r="AI638" i="1"/>
  <c r="AJ638" i="1"/>
  <c r="AK638" i="1"/>
  <c r="AL638" i="1"/>
  <c r="AM638" i="1"/>
  <c r="AN638" i="1"/>
  <c r="AV638" i="1"/>
  <c r="C639" i="1"/>
  <c r="D639" i="1"/>
  <c r="E639" i="1"/>
  <c r="F639" i="1"/>
  <c r="G639" i="1"/>
  <c r="H639" i="1"/>
  <c r="J639" i="1"/>
  <c r="K639" i="1"/>
  <c r="L639" i="1"/>
  <c r="M639" i="1"/>
  <c r="AG639" i="1"/>
  <c r="AH639" i="1"/>
  <c r="AI639" i="1"/>
  <c r="AJ639" i="1"/>
  <c r="AK639" i="1"/>
  <c r="AL639" i="1"/>
  <c r="AM639" i="1"/>
  <c r="AN639" i="1"/>
  <c r="AV639" i="1"/>
  <c r="C640" i="1"/>
  <c r="D640" i="1"/>
  <c r="E640" i="1"/>
  <c r="F640" i="1"/>
  <c r="G640" i="1"/>
  <c r="H640" i="1"/>
  <c r="J640" i="1"/>
  <c r="K640" i="1"/>
  <c r="L640" i="1"/>
  <c r="M640" i="1"/>
  <c r="AG640" i="1"/>
  <c r="AH640" i="1"/>
  <c r="AI640" i="1"/>
  <c r="AJ640" i="1"/>
  <c r="AK640" i="1"/>
  <c r="AL640" i="1"/>
  <c r="AM640" i="1"/>
  <c r="AN640" i="1"/>
  <c r="AV640" i="1"/>
  <c r="C641" i="1"/>
  <c r="D641" i="1"/>
  <c r="E641" i="1"/>
  <c r="F641" i="1"/>
  <c r="G641" i="1"/>
  <c r="H641" i="1"/>
  <c r="J641" i="1"/>
  <c r="K641" i="1"/>
  <c r="L641" i="1"/>
  <c r="M641" i="1"/>
  <c r="AG641" i="1"/>
  <c r="AH641" i="1"/>
  <c r="AI641" i="1"/>
  <c r="AJ641" i="1"/>
  <c r="AK641" i="1"/>
  <c r="AL641" i="1"/>
  <c r="AM641" i="1"/>
  <c r="AN641" i="1"/>
  <c r="AV641" i="1"/>
  <c r="C642" i="1"/>
  <c r="D642" i="1"/>
  <c r="E642" i="1"/>
  <c r="F642" i="1"/>
  <c r="G642" i="1"/>
  <c r="H642" i="1"/>
  <c r="J642" i="1"/>
  <c r="K642" i="1"/>
  <c r="L642" i="1"/>
  <c r="M642" i="1"/>
  <c r="AG642" i="1"/>
  <c r="AH642" i="1"/>
  <c r="AI642" i="1"/>
  <c r="AJ642" i="1"/>
  <c r="AK642" i="1"/>
  <c r="AL642" i="1"/>
  <c r="AM642" i="1"/>
  <c r="AN642" i="1"/>
  <c r="AV642" i="1"/>
  <c r="C643" i="1"/>
  <c r="D643" i="1"/>
  <c r="E643" i="1"/>
  <c r="F643" i="1"/>
  <c r="G643" i="1"/>
  <c r="H643" i="1"/>
  <c r="J643" i="1"/>
  <c r="K643" i="1"/>
  <c r="L643" i="1"/>
  <c r="M643" i="1"/>
  <c r="AG643" i="1"/>
  <c r="AH643" i="1"/>
  <c r="AI643" i="1"/>
  <c r="AJ643" i="1"/>
  <c r="AK643" i="1"/>
  <c r="AL643" i="1"/>
  <c r="AM643" i="1"/>
  <c r="AN643" i="1"/>
  <c r="AV643" i="1"/>
  <c r="C644" i="1"/>
  <c r="D644" i="1"/>
  <c r="E644" i="1"/>
  <c r="F644" i="1"/>
  <c r="G644" i="1"/>
  <c r="H644" i="1"/>
  <c r="J644" i="1"/>
  <c r="K644" i="1"/>
  <c r="L644" i="1"/>
  <c r="M644" i="1"/>
  <c r="AG644" i="1"/>
  <c r="AH644" i="1"/>
  <c r="AI644" i="1"/>
  <c r="AJ644" i="1"/>
  <c r="AK644" i="1"/>
  <c r="AL644" i="1"/>
  <c r="AM644" i="1"/>
  <c r="AN644" i="1"/>
  <c r="AV644" i="1"/>
  <c r="C645" i="1"/>
  <c r="D645" i="1"/>
  <c r="E645" i="1"/>
  <c r="F645" i="1"/>
  <c r="G645" i="1"/>
  <c r="H645" i="1"/>
  <c r="J645" i="1"/>
  <c r="K645" i="1"/>
  <c r="L645" i="1"/>
  <c r="M645" i="1"/>
  <c r="AG645" i="1"/>
  <c r="AH645" i="1"/>
  <c r="AI645" i="1"/>
  <c r="AJ645" i="1"/>
  <c r="AK645" i="1"/>
  <c r="AL645" i="1"/>
  <c r="AM645" i="1"/>
  <c r="AN645" i="1"/>
  <c r="AV645" i="1"/>
  <c r="C646" i="1"/>
  <c r="D646" i="1"/>
  <c r="E646" i="1"/>
  <c r="F646" i="1"/>
  <c r="G646" i="1"/>
  <c r="H646" i="1"/>
  <c r="J646" i="1"/>
  <c r="K646" i="1"/>
  <c r="L646" i="1"/>
  <c r="M646" i="1"/>
  <c r="AG646" i="1"/>
  <c r="AH646" i="1"/>
  <c r="AI646" i="1"/>
  <c r="AJ646" i="1"/>
  <c r="AK646" i="1"/>
  <c r="AL646" i="1"/>
  <c r="AM646" i="1"/>
  <c r="AN646" i="1"/>
  <c r="AV646" i="1"/>
  <c r="C647" i="1"/>
  <c r="D647" i="1"/>
  <c r="E647" i="1"/>
  <c r="F647" i="1"/>
  <c r="G647" i="1"/>
  <c r="H647" i="1"/>
  <c r="J647" i="1"/>
  <c r="K647" i="1"/>
  <c r="L647" i="1"/>
  <c r="M647" i="1"/>
  <c r="AG647" i="1"/>
  <c r="AH647" i="1"/>
  <c r="AI647" i="1"/>
  <c r="AJ647" i="1"/>
  <c r="AK647" i="1"/>
  <c r="AL647" i="1"/>
  <c r="AM647" i="1"/>
  <c r="AN647" i="1"/>
  <c r="AV647" i="1"/>
  <c r="C648" i="1"/>
  <c r="D648" i="1"/>
  <c r="E648" i="1"/>
  <c r="F648" i="1"/>
  <c r="G648" i="1"/>
  <c r="H648" i="1"/>
  <c r="J648" i="1"/>
  <c r="K648" i="1"/>
  <c r="L648" i="1"/>
  <c r="M648" i="1"/>
  <c r="AG648" i="1"/>
  <c r="AH648" i="1"/>
  <c r="AI648" i="1"/>
  <c r="AJ648" i="1"/>
  <c r="AK648" i="1"/>
  <c r="AL648" i="1"/>
  <c r="AM648" i="1"/>
  <c r="AN648" i="1"/>
  <c r="AV648" i="1"/>
  <c r="C649" i="1"/>
  <c r="D649" i="1"/>
  <c r="E649" i="1"/>
  <c r="F649" i="1"/>
  <c r="G649" i="1"/>
  <c r="H649" i="1"/>
  <c r="J649" i="1"/>
  <c r="K649" i="1"/>
  <c r="L649" i="1"/>
  <c r="M649" i="1"/>
  <c r="AG649" i="1"/>
  <c r="AH649" i="1"/>
  <c r="AI649" i="1"/>
  <c r="AJ649" i="1"/>
  <c r="AK649" i="1"/>
  <c r="AL649" i="1"/>
  <c r="AM649" i="1"/>
  <c r="AN649" i="1"/>
  <c r="AV649" i="1"/>
  <c r="C650" i="1"/>
  <c r="D650" i="1"/>
  <c r="E650" i="1"/>
  <c r="F650" i="1"/>
  <c r="G650" i="1"/>
  <c r="H650" i="1"/>
  <c r="J650" i="1"/>
  <c r="K650" i="1"/>
  <c r="L650" i="1"/>
  <c r="M650" i="1"/>
  <c r="AG650" i="1"/>
  <c r="AH650" i="1"/>
  <c r="AI650" i="1"/>
  <c r="AJ650" i="1"/>
  <c r="AK650" i="1"/>
  <c r="AL650" i="1"/>
  <c r="AM650" i="1"/>
  <c r="AN650" i="1"/>
  <c r="AV650" i="1"/>
  <c r="C651" i="1"/>
  <c r="D651" i="1"/>
  <c r="E651" i="1"/>
  <c r="F651" i="1"/>
  <c r="G651" i="1"/>
  <c r="H651" i="1"/>
  <c r="J651" i="1"/>
  <c r="K651" i="1"/>
  <c r="L651" i="1"/>
  <c r="M651" i="1"/>
  <c r="AG651" i="1"/>
  <c r="AH651" i="1"/>
  <c r="AI651" i="1"/>
  <c r="AJ651" i="1"/>
  <c r="AK651" i="1"/>
  <c r="AL651" i="1"/>
  <c r="AM651" i="1"/>
  <c r="AN651" i="1"/>
  <c r="AV651" i="1"/>
  <c r="C652" i="1"/>
  <c r="D652" i="1"/>
  <c r="E652" i="1"/>
  <c r="F652" i="1"/>
  <c r="G652" i="1"/>
  <c r="H652" i="1"/>
  <c r="J652" i="1"/>
  <c r="K652" i="1"/>
  <c r="L652" i="1"/>
  <c r="M652" i="1"/>
  <c r="AG652" i="1"/>
  <c r="AH652" i="1"/>
  <c r="AI652" i="1"/>
  <c r="AJ652" i="1"/>
  <c r="AK652" i="1"/>
  <c r="AL652" i="1"/>
  <c r="AM652" i="1"/>
  <c r="AN652" i="1"/>
  <c r="AV652" i="1"/>
  <c r="C653" i="1"/>
  <c r="D653" i="1"/>
  <c r="E653" i="1"/>
  <c r="F653" i="1"/>
  <c r="G653" i="1"/>
  <c r="H653" i="1"/>
  <c r="J653" i="1"/>
  <c r="K653" i="1"/>
  <c r="L653" i="1"/>
  <c r="M653" i="1"/>
  <c r="AG653" i="1"/>
  <c r="AH653" i="1"/>
  <c r="AI653" i="1"/>
  <c r="AJ653" i="1"/>
  <c r="AK653" i="1"/>
  <c r="AL653" i="1"/>
  <c r="AM653" i="1"/>
  <c r="AN653" i="1"/>
  <c r="AV653" i="1"/>
  <c r="C654" i="1"/>
  <c r="D654" i="1"/>
  <c r="E654" i="1"/>
  <c r="F654" i="1"/>
  <c r="G654" i="1"/>
  <c r="H654" i="1"/>
  <c r="J654" i="1"/>
  <c r="K654" i="1"/>
  <c r="L654" i="1"/>
  <c r="M654" i="1"/>
  <c r="AG654" i="1"/>
  <c r="AH654" i="1"/>
  <c r="AI654" i="1"/>
  <c r="AJ654" i="1"/>
  <c r="AK654" i="1"/>
  <c r="AL654" i="1"/>
  <c r="AM654" i="1"/>
  <c r="AN654" i="1"/>
  <c r="AV654" i="1"/>
  <c r="C655" i="1"/>
  <c r="D655" i="1"/>
  <c r="E655" i="1"/>
  <c r="F655" i="1"/>
  <c r="G655" i="1"/>
  <c r="H655" i="1"/>
  <c r="J655" i="1"/>
  <c r="K655" i="1"/>
  <c r="L655" i="1"/>
  <c r="M655" i="1"/>
  <c r="AG655" i="1"/>
  <c r="AH655" i="1"/>
  <c r="AI655" i="1"/>
  <c r="AJ655" i="1"/>
  <c r="AK655" i="1"/>
  <c r="AL655" i="1"/>
  <c r="AM655" i="1"/>
  <c r="AN655" i="1"/>
  <c r="AV655" i="1"/>
  <c r="C656" i="1"/>
  <c r="D656" i="1"/>
  <c r="E656" i="1"/>
  <c r="F656" i="1"/>
  <c r="G656" i="1"/>
  <c r="H656" i="1"/>
  <c r="J656" i="1"/>
  <c r="K656" i="1"/>
  <c r="L656" i="1"/>
  <c r="M656" i="1"/>
  <c r="AG656" i="1"/>
  <c r="AH656" i="1"/>
  <c r="AI656" i="1"/>
  <c r="AJ656" i="1"/>
  <c r="AK656" i="1"/>
  <c r="AL656" i="1"/>
  <c r="AM656" i="1"/>
  <c r="AN656" i="1"/>
  <c r="AV656" i="1"/>
  <c r="C657" i="1"/>
  <c r="D657" i="1"/>
  <c r="E657" i="1"/>
  <c r="F657" i="1"/>
  <c r="G657" i="1"/>
  <c r="H657" i="1"/>
  <c r="J657" i="1"/>
  <c r="K657" i="1"/>
  <c r="L657" i="1"/>
  <c r="M657" i="1"/>
  <c r="AG657" i="1"/>
  <c r="AH657" i="1"/>
  <c r="AI657" i="1"/>
  <c r="AJ657" i="1"/>
  <c r="AK657" i="1"/>
  <c r="AL657" i="1"/>
  <c r="AM657" i="1"/>
  <c r="AN657" i="1"/>
  <c r="AV657" i="1"/>
  <c r="C658" i="1"/>
  <c r="D658" i="1"/>
  <c r="E658" i="1"/>
  <c r="F658" i="1"/>
  <c r="G658" i="1"/>
  <c r="H658" i="1"/>
  <c r="J658" i="1"/>
  <c r="K658" i="1"/>
  <c r="L658" i="1"/>
  <c r="M658" i="1"/>
  <c r="AG658" i="1"/>
  <c r="AH658" i="1"/>
  <c r="AI658" i="1"/>
  <c r="AJ658" i="1"/>
  <c r="AK658" i="1"/>
  <c r="AL658" i="1"/>
  <c r="AM658" i="1"/>
  <c r="AN658" i="1"/>
  <c r="AV658" i="1"/>
  <c r="C659" i="1"/>
  <c r="D659" i="1"/>
  <c r="E659" i="1"/>
  <c r="F659" i="1"/>
  <c r="G659" i="1"/>
  <c r="H659" i="1"/>
  <c r="J659" i="1"/>
  <c r="K659" i="1"/>
  <c r="L659" i="1"/>
  <c r="M659" i="1"/>
  <c r="AG659" i="1"/>
  <c r="AH659" i="1"/>
  <c r="AI659" i="1"/>
  <c r="AJ659" i="1"/>
  <c r="AK659" i="1"/>
  <c r="AL659" i="1"/>
  <c r="AM659" i="1"/>
  <c r="AN659" i="1"/>
  <c r="AV659" i="1"/>
  <c r="C660" i="1"/>
  <c r="D660" i="1"/>
  <c r="E660" i="1"/>
  <c r="F660" i="1"/>
  <c r="G660" i="1"/>
  <c r="H660" i="1"/>
  <c r="J660" i="1"/>
  <c r="K660" i="1"/>
  <c r="L660" i="1"/>
  <c r="M660" i="1"/>
  <c r="AG660" i="1"/>
  <c r="AH660" i="1"/>
  <c r="AI660" i="1"/>
  <c r="AJ660" i="1"/>
  <c r="AK660" i="1"/>
  <c r="AL660" i="1"/>
  <c r="AM660" i="1"/>
  <c r="AN660" i="1"/>
  <c r="AV660" i="1"/>
  <c r="C661" i="1"/>
  <c r="D661" i="1"/>
  <c r="E661" i="1"/>
  <c r="F661" i="1"/>
  <c r="G661" i="1"/>
  <c r="H661" i="1"/>
  <c r="J661" i="1"/>
  <c r="K661" i="1"/>
  <c r="L661" i="1"/>
  <c r="M661" i="1"/>
  <c r="AG661" i="1"/>
  <c r="AH661" i="1"/>
  <c r="AI661" i="1"/>
  <c r="AJ661" i="1"/>
  <c r="AK661" i="1"/>
  <c r="AL661" i="1"/>
  <c r="AM661" i="1"/>
  <c r="AN661" i="1"/>
  <c r="AV661" i="1"/>
  <c r="C662" i="1"/>
  <c r="D662" i="1"/>
  <c r="E662" i="1"/>
  <c r="F662" i="1"/>
  <c r="G662" i="1"/>
  <c r="H662" i="1"/>
  <c r="J662" i="1"/>
  <c r="K662" i="1"/>
  <c r="L662" i="1"/>
  <c r="M662" i="1"/>
  <c r="AG662" i="1"/>
  <c r="AH662" i="1"/>
  <c r="AI662" i="1"/>
  <c r="AJ662" i="1"/>
  <c r="AK662" i="1"/>
  <c r="AL662" i="1"/>
  <c r="AM662" i="1"/>
  <c r="AN662" i="1"/>
  <c r="AV662" i="1"/>
  <c r="C663" i="1"/>
  <c r="D663" i="1"/>
  <c r="E663" i="1"/>
  <c r="F663" i="1"/>
  <c r="G663" i="1"/>
  <c r="H663" i="1"/>
  <c r="J663" i="1"/>
  <c r="K663" i="1"/>
  <c r="L663" i="1"/>
  <c r="M663" i="1"/>
  <c r="AG663" i="1"/>
  <c r="AH663" i="1"/>
  <c r="AI663" i="1"/>
  <c r="AJ663" i="1"/>
  <c r="AK663" i="1"/>
  <c r="AL663" i="1"/>
  <c r="AM663" i="1"/>
  <c r="AN663" i="1"/>
  <c r="AV663" i="1"/>
  <c r="C664" i="1"/>
  <c r="D664" i="1"/>
  <c r="E664" i="1"/>
  <c r="F664" i="1"/>
  <c r="G664" i="1"/>
  <c r="H664" i="1"/>
  <c r="J664" i="1"/>
  <c r="K664" i="1"/>
  <c r="L664" i="1"/>
  <c r="M664" i="1"/>
  <c r="AG664" i="1"/>
  <c r="AH664" i="1"/>
  <c r="AI664" i="1"/>
  <c r="AJ664" i="1"/>
  <c r="AK664" i="1"/>
  <c r="AL664" i="1"/>
  <c r="AM664" i="1"/>
  <c r="AN664" i="1"/>
  <c r="AV664" i="1"/>
  <c r="C665" i="1"/>
  <c r="D665" i="1"/>
  <c r="E665" i="1"/>
  <c r="F665" i="1"/>
  <c r="G665" i="1"/>
  <c r="H665" i="1"/>
  <c r="J665" i="1"/>
  <c r="K665" i="1"/>
  <c r="L665" i="1"/>
  <c r="M665" i="1"/>
  <c r="AG665" i="1"/>
  <c r="AH665" i="1"/>
  <c r="AI665" i="1"/>
  <c r="AJ665" i="1"/>
  <c r="AK665" i="1"/>
  <c r="AL665" i="1"/>
  <c r="AM665" i="1"/>
  <c r="AN665" i="1"/>
  <c r="AV665" i="1"/>
  <c r="C666" i="1"/>
  <c r="D666" i="1"/>
  <c r="E666" i="1"/>
  <c r="F666" i="1"/>
  <c r="G666" i="1"/>
  <c r="H666" i="1"/>
  <c r="J666" i="1"/>
  <c r="K666" i="1"/>
  <c r="L666" i="1"/>
  <c r="M666" i="1"/>
  <c r="AG666" i="1"/>
  <c r="AH666" i="1"/>
  <c r="AI666" i="1"/>
  <c r="AJ666" i="1"/>
  <c r="AK666" i="1"/>
  <c r="AL666" i="1"/>
  <c r="AM666" i="1"/>
  <c r="AN666" i="1"/>
  <c r="AV666" i="1"/>
  <c r="C667" i="1"/>
  <c r="D667" i="1"/>
  <c r="E667" i="1"/>
  <c r="F667" i="1"/>
  <c r="G667" i="1"/>
  <c r="H667" i="1"/>
  <c r="J667" i="1"/>
  <c r="K667" i="1"/>
  <c r="L667" i="1"/>
  <c r="M667" i="1"/>
  <c r="AG667" i="1"/>
  <c r="AH667" i="1"/>
  <c r="AI667" i="1"/>
  <c r="AJ667" i="1"/>
  <c r="AK667" i="1"/>
  <c r="AL667" i="1"/>
  <c r="AM667" i="1"/>
  <c r="AN667" i="1"/>
  <c r="AV667" i="1"/>
  <c r="C668" i="1"/>
  <c r="D668" i="1"/>
  <c r="E668" i="1"/>
  <c r="F668" i="1"/>
  <c r="G668" i="1"/>
  <c r="H668" i="1"/>
  <c r="J668" i="1"/>
  <c r="K668" i="1"/>
  <c r="L668" i="1"/>
  <c r="M668" i="1"/>
  <c r="AG668" i="1"/>
  <c r="AH668" i="1"/>
  <c r="AI668" i="1"/>
  <c r="AJ668" i="1"/>
  <c r="AK668" i="1"/>
  <c r="AL668" i="1"/>
  <c r="AM668" i="1"/>
  <c r="AN668" i="1"/>
  <c r="AV668" i="1"/>
  <c r="C669" i="1"/>
  <c r="D669" i="1"/>
  <c r="E669" i="1"/>
  <c r="F669" i="1"/>
  <c r="G669" i="1"/>
  <c r="H669" i="1"/>
  <c r="J669" i="1"/>
  <c r="K669" i="1"/>
  <c r="L669" i="1"/>
  <c r="M669" i="1"/>
  <c r="AG669" i="1"/>
  <c r="AH669" i="1"/>
  <c r="AI669" i="1"/>
  <c r="AJ669" i="1"/>
  <c r="AK669" i="1"/>
  <c r="AL669" i="1"/>
  <c r="AM669" i="1"/>
  <c r="AN669" i="1"/>
  <c r="AV669" i="1"/>
  <c r="C670" i="1"/>
  <c r="D670" i="1"/>
  <c r="E670" i="1"/>
  <c r="F670" i="1"/>
  <c r="G670" i="1"/>
  <c r="H670" i="1"/>
  <c r="J670" i="1"/>
  <c r="K670" i="1"/>
  <c r="L670" i="1"/>
  <c r="M670" i="1"/>
  <c r="AG670" i="1"/>
  <c r="AH670" i="1"/>
  <c r="AI670" i="1"/>
  <c r="AJ670" i="1"/>
  <c r="AK670" i="1"/>
  <c r="AL670" i="1"/>
  <c r="AM670" i="1"/>
  <c r="AN670" i="1"/>
  <c r="AV670" i="1"/>
  <c r="C671" i="1"/>
  <c r="D671" i="1"/>
  <c r="E671" i="1"/>
  <c r="F671" i="1"/>
  <c r="G671" i="1"/>
  <c r="H671" i="1"/>
  <c r="J671" i="1"/>
  <c r="K671" i="1"/>
  <c r="L671" i="1"/>
  <c r="M671" i="1"/>
  <c r="AG671" i="1"/>
  <c r="AH671" i="1"/>
  <c r="AI671" i="1"/>
  <c r="AJ671" i="1"/>
  <c r="AK671" i="1"/>
  <c r="AL671" i="1"/>
  <c r="AM671" i="1"/>
  <c r="AN671" i="1"/>
  <c r="AV671" i="1"/>
  <c r="C672" i="1"/>
  <c r="D672" i="1"/>
  <c r="E672" i="1"/>
  <c r="F672" i="1"/>
  <c r="G672" i="1"/>
  <c r="H672" i="1"/>
  <c r="J672" i="1"/>
  <c r="K672" i="1"/>
  <c r="L672" i="1"/>
  <c r="M672" i="1"/>
  <c r="AG672" i="1"/>
  <c r="AH672" i="1"/>
  <c r="AI672" i="1"/>
  <c r="AJ672" i="1"/>
  <c r="AK672" i="1"/>
  <c r="AL672" i="1"/>
  <c r="AM672" i="1"/>
  <c r="AN672" i="1"/>
  <c r="AV672" i="1"/>
  <c r="C673" i="1"/>
  <c r="D673" i="1"/>
  <c r="E673" i="1"/>
  <c r="F673" i="1"/>
  <c r="G673" i="1"/>
  <c r="H673" i="1"/>
  <c r="J673" i="1"/>
  <c r="K673" i="1"/>
  <c r="L673" i="1"/>
  <c r="M673" i="1"/>
  <c r="AG673" i="1"/>
  <c r="AH673" i="1"/>
  <c r="AI673" i="1"/>
  <c r="AJ673" i="1"/>
  <c r="AK673" i="1"/>
  <c r="AL673" i="1"/>
  <c r="AM673" i="1"/>
  <c r="AN673" i="1"/>
  <c r="AV673" i="1"/>
  <c r="C674" i="1"/>
  <c r="D674" i="1"/>
  <c r="E674" i="1"/>
  <c r="F674" i="1"/>
  <c r="G674" i="1"/>
  <c r="H674" i="1"/>
  <c r="J674" i="1"/>
  <c r="K674" i="1"/>
  <c r="L674" i="1"/>
  <c r="M674" i="1"/>
  <c r="AG674" i="1"/>
  <c r="AH674" i="1"/>
  <c r="AI674" i="1"/>
  <c r="AJ674" i="1"/>
  <c r="AK674" i="1"/>
  <c r="AL674" i="1"/>
  <c r="AM674" i="1"/>
  <c r="AN674" i="1"/>
  <c r="AV674" i="1"/>
  <c r="C675" i="1"/>
  <c r="D675" i="1"/>
  <c r="E675" i="1"/>
  <c r="F675" i="1"/>
  <c r="G675" i="1"/>
  <c r="H675" i="1"/>
  <c r="J675" i="1"/>
  <c r="K675" i="1"/>
  <c r="L675" i="1"/>
  <c r="M675" i="1"/>
  <c r="AG675" i="1"/>
  <c r="AH675" i="1"/>
  <c r="AI675" i="1"/>
  <c r="AJ675" i="1"/>
  <c r="AK675" i="1"/>
  <c r="AL675" i="1"/>
  <c r="AM675" i="1"/>
  <c r="AN675" i="1"/>
  <c r="AV675" i="1"/>
  <c r="C676" i="1"/>
  <c r="D676" i="1"/>
  <c r="E676" i="1"/>
  <c r="F676" i="1"/>
  <c r="G676" i="1"/>
  <c r="H676" i="1"/>
  <c r="J676" i="1"/>
  <c r="K676" i="1"/>
  <c r="L676" i="1"/>
  <c r="M676" i="1"/>
  <c r="AG676" i="1"/>
  <c r="AH676" i="1"/>
  <c r="AI676" i="1"/>
  <c r="AJ676" i="1"/>
  <c r="AK676" i="1"/>
  <c r="AL676" i="1"/>
  <c r="AM676" i="1"/>
  <c r="AN676" i="1"/>
  <c r="AV676" i="1"/>
  <c r="C677" i="1"/>
  <c r="D677" i="1"/>
  <c r="E677" i="1"/>
  <c r="F677" i="1"/>
  <c r="G677" i="1"/>
  <c r="H677" i="1"/>
  <c r="J677" i="1"/>
  <c r="K677" i="1"/>
  <c r="L677" i="1"/>
  <c r="M677" i="1"/>
  <c r="AG677" i="1"/>
  <c r="AH677" i="1"/>
  <c r="AI677" i="1"/>
  <c r="AJ677" i="1"/>
  <c r="AK677" i="1"/>
  <c r="AL677" i="1"/>
  <c r="AM677" i="1"/>
  <c r="AN677" i="1"/>
  <c r="AV677" i="1"/>
  <c r="C678" i="1"/>
  <c r="D678" i="1"/>
  <c r="E678" i="1"/>
  <c r="F678" i="1"/>
  <c r="G678" i="1"/>
  <c r="H678" i="1"/>
  <c r="J678" i="1"/>
  <c r="K678" i="1"/>
  <c r="L678" i="1"/>
  <c r="M678" i="1"/>
  <c r="AG678" i="1"/>
  <c r="AH678" i="1"/>
  <c r="AI678" i="1"/>
  <c r="AJ678" i="1"/>
  <c r="AK678" i="1"/>
  <c r="AL678" i="1"/>
  <c r="AM678" i="1"/>
  <c r="AN678" i="1"/>
  <c r="AV678" i="1"/>
  <c r="C679" i="1"/>
  <c r="D679" i="1"/>
  <c r="E679" i="1"/>
  <c r="F679" i="1"/>
  <c r="G679" i="1"/>
  <c r="H679" i="1"/>
  <c r="J679" i="1"/>
  <c r="K679" i="1"/>
  <c r="L679" i="1"/>
  <c r="M679" i="1"/>
  <c r="AG679" i="1"/>
  <c r="AH679" i="1"/>
  <c r="AI679" i="1"/>
  <c r="AJ679" i="1"/>
  <c r="AK679" i="1"/>
  <c r="AL679" i="1"/>
  <c r="AM679" i="1"/>
  <c r="AN679" i="1"/>
  <c r="AV679" i="1"/>
  <c r="C680" i="1"/>
  <c r="D680" i="1"/>
  <c r="E680" i="1"/>
  <c r="F680" i="1"/>
  <c r="G680" i="1"/>
  <c r="H680" i="1"/>
  <c r="J680" i="1"/>
  <c r="K680" i="1"/>
  <c r="L680" i="1"/>
  <c r="M680" i="1"/>
  <c r="AG680" i="1"/>
  <c r="AH680" i="1"/>
  <c r="AI680" i="1"/>
  <c r="AJ680" i="1"/>
  <c r="AK680" i="1"/>
  <c r="AL680" i="1"/>
  <c r="AM680" i="1"/>
  <c r="AN680" i="1"/>
  <c r="AV680" i="1"/>
  <c r="C681" i="1"/>
  <c r="D681" i="1"/>
  <c r="E681" i="1"/>
  <c r="F681" i="1"/>
  <c r="G681" i="1"/>
  <c r="H681" i="1"/>
  <c r="J681" i="1"/>
  <c r="K681" i="1"/>
  <c r="L681" i="1"/>
  <c r="M681" i="1"/>
  <c r="AG681" i="1"/>
  <c r="AH681" i="1"/>
  <c r="AI681" i="1"/>
  <c r="AJ681" i="1"/>
  <c r="AK681" i="1"/>
  <c r="AL681" i="1"/>
  <c r="AM681" i="1"/>
  <c r="AN681" i="1"/>
  <c r="AV681" i="1"/>
  <c r="C682" i="1"/>
  <c r="D682" i="1"/>
  <c r="E682" i="1"/>
  <c r="F682" i="1"/>
  <c r="G682" i="1"/>
  <c r="H682" i="1"/>
  <c r="J682" i="1"/>
  <c r="K682" i="1"/>
  <c r="L682" i="1"/>
  <c r="M682" i="1"/>
  <c r="AG682" i="1"/>
  <c r="AH682" i="1"/>
  <c r="AI682" i="1"/>
  <c r="AJ682" i="1"/>
  <c r="AK682" i="1"/>
  <c r="AL682" i="1"/>
  <c r="AM682" i="1"/>
  <c r="AN682" i="1"/>
  <c r="AV682" i="1"/>
  <c r="C683" i="1"/>
  <c r="D683" i="1"/>
  <c r="E683" i="1"/>
  <c r="F683" i="1"/>
  <c r="G683" i="1"/>
  <c r="H683" i="1"/>
  <c r="J683" i="1"/>
  <c r="K683" i="1"/>
  <c r="L683" i="1"/>
  <c r="M683" i="1"/>
  <c r="AG683" i="1"/>
  <c r="AH683" i="1"/>
  <c r="AI683" i="1"/>
  <c r="AJ683" i="1"/>
  <c r="AK683" i="1"/>
  <c r="AL683" i="1"/>
  <c r="AM683" i="1"/>
  <c r="AN683" i="1"/>
  <c r="AV683" i="1"/>
  <c r="C684" i="1"/>
  <c r="D684" i="1"/>
  <c r="E684" i="1"/>
  <c r="F684" i="1"/>
  <c r="G684" i="1"/>
  <c r="H684" i="1"/>
  <c r="J684" i="1"/>
  <c r="K684" i="1"/>
  <c r="L684" i="1"/>
  <c r="M684" i="1"/>
  <c r="AG684" i="1"/>
  <c r="AH684" i="1"/>
  <c r="AI684" i="1"/>
  <c r="AJ684" i="1"/>
  <c r="AK684" i="1"/>
  <c r="AL684" i="1"/>
  <c r="AM684" i="1"/>
  <c r="AN684" i="1"/>
  <c r="AV684" i="1"/>
  <c r="C685" i="1"/>
  <c r="D685" i="1"/>
  <c r="E685" i="1"/>
  <c r="F685" i="1"/>
  <c r="G685" i="1"/>
  <c r="H685" i="1"/>
  <c r="J685" i="1"/>
  <c r="K685" i="1"/>
  <c r="L685" i="1"/>
  <c r="M685" i="1"/>
  <c r="AG685" i="1"/>
  <c r="AH685" i="1"/>
  <c r="AI685" i="1"/>
  <c r="AJ685" i="1"/>
  <c r="AK685" i="1"/>
  <c r="AL685" i="1"/>
  <c r="AM685" i="1"/>
  <c r="AN685" i="1"/>
  <c r="AV685" i="1"/>
  <c r="C686" i="1"/>
  <c r="D686" i="1"/>
  <c r="E686" i="1"/>
  <c r="F686" i="1"/>
  <c r="G686" i="1"/>
  <c r="H686" i="1"/>
  <c r="J686" i="1"/>
  <c r="K686" i="1"/>
  <c r="L686" i="1"/>
  <c r="M686" i="1"/>
  <c r="AG686" i="1"/>
  <c r="AH686" i="1"/>
  <c r="AI686" i="1"/>
  <c r="AJ686" i="1"/>
  <c r="AK686" i="1"/>
  <c r="AL686" i="1"/>
  <c r="AM686" i="1"/>
  <c r="AN686" i="1"/>
  <c r="AV686" i="1"/>
  <c r="C687" i="1"/>
  <c r="D687" i="1"/>
  <c r="E687" i="1"/>
  <c r="F687" i="1"/>
  <c r="G687" i="1"/>
  <c r="H687" i="1"/>
  <c r="J687" i="1"/>
  <c r="K687" i="1"/>
  <c r="L687" i="1"/>
  <c r="M687" i="1"/>
  <c r="AG687" i="1"/>
  <c r="AH687" i="1"/>
  <c r="AI687" i="1"/>
  <c r="AJ687" i="1"/>
  <c r="AK687" i="1"/>
  <c r="AL687" i="1"/>
  <c r="AM687" i="1"/>
  <c r="AN687" i="1"/>
  <c r="AV687" i="1"/>
  <c r="C688" i="1"/>
  <c r="D688" i="1"/>
  <c r="E688" i="1"/>
  <c r="F688" i="1"/>
  <c r="G688" i="1"/>
  <c r="H688" i="1"/>
  <c r="J688" i="1"/>
  <c r="K688" i="1"/>
  <c r="L688" i="1"/>
  <c r="M688" i="1"/>
  <c r="AG688" i="1"/>
  <c r="AH688" i="1"/>
  <c r="AI688" i="1"/>
  <c r="AJ688" i="1"/>
  <c r="AK688" i="1"/>
  <c r="AL688" i="1"/>
  <c r="AM688" i="1"/>
  <c r="AN688" i="1"/>
  <c r="AV688" i="1"/>
  <c r="C689" i="1"/>
  <c r="D689" i="1"/>
  <c r="E689" i="1"/>
  <c r="F689" i="1"/>
  <c r="G689" i="1"/>
  <c r="H689" i="1"/>
  <c r="J689" i="1"/>
  <c r="K689" i="1"/>
  <c r="L689" i="1"/>
  <c r="M689" i="1"/>
  <c r="AG689" i="1"/>
  <c r="AH689" i="1"/>
  <c r="AI689" i="1"/>
  <c r="AJ689" i="1"/>
  <c r="AK689" i="1"/>
  <c r="AL689" i="1"/>
  <c r="AM689" i="1"/>
  <c r="AN689" i="1"/>
  <c r="AV689" i="1"/>
  <c r="C690" i="1"/>
  <c r="D690" i="1"/>
  <c r="E690" i="1"/>
  <c r="F690" i="1"/>
  <c r="G690" i="1"/>
  <c r="H690" i="1"/>
  <c r="J690" i="1"/>
  <c r="K690" i="1"/>
  <c r="L690" i="1"/>
  <c r="M690" i="1"/>
  <c r="AG690" i="1"/>
  <c r="AH690" i="1"/>
  <c r="AI690" i="1"/>
  <c r="AJ690" i="1"/>
  <c r="AK690" i="1"/>
  <c r="AL690" i="1"/>
  <c r="AM690" i="1"/>
  <c r="AN690" i="1"/>
  <c r="AV690" i="1"/>
  <c r="C691" i="1"/>
  <c r="D691" i="1"/>
  <c r="E691" i="1"/>
  <c r="F691" i="1"/>
  <c r="G691" i="1"/>
  <c r="H691" i="1"/>
  <c r="J691" i="1"/>
  <c r="K691" i="1"/>
  <c r="L691" i="1"/>
  <c r="M691" i="1"/>
  <c r="AG691" i="1"/>
  <c r="AH691" i="1"/>
  <c r="AI691" i="1"/>
  <c r="AJ691" i="1"/>
  <c r="AK691" i="1"/>
  <c r="AL691" i="1"/>
  <c r="AM691" i="1"/>
  <c r="AN691" i="1"/>
  <c r="AV691" i="1"/>
  <c r="C692" i="1"/>
  <c r="D692" i="1"/>
  <c r="E692" i="1"/>
  <c r="F692" i="1"/>
  <c r="G692" i="1"/>
  <c r="H692" i="1"/>
  <c r="J692" i="1"/>
  <c r="K692" i="1"/>
  <c r="L692" i="1"/>
  <c r="M692" i="1"/>
  <c r="AG692" i="1"/>
  <c r="AH692" i="1"/>
  <c r="AI692" i="1"/>
  <c r="AJ692" i="1"/>
  <c r="AK692" i="1"/>
  <c r="AL692" i="1"/>
  <c r="AM692" i="1"/>
  <c r="AN692" i="1"/>
  <c r="AV692" i="1"/>
  <c r="C693" i="1"/>
  <c r="D693" i="1"/>
  <c r="E693" i="1"/>
  <c r="F693" i="1"/>
  <c r="G693" i="1"/>
  <c r="H693" i="1"/>
  <c r="J693" i="1"/>
  <c r="K693" i="1"/>
  <c r="L693" i="1"/>
  <c r="M693" i="1"/>
  <c r="AG693" i="1"/>
  <c r="AH693" i="1"/>
  <c r="AI693" i="1"/>
  <c r="AJ693" i="1"/>
  <c r="AK693" i="1"/>
  <c r="AL693" i="1"/>
  <c r="AM693" i="1"/>
  <c r="AN693" i="1"/>
  <c r="AV693" i="1"/>
  <c r="C694" i="1"/>
  <c r="D694" i="1"/>
  <c r="E694" i="1"/>
  <c r="F694" i="1"/>
  <c r="G694" i="1"/>
  <c r="H694" i="1"/>
  <c r="J694" i="1"/>
  <c r="K694" i="1"/>
  <c r="L694" i="1"/>
  <c r="M694" i="1"/>
  <c r="AG694" i="1"/>
  <c r="AH694" i="1"/>
  <c r="AI694" i="1"/>
  <c r="AJ694" i="1"/>
  <c r="AK694" i="1"/>
  <c r="AL694" i="1"/>
  <c r="AM694" i="1"/>
  <c r="AN694" i="1"/>
  <c r="AV694" i="1"/>
  <c r="C695" i="1"/>
  <c r="D695" i="1"/>
  <c r="E695" i="1"/>
  <c r="F695" i="1"/>
  <c r="G695" i="1"/>
  <c r="H695" i="1"/>
  <c r="J695" i="1"/>
  <c r="K695" i="1"/>
  <c r="L695" i="1"/>
  <c r="M695" i="1"/>
  <c r="AG695" i="1"/>
  <c r="AH695" i="1"/>
  <c r="AI695" i="1"/>
  <c r="AJ695" i="1"/>
  <c r="AK695" i="1"/>
  <c r="AL695" i="1"/>
  <c r="AM695" i="1"/>
  <c r="AN695" i="1"/>
  <c r="AV695" i="1"/>
  <c r="C696" i="1"/>
  <c r="D696" i="1"/>
  <c r="E696" i="1"/>
  <c r="F696" i="1"/>
  <c r="G696" i="1"/>
  <c r="H696" i="1"/>
  <c r="J696" i="1"/>
  <c r="K696" i="1"/>
  <c r="L696" i="1"/>
  <c r="M696" i="1"/>
  <c r="AG696" i="1"/>
  <c r="AH696" i="1"/>
  <c r="AI696" i="1"/>
  <c r="AJ696" i="1"/>
  <c r="AK696" i="1"/>
  <c r="AL696" i="1"/>
  <c r="AM696" i="1"/>
  <c r="AN696" i="1"/>
  <c r="AV696" i="1"/>
  <c r="C697" i="1"/>
  <c r="D697" i="1"/>
  <c r="E697" i="1"/>
  <c r="F697" i="1"/>
  <c r="G697" i="1"/>
  <c r="H697" i="1"/>
  <c r="J697" i="1"/>
  <c r="K697" i="1"/>
  <c r="L697" i="1"/>
  <c r="M697" i="1"/>
  <c r="AG697" i="1"/>
  <c r="AH697" i="1"/>
  <c r="AI697" i="1"/>
  <c r="AJ697" i="1"/>
  <c r="AK697" i="1"/>
  <c r="AL697" i="1"/>
  <c r="AM697" i="1"/>
  <c r="AN697" i="1"/>
  <c r="AV697" i="1"/>
  <c r="C698" i="1"/>
  <c r="D698" i="1"/>
  <c r="E698" i="1"/>
  <c r="F698" i="1"/>
  <c r="G698" i="1"/>
  <c r="H698" i="1"/>
  <c r="J698" i="1"/>
  <c r="K698" i="1"/>
  <c r="L698" i="1"/>
  <c r="M698" i="1"/>
  <c r="AG698" i="1"/>
  <c r="AH698" i="1"/>
  <c r="AI698" i="1"/>
  <c r="AJ698" i="1"/>
  <c r="AK698" i="1"/>
  <c r="AL698" i="1"/>
  <c r="AM698" i="1"/>
  <c r="AN698" i="1"/>
  <c r="AV698" i="1"/>
  <c r="C699" i="1"/>
  <c r="D699" i="1"/>
  <c r="E699" i="1"/>
  <c r="F699" i="1"/>
  <c r="G699" i="1"/>
  <c r="H699" i="1"/>
  <c r="J699" i="1"/>
  <c r="K699" i="1"/>
  <c r="L699" i="1"/>
  <c r="M699" i="1"/>
  <c r="AG699" i="1"/>
  <c r="AH699" i="1"/>
  <c r="AI699" i="1"/>
  <c r="AJ699" i="1"/>
  <c r="AK699" i="1"/>
  <c r="AL699" i="1"/>
  <c r="AM699" i="1"/>
  <c r="AN699" i="1"/>
  <c r="AV699" i="1"/>
  <c r="C700" i="1"/>
  <c r="D700" i="1"/>
  <c r="E700" i="1"/>
  <c r="F700" i="1"/>
  <c r="G700" i="1"/>
  <c r="H700" i="1"/>
  <c r="J700" i="1"/>
  <c r="K700" i="1"/>
  <c r="L700" i="1"/>
  <c r="M700" i="1"/>
  <c r="AG700" i="1"/>
  <c r="AH700" i="1"/>
  <c r="AI700" i="1"/>
  <c r="AJ700" i="1"/>
  <c r="AK700" i="1"/>
  <c r="AL700" i="1"/>
  <c r="AM700" i="1"/>
  <c r="AN700" i="1"/>
  <c r="AV700" i="1"/>
  <c r="C701" i="1"/>
  <c r="D701" i="1"/>
  <c r="E701" i="1"/>
  <c r="F701" i="1"/>
  <c r="G701" i="1"/>
  <c r="H701" i="1"/>
  <c r="J701" i="1"/>
  <c r="K701" i="1"/>
  <c r="L701" i="1"/>
  <c r="M701" i="1"/>
  <c r="AG701" i="1"/>
  <c r="AH701" i="1"/>
  <c r="AI701" i="1"/>
  <c r="AJ701" i="1"/>
  <c r="AK701" i="1"/>
  <c r="AL701" i="1"/>
  <c r="AM701" i="1"/>
  <c r="AN701" i="1"/>
  <c r="AV701" i="1"/>
  <c r="C702" i="1"/>
  <c r="D702" i="1"/>
  <c r="E702" i="1"/>
  <c r="F702" i="1"/>
  <c r="G702" i="1"/>
  <c r="H702" i="1"/>
  <c r="J702" i="1"/>
  <c r="K702" i="1"/>
  <c r="L702" i="1"/>
  <c r="M702" i="1"/>
  <c r="AG702" i="1"/>
  <c r="AH702" i="1"/>
  <c r="AI702" i="1"/>
  <c r="AJ702" i="1"/>
  <c r="AK702" i="1"/>
  <c r="AL702" i="1"/>
  <c r="AM702" i="1"/>
  <c r="AN702" i="1"/>
  <c r="AV702" i="1"/>
  <c r="C703" i="1"/>
  <c r="D703" i="1"/>
  <c r="E703" i="1"/>
  <c r="F703" i="1"/>
  <c r="G703" i="1"/>
  <c r="H703" i="1"/>
  <c r="J703" i="1"/>
  <c r="K703" i="1"/>
  <c r="L703" i="1"/>
  <c r="M703" i="1"/>
  <c r="AG703" i="1"/>
  <c r="AH703" i="1"/>
  <c r="AI703" i="1"/>
  <c r="AJ703" i="1"/>
  <c r="AK703" i="1"/>
  <c r="AL703" i="1"/>
  <c r="AM703" i="1"/>
  <c r="AN703" i="1"/>
  <c r="AV703" i="1"/>
  <c r="C704" i="1"/>
  <c r="D704" i="1"/>
  <c r="E704" i="1"/>
  <c r="F704" i="1"/>
  <c r="G704" i="1"/>
  <c r="H704" i="1"/>
  <c r="J704" i="1"/>
  <c r="K704" i="1"/>
  <c r="L704" i="1"/>
  <c r="M704" i="1"/>
  <c r="AG704" i="1"/>
  <c r="AH704" i="1"/>
  <c r="AI704" i="1"/>
  <c r="AJ704" i="1"/>
  <c r="AK704" i="1"/>
  <c r="AL704" i="1"/>
  <c r="AM704" i="1"/>
  <c r="AN704" i="1"/>
  <c r="AV704" i="1"/>
  <c r="C705" i="1"/>
  <c r="D705" i="1"/>
  <c r="E705" i="1"/>
  <c r="F705" i="1"/>
  <c r="G705" i="1"/>
  <c r="H705" i="1"/>
  <c r="J705" i="1"/>
  <c r="K705" i="1"/>
  <c r="L705" i="1"/>
  <c r="M705" i="1"/>
  <c r="AG705" i="1"/>
  <c r="AH705" i="1"/>
  <c r="AI705" i="1"/>
  <c r="AJ705" i="1"/>
  <c r="AK705" i="1"/>
  <c r="AL705" i="1"/>
  <c r="AM705" i="1"/>
  <c r="AN705" i="1"/>
  <c r="AV705" i="1"/>
  <c r="C706" i="1"/>
  <c r="D706" i="1"/>
  <c r="E706" i="1"/>
  <c r="F706" i="1"/>
  <c r="G706" i="1"/>
  <c r="H706" i="1"/>
  <c r="J706" i="1"/>
  <c r="K706" i="1"/>
  <c r="L706" i="1"/>
  <c r="M706" i="1"/>
  <c r="AG706" i="1"/>
  <c r="AH706" i="1"/>
  <c r="AI706" i="1"/>
  <c r="AJ706" i="1"/>
  <c r="AK706" i="1"/>
  <c r="AL706" i="1"/>
  <c r="AM706" i="1"/>
  <c r="AN706" i="1"/>
  <c r="AV706" i="1"/>
  <c r="C707" i="1"/>
  <c r="D707" i="1"/>
  <c r="E707" i="1"/>
  <c r="F707" i="1"/>
  <c r="G707" i="1"/>
  <c r="H707" i="1"/>
  <c r="J707" i="1"/>
  <c r="K707" i="1"/>
  <c r="L707" i="1"/>
  <c r="M707" i="1"/>
  <c r="AG707" i="1"/>
  <c r="AH707" i="1"/>
  <c r="AI707" i="1"/>
  <c r="AJ707" i="1"/>
  <c r="AK707" i="1"/>
  <c r="AL707" i="1"/>
  <c r="AM707" i="1"/>
  <c r="AN707" i="1"/>
  <c r="AV707" i="1"/>
  <c r="C708" i="1"/>
  <c r="D708" i="1"/>
  <c r="E708" i="1"/>
  <c r="F708" i="1"/>
  <c r="G708" i="1"/>
  <c r="H708" i="1"/>
  <c r="J708" i="1"/>
  <c r="K708" i="1"/>
  <c r="L708" i="1"/>
  <c r="M708" i="1"/>
  <c r="AG708" i="1"/>
  <c r="AH708" i="1"/>
  <c r="AI708" i="1"/>
  <c r="AJ708" i="1"/>
  <c r="AK708" i="1"/>
  <c r="AL708" i="1"/>
  <c r="AM708" i="1"/>
  <c r="AN708" i="1"/>
  <c r="AV708" i="1"/>
  <c r="C709" i="1"/>
  <c r="D709" i="1"/>
  <c r="E709" i="1"/>
  <c r="F709" i="1"/>
  <c r="G709" i="1"/>
  <c r="H709" i="1"/>
  <c r="J709" i="1"/>
  <c r="K709" i="1"/>
  <c r="L709" i="1"/>
  <c r="M709" i="1"/>
  <c r="AG709" i="1"/>
  <c r="AH709" i="1"/>
  <c r="AI709" i="1"/>
  <c r="AJ709" i="1"/>
  <c r="AK709" i="1"/>
  <c r="AL709" i="1"/>
  <c r="AM709" i="1"/>
  <c r="AN709" i="1"/>
  <c r="AV709" i="1"/>
  <c r="C710" i="1"/>
  <c r="D710" i="1"/>
  <c r="E710" i="1"/>
  <c r="F710" i="1"/>
  <c r="G710" i="1"/>
  <c r="H710" i="1"/>
  <c r="J710" i="1"/>
  <c r="K710" i="1"/>
  <c r="L710" i="1"/>
  <c r="M710" i="1"/>
  <c r="AG710" i="1"/>
  <c r="AH710" i="1"/>
  <c r="AI710" i="1"/>
  <c r="AJ710" i="1"/>
  <c r="AK710" i="1"/>
  <c r="AL710" i="1"/>
  <c r="AM710" i="1"/>
  <c r="AN710" i="1"/>
  <c r="AV710" i="1"/>
  <c r="C711" i="1"/>
  <c r="D711" i="1"/>
  <c r="E711" i="1"/>
  <c r="F711" i="1"/>
  <c r="G711" i="1"/>
  <c r="H711" i="1"/>
  <c r="J711" i="1"/>
  <c r="K711" i="1"/>
  <c r="L711" i="1"/>
  <c r="M711" i="1"/>
  <c r="AG711" i="1"/>
  <c r="AH711" i="1"/>
  <c r="AI711" i="1"/>
  <c r="AJ711" i="1"/>
  <c r="AK711" i="1"/>
  <c r="AL711" i="1"/>
  <c r="AM711" i="1"/>
  <c r="AN711" i="1"/>
  <c r="AV711" i="1"/>
  <c r="C712" i="1"/>
  <c r="D712" i="1"/>
  <c r="E712" i="1"/>
  <c r="F712" i="1"/>
  <c r="G712" i="1"/>
  <c r="H712" i="1"/>
  <c r="J712" i="1"/>
  <c r="K712" i="1"/>
  <c r="L712" i="1"/>
  <c r="M712" i="1"/>
  <c r="AG712" i="1"/>
  <c r="AH712" i="1"/>
  <c r="AI712" i="1"/>
  <c r="AJ712" i="1"/>
  <c r="AK712" i="1"/>
  <c r="AL712" i="1"/>
  <c r="AM712" i="1"/>
  <c r="AN712" i="1"/>
  <c r="AV712" i="1"/>
  <c r="C713" i="1"/>
  <c r="D713" i="1"/>
  <c r="E713" i="1"/>
  <c r="F713" i="1"/>
  <c r="G713" i="1"/>
  <c r="H713" i="1"/>
  <c r="J713" i="1"/>
  <c r="K713" i="1"/>
  <c r="L713" i="1"/>
  <c r="M713" i="1"/>
  <c r="AG713" i="1"/>
  <c r="AH713" i="1"/>
  <c r="AI713" i="1"/>
  <c r="AJ713" i="1"/>
  <c r="AK713" i="1"/>
  <c r="AL713" i="1"/>
  <c r="AM713" i="1"/>
  <c r="AN713" i="1"/>
  <c r="AV713" i="1"/>
  <c r="C714" i="1"/>
  <c r="D714" i="1"/>
  <c r="E714" i="1"/>
  <c r="F714" i="1"/>
  <c r="G714" i="1"/>
  <c r="H714" i="1"/>
  <c r="J714" i="1"/>
  <c r="K714" i="1"/>
  <c r="L714" i="1"/>
  <c r="M714" i="1"/>
  <c r="AG714" i="1"/>
  <c r="AH714" i="1"/>
  <c r="AI714" i="1"/>
  <c r="AJ714" i="1"/>
  <c r="AK714" i="1"/>
  <c r="AL714" i="1"/>
  <c r="AM714" i="1"/>
  <c r="AN714" i="1"/>
  <c r="AV714" i="1"/>
  <c r="C715" i="1"/>
  <c r="D715" i="1"/>
  <c r="E715" i="1"/>
  <c r="F715" i="1"/>
  <c r="G715" i="1"/>
  <c r="H715" i="1"/>
  <c r="J715" i="1"/>
  <c r="K715" i="1"/>
  <c r="L715" i="1"/>
  <c r="M715" i="1"/>
  <c r="AG715" i="1"/>
  <c r="AH715" i="1"/>
  <c r="AI715" i="1"/>
  <c r="AJ715" i="1"/>
  <c r="AK715" i="1"/>
  <c r="AL715" i="1"/>
  <c r="AM715" i="1"/>
  <c r="AN715" i="1"/>
  <c r="AV715" i="1"/>
  <c r="C716" i="1"/>
  <c r="D716" i="1"/>
  <c r="E716" i="1"/>
  <c r="F716" i="1"/>
  <c r="G716" i="1"/>
  <c r="H716" i="1"/>
  <c r="J716" i="1"/>
  <c r="K716" i="1"/>
  <c r="L716" i="1"/>
  <c r="M716" i="1"/>
  <c r="AG716" i="1"/>
  <c r="AH716" i="1"/>
  <c r="AI716" i="1"/>
  <c r="AJ716" i="1"/>
  <c r="AK716" i="1"/>
  <c r="AL716" i="1"/>
  <c r="AM716" i="1"/>
  <c r="AN716" i="1"/>
  <c r="AV716" i="1"/>
  <c r="C717" i="1"/>
  <c r="D717" i="1"/>
  <c r="E717" i="1"/>
  <c r="F717" i="1"/>
  <c r="G717" i="1"/>
  <c r="H717" i="1"/>
  <c r="J717" i="1"/>
  <c r="K717" i="1"/>
  <c r="L717" i="1"/>
  <c r="M717" i="1"/>
  <c r="AG717" i="1"/>
  <c r="AH717" i="1"/>
  <c r="AI717" i="1"/>
  <c r="AJ717" i="1"/>
  <c r="AK717" i="1"/>
  <c r="AL717" i="1"/>
  <c r="AM717" i="1"/>
  <c r="AN717" i="1"/>
  <c r="AV717" i="1"/>
  <c r="C718" i="1"/>
  <c r="D718" i="1"/>
  <c r="E718" i="1"/>
  <c r="F718" i="1"/>
  <c r="G718" i="1"/>
  <c r="H718" i="1"/>
  <c r="J718" i="1"/>
  <c r="K718" i="1"/>
  <c r="L718" i="1"/>
  <c r="M718" i="1"/>
  <c r="AG718" i="1"/>
  <c r="AH718" i="1"/>
  <c r="AI718" i="1"/>
  <c r="AJ718" i="1"/>
  <c r="AK718" i="1"/>
  <c r="AL718" i="1"/>
  <c r="AM718" i="1"/>
  <c r="AN718" i="1"/>
  <c r="AV718" i="1"/>
  <c r="C719" i="1"/>
  <c r="D719" i="1"/>
  <c r="E719" i="1"/>
  <c r="F719" i="1"/>
  <c r="G719" i="1"/>
  <c r="H719" i="1"/>
  <c r="J719" i="1"/>
  <c r="K719" i="1"/>
  <c r="L719" i="1"/>
  <c r="M719" i="1"/>
  <c r="AG719" i="1"/>
  <c r="AH719" i="1"/>
  <c r="AI719" i="1"/>
  <c r="AJ719" i="1"/>
  <c r="AK719" i="1"/>
  <c r="AL719" i="1"/>
  <c r="AM719" i="1"/>
  <c r="AN719" i="1"/>
  <c r="AV719" i="1"/>
  <c r="C720" i="1"/>
  <c r="D720" i="1"/>
  <c r="E720" i="1"/>
  <c r="F720" i="1"/>
  <c r="G720" i="1"/>
  <c r="H720" i="1"/>
  <c r="J720" i="1"/>
  <c r="K720" i="1"/>
  <c r="L720" i="1"/>
  <c r="M720" i="1"/>
  <c r="AG720" i="1"/>
  <c r="AH720" i="1"/>
  <c r="AI720" i="1"/>
  <c r="AJ720" i="1"/>
  <c r="AK720" i="1"/>
  <c r="AL720" i="1"/>
  <c r="AM720" i="1"/>
  <c r="AN720" i="1"/>
  <c r="AV720" i="1"/>
  <c r="C721" i="1"/>
  <c r="D721" i="1"/>
  <c r="E721" i="1"/>
  <c r="F721" i="1"/>
  <c r="G721" i="1"/>
  <c r="H721" i="1"/>
  <c r="J721" i="1"/>
  <c r="K721" i="1"/>
  <c r="L721" i="1"/>
  <c r="M721" i="1"/>
  <c r="AG721" i="1"/>
  <c r="AH721" i="1"/>
  <c r="AI721" i="1"/>
  <c r="AJ721" i="1"/>
  <c r="AK721" i="1"/>
  <c r="AL721" i="1"/>
  <c r="AM721" i="1"/>
  <c r="AN721" i="1"/>
  <c r="AV721" i="1"/>
  <c r="C722" i="1"/>
  <c r="D722" i="1"/>
  <c r="E722" i="1"/>
  <c r="F722" i="1"/>
  <c r="G722" i="1"/>
  <c r="H722" i="1"/>
  <c r="J722" i="1"/>
  <c r="K722" i="1"/>
  <c r="L722" i="1"/>
  <c r="M722" i="1"/>
  <c r="AG722" i="1"/>
  <c r="AH722" i="1"/>
  <c r="AI722" i="1"/>
  <c r="AJ722" i="1"/>
  <c r="AK722" i="1"/>
  <c r="AL722" i="1"/>
  <c r="AM722" i="1"/>
  <c r="AN722" i="1"/>
  <c r="AV722" i="1"/>
  <c r="C723" i="1"/>
  <c r="D723" i="1"/>
  <c r="E723" i="1"/>
  <c r="F723" i="1"/>
  <c r="G723" i="1"/>
  <c r="H723" i="1"/>
  <c r="J723" i="1"/>
  <c r="K723" i="1"/>
  <c r="L723" i="1"/>
  <c r="M723" i="1"/>
  <c r="AG723" i="1"/>
  <c r="AH723" i="1"/>
  <c r="AI723" i="1"/>
  <c r="AJ723" i="1"/>
  <c r="AK723" i="1"/>
  <c r="AL723" i="1"/>
  <c r="AM723" i="1"/>
  <c r="AN723" i="1"/>
  <c r="AV723" i="1"/>
  <c r="C724" i="1"/>
  <c r="D724" i="1"/>
  <c r="E724" i="1"/>
  <c r="F724" i="1"/>
  <c r="G724" i="1"/>
  <c r="H724" i="1"/>
  <c r="J724" i="1"/>
  <c r="K724" i="1"/>
  <c r="L724" i="1"/>
  <c r="M724" i="1"/>
  <c r="AG724" i="1"/>
  <c r="AH724" i="1"/>
  <c r="AI724" i="1"/>
  <c r="AJ724" i="1"/>
  <c r="AK724" i="1"/>
  <c r="AL724" i="1"/>
  <c r="AM724" i="1"/>
  <c r="AN724" i="1"/>
  <c r="AV724" i="1"/>
  <c r="C725" i="1"/>
  <c r="D725" i="1"/>
  <c r="E725" i="1"/>
  <c r="F725" i="1"/>
  <c r="G725" i="1"/>
  <c r="H725" i="1"/>
  <c r="J725" i="1"/>
  <c r="K725" i="1"/>
  <c r="L725" i="1"/>
  <c r="M725" i="1"/>
  <c r="AG725" i="1"/>
  <c r="AH725" i="1"/>
  <c r="AI725" i="1"/>
  <c r="AJ725" i="1"/>
  <c r="AK725" i="1"/>
  <c r="AL725" i="1"/>
  <c r="AM725" i="1"/>
  <c r="AN725" i="1"/>
  <c r="AV725" i="1"/>
  <c r="C726" i="1"/>
  <c r="D726" i="1"/>
  <c r="E726" i="1"/>
  <c r="F726" i="1"/>
  <c r="G726" i="1"/>
  <c r="H726" i="1"/>
  <c r="J726" i="1"/>
  <c r="K726" i="1"/>
  <c r="L726" i="1"/>
  <c r="M726" i="1"/>
  <c r="AG726" i="1"/>
  <c r="AH726" i="1"/>
  <c r="AI726" i="1"/>
  <c r="AJ726" i="1"/>
  <c r="AK726" i="1"/>
  <c r="AL726" i="1"/>
  <c r="AM726" i="1"/>
  <c r="AN726" i="1"/>
  <c r="AV726" i="1"/>
  <c r="C727" i="1"/>
  <c r="D727" i="1"/>
  <c r="E727" i="1"/>
  <c r="F727" i="1"/>
  <c r="G727" i="1"/>
  <c r="H727" i="1"/>
  <c r="J727" i="1"/>
  <c r="K727" i="1"/>
  <c r="L727" i="1"/>
  <c r="M727" i="1"/>
  <c r="AG727" i="1"/>
  <c r="AH727" i="1"/>
  <c r="AI727" i="1"/>
  <c r="AJ727" i="1"/>
  <c r="AK727" i="1"/>
  <c r="AL727" i="1"/>
  <c r="AM727" i="1"/>
  <c r="AN727" i="1"/>
  <c r="C729" i="1"/>
  <c r="D729" i="1"/>
  <c r="E729" i="1"/>
  <c r="F729" i="1"/>
  <c r="G729" i="1"/>
  <c r="H729" i="1"/>
  <c r="J729" i="1"/>
  <c r="K729" i="1"/>
  <c r="L729" i="1"/>
  <c r="M729" i="1"/>
  <c r="AG729" i="1"/>
  <c r="AH729" i="1"/>
  <c r="AI729" i="1"/>
  <c r="AJ729" i="1"/>
  <c r="AK729" i="1"/>
  <c r="AL729" i="1"/>
  <c r="AM729" i="1"/>
  <c r="AN729" i="1"/>
  <c r="AV729" i="1"/>
  <c r="C730" i="1"/>
  <c r="D730" i="1"/>
  <c r="E730" i="1"/>
  <c r="F730" i="1"/>
  <c r="G730" i="1"/>
  <c r="H730" i="1"/>
  <c r="J730" i="1"/>
  <c r="K730" i="1"/>
  <c r="L730" i="1"/>
  <c r="M730" i="1"/>
  <c r="AG730" i="1"/>
  <c r="AH730" i="1"/>
  <c r="AI730" i="1"/>
  <c r="AJ730" i="1"/>
  <c r="AK730" i="1"/>
  <c r="AL730" i="1"/>
  <c r="AM730" i="1"/>
  <c r="AN730" i="1"/>
  <c r="AV730" i="1"/>
  <c r="C731" i="1"/>
  <c r="D731" i="1"/>
  <c r="E731" i="1"/>
  <c r="F731" i="1"/>
  <c r="G731" i="1"/>
  <c r="H731" i="1"/>
  <c r="J731" i="1"/>
  <c r="K731" i="1"/>
  <c r="L731" i="1"/>
  <c r="M731" i="1"/>
  <c r="AG731" i="1"/>
  <c r="AH731" i="1"/>
  <c r="AI731" i="1"/>
  <c r="AJ731" i="1"/>
  <c r="AK731" i="1"/>
  <c r="AL731" i="1"/>
  <c r="AM731" i="1"/>
  <c r="AN731" i="1"/>
  <c r="AV731" i="1"/>
  <c r="C732" i="1"/>
  <c r="D732" i="1"/>
  <c r="E732" i="1"/>
  <c r="F732" i="1"/>
  <c r="G732" i="1"/>
  <c r="H732" i="1"/>
  <c r="J732" i="1"/>
  <c r="K732" i="1"/>
  <c r="L732" i="1"/>
  <c r="M732" i="1"/>
  <c r="AG732" i="1"/>
  <c r="AH732" i="1"/>
  <c r="AI732" i="1"/>
  <c r="AJ732" i="1"/>
  <c r="AK732" i="1"/>
  <c r="AL732" i="1"/>
  <c r="AM732" i="1"/>
  <c r="AN732" i="1"/>
  <c r="AV732" i="1"/>
  <c r="C733" i="1"/>
  <c r="D733" i="1"/>
  <c r="E733" i="1"/>
  <c r="F733" i="1"/>
  <c r="G733" i="1"/>
  <c r="H733" i="1"/>
  <c r="J733" i="1"/>
  <c r="K733" i="1"/>
  <c r="L733" i="1"/>
  <c r="M733" i="1"/>
  <c r="AG733" i="1"/>
  <c r="AH733" i="1"/>
  <c r="AI733" i="1"/>
  <c r="AJ733" i="1"/>
  <c r="AK733" i="1"/>
  <c r="AL733" i="1"/>
  <c r="AM733" i="1"/>
  <c r="AN733" i="1"/>
  <c r="AV733" i="1"/>
  <c r="C734" i="1"/>
  <c r="D734" i="1"/>
  <c r="E734" i="1"/>
  <c r="F734" i="1"/>
  <c r="G734" i="1"/>
  <c r="H734" i="1"/>
  <c r="J734" i="1"/>
  <c r="K734" i="1"/>
  <c r="L734" i="1"/>
  <c r="M734" i="1"/>
  <c r="AG734" i="1"/>
  <c r="AH734" i="1"/>
  <c r="AI734" i="1"/>
  <c r="AJ734" i="1"/>
  <c r="AK734" i="1"/>
  <c r="AL734" i="1"/>
  <c r="AM734" i="1"/>
  <c r="AN734" i="1"/>
  <c r="AV734" i="1"/>
  <c r="C735" i="1"/>
  <c r="D735" i="1"/>
  <c r="E735" i="1"/>
  <c r="F735" i="1"/>
  <c r="G735" i="1"/>
  <c r="H735" i="1"/>
  <c r="J735" i="1"/>
  <c r="K735" i="1"/>
  <c r="L735" i="1"/>
  <c r="M735" i="1"/>
  <c r="AG735" i="1"/>
  <c r="AH735" i="1"/>
  <c r="AI735" i="1"/>
  <c r="AJ735" i="1"/>
  <c r="AK735" i="1"/>
  <c r="AL735" i="1"/>
  <c r="AM735" i="1"/>
  <c r="AN735" i="1"/>
  <c r="AV735" i="1"/>
  <c r="C736" i="1"/>
  <c r="D736" i="1"/>
  <c r="E736" i="1"/>
  <c r="F736" i="1"/>
  <c r="G736" i="1"/>
  <c r="H736" i="1"/>
  <c r="J736" i="1"/>
  <c r="K736" i="1"/>
  <c r="L736" i="1"/>
  <c r="M736" i="1"/>
  <c r="AG736" i="1"/>
  <c r="AH736" i="1"/>
  <c r="AI736" i="1"/>
  <c r="AJ736" i="1"/>
  <c r="AK736" i="1"/>
  <c r="AL736" i="1"/>
  <c r="AM736" i="1"/>
  <c r="AN736" i="1"/>
  <c r="AV736" i="1"/>
  <c r="C737" i="1"/>
  <c r="D737" i="1"/>
  <c r="E737" i="1"/>
  <c r="F737" i="1"/>
  <c r="G737" i="1"/>
  <c r="H737" i="1"/>
  <c r="J737" i="1"/>
  <c r="K737" i="1"/>
  <c r="L737" i="1"/>
  <c r="M737" i="1"/>
  <c r="AG737" i="1"/>
  <c r="AH737" i="1"/>
  <c r="AI737" i="1"/>
  <c r="AJ737" i="1"/>
  <c r="AK737" i="1"/>
  <c r="AL737" i="1"/>
  <c r="AM737" i="1"/>
  <c r="AN737" i="1"/>
  <c r="AV737" i="1"/>
  <c r="C738" i="1"/>
  <c r="D738" i="1"/>
  <c r="E738" i="1"/>
  <c r="F738" i="1"/>
  <c r="G738" i="1"/>
  <c r="H738" i="1"/>
  <c r="J738" i="1"/>
  <c r="K738" i="1"/>
  <c r="L738" i="1"/>
  <c r="M738" i="1"/>
  <c r="AG738" i="1"/>
  <c r="AH738" i="1"/>
  <c r="AI738" i="1"/>
  <c r="AJ738" i="1"/>
  <c r="AK738" i="1"/>
  <c r="AL738" i="1"/>
  <c r="AM738" i="1"/>
  <c r="AN738" i="1"/>
  <c r="AV738" i="1"/>
  <c r="C739" i="1"/>
  <c r="D739" i="1"/>
  <c r="E739" i="1"/>
  <c r="F739" i="1"/>
  <c r="G739" i="1"/>
  <c r="H739" i="1"/>
  <c r="J739" i="1"/>
  <c r="K739" i="1"/>
  <c r="L739" i="1"/>
  <c r="M739" i="1"/>
  <c r="AG739" i="1"/>
  <c r="AH739" i="1"/>
  <c r="AI739" i="1"/>
  <c r="AJ739" i="1"/>
  <c r="AK739" i="1"/>
  <c r="AL739" i="1"/>
  <c r="AM739" i="1"/>
  <c r="AN739" i="1"/>
  <c r="AV739" i="1"/>
  <c r="C740" i="1"/>
  <c r="D740" i="1"/>
  <c r="E740" i="1"/>
  <c r="F740" i="1"/>
  <c r="G740" i="1"/>
  <c r="H740" i="1"/>
  <c r="J740" i="1"/>
  <c r="K740" i="1"/>
  <c r="L740" i="1"/>
  <c r="M740" i="1"/>
  <c r="AG740" i="1"/>
  <c r="AH740" i="1"/>
  <c r="AI740" i="1"/>
  <c r="AJ740" i="1"/>
  <c r="AK740" i="1"/>
  <c r="AL740" i="1"/>
  <c r="AM740" i="1"/>
  <c r="AN740" i="1"/>
  <c r="AV740" i="1"/>
  <c r="C741" i="1"/>
  <c r="D741" i="1"/>
  <c r="E741" i="1"/>
  <c r="F741" i="1"/>
  <c r="G741" i="1"/>
  <c r="H741" i="1"/>
  <c r="J741" i="1"/>
  <c r="K741" i="1"/>
  <c r="L741" i="1"/>
  <c r="M741" i="1"/>
  <c r="AG741" i="1"/>
  <c r="AH741" i="1"/>
  <c r="AI741" i="1"/>
  <c r="AJ741" i="1"/>
  <c r="AK741" i="1"/>
  <c r="AL741" i="1"/>
  <c r="AM741" i="1"/>
  <c r="AN741" i="1"/>
  <c r="AV741" i="1"/>
  <c r="C742" i="1"/>
  <c r="D742" i="1"/>
  <c r="E742" i="1"/>
  <c r="F742" i="1"/>
  <c r="G742" i="1"/>
  <c r="H742" i="1"/>
  <c r="J742" i="1"/>
  <c r="K742" i="1"/>
  <c r="L742" i="1"/>
  <c r="M742" i="1"/>
  <c r="AG742" i="1"/>
  <c r="AH742" i="1"/>
  <c r="AI742" i="1"/>
  <c r="AJ742" i="1"/>
  <c r="AK742" i="1"/>
  <c r="AL742" i="1"/>
  <c r="AM742" i="1"/>
  <c r="AN742" i="1"/>
  <c r="AV742" i="1"/>
  <c r="C743" i="1"/>
  <c r="D743" i="1"/>
  <c r="E743" i="1"/>
  <c r="F743" i="1"/>
  <c r="G743" i="1"/>
  <c r="H743" i="1"/>
  <c r="J743" i="1"/>
  <c r="K743" i="1"/>
  <c r="L743" i="1"/>
  <c r="M743" i="1"/>
  <c r="AG743" i="1"/>
  <c r="AH743" i="1"/>
  <c r="AI743" i="1"/>
  <c r="AJ743" i="1"/>
  <c r="AK743" i="1"/>
  <c r="AL743" i="1"/>
  <c r="AM743" i="1"/>
  <c r="AN743" i="1"/>
  <c r="AV743" i="1"/>
  <c r="C744" i="1"/>
  <c r="D744" i="1"/>
  <c r="E744" i="1"/>
  <c r="F744" i="1"/>
  <c r="G744" i="1"/>
  <c r="H744" i="1"/>
  <c r="J744" i="1"/>
  <c r="K744" i="1"/>
  <c r="L744" i="1"/>
  <c r="M744" i="1"/>
  <c r="AG744" i="1"/>
  <c r="AH744" i="1"/>
  <c r="AI744" i="1"/>
  <c r="AJ744" i="1"/>
  <c r="AK744" i="1"/>
  <c r="AL744" i="1"/>
  <c r="AM744" i="1"/>
  <c r="AN744" i="1"/>
  <c r="AV744" i="1"/>
  <c r="C745" i="1"/>
  <c r="D745" i="1"/>
  <c r="E745" i="1"/>
  <c r="F745" i="1"/>
  <c r="G745" i="1"/>
  <c r="H745" i="1"/>
  <c r="J745" i="1"/>
  <c r="K745" i="1"/>
  <c r="L745" i="1"/>
  <c r="M745" i="1"/>
  <c r="AG745" i="1"/>
  <c r="AH745" i="1"/>
  <c r="AI745" i="1"/>
  <c r="AJ745" i="1"/>
  <c r="AK745" i="1"/>
  <c r="AL745" i="1"/>
  <c r="AM745" i="1"/>
  <c r="AN745" i="1"/>
  <c r="AV745" i="1"/>
  <c r="C746" i="1"/>
  <c r="D746" i="1"/>
  <c r="E746" i="1"/>
  <c r="F746" i="1"/>
  <c r="G746" i="1"/>
  <c r="H746" i="1"/>
  <c r="J746" i="1"/>
  <c r="K746" i="1"/>
  <c r="L746" i="1"/>
  <c r="M746" i="1"/>
  <c r="AG746" i="1"/>
  <c r="AH746" i="1"/>
  <c r="AI746" i="1"/>
  <c r="AJ746" i="1"/>
  <c r="AK746" i="1"/>
  <c r="AL746" i="1"/>
  <c r="AM746" i="1"/>
  <c r="AN746" i="1"/>
  <c r="AV746" i="1"/>
  <c r="C747" i="1"/>
  <c r="D747" i="1"/>
  <c r="E747" i="1"/>
  <c r="F747" i="1"/>
  <c r="G747" i="1"/>
  <c r="H747" i="1"/>
  <c r="J747" i="1"/>
  <c r="K747" i="1"/>
  <c r="L747" i="1"/>
  <c r="M747" i="1"/>
  <c r="AG747" i="1"/>
  <c r="AH747" i="1"/>
  <c r="AI747" i="1"/>
  <c r="AJ747" i="1"/>
  <c r="AK747" i="1"/>
  <c r="AL747" i="1"/>
  <c r="AM747" i="1"/>
  <c r="AN747" i="1"/>
  <c r="AV747" i="1"/>
  <c r="C748" i="1"/>
  <c r="D748" i="1"/>
  <c r="E748" i="1"/>
  <c r="F748" i="1"/>
  <c r="G748" i="1"/>
  <c r="H748" i="1"/>
  <c r="J748" i="1"/>
  <c r="K748" i="1"/>
  <c r="L748" i="1"/>
  <c r="M748" i="1"/>
  <c r="AG748" i="1"/>
  <c r="AH748" i="1"/>
  <c r="AI748" i="1"/>
  <c r="AJ748" i="1"/>
  <c r="AK748" i="1"/>
  <c r="AL748" i="1"/>
  <c r="AM748" i="1"/>
  <c r="AN748" i="1"/>
  <c r="AV748" i="1"/>
  <c r="C749" i="1"/>
  <c r="D749" i="1"/>
  <c r="E749" i="1"/>
  <c r="F749" i="1"/>
  <c r="G749" i="1"/>
  <c r="H749" i="1"/>
  <c r="J749" i="1"/>
  <c r="K749" i="1"/>
  <c r="L749" i="1"/>
  <c r="M749" i="1"/>
  <c r="AG749" i="1"/>
  <c r="AH749" i="1"/>
  <c r="AI749" i="1"/>
  <c r="AJ749" i="1"/>
  <c r="AK749" i="1"/>
  <c r="AL749" i="1"/>
  <c r="AM749" i="1"/>
  <c r="AN749" i="1"/>
  <c r="AV749" i="1"/>
  <c r="C750" i="1"/>
  <c r="D750" i="1"/>
  <c r="E750" i="1"/>
  <c r="F750" i="1"/>
  <c r="G750" i="1"/>
  <c r="H750" i="1"/>
  <c r="J750" i="1"/>
  <c r="K750" i="1"/>
  <c r="L750" i="1"/>
  <c r="M750" i="1"/>
  <c r="AG750" i="1"/>
  <c r="AH750" i="1"/>
  <c r="AI750" i="1"/>
  <c r="AJ750" i="1"/>
  <c r="AK750" i="1"/>
  <c r="AL750" i="1"/>
  <c r="AM750" i="1"/>
  <c r="AN750" i="1"/>
  <c r="AV750" i="1"/>
  <c r="C751" i="1"/>
  <c r="D751" i="1"/>
  <c r="E751" i="1"/>
  <c r="F751" i="1"/>
  <c r="G751" i="1"/>
  <c r="H751" i="1"/>
  <c r="J751" i="1"/>
  <c r="K751" i="1"/>
  <c r="L751" i="1"/>
  <c r="M751" i="1"/>
  <c r="AG751" i="1"/>
  <c r="AH751" i="1"/>
  <c r="AI751" i="1"/>
  <c r="AJ751" i="1"/>
  <c r="AK751" i="1"/>
  <c r="AL751" i="1"/>
  <c r="AM751" i="1"/>
  <c r="AN751" i="1"/>
  <c r="AV751" i="1"/>
  <c r="C752" i="1"/>
  <c r="D752" i="1"/>
  <c r="E752" i="1"/>
  <c r="F752" i="1"/>
  <c r="G752" i="1"/>
  <c r="H752" i="1"/>
  <c r="J752" i="1"/>
  <c r="K752" i="1"/>
  <c r="L752" i="1"/>
  <c r="M752" i="1"/>
  <c r="AG752" i="1"/>
  <c r="AH752" i="1"/>
  <c r="AI752" i="1"/>
  <c r="AJ752" i="1"/>
  <c r="AK752" i="1"/>
  <c r="AL752" i="1"/>
  <c r="AM752" i="1"/>
  <c r="AN752" i="1"/>
  <c r="AV752" i="1"/>
  <c r="C753" i="1"/>
  <c r="D753" i="1"/>
  <c r="E753" i="1"/>
  <c r="F753" i="1"/>
  <c r="G753" i="1"/>
  <c r="H753" i="1"/>
  <c r="J753" i="1"/>
  <c r="K753" i="1"/>
  <c r="L753" i="1"/>
  <c r="M753" i="1"/>
  <c r="AG753" i="1"/>
  <c r="AH753" i="1"/>
  <c r="AI753" i="1"/>
  <c r="AJ753" i="1"/>
  <c r="AK753" i="1"/>
  <c r="AL753" i="1"/>
  <c r="AM753" i="1"/>
  <c r="AN753" i="1"/>
  <c r="AV753" i="1"/>
  <c r="C754" i="1"/>
  <c r="D754" i="1"/>
  <c r="E754" i="1"/>
  <c r="F754" i="1"/>
  <c r="G754" i="1"/>
  <c r="H754" i="1"/>
  <c r="J754" i="1"/>
  <c r="K754" i="1"/>
  <c r="L754" i="1"/>
  <c r="M754" i="1"/>
  <c r="AG754" i="1"/>
  <c r="AH754" i="1"/>
  <c r="AI754" i="1"/>
  <c r="AJ754" i="1"/>
  <c r="AK754" i="1"/>
  <c r="AL754" i="1"/>
  <c r="AM754" i="1"/>
  <c r="AN754" i="1"/>
  <c r="AV754" i="1"/>
  <c r="C755" i="1"/>
  <c r="D755" i="1"/>
  <c r="E755" i="1"/>
  <c r="F755" i="1"/>
  <c r="G755" i="1"/>
  <c r="H755" i="1"/>
  <c r="J755" i="1"/>
  <c r="K755" i="1"/>
  <c r="L755" i="1"/>
  <c r="M755" i="1"/>
  <c r="AG755" i="1"/>
  <c r="AH755" i="1"/>
  <c r="AI755" i="1"/>
  <c r="AJ755" i="1"/>
  <c r="AK755" i="1"/>
  <c r="AL755" i="1"/>
  <c r="AM755" i="1"/>
  <c r="AN755" i="1"/>
  <c r="AV755" i="1"/>
  <c r="C756" i="1"/>
  <c r="D756" i="1"/>
  <c r="E756" i="1"/>
  <c r="F756" i="1"/>
  <c r="G756" i="1"/>
  <c r="H756" i="1"/>
  <c r="J756" i="1"/>
  <c r="K756" i="1"/>
  <c r="L756" i="1"/>
  <c r="M756" i="1"/>
  <c r="AG756" i="1"/>
  <c r="AH756" i="1"/>
  <c r="AI756" i="1"/>
  <c r="AJ756" i="1"/>
  <c r="AK756" i="1"/>
  <c r="AL756" i="1"/>
  <c r="AM756" i="1"/>
  <c r="AN756" i="1"/>
  <c r="AV756" i="1"/>
  <c r="C757" i="1"/>
  <c r="D757" i="1"/>
  <c r="E757" i="1"/>
  <c r="F757" i="1"/>
  <c r="G757" i="1"/>
  <c r="H757" i="1"/>
  <c r="J757" i="1"/>
  <c r="K757" i="1"/>
  <c r="L757" i="1"/>
  <c r="M757" i="1"/>
  <c r="AG757" i="1"/>
  <c r="AH757" i="1"/>
  <c r="AI757" i="1"/>
  <c r="AJ757" i="1"/>
  <c r="AK757" i="1"/>
  <c r="AL757" i="1"/>
  <c r="AM757" i="1"/>
  <c r="AN757" i="1"/>
  <c r="AV757" i="1"/>
  <c r="C758" i="1"/>
  <c r="D758" i="1"/>
  <c r="E758" i="1"/>
  <c r="F758" i="1"/>
  <c r="G758" i="1"/>
  <c r="H758" i="1"/>
  <c r="J758" i="1"/>
  <c r="K758" i="1"/>
  <c r="L758" i="1"/>
  <c r="M758" i="1"/>
  <c r="AG758" i="1"/>
  <c r="AH758" i="1"/>
  <c r="AI758" i="1"/>
  <c r="AJ758" i="1"/>
  <c r="AK758" i="1"/>
  <c r="AL758" i="1"/>
  <c r="AM758" i="1"/>
  <c r="AN758" i="1"/>
  <c r="AV758" i="1"/>
  <c r="C759" i="1"/>
  <c r="D759" i="1"/>
  <c r="E759" i="1"/>
  <c r="F759" i="1"/>
  <c r="G759" i="1"/>
  <c r="H759" i="1"/>
  <c r="J759" i="1"/>
  <c r="K759" i="1"/>
  <c r="L759" i="1"/>
  <c r="M759" i="1"/>
  <c r="AG759" i="1"/>
  <c r="AH759" i="1"/>
  <c r="AI759" i="1"/>
  <c r="AJ759" i="1"/>
  <c r="AK759" i="1"/>
  <c r="AL759" i="1"/>
  <c r="AM759" i="1"/>
  <c r="AN759" i="1"/>
  <c r="AV759" i="1"/>
  <c r="C760" i="1"/>
  <c r="D760" i="1"/>
  <c r="E760" i="1"/>
  <c r="F760" i="1"/>
  <c r="G760" i="1"/>
  <c r="H760" i="1"/>
  <c r="J760" i="1"/>
  <c r="K760" i="1"/>
  <c r="L760" i="1"/>
  <c r="M760" i="1"/>
  <c r="AG760" i="1"/>
  <c r="AH760" i="1"/>
  <c r="AI760" i="1"/>
  <c r="AJ760" i="1"/>
  <c r="AK760" i="1"/>
  <c r="AL760" i="1"/>
  <c r="AM760" i="1"/>
  <c r="AN760" i="1"/>
  <c r="AV760" i="1"/>
  <c r="C761" i="1"/>
  <c r="D761" i="1"/>
  <c r="E761" i="1"/>
  <c r="F761" i="1"/>
  <c r="G761" i="1"/>
  <c r="H761" i="1"/>
  <c r="J761" i="1"/>
  <c r="K761" i="1"/>
  <c r="L761" i="1"/>
  <c r="M761" i="1"/>
  <c r="AG761" i="1"/>
  <c r="AH761" i="1"/>
  <c r="AI761" i="1"/>
  <c r="AJ761" i="1"/>
  <c r="AK761" i="1"/>
  <c r="AL761" i="1"/>
  <c r="AM761" i="1"/>
  <c r="AN761" i="1"/>
  <c r="AV761" i="1"/>
  <c r="C762" i="1"/>
  <c r="D762" i="1"/>
  <c r="E762" i="1"/>
  <c r="F762" i="1"/>
  <c r="G762" i="1"/>
  <c r="H762" i="1"/>
  <c r="J762" i="1"/>
  <c r="K762" i="1"/>
  <c r="L762" i="1"/>
  <c r="M762" i="1"/>
  <c r="AG762" i="1"/>
  <c r="AH762" i="1"/>
  <c r="AI762" i="1"/>
  <c r="AJ762" i="1"/>
  <c r="AK762" i="1"/>
  <c r="AL762" i="1"/>
  <c r="AM762" i="1"/>
  <c r="AN762" i="1"/>
  <c r="AV762" i="1"/>
  <c r="C763" i="1"/>
  <c r="D763" i="1"/>
  <c r="E763" i="1"/>
  <c r="F763" i="1"/>
  <c r="G763" i="1"/>
  <c r="H763" i="1"/>
  <c r="J763" i="1"/>
  <c r="K763" i="1"/>
  <c r="L763" i="1"/>
  <c r="M763" i="1"/>
  <c r="AG763" i="1"/>
  <c r="AH763" i="1"/>
  <c r="AI763" i="1"/>
  <c r="AJ763" i="1"/>
  <c r="AK763" i="1"/>
  <c r="AL763" i="1"/>
  <c r="AM763" i="1"/>
  <c r="AN763" i="1"/>
  <c r="AV763" i="1"/>
  <c r="C764" i="1"/>
  <c r="D764" i="1"/>
  <c r="E764" i="1"/>
  <c r="F764" i="1"/>
  <c r="G764" i="1"/>
  <c r="H764" i="1"/>
  <c r="J764" i="1"/>
  <c r="K764" i="1"/>
  <c r="L764" i="1"/>
  <c r="M764" i="1"/>
  <c r="AG764" i="1"/>
  <c r="AH764" i="1"/>
  <c r="AI764" i="1"/>
  <c r="AJ764" i="1"/>
  <c r="AK764" i="1"/>
  <c r="AL764" i="1"/>
  <c r="AM764" i="1"/>
  <c r="AN764" i="1"/>
  <c r="AV764" i="1"/>
  <c r="C765" i="1"/>
  <c r="D765" i="1"/>
  <c r="E765" i="1"/>
  <c r="F765" i="1"/>
  <c r="G765" i="1"/>
  <c r="H765" i="1"/>
  <c r="J765" i="1"/>
  <c r="K765" i="1"/>
  <c r="L765" i="1"/>
  <c r="M765" i="1"/>
  <c r="AG765" i="1"/>
  <c r="AH765" i="1"/>
  <c r="AI765" i="1"/>
  <c r="AJ765" i="1"/>
  <c r="AK765" i="1"/>
  <c r="AL765" i="1"/>
  <c r="AM765" i="1"/>
  <c r="AN765" i="1"/>
  <c r="AV765" i="1"/>
  <c r="C766" i="1"/>
  <c r="D766" i="1"/>
  <c r="E766" i="1"/>
  <c r="F766" i="1"/>
  <c r="G766" i="1"/>
  <c r="H766" i="1"/>
  <c r="J766" i="1"/>
  <c r="K766" i="1"/>
  <c r="L766" i="1"/>
  <c r="M766" i="1"/>
  <c r="AG766" i="1"/>
  <c r="AH766" i="1"/>
  <c r="AI766" i="1"/>
  <c r="AJ766" i="1"/>
  <c r="AK766" i="1"/>
  <c r="AL766" i="1"/>
  <c r="AM766" i="1"/>
  <c r="AN766" i="1"/>
  <c r="AV766" i="1"/>
  <c r="C767" i="1"/>
  <c r="D767" i="1"/>
  <c r="E767" i="1"/>
  <c r="F767" i="1"/>
  <c r="G767" i="1"/>
  <c r="H767" i="1"/>
  <c r="J767" i="1"/>
  <c r="K767" i="1"/>
  <c r="L767" i="1"/>
  <c r="M767" i="1"/>
  <c r="AG767" i="1"/>
  <c r="AH767" i="1"/>
  <c r="AI767" i="1"/>
  <c r="AJ767" i="1"/>
  <c r="AK767" i="1"/>
  <c r="AL767" i="1"/>
  <c r="AM767" i="1"/>
  <c r="AN767" i="1"/>
  <c r="AV767" i="1"/>
  <c r="C768" i="1"/>
  <c r="D768" i="1"/>
  <c r="E768" i="1"/>
  <c r="F768" i="1"/>
  <c r="G768" i="1"/>
  <c r="H768" i="1"/>
  <c r="J768" i="1"/>
  <c r="K768" i="1"/>
  <c r="L768" i="1"/>
  <c r="M768" i="1"/>
  <c r="AG768" i="1"/>
  <c r="AH768" i="1"/>
  <c r="AI768" i="1"/>
  <c r="AJ768" i="1"/>
  <c r="AK768" i="1"/>
  <c r="AL768" i="1"/>
  <c r="AM768" i="1"/>
  <c r="AN768" i="1"/>
  <c r="AV768" i="1"/>
  <c r="C769" i="1"/>
  <c r="D769" i="1"/>
  <c r="E769" i="1"/>
  <c r="F769" i="1"/>
  <c r="G769" i="1"/>
  <c r="H769" i="1"/>
  <c r="J769" i="1"/>
  <c r="K769" i="1"/>
  <c r="L769" i="1"/>
  <c r="M769" i="1"/>
  <c r="AG769" i="1"/>
  <c r="AH769" i="1"/>
  <c r="AI769" i="1"/>
  <c r="AJ769" i="1"/>
  <c r="AK769" i="1"/>
  <c r="AL769" i="1"/>
  <c r="AM769" i="1"/>
  <c r="AN769" i="1"/>
  <c r="AV769" i="1"/>
  <c r="C770" i="1"/>
  <c r="D770" i="1"/>
  <c r="E770" i="1"/>
  <c r="F770" i="1"/>
  <c r="G770" i="1"/>
  <c r="H770" i="1"/>
  <c r="J770" i="1"/>
  <c r="K770" i="1"/>
  <c r="L770" i="1"/>
  <c r="M770" i="1"/>
  <c r="AG770" i="1"/>
  <c r="AH770" i="1"/>
  <c r="AI770" i="1"/>
  <c r="AJ770" i="1"/>
  <c r="AK770" i="1"/>
  <c r="AL770" i="1"/>
  <c r="AM770" i="1"/>
  <c r="AN770" i="1"/>
  <c r="AV770" i="1"/>
  <c r="C771" i="1"/>
  <c r="D771" i="1"/>
  <c r="E771" i="1"/>
  <c r="F771" i="1"/>
  <c r="G771" i="1"/>
  <c r="H771" i="1"/>
  <c r="J771" i="1"/>
  <c r="K771" i="1"/>
  <c r="L771" i="1"/>
  <c r="M771" i="1"/>
  <c r="AG771" i="1"/>
  <c r="AH771" i="1"/>
  <c r="AI771" i="1"/>
  <c r="AJ771" i="1"/>
  <c r="AK771" i="1"/>
  <c r="AL771" i="1"/>
  <c r="AM771" i="1"/>
  <c r="AN771" i="1"/>
  <c r="AV771" i="1"/>
  <c r="C772" i="1"/>
  <c r="D772" i="1"/>
  <c r="E772" i="1"/>
  <c r="F772" i="1"/>
  <c r="G772" i="1"/>
  <c r="H772" i="1"/>
  <c r="J772" i="1"/>
  <c r="K772" i="1"/>
  <c r="L772" i="1"/>
  <c r="M772" i="1"/>
  <c r="AG772" i="1"/>
  <c r="AH772" i="1"/>
  <c r="AI772" i="1"/>
  <c r="AJ772" i="1"/>
  <c r="AK772" i="1"/>
  <c r="AL772" i="1"/>
  <c r="AM772" i="1"/>
  <c r="AN772" i="1"/>
  <c r="AV772" i="1"/>
  <c r="C773" i="1"/>
  <c r="D773" i="1"/>
  <c r="E773" i="1"/>
  <c r="F773" i="1"/>
  <c r="G773" i="1"/>
  <c r="H773" i="1"/>
  <c r="J773" i="1"/>
  <c r="K773" i="1"/>
  <c r="L773" i="1"/>
  <c r="M773" i="1"/>
  <c r="AG773" i="1"/>
  <c r="AH773" i="1"/>
  <c r="AI773" i="1"/>
  <c r="AJ773" i="1"/>
  <c r="AK773" i="1"/>
  <c r="AL773" i="1"/>
  <c r="AM773" i="1"/>
  <c r="AN773" i="1"/>
  <c r="AV773" i="1"/>
  <c r="C774" i="1"/>
  <c r="D774" i="1"/>
  <c r="E774" i="1"/>
  <c r="F774" i="1"/>
  <c r="G774" i="1"/>
  <c r="H774" i="1"/>
  <c r="J774" i="1"/>
  <c r="K774" i="1"/>
  <c r="L774" i="1"/>
  <c r="M774" i="1"/>
  <c r="AG774" i="1"/>
  <c r="AH774" i="1"/>
  <c r="AI774" i="1"/>
  <c r="AJ774" i="1"/>
  <c r="AK774" i="1"/>
  <c r="AL774" i="1"/>
  <c r="AM774" i="1"/>
  <c r="AN774" i="1"/>
  <c r="AV774" i="1"/>
  <c r="C775" i="1"/>
  <c r="D775" i="1"/>
  <c r="E775" i="1"/>
  <c r="F775" i="1"/>
  <c r="G775" i="1"/>
  <c r="H775" i="1"/>
  <c r="J775" i="1"/>
  <c r="K775" i="1"/>
  <c r="L775" i="1"/>
  <c r="M775" i="1"/>
  <c r="AG775" i="1"/>
  <c r="AH775" i="1"/>
  <c r="AI775" i="1"/>
  <c r="AJ775" i="1"/>
  <c r="AK775" i="1"/>
  <c r="AL775" i="1"/>
  <c r="AM775" i="1"/>
  <c r="AN775" i="1"/>
  <c r="AV775" i="1"/>
  <c r="C776" i="1"/>
  <c r="D776" i="1"/>
  <c r="E776" i="1"/>
  <c r="F776" i="1"/>
  <c r="G776" i="1"/>
  <c r="H776" i="1"/>
  <c r="J776" i="1"/>
  <c r="K776" i="1"/>
  <c r="L776" i="1"/>
  <c r="M776" i="1"/>
  <c r="AG776" i="1"/>
  <c r="AH776" i="1"/>
  <c r="AI776" i="1"/>
  <c r="AJ776" i="1"/>
  <c r="AK776" i="1"/>
  <c r="AL776" i="1"/>
  <c r="AM776" i="1"/>
  <c r="AN776" i="1"/>
  <c r="AV776" i="1"/>
  <c r="C777" i="1"/>
  <c r="D777" i="1"/>
  <c r="E777" i="1"/>
  <c r="F777" i="1"/>
  <c r="G777" i="1"/>
  <c r="H777" i="1"/>
  <c r="J777" i="1"/>
  <c r="K777" i="1"/>
  <c r="L777" i="1"/>
  <c r="M777" i="1"/>
  <c r="AG777" i="1"/>
  <c r="AH777" i="1"/>
  <c r="AI777" i="1"/>
  <c r="AJ777" i="1"/>
  <c r="AK777" i="1"/>
  <c r="AL777" i="1"/>
  <c r="AM777" i="1"/>
  <c r="AN777" i="1"/>
  <c r="AV777" i="1"/>
  <c r="C778" i="1"/>
  <c r="D778" i="1"/>
  <c r="E778" i="1"/>
  <c r="F778" i="1"/>
  <c r="G778" i="1"/>
  <c r="H778" i="1"/>
  <c r="J778" i="1"/>
  <c r="K778" i="1"/>
  <c r="L778" i="1"/>
  <c r="M778" i="1"/>
  <c r="AG778" i="1"/>
  <c r="AH778" i="1"/>
  <c r="AI778" i="1"/>
  <c r="AJ778" i="1"/>
  <c r="AK778" i="1"/>
  <c r="AL778" i="1"/>
  <c r="AM778" i="1"/>
  <c r="AN778" i="1"/>
  <c r="AV778" i="1"/>
  <c r="C779" i="1"/>
  <c r="D779" i="1"/>
  <c r="E779" i="1"/>
  <c r="F779" i="1"/>
  <c r="G779" i="1"/>
  <c r="H779" i="1"/>
  <c r="J779" i="1"/>
  <c r="K779" i="1"/>
  <c r="L779" i="1"/>
  <c r="M779" i="1"/>
  <c r="AG779" i="1"/>
  <c r="AH779" i="1"/>
  <c r="AI779" i="1"/>
  <c r="AJ779" i="1"/>
  <c r="AK779" i="1"/>
  <c r="AL779" i="1"/>
  <c r="AM779" i="1"/>
  <c r="AN779" i="1"/>
  <c r="AV779" i="1"/>
  <c r="C780" i="1"/>
  <c r="D780" i="1"/>
  <c r="E780" i="1"/>
  <c r="F780" i="1"/>
  <c r="G780" i="1"/>
  <c r="H780" i="1"/>
  <c r="J780" i="1"/>
  <c r="K780" i="1"/>
  <c r="L780" i="1"/>
  <c r="M780" i="1"/>
  <c r="AG780" i="1"/>
  <c r="AH780" i="1"/>
  <c r="AI780" i="1"/>
  <c r="AJ780" i="1"/>
  <c r="AK780" i="1"/>
  <c r="AL780" i="1"/>
  <c r="AM780" i="1"/>
  <c r="AN780" i="1"/>
  <c r="AV780" i="1"/>
  <c r="C781" i="1"/>
  <c r="D781" i="1"/>
  <c r="E781" i="1"/>
  <c r="F781" i="1"/>
  <c r="G781" i="1"/>
  <c r="H781" i="1"/>
  <c r="J781" i="1"/>
  <c r="K781" i="1"/>
  <c r="L781" i="1"/>
  <c r="M781" i="1"/>
  <c r="AG781" i="1"/>
  <c r="AH781" i="1"/>
  <c r="AI781" i="1"/>
  <c r="AJ781" i="1"/>
  <c r="AK781" i="1"/>
  <c r="AL781" i="1"/>
  <c r="AM781" i="1"/>
  <c r="AN781" i="1"/>
  <c r="AV781" i="1"/>
  <c r="C782" i="1"/>
  <c r="D782" i="1"/>
  <c r="E782" i="1"/>
  <c r="F782" i="1"/>
  <c r="G782" i="1"/>
  <c r="H782" i="1"/>
  <c r="J782" i="1"/>
  <c r="K782" i="1"/>
  <c r="L782" i="1"/>
  <c r="M782" i="1"/>
  <c r="AG782" i="1"/>
  <c r="AH782" i="1"/>
  <c r="AI782" i="1"/>
  <c r="AJ782" i="1"/>
  <c r="AK782" i="1"/>
  <c r="AL782" i="1"/>
  <c r="AM782" i="1"/>
  <c r="AN782" i="1"/>
  <c r="AV782" i="1"/>
  <c r="C783" i="1"/>
  <c r="D783" i="1"/>
  <c r="E783" i="1"/>
  <c r="F783" i="1"/>
  <c r="G783" i="1"/>
  <c r="H783" i="1"/>
  <c r="J783" i="1"/>
  <c r="K783" i="1"/>
  <c r="L783" i="1"/>
  <c r="M783" i="1"/>
  <c r="AG783" i="1"/>
  <c r="AH783" i="1"/>
  <c r="AI783" i="1"/>
  <c r="AJ783" i="1"/>
  <c r="AK783" i="1"/>
  <c r="AL783" i="1"/>
  <c r="AM783" i="1"/>
  <c r="AN783" i="1"/>
  <c r="AV783" i="1"/>
  <c r="C784" i="1"/>
  <c r="D784" i="1"/>
  <c r="E784" i="1"/>
  <c r="F784" i="1"/>
  <c r="G784" i="1"/>
  <c r="H784" i="1"/>
  <c r="J784" i="1"/>
  <c r="K784" i="1"/>
  <c r="L784" i="1"/>
  <c r="M784" i="1"/>
  <c r="AG784" i="1"/>
  <c r="AH784" i="1"/>
  <c r="AI784" i="1"/>
  <c r="AJ784" i="1"/>
  <c r="AK784" i="1"/>
  <c r="AL784" i="1"/>
  <c r="AM784" i="1"/>
  <c r="AN784" i="1"/>
  <c r="AV784" i="1"/>
  <c r="C785" i="1"/>
  <c r="D785" i="1"/>
  <c r="E785" i="1"/>
  <c r="F785" i="1"/>
  <c r="G785" i="1"/>
  <c r="H785" i="1"/>
  <c r="J785" i="1"/>
  <c r="K785" i="1"/>
  <c r="L785" i="1"/>
  <c r="M785" i="1"/>
  <c r="AG785" i="1"/>
  <c r="AH785" i="1"/>
  <c r="AI785" i="1"/>
  <c r="AJ785" i="1"/>
  <c r="AK785" i="1"/>
  <c r="AL785" i="1"/>
  <c r="AM785" i="1"/>
  <c r="AN785" i="1"/>
  <c r="AV785" i="1"/>
  <c r="C786" i="1"/>
  <c r="D786" i="1"/>
  <c r="E786" i="1"/>
  <c r="F786" i="1"/>
  <c r="G786" i="1"/>
  <c r="H786" i="1"/>
  <c r="J786" i="1"/>
  <c r="K786" i="1"/>
  <c r="L786" i="1"/>
  <c r="M786" i="1"/>
  <c r="AG786" i="1"/>
  <c r="AH786" i="1"/>
  <c r="AI786" i="1"/>
  <c r="AJ786" i="1"/>
  <c r="AK786" i="1"/>
  <c r="AL786" i="1"/>
  <c r="AM786" i="1"/>
  <c r="AN786" i="1"/>
  <c r="AV786" i="1"/>
  <c r="C787" i="1"/>
  <c r="D787" i="1"/>
  <c r="E787" i="1"/>
  <c r="F787" i="1"/>
  <c r="G787" i="1"/>
  <c r="H787" i="1"/>
  <c r="J787" i="1"/>
  <c r="K787" i="1"/>
  <c r="L787" i="1"/>
  <c r="M787" i="1"/>
  <c r="AG787" i="1"/>
  <c r="AH787" i="1"/>
  <c r="AI787" i="1"/>
  <c r="AJ787" i="1"/>
  <c r="AK787" i="1"/>
  <c r="AL787" i="1"/>
  <c r="AM787" i="1"/>
  <c r="AN787" i="1"/>
  <c r="AV787" i="1"/>
  <c r="C788" i="1"/>
  <c r="D788" i="1"/>
  <c r="E788" i="1"/>
  <c r="F788" i="1"/>
  <c r="G788" i="1"/>
  <c r="H788" i="1"/>
  <c r="J788" i="1"/>
  <c r="K788" i="1"/>
  <c r="L788" i="1"/>
  <c r="M788" i="1"/>
  <c r="AG788" i="1"/>
  <c r="AH788" i="1"/>
  <c r="AI788" i="1"/>
  <c r="AJ788" i="1"/>
  <c r="AK788" i="1"/>
  <c r="AL788" i="1"/>
  <c r="AM788" i="1"/>
  <c r="AN788" i="1"/>
  <c r="AV788" i="1"/>
  <c r="C789" i="1"/>
  <c r="D789" i="1"/>
  <c r="E789" i="1"/>
  <c r="F789" i="1"/>
  <c r="G789" i="1"/>
  <c r="H789" i="1"/>
  <c r="J789" i="1"/>
  <c r="K789" i="1"/>
  <c r="L789" i="1"/>
  <c r="M789" i="1"/>
  <c r="AG789" i="1"/>
  <c r="AH789" i="1"/>
  <c r="AI789" i="1"/>
  <c r="AJ789" i="1"/>
  <c r="AK789" i="1"/>
  <c r="AL789" i="1"/>
  <c r="AM789" i="1"/>
  <c r="AN789" i="1"/>
  <c r="AV789" i="1"/>
  <c r="C790" i="1"/>
  <c r="D790" i="1"/>
  <c r="E790" i="1"/>
  <c r="F790" i="1"/>
  <c r="G790" i="1"/>
  <c r="H790" i="1"/>
  <c r="J790" i="1"/>
  <c r="K790" i="1"/>
  <c r="L790" i="1"/>
  <c r="M790" i="1"/>
  <c r="AG790" i="1"/>
  <c r="AH790" i="1"/>
  <c r="AI790" i="1"/>
  <c r="AJ790" i="1"/>
  <c r="AK790" i="1"/>
  <c r="AL790" i="1"/>
  <c r="AM790" i="1"/>
  <c r="AN790" i="1"/>
  <c r="AV790" i="1"/>
  <c r="C791" i="1"/>
  <c r="D791" i="1"/>
  <c r="E791" i="1"/>
  <c r="F791" i="1"/>
  <c r="G791" i="1"/>
  <c r="H791" i="1"/>
  <c r="J791" i="1"/>
  <c r="K791" i="1"/>
  <c r="L791" i="1"/>
  <c r="M791" i="1"/>
  <c r="AG791" i="1"/>
  <c r="AH791" i="1"/>
  <c r="AI791" i="1"/>
  <c r="AJ791" i="1"/>
  <c r="AK791" i="1"/>
  <c r="AL791" i="1"/>
  <c r="AM791" i="1"/>
  <c r="AN791" i="1"/>
  <c r="AV791" i="1"/>
  <c r="C792" i="1"/>
  <c r="D792" i="1"/>
  <c r="E792" i="1"/>
  <c r="F792" i="1"/>
  <c r="G792" i="1"/>
  <c r="H792" i="1"/>
  <c r="J792" i="1"/>
  <c r="K792" i="1"/>
  <c r="L792" i="1"/>
  <c r="M792" i="1"/>
  <c r="AG792" i="1"/>
  <c r="AH792" i="1"/>
  <c r="AI792" i="1"/>
  <c r="AJ792" i="1"/>
  <c r="AK792" i="1"/>
  <c r="AL792" i="1"/>
  <c r="AM792" i="1"/>
  <c r="AN792" i="1"/>
  <c r="AV792" i="1"/>
  <c r="C793" i="1"/>
  <c r="D793" i="1"/>
  <c r="E793" i="1"/>
  <c r="F793" i="1"/>
  <c r="G793" i="1"/>
  <c r="H793" i="1"/>
  <c r="J793" i="1"/>
  <c r="K793" i="1"/>
  <c r="L793" i="1"/>
  <c r="M793" i="1"/>
  <c r="AG793" i="1"/>
  <c r="AH793" i="1"/>
  <c r="AI793" i="1"/>
  <c r="AJ793" i="1"/>
  <c r="AK793" i="1"/>
  <c r="AL793" i="1"/>
  <c r="AM793" i="1"/>
  <c r="AN793" i="1"/>
  <c r="AV793" i="1"/>
  <c r="C794" i="1"/>
  <c r="D794" i="1"/>
  <c r="E794" i="1"/>
  <c r="F794" i="1"/>
  <c r="G794" i="1"/>
  <c r="H794" i="1"/>
  <c r="J794" i="1"/>
  <c r="K794" i="1"/>
  <c r="L794" i="1"/>
  <c r="M794" i="1"/>
  <c r="AG794" i="1"/>
  <c r="AH794" i="1"/>
  <c r="AI794" i="1"/>
  <c r="AJ794" i="1"/>
  <c r="AK794" i="1"/>
  <c r="AL794" i="1"/>
  <c r="AM794" i="1"/>
  <c r="AN794" i="1"/>
  <c r="AV794" i="1"/>
  <c r="C795" i="1"/>
  <c r="D795" i="1"/>
  <c r="E795" i="1"/>
  <c r="F795" i="1"/>
  <c r="G795" i="1"/>
  <c r="H795" i="1"/>
  <c r="J795" i="1"/>
  <c r="K795" i="1"/>
  <c r="L795" i="1"/>
  <c r="M795" i="1"/>
  <c r="AG795" i="1"/>
  <c r="AH795" i="1"/>
  <c r="AI795" i="1"/>
  <c r="AJ795" i="1"/>
  <c r="AK795" i="1"/>
  <c r="AL795" i="1"/>
  <c r="AM795" i="1"/>
  <c r="AN795" i="1"/>
  <c r="AV795" i="1"/>
  <c r="C796" i="1"/>
  <c r="D796" i="1"/>
  <c r="E796" i="1"/>
  <c r="F796" i="1"/>
  <c r="G796" i="1"/>
  <c r="H796" i="1"/>
  <c r="J796" i="1"/>
  <c r="K796" i="1"/>
  <c r="L796" i="1"/>
  <c r="M796" i="1"/>
  <c r="AG796" i="1"/>
  <c r="AH796" i="1"/>
  <c r="AI796" i="1"/>
  <c r="AJ796" i="1"/>
  <c r="AK796" i="1"/>
  <c r="AL796" i="1"/>
  <c r="AM796" i="1"/>
  <c r="AN796" i="1"/>
  <c r="AV796" i="1"/>
  <c r="C797" i="1"/>
  <c r="D797" i="1"/>
  <c r="E797" i="1"/>
  <c r="F797" i="1"/>
  <c r="G797" i="1"/>
  <c r="H797" i="1"/>
  <c r="J797" i="1"/>
  <c r="K797" i="1"/>
  <c r="L797" i="1"/>
  <c r="M797" i="1"/>
  <c r="AG797" i="1"/>
  <c r="AH797" i="1"/>
  <c r="AI797" i="1"/>
  <c r="AJ797" i="1"/>
  <c r="AK797" i="1"/>
  <c r="AL797" i="1"/>
  <c r="AM797" i="1"/>
  <c r="AN797" i="1"/>
  <c r="AV797" i="1"/>
  <c r="C798" i="1"/>
  <c r="D798" i="1"/>
  <c r="E798" i="1"/>
  <c r="F798" i="1"/>
  <c r="G798" i="1"/>
  <c r="H798" i="1"/>
  <c r="J798" i="1"/>
  <c r="K798" i="1"/>
  <c r="L798" i="1"/>
  <c r="M798" i="1"/>
  <c r="AG798" i="1"/>
  <c r="AH798" i="1"/>
  <c r="AI798" i="1"/>
  <c r="AJ798" i="1"/>
  <c r="AK798" i="1"/>
  <c r="AL798" i="1"/>
  <c r="AM798" i="1"/>
  <c r="AN798" i="1"/>
  <c r="AV798" i="1"/>
  <c r="C799" i="1"/>
  <c r="D799" i="1"/>
  <c r="E799" i="1"/>
  <c r="F799" i="1"/>
  <c r="G799" i="1"/>
  <c r="H799" i="1"/>
  <c r="J799" i="1"/>
  <c r="K799" i="1"/>
  <c r="L799" i="1"/>
  <c r="M799" i="1"/>
  <c r="AG799" i="1"/>
  <c r="AH799" i="1"/>
  <c r="AI799" i="1"/>
  <c r="AJ799" i="1"/>
  <c r="AK799" i="1"/>
  <c r="AL799" i="1"/>
  <c r="AM799" i="1"/>
  <c r="AN799" i="1"/>
  <c r="AV799" i="1"/>
  <c r="C800" i="1"/>
  <c r="D800" i="1"/>
  <c r="E800" i="1"/>
  <c r="F800" i="1"/>
  <c r="G800" i="1"/>
  <c r="H800" i="1"/>
  <c r="J800" i="1"/>
  <c r="K800" i="1"/>
  <c r="L800" i="1"/>
  <c r="M800" i="1"/>
  <c r="AG800" i="1"/>
  <c r="AH800" i="1"/>
  <c r="AI800" i="1"/>
  <c r="AJ800" i="1"/>
  <c r="AK800" i="1"/>
  <c r="AL800" i="1"/>
  <c r="AM800" i="1"/>
  <c r="AN800" i="1"/>
  <c r="AV800" i="1"/>
  <c r="C801" i="1"/>
  <c r="D801" i="1"/>
  <c r="E801" i="1"/>
  <c r="F801" i="1"/>
  <c r="G801" i="1"/>
  <c r="H801" i="1"/>
  <c r="J801" i="1"/>
  <c r="K801" i="1"/>
  <c r="L801" i="1"/>
  <c r="M801" i="1"/>
  <c r="AG801" i="1"/>
  <c r="AH801" i="1"/>
  <c r="AI801" i="1"/>
  <c r="AJ801" i="1"/>
  <c r="AK801" i="1"/>
  <c r="AL801" i="1"/>
  <c r="AM801" i="1"/>
  <c r="AN801" i="1"/>
  <c r="AV801" i="1"/>
  <c r="C802" i="1"/>
  <c r="D802" i="1"/>
  <c r="E802" i="1"/>
  <c r="F802" i="1"/>
  <c r="G802" i="1"/>
  <c r="H802" i="1"/>
  <c r="J802" i="1"/>
  <c r="K802" i="1"/>
  <c r="L802" i="1"/>
  <c r="M802" i="1"/>
  <c r="AG802" i="1"/>
  <c r="AH802" i="1"/>
  <c r="AI802" i="1"/>
  <c r="AJ802" i="1"/>
  <c r="AK802" i="1"/>
  <c r="AL802" i="1"/>
  <c r="AM802" i="1"/>
  <c r="AN802" i="1"/>
  <c r="AV802" i="1"/>
  <c r="C803" i="1"/>
  <c r="D803" i="1"/>
  <c r="E803" i="1"/>
  <c r="F803" i="1"/>
  <c r="G803" i="1"/>
  <c r="H803" i="1"/>
  <c r="J803" i="1"/>
  <c r="K803" i="1"/>
  <c r="L803" i="1"/>
  <c r="M803" i="1"/>
  <c r="AG803" i="1"/>
  <c r="AH803" i="1"/>
  <c r="AI803" i="1"/>
  <c r="AJ803" i="1"/>
  <c r="AK803" i="1"/>
  <c r="AL803" i="1"/>
  <c r="AM803" i="1"/>
  <c r="AN803" i="1"/>
  <c r="AV803" i="1"/>
  <c r="C804" i="1"/>
  <c r="D804" i="1"/>
  <c r="E804" i="1"/>
  <c r="F804" i="1"/>
  <c r="G804" i="1"/>
  <c r="H804" i="1"/>
  <c r="J804" i="1"/>
  <c r="K804" i="1"/>
  <c r="L804" i="1"/>
  <c r="M804" i="1"/>
  <c r="AG804" i="1"/>
  <c r="AH804" i="1"/>
  <c r="AI804" i="1"/>
  <c r="AJ804" i="1"/>
  <c r="AK804" i="1"/>
  <c r="AL804" i="1"/>
  <c r="AM804" i="1"/>
  <c r="AN804" i="1"/>
  <c r="AV804" i="1"/>
  <c r="C805" i="1"/>
  <c r="D805" i="1"/>
  <c r="E805" i="1"/>
  <c r="F805" i="1"/>
  <c r="G805" i="1"/>
  <c r="H805" i="1"/>
  <c r="J805" i="1"/>
  <c r="K805" i="1"/>
  <c r="L805" i="1"/>
  <c r="M805" i="1"/>
  <c r="AG805" i="1"/>
  <c r="AH805" i="1"/>
  <c r="AI805" i="1"/>
  <c r="AJ805" i="1"/>
  <c r="AK805" i="1"/>
  <c r="AL805" i="1"/>
  <c r="AM805" i="1"/>
  <c r="AN805" i="1"/>
  <c r="AV805" i="1"/>
  <c r="C806" i="1"/>
  <c r="D806" i="1"/>
  <c r="E806" i="1"/>
  <c r="F806" i="1"/>
  <c r="G806" i="1"/>
  <c r="H806" i="1"/>
  <c r="J806" i="1"/>
  <c r="K806" i="1"/>
  <c r="L806" i="1"/>
  <c r="M806" i="1"/>
  <c r="AG806" i="1"/>
  <c r="AH806" i="1"/>
  <c r="AI806" i="1"/>
  <c r="AJ806" i="1"/>
  <c r="AK806" i="1"/>
  <c r="AL806" i="1"/>
  <c r="AM806" i="1"/>
  <c r="AN806" i="1"/>
  <c r="AV806" i="1"/>
  <c r="C807" i="1"/>
  <c r="D807" i="1"/>
  <c r="E807" i="1"/>
  <c r="F807" i="1"/>
  <c r="G807" i="1"/>
  <c r="H807" i="1"/>
  <c r="J807" i="1"/>
  <c r="K807" i="1"/>
  <c r="L807" i="1"/>
  <c r="M807" i="1"/>
  <c r="AG807" i="1"/>
  <c r="AH807" i="1"/>
  <c r="AI807" i="1"/>
  <c r="AJ807" i="1"/>
  <c r="AK807" i="1"/>
  <c r="AL807" i="1"/>
  <c r="AM807" i="1"/>
  <c r="AN807" i="1"/>
  <c r="AV807" i="1"/>
  <c r="C808" i="1"/>
  <c r="D808" i="1"/>
  <c r="E808" i="1"/>
  <c r="F808" i="1"/>
  <c r="G808" i="1"/>
  <c r="H808" i="1"/>
  <c r="J808" i="1"/>
  <c r="K808" i="1"/>
  <c r="L808" i="1"/>
  <c r="M808" i="1"/>
  <c r="AG808" i="1"/>
  <c r="AH808" i="1"/>
  <c r="AI808" i="1"/>
  <c r="AJ808" i="1"/>
  <c r="AK808" i="1"/>
  <c r="AL808" i="1"/>
  <c r="AM808" i="1"/>
  <c r="AN808" i="1"/>
  <c r="AV808" i="1"/>
  <c r="C809" i="1"/>
  <c r="D809" i="1"/>
  <c r="E809" i="1"/>
  <c r="F809" i="1"/>
  <c r="G809" i="1"/>
  <c r="H809" i="1"/>
  <c r="J809" i="1"/>
  <c r="K809" i="1"/>
  <c r="L809" i="1"/>
  <c r="M809" i="1"/>
  <c r="AG809" i="1"/>
  <c r="AH809" i="1"/>
  <c r="AI809" i="1"/>
  <c r="AJ809" i="1"/>
  <c r="AK809" i="1"/>
  <c r="AL809" i="1"/>
  <c r="AM809" i="1"/>
  <c r="AN809" i="1"/>
  <c r="AV809" i="1"/>
  <c r="C810" i="1"/>
  <c r="D810" i="1"/>
  <c r="E810" i="1"/>
  <c r="F810" i="1"/>
  <c r="G810" i="1"/>
  <c r="H810" i="1"/>
  <c r="J810" i="1"/>
  <c r="K810" i="1"/>
  <c r="L810" i="1"/>
  <c r="M810" i="1"/>
  <c r="AG810" i="1"/>
  <c r="AH810" i="1"/>
  <c r="AI810" i="1"/>
  <c r="AJ810" i="1"/>
  <c r="AK810" i="1"/>
  <c r="AL810" i="1"/>
  <c r="AM810" i="1"/>
  <c r="AN810" i="1"/>
  <c r="AV810" i="1"/>
  <c r="C811" i="1"/>
  <c r="D811" i="1"/>
  <c r="E811" i="1"/>
  <c r="F811" i="1"/>
  <c r="G811" i="1"/>
  <c r="H811" i="1"/>
  <c r="J811" i="1"/>
  <c r="K811" i="1"/>
  <c r="L811" i="1"/>
  <c r="M811" i="1"/>
  <c r="AG811" i="1"/>
  <c r="AH811" i="1"/>
  <c r="AI811" i="1"/>
  <c r="AJ811" i="1"/>
  <c r="AK811" i="1"/>
  <c r="AL811" i="1"/>
  <c r="AM811" i="1"/>
  <c r="AN811" i="1"/>
  <c r="AV811" i="1"/>
  <c r="C812" i="1"/>
  <c r="D812" i="1"/>
  <c r="E812" i="1"/>
  <c r="F812" i="1"/>
  <c r="G812" i="1"/>
  <c r="H812" i="1"/>
  <c r="J812" i="1"/>
  <c r="K812" i="1"/>
  <c r="L812" i="1"/>
  <c r="M812" i="1"/>
  <c r="AG812" i="1"/>
  <c r="AH812" i="1"/>
  <c r="AI812" i="1"/>
  <c r="AJ812" i="1"/>
  <c r="AK812" i="1"/>
  <c r="AL812" i="1"/>
  <c r="AM812" i="1"/>
  <c r="AN812" i="1"/>
  <c r="AV812" i="1"/>
  <c r="C813" i="1"/>
  <c r="D813" i="1"/>
  <c r="E813" i="1"/>
  <c r="F813" i="1"/>
  <c r="G813" i="1"/>
  <c r="H813" i="1"/>
  <c r="J813" i="1"/>
  <c r="K813" i="1"/>
  <c r="L813" i="1"/>
  <c r="M813" i="1"/>
  <c r="AG813" i="1"/>
  <c r="AH813" i="1"/>
  <c r="AI813" i="1"/>
  <c r="AJ813" i="1"/>
  <c r="AK813" i="1"/>
  <c r="AL813" i="1"/>
  <c r="AM813" i="1"/>
  <c r="AN813" i="1"/>
  <c r="AV813" i="1"/>
  <c r="C814" i="1"/>
  <c r="D814" i="1"/>
  <c r="E814" i="1"/>
  <c r="F814" i="1"/>
  <c r="G814" i="1"/>
  <c r="H814" i="1"/>
  <c r="J814" i="1"/>
  <c r="K814" i="1"/>
  <c r="L814" i="1"/>
  <c r="M814" i="1"/>
  <c r="AG814" i="1"/>
  <c r="AH814" i="1"/>
  <c r="AI814" i="1"/>
  <c r="AJ814" i="1"/>
  <c r="AK814" i="1"/>
  <c r="AL814" i="1"/>
  <c r="AM814" i="1"/>
  <c r="AN814" i="1"/>
  <c r="AV814" i="1"/>
  <c r="C815" i="1"/>
  <c r="D815" i="1"/>
  <c r="E815" i="1"/>
  <c r="F815" i="1"/>
  <c r="G815" i="1"/>
  <c r="H815" i="1"/>
  <c r="J815" i="1"/>
  <c r="K815" i="1"/>
  <c r="L815" i="1"/>
  <c r="M815" i="1"/>
  <c r="AG815" i="1"/>
  <c r="AH815" i="1"/>
  <c r="AI815" i="1"/>
  <c r="AJ815" i="1"/>
  <c r="AK815" i="1"/>
  <c r="AL815" i="1"/>
  <c r="AM815" i="1"/>
  <c r="AN815" i="1"/>
  <c r="AV815" i="1"/>
  <c r="C816" i="1"/>
  <c r="D816" i="1"/>
  <c r="E816" i="1"/>
  <c r="F816" i="1"/>
  <c r="G816" i="1"/>
  <c r="H816" i="1"/>
  <c r="J816" i="1"/>
  <c r="K816" i="1"/>
  <c r="L816" i="1"/>
  <c r="M816" i="1"/>
  <c r="AG816" i="1"/>
  <c r="AH816" i="1"/>
  <c r="AI816" i="1"/>
  <c r="AJ816" i="1"/>
  <c r="AK816" i="1"/>
  <c r="AL816" i="1"/>
  <c r="AM816" i="1"/>
  <c r="AN816" i="1"/>
  <c r="AV816" i="1"/>
  <c r="C817" i="1"/>
  <c r="D817" i="1"/>
  <c r="E817" i="1"/>
  <c r="F817" i="1"/>
  <c r="G817" i="1"/>
  <c r="H817" i="1"/>
  <c r="J817" i="1"/>
  <c r="K817" i="1"/>
  <c r="L817" i="1"/>
  <c r="M817" i="1"/>
  <c r="AG817" i="1"/>
  <c r="AH817" i="1"/>
  <c r="AI817" i="1"/>
  <c r="AJ817" i="1"/>
  <c r="AK817" i="1"/>
  <c r="AL817" i="1"/>
  <c r="AM817" i="1"/>
  <c r="AN817" i="1"/>
  <c r="AV817" i="1"/>
  <c r="C818" i="1"/>
  <c r="D818" i="1"/>
  <c r="E818" i="1"/>
  <c r="F818" i="1"/>
  <c r="G818" i="1"/>
  <c r="H818" i="1"/>
  <c r="J818" i="1"/>
  <c r="K818" i="1"/>
  <c r="L818" i="1"/>
  <c r="M818" i="1"/>
  <c r="AG818" i="1"/>
  <c r="AH818" i="1"/>
  <c r="AI818" i="1"/>
  <c r="AJ818" i="1"/>
  <c r="AK818" i="1"/>
  <c r="AL818" i="1"/>
  <c r="AM818" i="1"/>
  <c r="AN818" i="1"/>
  <c r="AV818" i="1"/>
  <c r="C819" i="1"/>
  <c r="D819" i="1"/>
  <c r="E819" i="1"/>
  <c r="F819" i="1"/>
  <c r="G819" i="1"/>
  <c r="H819" i="1"/>
  <c r="J819" i="1"/>
  <c r="K819" i="1"/>
  <c r="L819" i="1"/>
  <c r="M819" i="1"/>
  <c r="AG819" i="1"/>
  <c r="AH819" i="1"/>
  <c r="AI819" i="1"/>
  <c r="AJ819" i="1"/>
  <c r="AK819" i="1"/>
  <c r="AL819" i="1"/>
  <c r="AM819" i="1"/>
  <c r="AN819" i="1"/>
  <c r="AV819" i="1"/>
  <c r="C820" i="1"/>
  <c r="D820" i="1"/>
  <c r="E820" i="1"/>
  <c r="F820" i="1"/>
  <c r="G820" i="1"/>
  <c r="H820" i="1"/>
  <c r="J820" i="1"/>
  <c r="K820" i="1"/>
  <c r="L820" i="1"/>
  <c r="M820" i="1"/>
  <c r="AG820" i="1"/>
  <c r="AH820" i="1"/>
  <c r="AI820" i="1"/>
  <c r="AJ820" i="1"/>
  <c r="AK820" i="1"/>
  <c r="AL820" i="1"/>
  <c r="AM820" i="1"/>
  <c r="AN820" i="1"/>
  <c r="AV820" i="1"/>
  <c r="C821" i="1"/>
  <c r="D821" i="1"/>
  <c r="E821" i="1"/>
  <c r="F821" i="1"/>
  <c r="G821" i="1"/>
  <c r="H821" i="1"/>
  <c r="J821" i="1"/>
  <c r="K821" i="1"/>
  <c r="L821" i="1"/>
  <c r="M821" i="1"/>
  <c r="AG821" i="1"/>
  <c r="AH821" i="1"/>
  <c r="AI821" i="1"/>
  <c r="AJ821" i="1"/>
  <c r="AK821" i="1"/>
  <c r="AL821" i="1"/>
  <c r="AM821" i="1"/>
  <c r="AN821" i="1"/>
  <c r="AV821" i="1"/>
  <c r="C822" i="1"/>
  <c r="D822" i="1"/>
  <c r="E822" i="1"/>
  <c r="F822" i="1"/>
  <c r="G822" i="1"/>
  <c r="H822" i="1"/>
  <c r="J822" i="1"/>
  <c r="K822" i="1"/>
  <c r="L822" i="1"/>
  <c r="M822" i="1"/>
  <c r="AG822" i="1"/>
  <c r="AH822" i="1"/>
  <c r="AI822" i="1"/>
  <c r="AJ822" i="1"/>
  <c r="AK822" i="1"/>
  <c r="AL822" i="1"/>
  <c r="AM822" i="1"/>
  <c r="AN822" i="1"/>
  <c r="AV822" i="1"/>
  <c r="C823" i="1"/>
  <c r="D823" i="1"/>
  <c r="E823" i="1"/>
  <c r="F823" i="1"/>
  <c r="G823" i="1"/>
  <c r="H823" i="1"/>
  <c r="J823" i="1"/>
  <c r="K823" i="1"/>
  <c r="L823" i="1"/>
  <c r="M823" i="1"/>
  <c r="AG823" i="1"/>
  <c r="AH823" i="1"/>
  <c r="AI823" i="1"/>
  <c r="AJ823" i="1"/>
  <c r="AK823" i="1"/>
  <c r="AL823" i="1"/>
  <c r="AM823" i="1"/>
  <c r="AN823" i="1"/>
  <c r="AV823" i="1"/>
  <c r="C824" i="1"/>
  <c r="D824" i="1"/>
  <c r="E824" i="1"/>
  <c r="F824" i="1"/>
  <c r="G824" i="1"/>
  <c r="H824" i="1"/>
  <c r="J824" i="1"/>
  <c r="K824" i="1"/>
  <c r="L824" i="1"/>
  <c r="M824" i="1"/>
  <c r="AG824" i="1"/>
  <c r="AH824" i="1"/>
  <c r="AI824" i="1"/>
  <c r="AJ824" i="1"/>
  <c r="AK824" i="1"/>
  <c r="AL824" i="1"/>
  <c r="AM824" i="1"/>
  <c r="AN824" i="1"/>
  <c r="AV824" i="1"/>
  <c r="C825" i="1"/>
  <c r="D825" i="1"/>
  <c r="E825" i="1"/>
  <c r="F825" i="1"/>
  <c r="G825" i="1"/>
  <c r="H825" i="1"/>
  <c r="J825" i="1"/>
  <c r="K825" i="1"/>
  <c r="L825" i="1"/>
  <c r="M825" i="1"/>
  <c r="AG825" i="1"/>
  <c r="AH825" i="1"/>
  <c r="AI825" i="1"/>
  <c r="AJ825" i="1"/>
  <c r="AK825" i="1"/>
  <c r="AL825" i="1"/>
  <c r="AM825" i="1"/>
  <c r="AN825" i="1"/>
  <c r="AV825" i="1"/>
  <c r="C826" i="1"/>
  <c r="D826" i="1"/>
  <c r="E826" i="1"/>
  <c r="F826" i="1"/>
  <c r="G826" i="1"/>
  <c r="H826" i="1"/>
  <c r="J826" i="1"/>
  <c r="K826" i="1"/>
  <c r="L826" i="1"/>
  <c r="M826" i="1"/>
  <c r="AG826" i="1"/>
  <c r="AH826" i="1"/>
  <c r="AI826" i="1"/>
  <c r="AJ826" i="1"/>
  <c r="AK826" i="1"/>
  <c r="AL826" i="1"/>
  <c r="AM826" i="1"/>
  <c r="AN826" i="1"/>
  <c r="AV826" i="1"/>
  <c r="C827" i="1"/>
  <c r="D827" i="1"/>
  <c r="E827" i="1"/>
  <c r="F827" i="1"/>
  <c r="G827" i="1"/>
  <c r="H827" i="1"/>
  <c r="J827" i="1"/>
  <c r="K827" i="1"/>
  <c r="L827" i="1"/>
  <c r="M827" i="1"/>
  <c r="AG827" i="1"/>
  <c r="AH827" i="1"/>
  <c r="AI827" i="1"/>
  <c r="AJ827" i="1"/>
  <c r="AK827" i="1"/>
  <c r="AL827" i="1"/>
  <c r="AM827" i="1"/>
  <c r="AN827" i="1"/>
  <c r="AV827" i="1"/>
  <c r="C828" i="1"/>
  <c r="D828" i="1"/>
  <c r="E828" i="1"/>
  <c r="F828" i="1"/>
  <c r="G828" i="1"/>
  <c r="H828" i="1"/>
  <c r="J828" i="1"/>
  <c r="K828" i="1"/>
  <c r="L828" i="1"/>
  <c r="M828" i="1"/>
  <c r="AG828" i="1"/>
  <c r="AH828" i="1"/>
  <c r="AI828" i="1"/>
  <c r="AJ828" i="1"/>
  <c r="AK828" i="1"/>
  <c r="AL828" i="1"/>
  <c r="AM828" i="1"/>
  <c r="AN828" i="1"/>
  <c r="C830" i="1"/>
  <c r="D830" i="1"/>
  <c r="E830" i="1"/>
  <c r="F830" i="1"/>
  <c r="G830" i="1"/>
  <c r="H830" i="1"/>
  <c r="J830" i="1"/>
  <c r="K830" i="1"/>
  <c r="L830" i="1"/>
  <c r="M830" i="1"/>
  <c r="AG830" i="1"/>
  <c r="AH830" i="1"/>
  <c r="AI830" i="1"/>
  <c r="AJ830" i="1"/>
  <c r="AK830" i="1"/>
  <c r="AL830" i="1"/>
  <c r="AM830" i="1"/>
  <c r="AN830" i="1"/>
  <c r="AV830" i="1"/>
  <c r="C831" i="1"/>
  <c r="D831" i="1"/>
  <c r="E831" i="1"/>
  <c r="F831" i="1"/>
  <c r="G831" i="1"/>
  <c r="H831" i="1"/>
  <c r="J831" i="1"/>
  <c r="K831" i="1"/>
  <c r="L831" i="1"/>
  <c r="M831" i="1"/>
  <c r="AG831" i="1"/>
  <c r="AH831" i="1"/>
  <c r="AI831" i="1"/>
  <c r="AJ831" i="1"/>
  <c r="AK831" i="1"/>
  <c r="AL831" i="1"/>
  <c r="AM831" i="1"/>
  <c r="AN831" i="1"/>
  <c r="AV831" i="1"/>
  <c r="C832" i="1"/>
  <c r="D832" i="1"/>
  <c r="E832" i="1"/>
  <c r="F832" i="1"/>
  <c r="G832" i="1"/>
  <c r="H832" i="1"/>
  <c r="J832" i="1"/>
  <c r="K832" i="1"/>
  <c r="L832" i="1"/>
  <c r="M832" i="1"/>
  <c r="AG832" i="1"/>
  <c r="AH832" i="1"/>
  <c r="AI832" i="1"/>
  <c r="AJ832" i="1"/>
  <c r="AK832" i="1"/>
  <c r="AL832" i="1"/>
  <c r="AM832" i="1"/>
  <c r="AN832" i="1"/>
  <c r="AV832" i="1"/>
  <c r="C833" i="1"/>
  <c r="D833" i="1"/>
  <c r="E833" i="1"/>
  <c r="F833" i="1"/>
  <c r="G833" i="1"/>
  <c r="H833" i="1"/>
  <c r="J833" i="1"/>
  <c r="K833" i="1"/>
  <c r="L833" i="1"/>
  <c r="M833" i="1"/>
  <c r="AG833" i="1"/>
  <c r="AH833" i="1"/>
  <c r="AI833" i="1"/>
  <c r="AJ833" i="1"/>
  <c r="AK833" i="1"/>
  <c r="AL833" i="1"/>
  <c r="AM833" i="1"/>
  <c r="AN833" i="1"/>
  <c r="AV833" i="1"/>
  <c r="C834" i="1"/>
  <c r="D834" i="1"/>
  <c r="E834" i="1"/>
  <c r="F834" i="1"/>
  <c r="G834" i="1"/>
  <c r="H834" i="1"/>
  <c r="J834" i="1"/>
  <c r="K834" i="1"/>
  <c r="L834" i="1"/>
  <c r="M834" i="1"/>
  <c r="AG834" i="1"/>
  <c r="AH834" i="1"/>
  <c r="AI834" i="1"/>
  <c r="AJ834" i="1"/>
  <c r="AK834" i="1"/>
  <c r="AL834" i="1"/>
  <c r="AM834" i="1"/>
  <c r="AN834" i="1"/>
  <c r="AV834" i="1"/>
  <c r="C835" i="1"/>
  <c r="D835" i="1"/>
  <c r="E835" i="1"/>
  <c r="F835" i="1"/>
  <c r="G835" i="1"/>
  <c r="H835" i="1"/>
  <c r="J835" i="1"/>
  <c r="K835" i="1"/>
  <c r="L835" i="1"/>
  <c r="M835" i="1"/>
  <c r="AG835" i="1"/>
  <c r="AH835" i="1"/>
  <c r="AI835" i="1"/>
  <c r="AJ835" i="1"/>
  <c r="AK835" i="1"/>
  <c r="AL835" i="1"/>
  <c r="AM835" i="1"/>
  <c r="AN835" i="1"/>
  <c r="AV835" i="1"/>
  <c r="C836" i="1"/>
  <c r="D836" i="1"/>
  <c r="E836" i="1"/>
  <c r="F836" i="1"/>
  <c r="G836" i="1"/>
  <c r="H836" i="1"/>
  <c r="J836" i="1"/>
  <c r="K836" i="1"/>
  <c r="L836" i="1"/>
  <c r="M836" i="1"/>
  <c r="AG836" i="1"/>
  <c r="AH836" i="1"/>
  <c r="AI836" i="1"/>
  <c r="AJ836" i="1"/>
  <c r="AK836" i="1"/>
  <c r="AL836" i="1"/>
  <c r="AM836" i="1"/>
  <c r="AN836" i="1"/>
  <c r="AV836" i="1"/>
  <c r="C837" i="1"/>
  <c r="D837" i="1"/>
  <c r="E837" i="1"/>
  <c r="F837" i="1"/>
  <c r="G837" i="1"/>
  <c r="H837" i="1"/>
  <c r="J837" i="1"/>
  <c r="K837" i="1"/>
  <c r="L837" i="1"/>
  <c r="M837" i="1"/>
  <c r="AG837" i="1"/>
  <c r="AH837" i="1"/>
  <c r="AI837" i="1"/>
  <c r="AJ837" i="1"/>
  <c r="AK837" i="1"/>
  <c r="AL837" i="1"/>
  <c r="AM837" i="1"/>
  <c r="AN837" i="1"/>
  <c r="AV837" i="1"/>
  <c r="C838" i="1"/>
  <c r="D838" i="1"/>
  <c r="E838" i="1"/>
  <c r="F838" i="1"/>
  <c r="G838" i="1"/>
  <c r="H838" i="1"/>
  <c r="J838" i="1"/>
  <c r="K838" i="1"/>
  <c r="L838" i="1"/>
  <c r="M838" i="1"/>
  <c r="AG838" i="1"/>
  <c r="AH838" i="1"/>
  <c r="AI838" i="1"/>
  <c r="AJ838" i="1"/>
  <c r="AK838" i="1"/>
  <c r="AL838" i="1"/>
  <c r="AM838" i="1"/>
  <c r="AN838" i="1"/>
  <c r="AV838" i="1"/>
  <c r="C839" i="1"/>
  <c r="D839" i="1"/>
  <c r="E839" i="1"/>
  <c r="F839" i="1"/>
  <c r="G839" i="1"/>
  <c r="H839" i="1"/>
  <c r="J839" i="1"/>
  <c r="K839" i="1"/>
  <c r="L839" i="1"/>
  <c r="M839" i="1"/>
  <c r="AG839" i="1"/>
  <c r="AH839" i="1"/>
  <c r="AI839" i="1"/>
  <c r="AJ839" i="1"/>
  <c r="AK839" i="1"/>
  <c r="AL839" i="1"/>
  <c r="AM839" i="1"/>
  <c r="AN839" i="1"/>
  <c r="AV839" i="1"/>
  <c r="C840" i="1"/>
  <c r="D840" i="1"/>
  <c r="E840" i="1"/>
  <c r="F840" i="1"/>
  <c r="G840" i="1"/>
  <c r="H840" i="1"/>
  <c r="J840" i="1"/>
  <c r="K840" i="1"/>
  <c r="L840" i="1"/>
  <c r="M840" i="1"/>
  <c r="AG840" i="1"/>
  <c r="AH840" i="1"/>
  <c r="AI840" i="1"/>
  <c r="AJ840" i="1"/>
  <c r="AK840" i="1"/>
  <c r="AL840" i="1"/>
  <c r="AM840" i="1"/>
  <c r="AN840" i="1"/>
  <c r="AV840" i="1"/>
  <c r="C841" i="1"/>
  <c r="D841" i="1"/>
  <c r="E841" i="1"/>
  <c r="F841" i="1"/>
  <c r="G841" i="1"/>
  <c r="H841" i="1"/>
  <c r="J841" i="1"/>
  <c r="K841" i="1"/>
  <c r="L841" i="1"/>
  <c r="M841" i="1"/>
  <c r="AG841" i="1"/>
  <c r="AH841" i="1"/>
  <c r="AI841" i="1"/>
  <c r="AJ841" i="1"/>
  <c r="AK841" i="1"/>
  <c r="AL841" i="1"/>
  <c r="AM841" i="1"/>
  <c r="AN841" i="1"/>
  <c r="AV841" i="1"/>
  <c r="C842" i="1"/>
  <c r="D842" i="1"/>
  <c r="E842" i="1"/>
  <c r="F842" i="1"/>
  <c r="G842" i="1"/>
  <c r="H842" i="1"/>
  <c r="J842" i="1"/>
  <c r="K842" i="1"/>
  <c r="L842" i="1"/>
  <c r="M842" i="1"/>
  <c r="AG842" i="1"/>
  <c r="AH842" i="1"/>
  <c r="AI842" i="1"/>
  <c r="AJ842" i="1"/>
  <c r="AK842" i="1"/>
  <c r="AL842" i="1"/>
  <c r="AM842" i="1"/>
  <c r="AN842" i="1"/>
  <c r="AV842" i="1"/>
  <c r="C843" i="1"/>
  <c r="D843" i="1"/>
  <c r="E843" i="1"/>
  <c r="F843" i="1"/>
  <c r="G843" i="1"/>
  <c r="H843" i="1"/>
  <c r="J843" i="1"/>
  <c r="K843" i="1"/>
  <c r="L843" i="1"/>
  <c r="M843" i="1"/>
  <c r="AG843" i="1"/>
  <c r="AH843" i="1"/>
  <c r="AI843" i="1"/>
  <c r="AJ843" i="1"/>
  <c r="AK843" i="1"/>
  <c r="AL843" i="1"/>
  <c r="AM843" i="1"/>
  <c r="AN843" i="1"/>
  <c r="AV843" i="1"/>
  <c r="C844" i="1"/>
  <c r="D844" i="1"/>
  <c r="E844" i="1"/>
  <c r="F844" i="1"/>
  <c r="G844" i="1"/>
  <c r="H844" i="1"/>
  <c r="J844" i="1"/>
  <c r="K844" i="1"/>
  <c r="L844" i="1"/>
  <c r="M844" i="1"/>
  <c r="AG844" i="1"/>
  <c r="AH844" i="1"/>
  <c r="AI844" i="1"/>
  <c r="AJ844" i="1"/>
  <c r="AK844" i="1"/>
  <c r="AL844" i="1"/>
  <c r="AM844" i="1"/>
  <c r="AN844" i="1"/>
  <c r="AV844" i="1"/>
  <c r="C845" i="1"/>
  <c r="D845" i="1"/>
  <c r="E845" i="1"/>
  <c r="F845" i="1"/>
  <c r="G845" i="1"/>
  <c r="H845" i="1"/>
  <c r="J845" i="1"/>
  <c r="K845" i="1"/>
  <c r="L845" i="1"/>
  <c r="M845" i="1"/>
  <c r="AG845" i="1"/>
  <c r="AH845" i="1"/>
  <c r="AI845" i="1"/>
  <c r="AJ845" i="1"/>
  <c r="AK845" i="1"/>
  <c r="AL845" i="1"/>
  <c r="AM845" i="1"/>
  <c r="AN845" i="1"/>
  <c r="AV845" i="1"/>
  <c r="C846" i="1"/>
  <c r="D846" i="1"/>
  <c r="E846" i="1"/>
  <c r="F846" i="1"/>
  <c r="G846" i="1"/>
  <c r="H846" i="1"/>
  <c r="J846" i="1"/>
  <c r="K846" i="1"/>
  <c r="L846" i="1"/>
  <c r="M846" i="1"/>
  <c r="AG846" i="1"/>
  <c r="AH846" i="1"/>
  <c r="AI846" i="1"/>
  <c r="AJ846" i="1"/>
  <c r="AK846" i="1"/>
  <c r="AL846" i="1"/>
  <c r="AM846" i="1"/>
  <c r="AN846" i="1"/>
  <c r="AV846" i="1"/>
  <c r="C847" i="1"/>
  <c r="D847" i="1"/>
  <c r="E847" i="1"/>
  <c r="F847" i="1"/>
  <c r="G847" i="1"/>
  <c r="H847" i="1"/>
  <c r="J847" i="1"/>
  <c r="K847" i="1"/>
  <c r="L847" i="1"/>
  <c r="M847" i="1"/>
  <c r="AG847" i="1"/>
  <c r="AH847" i="1"/>
  <c r="AI847" i="1"/>
  <c r="AJ847" i="1"/>
  <c r="AK847" i="1"/>
  <c r="AL847" i="1"/>
  <c r="AM847" i="1"/>
  <c r="AN847" i="1"/>
  <c r="AV847" i="1"/>
  <c r="C848" i="1"/>
  <c r="D848" i="1"/>
  <c r="E848" i="1"/>
  <c r="F848" i="1"/>
  <c r="G848" i="1"/>
  <c r="H848" i="1"/>
  <c r="J848" i="1"/>
  <c r="K848" i="1"/>
  <c r="L848" i="1"/>
  <c r="M848" i="1"/>
  <c r="AG848" i="1"/>
  <c r="AH848" i="1"/>
  <c r="AI848" i="1"/>
  <c r="AJ848" i="1"/>
  <c r="AK848" i="1"/>
  <c r="AL848" i="1"/>
  <c r="AM848" i="1"/>
  <c r="AN848" i="1"/>
  <c r="AV848" i="1"/>
  <c r="C849" i="1"/>
  <c r="D849" i="1"/>
  <c r="E849" i="1"/>
  <c r="F849" i="1"/>
  <c r="G849" i="1"/>
  <c r="H849" i="1"/>
  <c r="J849" i="1"/>
  <c r="K849" i="1"/>
  <c r="L849" i="1"/>
  <c r="M849" i="1"/>
  <c r="AG849" i="1"/>
  <c r="AH849" i="1"/>
  <c r="AI849" i="1"/>
  <c r="AJ849" i="1"/>
  <c r="AK849" i="1"/>
  <c r="AL849" i="1"/>
  <c r="AM849" i="1"/>
  <c r="AN849" i="1"/>
  <c r="AV849" i="1"/>
  <c r="C850" i="1"/>
  <c r="D850" i="1"/>
  <c r="E850" i="1"/>
  <c r="F850" i="1"/>
  <c r="G850" i="1"/>
  <c r="H850" i="1"/>
  <c r="J850" i="1"/>
  <c r="K850" i="1"/>
  <c r="L850" i="1"/>
  <c r="M850" i="1"/>
  <c r="AG850" i="1"/>
  <c r="AH850" i="1"/>
  <c r="AI850" i="1"/>
  <c r="AJ850" i="1"/>
  <c r="AK850" i="1"/>
  <c r="AL850" i="1"/>
  <c r="AM850" i="1"/>
  <c r="AN850" i="1"/>
  <c r="AV850" i="1"/>
  <c r="C851" i="1"/>
  <c r="D851" i="1"/>
  <c r="E851" i="1"/>
  <c r="F851" i="1"/>
  <c r="G851" i="1"/>
  <c r="H851" i="1"/>
  <c r="J851" i="1"/>
  <c r="K851" i="1"/>
  <c r="L851" i="1"/>
  <c r="M851" i="1"/>
  <c r="AG851" i="1"/>
  <c r="AH851" i="1"/>
  <c r="AI851" i="1"/>
  <c r="AJ851" i="1"/>
  <c r="AK851" i="1"/>
  <c r="AL851" i="1"/>
  <c r="AM851" i="1"/>
  <c r="AN851" i="1"/>
  <c r="AV851" i="1"/>
  <c r="C852" i="1"/>
  <c r="D852" i="1"/>
  <c r="E852" i="1"/>
  <c r="F852" i="1"/>
  <c r="G852" i="1"/>
  <c r="H852" i="1"/>
  <c r="J852" i="1"/>
  <c r="K852" i="1"/>
  <c r="L852" i="1"/>
  <c r="M852" i="1"/>
  <c r="AG852" i="1"/>
  <c r="AH852" i="1"/>
  <c r="AI852" i="1"/>
  <c r="AJ852" i="1"/>
  <c r="AK852" i="1"/>
  <c r="AL852" i="1"/>
  <c r="AM852" i="1"/>
  <c r="AN852" i="1"/>
  <c r="AV852" i="1"/>
  <c r="C853" i="1"/>
  <c r="D853" i="1"/>
  <c r="E853" i="1"/>
  <c r="F853" i="1"/>
  <c r="G853" i="1"/>
  <c r="H853" i="1"/>
  <c r="J853" i="1"/>
  <c r="K853" i="1"/>
  <c r="L853" i="1"/>
  <c r="M853" i="1"/>
  <c r="AG853" i="1"/>
  <c r="AH853" i="1"/>
  <c r="AI853" i="1"/>
  <c r="AJ853" i="1"/>
  <c r="AK853" i="1"/>
  <c r="AL853" i="1"/>
  <c r="AM853" i="1"/>
  <c r="AN853" i="1"/>
  <c r="AV853" i="1"/>
  <c r="C854" i="1"/>
  <c r="D854" i="1"/>
  <c r="E854" i="1"/>
  <c r="F854" i="1"/>
  <c r="G854" i="1"/>
  <c r="H854" i="1"/>
  <c r="J854" i="1"/>
  <c r="K854" i="1"/>
  <c r="L854" i="1"/>
  <c r="M854" i="1"/>
  <c r="AG854" i="1"/>
  <c r="AH854" i="1"/>
  <c r="AI854" i="1"/>
  <c r="AJ854" i="1"/>
  <c r="AK854" i="1"/>
  <c r="AL854" i="1"/>
  <c r="AM854" i="1"/>
  <c r="AN854" i="1"/>
  <c r="AV854" i="1"/>
  <c r="C855" i="1"/>
  <c r="D855" i="1"/>
  <c r="E855" i="1"/>
  <c r="F855" i="1"/>
  <c r="G855" i="1"/>
  <c r="H855" i="1"/>
  <c r="J855" i="1"/>
  <c r="K855" i="1"/>
  <c r="L855" i="1"/>
  <c r="M855" i="1"/>
  <c r="AG855" i="1"/>
  <c r="AH855" i="1"/>
  <c r="AI855" i="1"/>
  <c r="AJ855" i="1"/>
  <c r="AK855" i="1"/>
  <c r="AL855" i="1"/>
  <c r="AM855" i="1"/>
  <c r="AN855" i="1"/>
  <c r="AV855" i="1"/>
  <c r="C856" i="1"/>
  <c r="D856" i="1"/>
  <c r="E856" i="1"/>
  <c r="F856" i="1"/>
  <c r="G856" i="1"/>
  <c r="H856" i="1"/>
  <c r="J856" i="1"/>
  <c r="K856" i="1"/>
  <c r="L856" i="1"/>
  <c r="M856" i="1"/>
  <c r="AG856" i="1"/>
  <c r="AH856" i="1"/>
  <c r="AI856" i="1"/>
  <c r="AJ856" i="1"/>
  <c r="AK856" i="1"/>
  <c r="AL856" i="1"/>
  <c r="AM856" i="1"/>
  <c r="AN856" i="1"/>
  <c r="AV856" i="1"/>
  <c r="C857" i="1"/>
  <c r="D857" i="1"/>
  <c r="E857" i="1"/>
  <c r="F857" i="1"/>
  <c r="G857" i="1"/>
  <c r="H857" i="1"/>
  <c r="J857" i="1"/>
  <c r="K857" i="1"/>
  <c r="L857" i="1"/>
  <c r="M857" i="1"/>
  <c r="AG857" i="1"/>
  <c r="AH857" i="1"/>
  <c r="AI857" i="1"/>
  <c r="AJ857" i="1"/>
  <c r="AK857" i="1"/>
  <c r="AL857" i="1"/>
  <c r="AM857" i="1"/>
  <c r="AN857" i="1"/>
  <c r="AV857" i="1"/>
  <c r="C858" i="1"/>
  <c r="D858" i="1"/>
  <c r="E858" i="1"/>
  <c r="F858" i="1"/>
  <c r="G858" i="1"/>
  <c r="H858" i="1"/>
  <c r="J858" i="1"/>
  <c r="K858" i="1"/>
  <c r="L858" i="1"/>
  <c r="M858" i="1"/>
  <c r="AG858" i="1"/>
  <c r="AH858" i="1"/>
  <c r="AI858" i="1"/>
  <c r="AJ858" i="1"/>
  <c r="AK858" i="1"/>
  <c r="AL858" i="1"/>
  <c r="AM858" i="1"/>
  <c r="AN858" i="1"/>
  <c r="AV858" i="1"/>
  <c r="C859" i="1"/>
  <c r="D859" i="1"/>
  <c r="E859" i="1"/>
  <c r="F859" i="1"/>
  <c r="G859" i="1"/>
  <c r="H859" i="1"/>
  <c r="J859" i="1"/>
  <c r="K859" i="1"/>
  <c r="L859" i="1"/>
  <c r="M859" i="1"/>
  <c r="AG859" i="1"/>
  <c r="AH859" i="1"/>
  <c r="AI859" i="1"/>
  <c r="AJ859" i="1"/>
  <c r="AK859" i="1"/>
  <c r="AL859" i="1"/>
  <c r="AM859" i="1"/>
  <c r="AN859" i="1"/>
  <c r="AV859" i="1"/>
  <c r="C860" i="1"/>
  <c r="D860" i="1"/>
  <c r="E860" i="1"/>
  <c r="F860" i="1"/>
  <c r="G860" i="1"/>
  <c r="H860" i="1"/>
  <c r="J860" i="1"/>
  <c r="K860" i="1"/>
  <c r="L860" i="1"/>
  <c r="M860" i="1"/>
  <c r="AG860" i="1"/>
  <c r="AH860" i="1"/>
  <c r="AI860" i="1"/>
  <c r="AJ860" i="1"/>
  <c r="AK860" i="1"/>
  <c r="AL860" i="1"/>
  <c r="AM860" i="1"/>
  <c r="AN860" i="1"/>
  <c r="AV860" i="1"/>
  <c r="C861" i="1"/>
  <c r="D861" i="1"/>
  <c r="E861" i="1"/>
  <c r="F861" i="1"/>
  <c r="G861" i="1"/>
  <c r="H861" i="1"/>
  <c r="J861" i="1"/>
  <c r="K861" i="1"/>
  <c r="L861" i="1"/>
  <c r="M861" i="1"/>
  <c r="AG861" i="1"/>
  <c r="AH861" i="1"/>
  <c r="AI861" i="1"/>
  <c r="AJ861" i="1"/>
  <c r="AK861" i="1"/>
  <c r="AL861" i="1"/>
  <c r="AM861" i="1"/>
  <c r="AN861" i="1"/>
  <c r="AV861" i="1"/>
  <c r="C862" i="1"/>
  <c r="D862" i="1"/>
  <c r="E862" i="1"/>
  <c r="F862" i="1"/>
  <c r="G862" i="1"/>
  <c r="H862" i="1"/>
  <c r="J862" i="1"/>
  <c r="K862" i="1"/>
  <c r="L862" i="1"/>
  <c r="M862" i="1"/>
  <c r="AG862" i="1"/>
  <c r="AH862" i="1"/>
  <c r="AI862" i="1"/>
  <c r="AJ862" i="1"/>
  <c r="AK862" i="1"/>
  <c r="AL862" i="1"/>
  <c r="AM862" i="1"/>
  <c r="AN862" i="1"/>
  <c r="AV862" i="1"/>
  <c r="C863" i="1"/>
  <c r="D863" i="1"/>
  <c r="E863" i="1"/>
  <c r="F863" i="1"/>
  <c r="G863" i="1"/>
  <c r="H863" i="1"/>
  <c r="J863" i="1"/>
  <c r="K863" i="1"/>
  <c r="L863" i="1"/>
  <c r="M863" i="1"/>
  <c r="AG863" i="1"/>
  <c r="AH863" i="1"/>
  <c r="AI863" i="1"/>
  <c r="AJ863" i="1"/>
  <c r="AK863" i="1"/>
  <c r="AL863" i="1"/>
  <c r="AM863" i="1"/>
  <c r="AN863" i="1"/>
  <c r="AV863" i="1"/>
  <c r="C864" i="1"/>
  <c r="D864" i="1"/>
  <c r="E864" i="1"/>
  <c r="F864" i="1"/>
  <c r="G864" i="1"/>
  <c r="H864" i="1"/>
  <c r="J864" i="1"/>
  <c r="K864" i="1"/>
  <c r="L864" i="1"/>
  <c r="M864" i="1"/>
  <c r="AG864" i="1"/>
  <c r="AH864" i="1"/>
  <c r="AI864" i="1"/>
  <c r="AJ864" i="1"/>
  <c r="AK864" i="1"/>
  <c r="AL864" i="1"/>
  <c r="AM864" i="1"/>
  <c r="AN864" i="1"/>
  <c r="AV864" i="1"/>
  <c r="C865" i="1"/>
  <c r="D865" i="1"/>
  <c r="E865" i="1"/>
  <c r="F865" i="1"/>
  <c r="G865" i="1"/>
  <c r="H865" i="1"/>
  <c r="J865" i="1"/>
  <c r="K865" i="1"/>
  <c r="L865" i="1"/>
  <c r="M865" i="1"/>
  <c r="AG865" i="1"/>
  <c r="AH865" i="1"/>
  <c r="AI865" i="1"/>
  <c r="AJ865" i="1"/>
  <c r="AK865" i="1"/>
  <c r="AL865" i="1"/>
  <c r="AM865" i="1"/>
  <c r="AN865" i="1"/>
  <c r="AV865" i="1"/>
  <c r="C866" i="1"/>
  <c r="D866" i="1"/>
  <c r="E866" i="1"/>
  <c r="F866" i="1"/>
  <c r="G866" i="1"/>
  <c r="H866" i="1"/>
  <c r="J866" i="1"/>
  <c r="K866" i="1"/>
  <c r="L866" i="1"/>
  <c r="M866" i="1"/>
  <c r="AG866" i="1"/>
  <c r="AH866" i="1"/>
  <c r="AI866" i="1"/>
  <c r="AJ866" i="1"/>
  <c r="AK866" i="1"/>
  <c r="AL866" i="1"/>
  <c r="AM866" i="1"/>
  <c r="AN866" i="1"/>
  <c r="AV866" i="1"/>
  <c r="C867" i="1"/>
  <c r="D867" i="1"/>
  <c r="E867" i="1"/>
  <c r="F867" i="1"/>
  <c r="G867" i="1"/>
  <c r="H867" i="1"/>
  <c r="J867" i="1"/>
  <c r="K867" i="1"/>
  <c r="L867" i="1"/>
  <c r="M867" i="1"/>
  <c r="AG867" i="1"/>
  <c r="AH867" i="1"/>
  <c r="AI867" i="1"/>
  <c r="AJ867" i="1"/>
  <c r="AK867" i="1"/>
  <c r="AL867" i="1"/>
  <c r="AM867" i="1"/>
  <c r="AN867" i="1"/>
  <c r="AV867" i="1"/>
  <c r="C868" i="1"/>
  <c r="D868" i="1"/>
  <c r="E868" i="1"/>
  <c r="F868" i="1"/>
  <c r="G868" i="1"/>
  <c r="H868" i="1"/>
  <c r="J868" i="1"/>
  <c r="K868" i="1"/>
  <c r="L868" i="1"/>
  <c r="M868" i="1"/>
  <c r="AG868" i="1"/>
  <c r="AH868" i="1"/>
  <c r="AI868" i="1"/>
  <c r="AJ868" i="1"/>
  <c r="AK868" i="1"/>
  <c r="AL868" i="1"/>
  <c r="AM868" i="1"/>
  <c r="AN868" i="1"/>
  <c r="AV868" i="1"/>
  <c r="C869" i="1"/>
  <c r="D869" i="1"/>
  <c r="E869" i="1"/>
  <c r="F869" i="1"/>
  <c r="G869" i="1"/>
  <c r="H869" i="1"/>
  <c r="J869" i="1"/>
  <c r="K869" i="1"/>
  <c r="L869" i="1"/>
  <c r="M869" i="1"/>
  <c r="AG869" i="1"/>
  <c r="AH869" i="1"/>
  <c r="AI869" i="1"/>
  <c r="AJ869" i="1"/>
  <c r="AK869" i="1"/>
  <c r="AL869" i="1"/>
  <c r="AM869" i="1"/>
  <c r="AN869" i="1"/>
  <c r="AV869" i="1"/>
  <c r="C870" i="1"/>
  <c r="D870" i="1"/>
  <c r="E870" i="1"/>
  <c r="F870" i="1"/>
  <c r="G870" i="1"/>
  <c r="H870" i="1"/>
  <c r="J870" i="1"/>
  <c r="K870" i="1"/>
  <c r="L870" i="1"/>
  <c r="M870" i="1"/>
  <c r="AG870" i="1"/>
  <c r="AH870" i="1"/>
  <c r="AI870" i="1"/>
  <c r="AJ870" i="1"/>
  <c r="AK870" i="1"/>
  <c r="AL870" i="1"/>
  <c r="AM870" i="1"/>
  <c r="AN870" i="1"/>
  <c r="AV870" i="1"/>
  <c r="C871" i="1"/>
  <c r="D871" i="1"/>
  <c r="E871" i="1"/>
  <c r="F871" i="1"/>
  <c r="G871" i="1"/>
  <c r="H871" i="1"/>
  <c r="J871" i="1"/>
  <c r="K871" i="1"/>
  <c r="L871" i="1"/>
  <c r="M871" i="1"/>
  <c r="AG871" i="1"/>
  <c r="AH871" i="1"/>
  <c r="AI871" i="1"/>
  <c r="AJ871" i="1"/>
  <c r="AK871" i="1"/>
  <c r="AL871" i="1"/>
  <c r="AM871" i="1"/>
  <c r="AN871" i="1"/>
  <c r="AV871" i="1"/>
  <c r="C872" i="1"/>
  <c r="D872" i="1"/>
  <c r="E872" i="1"/>
  <c r="F872" i="1"/>
  <c r="G872" i="1"/>
  <c r="H872" i="1"/>
  <c r="J872" i="1"/>
  <c r="K872" i="1"/>
  <c r="L872" i="1"/>
  <c r="M872" i="1"/>
  <c r="AG872" i="1"/>
  <c r="AH872" i="1"/>
  <c r="AI872" i="1"/>
  <c r="AJ872" i="1"/>
  <c r="AK872" i="1"/>
  <c r="AL872" i="1"/>
  <c r="AM872" i="1"/>
  <c r="AN872" i="1"/>
  <c r="AV872" i="1"/>
  <c r="C873" i="1"/>
  <c r="D873" i="1"/>
  <c r="E873" i="1"/>
  <c r="F873" i="1"/>
  <c r="G873" i="1"/>
  <c r="H873" i="1"/>
  <c r="J873" i="1"/>
  <c r="K873" i="1"/>
  <c r="L873" i="1"/>
  <c r="M873" i="1"/>
  <c r="AG873" i="1"/>
  <c r="AH873" i="1"/>
  <c r="AI873" i="1"/>
  <c r="AJ873" i="1"/>
  <c r="AK873" i="1"/>
  <c r="AL873" i="1"/>
  <c r="AM873" i="1"/>
  <c r="AN873" i="1"/>
  <c r="AV873" i="1"/>
  <c r="C874" i="1"/>
  <c r="D874" i="1"/>
  <c r="E874" i="1"/>
  <c r="F874" i="1"/>
  <c r="G874" i="1"/>
  <c r="H874" i="1"/>
  <c r="J874" i="1"/>
  <c r="K874" i="1"/>
  <c r="L874" i="1"/>
  <c r="M874" i="1"/>
  <c r="AG874" i="1"/>
  <c r="AH874" i="1"/>
  <c r="AI874" i="1"/>
  <c r="AJ874" i="1"/>
  <c r="AK874" i="1"/>
  <c r="AL874" i="1"/>
  <c r="AM874" i="1"/>
  <c r="AN874" i="1"/>
  <c r="AV874" i="1"/>
  <c r="C875" i="1"/>
  <c r="D875" i="1"/>
  <c r="E875" i="1"/>
  <c r="F875" i="1"/>
  <c r="G875" i="1"/>
  <c r="H875" i="1"/>
  <c r="J875" i="1"/>
  <c r="K875" i="1"/>
  <c r="L875" i="1"/>
  <c r="M875" i="1"/>
  <c r="AG875" i="1"/>
  <c r="AH875" i="1"/>
  <c r="AI875" i="1"/>
  <c r="AJ875" i="1"/>
  <c r="AK875" i="1"/>
  <c r="AL875" i="1"/>
  <c r="AM875" i="1"/>
  <c r="AN875" i="1"/>
  <c r="AV875" i="1"/>
  <c r="C876" i="1"/>
  <c r="D876" i="1"/>
  <c r="E876" i="1"/>
  <c r="F876" i="1"/>
  <c r="G876" i="1"/>
  <c r="H876" i="1"/>
  <c r="J876" i="1"/>
  <c r="K876" i="1"/>
  <c r="L876" i="1"/>
  <c r="M876" i="1"/>
  <c r="AG876" i="1"/>
  <c r="AH876" i="1"/>
  <c r="AI876" i="1"/>
  <c r="AJ876" i="1"/>
  <c r="AK876" i="1"/>
  <c r="AL876" i="1"/>
  <c r="AM876" i="1"/>
  <c r="AN876" i="1"/>
  <c r="AV876" i="1"/>
  <c r="C877" i="1"/>
  <c r="D877" i="1"/>
  <c r="E877" i="1"/>
  <c r="F877" i="1"/>
  <c r="G877" i="1"/>
  <c r="H877" i="1"/>
  <c r="J877" i="1"/>
  <c r="K877" i="1"/>
  <c r="L877" i="1"/>
  <c r="M877" i="1"/>
  <c r="AG877" i="1"/>
  <c r="AH877" i="1"/>
  <c r="AI877" i="1"/>
  <c r="AJ877" i="1"/>
  <c r="AK877" i="1"/>
  <c r="AL877" i="1"/>
  <c r="AM877" i="1"/>
  <c r="AN877" i="1"/>
  <c r="AV877" i="1"/>
  <c r="C878" i="1"/>
  <c r="D878" i="1"/>
  <c r="E878" i="1"/>
  <c r="F878" i="1"/>
  <c r="G878" i="1"/>
  <c r="H878" i="1"/>
  <c r="J878" i="1"/>
  <c r="K878" i="1"/>
  <c r="L878" i="1"/>
  <c r="M878" i="1"/>
  <c r="AG878" i="1"/>
  <c r="AH878" i="1"/>
  <c r="AI878" i="1"/>
  <c r="AJ878" i="1"/>
  <c r="AK878" i="1"/>
  <c r="AL878" i="1"/>
  <c r="AM878" i="1"/>
  <c r="AN878" i="1"/>
  <c r="AV878" i="1"/>
  <c r="C879" i="1"/>
  <c r="D879" i="1"/>
  <c r="E879" i="1"/>
  <c r="F879" i="1"/>
  <c r="G879" i="1"/>
  <c r="H879" i="1"/>
  <c r="J879" i="1"/>
  <c r="K879" i="1"/>
  <c r="L879" i="1"/>
  <c r="M879" i="1"/>
  <c r="AG879" i="1"/>
  <c r="AH879" i="1"/>
  <c r="AI879" i="1"/>
  <c r="AJ879" i="1"/>
  <c r="AK879" i="1"/>
  <c r="AL879" i="1"/>
  <c r="AM879" i="1"/>
  <c r="AN879" i="1"/>
  <c r="AV879" i="1"/>
  <c r="C880" i="1"/>
  <c r="D880" i="1"/>
  <c r="E880" i="1"/>
  <c r="F880" i="1"/>
  <c r="G880" i="1"/>
  <c r="H880" i="1"/>
  <c r="J880" i="1"/>
  <c r="K880" i="1"/>
  <c r="L880" i="1"/>
  <c r="M880" i="1"/>
  <c r="AG880" i="1"/>
  <c r="AH880" i="1"/>
  <c r="AI880" i="1"/>
  <c r="AJ880" i="1"/>
  <c r="AK880" i="1"/>
  <c r="AL880" i="1"/>
  <c r="AM880" i="1"/>
  <c r="AN880" i="1"/>
  <c r="AV880" i="1"/>
  <c r="C881" i="1"/>
  <c r="D881" i="1"/>
  <c r="E881" i="1"/>
  <c r="F881" i="1"/>
  <c r="G881" i="1"/>
  <c r="H881" i="1"/>
  <c r="J881" i="1"/>
  <c r="K881" i="1"/>
  <c r="L881" i="1"/>
  <c r="M881" i="1"/>
  <c r="AG881" i="1"/>
  <c r="AH881" i="1"/>
  <c r="AI881" i="1"/>
  <c r="AJ881" i="1"/>
  <c r="AK881" i="1"/>
  <c r="AL881" i="1"/>
  <c r="AM881" i="1"/>
  <c r="AN881" i="1"/>
  <c r="AV881" i="1"/>
  <c r="C882" i="1"/>
  <c r="D882" i="1"/>
  <c r="E882" i="1"/>
  <c r="F882" i="1"/>
  <c r="G882" i="1"/>
  <c r="H882" i="1"/>
  <c r="J882" i="1"/>
  <c r="K882" i="1"/>
  <c r="L882" i="1"/>
  <c r="M882" i="1"/>
  <c r="AG882" i="1"/>
  <c r="AH882" i="1"/>
  <c r="AI882" i="1"/>
  <c r="AJ882" i="1"/>
  <c r="AK882" i="1"/>
  <c r="AL882" i="1"/>
  <c r="AM882" i="1"/>
  <c r="AN882" i="1"/>
  <c r="AV882" i="1"/>
  <c r="C883" i="1"/>
  <c r="D883" i="1"/>
  <c r="E883" i="1"/>
  <c r="F883" i="1"/>
  <c r="G883" i="1"/>
  <c r="H883" i="1"/>
  <c r="J883" i="1"/>
  <c r="K883" i="1"/>
  <c r="L883" i="1"/>
  <c r="M883" i="1"/>
  <c r="AG883" i="1"/>
  <c r="AH883" i="1"/>
  <c r="AI883" i="1"/>
  <c r="AJ883" i="1"/>
  <c r="AK883" i="1"/>
  <c r="AL883" i="1"/>
  <c r="AM883" i="1"/>
  <c r="AN883" i="1"/>
  <c r="AV883" i="1"/>
  <c r="C884" i="1"/>
  <c r="D884" i="1"/>
  <c r="E884" i="1"/>
  <c r="F884" i="1"/>
  <c r="G884" i="1"/>
  <c r="H884" i="1"/>
  <c r="J884" i="1"/>
  <c r="K884" i="1"/>
  <c r="L884" i="1"/>
  <c r="M884" i="1"/>
  <c r="AG884" i="1"/>
  <c r="AH884" i="1"/>
  <c r="AI884" i="1"/>
  <c r="AJ884" i="1"/>
  <c r="AK884" i="1"/>
  <c r="AL884" i="1"/>
  <c r="AM884" i="1"/>
  <c r="AN884" i="1"/>
  <c r="AV884" i="1"/>
  <c r="C885" i="1"/>
  <c r="D885" i="1"/>
  <c r="E885" i="1"/>
  <c r="F885" i="1"/>
  <c r="G885" i="1"/>
  <c r="H885" i="1"/>
  <c r="J885" i="1"/>
  <c r="K885" i="1"/>
  <c r="L885" i="1"/>
  <c r="M885" i="1"/>
  <c r="AG885" i="1"/>
  <c r="AH885" i="1"/>
  <c r="AI885" i="1"/>
  <c r="AJ885" i="1"/>
  <c r="AK885" i="1"/>
  <c r="AL885" i="1"/>
  <c r="AM885" i="1"/>
  <c r="AN885" i="1"/>
  <c r="AV885" i="1"/>
  <c r="C886" i="1"/>
  <c r="D886" i="1"/>
  <c r="E886" i="1"/>
  <c r="F886" i="1"/>
  <c r="G886" i="1"/>
  <c r="H886" i="1"/>
  <c r="J886" i="1"/>
  <c r="K886" i="1"/>
  <c r="L886" i="1"/>
  <c r="M886" i="1"/>
  <c r="AG886" i="1"/>
  <c r="AH886" i="1"/>
  <c r="AI886" i="1"/>
  <c r="AJ886" i="1"/>
  <c r="AK886" i="1"/>
  <c r="AL886" i="1"/>
  <c r="AM886" i="1"/>
  <c r="AN886" i="1"/>
  <c r="AV886" i="1"/>
  <c r="C887" i="1"/>
  <c r="D887" i="1"/>
  <c r="E887" i="1"/>
  <c r="F887" i="1"/>
  <c r="G887" i="1"/>
  <c r="H887" i="1"/>
  <c r="J887" i="1"/>
  <c r="K887" i="1"/>
  <c r="L887" i="1"/>
  <c r="M887" i="1"/>
  <c r="AG887" i="1"/>
  <c r="AH887" i="1"/>
  <c r="AI887" i="1"/>
  <c r="AJ887" i="1"/>
  <c r="AK887" i="1"/>
  <c r="AL887" i="1"/>
  <c r="AM887" i="1"/>
  <c r="AN887" i="1"/>
  <c r="AV887" i="1"/>
  <c r="C888" i="1"/>
  <c r="D888" i="1"/>
  <c r="E888" i="1"/>
  <c r="F888" i="1"/>
  <c r="G888" i="1"/>
  <c r="H888" i="1"/>
  <c r="J888" i="1"/>
  <c r="K888" i="1"/>
  <c r="L888" i="1"/>
  <c r="M888" i="1"/>
  <c r="AG888" i="1"/>
  <c r="AH888" i="1"/>
  <c r="AI888" i="1"/>
  <c r="AJ888" i="1"/>
  <c r="AK888" i="1"/>
  <c r="AL888" i="1"/>
  <c r="AM888" i="1"/>
  <c r="AN888" i="1"/>
  <c r="AV888" i="1"/>
  <c r="C889" i="1"/>
  <c r="D889" i="1"/>
  <c r="E889" i="1"/>
  <c r="F889" i="1"/>
  <c r="G889" i="1"/>
  <c r="H889" i="1"/>
  <c r="J889" i="1"/>
  <c r="K889" i="1"/>
  <c r="L889" i="1"/>
  <c r="M889" i="1"/>
  <c r="AG889" i="1"/>
  <c r="AH889" i="1"/>
  <c r="AI889" i="1"/>
  <c r="AJ889" i="1"/>
  <c r="AK889" i="1"/>
  <c r="AL889" i="1"/>
  <c r="AM889" i="1"/>
  <c r="AN889" i="1"/>
  <c r="AV889" i="1"/>
  <c r="C890" i="1"/>
  <c r="D890" i="1"/>
  <c r="E890" i="1"/>
  <c r="F890" i="1"/>
  <c r="G890" i="1"/>
  <c r="H890" i="1"/>
  <c r="J890" i="1"/>
  <c r="K890" i="1"/>
  <c r="L890" i="1"/>
  <c r="M890" i="1"/>
  <c r="AG890" i="1"/>
  <c r="AH890" i="1"/>
  <c r="AI890" i="1"/>
  <c r="AJ890" i="1"/>
  <c r="AK890" i="1"/>
  <c r="AL890" i="1"/>
  <c r="AM890" i="1"/>
  <c r="AN890" i="1"/>
  <c r="AV890" i="1"/>
  <c r="C891" i="1"/>
  <c r="D891" i="1"/>
  <c r="E891" i="1"/>
  <c r="F891" i="1"/>
  <c r="G891" i="1"/>
  <c r="H891" i="1"/>
  <c r="J891" i="1"/>
  <c r="K891" i="1"/>
  <c r="L891" i="1"/>
  <c r="M891" i="1"/>
  <c r="AG891" i="1"/>
  <c r="AH891" i="1"/>
  <c r="AI891" i="1"/>
  <c r="AJ891" i="1"/>
  <c r="AK891" i="1"/>
  <c r="AL891" i="1"/>
  <c r="AM891" i="1"/>
  <c r="AN891" i="1"/>
  <c r="AV891" i="1"/>
  <c r="C892" i="1"/>
  <c r="D892" i="1"/>
  <c r="E892" i="1"/>
  <c r="F892" i="1"/>
  <c r="G892" i="1"/>
  <c r="H892" i="1"/>
  <c r="J892" i="1"/>
  <c r="K892" i="1"/>
  <c r="L892" i="1"/>
  <c r="M892" i="1"/>
  <c r="AG892" i="1"/>
  <c r="AH892" i="1"/>
  <c r="AI892" i="1"/>
  <c r="AJ892" i="1"/>
  <c r="AK892" i="1"/>
  <c r="AL892" i="1"/>
  <c r="AM892" i="1"/>
  <c r="AN892" i="1"/>
  <c r="AV892" i="1"/>
  <c r="C893" i="1"/>
  <c r="D893" i="1"/>
  <c r="E893" i="1"/>
  <c r="F893" i="1"/>
  <c r="G893" i="1"/>
  <c r="H893" i="1"/>
  <c r="J893" i="1"/>
  <c r="K893" i="1"/>
  <c r="L893" i="1"/>
  <c r="M893" i="1"/>
  <c r="AG893" i="1"/>
  <c r="AH893" i="1"/>
  <c r="AI893" i="1"/>
  <c r="AJ893" i="1"/>
  <c r="AK893" i="1"/>
  <c r="AL893" i="1"/>
  <c r="AM893" i="1"/>
  <c r="AN893" i="1"/>
  <c r="AV893" i="1"/>
  <c r="C894" i="1"/>
  <c r="D894" i="1"/>
  <c r="E894" i="1"/>
  <c r="F894" i="1"/>
  <c r="G894" i="1"/>
  <c r="H894" i="1"/>
  <c r="J894" i="1"/>
  <c r="K894" i="1"/>
  <c r="L894" i="1"/>
  <c r="M894" i="1"/>
  <c r="AG894" i="1"/>
  <c r="AH894" i="1"/>
  <c r="AI894" i="1"/>
  <c r="AJ894" i="1"/>
  <c r="AK894" i="1"/>
  <c r="AL894" i="1"/>
  <c r="AM894" i="1"/>
  <c r="AN894" i="1"/>
  <c r="AV894" i="1"/>
  <c r="C895" i="1"/>
  <c r="D895" i="1"/>
  <c r="E895" i="1"/>
  <c r="F895" i="1"/>
  <c r="G895" i="1"/>
  <c r="H895" i="1"/>
  <c r="J895" i="1"/>
  <c r="K895" i="1"/>
  <c r="L895" i="1"/>
  <c r="M895" i="1"/>
  <c r="AG895" i="1"/>
  <c r="AH895" i="1"/>
  <c r="AI895" i="1"/>
  <c r="AJ895" i="1"/>
  <c r="AK895" i="1"/>
  <c r="AL895" i="1"/>
  <c r="AM895" i="1"/>
  <c r="AN895" i="1"/>
  <c r="AV895" i="1"/>
  <c r="C896" i="1"/>
  <c r="D896" i="1"/>
  <c r="E896" i="1"/>
  <c r="F896" i="1"/>
  <c r="G896" i="1"/>
  <c r="H896" i="1"/>
  <c r="J896" i="1"/>
  <c r="K896" i="1"/>
  <c r="L896" i="1"/>
  <c r="M896" i="1"/>
  <c r="AG896" i="1"/>
  <c r="AH896" i="1"/>
  <c r="AI896" i="1"/>
  <c r="AJ896" i="1"/>
  <c r="AK896" i="1"/>
  <c r="AL896" i="1"/>
  <c r="AM896" i="1"/>
  <c r="AN896" i="1"/>
  <c r="AV896" i="1"/>
  <c r="C897" i="1"/>
  <c r="D897" i="1"/>
  <c r="E897" i="1"/>
  <c r="F897" i="1"/>
  <c r="G897" i="1"/>
  <c r="H897" i="1"/>
  <c r="J897" i="1"/>
  <c r="K897" i="1"/>
  <c r="L897" i="1"/>
  <c r="M897" i="1"/>
  <c r="AG897" i="1"/>
  <c r="AH897" i="1"/>
  <c r="AI897" i="1"/>
  <c r="AJ897" i="1"/>
  <c r="AK897" i="1"/>
  <c r="AL897" i="1"/>
  <c r="AM897" i="1"/>
  <c r="AN897" i="1"/>
  <c r="AV897" i="1"/>
  <c r="C898" i="1"/>
  <c r="D898" i="1"/>
  <c r="E898" i="1"/>
  <c r="F898" i="1"/>
  <c r="G898" i="1"/>
  <c r="H898" i="1"/>
  <c r="J898" i="1"/>
  <c r="K898" i="1"/>
  <c r="L898" i="1"/>
  <c r="M898" i="1"/>
  <c r="AG898" i="1"/>
  <c r="AH898" i="1"/>
  <c r="AI898" i="1"/>
  <c r="AJ898" i="1"/>
  <c r="AK898" i="1"/>
  <c r="AL898" i="1"/>
  <c r="AM898" i="1"/>
  <c r="AN898" i="1"/>
  <c r="AV898" i="1"/>
  <c r="C899" i="1"/>
  <c r="D899" i="1"/>
  <c r="E899" i="1"/>
  <c r="F899" i="1"/>
  <c r="G899" i="1"/>
  <c r="H899" i="1"/>
  <c r="J899" i="1"/>
  <c r="K899" i="1"/>
  <c r="L899" i="1"/>
  <c r="M899" i="1"/>
  <c r="AG899" i="1"/>
  <c r="AH899" i="1"/>
  <c r="AI899" i="1"/>
  <c r="AJ899" i="1"/>
  <c r="AK899" i="1"/>
  <c r="AL899" i="1"/>
  <c r="AM899" i="1"/>
  <c r="AN899" i="1"/>
  <c r="AV899" i="1"/>
  <c r="C900" i="1"/>
  <c r="D900" i="1"/>
  <c r="E900" i="1"/>
  <c r="F900" i="1"/>
  <c r="G900" i="1"/>
  <c r="H900" i="1"/>
  <c r="J900" i="1"/>
  <c r="K900" i="1"/>
  <c r="L900" i="1"/>
  <c r="M900" i="1"/>
  <c r="AG900" i="1"/>
  <c r="AH900" i="1"/>
  <c r="AI900" i="1"/>
  <c r="AJ900" i="1"/>
  <c r="AK900" i="1"/>
  <c r="AL900" i="1"/>
  <c r="AM900" i="1"/>
  <c r="AN900" i="1"/>
  <c r="AV900" i="1"/>
  <c r="C901" i="1"/>
  <c r="D901" i="1"/>
  <c r="E901" i="1"/>
  <c r="F901" i="1"/>
  <c r="G901" i="1"/>
  <c r="H901" i="1"/>
  <c r="J901" i="1"/>
  <c r="K901" i="1"/>
  <c r="L901" i="1"/>
  <c r="M901" i="1"/>
  <c r="AG901" i="1"/>
  <c r="AH901" i="1"/>
  <c r="AI901" i="1"/>
  <c r="AJ901" i="1"/>
  <c r="AK901" i="1"/>
  <c r="AL901" i="1"/>
  <c r="AM901" i="1"/>
  <c r="AN901" i="1"/>
  <c r="AV901" i="1"/>
  <c r="C902" i="1"/>
  <c r="D902" i="1"/>
  <c r="E902" i="1"/>
  <c r="F902" i="1"/>
  <c r="G902" i="1"/>
  <c r="H902" i="1"/>
  <c r="J902" i="1"/>
  <c r="K902" i="1"/>
  <c r="L902" i="1"/>
  <c r="M902" i="1"/>
  <c r="AG902" i="1"/>
  <c r="AH902" i="1"/>
  <c r="AI902" i="1"/>
  <c r="AJ902" i="1"/>
  <c r="AK902" i="1"/>
  <c r="AL902" i="1"/>
  <c r="AM902" i="1"/>
  <c r="AN902" i="1"/>
  <c r="AV902" i="1"/>
  <c r="C903" i="1"/>
  <c r="D903" i="1"/>
  <c r="E903" i="1"/>
  <c r="F903" i="1"/>
  <c r="G903" i="1"/>
  <c r="H903" i="1"/>
  <c r="J903" i="1"/>
  <c r="K903" i="1"/>
  <c r="L903" i="1"/>
  <c r="M903" i="1"/>
  <c r="AG903" i="1"/>
  <c r="AH903" i="1"/>
  <c r="AI903" i="1"/>
  <c r="AJ903" i="1"/>
  <c r="AK903" i="1"/>
  <c r="AL903" i="1"/>
  <c r="AM903" i="1"/>
  <c r="AN903" i="1"/>
  <c r="AV903" i="1"/>
  <c r="C904" i="1"/>
  <c r="D904" i="1"/>
  <c r="E904" i="1"/>
  <c r="F904" i="1"/>
  <c r="G904" i="1"/>
  <c r="H904" i="1"/>
  <c r="J904" i="1"/>
  <c r="K904" i="1"/>
  <c r="L904" i="1"/>
  <c r="M904" i="1"/>
  <c r="AG904" i="1"/>
  <c r="AH904" i="1"/>
  <c r="AI904" i="1"/>
  <c r="AJ904" i="1"/>
  <c r="AK904" i="1"/>
  <c r="AL904" i="1"/>
  <c r="AM904" i="1"/>
  <c r="AN904" i="1"/>
  <c r="AV904" i="1"/>
  <c r="C905" i="1"/>
  <c r="D905" i="1"/>
  <c r="E905" i="1"/>
  <c r="F905" i="1"/>
  <c r="G905" i="1"/>
  <c r="H905" i="1"/>
  <c r="J905" i="1"/>
  <c r="K905" i="1"/>
  <c r="L905" i="1"/>
  <c r="M905" i="1"/>
  <c r="AG905" i="1"/>
  <c r="AH905" i="1"/>
  <c r="AI905" i="1"/>
  <c r="AJ905" i="1"/>
  <c r="AK905" i="1"/>
  <c r="AL905" i="1"/>
  <c r="AM905" i="1"/>
  <c r="AN905" i="1"/>
  <c r="AV905" i="1"/>
  <c r="C906" i="1"/>
  <c r="D906" i="1"/>
  <c r="E906" i="1"/>
  <c r="F906" i="1"/>
  <c r="G906" i="1"/>
  <c r="H906" i="1"/>
  <c r="J906" i="1"/>
  <c r="K906" i="1"/>
  <c r="L906" i="1"/>
  <c r="M906" i="1"/>
  <c r="AG906" i="1"/>
  <c r="AH906" i="1"/>
  <c r="AI906" i="1"/>
  <c r="AJ906" i="1"/>
  <c r="AK906" i="1"/>
  <c r="AL906" i="1"/>
  <c r="AM906" i="1"/>
  <c r="AN906" i="1"/>
  <c r="AV906" i="1"/>
  <c r="C907" i="1"/>
  <c r="D907" i="1"/>
  <c r="E907" i="1"/>
  <c r="F907" i="1"/>
  <c r="G907" i="1"/>
  <c r="H907" i="1"/>
  <c r="J907" i="1"/>
  <c r="K907" i="1"/>
  <c r="L907" i="1"/>
  <c r="M907" i="1"/>
  <c r="AG907" i="1"/>
  <c r="AH907" i="1"/>
  <c r="AI907" i="1"/>
  <c r="AJ907" i="1"/>
  <c r="AK907" i="1"/>
  <c r="AL907" i="1"/>
  <c r="AM907" i="1"/>
  <c r="AN907" i="1"/>
  <c r="AV907" i="1"/>
  <c r="C908" i="1"/>
  <c r="D908" i="1"/>
  <c r="E908" i="1"/>
  <c r="F908" i="1"/>
  <c r="G908" i="1"/>
  <c r="H908" i="1"/>
  <c r="J908" i="1"/>
  <c r="K908" i="1"/>
  <c r="L908" i="1"/>
  <c r="M908" i="1"/>
  <c r="AG908" i="1"/>
  <c r="AH908" i="1"/>
  <c r="AI908" i="1"/>
  <c r="AJ908" i="1"/>
  <c r="AK908" i="1"/>
  <c r="AL908" i="1"/>
  <c r="AM908" i="1"/>
  <c r="AN908" i="1"/>
  <c r="AV908" i="1"/>
  <c r="C909" i="1"/>
  <c r="D909" i="1"/>
  <c r="E909" i="1"/>
  <c r="F909" i="1"/>
  <c r="G909" i="1"/>
  <c r="H909" i="1"/>
  <c r="J909" i="1"/>
  <c r="K909" i="1"/>
  <c r="L909" i="1"/>
  <c r="M909" i="1"/>
  <c r="AG909" i="1"/>
  <c r="AH909" i="1"/>
  <c r="AI909" i="1"/>
  <c r="AJ909" i="1"/>
  <c r="AK909" i="1"/>
  <c r="AL909" i="1"/>
  <c r="AM909" i="1"/>
  <c r="AN909" i="1"/>
  <c r="AV909" i="1"/>
  <c r="C910" i="1"/>
  <c r="D910" i="1"/>
  <c r="E910" i="1"/>
  <c r="F910" i="1"/>
  <c r="G910" i="1"/>
  <c r="H910" i="1"/>
  <c r="J910" i="1"/>
  <c r="K910" i="1"/>
  <c r="L910" i="1"/>
  <c r="M910" i="1"/>
  <c r="AG910" i="1"/>
  <c r="AH910" i="1"/>
  <c r="AI910" i="1"/>
  <c r="AJ910" i="1"/>
  <c r="AK910" i="1"/>
  <c r="AL910" i="1"/>
  <c r="AM910" i="1"/>
  <c r="AN910" i="1"/>
  <c r="AV910" i="1"/>
  <c r="C911" i="1"/>
  <c r="D911" i="1"/>
  <c r="E911" i="1"/>
  <c r="F911" i="1"/>
  <c r="G911" i="1"/>
  <c r="H911" i="1"/>
  <c r="J911" i="1"/>
  <c r="K911" i="1"/>
  <c r="L911" i="1"/>
  <c r="M911" i="1"/>
  <c r="AG911" i="1"/>
  <c r="AH911" i="1"/>
  <c r="AI911" i="1"/>
  <c r="AJ911" i="1"/>
  <c r="AK911" i="1"/>
  <c r="AL911" i="1"/>
  <c r="AM911" i="1"/>
  <c r="AN911" i="1"/>
  <c r="AV911" i="1"/>
  <c r="C912" i="1"/>
  <c r="D912" i="1"/>
  <c r="E912" i="1"/>
  <c r="F912" i="1"/>
  <c r="G912" i="1"/>
  <c r="H912" i="1"/>
  <c r="J912" i="1"/>
  <c r="K912" i="1"/>
  <c r="L912" i="1"/>
  <c r="M912" i="1"/>
  <c r="AG912" i="1"/>
  <c r="AH912" i="1"/>
  <c r="AI912" i="1"/>
  <c r="AJ912" i="1"/>
  <c r="AK912" i="1"/>
  <c r="AL912" i="1"/>
  <c r="AM912" i="1"/>
  <c r="AN912" i="1"/>
  <c r="AV912" i="1"/>
  <c r="C913" i="1"/>
  <c r="D913" i="1"/>
  <c r="E913" i="1"/>
  <c r="F913" i="1"/>
  <c r="G913" i="1"/>
  <c r="H913" i="1"/>
  <c r="J913" i="1"/>
  <c r="K913" i="1"/>
  <c r="L913" i="1"/>
  <c r="M913" i="1"/>
  <c r="AG913" i="1"/>
  <c r="AH913" i="1"/>
  <c r="AI913" i="1"/>
  <c r="AJ913" i="1"/>
  <c r="AK913" i="1"/>
  <c r="AL913" i="1"/>
  <c r="AM913" i="1"/>
  <c r="AN913" i="1"/>
  <c r="AV913" i="1"/>
  <c r="C914" i="1"/>
  <c r="D914" i="1"/>
  <c r="E914" i="1"/>
  <c r="F914" i="1"/>
  <c r="G914" i="1"/>
  <c r="H914" i="1"/>
  <c r="J914" i="1"/>
  <c r="K914" i="1"/>
  <c r="L914" i="1"/>
  <c r="M914" i="1"/>
  <c r="AG914" i="1"/>
  <c r="AH914" i="1"/>
  <c r="AI914" i="1"/>
  <c r="AJ914" i="1"/>
  <c r="AK914" i="1"/>
  <c r="AL914" i="1"/>
  <c r="AM914" i="1"/>
  <c r="AN914" i="1"/>
  <c r="AV914" i="1"/>
  <c r="C915" i="1"/>
  <c r="D915" i="1"/>
  <c r="E915" i="1"/>
  <c r="F915" i="1"/>
  <c r="G915" i="1"/>
  <c r="H915" i="1"/>
  <c r="J915" i="1"/>
  <c r="K915" i="1"/>
  <c r="L915" i="1"/>
  <c r="M915" i="1"/>
  <c r="AG915" i="1"/>
  <c r="AH915" i="1"/>
  <c r="AI915" i="1"/>
  <c r="AJ915" i="1"/>
  <c r="AK915" i="1"/>
  <c r="AL915" i="1"/>
  <c r="AM915" i="1"/>
  <c r="AN915" i="1"/>
  <c r="AV915" i="1"/>
  <c r="C916" i="1"/>
  <c r="D916" i="1"/>
  <c r="E916" i="1"/>
  <c r="F916" i="1"/>
  <c r="G916" i="1"/>
  <c r="H916" i="1"/>
  <c r="J916" i="1"/>
  <c r="K916" i="1"/>
  <c r="L916" i="1"/>
  <c r="M916" i="1"/>
  <c r="AG916" i="1"/>
  <c r="AH916" i="1"/>
  <c r="AI916" i="1"/>
  <c r="AJ916" i="1"/>
  <c r="AK916" i="1"/>
  <c r="AL916" i="1"/>
  <c r="AM916" i="1"/>
  <c r="AN916" i="1"/>
  <c r="AV916" i="1"/>
  <c r="C917" i="1"/>
  <c r="D917" i="1"/>
  <c r="E917" i="1"/>
  <c r="F917" i="1"/>
  <c r="G917" i="1"/>
  <c r="H917" i="1"/>
  <c r="J917" i="1"/>
  <c r="K917" i="1"/>
  <c r="L917" i="1"/>
  <c r="M917" i="1"/>
  <c r="AG917" i="1"/>
  <c r="AH917" i="1"/>
  <c r="AI917" i="1"/>
  <c r="AJ917" i="1"/>
  <c r="AK917" i="1"/>
  <c r="AL917" i="1"/>
  <c r="AM917" i="1"/>
  <c r="AN917" i="1"/>
  <c r="AV917" i="1"/>
  <c r="C918" i="1"/>
  <c r="D918" i="1"/>
  <c r="E918" i="1"/>
  <c r="F918" i="1"/>
  <c r="G918" i="1"/>
  <c r="H918" i="1"/>
  <c r="J918" i="1"/>
  <c r="K918" i="1"/>
  <c r="L918" i="1"/>
  <c r="M918" i="1"/>
  <c r="AG918" i="1"/>
  <c r="AH918" i="1"/>
  <c r="AI918" i="1"/>
  <c r="AJ918" i="1"/>
  <c r="AK918" i="1"/>
  <c r="AL918" i="1"/>
  <c r="AM918" i="1"/>
  <c r="AN918" i="1"/>
  <c r="AV918" i="1"/>
  <c r="C919" i="1"/>
  <c r="D919" i="1"/>
  <c r="E919" i="1"/>
  <c r="F919" i="1"/>
  <c r="G919" i="1"/>
  <c r="H919" i="1"/>
  <c r="J919" i="1"/>
  <c r="K919" i="1"/>
  <c r="L919" i="1"/>
  <c r="M919" i="1"/>
  <c r="AG919" i="1"/>
  <c r="AH919" i="1"/>
  <c r="AI919" i="1"/>
  <c r="AJ919" i="1"/>
  <c r="AK919" i="1"/>
  <c r="AL919" i="1"/>
  <c r="AM919" i="1"/>
  <c r="AN919" i="1"/>
  <c r="AV919" i="1"/>
  <c r="C920" i="1"/>
  <c r="D920" i="1"/>
  <c r="E920" i="1"/>
  <c r="F920" i="1"/>
  <c r="G920" i="1"/>
  <c r="H920" i="1"/>
  <c r="J920" i="1"/>
  <c r="K920" i="1"/>
  <c r="L920" i="1"/>
  <c r="M920" i="1"/>
  <c r="AG920" i="1"/>
  <c r="AH920" i="1"/>
  <c r="AI920" i="1"/>
  <c r="AJ920" i="1"/>
  <c r="AK920" i="1"/>
  <c r="AL920" i="1"/>
  <c r="AM920" i="1"/>
  <c r="AN920" i="1"/>
  <c r="AV920" i="1"/>
  <c r="C921" i="1"/>
  <c r="D921" i="1"/>
  <c r="E921" i="1"/>
  <c r="F921" i="1"/>
  <c r="G921" i="1"/>
  <c r="H921" i="1"/>
  <c r="J921" i="1"/>
  <c r="K921" i="1"/>
  <c r="L921" i="1"/>
  <c r="M921" i="1"/>
  <c r="AG921" i="1"/>
  <c r="AH921" i="1"/>
  <c r="AI921" i="1"/>
  <c r="AJ921" i="1"/>
  <c r="AK921" i="1"/>
  <c r="AL921" i="1"/>
  <c r="AM921" i="1"/>
  <c r="AN921" i="1"/>
  <c r="AV921" i="1"/>
  <c r="C922" i="1"/>
  <c r="D922" i="1"/>
  <c r="E922" i="1"/>
  <c r="F922" i="1"/>
  <c r="G922" i="1"/>
  <c r="H922" i="1"/>
  <c r="J922" i="1"/>
  <c r="K922" i="1"/>
  <c r="L922" i="1"/>
  <c r="M922" i="1"/>
  <c r="AG922" i="1"/>
  <c r="AH922" i="1"/>
  <c r="AI922" i="1"/>
  <c r="AJ922" i="1"/>
  <c r="AK922" i="1"/>
  <c r="AL922" i="1"/>
  <c r="AM922" i="1"/>
  <c r="AN922" i="1"/>
  <c r="AV922" i="1"/>
  <c r="C923" i="1"/>
  <c r="D923" i="1"/>
  <c r="E923" i="1"/>
  <c r="F923" i="1"/>
  <c r="G923" i="1"/>
  <c r="H923" i="1"/>
  <c r="J923" i="1"/>
  <c r="K923" i="1"/>
  <c r="L923" i="1"/>
  <c r="M923" i="1"/>
  <c r="AG923" i="1"/>
  <c r="AH923" i="1"/>
  <c r="AI923" i="1"/>
  <c r="AJ923" i="1"/>
  <c r="AK923" i="1"/>
  <c r="AL923" i="1"/>
  <c r="AM923" i="1"/>
  <c r="AN923" i="1"/>
  <c r="AV923" i="1"/>
  <c r="C924" i="1"/>
  <c r="D924" i="1"/>
  <c r="E924" i="1"/>
  <c r="F924" i="1"/>
  <c r="G924" i="1"/>
  <c r="H924" i="1"/>
  <c r="J924" i="1"/>
  <c r="K924" i="1"/>
  <c r="L924" i="1"/>
  <c r="M924" i="1"/>
  <c r="AG924" i="1"/>
  <c r="AH924" i="1"/>
  <c r="AI924" i="1"/>
  <c r="AJ924" i="1"/>
  <c r="AK924" i="1"/>
  <c r="AL924" i="1"/>
  <c r="AM924" i="1"/>
  <c r="AN924" i="1"/>
  <c r="AV924" i="1"/>
  <c r="C925" i="1"/>
  <c r="D925" i="1"/>
  <c r="E925" i="1"/>
  <c r="F925" i="1"/>
  <c r="G925" i="1"/>
  <c r="H925" i="1"/>
  <c r="J925" i="1"/>
  <c r="K925" i="1"/>
  <c r="L925" i="1"/>
  <c r="M925" i="1"/>
  <c r="AG925" i="1"/>
  <c r="AH925" i="1"/>
  <c r="AI925" i="1"/>
  <c r="AJ925" i="1"/>
  <c r="AK925" i="1"/>
  <c r="AL925" i="1"/>
  <c r="AM925" i="1"/>
  <c r="AN925" i="1"/>
  <c r="AV925" i="1"/>
  <c r="C926" i="1"/>
  <c r="D926" i="1"/>
  <c r="E926" i="1"/>
  <c r="F926" i="1"/>
  <c r="G926" i="1"/>
  <c r="H926" i="1"/>
  <c r="J926" i="1"/>
  <c r="K926" i="1"/>
  <c r="L926" i="1"/>
  <c r="M926" i="1"/>
  <c r="AG926" i="1"/>
  <c r="AH926" i="1"/>
  <c r="AI926" i="1"/>
  <c r="AJ926" i="1"/>
  <c r="AK926" i="1"/>
  <c r="AL926" i="1"/>
  <c r="AM926" i="1"/>
  <c r="AN926" i="1"/>
  <c r="AV926" i="1"/>
  <c r="C927" i="1"/>
  <c r="D927" i="1"/>
  <c r="E927" i="1"/>
  <c r="F927" i="1"/>
  <c r="G927" i="1"/>
  <c r="H927" i="1"/>
  <c r="J927" i="1"/>
  <c r="K927" i="1"/>
  <c r="L927" i="1"/>
  <c r="M927" i="1"/>
  <c r="AG927" i="1"/>
  <c r="AH927" i="1"/>
  <c r="AI927" i="1"/>
  <c r="AJ927" i="1"/>
  <c r="AK927" i="1"/>
  <c r="AL927" i="1"/>
  <c r="AM927" i="1"/>
  <c r="AN927" i="1"/>
  <c r="AV927" i="1"/>
  <c r="C928" i="1"/>
  <c r="D928" i="1"/>
  <c r="E928" i="1"/>
  <c r="F928" i="1"/>
  <c r="G928" i="1"/>
  <c r="H928" i="1"/>
  <c r="J928" i="1"/>
  <c r="K928" i="1"/>
  <c r="L928" i="1"/>
  <c r="M928" i="1"/>
  <c r="AG928" i="1"/>
  <c r="AH928" i="1"/>
  <c r="AI928" i="1"/>
  <c r="AJ928" i="1"/>
  <c r="AK928" i="1"/>
  <c r="AL928" i="1"/>
  <c r="AM928" i="1"/>
  <c r="AN928" i="1"/>
  <c r="AV928" i="1"/>
  <c r="C929" i="1"/>
  <c r="D929" i="1"/>
  <c r="E929" i="1"/>
  <c r="F929" i="1"/>
  <c r="G929" i="1"/>
  <c r="H929" i="1"/>
  <c r="J929" i="1"/>
  <c r="K929" i="1"/>
  <c r="L929" i="1"/>
  <c r="M929" i="1"/>
  <c r="AG929" i="1"/>
  <c r="AH929" i="1"/>
  <c r="AI929" i="1"/>
  <c r="AJ929" i="1"/>
  <c r="AK929" i="1"/>
  <c r="AL929" i="1"/>
  <c r="AM929" i="1"/>
  <c r="AN929" i="1"/>
  <c r="AV929" i="1"/>
  <c r="C930" i="1"/>
  <c r="D930" i="1"/>
  <c r="E930" i="1"/>
  <c r="F930" i="1"/>
  <c r="G930" i="1"/>
  <c r="H930" i="1"/>
  <c r="J930" i="1"/>
  <c r="K930" i="1"/>
  <c r="L930" i="1"/>
  <c r="M930" i="1"/>
  <c r="AG930" i="1"/>
  <c r="AH930" i="1"/>
  <c r="AI930" i="1"/>
  <c r="AJ930" i="1"/>
  <c r="AK930" i="1"/>
  <c r="AL930" i="1"/>
  <c r="AM930" i="1"/>
  <c r="AN930" i="1"/>
  <c r="AV930" i="1"/>
  <c r="C931" i="1"/>
  <c r="D931" i="1"/>
  <c r="E931" i="1"/>
  <c r="F931" i="1"/>
  <c r="G931" i="1"/>
  <c r="H931" i="1"/>
  <c r="J931" i="1"/>
  <c r="K931" i="1"/>
  <c r="L931" i="1"/>
  <c r="M931" i="1"/>
  <c r="AG931" i="1"/>
  <c r="AH931" i="1"/>
  <c r="AI931" i="1"/>
  <c r="AJ931" i="1"/>
  <c r="AK931" i="1"/>
  <c r="AL931" i="1"/>
  <c r="AM931" i="1"/>
  <c r="AN931" i="1"/>
  <c r="AV931" i="1"/>
  <c r="C932" i="1"/>
  <c r="D932" i="1"/>
  <c r="E932" i="1"/>
  <c r="F932" i="1"/>
  <c r="G932" i="1"/>
  <c r="H932" i="1"/>
  <c r="J932" i="1"/>
  <c r="K932" i="1"/>
  <c r="L932" i="1"/>
  <c r="M932" i="1"/>
  <c r="AG932" i="1"/>
  <c r="AH932" i="1"/>
  <c r="AI932" i="1"/>
  <c r="AJ932" i="1"/>
  <c r="AK932" i="1"/>
  <c r="AL932" i="1"/>
  <c r="AM932" i="1"/>
  <c r="AN932" i="1"/>
  <c r="AV932" i="1"/>
  <c r="C933" i="1"/>
  <c r="D933" i="1"/>
  <c r="E933" i="1"/>
  <c r="F933" i="1"/>
  <c r="G933" i="1"/>
  <c r="H933" i="1"/>
  <c r="J933" i="1"/>
  <c r="K933" i="1"/>
  <c r="L933" i="1"/>
  <c r="M933" i="1"/>
  <c r="AG933" i="1"/>
  <c r="AH933" i="1"/>
  <c r="AI933" i="1"/>
  <c r="AJ933" i="1"/>
  <c r="AK933" i="1"/>
  <c r="AL933" i="1"/>
  <c r="AM933" i="1"/>
  <c r="AN933" i="1"/>
  <c r="AV933" i="1"/>
  <c r="C934" i="1"/>
  <c r="D934" i="1"/>
  <c r="E934" i="1"/>
  <c r="F934" i="1"/>
  <c r="G934" i="1"/>
  <c r="H934" i="1"/>
  <c r="J934" i="1"/>
  <c r="K934" i="1"/>
  <c r="L934" i="1"/>
  <c r="M934" i="1"/>
  <c r="AG934" i="1"/>
  <c r="AH934" i="1"/>
  <c r="AI934" i="1"/>
  <c r="AJ934" i="1"/>
  <c r="AK934" i="1"/>
  <c r="AL934" i="1"/>
  <c r="AM934" i="1"/>
  <c r="AN934" i="1"/>
  <c r="AV934" i="1"/>
  <c r="C935" i="1"/>
  <c r="D935" i="1"/>
  <c r="E935" i="1"/>
  <c r="F935" i="1"/>
  <c r="G935" i="1"/>
  <c r="H935" i="1"/>
  <c r="J935" i="1"/>
  <c r="K935" i="1"/>
  <c r="L935" i="1"/>
  <c r="M935" i="1"/>
  <c r="AG935" i="1"/>
  <c r="AH935" i="1"/>
  <c r="AI935" i="1"/>
  <c r="AJ935" i="1"/>
  <c r="AK935" i="1"/>
  <c r="AL935" i="1"/>
  <c r="AM935" i="1"/>
  <c r="AN935" i="1"/>
  <c r="C937" i="1"/>
  <c r="D937" i="1"/>
  <c r="E937" i="1"/>
  <c r="F937" i="1"/>
  <c r="G937" i="1"/>
  <c r="H937" i="1"/>
  <c r="J937" i="1"/>
  <c r="K937" i="1"/>
  <c r="L937" i="1"/>
  <c r="M937" i="1"/>
  <c r="AG937" i="1"/>
  <c r="AH937" i="1"/>
  <c r="AI937" i="1"/>
  <c r="AJ937" i="1"/>
  <c r="AK937" i="1"/>
  <c r="AL937" i="1"/>
  <c r="AM937" i="1"/>
  <c r="AN937" i="1"/>
  <c r="C938" i="1"/>
  <c r="D938" i="1"/>
  <c r="E938" i="1"/>
  <c r="F938" i="1"/>
  <c r="G938" i="1"/>
  <c r="H938" i="1"/>
  <c r="J938" i="1"/>
  <c r="K938" i="1"/>
  <c r="L938" i="1"/>
  <c r="M938" i="1"/>
  <c r="AG938" i="1"/>
  <c r="AH938" i="1"/>
  <c r="AI938" i="1"/>
  <c r="AJ938" i="1"/>
  <c r="AK938" i="1"/>
  <c r="AL938" i="1"/>
  <c r="AM938" i="1"/>
  <c r="AN938" i="1"/>
  <c r="C939" i="1"/>
  <c r="D939" i="1"/>
  <c r="E939" i="1"/>
  <c r="F939" i="1"/>
  <c r="G939" i="1"/>
  <c r="H939" i="1"/>
  <c r="J939" i="1"/>
  <c r="K939" i="1"/>
  <c r="L939" i="1"/>
  <c r="M939" i="1"/>
  <c r="AG939" i="1"/>
  <c r="AH939" i="1"/>
  <c r="AI939" i="1"/>
  <c r="AJ939" i="1"/>
  <c r="AK939" i="1"/>
  <c r="AL939" i="1"/>
  <c r="AM939" i="1"/>
  <c r="AN939" i="1"/>
  <c r="C940" i="1"/>
  <c r="D940" i="1"/>
  <c r="E940" i="1"/>
  <c r="F940" i="1"/>
  <c r="G940" i="1"/>
  <c r="H940" i="1"/>
  <c r="J940" i="1"/>
  <c r="K940" i="1"/>
  <c r="L940" i="1"/>
  <c r="M940" i="1"/>
  <c r="AG940" i="1"/>
  <c r="AH940" i="1"/>
  <c r="AI940" i="1"/>
  <c r="AJ940" i="1"/>
  <c r="AK940" i="1"/>
  <c r="AL940" i="1"/>
  <c r="AM940" i="1"/>
  <c r="AN940" i="1"/>
  <c r="C941" i="1"/>
  <c r="D941" i="1"/>
  <c r="E941" i="1"/>
  <c r="F941" i="1"/>
  <c r="G941" i="1"/>
  <c r="H941" i="1"/>
  <c r="J941" i="1"/>
  <c r="K941" i="1"/>
  <c r="L941" i="1"/>
  <c r="M941" i="1"/>
  <c r="AG941" i="1"/>
  <c r="AH941" i="1"/>
  <c r="AI941" i="1"/>
  <c r="AJ941" i="1"/>
  <c r="AK941" i="1"/>
  <c r="AL941" i="1"/>
  <c r="AM941" i="1"/>
  <c r="AN941" i="1"/>
  <c r="C942" i="1"/>
  <c r="D942" i="1"/>
  <c r="E942" i="1"/>
  <c r="F942" i="1"/>
  <c r="G942" i="1"/>
  <c r="H942" i="1"/>
  <c r="J942" i="1"/>
  <c r="K942" i="1"/>
  <c r="L942" i="1"/>
  <c r="M942" i="1"/>
  <c r="AG942" i="1"/>
  <c r="AH942" i="1"/>
  <c r="AI942" i="1"/>
  <c r="AJ942" i="1"/>
  <c r="AK942" i="1"/>
  <c r="AL942" i="1"/>
  <c r="AM942" i="1"/>
  <c r="AN942" i="1"/>
  <c r="C943" i="1"/>
  <c r="D943" i="1"/>
  <c r="E943" i="1"/>
  <c r="F943" i="1"/>
  <c r="G943" i="1"/>
  <c r="H943" i="1"/>
  <c r="J943" i="1"/>
  <c r="K943" i="1"/>
  <c r="L943" i="1"/>
  <c r="M943" i="1"/>
  <c r="AG943" i="1"/>
  <c r="AH943" i="1"/>
  <c r="AI943" i="1"/>
  <c r="AJ943" i="1"/>
  <c r="AK943" i="1"/>
  <c r="AL943" i="1"/>
  <c r="AM943" i="1"/>
  <c r="AN943" i="1"/>
  <c r="C944" i="1"/>
  <c r="D944" i="1"/>
  <c r="E944" i="1"/>
  <c r="F944" i="1"/>
  <c r="G944" i="1"/>
  <c r="H944" i="1"/>
  <c r="J944" i="1"/>
  <c r="K944" i="1"/>
  <c r="L944" i="1"/>
  <c r="M944" i="1"/>
  <c r="AG944" i="1"/>
  <c r="AH944" i="1"/>
  <c r="AI944" i="1"/>
  <c r="AJ944" i="1"/>
  <c r="AK944" i="1"/>
  <c r="AL944" i="1"/>
  <c r="AM944" i="1"/>
  <c r="AN944" i="1"/>
  <c r="C945" i="1"/>
  <c r="D945" i="1"/>
  <c r="E945" i="1"/>
  <c r="F945" i="1"/>
  <c r="G945" i="1"/>
  <c r="H945" i="1"/>
  <c r="J945" i="1"/>
  <c r="K945" i="1"/>
  <c r="L945" i="1"/>
  <c r="M945" i="1"/>
  <c r="AG945" i="1"/>
  <c r="AH945" i="1"/>
  <c r="AI945" i="1"/>
  <c r="AJ945" i="1"/>
  <c r="AK945" i="1"/>
  <c r="AL945" i="1"/>
  <c r="AM945" i="1"/>
  <c r="AN945" i="1"/>
  <c r="C946" i="1"/>
  <c r="D946" i="1"/>
  <c r="E946" i="1"/>
  <c r="F946" i="1"/>
  <c r="G946" i="1"/>
  <c r="H946" i="1"/>
  <c r="J946" i="1"/>
  <c r="K946" i="1"/>
  <c r="L946" i="1"/>
  <c r="M946" i="1"/>
  <c r="AG946" i="1"/>
  <c r="AH946" i="1"/>
  <c r="AI946" i="1"/>
  <c r="AJ946" i="1"/>
  <c r="AK946" i="1"/>
  <c r="AL946" i="1"/>
  <c r="AM946" i="1"/>
  <c r="AN946" i="1"/>
  <c r="C947" i="1"/>
  <c r="D947" i="1"/>
  <c r="E947" i="1"/>
  <c r="F947" i="1"/>
  <c r="G947" i="1"/>
  <c r="H947" i="1"/>
  <c r="J947" i="1"/>
  <c r="K947" i="1"/>
  <c r="L947" i="1"/>
  <c r="M947" i="1"/>
  <c r="AG947" i="1"/>
  <c r="AH947" i="1"/>
  <c r="AI947" i="1"/>
  <c r="AJ947" i="1"/>
  <c r="AK947" i="1"/>
  <c r="AL947" i="1"/>
  <c r="AM947" i="1"/>
  <c r="AN947" i="1"/>
  <c r="C948" i="1"/>
  <c r="D948" i="1"/>
  <c r="E948" i="1"/>
  <c r="F948" i="1"/>
  <c r="G948" i="1"/>
  <c r="H948" i="1"/>
  <c r="J948" i="1"/>
  <c r="K948" i="1"/>
  <c r="L948" i="1"/>
  <c r="M948" i="1"/>
  <c r="AG948" i="1"/>
  <c r="AH948" i="1"/>
  <c r="AI948" i="1"/>
  <c r="AJ948" i="1"/>
  <c r="AK948" i="1"/>
  <c r="AL948" i="1"/>
  <c r="AM948" i="1"/>
  <c r="AN948" i="1"/>
  <c r="C949" i="1"/>
  <c r="D949" i="1"/>
  <c r="E949" i="1"/>
  <c r="F949" i="1"/>
  <c r="G949" i="1"/>
  <c r="H949" i="1"/>
  <c r="J949" i="1"/>
  <c r="K949" i="1"/>
  <c r="L949" i="1"/>
  <c r="M949" i="1"/>
  <c r="AG949" i="1"/>
  <c r="AH949" i="1"/>
  <c r="AI949" i="1"/>
  <c r="AJ949" i="1"/>
  <c r="AK949" i="1"/>
  <c r="AL949" i="1"/>
  <c r="AM949" i="1"/>
  <c r="AN949" i="1"/>
  <c r="C950" i="1"/>
  <c r="D950" i="1"/>
  <c r="E950" i="1"/>
  <c r="F950" i="1"/>
  <c r="G950" i="1"/>
  <c r="H950" i="1"/>
  <c r="J950" i="1"/>
  <c r="K950" i="1"/>
  <c r="L950" i="1"/>
  <c r="M950" i="1"/>
  <c r="AG950" i="1"/>
  <c r="AH950" i="1"/>
  <c r="AI950" i="1"/>
  <c r="AJ950" i="1"/>
  <c r="AK950" i="1"/>
  <c r="AL950" i="1"/>
  <c r="AM950" i="1"/>
  <c r="AN950" i="1"/>
  <c r="C951" i="1"/>
  <c r="D951" i="1"/>
  <c r="E951" i="1"/>
  <c r="F951" i="1"/>
  <c r="G951" i="1"/>
  <c r="H951" i="1"/>
  <c r="J951" i="1"/>
  <c r="K951" i="1"/>
  <c r="L951" i="1"/>
  <c r="M951" i="1"/>
  <c r="AG951" i="1"/>
  <c r="AH951" i="1"/>
  <c r="AI951" i="1"/>
  <c r="AJ951" i="1"/>
  <c r="AK951" i="1"/>
  <c r="AL951" i="1"/>
  <c r="AM951" i="1"/>
  <c r="AN951" i="1"/>
  <c r="C952" i="1"/>
  <c r="D952" i="1"/>
  <c r="E952" i="1"/>
  <c r="F952" i="1"/>
  <c r="G952" i="1"/>
  <c r="H952" i="1"/>
  <c r="J952" i="1"/>
  <c r="K952" i="1"/>
  <c r="L952" i="1"/>
  <c r="M952" i="1"/>
  <c r="AG952" i="1"/>
  <c r="AH952" i="1"/>
  <c r="AI952" i="1"/>
  <c r="AJ952" i="1"/>
  <c r="AK952" i="1"/>
  <c r="AL952" i="1"/>
  <c r="AM952" i="1"/>
  <c r="AN952" i="1"/>
  <c r="C953" i="1"/>
  <c r="D953" i="1"/>
  <c r="E953" i="1"/>
  <c r="F953" i="1"/>
  <c r="G953" i="1"/>
  <c r="H953" i="1"/>
  <c r="J953" i="1"/>
  <c r="K953" i="1"/>
  <c r="L953" i="1"/>
  <c r="M953" i="1"/>
  <c r="AG953" i="1"/>
  <c r="AH953" i="1"/>
  <c r="AI953" i="1"/>
  <c r="AJ953" i="1"/>
  <c r="AK953" i="1"/>
  <c r="AL953" i="1"/>
  <c r="AM953" i="1"/>
  <c r="AN953" i="1"/>
  <c r="C955" i="1"/>
  <c r="D955" i="1"/>
  <c r="E955" i="1"/>
  <c r="F955" i="1"/>
  <c r="G955" i="1"/>
  <c r="H955" i="1"/>
  <c r="J955" i="1"/>
  <c r="K955" i="1"/>
  <c r="L955" i="1"/>
  <c r="M955" i="1"/>
  <c r="AG955" i="1"/>
  <c r="AH955" i="1"/>
  <c r="AI955" i="1"/>
  <c r="AJ955" i="1"/>
  <c r="AK955" i="1"/>
  <c r="AL955" i="1"/>
  <c r="AM955" i="1"/>
  <c r="AN955" i="1"/>
  <c r="AV955" i="1"/>
  <c r="C956" i="1"/>
  <c r="D956" i="1"/>
  <c r="E956" i="1"/>
  <c r="F956" i="1"/>
  <c r="G956" i="1"/>
  <c r="H956" i="1"/>
  <c r="J956" i="1"/>
  <c r="K956" i="1"/>
  <c r="L956" i="1"/>
  <c r="M956" i="1"/>
  <c r="AG956" i="1"/>
  <c r="AH956" i="1"/>
  <c r="AI956" i="1"/>
  <c r="AJ956" i="1"/>
  <c r="AK956" i="1"/>
  <c r="AL956" i="1"/>
  <c r="AM956" i="1"/>
  <c r="AN956" i="1"/>
  <c r="AV956" i="1"/>
  <c r="C957" i="1"/>
  <c r="D957" i="1"/>
  <c r="E957" i="1"/>
  <c r="F957" i="1"/>
  <c r="G957" i="1"/>
  <c r="H957" i="1"/>
  <c r="J957" i="1"/>
  <c r="K957" i="1"/>
  <c r="L957" i="1"/>
  <c r="M957" i="1"/>
  <c r="AG957" i="1"/>
  <c r="AH957" i="1"/>
  <c r="AI957" i="1"/>
  <c r="AJ957" i="1"/>
  <c r="AK957" i="1"/>
  <c r="AL957" i="1"/>
  <c r="AM957" i="1"/>
  <c r="AN957" i="1"/>
  <c r="AV957" i="1"/>
  <c r="C958" i="1"/>
  <c r="D958" i="1"/>
  <c r="E958" i="1"/>
  <c r="F958" i="1"/>
  <c r="G958" i="1"/>
  <c r="H958" i="1"/>
  <c r="J958" i="1"/>
  <c r="K958" i="1"/>
  <c r="L958" i="1"/>
  <c r="M958" i="1"/>
  <c r="AG958" i="1"/>
  <c r="AH958" i="1"/>
  <c r="AI958" i="1"/>
  <c r="AJ958" i="1"/>
  <c r="AK958" i="1"/>
  <c r="AL958" i="1"/>
  <c r="AM958" i="1"/>
  <c r="AN958" i="1"/>
  <c r="AV958" i="1"/>
  <c r="C959" i="1"/>
  <c r="D959" i="1"/>
  <c r="E959" i="1"/>
  <c r="F959" i="1"/>
  <c r="G959" i="1"/>
  <c r="H959" i="1"/>
  <c r="J959" i="1"/>
  <c r="K959" i="1"/>
  <c r="L959" i="1"/>
  <c r="M959" i="1"/>
  <c r="AG959" i="1"/>
  <c r="AH959" i="1"/>
  <c r="AI959" i="1"/>
  <c r="AJ959" i="1"/>
  <c r="AK959" i="1"/>
  <c r="AL959" i="1"/>
  <c r="AM959" i="1"/>
  <c r="AN959" i="1"/>
  <c r="AV959" i="1"/>
  <c r="C960" i="1"/>
  <c r="D960" i="1"/>
  <c r="E960" i="1"/>
  <c r="F960" i="1"/>
  <c r="G960" i="1"/>
  <c r="H960" i="1"/>
  <c r="J960" i="1"/>
  <c r="K960" i="1"/>
  <c r="L960" i="1"/>
  <c r="M960" i="1"/>
  <c r="AG960" i="1"/>
  <c r="AH960" i="1"/>
  <c r="AI960" i="1"/>
  <c r="AJ960" i="1"/>
  <c r="AK960" i="1"/>
  <c r="AL960" i="1"/>
  <c r="AM960" i="1"/>
  <c r="AN960" i="1"/>
  <c r="AV960" i="1"/>
  <c r="C961" i="1"/>
  <c r="D961" i="1"/>
  <c r="E961" i="1"/>
  <c r="F961" i="1"/>
  <c r="G961" i="1"/>
  <c r="H961" i="1"/>
  <c r="J961" i="1"/>
  <c r="K961" i="1"/>
  <c r="L961" i="1"/>
  <c r="M961" i="1"/>
  <c r="AG961" i="1"/>
  <c r="AH961" i="1"/>
  <c r="AI961" i="1"/>
  <c r="AJ961" i="1"/>
  <c r="AK961" i="1"/>
  <c r="AL961" i="1"/>
  <c r="AM961" i="1"/>
  <c r="AN961" i="1"/>
  <c r="AV961" i="1"/>
  <c r="C962" i="1"/>
  <c r="D962" i="1"/>
  <c r="E962" i="1"/>
  <c r="F962" i="1"/>
  <c r="G962" i="1"/>
  <c r="H962" i="1"/>
  <c r="J962" i="1"/>
  <c r="K962" i="1"/>
  <c r="L962" i="1"/>
  <c r="M962" i="1"/>
  <c r="AG962" i="1"/>
  <c r="AH962" i="1"/>
  <c r="AI962" i="1"/>
  <c r="AJ962" i="1"/>
  <c r="AK962" i="1"/>
  <c r="AL962" i="1"/>
  <c r="AM962" i="1"/>
  <c r="AN962" i="1"/>
  <c r="AV962" i="1"/>
  <c r="C963" i="1"/>
  <c r="D963" i="1"/>
  <c r="E963" i="1"/>
  <c r="F963" i="1"/>
  <c r="G963" i="1"/>
  <c r="H963" i="1"/>
  <c r="J963" i="1"/>
  <c r="K963" i="1"/>
  <c r="L963" i="1"/>
  <c r="M963" i="1"/>
  <c r="AG963" i="1"/>
  <c r="AH963" i="1"/>
  <c r="AI963" i="1"/>
  <c r="AJ963" i="1"/>
  <c r="AK963" i="1"/>
  <c r="AL963" i="1"/>
  <c r="AM963" i="1"/>
  <c r="AN963" i="1"/>
  <c r="AV963" i="1"/>
  <c r="C964" i="1"/>
  <c r="D964" i="1"/>
  <c r="E964" i="1"/>
  <c r="F964" i="1"/>
  <c r="G964" i="1"/>
  <c r="H964" i="1"/>
  <c r="J964" i="1"/>
  <c r="K964" i="1"/>
  <c r="L964" i="1"/>
  <c r="M964" i="1"/>
  <c r="AG964" i="1"/>
  <c r="AH964" i="1"/>
  <c r="AI964" i="1"/>
  <c r="AJ964" i="1"/>
  <c r="AK964" i="1"/>
  <c r="AL964" i="1"/>
  <c r="AM964" i="1"/>
  <c r="AN964" i="1"/>
  <c r="AV964" i="1"/>
  <c r="C965" i="1"/>
  <c r="D965" i="1"/>
  <c r="E965" i="1"/>
  <c r="F965" i="1"/>
  <c r="G965" i="1"/>
  <c r="H965" i="1"/>
  <c r="J965" i="1"/>
  <c r="K965" i="1"/>
  <c r="L965" i="1"/>
  <c r="M965" i="1"/>
  <c r="AG965" i="1"/>
  <c r="AH965" i="1"/>
  <c r="AI965" i="1"/>
  <c r="AJ965" i="1"/>
  <c r="AK965" i="1"/>
  <c r="AL965" i="1"/>
  <c r="AM965" i="1"/>
  <c r="AN965" i="1"/>
  <c r="AV965" i="1"/>
  <c r="C966" i="1"/>
  <c r="D966" i="1"/>
  <c r="E966" i="1"/>
  <c r="F966" i="1"/>
  <c r="G966" i="1"/>
  <c r="H966" i="1"/>
  <c r="J966" i="1"/>
  <c r="K966" i="1"/>
  <c r="L966" i="1"/>
  <c r="M966" i="1"/>
  <c r="AG966" i="1"/>
  <c r="AH966" i="1"/>
  <c r="AI966" i="1"/>
  <c r="AJ966" i="1"/>
  <c r="AK966" i="1"/>
  <c r="AL966" i="1"/>
  <c r="AM966" i="1"/>
  <c r="AN966" i="1"/>
  <c r="AV966" i="1"/>
  <c r="C967" i="1"/>
  <c r="D967" i="1"/>
  <c r="E967" i="1"/>
  <c r="F967" i="1"/>
  <c r="G967" i="1"/>
  <c r="H967" i="1"/>
  <c r="J967" i="1"/>
  <c r="K967" i="1"/>
  <c r="L967" i="1"/>
  <c r="M967" i="1"/>
  <c r="AG967" i="1"/>
  <c r="AH967" i="1"/>
  <c r="AI967" i="1"/>
  <c r="AJ967" i="1"/>
  <c r="AK967" i="1"/>
  <c r="AL967" i="1"/>
  <c r="AM967" i="1"/>
  <c r="AN967" i="1"/>
  <c r="AV967" i="1"/>
  <c r="C968" i="1"/>
  <c r="D968" i="1"/>
  <c r="E968" i="1"/>
  <c r="F968" i="1"/>
  <c r="G968" i="1"/>
  <c r="H968" i="1"/>
  <c r="J968" i="1"/>
  <c r="K968" i="1"/>
  <c r="L968" i="1"/>
  <c r="M968" i="1"/>
  <c r="AG968" i="1"/>
  <c r="AH968" i="1"/>
  <c r="AI968" i="1"/>
  <c r="AJ968" i="1"/>
  <c r="AK968" i="1"/>
  <c r="AL968" i="1"/>
  <c r="AM968" i="1"/>
  <c r="AN968" i="1"/>
  <c r="AV968" i="1"/>
  <c r="C969" i="1"/>
  <c r="D969" i="1"/>
  <c r="E969" i="1"/>
  <c r="F969" i="1"/>
  <c r="G969" i="1"/>
  <c r="H969" i="1"/>
  <c r="J969" i="1"/>
  <c r="K969" i="1"/>
  <c r="L969" i="1"/>
  <c r="M969" i="1"/>
  <c r="AG969" i="1"/>
  <c r="AH969" i="1"/>
  <c r="AI969" i="1"/>
  <c r="AJ969" i="1"/>
  <c r="AK969" i="1"/>
  <c r="AL969" i="1"/>
  <c r="AM969" i="1"/>
  <c r="AN969" i="1"/>
  <c r="AV969" i="1"/>
  <c r="C970" i="1"/>
  <c r="D970" i="1"/>
  <c r="E970" i="1"/>
  <c r="F970" i="1"/>
  <c r="G970" i="1"/>
  <c r="H970" i="1"/>
  <c r="J970" i="1"/>
  <c r="K970" i="1"/>
  <c r="L970" i="1"/>
  <c r="M970" i="1"/>
  <c r="AG970" i="1"/>
  <c r="AH970" i="1"/>
  <c r="AI970" i="1"/>
  <c r="AJ970" i="1"/>
  <c r="AK970" i="1"/>
  <c r="AL970" i="1"/>
  <c r="AM970" i="1"/>
  <c r="AN970" i="1"/>
  <c r="AV970" i="1"/>
  <c r="C971" i="1"/>
  <c r="D971" i="1"/>
  <c r="E971" i="1"/>
  <c r="F971" i="1"/>
  <c r="G971" i="1"/>
  <c r="H971" i="1"/>
  <c r="J971" i="1"/>
  <c r="K971" i="1"/>
  <c r="L971" i="1"/>
  <c r="M971" i="1"/>
  <c r="AG971" i="1"/>
  <c r="AH971" i="1"/>
  <c r="AI971" i="1"/>
  <c r="AJ971" i="1"/>
  <c r="AK971" i="1"/>
  <c r="AL971" i="1"/>
  <c r="AM971" i="1"/>
  <c r="AN971" i="1"/>
  <c r="AV971" i="1"/>
  <c r="C972" i="1"/>
  <c r="D972" i="1"/>
  <c r="E972" i="1"/>
  <c r="F972" i="1"/>
  <c r="G972" i="1"/>
  <c r="H972" i="1"/>
  <c r="J972" i="1"/>
  <c r="K972" i="1"/>
  <c r="L972" i="1"/>
  <c r="M972" i="1"/>
  <c r="AG972" i="1"/>
  <c r="AH972" i="1"/>
  <c r="AI972" i="1"/>
  <c r="AJ972" i="1"/>
  <c r="AK972" i="1"/>
  <c r="AL972" i="1"/>
  <c r="AM972" i="1"/>
  <c r="AN972" i="1"/>
  <c r="AV972" i="1"/>
  <c r="C973" i="1"/>
  <c r="D973" i="1"/>
  <c r="E973" i="1"/>
  <c r="F973" i="1"/>
  <c r="G973" i="1"/>
  <c r="H973" i="1"/>
  <c r="J973" i="1"/>
  <c r="K973" i="1"/>
  <c r="L973" i="1"/>
  <c r="M973" i="1"/>
  <c r="AG973" i="1"/>
  <c r="AH973" i="1"/>
  <c r="AI973" i="1"/>
  <c r="AJ973" i="1"/>
  <c r="AK973" i="1"/>
  <c r="AL973" i="1"/>
  <c r="AM973" i="1"/>
  <c r="AN973" i="1"/>
  <c r="AV973" i="1"/>
  <c r="C974" i="1"/>
  <c r="D974" i="1"/>
  <c r="E974" i="1"/>
  <c r="F974" i="1"/>
  <c r="G974" i="1"/>
  <c r="H974" i="1"/>
  <c r="J974" i="1"/>
  <c r="K974" i="1"/>
  <c r="L974" i="1"/>
  <c r="M974" i="1"/>
  <c r="AG974" i="1"/>
  <c r="AH974" i="1"/>
  <c r="AI974" i="1"/>
  <c r="AJ974" i="1"/>
  <c r="AK974" i="1"/>
  <c r="AL974" i="1"/>
  <c r="AM974" i="1"/>
  <c r="AN974" i="1"/>
  <c r="AV974" i="1"/>
  <c r="C975" i="1"/>
  <c r="D975" i="1"/>
  <c r="E975" i="1"/>
  <c r="F975" i="1"/>
  <c r="G975" i="1"/>
  <c r="H975" i="1"/>
  <c r="J975" i="1"/>
  <c r="K975" i="1"/>
  <c r="L975" i="1"/>
  <c r="M975" i="1"/>
  <c r="AG975" i="1"/>
  <c r="AH975" i="1"/>
  <c r="AI975" i="1"/>
  <c r="AJ975" i="1"/>
  <c r="AK975" i="1"/>
  <c r="AL975" i="1"/>
  <c r="AM975" i="1"/>
  <c r="AN975" i="1"/>
  <c r="AV975" i="1"/>
  <c r="C976" i="1"/>
  <c r="D976" i="1"/>
  <c r="E976" i="1"/>
  <c r="F976" i="1"/>
  <c r="G976" i="1"/>
  <c r="H976" i="1"/>
  <c r="J976" i="1"/>
  <c r="K976" i="1"/>
  <c r="L976" i="1"/>
  <c r="M976" i="1"/>
  <c r="AG976" i="1"/>
  <c r="AH976" i="1"/>
  <c r="AI976" i="1"/>
  <c r="AJ976" i="1"/>
  <c r="AK976" i="1"/>
  <c r="AL976" i="1"/>
  <c r="AM976" i="1"/>
  <c r="AN976" i="1"/>
  <c r="AV976" i="1"/>
  <c r="C977" i="1"/>
  <c r="D977" i="1"/>
  <c r="E977" i="1"/>
  <c r="F977" i="1"/>
  <c r="G977" i="1"/>
  <c r="H977" i="1"/>
  <c r="J977" i="1"/>
  <c r="K977" i="1"/>
  <c r="L977" i="1"/>
  <c r="M977" i="1"/>
  <c r="AG977" i="1"/>
  <c r="AH977" i="1"/>
  <c r="AI977" i="1"/>
  <c r="AJ977" i="1"/>
  <c r="AK977" i="1"/>
  <c r="AL977" i="1"/>
  <c r="AM977" i="1"/>
  <c r="AN977" i="1"/>
  <c r="AV977" i="1"/>
  <c r="C978" i="1"/>
  <c r="D978" i="1"/>
  <c r="E978" i="1"/>
  <c r="F978" i="1"/>
  <c r="G978" i="1"/>
  <c r="H978" i="1"/>
  <c r="J978" i="1"/>
  <c r="K978" i="1"/>
  <c r="L978" i="1"/>
  <c r="M978" i="1"/>
  <c r="AG978" i="1"/>
  <c r="AH978" i="1"/>
  <c r="AI978" i="1"/>
  <c r="AJ978" i="1"/>
  <c r="AK978" i="1"/>
  <c r="AL978" i="1"/>
  <c r="AM978" i="1"/>
  <c r="AN978" i="1"/>
  <c r="AV978" i="1"/>
  <c r="C979" i="1"/>
  <c r="D979" i="1"/>
  <c r="E979" i="1"/>
  <c r="F979" i="1"/>
  <c r="G979" i="1"/>
  <c r="H979" i="1"/>
  <c r="J979" i="1"/>
  <c r="K979" i="1"/>
  <c r="L979" i="1"/>
  <c r="M979" i="1"/>
  <c r="AG979" i="1"/>
  <c r="AH979" i="1"/>
  <c r="AI979" i="1"/>
  <c r="AJ979" i="1"/>
  <c r="AK979" i="1"/>
  <c r="AL979" i="1"/>
  <c r="AM979" i="1"/>
  <c r="AN979" i="1"/>
  <c r="C981" i="1"/>
  <c r="D981" i="1"/>
  <c r="E981" i="1"/>
  <c r="F981" i="1"/>
  <c r="G981" i="1"/>
  <c r="H981" i="1"/>
  <c r="J981" i="1"/>
  <c r="K981" i="1"/>
  <c r="L981" i="1"/>
  <c r="M981" i="1"/>
  <c r="AG981" i="1"/>
  <c r="AH981" i="1"/>
  <c r="AI981" i="1"/>
  <c r="AJ981" i="1"/>
  <c r="AK981" i="1"/>
  <c r="AL981" i="1"/>
  <c r="AM981" i="1"/>
  <c r="AN981" i="1"/>
  <c r="C982" i="1"/>
  <c r="D982" i="1"/>
  <c r="E982" i="1"/>
  <c r="F982" i="1"/>
  <c r="G982" i="1"/>
  <c r="H982" i="1"/>
  <c r="J982" i="1"/>
  <c r="K982" i="1"/>
  <c r="L982" i="1"/>
  <c r="M982" i="1"/>
  <c r="AG982" i="1"/>
  <c r="AH982" i="1"/>
  <c r="AI982" i="1"/>
  <c r="AJ982" i="1"/>
  <c r="AK982" i="1"/>
  <c r="AL982" i="1"/>
  <c r="AM982" i="1"/>
  <c r="AN982" i="1"/>
  <c r="C983" i="1"/>
  <c r="D983" i="1"/>
  <c r="E983" i="1"/>
  <c r="F983" i="1"/>
  <c r="G983" i="1"/>
  <c r="H983" i="1"/>
  <c r="J983" i="1"/>
  <c r="K983" i="1"/>
  <c r="L983" i="1"/>
  <c r="M983" i="1"/>
  <c r="AG983" i="1"/>
  <c r="AH983" i="1"/>
  <c r="AI983" i="1"/>
  <c r="AJ983" i="1"/>
  <c r="AK983" i="1"/>
  <c r="AL983" i="1"/>
  <c r="AM983" i="1"/>
  <c r="AN983" i="1"/>
  <c r="C984" i="1"/>
  <c r="D984" i="1"/>
  <c r="E984" i="1"/>
  <c r="F984" i="1"/>
  <c r="G984" i="1"/>
  <c r="H984" i="1"/>
  <c r="J984" i="1"/>
  <c r="K984" i="1"/>
  <c r="L984" i="1"/>
  <c r="M984" i="1"/>
  <c r="AG984" i="1"/>
  <c r="AH984" i="1"/>
  <c r="AI984" i="1"/>
  <c r="AJ984" i="1"/>
  <c r="AK984" i="1"/>
  <c r="AL984" i="1"/>
  <c r="AM984" i="1"/>
  <c r="AN984" i="1"/>
  <c r="C985" i="1"/>
  <c r="D985" i="1"/>
  <c r="E985" i="1"/>
  <c r="F985" i="1"/>
  <c r="G985" i="1"/>
  <c r="H985" i="1"/>
  <c r="J985" i="1"/>
  <c r="K985" i="1"/>
  <c r="L985" i="1"/>
  <c r="M985" i="1"/>
  <c r="AG985" i="1"/>
  <c r="AH985" i="1"/>
  <c r="AI985" i="1"/>
  <c r="AJ985" i="1"/>
  <c r="AK985" i="1"/>
  <c r="AL985" i="1"/>
  <c r="AM985" i="1"/>
  <c r="AN985" i="1"/>
  <c r="C986" i="1"/>
  <c r="D986" i="1"/>
  <c r="E986" i="1"/>
  <c r="F986" i="1"/>
  <c r="G986" i="1"/>
  <c r="H986" i="1"/>
  <c r="J986" i="1"/>
  <c r="K986" i="1"/>
  <c r="L986" i="1"/>
  <c r="M986" i="1"/>
  <c r="AG986" i="1"/>
  <c r="AH986" i="1"/>
  <c r="AI986" i="1"/>
  <c r="AJ986" i="1"/>
  <c r="AK986" i="1"/>
  <c r="AL986" i="1"/>
  <c r="AM986" i="1"/>
  <c r="AN986" i="1"/>
  <c r="C987" i="1"/>
  <c r="D987" i="1"/>
  <c r="E987" i="1"/>
  <c r="F987" i="1"/>
  <c r="G987" i="1"/>
  <c r="H987" i="1"/>
  <c r="J987" i="1"/>
  <c r="K987" i="1"/>
  <c r="L987" i="1"/>
  <c r="M987" i="1"/>
  <c r="AG987" i="1"/>
  <c r="AH987" i="1"/>
  <c r="AI987" i="1"/>
  <c r="AJ987" i="1"/>
  <c r="AK987" i="1"/>
  <c r="AL987" i="1"/>
  <c r="AM987" i="1"/>
  <c r="AN987" i="1"/>
  <c r="C988" i="1"/>
  <c r="D988" i="1"/>
  <c r="E988" i="1"/>
  <c r="F988" i="1"/>
  <c r="G988" i="1"/>
  <c r="H988" i="1"/>
  <c r="J988" i="1"/>
  <c r="K988" i="1"/>
  <c r="L988" i="1"/>
  <c r="M988" i="1"/>
  <c r="AG988" i="1"/>
  <c r="AH988" i="1"/>
  <c r="AI988" i="1"/>
  <c r="AJ988" i="1"/>
  <c r="AK988" i="1"/>
  <c r="AL988" i="1"/>
  <c r="AM988" i="1"/>
  <c r="AN988" i="1"/>
  <c r="C989" i="1"/>
  <c r="D989" i="1"/>
  <c r="E989" i="1"/>
  <c r="F989" i="1"/>
  <c r="G989" i="1"/>
  <c r="H989" i="1"/>
  <c r="J989" i="1"/>
  <c r="K989" i="1"/>
  <c r="L989" i="1"/>
  <c r="M989" i="1"/>
  <c r="AG989" i="1"/>
  <c r="AH989" i="1"/>
  <c r="AI989" i="1"/>
  <c r="AJ989" i="1"/>
  <c r="AK989" i="1"/>
  <c r="AL989" i="1"/>
  <c r="AM989" i="1"/>
  <c r="AN989" i="1"/>
  <c r="C990" i="1"/>
  <c r="D990" i="1"/>
  <c r="E990" i="1"/>
  <c r="F990" i="1"/>
  <c r="G990" i="1"/>
  <c r="H990" i="1"/>
  <c r="J990" i="1"/>
  <c r="K990" i="1"/>
  <c r="L990" i="1"/>
  <c r="M990" i="1"/>
  <c r="AG990" i="1"/>
  <c r="AH990" i="1"/>
  <c r="AI990" i="1"/>
  <c r="AJ990" i="1"/>
  <c r="AK990" i="1"/>
  <c r="AL990" i="1"/>
  <c r="AM990" i="1"/>
  <c r="AN990" i="1"/>
  <c r="C991" i="1"/>
  <c r="D991" i="1"/>
  <c r="E991" i="1"/>
  <c r="F991" i="1"/>
  <c r="G991" i="1"/>
  <c r="H991" i="1"/>
  <c r="J991" i="1"/>
  <c r="K991" i="1"/>
  <c r="L991" i="1"/>
  <c r="M991" i="1"/>
  <c r="AG991" i="1"/>
  <c r="AH991" i="1"/>
  <c r="AI991" i="1"/>
  <c r="AJ991" i="1"/>
  <c r="AK991" i="1"/>
  <c r="AL991" i="1"/>
  <c r="AM991" i="1"/>
  <c r="AN991" i="1"/>
  <c r="C992" i="1"/>
  <c r="D992" i="1"/>
  <c r="E992" i="1"/>
  <c r="F992" i="1"/>
  <c r="G992" i="1"/>
  <c r="H992" i="1"/>
  <c r="J992" i="1"/>
  <c r="K992" i="1"/>
  <c r="L992" i="1"/>
  <c r="M992" i="1"/>
  <c r="AG992" i="1"/>
  <c r="AH992" i="1"/>
  <c r="AI992" i="1"/>
  <c r="AJ992" i="1"/>
  <c r="AK992" i="1"/>
  <c r="AL992" i="1"/>
  <c r="AM992" i="1"/>
  <c r="AN992" i="1"/>
  <c r="C993" i="1"/>
  <c r="D993" i="1"/>
  <c r="E993" i="1"/>
  <c r="F993" i="1"/>
  <c r="G993" i="1"/>
  <c r="H993" i="1"/>
  <c r="J993" i="1"/>
  <c r="K993" i="1"/>
  <c r="L993" i="1"/>
  <c r="M993" i="1"/>
  <c r="AG993" i="1"/>
  <c r="AH993" i="1"/>
  <c r="AI993" i="1"/>
  <c r="AJ993" i="1"/>
  <c r="AK993" i="1"/>
  <c r="AL993" i="1"/>
  <c r="AM993" i="1"/>
  <c r="AN993" i="1"/>
  <c r="C994" i="1"/>
  <c r="D994" i="1"/>
  <c r="E994" i="1"/>
  <c r="F994" i="1"/>
  <c r="G994" i="1"/>
  <c r="H994" i="1"/>
  <c r="J994" i="1"/>
  <c r="K994" i="1"/>
  <c r="L994" i="1"/>
  <c r="M994" i="1"/>
  <c r="AG994" i="1"/>
  <c r="AH994" i="1"/>
  <c r="AI994" i="1"/>
  <c r="AJ994" i="1"/>
  <c r="AK994" i="1"/>
  <c r="AL994" i="1"/>
  <c r="AM994" i="1"/>
  <c r="AN994" i="1"/>
  <c r="C995" i="1"/>
  <c r="D995" i="1"/>
  <c r="E995" i="1"/>
  <c r="F995" i="1"/>
  <c r="G995" i="1"/>
  <c r="H995" i="1"/>
  <c r="J995" i="1"/>
  <c r="K995" i="1"/>
  <c r="L995" i="1"/>
  <c r="M995" i="1"/>
  <c r="AG995" i="1"/>
  <c r="AH995" i="1"/>
  <c r="AI995" i="1"/>
  <c r="AJ995" i="1"/>
  <c r="AK995" i="1"/>
  <c r="AL995" i="1"/>
  <c r="AM995" i="1"/>
  <c r="AN995" i="1"/>
  <c r="C997" i="1"/>
  <c r="D997" i="1"/>
  <c r="E997" i="1"/>
  <c r="F997" i="1"/>
  <c r="G997" i="1"/>
  <c r="H997" i="1"/>
  <c r="J997" i="1"/>
  <c r="K997" i="1"/>
  <c r="L997" i="1"/>
  <c r="M997" i="1"/>
  <c r="AG997" i="1"/>
  <c r="AH997" i="1"/>
  <c r="AI997" i="1"/>
  <c r="AJ997" i="1"/>
  <c r="AK997" i="1"/>
  <c r="AL997" i="1"/>
  <c r="AM997" i="1"/>
  <c r="AN997" i="1"/>
  <c r="AV997" i="1"/>
  <c r="C998" i="1"/>
  <c r="D998" i="1"/>
  <c r="E998" i="1"/>
  <c r="F998" i="1"/>
  <c r="G998" i="1"/>
  <c r="H998" i="1"/>
  <c r="J998" i="1"/>
  <c r="K998" i="1"/>
  <c r="L998" i="1"/>
  <c r="M998" i="1"/>
  <c r="AG998" i="1"/>
  <c r="AH998" i="1"/>
  <c r="AI998" i="1"/>
  <c r="AJ998" i="1"/>
  <c r="AK998" i="1"/>
  <c r="AL998" i="1"/>
  <c r="AM998" i="1"/>
  <c r="AN998" i="1"/>
  <c r="AV998" i="1"/>
  <c r="C999" i="1"/>
  <c r="D999" i="1"/>
  <c r="E999" i="1"/>
  <c r="F999" i="1"/>
  <c r="G999" i="1"/>
  <c r="H999" i="1"/>
  <c r="J999" i="1"/>
  <c r="K999" i="1"/>
  <c r="L999" i="1"/>
  <c r="M999" i="1"/>
  <c r="AG999" i="1"/>
  <c r="AH999" i="1"/>
  <c r="AI999" i="1"/>
  <c r="AJ999" i="1"/>
  <c r="AK999" i="1"/>
  <c r="AL999" i="1"/>
  <c r="AM999" i="1"/>
  <c r="AN999" i="1"/>
  <c r="AV999" i="1"/>
  <c r="C1000" i="1"/>
  <c r="D1000" i="1"/>
  <c r="E1000" i="1"/>
  <c r="F1000" i="1"/>
  <c r="G1000" i="1"/>
  <c r="H1000" i="1"/>
  <c r="J1000" i="1"/>
  <c r="K1000" i="1"/>
  <c r="L1000" i="1"/>
  <c r="M1000" i="1"/>
  <c r="AG1000" i="1"/>
  <c r="AH1000" i="1"/>
  <c r="AI1000" i="1"/>
  <c r="AJ1000" i="1"/>
  <c r="AK1000" i="1"/>
  <c r="AL1000" i="1"/>
  <c r="AM1000" i="1"/>
  <c r="AN1000" i="1"/>
  <c r="AV1000" i="1"/>
  <c r="C1001" i="1"/>
  <c r="D1001" i="1"/>
  <c r="E1001" i="1"/>
  <c r="F1001" i="1"/>
  <c r="G1001" i="1"/>
  <c r="H1001" i="1"/>
  <c r="J1001" i="1"/>
  <c r="K1001" i="1"/>
  <c r="L1001" i="1"/>
  <c r="M1001" i="1"/>
  <c r="AG1001" i="1"/>
  <c r="AH1001" i="1"/>
  <c r="AI1001" i="1"/>
  <c r="AJ1001" i="1"/>
  <c r="AK1001" i="1"/>
  <c r="AL1001" i="1"/>
  <c r="AM1001" i="1"/>
  <c r="AN1001" i="1"/>
  <c r="AV1001" i="1"/>
  <c r="C1002" i="1"/>
  <c r="D1002" i="1"/>
  <c r="E1002" i="1"/>
  <c r="F1002" i="1"/>
  <c r="G1002" i="1"/>
  <c r="H1002" i="1"/>
  <c r="J1002" i="1"/>
  <c r="K1002" i="1"/>
  <c r="L1002" i="1"/>
  <c r="M1002" i="1"/>
  <c r="AG1002" i="1"/>
  <c r="AH1002" i="1"/>
  <c r="AI1002" i="1"/>
  <c r="AJ1002" i="1"/>
  <c r="AK1002" i="1"/>
  <c r="AL1002" i="1"/>
  <c r="AM1002" i="1"/>
  <c r="AN1002" i="1"/>
  <c r="AV1002" i="1"/>
  <c r="C1003" i="1"/>
  <c r="D1003" i="1"/>
  <c r="E1003" i="1"/>
  <c r="F1003" i="1"/>
  <c r="G1003" i="1"/>
  <c r="H1003" i="1"/>
  <c r="J1003" i="1"/>
  <c r="K1003" i="1"/>
  <c r="L1003" i="1"/>
  <c r="M1003" i="1"/>
  <c r="AG1003" i="1"/>
  <c r="AH1003" i="1"/>
  <c r="AI1003" i="1"/>
  <c r="AJ1003" i="1"/>
  <c r="AK1003" i="1"/>
  <c r="AL1003" i="1"/>
  <c r="AM1003" i="1"/>
  <c r="AN1003" i="1"/>
  <c r="AV1003" i="1"/>
  <c r="C1004" i="1"/>
  <c r="D1004" i="1"/>
  <c r="E1004" i="1"/>
  <c r="F1004" i="1"/>
  <c r="G1004" i="1"/>
  <c r="H1004" i="1"/>
  <c r="J1004" i="1"/>
  <c r="K1004" i="1"/>
  <c r="L1004" i="1"/>
  <c r="M1004" i="1"/>
  <c r="AG1004" i="1"/>
  <c r="AH1004" i="1"/>
  <c r="AI1004" i="1"/>
  <c r="AJ1004" i="1"/>
  <c r="AK1004" i="1"/>
  <c r="AL1004" i="1"/>
  <c r="AM1004" i="1"/>
  <c r="AN1004" i="1"/>
  <c r="AV1004" i="1"/>
  <c r="C1005" i="1"/>
  <c r="D1005" i="1"/>
  <c r="E1005" i="1"/>
  <c r="F1005" i="1"/>
  <c r="G1005" i="1"/>
  <c r="H1005" i="1"/>
  <c r="J1005" i="1"/>
  <c r="K1005" i="1"/>
  <c r="L1005" i="1"/>
  <c r="M1005" i="1"/>
  <c r="AG1005" i="1"/>
  <c r="AH1005" i="1"/>
  <c r="AI1005" i="1"/>
  <c r="AJ1005" i="1"/>
  <c r="AK1005" i="1"/>
  <c r="AL1005" i="1"/>
  <c r="AM1005" i="1"/>
  <c r="AN1005" i="1"/>
  <c r="AV1005" i="1"/>
  <c r="C1006" i="1"/>
  <c r="D1006" i="1"/>
  <c r="E1006" i="1"/>
  <c r="F1006" i="1"/>
  <c r="G1006" i="1"/>
  <c r="H1006" i="1"/>
  <c r="J1006" i="1"/>
  <c r="K1006" i="1"/>
  <c r="L1006" i="1"/>
  <c r="M1006" i="1"/>
  <c r="AG1006" i="1"/>
  <c r="AH1006" i="1"/>
  <c r="AI1006" i="1"/>
  <c r="AJ1006" i="1"/>
  <c r="AK1006" i="1"/>
  <c r="AL1006" i="1"/>
  <c r="AM1006" i="1"/>
  <c r="AN1006" i="1"/>
  <c r="AV1006" i="1"/>
  <c r="C1007" i="1"/>
  <c r="D1007" i="1"/>
  <c r="E1007" i="1"/>
  <c r="F1007" i="1"/>
  <c r="G1007" i="1"/>
  <c r="H1007" i="1"/>
  <c r="J1007" i="1"/>
  <c r="K1007" i="1"/>
  <c r="L1007" i="1"/>
  <c r="M1007" i="1"/>
  <c r="AG1007" i="1"/>
  <c r="AH1007" i="1"/>
  <c r="AI1007" i="1"/>
  <c r="AJ1007" i="1"/>
  <c r="AK1007" i="1"/>
  <c r="AL1007" i="1"/>
  <c r="AM1007" i="1"/>
  <c r="AN1007" i="1"/>
  <c r="AV1007" i="1"/>
  <c r="C1008" i="1"/>
  <c r="D1008" i="1"/>
  <c r="E1008" i="1"/>
  <c r="F1008" i="1"/>
  <c r="G1008" i="1"/>
  <c r="H1008" i="1"/>
  <c r="J1008" i="1"/>
  <c r="K1008" i="1"/>
  <c r="L1008" i="1"/>
  <c r="M1008" i="1"/>
  <c r="AG1008" i="1"/>
  <c r="AH1008" i="1"/>
  <c r="AI1008" i="1"/>
  <c r="AJ1008" i="1"/>
  <c r="AK1008" i="1"/>
  <c r="AL1008" i="1"/>
  <c r="AM1008" i="1"/>
  <c r="AN1008" i="1"/>
  <c r="AV1008" i="1"/>
  <c r="C1009" i="1"/>
  <c r="D1009" i="1"/>
  <c r="E1009" i="1"/>
  <c r="F1009" i="1"/>
  <c r="G1009" i="1"/>
  <c r="H1009" i="1"/>
  <c r="J1009" i="1"/>
  <c r="K1009" i="1"/>
  <c r="L1009" i="1"/>
  <c r="M1009" i="1"/>
  <c r="AG1009" i="1"/>
  <c r="AH1009" i="1"/>
  <c r="AI1009" i="1"/>
  <c r="AJ1009" i="1"/>
  <c r="AK1009" i="1"/>
  <c r="AL1009" i="1"/>
  <c r="AM1009" i="1"/>
  <c r="AN1009" i="1"/>
  <c r="AV1009" i="1"/>
  <c r="C1010" i="1"/>
  <c r="D1010" i="1"/>
  <c r="E1010" i="1"/>
  <c r="F1010" i="1"/>
  <c r="G1010" i="1"/>
  <c r="H1010" i="1"/>
  <c r="J1010" i="1"/>
  <c r="K1010" i="1"/>
  <c r="L1010" i="1"/>
  <c r="M1010" i="1"/>
  <c r="AG1010" i="1"/>
  <c r="AH1010" i="1"/>
  <c r="AI1010" i="1"/>
  <c r="AJ1010" i="1"/>
  <c r="AK1010" i="1"/>
  <c r="AL1010" i="1"/>
  <c r="AM1010" i="1"/>
  <c r="AN1010" i="1"/>
  <c r="AV1010" i="1"/>
  <c r="C1011" i="1"/>
  <c r="D1011" i="1"/>
  <c r="E1011" i="1"/>
  <c r="F1011" i="1"/>
  <c r="G1011" i="1"/>
  <c r="H1011" i="1"/>
  <c r="J1011" i="1"/>
  <c r="K1011" i="1"/>
  <c r="L1011" i="1"/>
  <c r="M1011" i="1"/>
  <c r="AG1011" i="1"/>
  <c r="AH1011" i="1"/>
  <c r="AI1011" i="1"/>
  <c r="AJ1011" i="1"/>
  <c r="AK1011" i="1"/>
  <c r="AL1011" i="1"/>
  <c r="AM1011" i="1"/>
  <c r="AN1011" i="1"/>
  <c r="AV1011" i="1"/>
  <c r="C1012" i="1"/>
  <c r="D1012" i="1"/>
  <c r="E1012" i="1"/>
  <c r="F1012" i="1"/>
  <c r="G1012" i="1"/>
  <c r="H1012" i="1"/>
  <c r="J1012" i="1"/>
  <c r="K1012" i="1"/>
  <c r="L1012" i="1"/>
  <c r="M1012" i="1"/>
  <c r="AG1012" i="1"/>
  <c r="AH1012" i="1"/>
  <c r="AI1012" i="1"/>
  <c r="AJ1012" i="1"/>
  <c r="AK1012" i="1"/>
  <c r="AL1012" i="1"/>
  <c r="AM1012" i="1"/>
  <c r="AN1012" i="1"/>
  <c r="AV1012" i="1"/>
  <c r="C1013" i="1"/>
  <c r="D1013" i="1"/>
  <c r="E1013" i="1"/>
  <c r="F1013" i="1"/>
  <c r="G1013" i="1"/>
  <c r="H1013" i="1"/>
  <c r="J1013" i="1"/>
  <c r="K1013" i="1"/>
  <c r="L1013" i="1"/>
  <c r="M1013" i="1"/>
  <c r="AG1013" i="1"/>
  <c r="AH1013" i="1"/>
  <c r="AI1013" i="1"/>
  <c r="AJ1013" i="1"/>
  <c r="AK1013" i="1"/>
  <c r="AL1013" i="1"/>
  <c r="AM1013" i="1"/>
  <c r="AN1013" i="1"/>
  <c r="AV1013" i="1"/>
  <c r="C1014" i="1"/>
  <c r="D1014" i="1"/>
  <c r="E1014" i="1"/>
  <c r="F1014" i="1"/>
  <c r="G1014" i="1"/>
  <c r="H1014" i="1"/>
  <c r="J1014" i="1"/>
  <c r="K1014" i="1"/>
  <c r="L1014" i="1"/>
  <c r="M1014" i="1"/>
  <c r="AG1014" i="1"/>
  <c r="AH1014" i="1"/>
  <c r="AI1014" i="1"/>
  <c r="AJ1014" i="1"/>
  <c r="AK1014" i="1"/>
  <c r="AL1014" i="1"/>
  <c r="AM1014" i="1"/>
  <c r="AN1014" i="1"/>
  <c r="AV1014" i="1"/>
  <c r="C1015" i="1"/>
  <c r="D1015" i="1"/>
  <c r="E1015" i="1"/>
  <c r="F1015" i="1"/>
  <c r="G1015" i="1"/>
  <c r="H1015" i="1"/>
  <c r="J1015" i="1"/>
  <c r="K1015" i="1"/>
  <c r="L1015" i="1"/>
  <c r="M1015" i="1"/>
  <c r="AG1015" i="1"/>
  <c r="AH1015" i="1"/>
  <c r="AI1015" i="1"/>
  <c r="AJ1015" i="1"/>
  <c r="AK1015" i="1"/>
  <c r="AL1015" i="1"/>
  <c r="AM1015" i="1"/>
  <c r="AN1015" i="1"/>
  <c r="AV1015" i="1"/>
  <c r="C1016" i="1"/>
  <c r="D1016" i="1"/>
  <c r="E1016" i="1"/>
  <c r="F1016" i="1"/>
  <c r="G1016" i="1"/>
  <c r="H1016" i="1"/>
  <c r="J1016" i="1"/>
  <c r="K1016" i="1"/>
  <c r="L1016" i="1"/>
  <c r="M1016" i="1"/>
  <c r="AG1016" i="1"/>
  <c r="AH1016" i="1"/>
  <c r="AI1016" i="1"/>
  <c r="AJ1016" i="1"/>
  <c r="AK1016" i="1"/>
  <c r="AL1016" i="1"/>
  <c r="AM1016" i="1"/>
  <c r="AN1016" i="1"/>
  <c r="AV1016" i="1"/>
  <c r="C1017" i="1"/>
  <c r="D1017" i="1"/>
  <c r="E1017" i="1"/>
  <c r="F1017" i="1"/>
  <c r="G1017" i="1"/>
  <c r="H1017" i="1"/>
  <c r="J1017" i="1"/>
  <c r="K1017" i="1"/>
  <c r="L1017" i="1"/>
  <c r="M1017" i="1"/>
  <c r="AG1017" i="1"/>
  <c r="AH1017" i="1"/>
  <c r="AI1017" i="1"/>
  <c r="AJ1017" i="1"/>
  <c r="AK1017" i="1"/>
  <c r="AL1017" i="1"/>
  <c r="AM1017" i="1"/>
  <c r="AN1017" i="1"/>
  <c r="AV1017" i="1"/>
  <c r="C1018" i="1"/>
  <c r="D1018" i="1"/>
  <c r="E1018" i="1"/>
  <c r="F1018" i="1"/>
  <c r="G1018" i="1"/>
  <c r="H1018" i="1"/>
  <c r="J1018" i="1"/>
  <c r="K1018" i="1"/>
  <c r="L1018" i="1"/>
  <c r="M1018" i="1"/>
  <c r="AG1018" i="1"/>
  <c r="AH1018" i="1"/>
  <c r="AI1018" i="1"/>
  <c r="AJ1018" i="1"/>
  <c r="AK1018" i="1"/>
  <c r="AL1018" i="1"/>
  <c r="AM1018" i="1"/>
  <c r="AN1018" i="1"/>
  <c r="AV1018" i="1"/>
  <c r="C1019" i="1"/>
  <c r="D1019" i="1"/>
  <c r="E1019" i="1"/>
  <c r="F1019" i="1"/>
  <c r="G1019" i="1"/>
  <c r="H1019" i="1"/>
  <c r="J1019" i="1"/>
  <c r="K1019" i="1"/>
  <c r="L1019" i="1"/>
  <c r="M1019" i="1"/>
  <c r="AG1019" i="1"/>
  <c r="AH1019" i="1"/>
  <c r="AI1019" i="1"/>
  <c r="AJ1019" i="1"/>
  <c r="AK1019" i="1"/>
  <c r="AL1019" i="1"/>
  <c r="AM1019" i="1"/>
  <c r="AN1019" i="1"/>
  <c r="AV1019" i="1"/>
  <c r="C1020" i="1"/>
  <c r="D1020" i="1"/>
  <c r="E1020" i="1"/>
  <c r="F1020" i="1"/>
  <c r="G1020" i="1"/>
  <c r="H1020" i="1"/>
  <c r="J1020" i="1"/>
  <c r="K1020" i="1"/>
  <c r="L1020" i="1"/>
  <c r="M1020" i="1"/>
  <c r="AG1020" i="1"/>
  <c r="AH1020" i="1"/>
  <c r="AI1020" i="1"/>
  <c r="AJ1020" i="1"/>
  <c r="AK1020" i="1"/>
  <c r="AL1020" i="1"/>
  <c r="AM1020" i="1"/>
  <c r="AN1020" i="1"/>
  <c r="AV1020" i="1"/>
  <c r="C1021" i="1"/>
  <c r="D1021" i="1"/>
  <c r="E1021" i="1"/>
  <c r="F1021" i="1"/>
  <c r="G1021" i="1"/>
  <c r="H1021" i="1"/>
  <c r="J1021" i="1"/>
  <c r="K1021" i="1"/>
  <c r="L1021" i="1"/>
  <c r="M1021" i="1"/>
  <c r="AG1021" i="1"/>
  <c r="AH1021" i="1"/>
  <c r="AI1021" i="1"/>
  <c r="AJ1021" i="1"/>
  <c r="AK1021" i="1"/>
  <c r="AL1021" i="1"/>
  <c r="AM1021" i="1"/>
  <c r="AN1021" i="1"/>
  <c r="AV1021" i="1"/>
  <c r="C1022" i="1"/>
  <c r="D1022" i="1"/>
  <c r="E1022" i="1"/>
  <c r="F1022" i="1"/>
  <c r="G1022" i="1"/>
  <c r="H1022" i="1"/>
  <c r="J1022" i="1"/>
  <c r="K1022" i="1"/>
  <c r="L1022" i="1"/>
  <c r="M1022" i="1"/>
  <c r="AG1022" i="1"/>
  <c r="AH1022" i="1"/>
  <c r="AI1022" i="1"/>
  <c r="AJ1022" i="1"/>
  <c r="AK1022" i="1"/>
  <c r="AL1022" i="1"/>
  <c r="AM1022" i="1"/>
  <c r="AN1022" i="1"/>
  <c r="AV1022" i="1"/>
  <c r="C1023" i="1"/>
  <c r="D1023" i="1"/>
  <c r="E1023" i="1"/>
  <c r="F1023" i="1"/>
  <c r="G1023" i="1"/>
  <c r="H1023" i="1"/>
  <c r="J1023" i="1"/>
  <c r="K1023" i="1"/>
  <c r="L1023" i="1"/>
  <c r="M1023" i="1"/>
  <c r="AG1023" i="1"/>
  <c r="AH1023" i="1"/>
  <c r="AI1023" i="1"/>
  <c r="AJ1023" i="1"/>
  <c r="AK1023" i="1"/>
  <c r="AL1023" i="1"/>
  <c r="AM1023" i="1"/>
  <c r="AN1023" i="1"/>
  <c r="AV1023" i="1"/>
  <c r="C1024" i="1"/>
  <c r="D1024" i="1"/>
  <c r="E1024" i="1"/>
  <c r="F1024" i="1"/>
  <c r="G1024" i="1"/>
  <c r="H1024" i="1"/>
  <c r="J1024" i="1"/>
  <c r="K1024" i="1"/>
  <c r="L1024" i="1"/>
  <c r="M1024" i="1"/>
  <c r="AG1024" i="1"/>
  <c r="AH1024" i="1"/>
  <c r="AI1024" i="1"/>
  <c r="AJ1024" i="1"/>
  <c r="AK1024" i="1"/>
  <c r="AL1024" i="1"/>
  <c r="AM1024" i="1"/>
  <c r="AN1024" i="1"/>
  <c r="AV1024" i="1"/>
  <c r="C1025" i="1"/>
  <c r="D1025" i="1"/>
  <c r="E1025" i="1"/>
  <c r="F1025" i="1"/>
  <c r="G1025" i="1"/>
  <c r="H1025" i="1"/>
  <c r="J1025" i="1"/>
  <c r="K1025" i="1"/>
  <c r="L1025" i="1"/>
  <c r="M1025" i="1"/>
  <c r="AG1025" i="1"/>
  <c r="AH1025" i="1"/>
  <c r="AI1025" i="1"/>
  <c r="AJ1025" i="1"/>
  <c r="AK1025" i="1"/>
  <c r="AL1025" i="1"/>
  <c r="AM1025" i="1"/>
  <c r="AN1025" i="1"/>
  <c r="AV1025" i="1"/>
  <c r="C1026" i="1"/>
  <c r="D1026" i="1"/>
  <c r="E1026" i="1"/>
  <c r="F1026" i="1"/>
  <c r="G1026" i="1"/>
  <c r="H1026" i="1"/>
  <c r="J1026" i="1"/>
  <c r="K1026" i="1"/>
  <c r="L1026" i="1"/>
  <c r="M1026" i="1"/>
  <c r="AG1026" i="1"/>
  <c r="AH1026" i="1"/>
  <c r="AI1026" i="1"/>
  <c r="AJ1026" i="1"/>
  <c r="AK1026" i="1"/>
  <c r="AL1026" i="1"/>
  <c r="AM1026" i="1"/>
  <c r="AN1026" i="1"/>
  <c r="AV1026" i="1"/>
  <c r="C1027" i="1"/>
  <c r="D1027" i="1"/>
  <c r="E1027" i="1"/>
  <c r="F1027" i="1"/>
  <c r="G1027" i="1"/>
  <c r="H1027" i="1"/>
  <c r="J1027" i="1"/>
  <c r="K1027" i="1"/>
  <c r="L1027" i="1"/>
  <c r="M1027" i="1"/>
  <c r="AG1027" i="1"/>
  <c r="AH1027" i="1"/>
  <c r="AI1027" i="1"/>
  <c r="AJ1027" i="1"/>
  <c r="AK1027" i="1"/>
  <c r="AL1027" i="1"/>
  <c r="AM1027" i="1"/>
  <c r="AN1027" i="1"/>
  <c r="AV1027" i="1"/>
  <c r="C1028" i="1"/>
  <c r="D1028" i="1"/>
  <c r="E1028" i="1"/>
  <c r="F1028" i="1"/>
  <c r="G1028" i="1"/>
  <c r="H1028" i="1"/>
  <c r="J1028" i="1"/>
  <c r="K1028" i="1"/>
  <c r="L1028" i="1"/>
  <c r="M1028" i="1"/>
  <c r="AG1028" i="1"/>
  <c r="AH1028" i="1"/>
  <c r="AI1028" i="1"/>
  <c r="AJ1028" i="1"/>
  <c r="AK1028" i="1"/>
  <c r="AL1028" i="1"/>
  <c r="AM1028" i="1"/>
  <c r="AN1028" i="1"/>
  <c r="AV1028" i="1"/>
  <c r="C1029" i="1"/>
  <c r="D1029" i="1"/>
  <c r="E1029" i="1"/>
  <c r="F1029" i="1"/>
  <c r="G1029" i="1"/>
  <c r="H1029" i="1"/>
  <c r="J1029" i="1"/>
  <c r="K1029" i="1"/>
  <c r="L1029" i="1"/>
  <c r="M1029" i="1"/>
  <c r="AG1029" i="1"/>
  <c r="AH1029" i="1"/>
  <c r="AI1029" i="1"/>
  <c r="AJ1029" i="1"/>
  <c r="AK1029" i="1"/>
  <c r="AL1029" i="1"/>
  <c r="AM1029" i="1"/>
  <c r="AN1029" i="1"/>
  <c r="AV1029" i="1"/>
  <c r="C1030" i="1"/>
  <c r="D1030" i="1"/>
  <c r="E1030" i="1"/>
  <c r="F1030" i="1"/>
  <c r="G1030" i="1"/>
  <c r="H1030" i="1"/>
  <c r="J1030" i="1"/>
  <c r="K1030" i="1"/>
  <c r="L1030" i="1"/>
  <c r="M1030" i="1"/>
  <c r="AG1030" i="1"/>
  <c r="AH1030" i="1"/>
  <c r="AI1030" i="1"/>
  <c r="AJ1030" i="1"/>
  <c r="AK1030" i="1"/>
  <c r="AL1030" i="1"/>
  <c r="AM1030" i="1"/>
  <c r="AN1030" i="1"/>
  <c r="AV1030" i="1"/>
  <c r="C1031" i="1"/>
  <c r="D1031" i="1"/>
  <c r="E1031" i="1"/>
  <c r="F1031" i="1"/>
  <c r="G1031" i="1"/>
  <c r="H1031" i="1"/>
  <c r="J1031" i="1"/>
  <c r="K1031" i="1"/>
  <c r="L1031" i="1"/>
  <c r="M1031" i="1"/>
  <c r="AG1031" i="1"/>
  <c r="AH1031" i="1"/>
  <c r="AI1031" i="1"/>
  <c r="AJ1031" i="1"/>
  <c r="AK1031" i="1"/>
  <c r="AL1031" i="1"/>
  <c r="AM1031" i="1"/>
  <c r="AN1031" i="1"/>
  <c r="AV1031" i="1"/>
  <c r="C1032" i="1"/>
  <c r="D1032" i="1"/>
  <c r="E1032" i="1"/>
  <c r="F1032" i="1"/>
  <c r="G1032" i="1"/>
  <c r="H1032" i="1"/>
  <c r="J1032" i="1"/>
  <c r="K1032" i="1"/>
  <c r="L1032" i="1"/>
  <c r="M1032" i="1"/>
  <c r="AG1032" i="1"/>
  <c r="AH1032" i="1"/>
  <c r="AI1032" i="1"/>
  <c r="AJ1032" i="1"/>
  <c r="AK1032" i="1"/>
  <c r="AL1032" i="1"/>
  <c r="AM1032" i="1"/>
  <c r="AN1032" i="1"/>
  <c r="AV1032" i="1"/>
  <c r="C1033" i="1"/>
  <c r="D1033" i="1"/>
  <c r="E1033" i="1"/>
  <c r="F1033" i="1"/>
  <c r="G1033" i="1"/>
  <c r="H1033" i="1"/>
  <c r="J1033" i="1"/>
  <c r="K1033" i="1"/>
  <c r="L1033" i="1"/>
  <c r="M1033" i="1"/>
  <c r="AG1033" i="1"/>
  <c r="AH1033" i="1"/>
  <c r="AI1033" i="1"/>
  <c r="AJ1033" i="1"/>
  <c r="AK1033" i="1"/>
  <c r="AL1033" i="1"/>
  <c r="AM1033" i="1"/>
  <c r="AN1033" i="1"/>
  <c r="AV1033" i="1"/>
  <c r="C1034" i="1"/>
  <c r="D1034" i="1"/>
  <c r="E1034" i="1"/>
  <c r="F1034" i="1"/>
  <c r="G1034" i="1"/>
  <c r="H1034" i="1"/>
  <c r="J1034" i="1"/>
  <c r="K1034" i="1"/>
  <c r="L1034" i="1"/>
  <c r="M1034" i="1"/>
  <c r="AG1034" i="1"/>
  <c r="AH1034" i="1"/>
  <c r="AI1034" i="1"/>
  <c r="AJ1034" i="1"/>
  <c r="AK1034" i="1"/>
  <c r="AL1034" i="1"/>
  <c r="AM1034" i="1"/>
  <c r="AN1034" i="1"/>
  <c r="AV1034" i="1"/>
  <c r="C1035" i="1"/>
  <c r="D1035" i="1"/>
  <c r="E1035" i="1"/>
  <c r="F1035" i="1"/>
  <c r="G1035" i="1"/>
  <c r="H1035" i="1"/>
  <c r="J1035" i="1"/>
  <c r="K1035" i="1"/>
  <c r="L1035" i="1"/>
  <c r="M1035" i="1"/>
  <c r="AG1035" i="1"/>
  <c r="AH1035" i="1"/>
  <c r="AI1035" i="1"/>
  <c r="AJ1035" i="1"/>
  <c r="AK1035" i="1"/>
  <c r="AL1035" i="1"/>
  <c r="AM1035" i="1"/>
  <c r="AN1035" i="1"/>
  <c r="AV1035" i="1"/>
  <c r="C1036" i="1"/>
  <c r="D1036" i="1"/>
  <c r="E1036" i="1"/>
  <c r="F1036" i="1"/>
  <c r="G1036" i="1"/>
  <c r="H1036" i="1"/>
  <c r="J1036" i="1"/>
  <c r="K1036" i="1"/>
  <c r="L1036" i="1"/>
  <c r="M1036" i="1"/>
  <c r="AG1036" i="1"/>
  <c r="AH1036" i="1"/>
  <c r="AI1036" i="1"/>
  <c r="AJ1036" i="1"/>
  <c r="AK1036" i="1"/>
  <c r="AL1036" i="1"/>
  <c r="AM1036" i="1"/>
  <c r="AN1036" i="1"/>
  <c r="AV1036" i="1"/>
  <c r="C1037" i="1"/>
  <c r="D1037" i="1"/>
  <c r="E1037" i="1"/>
  <c r="F1037" i="1"/>
  <c r="G1037" i="1"/>
  <c r="H1037" i="1"/>
  <c r="J1037" i="1"/>
  <c r="K1037" i="1"/>
  <c r="L1037" i="1"/>
  <c r="M1037" i="1"/>
  <c r="AG1037" i="1"/>
  <c r="AH1037" i="1"/>
  <c r="AI1037" i="1"/>
  <c r="AJ1037" i="1"/>
  <c r="AK1037" i="1"/>
  <c r="AL1037" i="1"/>
  <c r="AM1037" i="1"/>
  <c r="AN1037" i="1"/>
  <c r="AV1037" i="1"/>
  <c r="C1038" i="1"/>
  <c r="D1038" i="1"/>
  <c r="E1038" i="1"/>
  <c r="F1038" i="1"/>
  <c r="G1038" i="1"/>
  <c r="H1038" i="1"/>
  <c r="J1038" i="1"/>
  <c r="K1038" i="1"/>
  <c r="L1038" i="1"/>
  <c r="M1038" i="1"/>
  <c r="AG1038" i="1"/>
  <c r="AH1038" i="1"/>
  <c r="AI1038" i="1"/>
  <c r="AJ1038" i="1"/>
  <c r="AK1038" i="1"/>
  <c r="AL1038" i="1"/>
  <c r="AM1038" i="1"/>
  <c r="AN1038" i="1"/>
  <c r="AV1038" i="1"/>
  <c r="C1039" i="1"/>
  <c r="D1039" i="1"/>
  <c r="E1039" i="1"/>
  <c r="F1039" i="1"/>
  <c r="G1039" i="1"/>
  <c r="H1039" i="1"/>
  <c r="J1039" i="1"/>
  <c r="K1039" i="1"/>
  <c r="L1039" i="1"/>
  <c r="M1039" i="1"/>
  <c r="AG1039" i="1"/>
  <c r="AH1039" i="1"/>
  <c r="AI1039" i="1"/>
  <c r="AJ1039" i="1"/>
  <c r="AK1039" i="1"/>
  <c r="AL1039" i="1"/>
  <c r="AM1039" i="1"/>
  <c r="AN1039" i="1"/>
  <c r="AV1039" i="1"/>
  <c r="C1040" i="1"/>
  <c r="D1040" i="1"/>
  <c r="E1040" i="1"/>
  <c r="F1040" i="1"/>
  <c r="G1040" i="1"/>
  <c r="H1040" i="1"/>
  <c r="J1040" i="1"/>
  <c r="K1040" i="1"/>
  <c r="L1040" i="1"/>
  <c r="M1040" i="1"/>
  <c r="AG1040" i="1"/>
  <c r="AH1040" i="1"/>
  <c r="AI1040" i="1"/>
  <c r="AJ1040" i="1"/>
  <c r="AK1040" i="1"/>
  <c r="AL1040" i="1"/>
  <c r="AM1040" i="1"/>
  <c r="AN1040" i="1"/>
  <c r="AV1040" i="1"/>
  <c r="C1041" i="1"/>
  <c r="D1041" i="1"/>
  <c r="E1041" i="1"/>
  <c r="F1041" i="1"/>
  <c r="G1041" i="1"/>
  <c r="H1041" i="1"/>
  <c r="J1041" i="1"/>
  <c r="K1041" i="1"/>
  <c r="L1041" i="1"/>
  <c r="M1041" i="1"/>
  <c r="AG1041" i="1"/>
  <c r="AH1041" i="1"/>
  <c r="AI1041" i="1"/>
  <c r="AJ1041" i="1"/>
  <c r="AK1041" i="1"/>
  <c r="AL1041" i="1"/>
  <c r="AM1041" i="1"/>
  <c r="AN1041" i="1"/>
  <c r="AV1041" i="1"/>
  <c r="C1042" i="1"/>
  <c r="D1042" i="1"/>
  <c r="E1042" i="1"/>
  <c r="F1042" i="1"/>
  <c r="G1042" i="1"/>
  <c r="H1042" i="1"/>
  <c r="J1042" i="1"/>
  <c r="K1042" i="1"/>
  <c r="L1042" i="1"/>
  <c r="M1042" i="1"/>
  <c r="AG1042" i="1"/>
  <c r="AH1042" i="1"/>
  <c r="AI1042" i="1"/>
  <c r="AJ1042" i="1"/>
  <c r="AK1042" i="1"/>
  <c r="AL1042" i="1"/>
  <c r="AM1042" i="1"/>
  <c r="AN1042" i="1"/>
  <c r="AV1042" i="1"/>
  <c r="C1043" i="1"/>
  <c r="D1043" i="1"/>
  <c r="E1043" i="1"/>
  <c r="F1043" i="1"/>
  <c r="G1043" i="1"/>
  <c r="H1043" i="1"/>
  <c r="J1043" i="1"/>
  <c r="K1043" i="1"/>
  <c r="L1043" i="1"/>
  <c r="M1043" i="1"/>
  <c r="AG1043" i="1"/>
  <c r="AH1043" i="1"/>
  <c r="AI1043" i="1"/>
  <c r="AJ1043" i="1"/>
  <c r="AK1043" i="1"/>
  <c r="AL1043" i="1"/>
  <c r="AM1043" i="1"/>
  <c r="AN1043" i="1"/>
  <c r="AV1043" i="1"/>
  <c r="C1044" i="1"/>
  <c r="D1044" i="1"/>
  <c r="E1044" i="1"/>
  <c r="F1044" i="1"/>
  <c r="G1044" i="1"/>
  <c r="H1044" i="1"/>
  <c r="J1044" i="1"/>
  <c r="K1044" i="1"/>
  <c r="L1044" i="1"/>
  <c r="M1044" i="1"/>
  <c r="AG1044" i="1"/>
  <c r="AH1044" i="1"/>
  <c r="AI1044" i="1"/>
  <c r="AJ1044" i="1"/>
  <c r="AK1044" i="1"/>
  <c r="AL1044" i="1"/>
  <c r="AM1044" i="1"/>
  <c r="AN1044" i="1"/>
  <c r="AV1044" i="1"/>
  <c r="C1045" i="1"/>
  <c r="D1045" i="1"/>
  <c r="E1045" i="1"/>
  <c r="F1045" i="1"/>
  <c r="G1045" i="1"/>
  <c r="H1045" i="1"/>
  <c r="J1045" i="1"/>
  <c r="K1045" i="1"/>
  <c r="L1045" i="1"/>
  <c r="M1045" i="1"/>
  <c r="AG1045" i="1"/>
  <c r="AH1045" i="1"/>
  <c r="AI1045" i="1"/>
  <c r="AJ1045" i="1"/>
  <c r="AK1045" i="1"/>
  <c r="AL1045" i="1"/>
  <c r="AM1045" i="1"/>
  <c r="AN1045" i="1"/>
  <c r="AV1045" i="1"/>
  <c r="C1046" i="1"/>
  <c r="D1046" i="1"/>
  <c r="E1046" i="1"/>
  <c r="F1046" i="1"/>
  <c r="G1046" i="1"/>
  <c r="H1046" i="1"/>
  <c r="J1046" i="1"/>
  <c r="K1046" i="1"/>
  <c r="L1046" i="1"/>
  <c r="M1046" i="1"/>
  <c r="AG1046" i="1"/>
  <c r="AH1046" i="1"/>
  <c r="AI1046" i="1"/>
  <c r="AJ1046" i="1"/>
  <c r="AK1046" i="1"/>
  <c r="AL1046" i="1"/>
  <c r="AM1046" i="1"/>
  <c r="AN1046" i="1"/>
  <c r="AV1046" i="1"/>
  <c r="C1047" i="1"/>
  <c r="D1047" i="1"/>
  <c r="E1047" i="1"/>
  <c r="F1047" i="1"/>
  <c r="G1047" i="1"/>
  <c r="H1047" i="1"/>
  <c r="J1047" i="1"/>
  <c r="K1047" i="1"/>
  <c r="L1047" i="1"/>
  <c r="M1047" i="1"/>
  <c r="AG1047" i="1"/>
  <c r="AH1047" i="1"/>
  <c r="AI1047" i="1"/>
  <c r="AJ1047" i="1"/>
  <c r="AK1047" i="1"/>
  <c r="AL1047" i="1"/>
  <c r="AM1047" i="1"/>
  <c r="AN1047" i="1"/>
  <c r="AV1047" i="1"/>
  <c r="C1048" i="1"/>
  <c r="D1048" i="1"/>
  <c r="E1048" i="1"/>
  <c r="F1048" i="1"/>
  <c r="G1048" i="1"/>
  <c r="H1048" i="1"/>
  <c r="J1048" i="1"/>
  <c r="K1048" i="1"/>
  <c r="L1048" i="1"/>
  <c r="M1048" i="1"/>
  <c r="AG1048" i="1"/>
  <c r="AH1048" i="1"/>
  <c r="AI1048" i="1"/>
  <c r="AJ1048" i="1"/>
  <c r="AK1048" i="1"/>
  <c r="AL1048" i="1"/>
  <c r="AM1048" i="1"/>
  <c r="AN1048" i="1"/>
  <c r="AV1048" i="1"/>
  <c r="C1049" i="1"/>
  <c r="D1049" i="1"/>
  <c r="E1049" i="1"/>
  <c r="F1049" i="1"/>
  <c r="G1049" i="1"/>
  <c r="H1049" i="1"/>
  <c r="J1049" i="1"/>
  <c r="K1049" i="1"/>
  <c r="L1049" i="1"/>
  <c r="M1049" i="1"/>
  <c r="AG1049" i="1"/>
  <c r="AH1049" i="1"/>
  <c r="AI1049" i="1"/>
  <c r="AJ1049" i="1"/>
  <c r="AK1049" i="1"/>
  <c r="AL1049" i="1"/>
  <c r="AM1049" i="1"/>
  <c r="AN1049" i="1"/>
  <c r="AV1049" i="1"/>
  <c r="C1050" i="1"/>
  <c r="D1050" i="1"/>
  <c r="E1050" i="1"/>
  <c r="F1050" i="1"/>
  <c r="G1050" i="1"/>
  <c r="H1050" i="1"/>
  <c r="J1050" i="1"/>
  <c r="K1050" i="1"/>
  <c r="L1050" i="1"/>
  <c r="M1050" i="1"/>
  <c r="AG1050" i="1"/>
  <c r="AH1050" i="1"/>
  <c r="AI1050" i="1"/>
  <c r="AJ1050" i="1"/>
  <c r="AK1050" i="1"/>
  <c r="AL1050" i="1"/>
  <c r="AM1050" i="1"/>
  <c r="AN1050" i="1"/>
  <c r="AV1050" i="1"/>
  <c r="C1051" i="1"/>
  <c r="D1051" i="1"/>
  <c r="E1051" i="1"/>
  <c r="F1051" i="1"/>
  <c r="G1051" i="1"/>
  <c r="H1051" i="1"/>
  <c r="J1051" i="1"/>
  <c r="K1051" i="1"/>
  <c r="L1051" i="1"/>
  <c r="M1051" i="1"/>
  <c r="AG1051" i="1"/>
  <c r="AH1051" i="1"/>
  <c r="AI1051" i="1"/>
  <c r="AJ1051" i="1"/>
  <c r="AK1051" i="1"/>
  <c r="AL1051" i="1"/>
  <c r="AM1051" i="1"/>
  <c r="AN1051" i="1"/>
  <c r="AV1051" i="1"/>
  <c r="C1052" i="1"/>
  <c r="D1052" i="1"/>
  <c r="E1052" i="1"/>
  <c r="F1052" i="1"/>
  <c r="G1052" i="1"/>
  <c r="H1052" i="1"/>
  <c r="J1052" i="1"/>
  <c r="K1052" i="1"/>
  <c r="L1052" i="1"/>
  <c r="M1052" i="1"/>
  <c r="AG1052" i="1"/>
  <c r="AH1052" i="1"/>
  <c r="AI1052" i="1"/>
  <c r="AJ1052" i="1"/>
  <c r="AK1052" i="1"/>
  <c r="AL1052" i="1"/>
  <c r="AM1052" i="1"/>
  <c r="AN1052" i="1"/>
  <c r="AV1052" i="1"/>
  <c r="C1053" i="1"/>
  <c r="D1053" i="1"/>
  <c r="E1053" i="1"/>
  <c r="F1053" i="1"/>
  <c r="G1053" i="1"/>
  <c r="H1053" i="1"/>
  <c r="J1053" i="1"/>
  <c r="K1053" i="1"/>
  <c r="L1053" i="1"/>
  <c r="M1053" i="1"/>
  <c r="AG1053" i="1"/>
  <c r="AH1053" i="1"/>
  <c r="AI1053" i="1"/>
  <c r="AJ1053" i="1"/>
  <c r="AK1053" i="1"/>
  <c r="AL1053" i="1"/>
  <c r="AM1053" i="1"/>
  <c r="AN1053" i="1"/>
  <c r="AV1053" i="1"/>
  <c r="C1054" i="1"/>
  <c r="D1054" i="1"/>
  <c r="E1054" i="1"/>
  <c r="F1054" i="1"/>
  <c r="G1054" i="1"/>
  <c r="H1054" i="1"/>
  <c r="J1054" i="1"/>
  <c r="K1054" i="1"/>
  <c r="L1054" i="1"/>
  <c r="M1054" i="1"/>
  <c r="AG1054" i="1"/>
  <c r="AH1054" i="1"/>
  <c r="AI1054" i="1"/>
  <c r="AJ1054" i="1"/>
  <c r="AK1054" i="1"/>
  <c r="AL1054" i="1"/>
  <c r="AM1054" i="1"/>
  <c r="AN1054" i="1"/>
  <c r="AV1054" i="1"/>
  <c r="C1055" i="1"/>
  <c r="D1055" i="1"/>
  <c r="E1055" i="1"/>
  <c r="F1055" i="1"/>
  <c r="G1055" i="1"/>
  <c r="H1055" i="1"/>
  <c r="J1055" i="1"/>
  <c r="K1055" i="1"/>
  <c r="L1055" i="1"/>
  <c r="M1055" i="1"/>
  <c r="AG1055" i="1"/>
  <c r="AH1055" i="1"/>
  <c r="AI1055" i="1"/>
  <c r="AJ1055" i="1"/>
  <c r="AK1055" i="1"/>
  <c r="AL1055" i="1"/>
  <c r="AM1055" i="1"/>
  <c r="AN1055" i="1"/>
  <c r="AV1055" i="1"/>
  <c r="C1056" i="1"/>
  <c r="D1056" i="1"/>
  <c r="E1056" i="1"/>
  <c r="F1056" i="1"/>
  <c r="G1056" i="1"/>
  <c r="H1056" i="1"/>
  <c r="J1056" i="1"/>
  <c r="K1056" i="1"/>
  <c r="L1056" i="1"/>
  <c r="M1056" i="1"/>
  <c r="AG1056" i="1"/>
  <c r="AH1056" i="1"/>
  <c r="AI1056" i="1"/>
  <c r="AJ1056" i="1"/>
  <c r="AK1056" i="1"/>
  <c r="AL1056" i="1"/>
  <c r="AM1056" i="1"/>
  <c r="AN1056" i="1"/>
  <c r="AV1056" i="1"/>
  <c r="C1057" i="1"/>
  <c r="D1057" i="1"/>
  <c r="E1057" i="1"/>
  <c r="F1057" i="1"/>
  <c r="G1057" i="1"/>
  <c r="H1057" i="1"/>
  <c r="J1057" i="1"/>
  <c r="K1057" i="1"/>
  <c r="L1057" i="1"/>
  <c r="M1057" i="1"/>
  <c r="AG1057" i="1"/>
  <c r="AH1057" i="1"/>
  <c r="AI1057" i="1"/>
  <c r="AJ1057" i="1"/>
  <c r="AK1057" i="1"/>
  <c r="AL1057" i="1"/>
  <c r="AM1057" i="1"/>
  <c r="AN1057" i="1"/>
  <c r="AV1057" i="1"/>
  <c r="C1058" i="1"/>
  <c r="D1058" i="1"/>
  <c r="E1058" i="1"/>
  <c r="F1058" i="1"/>
  <c r="G1058" i="1"/>
  <c r="H1058" i="1"/>
  <c r="J1058" i="1"/>
  <c r="K1058" i="1"/>
  <c r="L1058" i="1"/>
  <c r="M1058" i="1"/>
  <c r="AG1058" i="1"/>
  <c r="AH1058" i="1"/>
  <c r="AI1058" i="1"/>
  <c r="AJ1058" i="1"/>
  <c r="AK1058" i="1"/>
  <c r="AL1058" i="1"/>
  <c r="AM1058" i="1"/>
  <c r="AN1058" i="1"/>
  <c r="AV1058" i="1"/>
  <c r="C1059" i="1"/>
  <c r="D1059" i="1"/>
  <c r="E1059" i="1"/>
  <c r="F1059" i="1"/>
  <c r="G1059" i="1"/>
  <c r="H1059" i="1"/>
  <c r="J1059" i="1"/>
  <c r="K1059" i="1"/>
  <c r="L1059" i="1"/>
  <c r="M1059" i="1"/>
  <c r="AG1059" i="1"/>
  <c r="AH1059" i="1"/>
  <c r="AI1059" i="1"/>
  <c r="AJ1059" i="1"/>
  <c r="AK1059" i="1"/>
  <c r="AL1059" i="1"/>
  <c r="AM1059" i="1"/>
  <c r="AN1059" i="1"/>
  <c r="AV1059" i="1"/>
  <c r="C1060" i="1"/>
  <c r="D1060" i="1"/>
  <c r="E1060" i="1"/>
  <c r="F1060" i="1"/>
  <c r="G1060" i="1"/>
  <c r="H1060" i="1"/>
  <c r="J1060" i="1"/>
  <c r="K1060" i="1"/>
  <c r="L1060" i="1"/>
  <c r="M1060" i="1"/>
  <c r="AG1060" i="1"/>
  <c r="AH1060" i="1"/>
  <c r="AI1060" i="1"/>
  <c r="AJ1060" i="1"/>
  <c r="AK1060" i="1"/>
  <c r="AL1060" i="1"/>
  <c r="AM1060" i="1"/>
  <c r="AN1060" i="1"/>
  <c r="AV1060" i="1"/>
  <c r="C1061" i="1"/>
  <c r="D1061" i="1"/>
  <c r="E1061" i="1"/>
  <c r="F1061" i="1"/>
  <c r="G1061" i="1"/>
  <c r="H1061" i="1"/>
  <c r="J1061" i="1"/>
  <c r="K1061" i="1"/>
  <c r="L1061" i="1"/>
  <c r="M1061" i="1"/>
  <c r="AG1061" i="1"/>
  <c r="AH1061" i="1"/>
  <c r="AI1061" i="1"/>
  <c r="AJ1061" i="1"/>
  <c r="AK1061" i="1"/>
  <c r="AL1061" i="1"/>
  <c r="AM1061" i="1"/>
  <c r="AN1061" i="1"/>
  <c r="AV1061" i="1"/>
  <c r="C1062" i="1"/>
  <c r="D1062" i="1"/>
  <c r="E1062" i="1"/>
  <c r="F1062" i="1"/>
  <c r="G1062" i="1"/>
  <c r="H1062" i="1"/>
  <c r="J1062" i="1"/>
  <c r="K1062" i="1"/>
  <c r="L1062" i="1"/>
  <c r="M1062" i="1"/>
  <c r="AG1062" i="1"/>
  <c r="AH1062" i="1"/>
  <c r="AI1062" i="1"/>
  <c r="AJ1062" i="1"/>
  <c r="AK1062" i="1"/>
  <c r="AL1062" i="1"/>
  <c r="AM1062" i="1"/>
  <c r="AN1062" i="1"/>
  <c r="AV1062" i="1"/>
  <c r="C1063" i="1"/>
  <c r="D1063" i="1"/>
  <c r="E1063" i="1"/>
  <c r="F1063" i="1"/>
  <c r="G1063" i="1"/>
  <c r="H1063" i="1"/>
  <c r="J1063" i="1"/>
  <c r="K1063" i="1"/>
  <c r="L1063" i="1"/>
  <c r="M1063" i="1"/>
  <c r="AG1063" i="1"/>
  <c r="AH1063" i="1"/>
  <c r="AI1063" i="1"/>
  <c r="AJ1063" i="1"/>
  <c r="AK1063" i="1"/>
  <c r="AL1063" i="1"/>
  <c r="AM1063" i="1"/>
  <c r="AN1063" i="1"/>
  <c r="AV1063" i="1"/>
  <c r="C1064" i="1"/>
  <c r="D1064" i="1"/>
  <c r="E1064" i="1"/>
  <c r="F1064" i="1"/>
  <c r="G1064" i="1"/>
  <c r="H1064" i="1"/>
  <c r="J1064" i="1"/>
  <c r="K1064" i="1"/>
  <c r="L1064" i="1"/>
  <c r="M1064" i="1"/>
  <c r="AG1064" i="1"/>
  <c r="AH1064" i="1"/>
  <c r="AI1064" i="1"/>
  <c r="AJ1064" i="1"/>
  <c r="AK1064" i="1"/>
  <c r="AL1064" i="1"/>
  <c r="AM1064" i="1"/>
  <c r="AN1064" i="1"/>
  <c r="AV1064" i="1"/>
  <c r="C1065" i="1"/>
  <c r="D1065" i="1"/>
  <c r="E1065" i="1"/>
  <c r="F1065" i="1"/>
  <c r="G1065" i="1"/>
  <c r="H1065" i="1"/>
  <c r="J1065" i="1"/>
  <c r="K1065" i="1"/>
  <c r="L1065" i="1"/>
  <c r="M1065" i="1"/>
  <c r="AG1065" i="1"/>
  <c r="AH1065" i="1"/>
  <c r="AI1065" i="1"/>
  <c r="AJ1065" i="1"/>
  <c r="AK1065" i="1"/>
  <c r="AL1065" i="1"/>
  <c r="AM1065" i="1"/>
  <c r="AN1065" i="1"/>
  <c r="AV1065" i="1"/>
  <c r="C1066" i="1"/>
  <c r="D1066" i="1"/>
  <c r="E1066" i="1"/>
  <c r="F1066" i="1"/>
  <c r="G1066" i="1"/>
  <c r="H1066" i="1"/>
  <c r="J1066" i="1"/>
  <c r="K1066" i="1"/>
  <c r="L1066" i="1"/>
  <c r="M1066" i="1"/>
  <c r="AG1066" i="1"/>
  <c r="AH1066" i="1"/>
  <c r="AI1066" i="1"/>
  <c r="AJ1066" i="1"/>
  <c r="AK1066" i="1"/>
  <c r="AL1066" i="1"/>
  <c r="AM1066" i="1"/>
  <c r="AN1066" i="1"/>
  <c r="AV1066" i="1"/>
  <c r="C1067" i="1"/>
  <c r="D1067" i="1"/>
  <c r="E1067" i="1"/>
  <c r="F1067" i="1"/>
  <c r="G1067" i="1"/>
  <c r="H1067" i="1"/>
  <c r="J1067" i="1"/>
  <c r="K1067" i="1"/>
  <c r="L1067" i="1"/>
  <c r="M1067" i="1"/>
  <c r="AG1067" i="1"/>
  <c r="AH1067" i="1"/>
  <c r="AI1067" i="1"/>
  <c r="AJ1067" i="1"/>
  <c r="AK1067" i="1"/>
  <c r="AL1067" i="1"/>
  <c r="AM1067" i="1"/>
  <c r="AN1067" i="1"/>
  <c r="AV1067" i="1"/>
  <c r="C1068" i="1"/>
  <c r="D1068" i="1"/>
  <c r="E1068" i="1"/>
  <c r="F1068" i="1"/>
  <c r="G1068" i="1"/>
  <c r="H1068" i="1"/>
  <c r="J1068" i="1"/>
  <c r="K1068" i="1"/>
  <c r="L1068" i="1"/>
  <c r="M1068" i="1"/>
  <c r="AG1068" i="1"/>
  <c r="AH1068" i="1"/>
  <c r="AI1068" i="1"/>
  <c r="AJ1068" i="1"/>
  <c r="AK1068" i="1"/>
  <c r="AL1068" i="1"/>
  <c r="AM1068" i="1"/>
  <c r="AN1068" i="1"/>
  <c r="AV1068" i="1"/>
  <c r="C1069" i="1"/>
  <c r="D1069" i="1"/>
  <c r="E1069" i="1"/>
  <c r="F1069" i="1"/>
  <c r="G1069" i="1"/>
  <c r="H1069" i="1"/>
  <c r="J1069" i="1"/>
  <c r="K1069" i="1"/>
  <c r="L1069" i="1"/>
  <c r="M1069" i="1"/>
  <c r="AG1069" i="1"/>
  <c r="AH1069" i="1"/>
  <c r="AI1069" i="1"/>
  <c r="AJ1069" i="1"/>
  <c r="AK1069" i="1"/>
  <c r="AL1069" i="1"/>
  <c r="AM1069" i="1"/>
  <c r="AN1069" i="1"/>
  <c r="AV1069" i="1"/>
  <c r="C1070" i="1"/>
  <c r="D1070" i="1"/>
  <c r="E1070" i="1"/>
  <c r="F1070" i="1"/>
  <c r="G1070" i="1"/>
  <c r="H1070" i="1"/>
  <c r="J1070" i="1"/>
  <c r="K1070" i="1"/>
  <c r="L1070" i="1"/>
  <c r="M1070" i="1"/>
  <c r="AG1070" i="1"/>
  <c r="AH1070" i="1"/>
  <c r="AI1070" i="1"/>
  <c r="AJ1070" i="1"/>
  <c r="AK1070" i="1"/>
  <c r="AL1070" i="1"/>
  <c r="AM1070" i="1"/>
  <c r="AN1070" i="1"/>
  <c r="AV1070" i="1"/>
  <c r="C1071" i="1"/>
  <c r="D1071" i="1"/>
  <c r="E1071" i="1"/>
  <c r="F1071" i="1"/>
  <c r="G1071" i="1"/>
  <c r="H1071" i="1"/>
  <c r="J1071" i="1"/>
  <c r="K1071" i="1"/>
  <c r="L1071" i="1"/>
  <c r="M1071" i="1"/>
  <c r="AG1071" i="1"/>
  <c r="AH1071" i="1"/>
  <c r="AI1071" i="1"/>
  <c r="AJ1071" i="1"/>
  <c r="AK1071" i="1"/>
  <c r="AL1071" i="1"/>
  <c r="AM1071" i="1"/>
  <c r="AN1071" i="1"/>
  <c r="AV1071" i="1"/>
  <c r="C1072" i="1"/>
  <c r="D1072" i="1"/>
  <c r="E1072" i="1"/>
  <c r="F1072" i="1"/>
  <c r="G1072" i="1"/>
  <c r="H1072" i="1"/>
  <c r="J1072" i="1"/>
  <c r="K1072" i="1"/>
  <c r="L1072" i="1"/>
  <c r="M1072" i="1"/>
  <c r="AG1072" i="1"/>
  <c r="AH1072" i="1"/>
  <c r="AI1072" i="1"/>
  <c r="AJ1072" i="1"/>
  <c r="AK1072" i="1"/>
  <c r="AL1072" i="1"/>
  <c r="AM1072" i="1"/>
  <c r="AN1072" i="1"/>
  <c r="AV1072" i="1"/>
  <c r="C1073" i="1"/>
  <c r="D1073" i="1"/>
  <c r="E1073" i="1"/>
  <c r="F1073" i="1"/>
  <c r="G1073" i="1"/>
  <c r="H1073" i="1"/>
  <c r="J1073" i="1"/>
  <c r="K1073" i="1"/>
  <c r="L1073" i="1"/>
  <c r="M1073" i="1"/>
  <c r="AG1073" i="1"/>
  <c r="AH1073" i="1"/>
  <c r="AI1073" i="1"/>
  <c r="AJ1073" i="1"/>
  <c r="AK1073" i="1"/>
  <c r="AL1073" i="1"/>
  <c r="AM1073" i="1"/>
  <c r="AN1073" i="1"/>
  <c r="AV1073" i="1"/>
  <c r="C1074" i="1"/>
  <c r="D1074" i="1"/>
  <c r="E1074" i="1"/>
  <c r="F1074" i="1"/>
  <c r="G1074" i="1"/>
  <c r="H1074" i="1"/>
  <c r="J1074" i="1"/>
  <c r="K1074" i="1"/>
  <c r="L1074" i="1"/>
  <c r="M1074" i="1"/>
  <c r="AG1074" i="1"/>
  <c r="AH1074" i="1"/>
  <c r="AI1074" i="1"/>
  <c r="AJ1074" i="1"/>
  <c r="AK1074" i="1"/>
  <c r="AL1074" i="1"/>
  <c r="AM1074" i="1"/>
  <c r="AN1074" i="1"/>
  <c r="AV1074" i="1"/>
  <c r="C1075" i="1"/>
  <c r="D1075" i="1"/>
  <c r="E1075" i="1"/>
  <c r="F1075" i="1"/>
  <c r="G1075" i="1"/>
  <c r="H1075" i="1"/>
  <c r="J1075" i="1"/>
  <c r="K1075" i="1"/>
  <c r="L1075" i="1"/>
  <c r="M1075" i="1"/>
  <c r="AG1075" i="1"/>
  <c r="AH1075" i="1"/>
  <c r="AI1075" i="1"/>
  <c r="AJ1075" i="1"/>
  <c r="AK1075" i="1"/>
  <c r="AL1075" i="1"/>
  <c r="AM1075" i="1"/>
  <c r="AN1075" i="1"/>
  <c r="AV1075" i="1"/>
  <c r="C1076" i="1"/>
  <c r="D1076" i="1"/>
  <c r="E1076" i="1"/>
  <c r="F1076" i="1"/>
  <c r="G1076" i="1"/>
  <c r="H1076" i="1"/>
  <c r="J1076" i="1"/>
  <c r="K1076" i="1"/>
  <c r="L1076" i="1"/>
  <c r="M1076" i="1"/>
  <c r="AG1076" i="1"/>
  <c r="AH1076" i="1"/>
  <c r="AI1076" i="1"/>
  <c r="AJ1076" i="1"/>
  <c r="AK1076" i="1"/>
  <c r="AL1076" i="1"/>
  <c r="AM1076" i="1"/>
  <c r="AN1076" i="1"/>
  <c r="AV1076" i="1"/>
  <c r="C1077" i="1"/>
  <c r="D1077" i="1"/>
  <c r="E1077" i="1"/>
  <c r="F1077" i="1"/>
  <c r="G1077" i="1"/>
  <c r="H1077" i="1"/>
  <c r="J1077" i="1"/>
  <c r="K1077" i="1"/>
  <c r="L1077" i="1"/>
  <c r="M1077" i="1"/>
  <c r="AG1077" i="1"/>
  <c r="AH1077" i="1"/>
  <c r="AI1077" i="1"/>
  <c r="AJ1077" i="1"/>
  <c r="AK1077" i="1"/>
  <c r="AL1077" i="1"/>
  <c r="AM1077" i="1"/>
  <c r="AN1077" i="1"/>
  <c r="AV1077" i="1"/>
  <c r="C1078" i="1"/>
  <c r="D1078" i="1"/>
  <c r="E1078" i="1"/>
  <c r="F1078" i="1"/>
  <c r="G1078" i="1"/>
  <c r="H1078" i="1"/>
  <c r="J1078" i="1"/>
  <c r="K1078" i="1"/>
  <c r="L1078" i="1"/>
  <c r="M1078" i="1"/>
  <c r="AG1078" i="1"/>
  <c r="AH1078" i="1"/>
  <c r="AI1078" i="1"/>
  <c r="AJ1078" i="1"/>
  <c r="AK1078" i="1"/>
  <c r="AL1078" i="1"/>
  <c r="AM1078" i="1"/>
  <c r="AN1078" i="1"/>
  <c r="AV1078" i="1"/>
  <c r="C1079" i="1"/>
  <c r="D1079" i="1"/>
  <c r="E1079" i="1"/>
  <c r="F1079" i="1"/>
  <c r="G1079" i="1"/>
  <c r="H1079" i="1"/>
  <c r="J1079" i="1"/>
  <c r="K1079" i="1"/>
  <c r="L1079" i="1"/>
  <c r="M1079" i="1"/>
  <c r="AG1079" i="1"/>
  <c r="AH1079" i="1"/>
  <c r="AI1079" i="1"/>
  <c r="AJ1079" i="1"/>
  <c r="AK1079" i="1"/>
  <c r="AL1079" i="1"/>
  <c r="AM1079" i="1"/>
  <c r="AN1079" i="1"/>
  <c r="AV1079" i="1"/>
  <c r="C1080" i="1"/>
  <c r="D1080" i="1"/>
  <c r="E1080" i="1"/>
  <c r="F1080" i="1"/>
  <c r="G1080" i="1"/>
  <c r="H1080" i="1"/>
  <c r="J1080" i="1"/>
  <c r="K1080" i="1"/>
  <c r="L1080" i="1"/>
  <c r="M1080" i="1"/>
  <c r="AG1080" i="1"/>
  <c r="AH1080" i="1"/>
  <c r="AI1080" i="1"/>
  <c r="AJ1080" i="1"/>
  <c r="AK1080" i="1"/>
  <c r="AL1080" i="1"/>
  <c r="AM1080" i="1"/>
  <c r="AN1080" i="1"/>
  <c r="C1082" i="1"/>
  <c r="D1082" i="1"/>
  <c r="E1082" i="1"/>
  <c r="F1082" i="1"/>
  <c r="G1082" i="1"/>
  <c r="H1082" i="1"/>
  <c r="J1082" i="1"/>
  <c r="K1082" i="1"/>
  <c r="L1082" i="1"/>
  <c r="M1082" i="1"/>
  <c r="AG1082" i="1"/>
  <c r="AH1082" i="1"/>
  <c r="AI1082" i="1"/>
  <c r="AJ1082" i="1"/>
  <c r="AK1082" i="1"/>
  <c r="AL1082" i="1"/>
  <c r="AM1082" i="1"/>
  <c r="AN1082" i="1"/>
  <c r="AV1082" i="1"/>
  <c r="C1083" i="1"/>
  <c r="D1083" i="1"/>
  <c r="E1083" i="1"/>
  <c r="F1083" i="1"/>
  <c r="G1083" i="1"/>
  <c r="H1083" i="1"/>
  <c r="J1083" i="1"/>
  <c r="K1083" i="1"/>
  <c r="L1083" i="1"/>
  <c r="M1083" i="1"/>
  <c r="AG1083" i="1"/>
  <c r="AH1083" i="1"/>
  <c r="AI1083" i="1"/>
  <c r="AJ1083" i="1"/>
  <c r="AK1083" i="1"/>
  <c r="AL1083" i="1"/>
  <c r="AM1083" i="1"/>
  <c r="AN1083" i="1"/>
  <c r="AV1083" i="1"/>
  <c r="C1084" i="1"/>
  <c r="D1084" i="1"/>
  <c r="E1084" i="1"/>
  <c r="F1084" i="1"/>
  <c r="G1084" i="1"/>
  <c r="H1084" i="1"/>
  <c r="J1084" i="1"/>
  <c r="K1084" i="1"/>
  <c r="L1084" i="1"/>
  <c r="M1084" i="1"/>
  <c r="AG1084" i="1"/>
  <c r="AH1084" i="1"/>
  <c r="AI1084" i="1"/>
  <c r="AJ1084" i="1"/>
  <c r="AK1084" i="1"/>
  <c r="AL1084" i="1"/>
  <c r="AM1084" i="1"/>
  <c r="AN1084" i="1"/>
  <c r="AV1084" i="1"/>
  <c r="C1085" i="1"/>
  <c r="D1085" i="1"/>
  <c r="E1085" i="1"/>
  <c r="F1085" i="1"/>
  <c r="G1085" i="1"/>
  <c r="H1085" i="1"/>
  <c r="J1085" i="1"/>
  <c r="K1085" i="1"/>
  <c r="L1085" i="1"/>
  <c r="M1085" i="1"/>
  <c r="AG1085" i="1"/>
  <c r="AH1085" i="1"/>
  <c r="AI1085" i="1"/>
  <c r="AJ1085" i="1"/>
  <c r="AK1085" i="1"/>
  <c r="AL1085" i="1"/>
  <c r="AM1085" i="1"/>
  <c r="AN1085" i="1"/>
  <c r="AV1085" i="1"/>
  <c r="C1086" i="1"/>
  <c r="D1086" i="1"/>
  <c r="E1086" i="1"/>
  <c r="F1086" i="1"/>
  <c r="G1086" i="1"/>
  <c r="H1086" i="1"/>
  <c r="J1086" i="1"/>
  <c r="K1086" i="1"/>
  <c r="L1086" i="1"/>
  <c r="M1086" i="1"/>
  <c r="AG1086" i="1"/>
  <c r="AH1086" i="1"/>
  <c r="AI1086" i="1"/>
  <c r="AJ1086" i="1"/>
  <c r="AK1086" i="1"/>
  <c r="AL1086" i="1"/>
  <c r="AM1086" i="1"/>
  <c r="AN1086" i="1"/>
  <c r="AV1086" i="1"/>
  <c r="C1087" i="1"/>
  <c r="D1087" i="1"/>
  <c r="E1087" i="1"/>
  <c r="F1087" i="1"/>
  <c r="G1087" i="1"/>
  <c r="H1087" i="1"/>
  <c r="J1087" i="1"/>
  <c r="K1087" i="1"/>
  <c r="L1087" i="1"/>
  <c r="M1087" i="1"/>
  <c r="AG1087" i="1"/>
  <c r="AH1087" i="1"/>
  <c r="AI1087" i="1"/>
  <c r="AJ1087" i="1"/>
  <c r="AK1087" i="1"/>
  <c r="AL1087" i="1"/>
  <c r="AM1087" i="1"/>
  <c r="AN1087" i="1"/>
  <c r="AV1087" i="1"/>
  <c r="C1088" i="1"/>
  <c r="D1088" i="1"/>
  <c r="E1088" i="1"/>
  <c r="F1088" i="1"/>
  <c r="G1088" i="1"/>
  <c r="H1088" i="1"/>
  <c r="J1088" i="1"/>
  <c r="K1088" i="1"/>
  <c r="L1088" i="1"/>
  <c r="M1088" i="1"/>
  <c r="AG1088" i="1"/>
  <c r="AH1088" i="1"/>
  <c r="AI1088" i="1"/>
  <c r="AJ1088" i="1"/>
  <c r="AK1088" i="1"/>
  <c r="AL1088" i="1"/>
  <c r="AM1088" i="1"/>
  <c r="AN1088" i="1"/>
  <c r="AV1088" i="1"/>
  <c r="C1089" i="1"/>
  <c r="D1089" i="1"/>
  <c r="E1089" i="1"/>
  <c r="F1089" i="1"/>
  <c r="G1089" i="1"/>
  <c r="H1089" i="1"/>
  <c r="J1089" i="1"/>
  <c r="K1089" i="1"/>
  <c r="L1089" i="1"/>
  <c r="M1089" i="1"/>
  <c r="AG1089" i="1"/>
  <c r="AH1089" i="1"/>
  <c r="AI1089" i="1"/>
  <c r="AJ1089" i="1"/>
  <c r="AK1089" i="1"/>
  <c r="AL1089" i="1"/>
  <c r="AM1089" i="1"/>
  <c r="AN1089" i="1"/>
  <c r="AV1089" i="1"/>
  <c r="C1090" i="1"/>
  <c r="D1090" i="1"/>
  <c r="E1090" i="1"/>
  <c r="F1090" i="1"/>
  <c r="G1090" i="1"/>
  <c r="H1090" i="1"/>
  <c r="J1090" i="1"/>
  <c r="K1090" i="1"/>
  <c r="L1090" i="1"/>
  <c r="M1090" i="1"/>
  <c r="AG1090" i="1"/>
  <c r="AH1090" i="1"/>
  <c r="AI1090" i="1"/>
  <c r="AJ1090" i="1"/>
  <c r="AK1090" i="1"/>
  <c r="AL1090" i="1"/>
  <c r="AM1090" i="1"/>
  <c r="AN1090" i="1"/>
  <c r="AV1090" i="1"/>
  <c r="C1091" i="1"/>
  <c r="D1091" i="1"/>
  <c r="E1091" i="1"/>
  <c r="F1091" i="1"/>
  <c r="G1091" i="1"/>
  <c r="H1091" i="1"/>
  <c r="J1091" i="1"/>
  <c r="K1091" i="1"/>
  <c r="L1091" i="1"/>
  <c r="M1091" i="1"/>
  <c r="AG1091" i="1"/>
  <c r="AH1091" i="1"/>
  <c r="AI1091" i="1"/>
  <c r="AJ1091" i="1"/>
  <c r="AK1091" i="1"/>
  <c r="AL1091" i="1"/>
  <c r="AM1091" i="1"/>
  <c r="AN1091" i="1"/>
  <c r="AV1091" i="1"/>
  <c r="C1092" i="1"/>
  <c r="D1092" i="1"/>
  <c r="E1092" i="1"/>
  <c r="F1092" i="1"/>
  <c r="G1092" i="1"/>
  <c r="H1092" i="1"/>
  <c r="J1092" i="1"/>
  <c r="K1092" i="1"/>
  <c r="L1092" i="1"/>
  <c r="M1092" i="1"/>
  <c r="AG1092" i="1"/>
  <c r="AH1092" i="1"/>
  <c r="AI1092" i="1"/>
  <c r="AJ1092" i="1"/>
  <c r="AK1092" i="1"/>
  <c r="AL1092" i="1"/>
  <c r="AM1092" i="1"/>
  <c r="AN1092" i="1"/>
  <c r="AV1092" i="1"/>
  <c r="C1093" i="1"/>
  <c r="D1093" i="1"/>
  <c r="E1093" i="1"/>
  <c r="F1093" i="1"/>
  <c r="G1093" i="1"/>
  <c r="H1093" i="1"/>
  <c r="J1093" i="1"/>
  <c r="K1093" i="1"/>
  <c r="L1093" i="1"/>
  <c r="M1093" i="1"/>
  <c r="AG1093" i="1"/>
  <c r="AH1093" i="1"/>
  <c r="AI1093" i="1"/>
  <c r="AJ1093" i="1"/>
  <c r="AK1093" i="1"/>
  <c r="AL1093" i="1"/>
  <c r="AM1093" i="1"/>
  <c r="AN1093" i="1"/>
  <c r="AV1093" i="1"/>
  <c r="C1094" i="1"/>
  <c r="D1094" i="1"/>
  <c r="E1094" i="1"/>
  <c r="F1094" i="1"/>
  <c r="G1094" i="1"/>
  <c r="H1094" i="1"/>
  <c r="J1094" i="1"/>
  <c r="K1094" i="1"/>
  <c r="L1094" i="1"/>
  <c r="M1094" i="1"/>
  <c r="AG1094" i="1"/>
  <c r="AH1094" i="1"/>
  <c r="AI1094" i="1"/>
  <c r="AJ1094" i="1"/>
  <c r="AK1094" i="1"/>
  <c r="AL1094" i="1"/>
  <c r="AM1094" i="1"/>
  <c r="AN1094" i="1"/>
  <c r="AV1094" i="1"/>
  <c r="C1095" i="1"/>
  <c r="D1095" i="1"/>
  <c r="E1095" i="1"/>
  <c r="F1095" i="1"/>
  <c r="G1095" i="1"/>
  <c r="H1095" i="1"/>
  <c r="J1095" i="1"/>
  <c r="K1095" i="1"/>
  <c r="L1095" i="1"/>
  <c r="M1095" i="1"/>
  <c r="AG1095" i="1"/>
  <c r="AH1095" i="1"/>
  <c r="AI1095" i="1"/>
  <c r="AJ1095" i="1"/>
  <c r="AK1095" i="1"/>
  <c r="AL1095" i="1"/>
  <c r="AM1095" i="1"/>
  <c r="AN1095" i="1"/>
  <c r="AV1095" i="1"/>
  <c r="C1096" i="1"/>
  <c r="D1096" i="1"/>
  <c r="E1096" i="1"/>
  <c r="F1096" i="1"/>
  <c r="G1096" i="1"/>
  <c r="H1096" i="1"/>
  <c r="J1096" i="1"/>
  <c r="K1096" i="1"/>
  <c r="L1096" i="1"/>
  <c r="M1096" i="1"/>
  <c r="AG1096" i="1"/>
  <c r="AH1096" i="1"/>
  <c r="AI1096" i="1"/>
  <c r="AJ1096" i="1"/>
  <c r="AK1096" i="1"/>
  <c r="AL1096" i="1"/>
  <c r="AM1096" i="1"/>
  <c r="AN1096" i="1"/>
  <c r="AV1096" i="1"/>
  <c r="C1097" i="1"/>
  <c r="D1097" i="1"/>
  <c r="E1097" i="1"/>
  <c r="F1097" i="1"/>
  <c r="G1097" i="1"/>
  <c r="H1097" i="1"/>
  <c r="J1097" i="1"/>
  <c r="K1097" i="1"/>
  <c r="L1097" i="1"/>
  <c r="M1097" i="1"/>
  <c r="AG1097" i="1"/>
  <c r="AH1097" i="1"/>
  <c r="AI1097" i="1"/>
  <c r="AJ1097" i="1"/>
  <c r="AK1097" i="1"/>
  <c r="AL1097" i="1"/>
  <c r="AM1097" i="1"/>
  <c r="AN1097" i="1"/>
  <c r="AV1097" i="1"/>
  <c r="C1098" i="1"/>
  <c r="D1098" i="1"/>
  <c r="E1098" i="1"/>
  <c r="F1098" i="1"/>
  <c r="G1098" i="1"/>
  <c r="H1098" i="1"/>
  <c r="J1098" i="1"/>
  <c r="K1098" i="1"/>
  <c r="L1098" i="1"/>
  <c r="M1098" i="1"/>
  <c r="AG1098" i="1"/>
  <c r="AH1098" i="1"/>
  <c r="AI1098" i="1"/>
  <c r="AJ1098" i="1"/>
  <c r="AK1098" i="1"/>
  <c r="AL1098" i="1"/>
  <c r="AM1098" i="1"/>
  <c r="AN1098" i="1"/>
  <c r="AV1098" i="1"/>
  <c r="C1099" i="1"/>
  <c r="D1099" i="1"/>
  <c r="E1099" i="1"/>
  <c r="F1099" i="1"/>
  <c r="G1099" i="1"/>
  <c r="H1099" i="1"/>
  <c r="J1099" i="1"/>
  <c r="K1099" i="1"/>
  <c r="L1099" i="1"/>
  <c r="M1099" i="1"/>
  <c r="AG1099" i="1"/>
  <c r="AH1099" i="1"/>
  <c r="AI1099" i="1"/>
  <c r="AJ1099" i="1"/>
  <c r="AK1099" i="1"/>
  <c r="AL1099" i="1"/>
  <c r="AM1099" i="1"/>
  <c r="AN1099" i="1"/>
  <c r="AV1099" i="1"/>
  <c r="C1100" i="1"/>
  <c r="D1100" i="1"/>
  <c r="E1100" i="1"/>
  <c r="F1100" i="1"/>
  <c r="G1100" i="1"/>
  <c r="H1100" i="1"/>
  <c r="J1100" i="1"/>
  <c r="K1100" i="1"/>
  <c r="L1100" i="1"/>
  <c r="M1100" i="1"/>
  <c r="AG1100" i="1"/>
  <c r="AH1100" i="1"/>
  <c r="AI1100" i="1"/>
  <c r="AJ1100" i="1"/>
  <c r="AK1100" i="1"/>
  <c r="AL1100" i="1"/>
  <c r="AM1100" i="1"/>
  <c r="AN1100" i="1"/>
  <c r="AV1100" i="1"/>
  <c r="C1101" i="1"/>
  <c r="D1101" i="1"/>
  <c r="E1101" i="1"/>
  <c r="F1101" i="1"/>
  <c r="G1101" i="1"/>
  <c r="H1101" i="1"/>
  <c r="J1101" i="1"/>
  <c r="K1101" i="1"/>
  <c r="L1101" i="1"/>
  <c r="M1101" i="1"/>
  <c r="AG1101" i="1"/>
  <c r="AH1101" i="1"/>
  <c r="AI1101" i="1"/>
  <c r="AJ1101" i="1"/>
  <c r="AK1101" i="1"/>
  <c r="AL1101" i="1"/>
  <c r="AM1101" i="1"/>
  <c r="AN1101" i="1"/>
  <c r="AV1101" i="1"/>
  <c r="C1102" i="1"/>
  <c r="D1102" i="1"/>
  <c r="E1102" i="1"/>
  <c r="F1102" i="1"/>
  <c r="G1102" i="1"/>
  <c r="H1102" i="1"/>
  <c r="J1102" i="1"/>
  <c r="K1102" i="1"/>
  <c r="L1102" i="1"/>
  <c r="M1102" i="1"/>
  <c r="AG1102" i="1"/>
  <c r="AH1102" i="1"/>
  <c r="AI1102" i="1"/>
  <c r="AJ1102" i="1"/>
  <c r="AK1102" i="1"/>
  <c r="AL1102" i="1"/>
  <c r="AM1102" i="1"/>
  <c r="AN1102" i="1"/>
  <c r="AV1102" i="1"/>
  <c r="C1103" i="1"/>
  <c r="D1103" i="1"/>
  <c r="E1103" i="1"/>
  <c r="F1103" i="1"/>
  <c r="G1103" i="1"/>
  <c r="H1103" i="1"/>
  <c r="J1103" i="1"/>
  <c r="K1103" i="1"/>
  <c r="L1103" i="1"/>
  <c r="M1103" i="1"/>
  <c r="AG1103" i="1"/>
  <c r="AH1103" i="1"/>
  <c r="AI1103" i="1"/>
  <c r="AJ1103" i="1"/>
  <c r="AK1103" i="1"/>
  <c r="AL1103" i="1"/>
  <c r="AM1103" i="1"/>
  <c r="AN1103" i="1"/>
  <c r="AV1103" i="1"/>
  <c r="C1104" i="1"/>
  <c r="D1104" i="1"/>
  <c r="E1104" i="1"/>
  <c r="F1104" i="1"/>
  <c r="G1104" i="1"/>
  <c r="H1104" i="1"/>
  <c r="J1104" i="1"/>
  <c r="K1104" i="1"/>
  <c r="L1104" i="1"/>
  <c r="M1104" i="1"/>
  <c r="AG1104" i="1"/>
  <c r="AH1104" i="1"/>
  <c r="AI1104" i="1"/>
  <c r="AJ1104" i="1"/>
  <c r="AK1104" i="1"/>
  <c r="AL1104" i="1"/>
  <c r="AM1104" i="1"/>
  <c r="AN1104" i="1"/>
  <c r="AV1104" i="1"/>
  <c r="C1105" i="1"/>
  <c r="D1105" i="1"/>
  <c r="E1105" i="1"/>
  <c r="F1105" i="1"/>
  <c r="G1105" i="1"/>
  <c r="H1105" i="1"/>
  <c r="J1105" i="1"/>
  <c r="K1105" i="1"/>
  <c r="L1105" i="1"/>
  <c r="M1105" i="1"/>
  <c r="AG1105" i="1"/>
  <c r="AH1105" i="1"/>
  <c r="AI1105" i="1"/>
  <c r="AJ1105" i="1"/>
  <c r="AK1105" i="1"/>
  <c r="AL1105" i="1"/>
  <c r="AM1105" i="1"/>
  <c r="AN1105" i="1"/>
  <c r="AV1105" i="1"/>
  <c r="C1106" i="1"/>
  <c r="D1106" i="1"/>
  <c r="E1106" i="1"/>
  <c r="F1106" i="1"/>
  <c r="G1106" i="1"/>
  <c r="H1106" i="1"/>
  <c r="J1106" i="1"/>
  <c r="K1106" i="1"/>
  <c r="L1106" i="1"/>
  <c r="M1106" i="1"/>
  <c r="AG1106" i="1"/>
  <c r="AH1106" i="1"/>
  <c r="AI1106" i="1"/>
  <c r="AJ1106" i="1"/>
  <c r="AK1106" i="1"/>
  <c r="AL1106" i="1"/>
  <c r="AM1106" i="1"/>
  <c r="AN1106" i="1"/>
  <c r="AV1106" i="1"/>
  <c r="C1107" i="1"/>
  <c r="D1107" i="1"/>
  <c r="E1107" i="1"/>
  <c r="F1107" i="1"/>
  <c r="G1107" i="1"/>
  <c r="H1107" i="1"/>
  <c r="J1107" i="1"/>
  <c r="K1107" i="1"/>
  <c r="L1107" i="1"/>
  <c r="M1107" i="1"/>
  <c r="AG1107" i="1"/>
  <c r="AH1107" i="1"/>
  <c r="AI1107" i="1"/>
  <c r="AJ1107" i="1"/>
  <c r="AK1107" i="1"/>
  <c r="AL1107" i="1"/>
  <c r="AM1107" i="1"/>
  <c r="AN1107" i="1"/>
  <c r="AV1107" i="1"/>
  <c r="C1108" i="1"/>
  <c r="D1108" i="1"/>
  <c r="E1108" i="1"/>
  <c r="F1108" i="1"/>
  <c r="G1108" i="1"/>
  <c r="H1108" i="1"/>
  <c r="J1108" i="1"/>
  <c r="K1108" i="1"/>
  <c r="L1108" i="1"/>
  <c r="M1108" i="1"/>
  <c r="AG1108" i="1"/>
  <c r="AH1108" i="1"/>
  <c r="AI1108" i="1"/>
  <c r="AJ1108" i="1"/>
  <c r="AK1108" i="1"/>
  <c r="AL1108" i="1"/>
  <c r="AM1108" i="1"/>
  <c r="AN1108" i="1"/>
  <c r="AV1108" i="1"/>
  <c r="C1109" i="1"/>
  <c r="D1109" i="1"/>
  <c r="E1109" i="1"/>
  <c r="F1109" i="1"/>
  <c r="G1109" i="1"/>
  <c r="H1109" i="1"/>
  <c r="J1109" i="1"/>
  <c r="K1109" i="1"/>
  <c r="L1109" i="1"/>
  <c r="M1109" i="1"/>
  <c r="AG1109" i="1"/>
  <c r="AH1109" i="1"/>
  <c r="AI1109" i="1"/>
  <c r="AJ1109" i="1"/>
  <c r="AK1109" i="1"/>
  <c r="AL1109" i="1"/>
  <c r="AM1109" i="1"/>
  <c r="AN1109" i="1"/>
  <c r="AV1109" i="1"/>
  <c r="C1110" i="1"/>
  <c r="D1110" i="1"/>
  <c r="E1110" i="1"/>
  <c r="F1110" i="1"/>
  <c r="G1110" i="1"/>
  <c r="H1110" i="1"/>
  <c r="J1110" i="1"/>
  <c r="K1110" i="1"/>
  <c r="L1110" i="1"/>
  <c r="M1110" i="1"/>
  <c r="AG1110" i="1"/>
  <c r="AH1110" i="1"/>
  <c r="AI1110" i="1"/>
  <c r="AJ1110" i="1"/>
  <c r="AK1110" i="1"/>
  <c r="AL1110" i="1"/>
  <c r="AM1110" i="1"/>
  <c r="AN1110" i="1"/>
  <c r="AV1110" i="1"/>
  <c r="C1111" i="1"/>
  <c r="D1111" i="1"/>
  <c r="E1111" i="1"/>
  <c r="F1111" i="1"/>
  <c r="G1111" i="1"/>
  <c r="H1111" i="1"/>
  <c r="J1111" i="1"/>
  <c r="K1111" i="1"/>
  <c r="L1111" i="1"/>
  <c r="M1111" i="1"/>
  <c r="AG1111" i="1"/>
  <c r="AH1111" i="1"/>
  <c r="AI1111" i="1"/>
  <c r="AJ1111" i="1"/>
  <c r="AK1111" i="1"/>
  <c r="AL1111" i="1"/>
  <c r="AM1111" i="1"/>
  <c r="AN1111" i="1"/>
  <c r="AV1111" i="1"/>
  <c r="C1112" i="1"/>
  <c r="D1112" i="1"/>
  <c r="E1112" i="1"/>
  <c r="F1112" i="1"/>
  <c r="G1112" i="1"/>
  <c r="H1112" i="1"/>
  <c r="J1112" i="1"/>
  <c r="K1112" i="1"/>
  <c r="L1112" i="1"/>
  <c r="M1112" i="1"/>
  <c r="AG1112" i="1"/>
  <c r="AH1112" i="1"/>
  <c r="AI1112" i="1"/>
  <c r="AJ1112" i="1"/>
  <c r="AK1112" i="1"/>
  <c r="AL1112" i="1"/>
  <c r="AM1112" i="1"/>
  <c r="AN1112" i="1"/>
  <c r="AV1112" i="1"/>
  <c r="C1113" i="1"/>
  <c r="D1113" i="1"/>
  <c r="E1113" i="1"/>
  <c r="F1113" i="1"/>
  <c r="G1113" i="1"/>
  <c r="H1113" i="1"/>
  <c r="J1113" i="1"/>
  <c r="K1113" i="1"/>
  <c r="L1113" i="1"/>
  <c r="M1113" i="1"/>
  <c r="AG1113" i="1"/>
  <c r="AH1113" i="1"/>
  <c r="AI1113" i="1"/>
  <c r="AJ1113" i="1"/>
  <c r="AK1113" i="1"/>
  <c r="AL1113" i="1"/>
  <c r="AM1113" i="1"/>
  <c r="AN1113" i="1"/>
  <c r="AV1113" i="1"/>
  <c r="C1114" i="1"/>
  <c r="D1114" i="1"/>
  <c r="E1114" i="1"/>
  <c r="F1114" i="1"/>
  <c r="G1114" i="1"/>
  <c r="H1114" i="1"/>
  <c r="J1114" i="1"/>
  <c r="K1114" i="1"/>
  <c r="L1114" i="1"/>
  <c r="M1114" i="1"/>
  <c r="AG1114" i="1"/>
  <c r="AH1114" i="1"/>
  <c r="AI1114" i="1"/>
  <c r="AJ1114" i="1"/>
  <c r="AK1114" i="1"/>
  <c r="AL1114" i="1"/>
  <c r="AM1114" i="1"/>
  <c r="AN1114" i="1"/>
  <c r="AV1114" i="1"/>
  <c r="C1115" i="1"/>
  <c r="D1115" i="1"/>
  <c r="E1115" i="1"/>
  <c r="F1115" i="1"/>
  <c r="G1115" i="1"/>
  <c r="H1115" i="1"/>
  <c r="J1115" i="1"/>
  <c r="K1115" i="1"/>
  <c r="L1115" i="1"/>
  <c r="M1115" i="1"/>
  <c r="AG1115" i="1"/>
  <c r="AH1115" i="1"/>
  <c r="AI1115" i="1"/>
  <c r="AJ1115" i="1"/>
  <c r="AK1115" i="1"/>
  <c r="AL1115" i="1"/>
  <c r="AM1115" i="1"/>
  <c r="AN1115" i="1"/>
  <c r="AV1115" i="1"/>
  <c r="C1116" i="1"/>
  <c r="D1116" i="1"/>
  <c r="E1116" i="1"/>
  <c r="F1116" i="1"/>
  <c r="G1116" i="1"/>
  <c r="H1116" i="1"/>
  <c r="J1116" i="1"/>
  <c r="K1116" i="1"/>
  <c r="L1116" i="1"/>
  <c r="M1116" i="1"/>
  <c r="AG1116" i="1"/>
  <c r="AH1116" i="1"/>
  <c r="AI1116" i="1"/>
  <c r="AJ1116" i="1"/>
  <c r="AK1116" i="1"/>
  <c r="AL1116" i="1"/>
  <c r="AM1116" i="1"/>
  <c r="AN1116" i="1"/>
  <c r="AV1116" i="1"/>
  <c r="C1117" i="1"/>
  <c r="D1117" i="1"/>
  <c r="E1117" i="1"/>
  <c r="F1117" i="1"/>
  <c r="G1117" i="1"/>
  <c r="H1117" i="1"/>
  <c r="J1117" i="1"/>
  <c r="K1117" i="1"/>
  <c r="L1117" i="1"/>
  <c r="M1117" i="1"/>
  <c r="AG1117" i="1"/>
  <c r="AH1117" i="1"/>
  <c r="AI1117" i="1"/>
  <c r="AJ1117" i="1"/>
  <c r="AK1117" i="1"/>
  <c r="AL1117" i="1"/>
  <c r="AM1117" i="1"/>
  <c r="AN1117" i="1"/>
  <c r="AV1117" i="1"/>
  <c r="C1118" i="1"/>
  <c r="D1118" i="1"/>
  <c r="E1118" i="1"/>
  <c r="F1118" i="1"/>
  <c r="G1118" i="1"/>
  <c r="H1118" i="1"/>
  <c r="J1118" i="1"/>
  <c r="K1118" i="1"/>
  <c r="L1118" i="1"/>
  <c r="M1118" i="1"/>
  <c r="AG1118" i="1"/>
  <c r="AH1118" i="1"/>
  <c r="AI1118" i="1"/>
  <c r="AJ1118" i="1"/>
  <c r="AK1118" i="1"/>
  <c r="AL1118" i="1"/>
  <c r="AM1118" i="1"/>
  <c r="AN1118" i="1"/>
  <c r="AV1118" i="1"/>
  <c r="C1119" i="1"/>
  <c r="D1119" i="1"/>
  <c r="E1119" i="1"/>
  <c r="F1119" i="1"/>
  <c r="G1119" i="1"/>
  <c r="H1119" i="1"/>
  <c r="J1119" i="1"/>
  <c r="K1119" i="1"/>
  <c r="L1119" i="1"/>
  <c r="M1119" i="1"/>
  <c r="AG1119" i="1"/>
  <c r="AH1119" i="1"/>
  <c r="AI1119" i="1"/>
  <c r="AJ1119" i="1"/>
  <c r="AK1119" i="1"/>
  <c r="AL1119" i="1"/>
  <c r="AM1119" i="1"/>
  <c r="AN1119" i="1"/>
  <c r="AV1119" i="1"/>
  <c r="C1120" i="1"/>
  <c r="D1120" i="1"/>
  <c r="E1120" i="1"/>
  <c r="F1120" i="1"/>
  <c r="G1120" i="1"/>
  <c r="H1120" i="1"/>
  <c r="J1120" i="1"/>
  <c r="K1120" i="1"/>
  <c r="L1120" i="1"/>
  <c r="M1120" i="1"/>
  <c r="AG1120" i="1"/>
  <c r="AH1120" i="1"/>
  <c r="AI1120" i="1"/>
  <c r="AJ1120" i="1"/>
  <c r="AK1120" i="1"/>
  <c r="AL1120" i="1"/>
  <c r="AM1120" i="1"/>
  <c r="AN1120" i="1"/>
  <c r="AV1120" i="1"/>
  <c r="C1121" i="1"/>
  <c r="D1121" i="1"/>
  <c r="E1121" i="1"/>
  <c r="F1121" i="1"/>
  <c r="G1121" i="1"/>
  <c r="H1121" i="1"/>
  <c r="J1121" i="1"/>
  <c r="K1121" i="1"/>
  <c r="L1121" i="1"/>
  <c r="M1121" i="1"/>
  <c r="AG1121" i="1"/>
  <c r="AH1121" i="1"/>
  <c r="AI1121" i="1"/>
  <c r="AJ1121" i="1"/>
  <c r="AK1121" i="1"/>
  <c r="AL1121" i="1"/>
  <c r="AM1121" i="1"/>
  <c r="AN1121" i="1"/>
  <c r="AV1121" i="1"/>
  <c r="C1122" i="1"/>
  <c r="D1122" i="1"/>
  <c r="E1122" i="1"/>
  <c r="F1122" i="1"/>
  <c r="G1122" i="1"/>
  <c r="H1122" i="1"/>
  <c r="J1122" i="1"/>
  <c r="K1122" i="1"/>
  <c r="L1122" i="1"/>
  <c r="M1122" i="1"/>
  <c r="AG1122" i="1"/>
  <c r="AH1122" i="1"/>
  <c r="AI1122" i="1"/>
  <c r="AJ1122" i="1"/>
  <c r="AK1122" i="1"/>
  <c r="AL1122" i="1"/>
  <c r="AM1122" i="1"/>
  <c r="AN1122" i="1"/>
  <c r="AV1122" i="1"/>
  <c r="C1123" i="1"/>
  <c r="D1123" i="1"/>
  <c r="E1123" i="1"/>
  <c r="F1123" i="1"/>
  <c r="G1123" i="1"/>
  <c r="H1123" i="1"/>
  <c r="J1123" i="1"/>
  <c r="K1123" i="1"/>
  <c r="L1123" i="1"/>
  <c r="M1123" i="1"/>
  <c r="AG1123" i="1"/>
  <c r="AH1123" i="1"/>
  <c r="AI1123" i="1"/>
  <c r="AJ1123" i="1"/>
  <c r="AK1123" i="1"/>
  <c r="AL1123" i="1"/>
  <c r="AM1123" i="1"/>
  <c r="AN1123" i="1"/>
  <c r="AV1123" i="1"/>
  <c r="C1124" i="1"/>
  <c r="D1124" i="1"/>
  <c r="E1124" i="1"/>
  <c r="F1124" i="1"/>
  <c r="G1124" i="1"/>
  <c r="H1124" i="1"/>
  <c r="J1124" i="1"/>
  <c r="K1124" i="1"/>
  <c r="L1124" i="1"/>
  <c r="M1124" i="1"/>
  <c r="AG1124" i="1"/>
  <c r="AH1124" i="1"/>
  <c r="AI1124" i="1"/>
  <c r="AJ1124" i="1"/>
  <c r="AK1124" i="1"/>
  <c r="AL1124" i="1"/>
  <c r="AM1124" i="1"/>
  <c r="AN1124" i="1"/>
  <c r="AV1124" i="1"/>
  <c r="C1125" i="1"/>
  <c r="D1125" i="1"/>
  <c r="E1125" i="1"/>
  <c r="F1125" i="1"/>
  <c r="G1125" i="1"/>
  <c r="H1125" i="1"/>
  <c r="J1125" i="1"/>
  <c r="K1125" i="1"/>
  <c r="L1125" i="1"/>
  <c r="M1125" i="1"/>
  <c r="AG1125" i="1"/>
  <c r="AH1125" i="1"/>
  <c r="AI1125" i="1"/>
  <c r="AJ1125" i="1"/>
  <c r="AK1125" i="1"/>
  <c r="AL1125" i="1"/>
  <c r="AM1125" i="1"/>
  <c r="AN1125" i="1"/>
  <c r="AV1125" i="1"/>
  <c r="C1126" i="1"/>
  <c r="D1126" i="1"/>
  <c r="E1126" i="1"/>
  <c r="F1126" i="1"/>
  <c r="G1126" i="1"/>
  <c r="H1126" i="1"/>
  <c r="J1126" i="1"/>
  <c r="K1126" i="1"/>
  <c r="L1126" i="1"/>
  <c r="M1126" i="1"/>
  <c r="AG1126" i="1"/>
  <c r="AH1126" i="1"/>
  <c r="AI1126" i="1"/>
  <c r="AJ1126" i="1"/>
  <c r="AK1126" i="1"/>
  <c r="AL1126" i="1"/>
  <c r="AM1126" i="1"/>
  <c r="AN1126" i="1"/>
  <c r="AV1126" i="1"/>
  <c r="C1127" i="1"/>
  <c r="D1127" i="1"/>
  <c r="E1127" i="1"/>
  <c r="F1127" i="1"/>
  <c r="G1127" i="1"/>
  <c r="H1127" i="1"/>
  <c r="J1127" i="1"/>
  <c r="K1127" i="1"/>
  <c r="L1127" i="1"/>
  <c r="M1127" i="1"/>
  <c r="AG1127" i="1"/>
  <c r="AH1127" i="1"/>
  <c r="AI1127" i="1"/>
  <c r="AJ1127" i="1"/>
  <c r="AK1127" i="1"/>
  <c r="AL1127" i="1"/>
  <c r="AM1127" i="1"/>
  <c r="AN1127" i="1"/>
  <c r="AV1127" i="1"/>
  <c r="C1128" i="1"/>
  <c r="D1128" i="1"/>
  <c r="E1128" i="1"/>
  <c r="F1128" i="1"/>
  <c r="G1128" i="1"/>
  <c r="H1128" i="1"/>
  <c r="J1128" i="1"/>
  <c r="K1128" i="1"/>
  <c r="L1128" i="1"/>
  <c r="M1128" i="1"/>
  <c r="AG1128" i="1"/>
  <c r="AH1128" i="1"/>
  <c r="AI1128" i="1"/>
  <c r="AJ1128" i="1"/>
  <c r="AK1128" i="1"/>
  <c r="AL1128" i="1"/>
  <c r="AM1128" i="1"/>
  <c r="AN1128" i="1"/>
  <c r="AV1128" i="1"/>
  <c r="C1129" i="1"/>
  <c r="D1129" i="1"/>
  <c r="E1129" i="1"/>
  <c r="F1129" i="1"/>
  <c r="G1129" i="1"/>
  <c r="H1129" i="1"/>
  <c r="J1129" i="1"/>
  <c r="K1129" i="1"/>
  <c r="L1129" i="1"/>
  <c r="M1129" i="1"/>
  <c r="AG1129" i="1"/>
  <c r="AH1129" i="1"/>
  <c r="AI1129" i="1"/>
  <c r="AJ1129" i="1"/>
  <c r="AK1129" i="1"/>
  <c r="AL1129" i="1"/>
  <c r="AM1129" i="1"/>
  <c r="AN1129" i="1"/>
  <c r="AV1129" i="1"/>
  <c r="C1130" i="1"/>
  <c r="D1130" i="1"/>
  <c r="E1130" i="1"/>
  <c r="F1130" i="1"/>
  <c r="G1130" i="1"/>
  <c r="H1130" i="1"/>
  <c r="J1130" i="1"/>
  <c r="K1130" i="1"/>
  <c r="L1130" i="1"/>
  <c r="M1130" i="1"/>
  <c r="AG1130" i="1"/>
  <c r="AH1130" i="1"/>
  <c r="AI1130" i="1"/>
  <c r="AJ1130" i="1"/>
  <c r="AK1130" i="1"/>
  <c r="AL1130" i="1"/>
  <c r="AM1130" i="1"/>
  <c r="AN1130" i="1"/>
  <c r="AV1130" i="1"/>
  <c r="C1131" i="1"/>
  <c r="D1131" i="1"/>
  <c r="E1131" i="1"/>
  <c r="F1131" i="1"/>
  <c r="G1131" i="1"/>
  <c r="H1131" i="1"/>
  <c r="J1131" i="1"/>
  <c r="K1131" i="1"/>
  <c r="L1131" i="1"/>
  <c r="M1131" i="1"/>
  <c r="AG1131" i="1"/>
  <c r="AH1131" i="1"/>
  <c r="AI1131" i="1"/>
  <c r="AJ1131" i="1"/>
  <c r="AK1131" i="1"/>
  <c r="AL1131" i="1"/>
  <c r="AM1131" i="1"/>
  <c r="AN1131" i="1"/>
  <c r="AV1131" i="1"/>
  <c r="C1132" i="1"/>
  <c r="D1132" i="1"/>
  <c r="E1132" i="1"/>
  <c r="F1132" i="1"/>
  <c r="G1132" i="1"/>
  <c r="H1132" i="1"/>
  <c r="J1132" i="1"/>
  <c r="K1132" i="1"/>
  <c r="L1132" i="1"/>
  <c r="M1132" i="1"/>
  <c r="AG1132" i="1"/>
  <c r="AH1132" i="1"/>
  <c r="AI1132" i="1"/>
  <c r="AJ1132" i="1"/>
  <c r="AK1132" i="1"/>
  <c r="AL1132" i="1"/>
  <c r="AM1132" i="1"/>
  <c r="AN1132" i="1"/>
  <c r="AV1132" i="1"/>
  <c r="C1133" i="1"/>
  <c r="D1133" i="1"/>
  <c r="E1133" i="1"/>
  <c r="F1133" i="1"/>
  <c r="G1133" i="1"/>
  <c r="H1133" i="1"/>
  <c r="J1133" i="1"/>
  <c r="K1133" i="1"/>
  <c r="L1133" i="1"/>
  <c r="M1133" i="1"/>
  <c r="AG1133" i="1"/>
  <c r="AH1133" i="1"/>
  <c r="AI1133" i="1"/>
  <c r="AJ1133" i="1"/>
  <c r="AK1133" i="1"/>
  <c r="AL1133" i="1"/>
  <c r="AM1133" i="1"/>
  <c r="AN1133" i="1"/>
  <c r="AV1133" i="1"/>
  <c r="C1134" i="1"/>
  <c r="D1134" i="1"/>
  <c r="E1134" i="1"/>
  <c r="F1134" i="1"/>
  <c r="G1134" i="1"/>
  <c r="H1134" i="1"/>
  <c r="J1134" i="1"/>
  <c r="K1134" i="1"/>
  <c r="L1134" i="1"/>
  <c r="M1134" i="1"/>
  <c r="AG1134" i="1"/>
  <c r="AH1134" i="1"/>
  <c r="AI1134" i="1"/>
  <c r="AJ1134" i="1"/>
  <c r="AK1134" i="1"/>
  <c r="AL1134" i="1"/>
  <c r="AM1134" i="1"/>
  <c r="AN1134" i="1"/>
  <c r="AV1134" i="1"/>
  <c r="C1135" i="1"/>
  <c r="D1135" i="1"/>
  <c r="E1135" i="1"/>
  <c r="F1135" i="1"/>
  <c r="G1135" i="1"/>
  <c r="H1135" i="1"/>
  <c r="J1135" i="1"/>
  <c r="K1135" i="1"/>
  <c r="L1135" i="1"/>
  <c r="M1135" i="1"/>
  <c r="AG1135" i="1"/>
  <c r="AH1135" i="1"/>
  <c r="AI1135" i="1"/>
  <c r="AJ1135" i="1"/>
  <c r="AK1135" i="1"/>
  <c r="AL1135" i="1"/>
  <c r="AM1135" i="1"/>
  <c r="AN1135" i="1"/>
  <c r="AV1135" i="1"/>
  <c r="C1136" i="1"/>
  <c r="D1136" i="1"/>
  <c r="E1136" i="1"/>
  <c r="F1136" i="1"/>
  <c r="G1136" i="1"/>
  <c r="H1136" i="1"/>
  <c r="J1136" i="1"/>
  <c r="K1136" i="1"/>
  <c r="L1136" i="1"/>
  <c r="M1136" i="1"/>
  <c r="AG1136" i="1"/>
  <c r="AH1136" i="1"/>
  <c r="AI1136" i="1"/>
  <c r="AJ1136" i="1"/>
  <c r="AK1136" i="1"/>
  <c r="AL1136" i="1"/>
  <c r="AM1136" i="1"/>
  <c r="AN1136" i="1"/>
  <c r="AV1136" i="1"/>
  <c r="C1137" i="1"/>
  <c r="D1137" i="1"/>
  <c r="E1137" i="1"/>
  <c r="F1137" i="1"/>
  <c r="G1137" i="1"/>
  <c r="H1137" i="1"/>
  <c r="J1137" i="1"/>
  <c r="K1137" i="1"/>
  <c r="L1137" i="1"/>
  <c r="M1137" i="1"/>
  <c r="AG1137" i="1"/>
  <c r="AH1137" i="1"/>
  <c r="AI1137" i="1"/>
  <c r="AJ1137" i="1"/>
  <c r="AK1137" i="1"/>
  <c r="AL1137" i="1"/>
  <c r="AM1137" i="1"/>
  <c r="AN1137" i="1"/>
  <c r="AV1137" i="1"/>
  <c r="C1138" i="1"/>
  <c r="D1138" i="1"/>
  <c r="E1138" i="1"/>
  <c r="F1138" i="1"/>
  <c r="G1138" i="1"/>
  <c r="H1138" i="1"/>
  <c r="J1138" i="1"/>
  <c r="K1138" i="1"/>
  <c r="L1138" i="1"/>
  <c r="M1138" i="1"/>
  <c r="AG1138" i="1"/>
  <c r="AH1138" i="1"/>
  <c r="AI1138" i="1"/>
  <c r="AJ1138" i="1"/>
  <c r="AK1138" i="1"/>
  <c r="AL1138" i="1"/>
  <c r="AM1138" i="1"/>
  <c r="AN1138" i="1"/>
  <c r="AV1138" i="1"/>
  <c r="C1139" i="1"/>
  <c r="D1139" i="1"/>
  <c r="E1139" i="1"/>
  <c r="F1139" i="1"/>
  <c r="G1139" i="1"/>
  <c r="H1139" i="1"/>
  <c r="J1139" i="1"/>
  <c r="K1139" i="1"/>
  <c r="L1139" i="1"/>
  <c r="M1139" i="1"/>
  <c r="AG1139" i="1"/>
  <c r="AH1139" i="1"/>
  <c r="AI1139" i="1"/>
  <c r="AJ1139" i="1"/>
  <c r="AK1139" i="1"/>
  <c r="AL1139" i="1"/>
  <c r="AM1139" i="1"/>
  <c r="AN1139" i="1"/>
  <c r="AV1139" i="1"/>
  <c r="C1140" i="1"/>
  <c r="D1140" i="1"/>
  <c r="E1140" i="1"/>
  <c r="F1140" i="1"/>
  <c r="G1140" i="1"/>
  <c r="H1140" i="1"/>
  <c r="J1140" i="1"/>
  <c r="K1140" i="1"/>
  <c r="L1140" i="1"/>
  <c r="M1140" i="1"/>
  <c r="AG1140" i="1"/>
  <c r="AH1140" i="1"/>
  <c r="AI1140" i="1"/>
  <c r="AJ1140" i="1"/>
  <c r="AK1140" i="1"/>
  <c r="AL1140" i="1"/>
  <c r="AM1140" i="1"/>
  <c r="AN1140" i="1"/>
  <c r="AV1140" i="1"/>
  <c r="C1141" i="1"/>
  <c r="D1141" i="1"/>
  <c r="E1141" i="1"/>
  <c r="F1141" i="1"/>
  <c r="G1141" i="1"/>
  <c r="H1141" i="1"/>
  <c r="J1141" i="1"/>
  <c r="K1141" i="1"/>
  <c r="L1141" i="1"/>
  <c r="M1141" i="1"/>
  <c r="AG1141" i="1"/>
  <c r="AH1141" i="1"/>
  <c r="AI1141" i="1"/>
  <c r="AJ1141" i="1"/>
  <c r="AK1141" i="1"/>
  <c r="AL1141" i="1"/>
  <c r="AM1141" i="1"/>
  <c r="AN1141" i="1"/>
  <c r="AV1141" i="1"/>
  <c r="C1142" i="1"/>
  <c r="D1142" i="1"/>
  <c r="E1142" i="1"/>
  <c r="F1142" i="1"/>
  <c r="G1142" i="1"/>
  <c r="H1142" i="1"/>
  <c r="J1142" i="1"/>
  <c r="K1142" i="1"/>
  <c r="L1142" i="1"/>
  <c r="M1142" i="1"/>
  <c r="AG1142" i="1"/>
  <c r="AH1142" i="1"/>
  <c r="AI1142" i="1"/>
  <c r="AJ1142" i="1"/>
  <c r="AK1142" i="1"/>
  <c r="AL1142" i="1"/>
  <c r="AM1142" i="1"/>
  <c r="AN1142" i="1"/>
  <c r="AV1142" i="1"/>
  <c r="C1143" i="1"/>
  <c r="D1143" i="1"/>
  <c r="E1143" i="1"/>
  <c r="F1143" i="1"/>
  <c r="G1143" i="1"/>
  <c r="H1143" i="1"/>
  <c r="J1143" i="1"/>
  <c r="K1143" i="1"/>
  <c r="L1143" i="1"/>
  <c r="M1143" i="1"/>
  <c r="AG1143" i="1"/>
  <c r="AH1143" i="1"/>
  <c r="AI1143" i="1"/>
  <c r="AJ1143" i="1"/>
  <c r="AK1143" i="1"/>
  <c r="AL1143" i="1"/>
  <c r="AM1143" i="1"/>
  <c r="AN1143" i="1"/>
  <c r="AV1143" i="1"/>
  <c r="C1144" i="1"/>
  <c r="D1144" i="1"/>
  <c r="E1144" i="1"/>
  <c r="F1144" i="1"/>
  <c r="G1144" i="1"/>
  <c r="H1144" i="1"/>
  <c r="J1144" i="1"/>
  <c r="K1144" i="1"/>
  <c r="L1144" i="1"/>
  <c r="M1144" i="1"/>
  <c r="AG1144" i="1"/>
  <c r="AH1144" i="1"/>
  <c r="AI1144" i="1"/>
  <c r="AJ1144" i="1"/>
  <c r="AK1144" i="1"/>
  <c r="AL1144" i="1"/>
  <c r="AM1144" i="1"/>
  <c r="AN1144" i="1"/>
  <c r="AV1144" i="1"/>
  <c r="C1145" i="1"/>
  <c r="D1145" i="1"/>
  <c r="E1145" i="1"/>
  <c r="F1145" i="1"/>
  <c r="G1145" i="1"/>
  <c r="H1145" i="1"/>
  <c r="J1145" i="1"/>
  <c r="K1145" i="1"/>
  <c r="L1145" i="1"/>
  <c r="M1145" i="1"/>
  <c r="AG1145" i="1"/>
  <c r="AH1145" i="1"/>
  <c r="AI1145" i="1"/>
  <c r="AJ1145" i="1"/>
  <c r="AK1145" i="1"/>
  <c r="AL1145" i="1"/>
  <c r="AM1145" i="1"/>
  <c r="AN1145" i="1"/>
  <c r="AV1145" i="1"/>
  <c r="C1146" i="1"/>
  <c r="D1146" i="1"/>
  <c r="E1146" i="1"/>
  <c r="F1146" i="1"/>
  <c r="G1146" i="1"/>
  <c r="H1146" i="1"/>
  <c r="J1146" i="1"/>
  <c r="K1146" i="1"/>
  <c r="L1146" i="1"/>
  <c r="M1146" i="1"/>
  <c r="AG1146" i="1"/>
  <c r="AH1146" i="1"/>
  <c r="AI1146" i="1"/>
  <c r="AJ1146" i="1"/>
  <c r="AK1146" i="1"/>
  <c r="AL1146" i="1"/>
  <c r="AM1146" i="1"/>
  <c r="AN1146" i="1"/>
  <c r="AV1146" i="1"/>
  <c r="C1147" i="1"/>
  <c r="D1147" i="1"/>
  <c r="E1147" i="1"/>
  <c r="F1147" i="1"/>
  <c r="G1147" i="1"/>
  <c r="H1147" i="1"/>
  <c r="J1147" i="1"/>
  <c r="K1147" i="1"/>
  <c r="L1147" i="1"/>
  <c r="M1147" i="1"/>
  <c r="AG1147" i="1"/>
  <c r="AH1147" i="1"/>
  <c r="AI1147" i="1"/>
  <c r="AJ1147" i="1"/>
  <c r="AK1147" i="1"/>
  <c r="AL1147" i="1"/>
  <c r="AM1147" i="1"/>
  <c r="AN1147" i="1"/>
  <c r="AV1147" i="1"/>
  <c r="C1148" i="1"/>
  <c r="D1148" i="1"/>
  <c r="E1148" i="1"/>
  <c r="F1148" i="1"/>
  <c r="G1148" i="1"/>
  <c r="H1148" i="1"/>
  <c r="J1148" i="1"/>
  <c r="K1148" i="1"/>
  <c r="L1148" i="1"/>
  <c r="M1148" i="1"/>
  <c r="AG1148" i="1"/>
  <c r="AH1148" i="1"/>
  <c r="AI1148" i="1"/>
  <c r="AJ1148" i="1"/>
  <c r="AK1148" i="1"/>
  <c r="AL1148" i="1"/>
  <c r="AM1148" i="1"/>
  <c r="AN1148" i="1"/>
  <c r="AV1148" i="1"/>
  <c r="C1149" i="1"/>
  <c r="D1149" i="1"/>
  <c r="E1149" i="1"/>
  <c r="F1149" i="1"/>
  <c r="G1149" i="1"/>
  <c r="H1149" i="1"/>
  <c r="J1149" i="1"/>
  <c r="K1149" i="1"/>
  <c r="L1149" i="1"/>
  <c r="M1149" i="1"/>
  <c r="AG1149" i="1"/>
  <c r="AH1149" i="1"/>
  <c r="AI1149" i="1"/>
  <c r="AJ1149" i="1"/>
  <c r="AK1149" i="1"/>
  <c r="AL1149" i="1"/>
  <c r="AM1149" i="1"/>
  <c r="AN1149" i="1"/>
  <c r="AV1149" i="1"/>
  <c r="C1150" i="1"/>
  <c r="D1150" i="1"/>
  <c r="E1150" i="1"/>
  <c r="F1150" i="1"/>
  <c r="G1150" i="1"/>
  <c r="H1150" i="1"/>
  <c r="J1150" i="1"/>
  <c r="K1150" i="1"/>
  <c r="L1150" i="1"/>
  <c r="M1150" i="1"/>
  <c r="AG1150" i="1"/>
  <c r="AH1150" i="1"/>
  <c r="AI1150" i="1"/>
  <c r="AJ1150" i="1"/>
  <c r="AK1150" i="1"/>
  <c r="AL1150" i="1"/>
  <c r="AM1150" i="1"/>
  <c r="AN1150" i="1"/>
  <c r="AV1150" i="1"/>
  <c r="C1151" i="1"/>
  <c r="D1151" i="1"/>
  <c r="E1151" i="1"/>
  <c r="F1151" i="1"/>
  <c r="G1151" i="1"/>
  <c r="H1151" i="1"/>
  <c r="J1151" i="1"/>
  <c r="K1151" i="1"/>
  <c r="L1151" i="1"/>
  <c r="M1151" i="1"/>
  <c r="AG1151" i="1"/>
  <c r="AH1151" i="1"/>
  <c r="AI1151" i="1"/>
  <c r="AJ1151" i="1"/>
  <c r="AK1151" i="1"/>
  <c r="AL1151" i="1"/>
  <c r="AM1151" i="1"/>
  <c r="AN1151" i="1"/>
  <c r="AV1151" i="1"/>
  <c r="C1152" i="1"/>
  <c r="D1152" i="1"/>
  <c r="E1152" i="1"/>
  <c r="F1152" i="1"/>
  <c r="G1152" i="1"/>
  <c r="H1152" i="1"/>
  <c r="J1152" i="1"/>
  <c r="K1152" i="1"/>
  <c r="L1152" i="1"/>
  <c r="M1152" i="1"/>
  <c r="AG1152" i="1"/>
  <c r="AH1152" i="1"/>
  <c r="AI1152" i="1"/>
  <c r="AJ1152" i="1"/>
  <c r="AK1152" i="1"/>
  <c r="AL1152" i="1"/>
  <c r="AM1152" i="1"/>
  <c r="AN1152" i="1"/>
  <c r="AV1152" i="1"/>
  <c r="C1153" i="1"/>
  <c r="D1153" i="1"/>
  <c r="E1153" i="1"/>
  <c r="F1153" i="1"/>
  <c r="G1153" i="1"/>
  <c r="H1153" i="1"/>
  <c r="J1153" i="1"/>
  <c r="K1153" i="1"/>
  <c r="L1153" i="1"/>
  <c r="M1153" i="1"/>
  <c r="AG1153" i="1"/>
  <c r="AH1153" i="1"/>
  <c r="AI1153" i="1"/>
  <c r="AJ1153" i="1"/>
  <c r="AK1153" i="1"/>
  <c r="AL1153" i="1"/>
  <c r="AM1153" i="1"/>
  <c r="AN1153" i="1"/>
  <c r="AV1153" i="1"/>
  <c r="C1154" i="1"/>
  <c r="D1154" i="1"/>
  <c r="E1154" i="1"/>
  <c r="F1154" i="1"/>
  <c r="G1154" i="1"/>
  <c r="H1154" i="1"/>
  <c r="J1154" i="1"/>
  <c r="K1154" i="1"/>
  <c r="L1154" i="1"/>
  <c r="M1154" i="1"/>
  <c r="AG1154" i="1"/>
  <c r="AH1154" i="1"/>
  <c r="AI1154" i="1"/>
  <c r="AJ1154" i="1"/>
  <c r="AK1154" i="1"/>
  <c r="AL1154" i="1"/>
  <c r="AM1154" i="1"/>
  <c r="AN1154" i="1"/>
  <c r="AV1154" i="1"/>
  <c r="C1155" i="1"/>
  <c r="D1155" i="1"/>
  <c r="E1155" i="1"/>
  <c r="F1155" i="1"/>
  <c r="G1155" i="1"/>
  <c r="H1155" i="1"/>
  <c r="J1155" i="1"/>
  <c r="K1155" i="1"/>
  <c r="L1155" i="1"/>
  <c r="M1155" i="1"/>
  <c r="AG1155" i="1"/>
  <c r="AH1155" i="1"/>
  <c r="AI1155" i="1"/>
  <c r="AJ1155" i="1"/>
  <c r="AK1155" i="1"/>
  <c r="AL1155" i="1"/>
  <c r="AM1155" i="1"/>
  <c r="AN1155" i="1"/>
  <c r="AV1155" i="1"/>
  <c r="C1156" i="1"/>
  <c r="D1156" i="1"/>
  <c r="E1156" i="1"/>
  <c r="F1156" i="1"/>
  <c r="G1156" i="1"/>
  <c r="H1156" i="1"/>
  <c r="J1156" i="1"/>
  <c r="K1156" i="1"/>
  <c r="L1156" i="1"/>
  <c r="M1156" i="1"/>
  <c r="AG1156" i="1"/>
  <c r="AH1156" i="1"/>
  <c r="AI1156" i="1"/>
  <c r="AJ1156" i="1"/>
  <c r="AK1156" i="1"/>
  <c r="AL1156" i="1"/>
  <c r="AM1156" i="1"/>
  <c r="AN1156" i="1"/>
  <c r="AV1156" i="1"/>
  <c r="C1157" i="1"/>
  <c r="D1157" i="1"/>
  <c r="E1157" i="1"/>
  <c r="F1157" i="1"/>
  <c r="G1157" i="1"/>
  <c r="H1157" i="1"/>
  <c r="J1157" i="1"/>
  <c r="K1157" i="1"/>
  <c r="L1157" i="1"/>
  <c r="M1157" i="1"/>
  <c r="AG1157" i="1"/>
  <c r="AH1157" i="1"/>
  <c r="AI1157" i="1"/>
  <c r="AJ1157" i="1"/>
  <c r="AK1157" i="1"/>
  <c r="AL1157" i="1"/>
  <c r="AM1157" i="1"/>
  <c r="AN1157" i="1"/>
  <c r="AV1157" i="1"/>
  <c r="C1158" i="1"/>
  <c r="D1158" i="1"/>
  <c r="E1158" i="1"/>
  <c r="F1158" i="1"/>
  <c r="G1158" i="1"/>
  <c r="H1158" i="1"/>
  <c r="J1158" i="1"/>
  <c r="K1158" i="1"/>
  <c r="L1158" i="1"/>
  <c r="M1158" i="1"/>
  <c r="AG1158" i="1"/>
  <c r="AH1158" i="1"/>
  <c r="AI1158" i="1"/>
  <c r="AJ1158" i="1"/>
  <c r="AK1158" i="1"/>
  <c r="AL1158" i="1"/>
  <c r="AM1158" i="1"/>
  <c r="AN1158" i="1"/>
  <c r="AV1158" i="1"/>
  <c r="C1159" i="1"/>
  <c r="D1159" i="1"/>
  <c r="E1159" i="1"/>
  <c r="F1159" i="1"/>
  <c r="G1159" i="1"/>
  <c r="H1159" i="1"/>
  <c r="J1159" i="1"/>
  <c r="K1159" i="1"/>
  <c r="L1159" i="1"/>
  <c r="M1159" i="1"/>
  <c r="AG1159" i="1"/>
  <c r="AH1159" i="1"/>
  <c r="AI1159" i="1"/>
  <c r="AJ1159" i="1"/>
  <c r="AK1159" i="1"/>
  <c r="AL1159" i="1"/>
  <c r="AM1159" i="1"/>
  <c r="AN1159" i="1"/>
  <c r="AV1159" i="1"/>
  <c r="C1160" i="1"/>
  <c r="D1160" i="1"/>
  <c r="E1160" i="1"/>
  <c r="F1160" i="1"/>
  <c r="G1160" i="1"/>
  <c r="H1160" i="1"/>
  <c r="J1160" i="1"/>
  <c r="K1160" i="1"/>
  <c r="L1160" i="1"/>
  <c r="M1160" i="1"/>
  <c r="AG1160" i="1"/>
  <c r="AH1160" i="1"/>
  <c r="AI1160" i="1"/>
  <c r="AJ1160" i="1"/>
  <c r="AK1160" i="1"/>
  <c r="AL1160" i="1"/>
  <c r="AM1160" i="1"/>
  <c r="AN1160" i="1"/>
  <c r="AV1160" i="1"/>
  <c r="C1161" i="1"/>
  <c r="D1161" i="1"/>
  <c r="E1161" i="1"/>
  <c r="F1161" i="1"/>
  <c r="G1161" i="1"/>
  <c r="H1161" i="1"/>
  <c r="J1161" i="1"/>
  <c r="K1161" i="1"/>
  <c r="L1161" i="1"/>
  <c r="M1161" i="1"/>
  <c r="AG1161" i="1"/>
  <c r="AH1161" i="1"/>
  <c r="AI1161" i="1"/>
  <c r="AJ1161" i="1"/>
  <c r="AK1161" i="1"/>
  <c r="AL1161" i="1"/>
  <c r="AM1161" i="1"/>
  <c r="AN1161" i="1"/>
  <c r="AV1161" i="1"/>
  <c r="C1162" i="1"/>
  <c r="D1162" i="1"/>
  <c r="E1162" i="1"/>
  <c r="F1162" i="1"/>
  <c r="G1162" i="1"/>
  <c r="H1162" i="1"/>
  <c r="J1162" i="1"/>
  <c r="K1162" i="1"/>
  <c r="L1162" i="1"/>
  <c r="M1162" i="1"/>
  <c r="AG1162" i="1"/>
  <c r="AH1162" i="1"/>
  <c r="AI1162" i="1"/>
  <c r="AJ1162" i="1"/>
  <c r="AK1162" i="1"/>
  <c r="AL1162" i="1"/>
  <c r="AM1162" i="1"/>
  <c r="AN1162" i="1"/>
  <c r="AV1162" i="1"/>
  <c r="C1163" i="1"/>
  <c r="D1163" i="1"/>
  <c r="E1163" i="1"/>
  <c r="F1163" i="1"/>
  <c r="G1163" i="1"/>
  <c r="H1163" i="1"/>
  <c r="J1163" i="1"/>
  <c r="K1163" i="1"/>
  <c r="L1163" i="1"/>
  <c r="M1163" i="1"/>
  <c r="AG1163" i="1"/>
  <c r="AH1163" i="1"/>
  <c r="AI1163" i="1"/>
  <c r="AJ1163" i="1"/>
  <c r="AK1163" i="1"/>
  <c r="AL1163" i="1"/>
  <c r="AM1163" i="1"/>
  <c r="AN1163" i="1"/>
  <c r="AV1163" i="1"/>
  <c r="C1164" i="1"/>
  <c r="D1164" i="1"/>
  <c r="E1164" i="1"/>
  <c r="F1164" i="1"/>
  <c r="G1164" i="1"/>
  <c r="H1164" i="1"/>
  <c r="J1164" i="1"/>
  <c r="K1164" i="1"/>
  <c r="L1164" i="1"/>
  <c r="M1164" i="1"/>
  <c r="AG1164" i="1"/>
  <c r="AH1164" i="1"/>
  <c r="AI1164" i="1"/>
  <c r="AJ1164" i="1"/>
  <c r="AK1164" i="1"/>
  <c r="AL1164" i="1"/>
  <c r="AM1164" i="1"/>
  <c r="AN1164" i="1"/>
  <c r="AV1164" i="1"/>
  <c r="C1165" i="1"/>
  <c r="D1165" i="1"/>
  <c r="E1165" i="1"/>
  <c r="F1165" i="1"/>
  <c r="G1165" i="1"/>
  <c r="H1165" i="1"/>
  <c r="J1165" i="1"/>
  <c r="K1165" i="1"/>
  <c r="L1165" i="1"/>
  <c r="M1165" i="1"/>
  <c r="AG1165" i="1"/>
  <c r="AH1165" i="1"/>
  <c r="AI1165" i="1"/>
  <c r="AJ1165" i="1"/>
  <c r="AK1165" i="1"/>
  <c r="AL1165" i="1"/>
  <c r="AM1165" i="1"/>
  <c r="AN1165" i="1"/>
  <c r="AV1165" i="1"/>
  <c r="C1166" i="1"/>
  <c r="D1166" i="1"/>
  <c r="E1166" i="1"/>
  <c r="F1166" i="1"/>
  <c r="G1166" i="1"/>
  <c r="H1166" i="1"/>
  <c r="J1166" i="1"/>
  <c r="K1166" i="1"/>
  <c r="L1166" i="1"/>
  <c r="M1166" i="1"/>
  <c r="AG1166" i="1"/>
  <c r="AH1166" i="1"/>
  <c r="AI1166" i="1"/>
  <c r="AJ1166" i="1"/>
  <c r="AK1166" i="1"/>
  <c r="AL1166" i="1"/>
  <c r="AM1166" i="1"/>
  <c r="AN1166" i="1"/>
  <c r="AV1166" i="1"/>
  <c r="C1167" i="1"/>
  <c r="D1167" i="1"/>
  <c r="E1167" i="1"/>
  <c r="F1167" i="1"/>
  <c r="G1167" i="1"/>
  <c r="H1167" i="1"/>
  <c r="J1167" i="1"/>
  <c r="K1167" i="1"/>
  <c r="L1167" i="1"/>
  <c r="M1167" i="1"/>
  <c r="AG1167" i="1"/>
  <c r="AH1167" i="1"/>
  <c r="AI1167" i="1"/>
  <c r="AJ1167" i="1"/>
  <c r="AK1167" i="1"/>
  <c r="AL1167" i="1"/>
  <c r="AM1167" i="1"/>
  <c r="AN1167" i="1"/>
  <c r="AV1167" i="1"/>
  <c r="C1168" i="1"/>
  <c r="D1168" i="1"/>
  <c r="E1168" i="1"/>
  <c r="F1168" i="1"/>
  <c r="G1168" i="1"/>
  <c r="H1168" i="1"/>
  <c r="J1168" i="1"/>
  <c r="K1168" i="1"/>
  <c r="L1168" i="1"/>
  <c r="M1168" i="1"/>
  <c r="AG1168" i="1"/>
  <c r="AH1168" i="1"/>
  <c r="AI1168" i="1"/>
  <c r="AJ1168" i="1"/>
  <c r="AK1168" i="1"/>
  <c r="AL1168" i="1"/>
  <c r="AM1168" i="1"/>
  <c r="AN1168" i="1"/>
  <c r="AV1168" i="1"/>
  <c r="C1169" i="1"/>
  <c r="D1169" i="1"/>
  <c r="E1169" i="1"/>
  <c r="F1169" i="1"/>
  <c r="G1169" i="1"/>
  <c r="H1169" i="1"/>
  <c r="J1169" i="1"/>
  <c r="K1169" i="1"/>
  <c r="L1169" i="1"/>
  <c r="M1169" i="1"/>
  <c r="AG1169" i="1"/>
  <c r="AH1169" i="1"/>
  <c r="AI1169" i="1"/>
  <c r="AJ1169" i="1"/>
  <c r="AK1169" i="1"/>
  <c r="AL1169" i="1"/>
  <c r="AM1169" i="1"/>
  <c r="AN1169" i="1"/>
  <c r="C1171" i="1"/>
  <c r="D1171" i="1"/>
  <c r="E1171" i="1"/>
  <c r="F1171" i="1"/>
  <c r="G1171" i="1"/>
  <c r="H1171" i="1"/>
  <c r="J1171" i="1"/>
  <c r="K1171" i="1"/>
  <c r="L1171" i="1"/>
  <c r="M1171" i="1"/>
  <c r="AG1171" i="1"/>
  <c r="AH1171" i="1"/>
  <c r="AI1171" i="1"/>
  <c r="AJ1171" i="1"/>
  <c r="AK1171" i="1"/>
  <c r="AL1171" i="1"/>
  <c r="AM1171" i="1"/>
  <c r="AN1171" i="1"/>
  <c r="AV1171" i="1"/>
  <c r="C1172" i="1"/>
  <c r="D1172" i="1"/>
  <c r="E1172" i="1"/>
  <c r="F1172" i="1"/>
  <c r="G1172" i="1"/>
  <c r="H1172" i="1"/>
  <c r="J1172" i="1"/>
  <c r="K1172" i="1"/>
  <c r="L1172" i="1"/>
  <c r="M1172" i="1"/>
  <c r="AG1172" i="1"/>
  <c r="AH1172" i="1"/>
  <c r="AI1172" i="1"/>
  <c r="AJ1172" i="1"/>
  <c r="AK1172" i="1"/>
  <c r="AL1172" i="1"/>
  <c r="AM1172" i="1"/>
  <c r="AN1172" i="1"/>
  <c r="AV1172" i="1"/>
  <c r="C1173" i="1"/>
  <c r="D1173" i="1"/>
  <c r="E1173" i="1"/>
  <c r="F1173" i="1"/>
  <c r="G1173" i="1"/>
  <c r="H1173" i="1"/>
  <c r="J1173" i="1"/>
  <c r="K1173" i="1"/>
  <c r="L1173" i="1"/>
  <c r="M1173" i="1"/>
  <c r="AG1173" i="1"/>
  <c r="AH1173" i="1"/>
  <c r="AI1173" i="1"/>
  <c r="AJ1173" i="1"/>
  <c r="AK1173" i="1"/>
  <c r="AL1173" i="1"/>
  <c r="AM1173" i="1"/>
  <c r="AN1173" i="1"/>
  <c r="AV1173" i="1"/>
  <c r="C1174" i="1"/>
  <c r="D1174" i="1"/>
  <c r="E1174" i="1"/>
  <c r="F1174" i="1"/>
  <c r="G1174" i="1"/>
  <c r="H1174" i="1"/>
  <c r="J1174" i="1"/>
  <c r="K1174" i="1"/>
  <c r="L1174" i="1"/>
  <c r="M1174" i="1"/>
  <c r="AG1174" i="1"/>
  <c r="AH1174" i="1"/>
  <c r="AI1174" i="1"/>
  <c r="AJ1174" i="1"/>
  <c r="AK1174" i="1"/>
  <c r="AL1174" i="1"/>
  <c r="AM1174" i="1"/>
  <c r="AN1174" i="1"/>
  <c r="AV1174" i="1"/>
  <c r="C1175" i="1"/>
  <c r="D1175" i="1"/>
  <c r="E1175" i="1"/>
  <c r="F1175" i="1"/>
  <c r="G1175" i="1"/>
  <c r="H1175" i="1"/>
  <c r="J1175" i="1"/>
  <c r="K1175" i="1"/>
  <c r="L1175" i="1"/>
  <c r="M1175" i="1"/>
  <c r="AG1175" i="1"/>
  <c r="AH1175" i="1"/>
  <c r="AI1175" i="1"/>
  <c r="AJ1175" i="1"/>
  <c r="AK1175" i="1"/>
  <c r="AL1175" i="1"/>
  <c r="AM1175" i="1"/>
  <c r="AN1175" i="1"/>
  <c r="AV1175" i="1"/>
  <c r="C1176" i="1"/>
  <c r="D1176" i="1"/>
  <c r="E1176" i="1"/>
  <c r="F1176" i="1"/>
  <c r="G1176" i="1"/>
  <c r="H1176" i="1"/>
  <c r="J1176" i="1"/>
  <c r="K1176" i="1"/>
  <c r="L1176" i="1"/>
  <c r="M1176" i="1"/>
  <c r="AG1176" i="1"/>
  <c r="AH1176" i="1"/>
  <c r="AI1176" i="1"/>
  <c r="AJ1176" i="1"/>
  <c r="AK1176" i="1"/>
  <c r="AL1176" i="1"/>
  <c r="AM1176" i="1"/>
  <c r="AN1176" i="1"/>
  <c r="AV1176" i="1"/>
  <c r="C1177" i="1"/>
  <c r="D1177" i="1"/>
  <c r="E1177" i="1"/>
  <c r="F1177" i="1"/>
  <c r="G1177" i="1"/>
  <c r="H1177" i="1"/>
  <c r="J1177" i="1"/>
  <c r="K1177" i="1"/>
  <c r="L1177" i="1"/>
  <c r="M1177" i="1"/>
  <c r="AG1177" i="1"/>
  <c r="AH1177" i="1"/>
  <c r="AI1177" i="1"/>
  <c r="AJ1177" i="1"/>
  <c r="AK1177" i="1"/>
  <c r="AL1177" i="1"/>
  <c r="AM1177" i="1"/>
  <c r="AN1177" i="1"/>
  <c r="AV1177" i="1"/>
  <c r="C1178" i="1"/>
  <c r="D1178" i="1"/>
  <c r="E1178" i="1"/>
  <c r="F1178" i="1"/>
  <c r="G1178" i="1"/>
  <c r="H1178" i="1"/>
  <c r="J1178" i="1"/>
  <c r="K1178" i="1"/>
  <c r="L1178" i="1"/>
  <c r="M1178" i="1"/>
  <c r="AG1178" i="1"/>
  <c r="AH1178" i="1"/>
  <c r="AI1178" i="1"/>
  <c r="AJ1178" i="1"/>
  <c r="AK1178" i="1"/>
  <c r="AL1178" i="1"/>
  <c r="AM1178" i="1"/>
  <c r="AN1178" i="1"/>
  <c r="AV1178" i="1"/>
  <c r="C1179" i="1"/>
  <c r="D1179" i="1"/>
  <c r="E1179" i="1"/>
  <c r="F1179" i="1"/>
  <c r="G1179" i="1"/>
  <c r="H1179" i="1"/>
  <c r="J1179" i="1"/>
  <c r="K1179" i="1"/>
  <c r="L1179" i="1"/>
  <c r="M1179" i="1"/>
  <c r="AG1179" i="1"/>
  <c r="AH1179" i="1"/>
  <c r="AI1179" i="1"/>
  <c r="AJ1179" i="1"/>
  <c r="AK1179" i="1"/>
  <c r="AL1179" i="1"/>
  <c r="AM1179" i="1"/>
  <c r="AN1179" i="1"/>
  <c r="AV1179" i="1"/>
  <c r="C1180" i="1"/>
  <c r="D1180" i="1"/>
  <c r="E1180" i="1"/>
  <c r="F1180" i="1"/>
  <c r="G1180" i="1"/>
  <c r="H1180" i="1"/>
  <c r="J1180" i="1"/>
  <c r="K1180" i="1"/>
  <c r="L1180" i="1"/>
  <c r="M1180" i="1"/>
  <c r="AG1180" i="1"/>
  <c r="AH1180" i="1"/>
  <c r="AI1180" i="1"/>
  <c r="AJ1180" i="1"/>
  <c r="AK1180" i="1"/>
  <c r="AL1180" i="1"/>
  <c r="AM1180" i="1"/>
  <c r="AN1180" i="1"/>
  <c r="AV1180" i="1"/>
  <c r="C1181" i="1"/>
  <c r="D1181" i="1"/>
  <c r="E1181" i="1"/>
  <c r="F1181" i="1"/>
  <c r="G1181" i="1"/>
  <c r="H1181" i="1"/>
  <c r="J1181" i="1"/>
  <c r="K1181" i="1"/>
  <c r="L1181" i="1"/>
  <c r="M1181" i="1"/>
  <c r="AG1181" i="1"/>
  <c r="AH1181" i="1"/>
  <c r="AI1181" i="1"/>
  <c r="AJ1181" i="1"/>
  <c r="AK1181" i="1"/>
  <c r="AL1181" i="1"/>
  <c r="AM1181" i="1"/>
  <c r="AN1181" i="1"/>
  <c r="AV1181" i="1"/>
  <c r="C1182" i="1"/>
  <c r="D1182" i="1"/>
  <c r="E1182" i="1"/>
  <c r="F1182" i="1"/>
  <c r="G1182" i="1"/>
  <c r="H1182" i="1"/>
  <c r="J1182" i="1"/>
  <c r="K1182" i="1"/>
  <c r="L1182" i="1"/>
  <c r="M1182" i="1"/>
  <c r="AG1182" i="1"/>
  <c r="AH1182" i="1"/>
  <c r="AI1182" i="1"/>
  <c r="AJ1182" i="1"/>
  <c r="AK1182" i="1"/>
  <c r="AL1182" i="1"/>
  <c r="AM1182" i="1"/>
  <c r="AN1182" i="1"/>
  <c r="AV1182" i="1"/>
  <c r="C1183" i="1"/>
  <c r="D1183" i="1"/>
  <c r="E1183" i="1"/>
  <c r="F1183" i="1"/>
  <c r="G1183" i="1"/>
  <c r="H1183" i="1"/>
  <c r="J1183" i="1"/>
  <c r="K1183" i="1"/>
  <c r="L1183" i="1"/>
  <c r="M1183" i="1"/>
  <c r="AG1183" i="1"/>
  <c r="AH1183" i="1"/>
  <c r="AI1183" i="1"/>
  <c r="AJ1183" i="1"/>
  <c r="AK1183" i="1"/>
  <c r="AL1183" i="1"/>
  <c r="AM1183" i="1"/>
  <c r="AN1183" i="1"/>
  <c r="AV1183" i="1"/>
  <c r="C1184" i="1"/>
  <c r="D1184" i="1"/>
  <c r="E1184" i="1"/>
  <c r="F1184" i="1"/>
  <c r="G1184" i="1"/>
  <c r="H1184" i="1"/>
  <c r="J1184" i="1"/>
  <c r="K1184" i="1"/>
  <c r="L1184" i="1"/>
  <c r="M1184" i="1"/>
  <c r="AG1184" i="1"/>
  <c r="AH1184" i="1"/>
  <c r="AI1184" i="1"/>
  <c r="AJ1184" i="1"/>
  <c r="AK1184" i="1"/>
  <c r="AL1184" i="1"/>
  <c r="AM1184" i="1"/>
  <c r="AN1184" i="1"/>
  <c r="AV1184" i="1"/>
  <c r="C1185" i="1"/>
  <c r="D1185" i="1"/>
  <c r="E1185" i="1"/>
  <c r="F1185" i="1"/>
  <c r="G1185" i="1"/>
  <c r="H1185" i="1"/>
  <c r="J1185" i="1"/>
  <c r="K1185" i="1"/>
  <c r="L1185" i="1"/>
  <c r="M1185" i="1"/>
  <c r="AG1185" i="1"/>
  <c r="AH1185" i="1"/>
  <c r="AI1185" i="1"/>
  <c r="AJ1185" i="1"/>
  <c r="AK1185" i="1"/>
  <c r="AL1185" i="1"/>
  <c r="AM1185" i="1"/>
  <c r="AN1185" i="1"/>
  <c r="AV1185" i="1"/>
  <c r="C1186" i="1"/>
  <c r="D1186" i="1"/>
  <c r="E1186" i="1"/>
  <c r="F1186" i="1"/>
  <c r="G1186" i="1"/>
  <c r="H1186" i="1"/>
  <c r="J1186" i="1"/>
  <c r="K1186" i="1"/>
  <c r="L1186" i="1"/>
  <c r="M1186" i="1"/>
  <c r="AG1186" i="1"/>
  <c r="AH1186" i="1"/>
  <c r="AI1186" i="1"/>
  <c r="AJ1186" i="1"/>
  <c r="AK1186" i="1"/>
  <c r="AL1186" i="1"/>
  <c r="AM1186" i="1"/>
  <c r="AN1186" i="1"/>
  <c r="AV1186" i="1"/>
  <c r="C1187" i="1"/>
  <c r="D1187" i="1"/>
  <c r="E1187" i="1"/>
  <c r="F1187" i="1"/>
  <c r="G1187" i="1"/>
  <c r="H1187" i="1"/>
  <c r="J1187" i="1"/>
  <c r="K1187" i="1"/>
  <c r="L1187" i="1"/>
  <c r="M1187" i="1"/>
  <c r="AG1187" i="1"/>
  <c r="AH1187" i="1"/>
  <c r="AI1187" i="1"/>
  <c r="AJ1187" i="1"/>
  <c r="AK1187" i="1"/>
  <c r="AL1187" i="1"/>
  <c r="AM1187" i="1"/>
  <c r="AN1187" i="1"/>
  <c r="AV1187" i="1"/>
  <c r="C1188" i="1"/>
  <c r="D1188" i="1"/>
  <c r="E1188" i="1"/>
  <c r="F1188" i="1"/>
  <c r="G1188" i="1"/>
  <c r="H1188" i="1"/>
  <c r="J1188" i="1"/>
  <c r="K1188" i="1"/>
  <c r="L1188" i="1"/>
  <c r="M1188" i="1"/>
  <c r="AG1188" i="1"/>
  <c r="AH1188" i="1"/>
  <c r="AI1188" i="1"/>
  <c r="AJ1188" i="1"/>
  <c r="AK1188" i="1"/>
  <c r="AL1188" i="1"/>
  <c r="AM1188" i="1"/>
  <c r="AN1188" i="1"/>
  <c r="AV1188" i="1"/>
  <c r="C1189" i="1"/>
  <c r="D1189" i="1"/>
  <c r="E1189" i="1"/>
  <c r="F1189" i="1"/>
  <c r="G1189" i="1"/>
  <c r="H1189" i="1"/>
  <c r="J1189" i="1"/>
  <c r="K1189" i="1"/>
  <c r="L1189" i="1"/>
  <c r="M1189" i="1"/>
  <c r="AG1189" i="1"/>
  <c r="AH1189" i="1"/>
  <c r="AI1189" i="1"/>
  <c r="AJ1189" i="1"/>
  <c r="AK1189" i="1"/>
  <c r="AL1189" i="1"/>
  <c r="AM1189" i="1"/>
  <c r="AN1189" i="1"/>
  <c r="AV1189" i="1"/>
  <c r="C1190" i="1"/>
  <c r="D1190" i="1"/>
  <c r="E1190" i="1"/>
  <c r="F1190" i="1"/>
  <c r="G1190" i="1"/>
  <c r="H1190" i="1"/>
  <c r="J1190" i="1"/>
  <c r="K1190" i="1"/>
  <c r="L1190" i="1"/>
  <c r="M1190" i="1"/>
  <c r="AG1190" i="1"/>
  <c r="AH1190" i="1"/>
  <c r="AI1190" i="1"/>
  <c r="AJ1190" i="1"/>
  <c r="AK1190" i="1"/>
  <c r="AL1190" i="1"/>
  <c r="AM1190" i="1"/>
  <c r="AN1190" i="1"/>
  <c r="AV1190" i="1"/>
  <c r="C1191" i="1"/>
  <c r="D1191" i="1"/>
  <c r="E1191" i="1"/>
  <c r="F1191" i="1"/>
  <c r="G1191" i="1"/>
  <c r="H1191" i="1"/>
  <c r="J1191" i="1"/>
  <c r="K1191" i="1"/>
  <c r="L1191" i="1"/>
  <c r="M1191" i="1"/>
  <c r="AG1191" i="1"/>
  <c r="AH1191" i="1"/>
  <c r="AI1191" i="1"/>
  <c r="AJ1191" i="1"/>
  <c r="AK1191" i="1"/>
  <c r="AL1191" i="1"/>
  <c r="AM1191" i="1"/>
  <c r="AN1191" i="1"/>
  <c r="AV1191" i="1"/>
  <c r="C1192" i="1"/>
  <c r="D1192" i="1"/>
  <c r="E1192" i="1"/>
  <c r="F1192" i="1"/>
  <c r="G1192" i="1"/>
  <c r="H1192" i="1"/>
  <c r="J1192" i="1"/>
  <c r="K1192" i="1"/>
  <c r="L1192" i="1"/>
  <c r="M1192" i="1"/>
  <c r="AG1192" i="1"/>
  <c r="AH1192" i="1"/>
  <c r="AI1192" i="1"/>
  <c r="AJ1192" i="1"/>
  <c r="AK1192" i="1"/>
  <c r="AL1192" i="1"/>
  <c r="AM1192" i="1"/>
  <c r="AN1192" i="1"/>
  <c r="AV1192" i="1"/>
  <c r="C1193" i="1"/>
  <c r="D1193" i="1"/>
  <c r="E1193" i="1"/>
  <c r="F1193" i="1"/>
  <c r="G1193" i="1"/>
  <c r="H1193" i="1"/>
  <c r="J1193" i="1"/>
  <c r="K1193" i="1"/>
  <c r="L1193" i="1"/>
  <c r="M1193" i="1"/>
  <c r="AG1193" i="1"/>
  <c r="AH1193" i="1"/>
  <c r="AI1193" i="1"/>
  <c r="AJ1193" i="1"/>
  <c r="AK1193" i="1"/>
  <c r="AL1193" i="1"/>
  <c r="AM1193" i="1"/>
  <c r="AN1193" i="1"/>
  <c r="AV1193" i="1"/>
  <c r="C1194" i="1"/>
  <c r="D1194" i="1"/>
  <c r="E1194" i="1"/>
  <c r="F1194" i="1"/>
  <c r="G1194" i="1"/>
  <c r="H1194" i="1"/>
  <c r="J1194" i="1"/>
  <c r="K1194" i="1"/>
  <c r="L1194" i="1"/>
  <c r="M1194" i="1"/>
  <c r="AG1194" i="1"/>
  <c r="AH1194" i="1"/>
  <c r="AI1194" i="1"/>
  <c r="AJ1194" i="1"/>
  <c r="AK1194" i="1"/>
  <c r="AL1194" i="1"/>
  <c r="AM1194" i="1"/>
  <c r="AN1194" i="1"/>
  <c r="AV1194" i="1"/>
  <c r="C1195" i="1"/>
  <c r="D1195" i="1"/>
  <c r="E1195" i="1"/>
  <c r="F1195" i="1"/>
  <c r="G1195" i="1"/>
  <c r="H1195" i="1"/>
  <c r="J1195" i="1"/>
  <c r="K1195" i="1"/>
  <c r="L1195" i="1"/>
  <c r="M1195" i="1"/>
  <c r="AG1195" i="1"/>
  <c r="AH1195" i="1"/>
  <c r="AI1195" i="1"/>
  <c r="AJ1195" i="1"/>
  <c r="AK1195" i="1"/>
  <c r="AL1195" i="1"/>
  <c r="AM1195" i="1"/>
  <c r="AN1195" i="1"/>
  <c r="AV1195" i="1"/>
  <c r="C1196" i="1"/>
  <c r="D1196" i="1"/>
  <c r="E1196" i="1"/>
  <c r="F1196" i="1"/>
  <c r="G1196" i="1"/>
  <c r="H1196" i="1"/>
  <c r="J1196" i="1"/>
  <c r="K1196" i="1"/>
  <c r="L1196" i="1"/>
  <c r="M1196" i="1"/>
  <c r="AG1196" i="1"/>
  <c r="AH1196" i="1"/>
  <c r="AI1196" i="1"/>
  <c r="AJ1196" i="1"/>
  <c r="AK1196" i="1"/>
  <c r="AL1196" i="1"/>
  <c r="AM1196" i="1"/>
  <c r="AN1196" i="1"/>
  <c r="AV1196" i="1"/>
  <c r="C1197" i="1"/>
  <c r="D1197" i="1"/>
  <c r="E1197" i="1"/>
  <c r="F1197" i="1"/>
  <c r="G1197" i="1"/>
  <c r="H1197" i="1"/>
  <c r="J1197" i="1"/>
  <c r="K1197" i="1"/>
  <c r="L1197" i="1"/>
  <c r="M1197" i="1"/>
  <c r="AG1197" i="1"/>
  <c r="AH1197" i="1"/>
  <c r="AI1197" i="1"/>
  <c r="AJ1197" i="1"/>
  <c r="AK1197" i="1"/>
  <c r="AL1197" i="1"/>
  <c r="AM1197" i="1"/>
  <c r="AN1197" i="1"/>
  <c r="AV1197" i="1"/>
  <c r="C1198" i="1"/>
  <c r="D1198" i="1"/>
  <c r="E1198" i="1"/>
  <c r="F1198" i="1"/>
  <c r="G1198" i="1"/>
  <c r="H1198" i="1"/>
  <c r="J1198" i="1"/>
  <c r="K1198" i="1"/>
  <c r="L1198" i="1"/>
  <c r="M1198" i="1"/>
  <c r="AG1198" i="1"/>
  <c r="AH1198" i="1"/>
  <c r="AI1198" i="1"/>
  <c r="AJ1198" i="1"/>
  <c r="AK1198" i="1"/>
  <c r="AL1198" i="1"/>
  <c r="AM1198" i="1"/>
  <c r="AN1198" i="1"/>
  <c r="AV1198" i="1"/>
  <c r="C1199" i="1"/>
  <c r="D1199" i="1"/>
  <c r="E1199" i="1"/>
  <c r="F1199" i="1"/>
  <c r="G1199" i="1"/>
  <c r="H1199" i="1"/>
  <c r="J1199" i="1"/>
  <c r="K1199" i="1"/>
  <c r="L1199" i="1"/>
  <c r="M1199" i="1"/>
  <c r="AG1199" i="1"/>
  <c r="AH1199" i="1"/>
  <c r="AI1199" i="1"/>
  <c r="AJ1199" i="1"/>
  <c r="AK1199" i="1"/>
  <c r="AL1199" i="1"/>
  <c r="AM1199" i="1"/>
  <c r="AN1199" i="1"/>
  <c r="AV1199" i="1"/>
  <c r="C1200" i="1"/>
  <c r="D1200" i="1"/>
  <c r="E1200" i="1"/>
  <c r="F1200" i="1"/>
  <c r="G1200" i="1"/>
  <c r="H1200" i="1"/>
  <c r="J1200" i="1"/>
  <c r="K1200" i="1"/>
  <c r="L1200" i="1"/>
  <c r="M1200" i="1"/>
  <c r="AG1200" i="1"/>
  <c r="AH1200" i="1"/>
  <c r="AI1200" i="1"/>
  <c r="AJ1200" i="1"/>
  <c r="AK1200" i="1"/>
  <c r="AL1200" i="1"/>
  <c r="AM1200" i="1"/>
  <c r="AN1200" i="1"/>
  <c r="AV1200" i="1"/>
  <c r="C1201" i="1"/>
  <c r="D1201" i="1"/>
  <c r="E1201" i="1"/>
  <c r="F1201" i="1"/>
  <c r="G1201" i="1"/>
  <c r="H1201" i="1"/>
  <c r="J1201" i="1"/>
  <c r="K1201" i="1"/>
  <c r="L1201" i="1"/>
  <c r="M1201" i="1"/>
  <c r="AG1201" i="1"/>
  <c r="AH1201" i="1"/>
  <c r="AI1201" i="1"/>
  <c r="AJ1201" i="1"/>
  <c r="AK1201" i="1"/>
  <c r="AL1201" i="1"/>
  <c r="AM1201" i="1"/>
  <c r="AN1201" i="1"/>
  <c r="AV1201" i="1"/>
  <c r="C1202" i="1"/>
  <c r="D1202" i="1"/>
  <c r="E1202" i="1"/>
  <c r="F1202" i="1"/>
  <c r="G1202" i="1"/>
  <c r="H1202" i="1"/>
  <c r="J1202" i="1"/>
  <c r="K1202" i="1"/>
  <c r="L1202" i="1"/>
  <c r="M1202" i="1"/>
  <c r="AG1202" i="1"/>
  <c r="AH1202" i="1"/>
  <c r="AI1202" i="1"/>
  <c r="AJ1202" i="1"/>
  <c r="AK1202" i="1"/>
  <c r="AL1202" i="1"/>
  <c r="AM1202" i="1"/>
  <c r="AN1202" i="1"/>
  <c r="AV1202" i="1"/>
  <c r="C1203" i="1"/>
  <c r="D1203" i="1"/>
  <c r="E1203" i="1"/>
  <c r="F1203" i="1"/>
  <c r="G1203" i="1"/>
  <c r="H1203" i="1"/>
  <c r="J1203" i="1"/>
  <c r="K1203" i="1"/>
  <c r="L1203" i="1"/>
  <c r="M1203" i="1"/>
  <c r="AG1203" i="1"/>
  <c r="AH1203" i="1"/>
  <c r="AI1203" i="1"/>
  <c r="AJ1203" i="1"/>
  <c r="AK1203" i="1"/>
  <c r="AL1203" i="1"/>
  <c r="AM1203" i="1"/>
  <c r="AN1203" i="1"/>
  <c r="AV1203" i="1"/>
  <c r="C1204" i="1"/>
  <c r="D1204" i="1"/>
  <c r="E1204" i="1"/>
  <c r="F1204" i="1"/>
  <c r="G1204" i="1"/>
  <c r="H1204" i="1"/>
  <c r="J1204" i="1"/>
  <c r="K1204" i="1"/>
  <c r="L1204" i="1"/>
  <c r="M1204" i="1"/>
  <c r="AG1204" i="1"/>
  <c r="AH1204" i="1"/>
  <c r="AI1204" i="1"/>
  <c r="AJ1204" i="1"/>
  <c r="AK1204" i="1"/>
  <c r="AL1204" i="1"/>
  <c r="AM1204" i="1"/>
  <c r="AN1204" i="1"/>
  <c r="AV1204" i="1"/>
  <c r="C1205" i="1"/>
  <c r="D1205" i="1"/>
  <c r="E1205" i="1"/>
  <c r="F1205" i="1"/>
  <c r="G1205" i="1"/>
  <c r="H1205" i="1"/>
  <c r="J1205" i="1"/>
  <c r="K1205" i="1"/>
  <c r="L1205" i="1"/>
  <c r="M1205" i="1"/>
  <c r="AG1205" i="1"/>
  <c r="AH1205" i="1"/>
  <c r="AI1205" i="1"/>
  <c r="AJ1205" i="1"/>
  <c r="AK1205" i="1"/>
  <c r="AL1205" i="1"/>
  <c r="AM1205" i="1"/>
  <c r="AN1205" i="1"/>
  <c r="AV1205" i="1"/>
  <c r="C1206" i="1"/>
  <c r="D1206" i="1"/>
  <c r="E1206" i="1"/>
  <c r="F1206" i="1"/>
  <c r="G1206" i="1"/>
  <c r="H1206" i="1"/>
  <c r="J1206" i="1"/>
  <c r="K1206" i="1"/>
  <c r="L1206" i="1"/>
  <c r="M1206" i="1"/>
  <c r="AG1206" i="1"/>
  <c r="AH1206" i="1"/>
  <c r="AI1206" i="1"/>
  <c r="AJ1206" i="1"/>
  <c r="AK1206" i="1"/>
  <c r="AL1206" i="1"/>
  <c r="AM1206" i="1"/>
  <c r="AN1206" i="1"/>
  <c r="AV1206" i="1"/>
  <c r="C1207" i="1"/>
  <c r="D1207" i="1"/>
  <c r="E1207" i="1"/>
  <c r="F1207" i="1"/>
  <c r="G1207" i="1"/>
  <c r="H1207" i="1"/>
  <c r="J1207" i="1"/>
  <c r="K1207" i="1"/>
  <c r="L1207" i="1"/>
  <c r="M1207" i="1"/>
  <c r="AG1207" i="1"/>
  <c r="AH1207" i="1"/>
  <c r="AI1207" i="1"/>
  <c r="AJ1207" i="1"/>
  <c r="AK1207" i="1"/>
  <c r="AL1207" i="1"/>
  <c r="AM1207" i="1"/>
  <c r="AN1207" i="1"/>
  <c r="AV1207" i="1"/>
  <c r="C1208" i="1"/>
  <c r="D1208" i="1"/>
  <c r="E1208" i="1"/>
  <c r="F1208" i="1"/>
  <c r="G1208" i="1"/>
  <c r="H1208" i="1"/>
  <c r="J1208" i="1"/>
  <c r="K1208" i="1"/>
  <c r="L1208" i="1"/>
  <c r="M1208" i="1"/>
  <c r="AG1208" i="1"/>
  <c r="AH1208" i="1"/>
  <c r="AI1208" i="1"/>
  <c r="AJ1208" i="1"/>
  <c r="AK1208" i="1"/>
  <c r="AL1208" i="1"/>
  <c r="AM1208" i="1"/>
  <c r="AN1208" i="1"/>
  <c r="AV1208" i="1"/>
  <c r="C1209" i="1"/>
  <c r="D1209" i="1"/>
  <c r="E1209" i="1"/>
  <c r="F1209" i="1"/>
  <c r="G1209" i="1"/>
  <c r="H1209" i="1"/>
  <c r="J1209" i="1"/>
  <c r="K1209" i="1"/>
  <c r="L1209" i="1"/>
  <c r="M1209" i="1"/>
  <c r="AG1209" i="1"/>
  <c r="AH1209" i="1"/>
  <c r="AI1209" i="1"/>
  <c r="AJ1209" i="1"/>
  <c r="AK1209" i="1"/>
  <c r="AL1209" i="1"/>
  <c r="AM1209" i="1"/>
  <c r="AN1209" i="1"/>
  <c r="AV1209" i="1"/>
  <c r="C1210" i="1"/>
  <c r="D1210" i="1"/>
  <c r="E1210" i="1"/>
  <c r="F1210" i="1"/>
  <c r="G1210" i="1"/>
  <c r="H1210" i="1"/>
  <c r="J1210" i="1"/>
  <c r="K1210" i="1"/>
  <c r="L1210" i="1"/>
  <c r="M1210" i="1"/>
  <c r="AG1210" i="1"/>
  <c r="AH1210" i="1"/>
  <c r="AI1210" i="1"/>
  <c r="AJ1210" i="1"/>
  <c r="AK1210" i="1"/>
  <c r="AL1210" i="1"/>
  <c r="AM1210" i="1"/>
  <c r="AN1210" i="1"/>
  <c r="AV1210" i="1"/>
  <c r="C1211" i="1"/>
  <c r="D1211" i="1"/>
  <c r="E1211" i="1"/>
  <c r="F1211" i="1"/>
  <c r="G1211" i="1"/>
  <c r="H1211" i="1"/>
  <c r="J1211" i="1"/>
  <c r="K1211" i="1"/>
  <c r="L1211" i="1"/>
  <c r="M1211" i="1"/>
  <c r="AG1211" i="1"/>
  <c r="AH1211" i="1"/>
  <c r="AI1211" i="1"/>
  <c r="AJ1211" i="1"/>
  <c r="AK1211" i="1"/>
  <c r="AL1211" i="1"/>
  <c r="AM1211" i="1"/>
  <c r="AN1211" i="1"/>
  <c r="AV1211" i="1"/>
  <c r="C1212" i="1"/>
  <c r="D1212" i="1"/>
  <c r="E1212" i="1"/>
  <c r="F1212" i="1"/>
  <c r="G1212" i="1"/>
  <c r="H1212" i="1"/>
  <c r="J1212" i="1"/>
  <c r="K1212" i="1"/>
  <c r="L1212" i="1"/>
  <c r="M1212" i="1"/>
  <c r="AG1212" i="1"/>
  <c r="AH1212" i="1"/>
  <c r="AI1212" i="1"/>
  <c r="AJ1212" i="1"/>
  <c r="AK1212" i="1"/>
  <c r="AL1212" i="1"/>
  <c r="AM1212" i="1"/>
  <c r="AN1212" i="1"/>
  <c r="AV1212" i="1"/>
  <c r="C1213" i="1"/>
  <c r="D1213" i="1"/>
  <c r="E1213" i="1"/>
  <c r="F1213" i="1"/>
  <c r="G1213" i="1"/>
  <c r="H1213" i="1"/>
  <c r="J1213" i="1"/>
  <c r="K1213" i="1"/>
  <c r="L1213" i="1"/>
  <c r="M1213" i="1"/>
  <c r="AG1213" i="1"/>
  <c r="AH1213" i="1"/>
  <c r="AI1213" i="1"/>
  <c r="AJ1213" i="1"/>
  <c r="AK1213" i="1"/>
  <c r="AL1213" i="1"/>
  <c r="AM1213" i="1"/>
  <c r="AN1213" i="1"/>
  <c r="AV1213" i="1"/>
  <c r="C1214" i="1"/>
  <c r="D1214" i="1"/>
  <c r="E1214" i="1"/>
  <c r="F1214" i="1"/>
  <c r="G1214" i="1"/>
  <c r="H1214" i="1"/>
  <c r="J1214" i="1"/>
  <c r="K1214" i="1"/>
  <c r="L1214" i="1"/>
  <c r="M1214" i="1"/>
  <c r="AG1214" i="1"/>
  <c r="AH1214" i="1"/>
  <c r="AI1214" i="1"/>
  <c r="AJ1214" i="1"/>
  <c r="AK1214" i="1"/>
  <c r="AL1214" i="1"/>
  <c r="AM1214" i="1"/>
  <c r="AN1214" i="1"/>
  <c r="AV1214" i="1"/>
  <c r="C1215" i="1"/>
  <c r="D1215" i="1"/>
  <c r="E1215" i="1"/>
  <c r="F1215" i="1"/>
  <c r="G1215" i="1"/>
  <c r="H1215" i="1"/>
  <c r="J1215" i="1"/>
  <c r="K1215" i="1"/>
  <c r="L1215" i="1"/>
  <c r="M1215" i="1"/>
  <c r="AG1215" i="1"/>
  <c r="AH1215" i="1"/>
  <c r="AI1215" i="1"/>
  <c r="AJ1215" i="1"/>
  <c r="AK1215" i="1"/>
  <c r="AL1215" i="1"/>
  <c r="AM1215" i="1"/>
  <c r="AN1215" i="1"/>
  <c r="AV1215" i="1"/>
  <c r="C1216" i="1"/>
  <c r="D1216" i="1"/>
  <c r="E1216" i="1"/>
  <c r="F1216" i="1"/>
  <c r="G1216" i="1"/>
  <c r="H1216" i="1"/>
  <c r="J1216" i="1"/>
  <c r="K1216" i="1"/>
  <c r="L1216" i="1"/>
  <c r="M1216" i="1"/>
  <c r="AG1216" i="1"/>
  <c r="AH1216" i="1"/>
  <c r="AI1216" i="1"/>
  <c r="AJ1216" i="1"/>
  <c r="AK1216" i="1"/>
  <c r="AL1216" i="1"/>
  <c r="AM1216" i="1"/>
  <c r="AN1216" i="1"/>
  <c r="AV1216" i="1"/>
  <c r="C1217" i="1"/>
  <c r="D1217" i="1"/>
  <c r="E1217" i="1"/>
  <c r="F1217" i="1"/>
  <c r="G1217" i="1"/>
  <c r="H1217" i="1"/>
  <c r="J1217" i="1"/>
  <c r="K1217" i="1"/>
  <c r="L1217" i="1"/>
  <c r="M1217" i="1"/>
  <c r="AG1217" i="1"/>
  <c r="AH1217" i="1"/>
  <c r="AI1217" i="1"/>
  <c r="AJ1217" i="1"/>
  <c r="AK1217" i="1"/>
  <c r="AL1217" i="1"/>
  <c r="AM1217" i="1"/>
  <c r="AN1217" i="1"/>
  <c r="AV1217" i="1"/>
  <c r="C1218" i="1"/>
  <c r="D1218" i="1"/>
  <c r="E1218" i="1"/>
  <c r="F1218" i="1"/>
  <c r="G1218" i="1"/>
  <c r="H1218" i="1"/>
  <c r="J1218" i="1"/>
  <c r="K1218" i="1"/>
  <c r="L1218" i="1"/>
  <c r="M1218" i="1"/>
  <c r="AG1218" i="1"/>
  <c r="AH1218" i="1"/>
  <c r="AI1218" i="1"/>
  <c r="AJ1218" i="1"/>
  <c r="AK1218" i="1"/>
  <c r="AL1218" i="1"/>
  <c r="AM1218" i="1"/>
  <c r="AN1218" i="1"/>
  <c r="AV1218" i="1"/>
  <c r="C1219" i="1"/>
  <c r="D1219" i="1"/>
  <c r="E1219" i="1"/>
  <c r="F1219" i="1"/>
  <c r="G1219" i="1"/>
  <c r="H1219" i="1"/>
  <c r="J1219" i="1"/>
  <c r="K1219" i="1"/>
  <c r="L1219" i="1"/>
  <c r="M1219" i="1"/>
  <c r="AG1219" i="1"/>
  <c r="AH1219" i="1"/>
  <c r="AI1219" i="1"/>
  <c r="AJ1219" i="1"/>
  <c r="AK1219" i="1"/>
  <c r="AL1219" i="1"/>
  <c r="AM1219" i="1"/>
  <c r="AN1219" i="1"/>
  <c r="AV1219" i="1"/>
  <c r="C1220" i="1"/>
  <c r="D1220" i="1"/>
  <c r="E1220" i="1"/>
  <c r="F1220" i="1"/>
  <c r="G1220" i="1"/>
  <c r="H1220" i="1"/>
  <c r="J1220" i="1"/>
  <c r="K1220" i="1"/>
  <c r="L1220" i="1"/>
  <c r="M1220" i="1"/>
  <c r="AG1220" i="1"/>
  <c r="AH1220" i="1"/>
  <c r="AI1220" i="1"/>
  <c r="AJ1220" i="1"/>
  <c r="AK1220" i="1"/>
  <c r="AL1220" i="1"/>
  <c r="AM1220" i="1"/>
  <c r="AN1220" i="1"/>
  <c r="AV1220" i="1"/>
  <c r="C1221" i="1"/>
  <c r="D1221" i="1"/>
  <c r="E1221" i="1"/>
  <c r="F1221" i="1"/>
  <c r="G1221" i="1"/>
  <c r="H1221" i="1"/>
  <c r="J1221" i="1"/>
  <c r="K1221" i="1"/>
  <c r="L1221" i="1"/>
  <c r="M1221" i="1"/>
  <c r="AG1221" i="1"/>
  <c r="AH1221" i="1"/>
  <c r="AI1221" i="1"/>
  <c r="AJ1221" i="1"/>
  <c r="AK1221" i="1"/>
  <c r="AL1221" i="1"/>
  <c r="AM1221" i="1"/>
  <c r="AN1221" i="1"/>
  <c r="AV1221" i="1"/>
  <c r="C1222" i="1"/>
  <c r="D1222" i="1"/>
  <c r="E1222" i="1"/>
  <c r="F1222" i="1"/>
  <c r="G1222" i="1"/>
  <c r="H1222" i="1"/>
  <c r="J1222" i="1"/>
  <c r="K1222" i="1"/>
  <c r="L1222" i="1"/>
  <c r="M1222" i="1"/>
  <c r="AG1222" i="1"/>
  <c r="AH1222" i="1"/>
  <c r="AI1222" i="1"/>
  <c r="AJ1222" i="1"/>
  <c r="AK1222" i="1"/>
  <c r="AL1222" i="1"/>
  <c r="AM1222" i="1"/>
  <c r="AN1222" i="1"/>
  <c r="AV1222" i="1"/>
  <c r="C1223" i="1"/>
  <c r="D1223" i="1"/>
  <c r="E1223" i="1"/>
  <c r="F1223" i="1"/>
  <c r="G1223" i="1"/>
  <c r="H1223" i="1"/>
  <c r="J1223" i="1"/>
  <c r="K1223" i="1"/>
  <c r="L1223" i="1"/>
  <c r="M1223" i="1"/>
  <c r="AG1223" i="1"/>
  <c r="AH1223" i="1"/>
  <c r="AI1223" i="1"/>
  <c r="AJ1223" i="1"/>
  <c r="AK1223" i="1"/>
  <c r="AL1223" i="1"/>
  <c r="AM1223" i="1"/>
  <c r="AN1223" i="1"/>
  <c r="AV1223" i="1"/>
  <c r="C1224" i="1"/>
  <c r="D1224" i="1"/>
  <c r="E1224" i="1"/>
  <c r="F1224" i="1"/>
  <c r="G1224" i="1"/>
  <c r="H1224" i="1"/>
  <c r="J1224" i="1"/>
  <c r="K1224" i="1"/>
  <c r="L1224" i="1"/>
  <c r="M1224" i="1"/>
  <c r="AG1224" i="1"/>
  <c r="AH1224" i="1"/>
  <c r="AI1224" i="1"/>
  <c r="AJ1224" i="1"/>
  <c r="AK1224" i="1"/>
  <c r="AL1224" i="1"/>
  <c r="AM1224" i="1"/>
  <c r="AN1224" i="1"/>
  <c r="AV1224" i="1"/>
  <c r="C1225" i="1"/>
  <c r="D1225" i="1"/>
  <c r="E1225" i="1"/>
  <c r="F1225" i="1"/>
  <c r="G1225" i="1"/>
  <c r="H1225" i="1"/>
  <c r="J1225" i="1"/>
  <c r="K1225" i="1"/>
  <c r="L1225" i="1"/>
  <c r="M1225" i="1"/>
  <c r="AG1225" i="1"/>
  <c r="AH1225" i="1"/>
  <c r="AI1225" i="1"/>
  <c r="AJ1225" i="1"/>
  <c r="AK1225" i="1"/>
  <c r="AL1225" i="1"/>
  <c r="AM1225" i="1"/>
  <c r="AN1225" i="1"/>
  <c r="AV1225" i="1"/>
  <c r="C1226" i="1"/>
  <c r="D1226" i="1"/>
  <c r="E1226" i="1"/>
  <c r="F1226" i="1"/>
  <c r="G1226" i="1"/>
  <c r="H1226" i="1"/>
  <c r="J1226" i="1"/>
  <c r="K1226" i="1"/>
  <c r="L1226" i="1"/>
  <c r="M1226" i="1"/>
  <c r="AG1226" i="1"/>
  <c r="AH1226" i="1"/>
  <c r="AI1226" i="1"/>
  <c r="AJ1226" i="1"/>
  <c r="AK1226" i="1"/>
  <c r="AL1226" i="1"/>
  <c r="AM1226" i="1"/>
  <c r="AN1226" i="1"/>
  <c r="AV1226" i="1"/>
  <c r="C1227" i="1"/>
  <c r="D1227" i="1"/>
  <c r="E1227" i="1"/>
  <c r="F1227" i="1"/>
  <c r="G1227" i="1"/>
  <c r="H1227" i="1"/>
  <c r="J1227" i="1"/>
  <c r="K1227" i="1"/>
  <c r="L1227" i="1"/>
  <c r="M1227" i="1"/>
  <c r="AG1227" i="1"/>
  <c r="AH1227" i="1"/>
  <c r="AI1227" i="1"/>
  <c r="AJ1227" i="1"/>
  <c r="AK1227" i="1"/>
  <c r="AL1227" i="1"/>
  <c r="AM1227" i="1"/>
  <c r="AN1227" i="1"/>
  <c r="AV1227" i="1"/>
  <c r="C1228" i="1"/>
  <c r="D1228" i="1"/>
  <c r="E1228" i="1"/>
  <c r="F1228" i="1"/>
  <c r="G1228" i="1"/>
  <c r="H1228" i="1"/>
  <c r="J1228" i="1"/>
  <c r="K1228" i="1"/>
  <c r="L1228" i="1"/>
  <c r="M1228" i="1"/>
  <c r="AG1228" i="1"/>
  <c r="AH1228" i="1"/>
  <c r="AI1228" i="1"/>
  <c r="AJ1228" i="1"/>
  <c r="AK1228" i="1"/>
  <c r="AL1228" i="1"/>
  <c r="AM1228" i="1"/>
  <c r="AN1228" i="1"/>
  <c r="AV1228" i="1"/>
  <c r="C1229" i="1"/>
  <c r="D1229" i="1"/>
  <c r="E1229" i="1"/>
  <c r="F1229" i="1"/>
  <c r="G1229" i="1"/>
  <c r="H1229" i="1"/>
  <c r="J1229" i="1"/>
  <c r="K1229" i="1"/>
  <c r="L1229" i="1"/>
  <c r="M1229" i="1"/>
  <c r="AG1229" i="1"/>
  <c r="AH1229" i="1"/>
  <c r="AI1229" i="1"/>
  <c r="AJ1229" i="1"/>
  <c r="AK1229" i="1"/>
  <c r="AL1229" i="1"/>
  <c r="AM1229" i="1"/>
  <c r="AN1229" i="1"/>
  <c r="AV1229" i="1"/>
  <c r="C1230" i="1"/>
  <c r="D1230" i="1"/>
  <c r="E1230" i="1"/>
  <c r="F1230" i="1"/>
  <c r="G1230" i="1"/>
  <c r="H1230" i="1"/>
  <c r="J1230" i="1"/>
  <c r="K1230" i="1"/>
  <c r="L1230" i="1"/>
  <c r="M1230" i="1"/>
  <c r="AG1230" i="1"/>
  <c r="AH1230" i="1"/>
  <c r="AI1230" i="1"/>
  <c r="AJ1230" i="1"/>
  <c r="AK1230" i="1"/>
  <c r="AL1230" i="1"/>
  <c r="AM1230" i="1"/>
  <c r="AN1230" i="1"/>
  <c r="AV1230" i="1"/>
  <c r="C1231" i="1"/>
  <c r="D1231" i="1"/>
  <c r="E1231" i="1"/>
  <c r="F1231" i="1"/>
  <c r="G1231" i="1"/>
  <c r="H1231" i="1"/>
  <c r="J1231" i="1"/>
  <c r="K1231" i="1"/>
  <c r="L1231" i="1"/>
  <c r="M1231" i="1"/>
  <c r="AG1231" i="1"/>
  <c r="AH1231" i="1"/>
  <c r="AI1231" i="1"/>
  <c r="AJ1231" i="1"/>
  <c r="AK1231" i="1"/>
  <c r="AL1231" i="1"/>
  <c r="AM1231" i="1"/>
  <c r="AN1231" i="1"/>
  <c r="AV1231" i="1"/>
  <c r="C1232" i="1"/>
  <c r="D1232" i="1"/>
  <c r="E1232" i="1"/>
  <c r="F1232" i="1"/>
  <c r="G1232" i="1"/>
  <c r="H1232" i="1"/>
  <c r="J1232" i="1"/>
  <c r="K1232" i="1"/>
  <c r="L1232" i="1"/>
  <c r="M1232" i="1"/>
  <c r="AG1232" i="1"/>
  <c r="AH1232" i="1"/>
  <c r="AI1232" i="1"/>
  <c r="AJ1232" i="1"/>
  <c r="AK1232" i="1"/>
  <c r="AL1232" i="1"/>
  <c r="AM1232" i="1"/>
  <c r="AN1232" i="1"/>
  <c r="AV1232" i="1"/>
  <c r="C1233" i="1"/>
  <c r="D1233" i="1"/>
  <c r="E1233" i="1"/>
  <c r="F1233" i="1"/>
  <c r="G1233" i="1"/>
  <c r="H1233" i="1"/>
  <c r="J1233" i="1"/>
  <c r="K1233" i="1"/>
  <c r="L1233" i="1"/>
  <c r="M1233" i="1"/>
  <c r="AG1233" i="1"/>
  <c r="AH1233" i="1"/>
  <c r="AI1233" i="1"/>
  <c r="AJ1233" i="1"/>
  <c r="AK1233" i="1"/>
  <c r="AL1233" i="1"/>
  <c r="AM1233" i="1"/>
  <c r="AN1233" i="1"/>
  <c r="AV1233" i="1"/>
  <c r="C1234" i="1"/>
  <c r="D1234" i="1"/>
  <c r="E1234" i="1"/>
  <c r="F1234" i="1"/>
  <c r="G1234" i="1"/>
  <c r="H1234" i="1"/>
  <c r="J1234" i="1"/>
  <c r="K1234" i="1"/>
  <c r="L1234" i="1"/>
  <c r="M1234" i="1"/>
  <c r="AG1234" i="1"/>
  <c r="AH1234" i="1"/>
  <c r="AI1234" i="1"/>
  <c r="AJ1234" i="1"/>
  <c r="AK1234" i="1"/>
  <c r="AL1234" i="1"/>
  <c r="AM1234" i="1"/>
  <c r="AN1234" i="1"/>
  <c r="AV1234" i="1"/>
  <c r="C1235" i="1"/>
  <c r="D1235" i="1"/>
  <c r="E1235" i="1"/>
  <c r="F1235" i="1"/>
  <c r="G1235" i="1"/>
  <c r="H1235" i="1"/>
  <c r="J1235" i="1"/>
  <c r="K1235" i="1"/>
  <c r="L1235" i="1"/>
  <c r="M1235" i="1"/>
  <c r="AG1235" i="1"/>
  <c r="AH1235" i="1"/>
  <c r="AI1235" i="1"/>
  <c r="AJ1235" i="1"/>
  <c r="AK1235" i="1"/>
  <c r="AL1235" i="1"/>
  <c r="AM1235" i="1"/>
  <c r="AN1235" i="1"/>
  <c r="AV1235" i="1"/>
  <c r="C1236" i="1"/>
  <c r="D1236" i="1"/>
  <c r="E1236" i="1"/>
  <c r="F1236" i="1"/>
  <c r="G1236" i="1"/>
  <c r="H1236" i="1"/>
  <c r="J1236" i="1"/>
  <c r="K1236" i="1"/>
  <c r="L1236" i="1"/>
  <c r="M1236" i="1"/>
  <c r="AG1236" i="1"/>
  <c r="AH1236" i="1"/>
  <c r="AI1236" i="1"/>
  <c r="AJ1236" i="1"/>
  <c r="AK1236" i="1"/>
  <c r="AL1236" i="1"/>
  <c r="AM1236" i="1"/>
  <c r="AN1236" i="1"/>
  <c r="AV1236" i="1"/>
  <c r="C1237" i="1"/>
  <c r="D1237" i="1"/>
  <c r="E1237" i="1"/>
  <c r="F1237" i="1"/>
  <c r="G1237" i="1"/>
  <c r="H1237" i="1"/>
  <c r="J1237" i="1"/>
  <c r="K1237" i="1"/>
  <c r="L1237" i="1"/>
  <c r="M1237" i="1"/>
  <c r="AG1237" i="1"/>
  <c r="AH1237" i="1"/>
  <c r="AI1237" i="1"/>
  <c r="AJ1237" i="1"/>
  <c r="AK1237" i="1"/>
  <c r="AL1237" i="1"/>
  <c r="AM1237" i="1"/>
  <c r="AN1237" i="1"/>
  <c r="AV1237" i="1"/>
  <c r="C1238" i="1"/>
  <c r="D1238" i="1"/>
  <c r="E1238" i="1"/>
  <c r="F1238" i="1"/>
  <c r="G1238" i="1"/>
  <c r="H1238" i="1"/>
  <c r="J1238" i="1"/>
  <c r="K1238" i="1"/>
  <c r="L1238" i="1"/>
  <c r="M1238" i="1"/>
  <c r="AG1238" i="1"/>
  <c r="AH1238" i="1"/>
  <c r="AI1238" i="1"/>
  <c r="AJ1238" i="1"/>
  <c r="AK1238" i="1"/>
  <c r="AL1238" i="1"/>
  <c r="AM1238" i="1"/>
  <c r="AN1238" i="1"/>
  <c r="AV1238" i="1"/>
  <c r="C1239" i="1"/>
  <c r="D1239" i="1"/>
  <c r="E1239" i="1"/>
  <c r="F1239" i="1"/>
  <c r="G1239" i="1"/>
  <c r="H1239" i="1"/>
  <c r="J1239" i="1"/>
  <c r="K1239" i="1"/>
  <c r="L1239" i="1"/>
  <c r="M1239" i="1"/>
  <c r="AG1239" i="1"/>
  <c r="AH1239" i="1"/>
  <c r="AI1239" i="1"/>
  <c r="AJ1239" i="1"/>
  <c r="AK1239" i="1"/>
  <c r="AL1239" i="1"/>
  <c r="AM1239" i="1"/>
  <c r="AN1239" i="1"/>
  <c r="AV1239" i="1"/>
  <c r="C1240" i="1"/>
  <c r="D1240" i="1"/>
  <c r="E1240" i="1"/>
  <c r="F1240" i="1"/>
  <c r="G1240" i="1"/>
  <c r="H1240" i="1"/>
  <c r="J1240" i="1"/>
  <c r="K1240" i="1"/>
  <c r="L1240" i="1"/>
  <c r="M1240" i="1"/>
  <c r="AG1240" i="1"/>
  <c r="AH1240" i="1"/>
  <c r="AI1240" i="1"/>
  <c r="AJ1240" i="1"/>
  <c r="AK1240" i="1"/>
  <c r="AL1240" i="1"/>
  <c r="AM1240" i="1"/>
  <c r="AN1240" i="1"/>
  <c r="AV1240" i="1"/>
  <c r="C1241" i="1"/>
  <c r="D1241" i="1"/>
  <c r="E1241" i="1"/>
  <c r="F1241" i="1"/>
  <c r="G1241" i="1"/>
  <c r="H1241" i="1"/>
  <c r="J1241" i="1"/>
  <c r="K1241" i="1"/>
  <c r="L1241" i="1"/>
  <c r="M1241" i="1"/>
  <c r="AG1241" i="1"/>
  <c r="AH1241" i="1"/>
  <c r="AI1241" i="1"/>
  <c r="AJ1241" i="1"/>
  <c r="AK1241" i="1"/>
  <c r="AL1241" i="1"/>
  <c r="AM1241" i="1"/>
  <c r="AN1241" i="1"/>
  <c r="AV1241" i="1"/>
  <c r="C1242" i="1"/>
  <c r="D1242" i="1"/>
  <c r="E1242" i="1"/>
  <c r="F1242" i="1"/>
  <c r="G1242" i="1"/>
  <c r="H1242" i="1"/>
  <c r="J1242" i="1"/>
  <c r="K1242" i="1"/>
  <c r="L1242" i="1"/>
  <c r="M1242" i="1"/>
  <c r="AG1242" i="1"/>
  <c r="AH1242" i="1"/>
  <c r="AI1242" i="1"/>
  <c r="AJ1242" i="1"/>
  <c r="AK1242" i="1"/>
  <c r="AL1242" i="1"/>
  <c r="AM1242" i="1"/>
  <c r="AN1242" i="1"/>
  <c r="AV1242" i="1"/>
  <c r="C1243" i="1"/>
  <c r="D1243" i="1"/>
  <c r="E1243" i="1"/>
  <c r="F1243" i="1"/>
  <c r="G1243" i="1"/>
  <c r="H1243" i="1"/>
  <c r="J1243" i="1"/>
  <c r="K1243" i="1"/>
  <c r="L1243" i="1"/>
  <c r="M1243" i="1"/>
  <c r="AG1243" i="1"/>
  <c r="AH1243" i="1"/>
  <c r="AI1243" i="1"/>
  <c r="AJ1243" i="1"/>
  <c r="AK1243" i="1"/>
  <c r="AL1243" i="1"/>
  <c r="AM1243" i="1"/>
  <c r="AN1243" i="1"/>
  <c r="AV1243" i="1"/>
  <c r="C1244" i="1"/>
  <c r="D1244" i="1"/>
  <c r="E1244" i="1"/>
  <c r="F1244" i="1"/>
  <c r="G1244" i="1"/>
  <c r="H1244" i="1"/>
  <c r="J1244" i="1"/>
  <c r="K1244" i="1"/>
  <c r="L1244" i="1"/>
  <c r="M1244" i="1"/>
  <c r="AG1244" i="1"/>
  <c r="AH1244" i="1"/>
  <c r="AI1244" i="1"/>
  <c r="AJ1244" i="1"/>
  <c r="AK1244" i="1"/>
  <c r="AL1244" i="1"/>
  <c r="AM1244" i="1"/>
  <c r="AN1244" i="1"/>
  <c r="AV1244" i="1"/>
  <c r="C1245" i="1"/>
  <c r="D1245" i="1"/>
  <c r="E1245" i="1"/>
  <c r="F1245" i="1"/>
  <c r="G1245" i="1"/>
  <c r="H1245" i="1"/>
  <c r="J1245" i="1"/>
  <c r="K1245" i="1"/>
  <c r="L1245" i="1"/>
  <c r="M1245" i="1"/>
  <c r="AG1245" i="1"/>
  <c r="AH1245" i="1"/>
  <c r="AI1245" i="1"/>
  <c r="AJ1245" i="1"/>
  <c r="AK1245" i="1"/>
  <c r="AL1245" i="1"/>
  <c r="AM1245" i="1"/>
  <c r="AN1245" i="1"/>
  <c r="AV1245" i="1"/>
  <c r="C1246" i="1"/>
  <c r="D1246" i="1"/>
  <c r="E1246" i="1"/>
  <c r="F1246" i="1"/>
  <c r="G1246" i="1"/>
  <c r="H1246" i="1"/>
  <c r="J1246" i="1"/>
  <c r="K1246" i="1"/>
  <c r="L1246" i="1"/>
  <c r="M1246" i="1"/>
  <c r="AG1246" i="1"/>
  <c r="AH1246" i="1"/>
  <c r="AI1246" i="1"/>
  <c r="AJ1246" i="1"/>
  <c r="AK1246" i="1"/>
  <c r="AL1246" i="1"/>
  <c r="AM1246" i="1"/>
  <c r="AN1246" i="1"/>
  <c r="AV1246" i="1"/>
  <c r="C1247" i="1"/>
  <c r="D1247" i="1"/>
  <c r="E1247" i="1"/>
  <c r="F1247" i="1"/>
  <c r="G1247" i="1"/>
  <c r="H1247" i="1"/>
  <c r="J1247" i="1"/>
  <c r="K1247" i="1"/>
  <c r="L1247" i="1"/>
  <c r="M1247" i="1"/>
  <c r="AG1247" i="1"/>
  <c r="AH1247" i="1"/>
  <c r="AI1247" i="1"/>
  <c r="AJ1247" i="1"/>
  <c r="AK1247" i="1"/>
  <c r="AL1247" i="1"/>
  <c r="AM1247" i="1"/>
  <c r="AN1247" i="1"/>
  <c r="AV1247" i="1"/>
  <c r="C1248" i="1"/>
  <c r="D1248" i="1"/>
  <c r="E1248" i="1"/>
  <c r="F1248" i="1"/>
  <c r="G1248" i="1"/>
  <c r="H1248" i="1"/>
  <c r="J1248" i="1"/>
  <c r="K1248" i="1"/>
  <c r="L1248" i="1"/>
  <c r="M1248" i="1"/>
  <c r="AG1248" i="1"/>
  <c r="AH1248" i="1"/>
  <c r="AI1248" i="1"/>
  <c r="AJ1248" i="1"/>
  <c r="AK1248" i="1"/>
  <c r="AL1248" i="1"/>
  <c r="AM1248" i="1"/>
  <c r="AN1248" i="1"/>
  <c r="AV1248" i="1"/>
  <c r="C1249" i="1"/>
  <c r="D1249" i="1"/>
  <c r="E1249" i="1"/>
  <c r="F1249" i="1"/>
  <c r="G1249" i="1"/>
  <c r="H1249" i="1"/>
  <c r="J1249" i="1"/>
  <c r="K1249" i="1"/>
  <c r="L1249" i="1"/>
  <c r="M1249" i="1"/>
  <c r="AG1249" i="1"/>
  <c r="AH1249" i="1"/>
  <c r="AI1249" i="1"/>
  <c r="AJ1249" i="1"/>
  <c r="AK1249" i="1"/>
  <c r="AL1249" i="1"/>
  <c r="AM1249" i="1"/>
  <c r="AN1249" i="1"/>
  <c r="AV1249" i="1"/>
  <c r="C1250" i="1"/>
  <c r="D1250" i="1"/>
  <c r="E1250" i="1"/>
  <c r="F1250" i="1"/>
  <c r="G1250" i="1"/>
  <c r="H1250" i="1"/>
  <c r="J1250" i="1"/>
  <c r="K1250" i="1"/>
  <c r="L1250" i="1"/>
  <c r="M1250" i="1"/>
  <c r="AG1250" i="1"/>
  <c r="AH1250" i="1"/>
  <c r="AI1250" i="1"/>
  <c r="AJ1250" i="1"/>
  <c r="AK1250" i="1"/>
  <c r="AL1250" i="1"/>
  <c r="AM1250" i="1"/>
  <c r="AN1250" i="1"/>
  <c r="AV1250" i="1"/>
  <c r="C1251" i="1"/>
  <c r="D1251" i="1"/>
  <c r="E1251" i="1"/>
  <c r="F1251" i="1"/>
  <c r="G1251" i="1"/>
  <c r="H1251" i="1"/>
  <c r="J1251" i="1"/>
  <c r="K1251" i="1"/>
  <c r="L1251" i="1"/>
  <c r="M1251" i="1"/>
  <c r="AG1251" i="1"/>
  <c r="AH1251" i="1"/>
  <c r="AI1251" i="1"/>
  <c r="AJ1251" i="1"/>
  <c r="AK1251" i="1"/>
  <c r="AL1251" i="1"/>
  <c r="AM1251" i="1"/>
  <c r="AN1251" i="1"/>
  <c r="AV1251" i="1"/>
  <c r="C1252" i="1"/>
  <c r="D1252" i="1"/>
  <c r="E1252" i="1"/>
  <c r="F1252" i="1"/>
  <c r="G1252" i="1"/>
  <c r="H1252" i="1"/>
  <c r="J1252" i="1"/>
  <c r="K1252" i="1"/>
  <c r="L1252" i="1"/>
  <c r="M1252" i="1"/>
  <c r="AG1252" i="1"/>
  <c r="AH1252" i="1"/>
  <c r="AI1252" i="1"/>
  <c r="AJ1252" i="1"/>
  <c r="AK1252" i="1"/>
  <c r="AL1252" i="1"/>
  <c r="AM1252" i="1"/>
  <c r="AN1252" i="1"/>
  <c r="AV1252" i="1"/>
  <c r="C1253" i="1"/>
  <c r="D1253" i="1"/>
  <c r="E1253" i="1"/>
  <c r="F1253" i="1"/>
  <c r="G1253" i="1"/>
  <c r="H1253" i="1"/>
  <c r="J1253" i="1"/>
  <c r="K1253" i="1"/>
  <c r="L1253" i="1"/>
  <c r="M1253" i="1"/>
  <c r="AG1253" i="1"/>
  <c r="AH1253" i="1"/>
  <c r="AI1253" i="1"/>
  <c r="AJ1253" i="1"/>
  <c r="AK1253" i="1"/>
  <c r="AL1253" i="1"/>
  <c r="AM1253" i="1"/>
  <c r="AN1253" i="1"/>
  <c r="AV1253" i="1"/>
  <c r="C1254" i="1"/>
  <c r="D1254" i="1"/>
  <c r="E1254" i="1"/>
  <c r="F1254" i="1"/>
  <c r="G1254" i="1"/>
  <c r="H1254" i="1"/>
  <c r="J1254" i="1"/>
  <c r="K1254" i="1"/>
  <c r="L1254" i="1"/>
  <c r="M1254" i="1"/>
  <c r="AG1254" i="1"/>
  <c r="AH1254" i="1"/>
  <c r="AI1254" i="1"/>
  <c r="AJ1254" i="1"/>
  <c r="AK1254" i="1"/>
  <c r="AL1254" i="1"/>
  <c r="AM1254" i="1"/>
  <c r="AN1254" i="1"/>
  <c r="AV1254" i="1"/>
  <c r="C1255" i="1"/>
  <c r="D1255" i="1"/>
  <c r="E1255" i="1"/>
  <c r="F1255" i="1"/>
  <c r="G1255" i="1"/>
  <c r="H1255" i="1"/>
  <c r="J1255" i="1"/>
  <c r="K1255" i="1"/>
  <c r="L1255" i="1"/>
  <c r="M1255" i="1"/>
  <c r="AG1255" i="1"/>
  <c r="AH1255" i="1"/>
  <c r="AI1255" i="1"/>
  <c r="AJ1255" i="1"/>
  <c r="AK1255" i="1"/>
  <c r="AL1255" i="1"/>
  <c r="AM1255" i="1"/>
  <c r="AN1255" i="1"/>
  <c r="AV1255" i="1"/>
  <c r="C1256" i="1"/>
  <c r="D1256" i="1"/>
  <c r="E1256" i="1"/>
  <c r="F1256" i="1"/>
  <c r="G1256" i="1"/>
  <c r="H1256" i="1"/>
  <c r="J1256" i="1"/>
  <c r="K1256" i="1"/>
  <c r="L1256" i="1"/>
  <c r="M1256" i="1"/>
  <c r="AG1256" i="1"/>
  <c r="AH1256" i="1"/>
  <c r="AI1256" i="1"/>
  <c r="AJ1256" i="1"/>
  <c r="AK1256" i="1"/>
  <c r="AL1256" i="1"/>
  <c r="AM1256" i="1"/>
  <c r="AN1256" i="1"/>
  <c r="AV1256" i="1"/>
  <c r="C1257" i="1"/>
  <c r="D1257" i="1"/>
  <c r="E1257" i="1"/>
  <c r="F1257" i="1"/>
  <c r="G1257" i="1"/>
  <c r="H1257" i="1"/>
  <c r="J1257" i="1"/>
  <c r="K1257" i="1"/>
  <c r="L1257" i="1"/>
  <c r="M1257" i="1"/>
  <c r="AG1257" i="1"/>
  <c r="AH1257" i="1"/>
  <c r="AI1257" i="1"/>
  <c r="AJ1257" i="1"/>
  <c r="AK1257" i="1"/>
  <c r="AL1257" i="1"/>
  <c r="AM1257" i="1"/>
  <c r="AN1257" i="1"/>
  <c r="AV1257" i="1"/>
  <c r="C1258" i="1"/>
  <c r="D1258" i="1"/>
  <c r="E1258" i="1"/>
  <c r="F1258" i="1"/>
  <c r="G1258" i="1"/>
  <c r="H1258" i="1"/>
  <c r="J1258" i="1"/>
  <c r="K1258" i="1"/>
  <c r="L1258" i="1"/>
  <c r="M1258" i="1"/>
  <c r="AG1258" i="1"/>
  <c r="AH1258" i="1"/>
  <c r="AI1258" i="1"/>
  <c r="AJ1258" i="1"/>
  <c r="AK1258" i="1"/>
  <c r="AL1258" i="1"/>
  <c r="AM1258" i="1"/>
  <c r="AN1258" i="1"/>
  <c r="AV1258" i="1"/>
  <c r="C1259" i="1"/>
  <c r="D1259" i="1"/>
  <c r="E1259" i="1"/>
  <c r="F1259" i="1"/>
  <c r="G1259" i="1"/>
  <c r="H1259" i="1"/>
  <c r="J1259" i="1"/>
  <c r="K1259" i="1"/>
  <c r="L1259" i="1"/>
  <c r="M1259" i="1"/>
  <c r="AG1259" i="1"/>
  <c r="AH1259" i="1"/>
  <c r="AI1259" i="1"/>
  <c r="AJ1259" i="1"/>
  <c r="AK1259" i="1"/>
  <c r="AL1259" i="1"/>
  <c r="AM1259" i="1"/>
  <c r="AN1259" i="1"/>
  <c r="AV1259" i="1"/>
  <c r="C1260" i="1"/>
  <c r="D1260" i="1"/>
  <c r="E1260" i="1"/>
  <c r="F1260" i="1"/>
  <c r="G1260" i="1"/>
  <c r="H1260" i="1"/>
  <c r="J1260" i="1"/>
  <c r="K1260" i="1"/>
  <c r="L1260" i="1"/>
  <c r="M1260" i="1"/>
  <c r="AG1260" i="1"/>
  <c r="AH1260" i="1"/>
  <c r="AI1260" i="1"/>
  <c r="AJ1260" i="1"/>
  <c r="AK1260" i="1"/>
  <c r="AL1260" i="1"/>
  <c r="AM1260" i="1"/>
  <c r="AN1260" i="1"/>
  <c r="AV1260" i="1"/>
  <c r="C1261" i="1"/>
  <c r="D1261" i="1"/>
  <c r="E1261" i="1"/>
  <c r="F1261" i="1"/>
  <c r="G1261" i="1"/>
  <c r="H1261" i="1"/>
  <c r="J1261" i="1"/>
  <c r="K1261" i="1"/>
  <c r="L1261" i="1"/>
  <c r="M1261" i="1"/>
  <c r="AG1261" i="1"/>
  <c r="AH1261" i="1"/>
  <c r="AI1261" i="1"/>
  <c r="AJ1261" i="1"/>
  <c r="AK1261" i="1"/>
  <c r="AL1261" i="1"/>
  <c r="AM1261" i="1"/>
  <c r="AN1261" i="1"/>
  <c r="AV1261" i="1"/>
  <c r="C1262" i="1"/>
  <c r="D1262" i="1"/>
  <c r="E1262" i="1"/>
  <c r="F1262" i="1"/>
  <c r="G1262" i="1"/>
  <c r="H1262" i="1"/>
  <c r="J1262" i="1"/>
  <c r="K1262" i="1"/>
  <c r="L1262" i="1"/>
  <c r="M1262" i="1"/>
  <c r="AG1262" i="1"/>
  <c r="AH1262" i="1"/>
  <c r="AI1262" i="1"/>
  <c r="AJ1262" i="1"/>
  <c r="AK1262" i="1"/>
  <c r="AL1262" i="1"/>
  <c r="AM1262" i="1"/>
  <c r="AN1262" i="1"/>
  <c r="AV1262" i="1"/>
  <c r="C1263" i="1"/>
  <c r="D1263" i="1"/>
  <c r="E1263" i="1"/>
  <c r="F1263" i="1"/>
  <c r="G1263" i="1"/>
  <c r="H1263" i="1"/>
  <c r="J1263" i="1"/>
  <c r="K1263" i="1"/>
  <c r="L1263" i="1"/>
  <c r="M1263" i="1"/>
  <c r="AG1263" i="1"/>
  <c r="AH1263" i="1"/>
  <c r="AI1263" i="1"/>
  <c r="AJ1263" i="1"/>
  <c r="AK1263" i="1"/>
  <c r="AL1263" i="1"/>
  <c r="AM1263" i="1"/>
  <c r="AN1263" i="1"/>
  <c r="AV1263" i="1"/>
  <c r="C1264" i="1"/>
  <c r="D1264" i="1"/>
  <c r="E1264" i="1"/>
  <c r="F1264" i="1"/>
  <c r="G1264" i="1"/>
  <c r="H1264" i="1"/>
  <c r="J1264" i="1"/>
  <c r="K1264" i="1"/>
  <c r="L1264" i="1"/>
  <c r="M1264" i="1"/>
  <c r="AG1264" i="1"/>
  <c r="AH1264" i="1"/>
  <c r="AI1264" i="1"/>
  <c r="AJ1264" i="1"/>
  <c r="AK1264" i="1"/>
  <c r="AL1264" i="1"/>
  <c r="AM1264" i="1"/>
  <c r="AN1264" i="1"/>
  <c r="C1266" i="1"/>
  <c r="D1266" i="1"/>
  <c r="E1266" i="1"/>
  <c r="F1266" i="1"/>
  <c r="G1266" i="1"/>
  <c r="H1266" i="1"/>
  <c r="J1266" i="1"/>
  <c r="K1266" i="1"/>
  <c r="L1266" i="1"/>
  <c r="M1266" i="1"/>
  <c r="AG1266" i="1"/>
  <c r="AH1266" i="1"/>
  <c r="AI1266" i="1"/>
  <c r="AJ1266" i="1"/>
  <c r="AK1266" i="1"/>
  <c r="AL1266" i="1"/>
  <c r="AM1266" i="1"/>
  <c r="AN1266" i="1"/>
  <c r="AV1266" i="1"/>
  <c r="C1267" i="1"/>
  <c r="D1267" i="1"/>
  <c r="E1267" i="1"/>
  <c r="F1267" i="1"/>
  <c r="G1267" i="1"/>
  <c r="H1267" i="1"/>
  <c r="J1267" i="1"/>
  <c r="K1267" i="1"/>
  <c r="L1267" i="1"/>
  <c r="M1267" i="1"/>
  <c r="AG1267" i="1"/>
  <c r="AH1267" i="1"/>
  <c r="AI1267" i="1"/>
  <c r="AJ1267" i="1"/>
  <c r="AK1267" i="1"/>
  <c r="AL1267" i="1"/>
  <c r="AM1267" i="1"/>
  <c r="AN1267" i="1"/>
  <c r="AV1267" i="1"/>
  <c r="C1268" i="1"/>
  <c r="D1268" i="1"/>
  <c r="E1268" i="1"/>
  <c r="F1268" i="1"/>
  <c r="G1268" i="1"/>
  <c r="H1268" i="1"/>
  <c r="J1268" i="1"/>
  <c r="K1268" i="1"/>
  <c r="L1268" i="1"/>
  <c r="M1268" i="1"/>
  <c r="AG1268" i="1"/>
  <c r="AH1268" i="1"/>
  <c r="AI1268" i="1"/>
  <c r="AJ1268" i="1"/>
  <c r="AK1268" i="1"/>
  <c r="AL1268" i="1"/>
  <c r="AM1268" i="1"/>
  <c r="AN1268" i="1"/>
  <c r="AV1268" i="1"/>
  <c r="C1269" i="1"/>
  <c r="D1269" i="1"/>
  <c r="E1269" i="1"/>
  <c r="F1269" i="1"/>
  <c r="G1269" i="1"/>
  <c r="H1269" i="1"/>
  <c r="J1269" i="1"/>
  <c r="K1269" i="1"/>
  <c r="L1269" i="1"/>
  <c r="M1269" i="1"/>
  <c r="AG1269" i="1"/>
  <c r="AH1269" i="1"/>
  <c r="AI1269" i="1"/>
  <c r="AJ1269" i="1"/>
  <c r="AK1269" i="1"/>
  <c r="AL1269" i="1"/>
  <c r="AM1269" i="1"/>
  <c r="AN1269" i="1"/>
  <c r="AV1269" i="1"/>
  <c r="C1270" i="1"/>
  <c r="D1270" i="1"/>
  <c r="E1270" i="1"/>
  <c r="F1270" i="1"/>
  <c r="G1270" i="1"/>
  <c r="H1270" i="1"/>
  <c r="J1270" i="1"/>
  <c r="K1270" i="1"/>
  <c r="L1270" i="1"/>
  <c r="M1270" i="1"/>
  <c r="AG1270" i="1"/>
  <c r="AH1270" i="1"/>
  <c r="AI1270" i="1"/>
  <c r="AJ1270" i="1"/>
  <c r="AK1270" i="1"/>
  <c r="AL1270" i="1"/>
  <c r="AM1270" i="1"/>
  <c r="AN1270" i="1"/>
  <c r="AV1270" i="1"/>
  <c r="C1271" i="1"/>
  <c r="D1271" i="1"/>
  <c r="E1271" i="1"/>
  <c r="F1271" i="1"/>
  <c r="G1271" i="1"/>
  <c r="H1271" i="1"/>
  <c r="J1271" i="1"/>
  <c r="K1271" i="1"/>
  <c r="L1271" i="1"/>
  <c r="M1271" i="1"/>
  <c r="AG1271" i="1"/>
  <c r="AH1271" i="1"/>
  <c r="AI1271" i="1"/>
  <c r="AJ1271" i="1"/>
  <c r="AK1271" i="1"/>
  <c r="AL1271" i="1"/>
  <c r="AM1271" i="1"/>
  <c r="AN1271" i="1"/>
  <c r="AV1271" i="1"/>
  <c r="C1272" i="1"/>
  <c r="D1272" i="1"/>
  <c r="E1272" i="1"/>
  <c r="F1272" i="1"/>
  <c r="G1272" i="1"/>
  <c r="H1272" i="1"/>
  <c r="J1272" i="1"/>
  <c r="K1272" i="1"/>
  <c r="L1272" i="1"/>
  <c r="M1272" i="1"/>
  <c r="AG1272" i="1"/>
  <c r="AH1272" i="1"/>
  <c r="AI1272" i="1"/>
  <c r="AJ1272" i="1"/>
  <c r="AK1272" i="1"/>
  <c r="AL1272" i="1"/>
  <c r="AM1272" i="1"/>
  <c r="AN1272" i="1"/>
  <c r="AV1272" i="1"/>
  <c r="C1273" i="1"/>
  <c r="D1273" i="1"/>
  <c r="E1273" i="1"/>
  <c r="F1273" i="1"/>
  <c r="G1273" i="1"/>
  <c r="H1273" i="1"/>
  <c r="J1273" i="1"/>
  <c r="K1273" i="1"/>
  <c r="L1273" i="1"/>
  <c r="M1273" i="1"/>
  <c r="AG1273" i="1"/>
  <c r="AH1273" i="1"/>
  <c r="AI1273" i="1"/>
  <c r="AJ1273" i="1"/>
  <c r="AK1273" i="1"/>
  <c r="AL1273" i="1"/>
  <c r="AM1273" i="1"/>
  <c r="AN1273" i="1"/>
  <c r="AV1273" i="1"/>
  <c r="C1274" i="1"/>
  <c r="D1274" i="1"/>
  <c r="E1274" i="1"/>
  <c r="F1274" i="1"/>
  <c r="G1274" i="1"/>
  <c r="H1274" i="1"/>
  <c r="J1274" i="1"/>
  <c r="K1274" i="1"/>
  <c r="L1274" i="1"/>
  <c r="M1274" i="1"/>
  <c r="AG1274" i="1"/>
  <c r="AH1274" i="1"/>
  <c r="AI1274" i="1"/>
  <c r="AJ1274" i="1"/>
  <c r="AK1274" i="1"/>
  <c r="AL1274" i="1"/>
  <c r="AM1274" i="1"/>
  <c r="AN1274" i="1"/>
  <c r="AV1274" i="1"/>
  <c r="C1275" i="1"/>
  <c r="D1275" i="1"/>
  <c r="E1275" i="1"/>
  <c r="F1275" i="1"/>
  <c r="G1275" i="1"/>
  <c r="H1275" i="1"/>
  <c r="J1275" i="1"/>
  <c r="K1275" i="1"/>
  <c r="L1275" i="1"/>
  <c r="M1275" i="1"/>
  <c r="AG1275" i="1"/>
  <c r="AH1275" i="1"/>
  <c r="AI1275" i="1"/>
  <c r="AJ1275" i="1"/>
  <c r="AK1275" i="1"/>
  <c r="AL1275" i="1"/>
  <c r="AM1275" i="1"/>
  <c r="AN1275" i="1"/>
  <c r="AV1275" i="1"/>
  <c r="C1276" i="1"/>
  <c r="D1276" i="1"/>
  <c r="E1276" i="1"/>
  <c r="F1276" i="1"/>
  <c r="G1276" i="1"/>
  <c r="H1276" i="1"/>
  <c r="J1276" i="1"/>
  <c r="K1276" i="1"/>
  <c r="L1276" i="1"/>
  <c r="M1276" i="1"/>
  <c r="AG1276" i="1"/>
  <c r="AH1276" i="1"/>
  <c r="AI1276" i="1"/>
  <c r="AJ1276" i="1"/>
  <c r="AK1276" i="1"/>
  <c r="AL1276" i="1"/>
  <c r="AM1276" i="1"/>
  <c r="AN1276" i="1"/>
  <c r="AV1276" i="1"/>
  <c r="C1277" i="1"/>
  <c r="D1277" i="1"/>
  <c r="E1277" i="1"/>
  <c r="F1277" i="1"/>
  <c r="G1277" i="1"/>
  <c r="H1277" i="1"/>
  <c r="J1277" i="1"/>
  <c r="K1277" i="1"/>
  <c r="L1277" i="1"/>
  <c r="M1277" i="1"/>
  <c r="AG1277" i="1"/>
  <c r="AH1277" i="1"/>
  <c r="AI1277" i="1"/>
  <c r="AJ1277" i="1"/>
  <c r="AK1277" i="1"/>
  <c r="AL1277" i="1"/>
  <c r="AM1277" i="1"/>
  <c r="AN1277" i="1"/>
  <c r="AV1277" i="1"/>
  <c r="C1278" i="1"/>
  <c r="D1278" i="1"/>
  <c r="E1278" i="1"/>
  <c r="F1278" i="1"/>
  <c r="G1278" i="1"/>
  <c r="H1278" i="1"/>
  <c r="J1278" i="1"/>
  <c r="K1278" i="1"/>
  <c r="L1278" i="1"/>
  <c r="M1278" i="1"/>
  <c r="AG1278" i="1"/>
  <c r="AH1278" i="1"/>
  <c r="AI1278" i="1"/>
  <c r="AJ1278" i="1"/>
  <c r="AK1278" i="1"/>
  <c r="AL1278" i="1"/>
  <c r="AM1278" i="1"/>
  <c r="AN1278" i="1"/>
  <c r="AV1278" i="1"/>
  <c r="C1279" i="1"/>
  <c r="D1279" i="1"/>
  <c r="E1279" i="1"/>
  <c r="F1279" i="1"/>
  <c r="G1279" i="1"/>
  <c r="H1279" i="1"/>
  <c r="J1279" i="1"/>
  <c r="K1279" i="1"/>
  <c r="L1279" i="1"/>
  <c r="M1279" i="1"/>
  <c r="AG1279" i="1"/>
  <c r="AH1279" i="1"/>
  <c r="AI1279" i="1"/>
  <c r="AJ1279" i="1"/>
  <c r="AK1279" i="1"/>
  <c r="AL1279" i="1"/>
  <c r="AM1279" i="1"/>
  <c r="AN1279" i="1"/>
  <c r="AV1279" i="1"/>
  <c r="C1280" i="1"/>
  <c r="D1280" i="1"/>
  <c r="E1280" i="1"/>
  <c r="F1280" i="1"/>
  <c r="G1280" i="1"/>
  <c r="H1280" i="1"/>
  <c r="J1280" i="1"/>
  <c r="K1280" i="1"/>
  <c r="L1280" i="1"/>
  <c r="M1280" i="1"/>
  <c r="AG1280" i="1"/>
  <c r="AH1280" i="1"/>
  <c r="AI1280" i="1"/>
  <c r="AJ1280" i="1"/>
  <c r="AK1280" i="1"/>
  <c r="AL1280" i="1"/>
  <c r="AM1280" i="1"/>
  <c r="AN1280" i="1"/>
  <c r="AV1280" i="1"/>
  <c r="C1281" i="1"/>
  <c r="D1281" i="1"/>
  <c r="E1281" i="1"/>
  <c r="F1281" i="1"/>
  <c r="G1281" i="1"/>
  <c r="H1281" i="1"/>
  <c r="J1281" i="1"/>
  <c r="K1281" i="1"/>
  <c r="L1281" i="1"/>
  <c r="M1281" i="1"/>
  <c r="AG1281" i="1"/>
  <c r="AH1281" i="1"/>
  <c r="AI1281" i="1"/>
  <c r="AJ1281" i="1"/>
  <c r="AK1281" i="1"/>
  <c r="AL1281" i="1"/>
  <c r="AM1281" i="1"/>
  <c r="AN1281" i="1"/>
  <c r="AV1281" i="1"/>
  <c r="C1282" i="1"/>
  <c r="D1282" i="1"/>
  <c r="E1282" i="1"/>
  <c r="F1282" i="1"/>
  <c r="G1282" i="1"/>
  <c r="H1282" i="1"/>
  <c r="J1282" i="1"/>
  <c r="K1282" i="1"/>
  <c r="L1282" i="1"/>
  <c r="M1282" i="1"/>
  <c r="AG1282" i="1"/>
  <c r="AH1282" i="1"/>
  <c r="AI1282" i="1"/>
  <c r="AJ1282" i="1"/>
  <c r="AK1282" i="1"/>
  <c r="AL1282" i="1"/>
  <c r="AM1282" i="1"/>
  <c r="AN1282" i="1"/>
  <c r="AV1282" i="1"/>
  <c r="C1283" i="1"/>
  <c r="D1283" i="1"/>
  <c r="E1283" i="1"/>
  <c r="F1283" i="1"/>
  <c r="G1283" i="1"/>
  <c r="H1283" i="1"/>
  <c r="J1283" i="1"/>
  <c r="K1283" i="1"/>
  <c r="L1283" i="1"/>
  <c r="M1283" i="1"/>
  <c r="AG1283" i="1"/>
  <c r="AH1283" i="1"/>
  <c r="AI1283" i="1"/>
  <c r="AJ1283" i="1"/>
  <c r="AK1283" i="1"/>
  <c r="AL1283" i="1"/>
  <c r="AM1283" i="1"/>
  <c r="AN1283" i="1"/>
  <c r="C1285" i="1"/>
  <c r="D1285" i="1"/>
  <c r="E1285" i="1"/>
  <c r="F1285" i="1"/>
  <c r="G1285" i="1"/>
  <c r="H1285" i="1"/>
  <c r="J1285" i="1"/>
  <c r="K1285" i="1"/>
  <c r="L1285" i="1"/>
  <c r="M1285" i="1"/>
  <c r="AG1285" i="1"/>
  <c r="AH1285" i="1"/>
  <c r="AI1285" i="1"/>
  <c r="AJ1285" i="1"/>
  <c r="AK1285" i="1"/>
  <c r="AL1285" i="1"/>
  <c r="AM1285" i="1"/>
  <c r="AN1285" i="1"/>
  <c r="C1286" i="1"/>
  <c r="D1286" i="1"/>
  <c r="E1286" i="1"/>
  <c r="F1286" i="1"/>
  <c r="G1286" i="1"/>
  <c r="H1286" i="1"/>
  <c r="J1286" i="1"/>
  <c r="K1286" i="1"/>
  <c r="L1286" i="1"/>
  <c r="M1286" i="1"/>
  <c r="AG1286" i="1"/>
  <c r="AH1286" i="1"/>
  <c r="AI1286" i="1"/>
  <c r="AJ1286" i="1"/>
  <c r="AK1286" i="1"/>
  <c r="AL1286" i="1"/>
  <c r="AM1286" i="1"/>
  <c r="AN1286" i="1"/>
  <c r="C1287" i="1"/>
  <c r="D1287" i="1"/>
  <c r="E1287" i="1"/>
  <c r="F1287" i="1"/>
  <c r="G1287" i="1"/>
  <c r="H1287" i="1"/>
  <c r="J1287" i="1"/>
  <c r="K1287" i="1"/>
  <c r="L1287" i="1"/>
  <c r="M1287" i="1"/>
  <c r="AG1287" i="1"/>
  <c r="AH1287" i="1"/>
  <c r="AI1287" i="1"/>
  <c r="AJ1287" i="1"/>
  <c r="AK1287" i="1"/>
  <c r="AL1287" i="1"/>
  <c r="AM1287" i="1"/>
  <c r="AN1287" i="1"/>
  <c r="C1288" i="1"/>
  <c r="D1288" i="1"/>
  <c r="E1288" i="1"/>
  <c r="F1288" i="1"/>
  <c r="G1288" i="1"/>
  <c r="H1288" i="1"/>
  <c r="J1288" i="1"/>
  <c r="K1288" i="1"/>
  <c r="L1288" i="1"/>
  <c r="M1288" i="1"/>
  <c r="AG1288" i="1"/>
  <c r="AH1288" i="1"/>
  <c r="AI1288" i="1"/>
  <c r="AJ1288" i="1"/>
  <c r="AK1288" i="1"/>
  <c r="AL1288" i="1"/>
  <c r="AM1288" i="1"/>
  <c r="AN1288" i="1"/>
  <c r="C1289" i="1"/>
  <c r="D1289" i="1"/>
  <c r="E1289" i="1"/>
  <c r="F1289" i="1"/>
  <c r="G1289" i="1"/>
  <c r="H1289" i="1"/>
  <c r="J1289" i="1"/>
  <c r="K1289" i="1"/>
  <c r="L1289" i="1"/>
  <c r="M1289" i="1"/>
  <c r="AG1289" i="1"/>
  <c r="AH1289" i="1"/>
  <c r="AI1289" i="1"/>
  <c r="AJ1289" i="1"/>
  <c r="AK1289" i="1"/>
  <c r="AL1289" i="1"/>
  <c r="AM1289" i="1"/>
  <c r="AN1289" i="1"/>
  <c r="C1290" i="1"/>
  <c r="D1290" i="1"/>
  <c r="E1290" i="1"/>
  <c r="F1290" i="1"/>
  <c r="G1290" i="1"/>
  <c r="H1290" i="1"/>
  <c r="J1290" i="1"/>
  <c r="K1290" i="1"/>
  <c r="L1290" i="1"/>
  <c r="M1290" i="1"/>
  <c r="AG1290" i="1"/>
  <c r="AH1290" i="1"/>
  <c r="AI1290" i="1"/>
  <c r="AJ1290" i="1"/>
  <c r="AK1290" i="1"/>
  <c r="AL1290" i="1"/>
  <c r="AM1290" i="1"/>
  <c r="AN1290" i="1"/>
  <c r="C1291" i="1"/>
  <c r="D1291" i="1"/>
  <c r="E1291" i="1"/>
  <c r="F1291" i="1"/>
  <c r="G1291" i="1"/>
  <c r="H1291" i="1"/>
  <c r="J1291" i="1"/>
  <c r="K1291" i="1"/>
  <c r="L1291" i="1"/>
  <c r="M1291" i="1"/>
  <c r="AG1291" i="1"/>
  <c r="AH1291" i="1"/>
  <c r="AI1291" i="1"/>
  <c r="AJ1291" i="1"/>
  <c r="AK1291" i="1"/>
  <c r="AL1291" i="1"/>
  <c r="AM1291" i="1"/>
  <c r="AN1291" i="1"/>
  <c r="C1292" i="1"/>
  <c r="D1292" i="1"/>
  <c r="E1292" i="1"/>
  <c r="F1292" i="1"/>
  <c r="G1292" i="1"/>
  <c r="H1292" i="1"/>
  <c r="J1292" i="1"/>
  <c r="K1292" i="1"/>
  <c r="L1292" i="1"/>
  <c r="M1292" i="1"/>
  <c r="AG1292" i="1"/>
  <c r="AH1292" i="1"/>
  <c r="AI1292" i="1"/>
  <c r="AJ1292" i="1"/>
  <c r="AK1292" i="1"/>
  <c r="AL1292" i="1"/>
  <c r="AM1292" i="1"/>
  <c r="AN1292" i="1"/>
  <c r="C1293" i="1"/>
  <c r="D1293" i="1"/>
  <c r="E1293" i="1"/>
  <c r="F1293" i="1"/>
  <c r="G1293" i="1"/>
  <c r="H1293" i="1"/>
  <c r="J1293" i="1"/>
  <c r="K1293" i="1"/>
  <c r="L1293" i="1"/>
  <c r="M1293" i="1"/>
  <c r="AG1293" i="1"/>
  <c r="AH1293" i="1"/>
  <c r="AI1293" i="1"/>
  <c r="AJ1293" i="1"/>
  <c r="AK1293" i="1"/>
  <c r="AL1293" i="1"/>
  <c r="AM1293" i="1"/>
  <c r="AN1293" i="1"/>
  <c r="C1294" i="1"/>
  <c r="D1294" i="1"/>
  <c r="E1294" i="1"/>
  <c r="F1294" i="1"/>
  <c r="G1294" i="1"/>
  <c r="H1294" i="1"/>
  <c r="J1294" i="1"/>
  <c r="K1294" i="1"/>
  <c r="L1294" i="1"/>
  <c r="M1294" i="1"/>
  <c r="AG1294" i="1"/>
  <c r="AH1294" i="1"/>
  <c r="AI1294" i="1"/>
  <c r="AJ1294" i="1"/>
  <c r="AK1294" i="1"/>
  <c r="AL1294" i="1"/>
  <c r="AM1294" i="1"/>
  <c r="AN1294" i="1"/>
  <c r="C1295" i="1"/>
  <c r="D1295" i="1"/>
  <c r="E1295" i="1"/>
  <c r="F1295" i="1"/>
  <c r="G1295" i="1"/>
  <c r="H1295" i="1"/>
  <c r="J1295" i="1"/>
  <c r="K1295" i="1"/>
  <c r="L1295" i="1"/>
  <c r="M1295" i="1"/>
  <c r="AG1295" i="1"/>
  <c r="AH1295" i="1"/>
  <c r="AI1295" i="1"/>
  <c r="AJ1295" i="1"/>
  <c r="AK1295" i="1"/>
  <c r="AL1295" i="1"/>
  <c r="AM1295" i="1"/>
  <c r="AN1295" i="1"/>
  <c r="C1297" i="1"/>
  <c r="D1297" i="1"/>
  <c r="E1297" i="1"/>
  <c r="F1297" i="1"/>
  <c r="G1297" i="1"/>
  <c r="H1297" i="1"/>
  <c r="J1297" i="1"/>
  <c r="K1297" i="1"/>
  <c r="L1297" i="1"/>
  <c r="M1297" i="1"/>
  <c r="AG1297" i="1"/>
  <c r="AH1297" i="1"/>
  <c r="AI1297" i="1"/>
  <c r="AJ1297" i="1"/>
  <c r="AK1297" i="1"/>
  <c r="AL1297" i="1"/>
  <c r="AM1297" i="1"/>
  <c r="AN1297" i="1"/>
  <c r="AV1297" i="1"/>
  <c r="C1298" i="1"/>
  <c r="D1298" i="1"/>
  <c r="E1298" i="1"/>
  <c r="F1298" i="1"/>
  <c r="G1298" i="1"/>
  <c r="H1298" i="1"/>
  <c r="J1298" i="1"/>
  <c r="K1298" i="1"/>
  <c r="L1298" i="1"/>
  <c r="M1298" i="1"/>
  <c r="AG1298" i="1"/>
  <c r="AH1298" i="1"/>
  <c r="AI1298" i="1"/>
  <c r="AJ1298" i="1"/>
  <c r="AK1298" i="1"/>
  <c r="AL1298" i="1"/>
  <c r="AM1298" i="1"/>
  <c r="AN1298" i="1"/>
  <c r="AV1298" i="1"/>
  <c r="C1299" i="1"/>
  <c r="D1299" i="1"/>
  <c r="E1299" i="1"/>
  <c r="F1299" i="1"/>
  <c r="G1299" i="1"/>
  <c r="H1299" i="1"/>
  <c r="J1299" i="1"/>
  <c r="K1299" i="1"/>
  <c r="L1299" i="1"/>
  <c r="M1299" i="1"/>
  <c r="AG1299" i="1"/>
  <c r="AH1299" i="1"/>
  <c r="AI1299" i="1"/>
  <c r="AJ1299" i="1"/>
  <c r="AK1299" i="1"/>
  <c r="AL1299" i="1"/>
  <c r="AM1299" i="1"/>
  <c r="AN1299" i="1"/>
  <c r="AV1299" i="1"/>
  <c r="C1300" i="1"/>
  <c r="D1300" i="1"/>
  <c r="E1300" i="1"/>
  <c r="F1300" i="1"/>
  <c r="G1300" i="1"/>
  <c r="H1300" i="1"/>
  <c r="J1300" i="1"/>
  <c r="K1300" i="1"/>
  <c r="L1300" i="1"/>
  <c r="M1300" i="1"/>
  <c r="AG1300" i="1"/>
  <c r="AH1300" i="1"/>
  <c r="AI1300" i="1"/>
  <c r="AJ1300" i="1"/>
  <c r="AK1300" i="1"/>
  <c r="AL1300" i="1"/>
  <c r="AM1300" i="1"/>
  <c r="AN1300" i="1"/>
  <c r="AV1300" i="1"/>
  <c r="C1301" i="1"/>
  <c r="D1301" i="1"/>
  <c r="E1301" i="1"/>
  <c r="F1301" i="1"/>
  <c r="G1301" i="1"/>
  <c r="H1301" i="1"/>
  <c r="J1301" i="1"/>
  <c r="K1301" i="1"/>
  <c r="L1301" i="1"/>
  <c r="M1301" i="1"/>
  <c r="AG1301" i="1"/>
  <c r="AH1301" i="1"/>
  <c r="AI1301" i="1"/>
  <c r="AJ1301" i="1"/>
  <c r="AK1301" i="1"/>
  <c r="AL1301" i="1"/>
  <c r="AM1301" i="1"/>
  <c r="AN1301" i="1"/>
  <c r="AV1301" i="1"/>
  <c r="C1302" i="1"/>
  <c r="D1302" i="1"/>
  <c r="E1302" i="1"/>
  <c r="F1302" i="1"/>
  <c r="G1302" i="1"/>
  <c r="H1302" i="1"/>
  <c r="J1302" i="1"/>
  <c r="K1302" i="1"/>
  <c r="L1302" i="1"/>
  <c r="M1302" i="1"/>
  <c r="AG1302" i="1"/>
  <c r="AH1302" i="1"/>
  <c r="AI1302" i="1"/>
  <c r="AJ1302" i="1"/>
  <c r="AK1302" i="1"/>
  <c r="AL1302" i="1"/>
  <c r="AM1302" i="1"/>
  <c r="AN1302" i="1"/>
  <c r="AV1302" i="1"/>
  <c r="C1303" i="1"/>
  <c r="D1303" i="1"/>
  <c r="E1303" i="1"/>
  <c r="F1303" i="1"/>
  <c r="G1303" i="1"/>
  <c r="H1303" i="1"/>
  <c r="J1303" i="1"/>
  <c r="K1303" i="1"/>
  <c r="L1303" i="1"/>
  <c r="M1303" i="1"/>
  <c r="AG1303" i="1"/>
  <c r="AH1303" i="1"/>
  <c r="AI1303" i="1"/>
  <c r="AJ1303" i="1"/>
  <c r="AK1303" i="1"/>
  <c r="AL1303" i="1"/>
  <c r="AM1303" i="1"/>
  <c r="AN1303" i="1"/>
  <c r="AV1303" i="1"/>
  <c r="C1304" i="1"/>
  <c r="D1304" i="1"/>
  <c r="E1304" i="1"/>
  <c r="F1304" i="1"/>
  <c r="G1304" i="1"/>
  <c r="H1304" i="1"/>
  <c r="J1304" i="1"/>
  <c r="K1304" i="1"/>
  <c r="L1304" i="1"/>
  <c r="M1304" i="1"/>
  <c r="AG1304" i="1"/>
  <c r="AH1304" i="1"/>
  <c r="AI1304" i="1"/>
  <c r="AJ1304" i="1"/>
  <c r="AK1304" i="1"/>
  <c r="AL1304" i="1"/>
  <c r="AM1304" i="1"/>
  <c r="AN1304" i="1"/>
  <c r="AV1304" i="1"/>
  <c r="C1305" i="1"/>
  <c r="D1305" i="1"/>
  <c r="E1305" i="1"/>
  <c r="F1305" i="1"/>
  <c r="G1305" i="1"/>
  <c r="H1305" i="1"/>
  <c r="J1305" i="1"/>
  <c r="K1305" i="1"/>
  <c r="L1305" i="1"/>
  <c r="M1305" i="1"/>
  <c r="AG1305" i="1"/>
  <c r="AH1305" i="1"/>
  <c r="AI1305" i="1"/>
  <c r="AJ1305" i="1"/>
  <c r="AK1305" i="1"/>
  <c r="AL1305" i="1"/>
  <c r="AM1305" i="1"/>
  <c r="AN1305" i="1"/>
  <c r="AV1305" i="1"/>
  <c r="C1306" i="1"/>
  <c r="D1306" i="1"/>
  <c r="E1306" i="1"/>
  <c r="F1306" i="1"/>
  <c r="G1306" i="1"/>
  <c r="H1306" i="1"/>
  <c r="J1306" i="1"/>
  <c r="K1306" i="1"/>
  <c r="L1306" i="1"/>
  <c r="M1306" i="1"/>
  <c r="AG1306" i="1"/>
  <c r="AH1306" i="1"/>
  <c r="AI1306" i="1"/>
  <c r="AJ1306" i="1"/>
  <c r="AK1306" i="1"/>
  <c r="AL1306" i="1"/>
  <c r="AM1306" i="1"/>
  <c r="AN1306" i="1"/>
  <c r="AV1306" i="1"/>
  <c r="C1307" i="1"/>
  <c r="D1307" i="1"/>
  <c r="E1307" i="1"/>
  <c r="F1307" i="1"/>
  <c r="G1307" i="1"/>
  <c r="H1307" i="1"/>
  <c r="J1307" i="1"/>
  <c r="K1307" i="1"/>
  <c r="L1307" i="1"/>
  <c r="M1307" i="1"/>
  <c r="AG1307" i="1"/>
  <c r="AH1307" i="1"/>
  <c r="AI1307" i="1"/>
  <c r="AJ1307" i="1"/>
  <c r="AK1307" i="1"/>
  <c r="AL1307" i="1"/>
  <c r="AM1307" i="1"/>
  <c r="AN1307" i="1"/>
  <c r="AV1307" i="1"/>
  <c r="C1308" i="1"/>
  <c r="D1308" i="1"/>
  <c r="E1308" i="1"/>
  <c r="F1308" i="1"/>
  <c r="G1308" i="1"/>
  <c r="H1308" i="1"/>
  <c r="J1308" i="1"/>
  <c r="K1308" i="1"/>
  <c r="L1308" i="1"/>
  <c r="M1308" i="1"/>
  <c r="AG1308" i="1"/>
  <c r="AH1308" i="1"/>
  <c r="AI1308" i="1"/>
  <c r="AJ1308" i="1"/>
  <c r="AK1308" i="1"/>
  <c r="AL1308" i="1"/>
  <c r="AM1308" i="1"/>
  <c r="AN1308" i="1"/>
  <c r="AV1308" i="1"/>
  <c r="C1309" i="1"/>
  <c r="D1309" i="1"/>
  <c r="E1309" i="1"/>
  <c r="F1309" i="1"/>
  <c r="G1309" i="1"/>
  <c r="H1309" i="1"/>
  <c r="J1309" i="1"/>
  <c r="K1309" i="1"/>
  <c r="L1309" i="1"/>
  <c r="M1309" i="1"/>
  <c r="AG1309" i="1"/>
  <c r="AH1309" i="1"/>
  <c r="AI1309" i="1"/>
  <c r="AJ1309" i="1"/>
  <c r="AK1309" i="1"/>
  <c r="AL1309" i="1"/>
  <c r="AM1309" i="1"/>
  <c r="AN1309" i="1"/>
  <c r="AV1309" i="1"/>
  <c r="C1310" i="1"/>
  <c r="D1310" i="1"/>
  <c r="E1310" i="1"/>
  <c r="F1310" i="1"/>
  <c r="G1310" i="1"/>
  <c r="H1310" i="1"/>
  <c r="J1310" i="1"/>
  <c r="K1310" i="1"/>
  <c r="L1310" i="1"/>
  <c r="M1310" i="1"/>
  <c r="AG1310" i="1"/>
  <c r="AH1310" i="1"/>
  <c r="AI1310" i="1"/>
  <c r="AJ1310" i="1"/>
  <c r="AK1310" i="1"/>
  <c r="AL1310" i="1"/>
  <c r="AM1310" i="1"/>
  <c r="AN1310" i="1"/>
  <c r="AV1310" i="1"/>
  <c r="C1311" i="1"/>
  <c r="D1311" i="1"/>
  <c r="E1311" i="1"/>
  <c r="F1311" i="1"/>
  <c r="G1311" i="1"/>
  <c r="H1311" i="1"/>
  <c r="J1311" i="1"/>
  <c r="K1311" i="1"/>
  <c r="L1311" i="1"/>
  <c r="M1311" i="1"/>
  <c r="AG1311" i="1"/>
  <c r="AH1311" i="1"/>
  <c r="AI1311" i="1"/>
  <c r="AJ1311" i="1"/>
  <c r="AK1311" i="1"/>
  <c r="AL1311" i="1"/>
  <c r="AM1311" i="1"/>
  <c r="AN1311" i="1"/>
  <c r="AV1311" i="1"/>
  <c r="C1312" i="1"/>
  <c r="D1312" i="1"/>
  <c r="E1312" i="1"/>
  <c r="F1312" i="1"/>
  <c r="G1312" i="1"/>
  <c r="H1312" i="1"/>
  <c r="J1312" i="1"/>
  <c r="K1312" i="1"/>
  <c r="L1312" i="1"/>
  <c r="M1312" i="1"/>
  <c r="AG1312" i="1"/>
  <c r="AH1312" i="1"/>
  <c r="AI1312" i="1"/>
  <c r="AJ1312" i="1"/>
  <c r="AK1312" i="1"/>
  <c r="AL1312" i="1"/>
  <c r="AM1312" i="1"/>
  <c r="AN1312" i="1"/>
  <c r="AV1312" i="1"/>
  <c r="C1313" i="1"/>
  <c r="D1313" i="1"/>
  <c r="E1313" i="1"/>
  <c r="F1313" i="1"/>
  <c r="G1313" i="1"/>
  <c r="H1313" i="1"/>
  <c r="J1313" i="1"/>
  <c r="K1313" i="1"/>
  <c r="L1313" i="1"/>
  <c r="M1313" i="1"/>
  <c r="AG1313" i="1"/>
  <c r="AH1313" i="1"/>
  <c r="AI1313" i="1"/>
  <c r="AJ1313" i="1"/>
  <c r="AK1313" i="1"/>
  <c r="AL1313" i="1"/>
  <c r="AM1313" i="1"/>
  <c r="AN1313" i="1"/>
  <c r="AV1313" i="1"/>
  <c r="C1314" i="1"/>
  <c r="D1314" i="1"/>
  <c r="E1314" i="1"/>
  <c r="F1314" i="1"/>
  <c r="G1314" i="1"/>
  <c r="H1314" i="1"/>
  <c r="J1314" i="1"/>
  <c r="K1314" i="1"/>
  <c r="L1314" i="1"/>
  <c r="M1314" i="1"/>
  <c r="AG1314" i="1"/>
  <c r="AH1314" i="1"/>
  <c r="AI1314" i="1"/>
  <c r="AJ1314" i="1"/>
  <c r="AK1314" i="1"/>
  <c r="AL1314" i="1"/>
  <c r="AM1314" i="1"/>
  <c r="AN1314" i="1"/>
  <c r="AV1314" i="1"/>
  <c r="C1315" i="1"/>
  <c r="D1315" i="1"/>
  <c r="E1315" i="1"/>
  <c r="F1315" i="1"/>
  <c r="G1315" i="1"/>
  <c r="H1315" i="1"/>
  <c r="J1315" i="1"/>
  <c r="K1315" i="1"/>
  <c r="L1315" i="1"/>
  <c r="M1315" i="1"/>
  <c r="AG1315" i="1"/>
  <c r="AH1315" i="1"/>
  <c r="AI1315" i="1"/>
  <c r="AJ1315" i="1"/>
  <c r="AK1315" i="1"/>
  <c r="AL1315" i="1"/>
  <c r="AM1315" i="1"/>
  <c r="AN1315" i="1"/>
  <c r="AV1315" i="1"/>
  <c r="C1316" i="1"/>
  <c r="D1316" i="1"/>
  <c r="E1316" i="1"/>
  <c r="F1316" i="1"/>
  <c r="G1316" i="1"/>
  <c r="H1316" i="1"/>
  <c r="J1316" i="1"/>
  <c r="K1316" i="1"/>
  <c r="L1316" i="1"/>
  <c r="M1316" i="1"/>
  <c r="AG1316" i="1"/>
  <c r="AH1316" i="1"/>
  <c r="AI1316" i="1"/>
  <c r="AJ1316" i="1"/>
  <c r="AK1316" i="1"/>
  <c r="AL1316" i="1"/>
  <c r="AM1316" i="1"/>
  <c r="AN1316" i="1"/>
  <c r="AV1316" i="1"/>
  <c r="C1317" i="1"/>
  <c r="D1317" i="1"/>
  <c r="E1317" i="1"/>
  <c r="F1317" i="1"/>
  <c r="G1317" i="1"/>
  <c r="H1317" i="1"/>
  <c r="J1317" i="1"/>
  <c r="K1317" i="1"/>
  <c r="L1317" i="1"/>
  <c r="M1317" i="1"/>
  <c r="AG1317" i="1"/>
  <c r="AH1317" i="1"/>
  <c r="AI1317" i="1"/>
  <c r="AJ1317" i="1"/>
  <c r="AK1317" i="1"/>
  <c r="AL1317" i="1"/>
  <c r="AM1317" i="1"/>
  <c r="AN1317" i="1"/>
  <c r="AV1317" i="1"/>
  <c r="C1318" i="1"/>
  <c r="D1318" i="1"/>
  <c r="E1318" i="1"/>
  <c r="F1318" i="1"/>
  <c r="G1318" i="1"/>
  <c r="H1318" i="1"/>
  <c r="J1318" i="1"/>
  <c r="K1318" i="1"/>
  <c r="L1318" i="1"/>
  <c r="M1318" i="1"/>
  <c r="AG1318" i="1"/>
  <c r="AH1318" i="1"/>
  <c r="AI1318" i="1"/>
  <c r="AJ1318" i="1"/>
  <c r="AK1318" i="1"/>
  <c r="AL1318" i="1"/>
  <c r="AM1318" i="1"/>
  <c r="AN1318" i="1"/>
  <c r="AV1318" i="1"/>
  <c r="C1319" i="1"/>
  <c r="D1319" i="1"/>
  <c r="E1319" i="1"/>
  <c r="F1319" i="1"/>
  <c r="G1319" i="1"/>
  <c r="H1319" i="1"/>
  <c r="J1319" i="1"/>
  <c r="K1319" i="1"/>
  <c r="L1319" i="1"/>
  <c r="M1319" i="1"/>
  <c r="AG1319" i="1"/>
  <c r="AH1319" i="1"/>
  <c r="AI1319" i="1"/>
  <c r="AJ1319" i="1"/>
  <c r="AK1319" i="1"/>
  <c r="AL1319" i="1"/>
  <c r="AM1319" i="1"/>
  <c r="AN1319" i="1"/>
  <c r="AV1319" i="1"/>
  <c r="C1320" i="1"/>
  <c r="D1320" i="1"/>
  <c r="E1320" i="1"/>
  <c r="F1320" i="1"/>
  <c r="G1320" i="1"/>
  <c r="H1320" i="1"/>
  <c r="J1320" i="1"/>
  <c r="K1320" i="1"/>
  <c r="L1320" i="1"/>
  <c r="M1320" i="1"/>
  <c r="AG1320" i="1"/>
  <c r="AH1320" i="1"/>
  <c r="AI1320" i="1"/>
  <c r="AJ1320" i="1"/>
  <c r="AK1320" i="1"/>
  <c r="AL1320" i="1"/>
  <c r="AM1320" i="1"/>
  <c r="AN1320" i="1"/>
  <c r="AV1320" i="1"/>
  <c r="C1321" i="1"/>
  <c r="D1321" i="1"/>
  <c r="E1321" i="1"/>
  <c r="F1321" i="1"/>
  <c r="G1321" i="1"/>
  <c r="H1321" i="1"/>
  <c r="J1321" i="1"/>
  <c r="K1321" i="1"/>
  <c r="L1321" i="1"/>
  <c r="M1321" i="1"/>
  <c r="AG1321" i="1"/>
  <c r="AH1321" i="1"/>
  <c r="AI1321" i="1"/>
  <c r="AJ1321" i="1"/>
  <c r="AK1321" i="1"/>
  <c r="AL1321" i="1"/>
  <c r="AM1321" i="1"/>
  <c r="AN1321" i="1"/>
  <c r="AV1321" i="1"/>
  <c r="C1322" i="1"/>
  <c r="D1322" i="1"/>
  <c r="E1322" i="1"/>
  <c r="F1322" i="1"/>
  <c r="G1322" i="1"/>
  <c r="H1322" i="1"/>
  <c r="J1322" i="1"/>
  <c r="K1322" i="1"/>
  <c r="L1322" i="1"/>
  <c r="M1322" i="1"/>
  <c r="AG1322" i="1"/>
  <c r="AH1322" i="1"/>
  <c r="AI1322" i="1"/>
  <c r="AJ1322" i="1"/>
  <c r="AK1322" i="1"/>
  <c r="AL1322" i="1"/>
  <c r="AM1322" i="1"/>
  <c r="AN1322" i="1"/>
  <c r="AV1322" i="1"/>
  <c r="C1323" i="1"/>
  <c r="D1323" i="1"/>
  <c r="E1323" i="1"/>
  <c r="F1323" i="1"/>
  <c r="G1323" i="1"/>
  <c r="H1323" i="1"/>
  <c r="J1323" i="1"/>
  <c r="K1323" i="1"/>
  <c r="L1323" i="1"/>
  <c r="M1323" i="1"/>
  <c r="AG1323" i="1"/>
  <c r="AH1323" i="1"/>
  <c r="AI1323" i="1"/>
  <c r="AJ1323" i="1"/>
  <c r="AK1323" i="1"/>
  <c r="AL1323" i="1"/>
  <c r="AM1323" i="1"/>
  <c r="AN1323" i="1"/>
  <c r="AV1323" i="1"/>
  <c r="C1324" i="1"/>
  <c r="D1324" i="1"/>
  <c r="E1324" i="1"/>
  <c r="F1324" i="1"/>
  <c r="G1324" i="1"/>
  <c r="H1324" i="1"/>
  <c r="J1324" i="1"/>
  <c r="K1324" i="1"/>
  <c r="L1324" i="1"/>
  <c r="M1324" i="1"/>
  <c r="AG1324" i="1"/>
  <c r="AH1324" i="1"/>
  <c r="AI1324" i="1"/>
  <c r="AJ1324" i="1"/>
  <c r="AK1324" i="1"/>
  <c r="AL1324" i="1"/>
  <c r="AM1324" i="1"/>
  <c r="AN1324" i="1"/>
  <c r="AV1324" i="1"/>
  <c r="C1325" i="1"/>
  <c r="D1325" i="1"/>
  <c r="E1325" i="1"/>
  <c r="F1325" i="1"/>
  <c r="G1325" i="1"/>
  <c r="H1325" i="1"/>
  <c r="J1325" i="1"/>
  <c r="K1325" i="1"/>
  <c r="L1325" i="1"/>
  <c r="M1325" i="1"/>
  <c r="AG1325" i="1"/>
  <c r="AH1325" i="1"/>
  <c r="AI1325" i="1"/>
  <c r="AJ1325" i="1"/>
  <c r="AK1325" i="1"/>
  <c r="AL1325" i="1"/>
  <c r="AM1325" i="1"/>
  <c r="AN1325" i="1"/>
  <c r="AV1325" i="1"/>
  <c r="C1326" i="1"/>
  <c r="D1326" i="1"/>
  <c r="E1326" i="1"/>
  <c r="F1326" i="1"/>
  <c r="G1326" i="1"/>
  <c r="H1326" i="1"/>
  <c r="J1326" i="1"/>
  <c r="K1326" i="1"/>
  <c r="L1326" i="1"/>
  <c r="M1326" i="1"/>
  <c r="AG1326" i="1"/>
  <c r="AH1326" i="1"/>
  <c r="AI1326" i="1"/>
  <c r="AJ1326" i="1"/>
  <c r="AK1326" i="1"/>
  <c r="AL1326" i="1"/>
  <c r="AM1326" i="1"/>
  <c r="AN1326" i="1"/>
  <c r="AV1326" i="1"/>
  <c r="C1327" i="1"/>
  <c r="D1327" i="1"/>
  <c r="E1327" i="1"/>
  <c r="F1327" i="1"/>
  <c r="G1327" i="1"/>
  <c r="H1327" i="1"/>
  <c r="J1327" i="1"/>
  <c r="K1327" i="1"/>
  <c r="L1327" i="1"/>
  <c r="M1327" i="1"/>
  <c r="AG1327" i="1"/>
  <c r="AH1327" i="1"/>
  <c r="AI1327" i="1"/>
  <c r="AJ1327" i="1"/>
  <c r="AK1327" i="1"/>
  <c r="AL1327" i="1"/>
  <c r="AM1327" i="1"/>
  <c r="AN1327" i="1"/>
  <c r="AV1327" i="1"/>
  <c r="C1328" i="1"/>
  <c r="D1328" i="1"/>
  <c r="E1328" i="1"/>
  <c r="F1328" i="1"/>
  <c r="G1328" i="1"/>
  <c r="H1328" i="1"/>
  <c r="J1328" i="1"/>
  <c r="K1328" i="1"/>
  <c r="L1328" i="1"/>
  <c r="M1328" i="1"/>
  <c r="AG1328" i="1"/>
  <c r="AH1328" i="1"/>
  <c r="AI1328" i="1"/>
  <c r="AJ1328" i="1"/>
  <c r="AK1328" i="1"/>
  <c r="AL1328" i="1"/>
  <c r="AM1328" i="1"/>
  <c r="AN1328" i="1"/>
  <c r="AV1328" i="1"/>
  <c r="C1329" i="1"/>
  <c r="D1329" i="1"/>
  <c r="E1329" i="1"/>
  <c r="F1329" i="1"/>
  <c r="G1329" i="1"/>
  <c r="H1329" i="1"/>
  <c r="J1329" i="1"/>
  <c r="K1329" i="1"/>
  <c r="L1329" i="1"/>
  <c r="M1329" i="1"/>
  <c r="AG1329" i="1"/>
  <c r="AH1329" i="1"/>
  <c r="AI1329" i="1"/>
  <c r="AJ1329" i="1"/>
  <c r="AK1329" i="1"/>
  <c r="AL1329" i="1"/>
  <c r="AM1329" i="1"/>
  <c r="AN1329" i="1"/>
  <c r="AV1329" i="1"/>
  <c r="C1330" i="1"/>
  <c r="D1330" i="1"/>
  <c r="E1330" i="1"/>
  <c r="F1330" i="1"/>
  <c r="G1330" i="1"/>
  <c r="H1330" i="1"/>
  <c r="J1330" i="1"/>
  <c r="K1330" i="1"/>
  <c r="L1330" i="1"/>
  <c r="M1330" i="1"/>
  <c r="AG1330" i="1"/>
  <c r="AH1330" i="1"/>
  <c r="AI1330" i="1"/>
  <c r="AJ1330" i="1"/>
  <c r="AK1330" i="1"/>
  <c r="AL1330" i="1"/>
  <c r="AM1330" i="1"/>
  <c r="AN1330" i="1"/>
  <c r="C1332" i="1"/>
  <c r="D1332" i="1"/>
  <c r="E1332" i="1"/>
  <c r="F1332" i="1"/>
  <c r="G1332" i="1"/>
  <c r="H1332" i="1"/>
  <c r="J1332" i="1"/>
  <c r="K1332" i="1"/>
  <c r="L1332" i="1"/>
  <c r="M1332" i="1"/>
  <c r="AG1332" i="1"/>
  <c r="AH1332" i="1"/>
  <c r="AI1332" i="1"/>
  <c r="AJ1332" i="1"/>
  <c r="AK1332" i="1"/>
  <c r="AL1332" i="1"/>
  <c r="AM1332" i="1"/>
  <c r="AN1332" i="1"/>
  <c r="AV1332" i="1"/>
  <c r="C1333" i="1"/>
  <c r="D1333" i="1"/>
  <c r="E1333" i="1"/>
  <c r="F1333" i="1"/>
  <c r="G1333" i="1"/>
  <c r="H1333" i="1"/>
  <c r="J1333" i="1"/>
  <c r="K1333" i="1"/>
  <c r="L1333" i="1"/>
  <c r="M1333" i="1"/>
  <c r="AG1333" i="1"/>
  <c r="AH1333" i="1"/>
  <c r="AI1333" i="1"/>
  <c r="AJ1333" i="1"/>
  <c r="AK1333" i="1"/>
  <c r="AL1333" i="1"/>
  <c r="AM1333" i="1"/>
  <c r="AN1333" i="1"/>
  <c r="AV1333" i="1"/>
  <c r="C1334" i="1"/>
  <c r="D1334" i="1"/>
  <c r="E1334" i="1"/>
  <c r="F1334" i="1"/>
  <c r="G1334" i="1"/>
  <c r="H1334" i="1"/>
  <c r="J1334" i="1"/>
  <c r="K1334" i="1"/>
  <c r="L1334" i="1"/>
  <c r="M1334" i="1"/>
  <c r="AG1334" i="1"/>
  <c r="AH1334" i="1"/>
  <c r="AI1334" i="1"/>
  <c r="AJ1334" i="1"/>
  <c r="AK1334" i="1"/>
  <c r="AL1334" i="1"/>
  <c r="AM1334" i="1"/>
  <c r="AN1334" i="1"/>
  <c r="AV1334" i="1"/>
  <c r="C1335" i="1"/>
  <c r="D1335" i="1"/>
  <c r="E1335" i="1"/>
  <c r="F1335" i="1"/>
  <c r="G1335" i="1"/>
  <c r="H1335" i="1"/>
  <c r="J1335" i="1"/>
  <c r="K1335" i="1"/>
  <c r="L1335" i="1"/>
  <c r="M1335" i="1"/>
  <c r="AG1335" i="1"/>
  <c r="AH1335" i="1"/>
  <c r="AI1335" i="1"/>
  <c r="AJ1335" i="1"/>
  <c r="AK1335" i="1"/>
  <c r="AL1335" i="1"/>
  <c r="AM1335" i="1"/>
  <c r="AN1335" i="1"/>
  <c r="AV1335" i="1"/>
  <c r="C1336" i="1"/>
  <c r="D1336" i="1"/>
  <c r="E1336" i="1"/>
  <c r="F1336" i="1"/>
  <c r="G1336" i="1"/>
  <c r="H1336" i="1"/>
  <c r="J1336" i="1"/>
  <c r="K1336" i="1"/>
  <c r="L1336" i="1"/>
  <c r="M1336" i="1"/>
  <c r="AG1336" i="1"/>
  <c r="AH1336" i="1"/>
  <c r="AI1336" i="1"/>
  <c r="AJ1336" i="1"/>
  <c r="AK1336" i="1"/>
  <c r="AL1336" i="1"/>
  <c r="AM1336" i="1"/>
  <c r="AN1336" i="1"/>
  <c r="AV1336" i="1"/>
  <c r="C1337" i="1"/>
  <c r="D1337" i="1"/>
  <c r="E1337" i="1"/>
  <c r="F1337" i="1"/>
  <c r="G1337" i="1"/>
  <c r="H1337" i="1"/>
  <c r="J1337" i="1"/>
  <c r="K1337" i="1"/>
  <c r="L1337" i="1"/>
  <c r="M1337" i="1"/>
  <c r="AG1337" i="1"/>
  <c r="AH1337" i="1"/>
  <c r="AI1337" i="1"/>
  <c r="AJ1337" i="1"/>
  <c r="AK1337" i="1"/>
  <c r="AL1337" i="1"/>
  <c r="AM1337" i="1"/>
  <c r="AN1337" i="1"/>
  <c r="AV1337" i="1"/>
  <c r="C1338" i="1"/>
  <c r="D1338" i="1"/>
  <c r="E1338" i="1"/>
  <c r="F1338" i="1"/>
  <c r="G1338" i="1"/>
  <c r="H1338" i="1"/>
  <c r="J1338" i="1"/>
  <c r="K1338" i="1"/>
  <c r="L1338" i="1"/>
  <c r="M1338" i="1"/>
  <c r="AG1338" i="1"/>
  <c r="AH1338" i="1"/>
  <c r="AI1338" i="1"/>
  <c r="AJ1338" i="1"/>
  <c r="AK1338" i="1"/>
  <c r="AL1338" i="1"/>
  <c r="AM1338" i="1"/>
  <c r="AN1338" i="1"/>
  <c r="AV1338" i="1"/>
  <c r="C1339" i="1"/>
  <c r="D1339" i="1"/>
  <c r="E1339" i="1"/>
  <c r="F1339" i="1"/>
  <c r="G1339" i="1"/>
  <c r="H1339" i="1"/>
  <c r="J1339" i="1"/>
  <c r="K1339" i="1"/>
  <c r="L1339" i="1"/>
  <c r="M1339" i="1"/>
  <c r="AG1339" i="1"/>
  <c r="AH1339" i="1"/>
  <c r="AI1339" i="1"/>
  <c r="AJ1339" i="1"/>
  <c r="AK1339" i="1"/>
  <c r="AL1339" i="1"/>
  <c r="AM1339" i="1"/>
  <c r="AN1339" i="1"/>
  <c r="AV1339" i="1"/>
  <c r="C1340" i="1"/>
  <c r="D1340" i="1"/>
  <c r="E1340" i="1"/>
  <c r="F1340" i="1"/>
  <c r="G1340" i="1"/>
  <c r="H1340" i="1"/>
  <c r="J1340" i="1"/>
  <c r="K1340" i="1"/>
  <c r="L1340" i="1"/>
  <c r="M1340" i="1"/>
  <c r="AG1340" i="1"/>
  <c r="AH1340" i="1"/>
  <c r="AI1340" i="1"/>
  <c r="AJ1340" i="1"/>
  <c r="AK1340" i="1"/>
  <c r="AL1340" i="1"/>
  <c r="AM1340" i="1"/>
  <c r="AN1340" i="1"/>
  <c r="AV1340" i="1"/>
  <c r="C1341" i="1"/>
  <c r="D1341" i="1"/>
  <c r="E1341" i="1"/>
  <c r="F1341" i="1"/>
  <c r="G1341" i="1"/>
  <c r="H1341" i="1"/>
  <c r="J1341" i="1"/>
  <c r="K1341" i="1"/>
  <c r="L1341" i="1"/>
  <c r="M1341" i="1"/>
  <c r="AG1341" i="1"/>
  <c r="AH1341" i="1"/>
  <c r="AI1341" i="1"/>
  <c r="AJ1341" i="1"/>
  <c r="AK1341" i="1"/>
  <c r="AL1341" i="1"/>
  <c r="AM1341" i="1"/>
  <c r="AN1341" i="1"/>
  <c r="AV1341" i="1"/>
  <c r="C1342" i="1"/>
  <c r="D1342" i="1"/>
  <c r="E1342" i="1"/>
  <c r="F1342" i="1"/>
  <c r="G1342" i="1"/>
  <c r="H1342" i="1"/>
  <c r="J1342" i="1"/>
  <c r="K1342" i="1"/>
  <c r="L1342" i="1"/>
  <c r="M1342" i="1"/>
  <c r="AG1342" i="1"/>
  <c r="AH1342" i="1"/>
  <c r="AI1342" i="1"/>
  <c r="AJ1342" i="1"/>
  <c r="AK1342" i="1"/>
  <c r="AL1342" i="1"/>
  <c r="AM1342" i="1"/>
  <c r="AN1342" i="1"/>
  <c r="AV1342" i="1"/>
  <c r="C1343" i="1"/>
  <c r="D1343" i="1"/>
  <c r="E1343" i="1"/>
  <c r="F1343" i="1"/>
  <c r="G1343" i="1"/>
  <c r="H1343" i="1"/>
  <c r="J1343" i="1"/>
  <c r="K1343" i="1"/>
  <c r="L1343" i="1"/>
  <c r="M1343" i="1"/>
  <c r="AG1343" i="1"/>
  <c r="AH1343" i="1"/>
  <c r="AI1343" i="1"/>
  <c r="AJ1343" i="1"/>
  <c r="AK1343" i="1"/>
  <c r="AL1343" i="1"/>
  <c r="AM1343" i="1"/>
  <c r="AN1343" i="1"/>
  <c r="AV1343" i="1"/>
  <c r="C1344" i="1"/>
  <c r="D1344" i="1"/>
  <c r="E1344" i="1"/>
  <c r="F1344" i="1"/>
  <c r="G1344" i="1"/>
  <c r="H1344" i="1"/>
  <c r="J1344" i="1"/>
  <c r="K1344" i="1"/>
  <c r="L1344" i="1"/>
  <c r="M1344" i="1"/>
  <c r="AG1344" i="1"/>
  <c r="AH1344" i="1"/>
  <c r="AI1344" i="1"/>
  <c r="AJ1344" i="1"/>
  <c r="AK1344" i="1"/>
  <c r="AL1344" i="1"/>
  <c r="AM1344" i="1"/>
  <c r="AN1344" i="1"/>
  <c r="AV1344" i="1"/>
  <c r="C1345" i="1"/>
  <c r="D1345" i="1"/>
  <c r="E1345" i="1"/>
  <c r="F1345" i="1"/>
  <c r="G1345" i="1"/>
  <c r="H1345" i="1"/>
  <c r="J1345" i="1"/>
  <c r="K1345" i="1"/>
  <c r="L1345" i="1"/>
  <c r="M1345" i="1"/>
  <c r="AG1345" i="1"/>
  <c r="AH1345" i="1"/>
  <c r="AI1345" i="1"/>
  <c r="AJ1345" i="1"/>
  <c r="AK1345" i="1"/>
  <c r="AL1345" i="1"/>
  <c r="AM1345" i="1"/>
  <c r="AN1345" i="1"/>
  <c r="AV1345" i="1"/>
  <c r="C1346" i="1"/>
  <c r="D1346" i="1"/>
  <c r="E1346" i="1"/>
  <c r="F1346" i="1"/>
  <c r="G1346" i="1"/>
  <c r="H1346" i="1"/>
  <c r="J1346" i="1"/>
  <c r="K1346" i="1"/>
  <c r="L1346" i="1"/>
  <c r="M1346" i="1"/>
  <c r="AG1346" i="1"/>
  <c r="AH1346" i="1"/>
  <c r="AI1346" i="1"/>
  <c r="AJ1346" i="1"/>
  <c r="AK1346" i="1"/>
  <c r="AL1346" i="1"/>
  <c r="AM1346" i="1"/>
  <c r="AN1346" i="1"/>
  <c r="AV1346" i="1"/>
  <c r="C1347" i="1"/>
  <c r="D1347" i="1"/>
  <c r="E1347" i="1"/>
  <c r="F1347" i="1"/>
  <c r="G1347" i="1"/>
  <c r="H1347" i="1"/>
  <c r="J1347" i="1"/>
  <c r="K1347" i="1"/>
  <c r="L1347" i="1"/>
  <c r="M1347" i="1"/>
  <c r="AG1347" i="1"/>
  <c r="AH1347" i="1"/>
  <c r="AI1347" i="1"/>
  <c r="AJ1347" i="1"/>
  <c r="AK1347" i="1"/>
  <c r="AL1347" i="1"/>
  <c r="AM1347" i="1"/>
  <c r="AN1347" i="1"/>
  <c r="AV1347" i="1"/>
  <c r="C1348" i="1"/>
  <c r="D1348" i="1"/>
  <c r="E1348" i="1"/>
  <c r="F1348" i="1"/>
  <c r="G1348" i="1"/>
  <c r="H1348" i="1"/>
  <c r="J1348" i="1"/>
  <c r="K1348" i="1"/>
  <c r="L1348" i="1"/>
  <c r="M1348" i="1"/>
  <c r="AG1348" i="1"/>
  <c r="AH1348" i="1"/>
  <c r="AI1348" i="1"/>
  <c r="AJ1348" i="1"/>
  <c r="AK1348" i="1"/>
  <c r="AL1348" i="1"/>
  <c r="AM1348" i="1"/>
  <c r="AN1348" i="1"/>
  <c r="AV1348" i="1"/>
  <c r="C1349" i="1"/>
  <c r="D1349" i="1"/>
  <c r="E1349" i="1"/>
  <c r="F1349" i="1"/>
  <c r="G1349" i="1"/>
  <c r="H1349" i="1"/>
  <c r="J1349" i="1"/>
  <c r="K1349" i="1"/>
  <c r="L1349" i="1"/>
  <c r="M1349" i="1"/>
  <c r="AG1349" i="1"/>
  <c r="AH1349" i="1"/>
  <c r="AI1349" i="1"/>
  <c r="AJ1349" i="1"/>
  <c r="AK1349" i="1"/>
  <c r="AL1349" i="1"/>
  <c r="AM1349" i="1"/>
  <c r="AN1349" i="1"/>
  <c r="AV1349" i="1"/>
  <c r="C1350" i="1"/>
  <c r="D1350" i="1"/>
  <c r="E1350" i="1"/>
  <c r="F1350" i="1"/>
  <c r="G1350" i="1"/>
  <c r="H1350" i="1"/>
  <c r="J1350" i="1"/>
  <c r="K1350" i="1"/>
  <c r="L1350" i="1"/>
  <c r="M1350" i="1"/>
  <c r="AG1350" i="1"/>
  <c r="AH1350" i="1"/>
  <c r="AI1350" i="1"/>
  <c r="AJ1350" i="1"/>
  <c r="AK1350" i="1"/>
  <c r="AL1350" i="1"/>
  <c r="AM1350" i="1"/>
  <c r="AN1350" i="1"/>
  <c r="AV1350" i="1"/>
  <c r="C1351" i="1"/>
  <c r="D1351" i="1"/>
  <c r="E1351" i="1"/>
  <c r="F1351" i="1"/>
  <c r="G1351" i="1"/>
  <c r="H1351" i="1"/>
  <c r="J1351" i="1"/>
  <c r="K1351" i="1"/>
  <c r="L1351" i="1"/>
  <c r="M1351" i="1"/>
  <c r="AG1351" i="1"/>
  <c r="AH1351" i="1"/>
  <c r="AI1351" i="1"/>
  <c r="AJ1351" i="1"/>
  <c r="AK1351" i="1"/>
  <c r="AL1351" i="1"/>
  <c r="AM1351" i="1"/>
  <c r="AN1351" i="1"/>
  <c r="AV1351" i="1"/>
  <c r="C1352" i="1"/>
  <c r="D1352" i="1"/>
  <c r="E1352" i="1"/>
  <c r="F1352" i="1"/>
  <c r="G1352" i="1"/>
  <c r="H1352" i="1"/>
  <c r="J1352" i="1"/>
  <c r="K1352" i="1"/>
  <c r="L1352" i="1"/>
  <c r="M1352" i="1"/>
  <c r="AG1352" i="1"/>
  <c r="AH1352" i="1"/>
  <c r="AI1352" i="1"/>
  <c r="AJ1352" i="1"/>
  <c r="AK1352" i="1"/>
  <c r="AL1352" i="1"/>
  <c r="AM1352" i="1"/>
  <c r="AN1352" i="1"/>
  <c r="AV1352" i="1"/>
  <c r="C1353" i="1"/>
  <c r="D1353" i="1"/>
  <c r="E1353" i="1"/>
  <c r="F1353" i="1"/>
  <c r="G1353" i="1"/>
  <c r="H1353" i="1"/>
  <c r="J1353" i="1"/>
  <c r="K1353" i="1"/>
  <c r="L1353" i="1"/>
  <c r="M1353" i="1"/>
  <c r="AG1353" i="1"/>
  <c r="AH1353" i="1"/>
  <c r="AI1353" i="1"/>
  <c r="AJ1353" i="1"/>
  <c r="AK1353" i="1"/>
  <c r="AL1353" i="1"/>
  <c r="AM1353" i="1"/>
  <c r="AN1353" i="1"/>
  <c r="AV1353" i="1"/>
  <c r="C1354" i="1"/>
  <c r="D1354" i="1"/>
  <c r="E1354" i="1"/>
  <c r="F1354" i="1"/>
  <c r="G1354" i="1"/>
  <c r="H1354" i="1"/>
  <c r="J1354" i="1"/>
  <c r="K1354" i="1"/>
  <c r="L1354" i="1"/>
  <c r="M1354" i="1"/>
  <c r="AG1354" i="1"/>
  <c r="AH1354" i="1"/>
  <c r="AI1354" i="1"/>
  <c r="AJ1354" i="1"/>
  <c r="AK1354" i="1"/>
  <c r="AL1354" i="1"/>
  <c r="AM1354" i="1"/>
  <c r="AN1354" i="1"/>
  <c r="AV1354" i="1"/>
  <c r="C1355" i="1"/>
  <c r="D1355" i="1"/>
  <c r="E1355" i="1"/>
  <c r="F1355" i="1"/>
  <c r="G1355" i="1"/>
  <c r="H1355" i="1"/>
  <c r="J1355" i="1"/>
  <c r="K1355" i="1"/>
  <c r="L1355" i="1"/>
  <c r="M1355" i="1"/>
  <c r="AG1355" i="1"/>
  <c r="AH1355" i="1"/>
  <c r="AI1355" i="1"/>
  <c r="AJ1355" i="1"/>
  <c r="AK1355" i="1"/>
  <c r="AL1355" i="1"/>
  <c r="AM1355" i="1"/>
  <c r="AN1355" i="1"/>
  <c r="AV1355" i="1"/>
  <c r="C1356" i="1"/>
  <c r="D1356" i="1"/>
  <c r="E1356" i="1"/>
  <c r="F1356" i="1"/>
  <c r="G1356" i="1"/>
  <c r="H1356" i="1"/>
  <c r="J1356" i="1"/>
  <c r="K1356" i="1"/>
  <c r="L1356" i="1"/>
  <c r="M1356" i="1"/>
  <c r="AG1356" i="1"/>
  <c r="AH1356" i="1"/>
  <c r="AI1356" i="1"/>
  <c r="AJ1356" i="1"/>
  <c r="AK1356" i="1"/>
  <c r="AL1356" i="1"/>
  <c r="AM1356" i="1"/>
  <c r="AN1356" i="1"/>
  <c r="AV1356" i="1"/>
  <c r="C1357" i="1"/>
  <c r="D1357" i="1"/>
  <c r="E1357" i="1"/>
  <c r="F1357" i="1"/>
  <c r="G1357" i="1"/>
  <c r="H1357" i="1"/>
  <c r="J1357" i="1"/>
  <c r="K1357" i="1"/>
  <c r="L1357" i="1"/>
  <c r="M1357" i="1"/>
  <c r="AG1357" i="1"/>
  <c r="AH1357" i="1"/>
  <c r="AI1357" i="1"/>
  <c r="AJ1357" i="1"/>
  <c r="AK1357" i="1"/>
  <c r="AL1357" i="1"/>
  <c r="AM1357" i="1"/>
  <c r="AN1357" i="1"/>
  <c r="AV1357" i="1"/>
  <c r="C1358" i="1"/>
  <c r="D1358" i="1"/>
  <c r="E1358" i="1"/>
  <c r="F1358" i="1"/>
  <c r="G1358" i="1"/>
  <c r="H1358" i="1"/>
  <c r="J1358" i="1"/>
  <c r="K1358" i="1"/>
  <c r="L1358" i="1"/>
  <c r="M1358" i="1"/>
  <c r="AG1358" i="1"/>
  <c r="AH1358" i="1"/>
  <c r="AI1358" i="1"/>
  <c r="AJ1358" i="1"/>
  <c r="AK1358" i="1"/>
  <c r="AL1358" i="1"/>
  <c r="AM1358" i="1"/>
  <c r="AN1358" i="1"/>
  <c r="AV1358" i="1"/>
  <c r="C1359" i="1"/>
  <c r="D1359" i="1"/>
  <c r="E1359" i="1"/>
  <c r="F1359" i="1"/>
  <c r="G1359" i="1"/>
  <c r="H1359" i="1"/>
  <c r="J1359" i="1"/>
  <c r="K1359" i="1"/>
  <c r="L1359" i="1"/>
  <c r="M1359" i="1"/>
  <c r="AG1359" i="1"/>
  <c r="AH1359" i="1"/>
  <c r="AI1359" i="1"/>
  <c r="AJ1359" i="1"/>
  <c r="AK1359" i="1"/>
  <c r="AL1359" i="1"/>
  <c r="AM1359" i="1"/>
  <c r="AN1359" i="1"/>
  <c r="AV1359" i="1"/>
  <c r="C1360" i="1"/>
  <c r="D1360" i="1"/>
  <c r="E1360" i="1"/>
  <c r="F1360" i="1"/>
  <c r="G1360" i="1"/>
  <c r="H1360" i="1"/>
  <c r="J1360" i="1"/>
  <c r="K1360" i="1"/>
  <c r="L1360" i="1"/>
  <c r="M1360" i="1"/>
  <c r="AG1360" i="1"/>
  <c r="AH1360" i="1"/>
  <c r="AI1360" i="1"/>
  <c r="AJ1360" i="1"/>
  <c r="AK1360" i="1"/>
  <c r="AL1360" i="1"/>
  <c r="AM1360" i="1"/>
  <c r="AN1360" i="1"/>
  <c r="AV1360" i="1"/>
  <c r="C1361" i="1"/>
  <c r="D1361" i="1"/>
  <c r="E1361" i="1"/>
  <c r="F1361" i="1"/>
  <c r="G1361" i="1"/>
  <c r="H1361" i="1"/>
  <c r="J1361" i="1"/>
  <c r="K1361" i="1"/>
  <c r="L1361" i="1"/>
  <c r="M1361" i="1"/>
  <c r="AG1361" i="1"/>
  <c r="AH1361" i="1"/>
  <c r="AI1361" i="1"/>
  <c r="AJ1361" i="1"/>
  <c r="AK1361" i="1"/>
  <c r="AL1361" i="1"/>
  <c r="AM1361" i="1"/>
  <c r="AN1361" i="1"/>
  <c r="AV1361" i="1"/>
  <c r="C1362" i="1"/>
  <c r="D1362" i="1"/>
  <c r="E1362" i="1"/>
  <c r="F1362" i="1"/>
  <c r="G1362" i="1"/>
  <c r="H1362" i="1"/>
  <c r="J1362" i="1"/>
  <c r="K1362" i="1"/>
  <c r="L1362" i="1"/>
  <c r="M1362" i="1"/>
  <c r="AG1362" i="1"/>
  <c r="AH1362" i="1"/>
  <c r="AI1362" i="1"/>
  <c r="AJ1362" i="1"/>
  <c r="AK1362" i="1"/>
  <c r="AL1362" i="1"/>
  <c r="AM1362" i="1"/>
  <c r="AN1362" i="1"/>
  <c r="AV1362" i="1"/>
  <c r="C1363" i="1"/>
  <c r="D1363" i="1"/>
  <c r="E1363" i="1"/>
  <c r="F1363" i="1"/>
  <c r="G1363" i="1"/>
  <c r="H1363" i="1"/>
  <c r="J1363" i="1"/>
  <c r="K1363" i="1"/>
  <c r="L1363" i="1"/>
  <c r="M1363" i="1"/>
  <c r="AG1363" i="1"/>
  <c r="AH1363" i="1"/>
  <c r="AI1363" i="1"/>
  <c r="AJ1363" i="1"/>
  <c r="AK1363" i="1"/>
  <c r="AL1363" i="1"/>
  <c r="AM1363" i="1"/>
  <c r="AN1363" i="1"/>
  <c r="AV1363" i="1"/>
  <c r="C1364" i="1"/>
  <c r="D1364" i="1"/>
  <c r="E1364" i="1"/>
  <c r="F1364" i="1"/>
  <c r="G1364" i="1"/>
  <c r="H1364" i="1"/>
  <c r="J1364" i="1"/>
  <c r="K1364" i="1"/>
  <c r="L1364" i="1"/>
  <c r="M1364" i="1"/>
  <c r="AG1364" i="1"/>
  <c r="AH1364" i="1"/>
  <c r="AI1364" i="1"/>
  <c r="AJ1364" i="1"/>
  <c r="AK1364" i="1"/>
  <c r="AL1364" i="1"/>
  <c r="AM1364" i="1"/>
  <c r="AN1364" i="1"/>
  <c r="AV1364" i="1"/>
  <c r="C1365" i="1"/>
  <c r="D1365" i="1"/>
  <c r="E1365" i="1"/>
  <c r="F1365" i="1"/>
  <c r="G1365" i="1"/>
  <c r="H1365" i="1"/>
  <c r="J1365" i="1"/>
  <c r="K1365" i="1"/>
  <c r="L1365" i="1"/>
  <c r="M1365" i="1"/>
  <c r="AG1365" i="1"/>
  <c r="AH1365" i="1"/>
  <c r="AI1365" i="1"/>
  <c r="AJ1365" i="1"/>
  <c r="AK1365" i="1"/>
  <c r="AL1365" i="1"/>
  <c r="AM1365" i="1"/>
  <c r="AN1365" i="1"/>
  <c r="AV1365" i="1"/>
  <c r="C1366" i="1"/>
  <c r="D1366" i="1"/>
  <c r="E1366" i="1"/>
  <c r="F1366" i="1"/>
  <c r="G1366" i="1"/>
  <c r="H1366" i="1"/>
  <c r="J1366" i="1"/>
  <c r="K1366" i="1"/>
  <c r="L1366" i="1"/>
  <c r="M1366" i="1"/>
  <c r="AG1366" i="1"/>
  <c r="AH1366" i="1"/>
  <c r="AI1366" i="1"/>
  <c r="AJ1366" i="1"/>
  <c r="AK1366" i="1"/>
  <c r="AL1366" i="1"/>
  <c r="AM1366" i="1"/>
  <c r="AN1366" i="1"/>
  <c r="AV1366" i="1"/>
  <c r="C1367" i="1"/>
  <c r="D1367" i="1"/>
  <c r="E1367" i="1"/>
  <c r="F1367" i="1"/>
  <c r="G1367" i="1"/>
  <c r="H1367" i="1"/>
  <c r="J1367" i="1"/>
  <c r="K1367" i="1"/>
  <c r="L1367" i="1"/>
  <c r="M1367" i="1"/>
  <c r="AG1367" i="1"/>
  <c r="AH1367" i="1"/>
  <c r="AI1367" i="1"/>
  <c r="AJ1367" i="1"/>
  <c r="AK1367" i="1"/>
  <c r="AL1367" i="1"/>
  <c r="AM1367" i="1"/>
  <c r="AN1367" i="1"/>
  <c r="AV1367" i="1"/>
  <c r="C1368" i="1"/>
  <c r="D1368" i="1"/>
  <c r="E1368" i="1"/>
  <c r="F1368" i="1"/>
  <c r="G1368" i="1"/>
  <c r="H1368" i="1"/>
  <c r="J1368" i="1"/>
  <c r="K1368" i="1"/>
  <c r="L1368" i="1"/>
  <c r="M1368" i="1"/>
  <c r="AG1368" i="1"/>
  <c r="AH1368" i="1"/>
  <c r="AI1368" i="1"/>
  <c r="AJ1368" i="1"/>
  <c r="AK1368" i="1"/>
  <c r="AL1368" i="1"/>
  <c r="AM1368" i="1"/>
  <c r="AN1368" i="1"/>
  <c r="AV1368" i="1"/>
  <c r="C1369" i="1"/>
  <c r="D1369" i="1"/>
  <c r="E1369" i="1"/>
  <c r="F1369" i="1"/>
  <c r="G1369" i="1"/>
  <c r="H1369" i="1"/>
  <c r="J1369" i="1"/>
  <c r="K1369" i="1"/>
  <c r="L1369" i="1"/>
  <c r="M1369" i="1"/>
  <c r="AG1369" i="1"/>
  <c r="AH1369" i="1"/>
  <c r="AI1369" i="1"/>
  <c r="AJ1369" i="1"/>
  <c r="AK1369" i="1"/>
  <c r="AL1369" i="1"/>
  <c r="AM1369" i="1"/>
  <c r="AN1369" i="1"/>
  <c r="AV1369" i="1"/>
  <c r="C1370" i="1"/>
  <c r="D1370" i="1"/>
  <c r="E1370" i="1"/>
  <c r="F1370" i="1"/>
  <c r="G1370" i="1"/>
  <c r="H1370" i="1"/>
  <c r="J1370" i="1"/>
  <c r="K1370" i="1"/>
  <c r="L1370" i="1"/>
  <c r="M1370" i="1"/>
  <c r="AG1370" i="1"/>
  <c r="AH1370" i="1"/>
  <c r="AI1370" i="1"/>
  <c r="AJ1370" i="1"/>
  <c r="AK1370" i="1"/>
  <c r="AL1370" i="1"/>
  <c r="AM1370" i="1"/>
  <c r="AN1370" i="1"/>
  <c r="AV1370" i="1"/>
  <c r="C1371" i="1"/>
  <c r="D1371" i="1"/>
  <c r="E1371" i="1"/>
  <c r="F1371" i="1"/>
  <c r="G1371" i="1"/>
  <c r="H1371" i="1"/>
  <c r="J1371" i="1"/>
  <c r="K1371" i="1"/>
  <c r="L1371" i="1"/>
  <c r="M1371" i="1"/>
  <c r="AG1371" i="1"/>
  <c r="AH1371" i="1"/>
  <c r="AI1371" i="1"/>
  <c r="AJ1371" i="1"/>
  <c r="AK1371" i="1"/>
  <c r="AL1371" i="1"/>
  <c r="AM1371" i="1"/>
  <c r="AN1371" i="1"/>
  <c r="AV1371" i="1"/>
  <c r="C1372" i="1"/>
  <c r="D1372" i="1"/>
  <c r="E1372" i="1"/>
  <c r="F1372" i="1"/>
  <c r="G1372" i="1"/>
  <c r="H1372" i="1"/>
  <c r="J1372" i="1"/>
  <c r="K1372" i="1"/>
  <c r="L1372" i="1"/>
  <c r="M1372" i="1"/>
  <c r="AG1372" i="1"/>
  <c r="AH1372" i="1"/>
  <c r="AI1372" i="1"/>
  <c r="AJ1372" i="1"/>
  <c r="AK1372" i="1"/>
  <c r="AL1372" i="1"/>
  <c r="AM1372" i="1"/>
  <c r="AN1372" i="1"/>
  <c r="AV1372" i="1"/>
  <c r="C1373" i="1"/>
  <c r="D1373" i="1"/>
  <c r="E1373" i="1"/>
  <c r="F1373" i="1"/>
  <c r="G1373" i="1"/>
  <c r="H1373" i="1"/>
  <c r="J1373" i="1"/>
  <c r="K1373" i="1"/>
  <c r="L1373" i="1"/>
  <c r="M1373" i="1"/>
  <c r="AG1373" i="1"/>
  <c r="AH1373" i="1"/>
  <c r="AI1373" i="1"/>
  <c r="AJ1373" i="1"/>
  <c r="AK1373" i="1"/>
  <c r="AL1373" i="1"/>
  <c r="AM1373" i="1"/>
  <c r="AN1373" i="1"/>
  <c r="AV1373" i="1"/>
  <c r="C1374" i="1"/>
  <c r="D1374" i="1"/>
  <c r="E1374" i="1"/>
  <c r="F1374" i="1"/>
  <c r="G1374" i="1"/>
  <c r="H1374" i="1"/>
  <c r="J1374" i="1"/>
  <c r="K1374" i="1"/>
  <c r="L1374" i="1"/>
  <c r="M1374" i="1"/>
  <c r="AG1374" i="1"/>
  <c r="AH1374" i="1"/>
  <c r="AI1374" i="1"/>
  <c r="AJ1374" i="1"/>
  <c r="AK1374" i="1"/>
  <c r="AL1374" i="1"/>
  <c r="AM1374" i="1"/>
  <c r="AN1374" i="1"/>
  <c r="AV1374" i="1"/>
  <c r="C1375" i="1"/>
  <c r="D1375" i="1"/>
  <c r="E1375" i="1"/>
  <c r="F1375" i="1"/>
  <c r="G1375" i="1"/>
  <c r="H1375" i="1"/>
  <c r="J1375" i="1"/>
  <c r="K1375" i="1"/>
  <c r="L1375" i="1"/>
  <c r="M1375" i="1"/>
  <c r="AG1375" i="1"/>
  <c r="AH1375" i="1"/>
  <c r="AI1375" i="1"/>
  <c r="AJ1375" i="1"/>
  <c r="AK1375" i="1"/>
  <c r="AL1375" i="1"/>
  <c r="AM1375" i="1"/>
  <c r="AN1375" i="1"/>
  <c r="AV1375" i="1"/>
  <c r="C1376" i="1"/>
  <c r="D1376" i="1"/>
  <c r="E1376" i="1"/>
  <c r="F1376" i="1"/>
  <c r="G1376" i="1"/>
  <c r="H1376" i="1"/>
  <c r="J1376" i="1"/>
  <c r="K1376" i="1"/>
  <c r="L1376" i="1"/>
  <c r="M1376" i="1"/>
  <c r="AG1376" i="1"/>
  <c r="AH1376" i="1"/>
  <c r="AI1376" i="1"/>
  <c r="AJ1376" i="1"/>
  <c r="AK1376" i="1"/>
  <c r="AL1376" i="1"/>
  <c r="AM1376" i="1"/>
  <c r="AN1376" i="1"/>
  <c r="AV1376" i="1"/>
  <c r="C1377" i="1"/>
  <c r="D1377" i="1"/>
  <c r="E1377" i="1"/>
  <c r="F1377" i="1"/>
  <c r="G1377" i="1"/>
  <c r="H1377" i="1"/>
  <c r="J1377" i="1"/>
  <c r="K1377" i="1"/>
  <c r="L1377" i="1"/>
  <c r="M1377" i="1"/>
  <c r="AG1377" i="1"/>
  <c r="AH1377" i="1"/>
  <c r="AI1377" i="1"/>
  <c r="AJ1377" i="1"/>
  <c r="AK1377" i="1"/>
  <c r="AL1377" i="1"/>
  <c r="AM1377" i="1"/>
  <c r="AN1377" i="1"/>
  <c r="AV1377" i="1"/>
  <c r="C1378" i="1"/>
  <c r="D1378" i="1"/>
  <c r="E1378" i="1"/>
  <c r="F1378" i="1"/>
  <c r="G1378" i="1"/>
  <c r="H1378" i="1"/>
  <c r="J1378" i="1"/>
  <c r="K1378" i="1"/>
  <c r="L1378" i="1"/>
  <c r="M1378" i="1"/>
  <c r="AG1378" i="1"/>
  <c r="AH1378" i="1"/>
  <c r="AI1378" i="1"/>
  <c r="AJ1378" i="1"/>
  <c r="AK1378" i="1"/>
  <c r="AL1378" i="1"/>
  <c r="AM1378" i="1"/>
  <c r="AN1378" i="1"/>
  <c r="AV1378" i="1"/>
  <c r="C1379" i="1"/>
  <c r="D1379" i="1"/>
  <c r="E1379" i="1"/>
  <c r="F1379" i="1"/>
  <c r="G1379" i="1"/>
  <c r="H1379" i="1"/>
  <c r="J1379" i="1"/>
  <c r="K1379" i="1"/>
  <c r="L1379" i="1"/>
  <c r="M1379" i="1"/>
  <c r="AG1379" i="1"/>
  <c r="AH1379" i="1"/>
  <c r="AI1379" i="1"/>
  <c r="AJ1379" i="1"/>
  <c r="AK1379" i="1"/>
  <c r="AL1379" i="1"/>
  <c r="AM1379" i="1"/>
  <c r="AN1379" i="1"/>
  <c r="AV1379" i="1"/>
  <c r="C1380" i="1"/>
  <c r="D1380" i="1"/>
  <c r="E1380" i="1"/>
  <c r="F1380" i="1"/>
  <c r="G1380" i="1"/>
  <c r="H1380" i="1"/>
  <c r="J1380" i="1"/>
  <c r="K1380" i="1"/>
  <c r="L1380" i="1"/>
  <c r="M1380" i="1"/>
  <c r="AG1380" i="1"/>
  <c r="AH1380" i="1"/>
  <c r="AI1380" i="1"/>
  <c r="AJ1380" i="1"/>
  <c r="AK1380" i="1"/>
  <c r="AL1380" i="1"/>
  <c r="AM1380" i="1"/>
  <c r="AN1380" i="1"/>
  <c r="AV1380" i="1"/>
  <c r="C1381" i="1"/>
  <c r="D1381" i="1"/>
  <c r="E1381" i="1"/>
  <c r="F1381" i="1"/>
  <c r="G1381" i="1"/>
  <c r="H1381" i="1"/>
  <c r="J1381" i="1"/>
  <c r="K1381" i="1"/>
  <c r="L1381" i="1"/>
  <c r="M1381" i="1"/>
  <c r="AG1381" i="1"/>
  <c r="AH1381" i="1"/>
  <c r="AI1381" i="1"/>
  <c r="AJ1381" i="1"/>
  <c r="AK1381" i="1"/>
  <c r="AL1381" i="1"/>
  <c r="AM1381" i="1"/>
  <c r="AN1381" i="1"/>
  <c r="AV1381" i="1"/>
  <c r="C1382" i="1"/>
  <c r="D1382" i="1"/>
  <c r="E1382" i="1"/>
  <c r="F1382" i="1"/>
  <c r="G1382" i="1"/>
  <c r="H1382" i="1"/>
  <c r="J1382" i="1"/>
  <c r="K1382" i="1"/>
  <c r="L1382" i="1"/>
  <c r="M1382" i="1"/>
  <c r="AG1382" i="1"/>
  <c r="AH1382" i="1"/>
  <c r="AI1382" i="1"/>
  <c r="AJ1382" i="1"/>
  <c r="AK1382" i="1"/>
  <c r="AL1382" i="1"/>
  <c r="AM1382" i="1"/>
  <c r="AN1382" i="1"/>
  <c r="AV1382" i="1"/>
  <c r="C1383" i="1"/>
  <c r="D1383" i="1"/>
  <c r="E1383" i="1"/>
  <c r="F1383" i="1"/>
  <c r="G1383" i="1"/>
  <c r="H1383" i="1"/>
  <c r="J1383" i="1"/>
  <c r="K1383" i="1"/>
  <c r="L1383" i="1"/>
  <c r="M1383" i="1"/>
  <c r="AG1383" i="1"/>
  <c r="AH1383" i="1"/>
  <c r="AI1383" i="1"/>
  <c r="AJ1383" i="1"/>
  <c r="AK1383" i="1"/>
  <c r="AL1383" i="1"/>
  <c r="AM1383" i="1"/>
  <c r="AN1383" i="1"/>
  <c r="AV1383" i="1"/>
  <c r="C1384" i="1"/>
  <c r="D1384" i="1"/>
  <c r="E1384" i="1"/>
  <c r="F1384" i="1"/>
  <c r="G1384" i="1"/>
  <c r="H1384" i="1"/>
  <c r="J1384" i="1"/>
  <c r="K1384" i="1"/>
  <c r="L1384" i="1"/>
  <c r="M1384" i="1"/>
  <c r="AG1384" i="1"/>
  <c r="AH1384" i="1"/>
  <c r="AI1384" i="1"/>
  <c r="AJ1384" i="1"/>
  <c r="AK1384" i="1"/>
  <c r="AL1384" i="1"/>
  <c r="AM1384" i="1"/>
  <c r="AN1384" i="1"/>
  <c r="AV1384" i="1"/>
  <c r="C1385" i="1"/>
  <c r="D1385" i="1"/>
  <c r="E1385" i="1"/>
  <c r="F1385" i="1"/>
  <c r="G1385" i="1"/>
  <c r="H1385" i="1"/>
  <c r="J1385" i="1"/>
  <c r="K1385" i="1"/>
  <c r="L1385" i="1"/>
  <c r="M1385" i="1"/>
  <c r="AG1385" i="1"/>
  <c r="AH1385" i="1"/>
  <c r="AI1385" i="1"/>
  <c r="AJ1385" i="1"/>
  <c r="AK1385" i="1"/>
  <c r="AL1385" i="1"/>
  <c r="AM1385" i="1"/>
  <c r="AN1385" i="1"/>
  <c r="AV1385" i="1"/>
  <c r="C1386" i="1"/>
  <c r="D1386" i="1"/>
  <c r="E1386" i="1"/>
  <c r="F1386" i="1"/>
  <c r="G1386" i="1"/>
  <c r="H1386" i="1"/>
  <c r="J1386" i="1"/>
  <c r="K1386" i="1"/>
  <c r="L1386" i="1"/>
  <c r="M1386" i="1"/>
  <c r="AG1386" i="1"/>
  <c r="AH1386" i="1"/>
  <c r="AI1386" i="1"/>
  <c r="AJ1386" i="1"/>
  <c r="AK1386" i="1"/>
  <c r="AL1386" i="1"/>
  <c r="AM1386" i="1"/>
  <c r="AN1386" i="1"/>
  <c r="AV1386" i="1"/>
  <c r="C1387" i="1"/>
  <c r="D1387" i="1"/>
  <c r="E1387" i="1"/>
  <c r="F1387" i="1"/>
  <c r="G1387" i="1"/>
  <c r="H1387" i="1"/>
  <c r="J1387" i="1"/>
  <c r="K1387" i="1"/>
  <c r="L1387" i="1"/>
  <c r="M1387" i="1"/>
  <c r="AG1387" i="1"/>
  <c r="AH1387" i="1"/>
  <c r="AI1387" i="1"/>
  <c r="AJ1387" i="1"/>
  <c r="AK1387" i="1"/>
  <c r="AL1387" i="1"/>
  <c r="AM1387" i="1"/>
  <c r="AN1387" i="1"/>
  <c r="AV1387" i="1"/>
  <c r="C1388" i="1"/>
  <c r="D1388" i="1"/>
  <c r="E1388" i="1"/>
  <c r="F1388" i="1"/>
  <c r="G1388" i="1"/>
  <c r="H1388" i="1"/>
  <c r="J1388" i="1"/>
  <c r="K1388" i="1"/>
  <c r="L1388" i="1"/>
  <c r="M1388" i="1"/>
  <c r="AG1388" i="1"/>
  <c r="AH1388" i="1"/>
  <c r="AI1388" i="1"/>
  <c r="AJ1388" i="1"/>
  <c r="AK1388" i="1"/>
  <c r="AL1388" i="1"/>
  <c r="AM1388" i="1"/>
  <c r="AN1388" i="1"/>
  <c r="AV1388" i="1"/>
  <c r="C1389" i="1"/>
  <c r="D1389" i="1"/>
  <c r="E1389" i="1"/>
  <c r="F1389" i="1"/>
  <c r="G1389" i="1"/>
  <c r="H1389" i="1"/>
  <c r="J1389" i="1"/>
  <c r="K1389" i="1"/>
  <c r="L1389" i="1"/>
  <c r="M1389" i="1"/>
  <c r="AG1389" i="1"/>
  <c r="AH1389" i="1"/>
  <c r="AI1389" i="1"/>
  <c r="AJ1389" i="1"/>
  <c r="AK1389" i="1"/>
  <c r="AL1389" i="1"/>
  <c r="AM1389" i="1"/>
  <c r="AN1389" i="1"/>
  <c r="AV1389" i="1"/>
  <c r="C1390" i="1"/>
  <c r="D1390" i="1"/>
  <c r="E1390" i="1"/>
  <c r="F1390" i="1"/>
  <c r="G1390" i="1"/>
  <c r="H1390" i="1"/>
  <c r="J1390" i="1"/>
  <c r="K1390" i="1"/>
  <c r="L1390" i="1"/>
  <c r="M1390" i="1"/>
  <c r="AG1390" i="1"/>
  <c r="AH1390" i="1"/>
  <c r="AI1390" i="1"/>
  <c r="AJ1390" i="1"/>
  <c r="AK1390" i="1"/>
  <c r="AL1390" i="1"/>
  <c r="AM1390" i="1"/>
  <c r="AN1390" i="1"/>
  <c r="AV1390" i="1"/>
  <c r="C1391" i="1"/>
  <c r="D1391" i="1"/>
  <c r="E1391" i="1"/>
  <c r="F1391" i="1"/>
  <c r="G1391" i="1"/>
  <c r="H1391" i="1"/>
  <c r="J1391" i="1"/>
  <c r="K1391" i="1"/>
  <c r="L1391" i="1"/>
  <c r="M1391" i="1"/>
  <c r="AG1391" i="1"/>
  <c r="AH1391" i="1"/>
  <c r="AI1391" i="1"/>
  <c r="AJ1391" i="1"/>
  <c r="AK1391" i="1"/>
  <c r="AL1391" i="1"/>
  <c r="AM1391" i="1"/>
  <c r="AN1391" i="1"/>
  <c r="AV1391" i="1"/>
  <c r="C1392" i="1"/>
  <c r="D1392" i="1"/>
  <c r="E1392" i="1"/>
  <c r="F1392" i="1"/>
  <c r="G1392" i="1"/>
  <c r="H1392" i="1"/>
  <c r="J1392" i="1"/>
  <c r="K1392" i="1"/>
  <c r="L1392" i="1"/>
  <c r="M1392" i="1"/>
  <c r="AG1392" i="1"/>
  <c r="AH1392" i="1"/>
  <c r="AI1392" i="1"/>
  <c r="AJ1392" i="1"/>
  <c r="AK1392" i="1"/>
  <c r="AL1392" i="1"/>
  <c r="AM1392" i="1"/>
  <c r="AN1392" i="1"/>
  <c r="AV1392" i="1"/>
  <c r="C1393" i="1"/>
  <c r="D1393" i="1"/>
  <c r="E1393" i="1"/>
  <c r="F1393" i="1"/>
  <c r="G1393" i="1"/>
  <c r="H1393" i="1"/>
  <c r="J1393" i="1"/>
  <c r="K1393" i="1"/>
  <c r="L1393" i="1"/>
  <c r="M1393" i="1"/>
  <c r="AG1393" i="1"/>
  <c r="AH1393" i="1"/>
  <c r="AI1393" i="1"/>
  <c r="AJ1393" i="1"/>
  <c r="AK1393" i="1"/>
  <c r="AL1393" i="1"/>
  <c r="AM1393" i="1"/>
  <c r="AN1393" i="1"/>
  <c r="AV1393" i="1"/>
  <c r="C1394" i="1"/>
  <c r="D1394" i="1"/>
  <c r="E1394" i="1"/>
  <c r="F1394" i="1"/>
  <c r="G1394" i="1"/>
  <c r="H1394" i="1"/>
  <c r="J1394" i="1"/>
  <c r="K1394" i="1"/>
  <c r="L1394" i="1"/>
  <c r="M1394" i="1"/>
  <c r="AG1394" i="1"/>
  <c r="AH1394" i="1"/>
  <c r="AI1394" i="1"/>
  <c r="AJ1394" i="1"/>
  <c r="AK1394" i="1"/>
  <c r="AL1394" i="1"/>
  <c r="AM1394" i="1"/>
  <c r="AN1394" i="1"/>
  <c r="C1396" i="1"/>
  <c r="D1396" i="1"/>
  <c r="E1396" i="1"/>
  <c r="F1396" i="1"/>
  <c r="G1396" i="1"/>
  <c r="H1396" i="1"/>
  <c r="J1396" i="1"/>
  <c r="K1396" i="1"/>
  <c r="L1396" i="1"/>
  <c r="M1396" i="1"/>
  <c r="AG1396" i="1"/>
  <c r="AH1396" i="1"/>
  <c r="AI1396" i="1"/>
  <c r="AJ1396" i="1"/>
  <c r="AK1396" i="1"/>
  <c r="AL1396" i="1"/>
  <c r="AM1396" i="1"/>
  <c r="AN1396" i="1"/>
  <c r="AV1396" i="1"/>
  <c r="C1397" i="1"/>
  <c r="D1397" i="1"/>
  <c r="E1397" i="1"/>
  <c r="F1397" i="1"/>
  <c r="G1397" i="1"/>
  <c r="H1397" i="1"/>
  <c r="J1397" i="1"/>
  <c r="K1397" i="1"/>
  <c r="L1397" i="1"/>
  <c r="M1397" i="1"/>
  <c r="AG1397" i="1"/>
  <c r="AH1397" i="1"/>
  <c r="AI1397" i="1"/>
  <c r="AJ1397" i="1"/>
  <c r="AK1397" i="1"/>
  <c r="AL1397" i="1"/>
  <c r="AM1397" i="1"/>
  <c r="AN1397" i="1"/>
  <c r="AV1397" i="1"/>
  <c r="C1398" i="1"/>
  <c r="D1398" i="1"/>
  <c r="E1398" i="1"/>
  <c r="F1398" i="1"/>
  <c r="G1398" i="1"/>
  <c r="H1398" i="1"/>
  <c r="J1398" i="1"/>
  <c r="K1398" i="1"/>
  <c r="L1398" i="1"/>
  <c r="M1398" i="1"/>
  <c r="AG1398" i="1"/>
  <c r="AH1398" i="1"/>
  <c r="AI1398" i="1"/>
  <c r="AJ1398" i="1"/>
  <c r="AK1398" i="1"/>
  <c r="AL1398" i="1"/>
  <c r="AM1398" i="1"/>
  <c r="AN1398" i="1"/>
  <c r="AV1398" i="1"/>
  <c r="C1399" i="1"/>
  <c r="D1399" i="1"/>
  <c r="E1399" i="1"/>
  <c r="F1399" i="1"/>
  <c r="G1399" i="1"/>
  <c r="H1399" i="1"/>
  <c r="J1399" i="1"/>
  <c r="K1399" i="1"/>
  <c r="L1399" i="1"/>
  <c r="M1399" i="1"/>
  <c r="AG1399" i="1"/>
  <c r="AH1399" i="1"/>
  <c r="AI1399" i="1"/>
  <c r="AJ1399" i="1"/>
  <c r="AK1399" i="1"/>
  <c r="AL1399" i="1"/>
  <c r="AM1399" i="1"/>
  <c r="AN1399" i="1"/>
  <c r="AV1399" i="1"/>
  <c r="C1400" i="1"/>
  <c r="D1400" i="1"/>
  <c r="E1400" i="1"/>
  <c r="F1400" i="1"/>
  <c r="G1400" i="1"/>
  <c r="H1400" i="1"/>
  <c r="J1400" i="1"/>
  <c r="K1400" i="1"/>
  <c r="L1400" i="1"/>
  <c r="M1400" i="1"/>
  <c r="AG1400" i="1"/>
  <c r="AH1400" i="1"/>
  <c r="AI1400" i="1"/>
  <c r="AJ1400" i="1"/>
  <c r="AK1400" i="1"/>
  <c r="AL1400" i="1"/>
  <c r="AM1400" i="1"/>
  <c r="AN1400" i="1"/>
  <c r="AV1400" i="1"/>
  <c r="C1401" i="1"/>
  <c r="D1401" i="1"/>
  <c r="E1401" i="1"/>
  <c r="F1401" i="1"/>
  <c r="G1401" i="1"/>
  <c r="H1401" i="1"/>
  <c r="J1401" i="1"/>
  <c r="K1401" i="1"/>
  <c r="L1401" i="1"/>
  <c r="M1401" i="1"/>
  <c r="AG1401" i="1"/>
  <c r="AH1401" i="1"/>
  <c r="AI1401" i="1"/>
  <c r="AJ1401" i="1"/>
  <c r="AK1401" i="1"/>
  <c r="AL1401" i="1"/>
  <c r="AM1401" i="1"/>
  <c r="AN1401" i="1"/>
  <c r="AV1401" i="1"/>
  <c r="C1402" i="1"/>
  <c r="D1402" i="1"/>
  <c r="E1402" i="1"/>
  <c r="F1402" i="1"/>
  <c r="G1402" i="1"/>
  <c r="H1402" i="1"/>
  <c r="J1402" i="1"/>
  <c r="K1402" i="1"/>
  <c r="L1402" i="1"/>
  <c r="M1402" i="1"/>
  <c r="AG1402" i="1"/>
  <c r="AH1402" i="1"/>
  <c r="AI1402" i="1"/>
  <c r="AJ1402" i="1"/>
  <c r="AK1402" i="1"/>
  <c r="AL1402" i="1"/>
  <c r="AM1402" i="1"/>
  <c r="AN1402" i="1"/>
  <c r="AV1402" i="1"/>
  <c r="C1403" i="1"/>
  <c r="D1403" i="1"/>
  <c r="E1403" i="1"/>
  <c r="F1403" i="1"/>
  <c r="G1403" i="1"/>
  <c r="H1403" i="1"/>
  <c r="J1403" i="1"/>
  <c r="K1403" i="1"/>
  <c r="L1403" i="1"/>
  <c r="M1403" i="1"/>
  <c r="AG1403" i="1"/>
  <c r="AH1403" i="1"/>
  <c r="AI1403" i="1"/>
  <c r="AJ1403" i="1"/>
  <c r="AK1403" i="1"/>
  <c r="AL1403" i="1"/>
  <c r="AM1403" i="1"/>
  <c r="AN1403" i="1"/>
  <c r="AV1403" i="1"/>
  <c r="C1404" i="1"/>
  <c r="D1404" i="1"/>
  <c r="E1404" i="1"/>
  <c r="F1404" i="1"/>
  <c r="G1404" i="1"/>
  <c r="H1404" i="1"/>
  <c r="J1404" i="1"/>
  <c r="K1404" i="1"/>
  <c r="L1404" i="1"/>
  <c r="M1404" i="1"/>
  <c r="AG1404" i="1"/>
  <c r="AH1404" i="1"/>
  <c r="AI1404" i="1"/>
  <c r="AJ1404" i="1"/>
  <c r="AK1404" i="1"/>
  <c r="AL1404" i="1"/>
  <c r="AM1404" i="1"/>
  <c r="AN1404" i="1"/>
  <c r="AV1404" i="1"/>
  <c r="C1405" i="1"/>
  <c r="D1405" i="1"/>
  <c r="E1405" i="1"/>
  <c r="F1405" i="1"/>
  <c r="G1405" i="1"/>
  <c r="H1405" i="1"/>
  <c r="J1405" i="1"/>
  <c r="K1405" i="1"/>
  <c r="L1405" i="1"/>
  <c r="M1405" i="1"/>
  <c r="AG1405" i="1"/>
  <c r="AH1405" i="1"/>
  <c r="AI1405" i="1"/>
  <c r="AJ1405" i="1"/>
  <c r="AK1405" i="1"/>
  <c r="AL1405" i="1"/>
  <c r="AM1405" i="1"/>
  <c r="AN1405" i="1"/>
  <c r="AV1405" i="1"/>
  <c r="C1406" i="1"/>
  <c r="D1406" i="1"/>
  <c r="E1406" i="1"/>
  <c r="F1406" i="1"/>
  <c r="G1406" i="1"/>
  <c r="H1406" i="1"/>
  <c r="J1406" i="1"/>
  <c r="K1406" i="1"/>
  <c r="L1406" i="1"/>
  <c r="M1406" i="1"/>
  <c r="AG1406" i="1"/>
  <c r="AH1406" i="1"/>
  <c r="AI1406" i="1"/>
  <c r="AJ1406" i="1"/>
  <c r="AK1406" i="1"/>
  <c r="AL1406" i="1"/>
  <c r="AM1406" i="1"/>
  <c r="AN1406" i="1"/>
  <c r="AV1406" i="1"/>
  <c r="C1407" i="1"/>
  <c r="D1407" i="1"/>
  <c r="E1407" i="1"/>
  <c r="F1407" i="1"/>
  <c r="G1407" i="1"/>
  <c r="H1407" i="1"/>
  <c r="J1407" i="1"/>
  <c r="K1407" i="1"/>
  <c r="L1407" i="1"/>
  <c r="M1407" i="1"/>
  <c r="AG1407" i="1"/>
  <c r="AH1407" i="1"/>
  <c r="AI1407" i="1"/>
  <c r="AJ1407" i="1"/>
  <c r="AK1407" i="1"/>
  <c r="AL1407" i="1"/>
  <c r="AM1407" i="1"/>
  <c r="AN1407" i="1"/>
  <c r="AV1407" i="1"/>
  <c r="C1408" i="1"/>
  <c r="D1408" i="1"/>
  <c r="E1408" i="1"/>
  <c r="F1408" i="1"/>
  <c r="G1408" i="1"/>
  <c r="H1408" i="1"/>
  <c r="J1408" i="1"/>
  <c r="K1408" i="1"/>
  <c r="L1408" i="1"/>
  <c r="M1408" i="1"/>
  <c r="AG1408" i="1"/>
  <c r="AH1408" i="1"/>
  <c r="AI1408" i="1"/>
  <c r="AJ1408" i="1"/>
  <c r="AK1408" i="1"/>
  <c r="AL1408" i="1"/>
  <c r="AM1408" i="1"/>
  <c r="AN1408" i="1"/>
  <c r="AV1408" i="1"/>
  <c r="C1409" i="1"/>
  <c r="D1409" i="1"/>
  <c r="E1409" i="1"/>
  <c r="F1409" i="1"/>
  <c r="G1409" i="1"/>
  <c r="H1409" i="1"/>
  <c r="J1409" i="1"/>
  <c r="K1409" i="1"/>
  <c r="L1409" i="1"/>
  <c r="M1409" i="1"/>
  <c r="AG1409" i="1"/>
  <c r="AH1409" i="1"/>
  <c r="AI1409" i="1"/>
  <c r="AJ1409" i="1"/>
  <c r="AK1409" i="1"/>
  <c r="AL1409" i="1"/>
  <c r="AM1409" i="1"/>
  <c r="AN1409" i="1"/>
  <c r="AV1409" i="1"/>
  <c r="C1410" i="1"/>
  <c r="D1410" i="1"/>
  <c r="E1410" i="1"/>
  <c r="F1410" i="1"/>
  <c r="G1410" i="1"/>
  <c r="H1410" i="1"/>
  <c r="J1410" i="1"/>
  <c r="K1410" i="1"/>
  <c r="L1410" i="1"/>
  <c r="M1410" i="1"/>
  <c r="AG1410" i="1"/>
  <c r="AH1410" i="1"/>
  <c r="AI1410" i="1"/>
  <c r="AJ1410" i="1"/>
  <c r="AK1410" i="1"/>
  <c r="AL1410" i="1"/>
  <c r="AM1410" i="1"/>
  <c r="AN1410" i="1"/>
  <c r="AV1410" i="1"/>
  <c r="C1411" i="1"/>
  <c r="D1411" i="1"/>
  <c r="E1411" i="1"/>
  <c r="F1411" i="1"/>
  <c r="G1411" i="1"/>
  <c r="H1411" i="1"/>
  <c r="J1411" i="1"/>
  <c r="K1411" i="1"/>
  <c r="L1411" i="1"/>
  <c r="M1411" i="1"/>
  <c r="AG1411" i="1"/>
  <c r="AH1411" i="1"/>
  <c r="AI1411" i="1"/>
  <c r="AJ1411" i="1"/>
  <c r="AK1411" i="1"/>
  <c r="AL1411" i="1"/>
  <c r="AM1411" i="1"/>
  <c r="AN1411" i="1"/>
  <c r="AV1411" i="1"/>
  <c r="C1412" i="1"/>
  <c r="D1412" i="1"/>
  <c r="E1412" i="1"/>
  <c r="F1412" i="1"/>
  <c r="G1412" i="1"/>
  <c r="H1412" i="1"/>
  <c r="J1412" i="1"/>
  <c r="K1412" i="1"/>
  <c r="L1412" i="1"/>
  <c r="M1412" i="1"/>
  <c r="AG1412" i="1"/>
  <c r="AH1412" i="1"/>
  <c r="AI1412" i="1"/>
  <c r="AJ1412" i="1"/>
  <c r="AK1412" i="1"/>
  <c r="AL1412" i="1"/>
  <c r="AM1412" i="1"/>
  <c r="AN1412" i="1"/>
  <c r="AV1412" i="1"/>
  <c r="C1413" i="1"/>
  <c r="D1413" i="1"/>
  <c r="E1413" i="1"/>
  <c r="F1413" i="1"/>
  <c r="G1413" i="1"/>
  <c r="H1413" i="1"/>
  <c r="J1413" i="1"/>
  <c r="K1413" i="1"/>
  <c r="L1413" i="1"/>
  <c r="M1413" i="1"/>
  <c r="AG1413" i="1"/>
  <c r="AH1413" i="1"/>
  <c r="AI1413" i="1"/>
  <c r="AJ1413" i="1"/>
  <c r="AK1413" i="1"/>
  <c r="AL1413" i="1"/>
  <c r="AM1413" i="1"/>
  <c r="AN1413" i="1"/>
  <c r="AV1413" i="1"/>
  <c r="C1414" i="1"/>
  <c r="D1414" i="1"/>
  <c r="E1414" i="1"/>
  <c r="F1414" i="1"/>
  <c r="G1414" i="1"/>
  <c r="H1414" i="1"/>
  <c r="J1414" i="1"/>
  <c r="K1414" i="1"/>
  <c r="L1414" i="1"/>
  <c r="M1414" i="1"/>
  <c r="AG1414" i="1"/>
  <c r="AH1414" i="1"/>
  <c r="AI1414" i="1"/>
  <c r="AJ1414" i="1"/>
  <c r="AK1414" i="1"/>
  <c r="AL1414" i="1"/>
  <c r="AM1414" i="1"/>
  <c r="AN1414" i="1"/>
  <c r="AV1414" i="1"/>
  <c r="C1415" i="1"/>
  <c r="D1415" i="1"/>
  <c r="E1415" i="1"/>
  <c r="F1415" i="1"/>
  <c r="G1415" i="1"/>
  <c r="H1415" i="1"/>
  <c r="J1415" i="1"/>
  <c r="K1415" i="1"/>
  <c r="L1415" i="1"/>
  <c r="M1415" i="1"/>
  <c r="AG1415" i="1"/>
  <c r="AH1415" i="1"/>
  <c r="AI1415" i="1"/>
  <c r="AJ1415" i="1"/>
  <c r="AK1415" i="1"/>
  <c r="AL1415" i="1"/>
  <c r="AM1415" i="1"/>
  <c r="AN1415" i="1"/>
  <c r="AV1415" i="1"/>
  <c r="C1416" i="1"/>
  <c r="D1416" i="1"/>
  <c r="E1416" i="1"/>
  <c r="F1416" i="1"/>
  <c r="G1416" i="1"/>
  <c r="H1416" i="1"/>
  <c r="J1416" i="1"/>
  <c r="K1416" i="1"/>
  <c r="L1416" i="1"/>
  <c r="M1416" i="1"/>
  <c r="AG1416" i="1"/>
  <c r="AH1416" i="1"/>
  <c r="AI1416" i="1"/>
  <c r="AJ1416" i="1"/>
  <c r="AK1416" i="1"/>
  <c r="AL1416" i="1"/>
  <c r="AM1416" i="1"/>
  <c r="AN1416" i="1"/>
  <c r="AV1416" i="1"/>
  <c r="C1417" i="1"/>
  <c r="D1417" i="1"/>
  <c r="E1417" i="1"/>
  <c r="F1417" i="1"/>
  <c r="G1417" i="1"/>
  <c r="H1417" i="1"/>
  <c r="J1417" i="1"/>
  <c r="K1417" i="1"/>
  <c r="L1417" i="1"/>
  <c r="M1417" i="1"/>
  <c r="AG1417" i="1"/>
  <c r="AH1417" i="1"/>
  <c r="AI1417" i="1"/>
  <c r="AJ1417" i="1"/>
  <c r="AK1417" i="1"/>
  <c r="AL1417" i="1"/>
  <c r="AM1417" i="1"/>
  <c r="AN1417" i="1"/>
  <c r="AV1417" i="1"/>
  <c r="C1418" i="1"/>
  <c r="D1418" i="1"/>
  <c r="E1418" i="1"/>
  <c r="F1418" i="1"/>
  <c r="G1418" i="1"/>
  <c r="H1418" i="1"/>
  <c r="J1418" i="1"/>
  <c r="K1418" i="1"/>
  <c r="L1418" i="1"/>
  <c r="M1418" i="1"/>
  <c r="AG1418" i="1"/>
  <c r="AH1418" i="1"/>
  <c r="AI1418" i="1"/>
  <c r="AJ1418" i="1"/>
  <c r="AK1418" i="1"/>
  <c r="AL1418" i="1"/>
  <c r="AM1418" i="1"/>
  <c r="AN1418" i="1"/>
  <c r="AV1418" i="1"/>
  <c r="C1419" i="1"/>
  <c r="D1419" i="1"/>
  <c r="E1419" i="1"/>
  <c r="F1419" i="1"/>
  <c r="G1419" i="1"/>
  <c r="H1419" i="1"/>
  <c r="J1419" i="1"/>
  <c r="K1419" i="1"/>
  <c r="L1419" i="1"/>
  <c r="M1419" i="1"/>
  <c r="AG1419" i="1"/>
  <c r="AH1419" i="1"/>
  <c r="AI1419" i="1"/>
  <c r="AJ1419" i="1"/>
  <c r="AK1419" i="1"/>
  <c r="AL1419" i="1"/>
  <c r="AM1419" i="1"/>
  <c r="AN1419" i="1"/>
  <c r="AV1419" i="1"/>
  <c r="C1420" i="1"/>
  <c r="D1420" i="1"/>
  <c r="E1420" i="1"/>
  <c r="F1420" i="1"/>
  <c r="G1420" i="1"/>
  <c r="H1420" i="1"/>
  <c r="J1420" i="1"/>
  <c r="K1420" i="1"/>
  <c r="L1420" i="1"/>
  <c r="M1420" i="1"/>
  <c r="AG1420" i="1"/>
  <c r="AH1420" i="1"/>
  <c r="AI1420" i="1"/>
  <c r="AJ1420" i="1"/>
  <c r="AK1420" i="1"/>
  <c r="AL1420" i="1"/>
  <c r="AM1420" i="1"/>
  <c r="AN1420" i="1"/>
  <c r="AV1420" i="1"/>
  <c r="C1421" i="1"/>
  <c r="D1421" i="1"/>
  <c r="E1421" i="1"/>
  <c r="F1421" i="1"/>
  <c r="G1421" i="1"/>
  <c r="H1421" i="1"/>
  <c r="J1421" i="1"/>
  <c r="K1421" i="1"/>
  <c r="L1421" i="1"/>
  <c r="M1421" i="1"/>
  <c r="AG1421" i="1"/>
  <c r="AH1421" i="1"/>
  <c r="AI1421" i="1"/>
  <c r="AJ1421" i="1"/>
  <c r="AK1421" i="1"/>
  <c r="AL1421" i="1"/>
  <c r="AM1421" i="1"/>
  <c r="AN1421" i="1"/>
  <c r="AV1421" i="1"/>
  <c r="C1422" i="1"/>
  <c r="D1422" i="1"/>
  <c r="E1422" i="1"/>
  <c r="F1422" i="1"/>
  <c r="G1422" i="1"/>
  <c r="H1422" i="1"/>
  <c r="J1422" i="1"/>
  <c r="K1422" i="1"/>
  <c r="L1422" i="1"/>
  <c r="M1422" i="1"/>
  <c r="AG1422" i="1"/>
  <c r="AH1422" i="1"/>
  <c r="AI1422" i="1"/>
  <c r="AJ1422" i="1"/>
  <c r="AK1422" i="1"/>
  <c r="AL1422" i="1"/>
  <c r="AM1422" i="1"/>
  <c r="AN1422" i="1"/>
  <c r="AV1422" i="1"/>
  <c r="C1423" i="1"/>
  <c r="D1423" i="1"/>
  <c r="E1423" i="1"/>
  <c r="F1423" i="1"/>
  <c r="G1423" i="1"/>
  <c r="H1423" i="1"/>
  <c r="J1423" i="1"/>
  <c r="K1423" i="1"/>
  <c r="L1423" i="1"/>
  <c r="M1423" i="1"/>
  <c r="AG1423" i="1"/>
  <c r="AH1423" i="1"/>
  <c r="AI1423" i="1"/>
  <c r="AJ1423" i="1"/>
  <c r="AK1423" i="1"/>
  <c r="AL1423" i="1"/>
  <c r="AM1423" i="1"/>
  <c r="AN1423" i="1"/>
  <c r="AV1423" i="1"/>
  <c r="C1424" i="1"/>
  <c r="D1424" i="1"/>
  <c r="E1424" i="1"/>
  <c r="F1424" i="1"/>
  <c r="G1424" i="1"/>
  <c r="H1424" i="1"/>
  <c r="J1424" i="1"/>
  <c r="K1424" i="1"/>
  <c r="L1424" i="1"/>
  <c r="M1424" i="1"/>
  <c r="AG1424" i="1"/>
  <c r="AH1424" i="1"/>
  <c r="AI1424" i="1"/>
  <c r="AJ1424" i="1"/>
  <c r="AK1424" i="1"/>
  <c r="AL1424" i="1"/>
  <c r="AM1424" i="1"/>
  <c r="AN1424" i="1"/>
  <c r="AV1424" i="1"/>
  <c r="C1425" i="1"/>
  <c r="D1425" i="1"/>
  <c r="E1425" i="1"/>
  <c r="F1425" i="1"/>
  <c r="G1425" i="1"/>
  <c r="H1425" i="1"/>
  <c r="J1425" i="1"/>
  <c r="K1425" i="1"/>
  <c r="L1425" i="1"/>
  <c r="M1425" i="1"/>
  <c r="AG1425" i="1"/>
  <c r="AH1425" i="1"/>
  <c r="AI1425" i="1"/>
  <c r="AJ1425" i="1"/>
  <c r="AK1425" i="1"/>
  <c r="AL1425" i="1"/>
  <c r="AM1425" i="1"/>
  <c r="AN1425" i="1"/>
  <c r="AV1425" i="1"/>
  <c r="C1426" i="1"/>
  <c r="D1426" i="1"/>
  <c r="E1426" i="1"/>
  <c r="F1426" i="1"/>
  <c r="G1426" i="1"/>
  <c r="H1426" i="1"/>
  <c r="J1426" i="1"/>
  <c r="K1426" i="1"/>
  <c r="L1426" i="1"/>
  <c r="M1426" i="1"/>
  <c r="AG1426" i="1"/>
  <c r="AH1426" i="1"/>
  <c r="AI1426" i="1"/>
  <c r="AJ1426" i="1"/>
  <c r="AK1426" i="1"/>
  <c r="AL1426" i="1"/>
  <c r="AM1426" i="1"/>
  <c r="AN1426" i="1"/>
  <c r="AV1426" i="1"/>
  <c r="C1427" i="1"/>
  <c r="D1427" i="1"/>
  <c r="E1427" i="1"/>
  <c r="F1427" i="1"/>
  <c r="G1427" i="1"/>
  <c r="H1427" i="1"/>
  <c r="J1427" i="1"/>
  <c r="K1427" i="1"/>
  <c r="L1427" i="1"/>
  <c r="M1427" i="1"/>
  <c r="AG1427" i="1"/>
  <c r="AH1427" i="1"/>
  <c r="AI1427" i="1"/>
  <c r="AJ1427" i="1"/>
  <c r="AK1427" i="1"/>
  <c r="AL1427" i="1"/>
  <c r="AM1427" i="1"/>
  <c r="AN1427" i="1"/>
  <c r="AV1427" i="1"/>
  <c r="C1428" i="1"/>
  <c r="D1428" i="1"/>
  <c r="E1428" i="1"/>
  <c r="F1428" i="1"/>
  <c r="G1428" i="1"/>
  <c r="H1428" i="1"/>
  <c r="J1428" i="1"/>
  <c r="K1428" i="1"/>
  <c r="L1428" i="1"/>
  <c r="M1428" i="1"/>
  <c r="AG1428" i="1"/>
  <c r="AH1428" i="1"/>
  <c r="AI1428" i="1"/>
  <c r="AJ1428" i="1"/>
  <c r="AK1428" i="1"/>
  <c r="AL1428" i="1"/>
  <c r="AM1428" i="1"/>
  <c r="AN1428" i="1"/>
  <c r="AV1428" i="1"/>
  <c r="C1429" i="1"/>
  <c r="D1429" i="1"/>
  <c r="E1429" i="1"/>
  <c r="F1429" i="1"/>
  <c r="G1429" i="1"/>
  <c r="H1429" i="1"/>
  <c r="J1429" i="1"/>
  <c r="K1429" i="1"/>
  <c r="L1429" i="1"/>
  <c r="M1429" i="1"/>
  <c r="AG1429" i="1"/>
  <c r="AH1429" i="1"/>
  <c r="AI1429" i="1"/>
  <c r="AJ1429" i="1"/>
  <c r="AK1429" i="1"/>
  <c r="AL1429" i="1"/>
  <c r="AM1429" i="1"/>
  <c r="AN1429" i="1"/>
  <c r="AV1429" i="1"/>
  <c r="C1430" i="1"/>
  <c r="D1430" i="1"/>
  <c r="E1430" i="1"/>
  <c r="F1430" i="1"/>
  <c r="G1430" i="1"/>
  <c r="H1430" i="1"/>
  <c r="J1430" i="1"/>
  <c r="K1430" i="1"/>
  <c r="L1430" i="1"/>
  <c r="M1430" i="1"/>
  <c r="AG1430" i="1"/>
  <c r="AH1430" i="1"/>
  <c r="AI1430" i="1"/>
  <c r="AJ1430" i="1"/>
  <c r="AK1430" i="1"/>
  <c r="AL1430" i="1"/>
  <c r="AM1430" i="1"/>
  <c r="AN1430" i="1"/>
  <c r="AV1430" i="1"/>
  <c r="C1431" i="1"/>
  <c r="D1431" i="1"/>
  <c r="E1431" i="1"/>
  <c r="F1431" i="1"/>
  <c r="G1431" i="1"/>
  <c r="H1431" i="1"/>
  <c r="J1431" i="1"/>
  <c r="K1431" i="1"/>
  <c r="L1431" i="1"/>
  <c r="M1431" i="1"/>
  <c r="AG1431" i="1"/>
  <c r="AH1431" i="1"/>
  <c r="AI1431" i="1"/>
  <c r="AJ1431" i="1"/>
  <c r="AK1431" i="1"/>
  <c r="AL1431" i="1"/>
  <c r="AM1431" i="1"/>
  <c r="AN1431" i="1"/>
  <c r="AV1431" i="1"/>
  <c r="C1432" i="1"/>
  <c r="D1432" i="1"/>
  <c r="E1432" i="1"/>
  <c r="F1432" i="1"/>
  <c r="G1432" i="1"/>
  <c r="H1432" i="1"/>
  <c r="J1432" i="1"/>
  <c r="K1432" i="1"/>
  <c r="L1432" i="1"/>
  <c r="M1432" i="1"/>
  <c r="AG1432" i="1"/>
  <c r="AH1432" i="1"/>
  <c r="AI1432" i="1"/>
  <c r="AJ1432" i="1"/>
  <c r="AK1432" i="1"/>
  <c r="AL1432" i="1"/>
  <c r="AM1432" i="1"/>
  <c r="AN1432" i="1"/>
  <c r="AV1432" i="1"/>
  <c r="C1433" i="1"/>
  <c r="D1433" i="1"/>
  <c r="E1433" i="1"/>
  <c r="F1433" i="1"/>
  <c r="G1433" i="1"/>
  <c r="H1433" i="1"/>
  <c r="J1433" i="1"/>
  <c r="K1433" i="1"/>
  <c r="L1433" i="1"/>
  <c r="M1433" i="1"/>
  <c r="AG1433" i="1"/>
  <c r="AH1433" i="1"/>
  <c r="AI1433" i="1"/>
  <c r="AJ1433" i="1"/>
  <c r="AK1433" i="1"/>
  <c r="AL1433" i="1"/>
  <c r="AM1433" i="1"/>
  <c r="AN1433" i="1"/>
  <c r="AV1433" i="1"/>
  <c r="C1434" i="1"/>
  <c r="D1434" i="1"/>
  <c r="E1434" i="1"/>
  <c r="F1434" i="1"/>
  <c r="G1434" i="1"/>
  <c r="H1434" i="1"/>
  <c r="J1434" i="1"/>
  <c r="K1434" i="1"/>
  <c r="L1434" i="1"/>
  <c r="M1434" i="1"/>
  <c r="AG1434" i="1"/>
  <c r="AH1434" i="1"/>
  <c r="AI1434" i="1"/>
  <c r="AJ1434" i="1"/>
  <c r="AK1434" i="1"/>
  <c r="AL1434" i="1"/>
  <c r="AM1434" i="1"/>
  <c r="AN1434" i="1"/>
  <c r="AV1434" i="1"/>
  <c r="C1435" i="1"/>
  <c r="D1435" i="1"/>
  <c r="E1435" i="1"/>
  <c r="F1435" i="1"/>
  <c r="G1435" i="1"/>
  <c r="H1435" i="1"/>
  <c r="J1435" i="1"/>
  <c r="K1435" i="1"/>
  <c r="L1435" i="1"/>
  <c r="M1435" i="1"/>
  <c r="AG1435" i="1"/>
  <c r="AH1435" i="1"/>
  <c r="AI1435" i="1"/>
  <c r="AJ1435" i="1"/>
  <c r="AK1435" i="1"/>
  <c r="AL1435" i="1"/>
  <c r="AM1435" i="1"/>
  <c r="AN1435" i="1"/>
  <c r="AV1435" i="1"/>
  <c r="C1436" i="1"/>
  <c r="D1436" i="1"/>
  <c r="E1436" i="1"/>
  <c r="F1436" i="1"/>
  <c r="G1436" i="1"/>
  <c r="H1436" i="1"/>
  <c r="J1436" i="1"/>
  <c r="K1436" i="1"/>
  <c r="L1436" i="1"/>
  <c r="M1436" i="1"/>
  <c r="AG1436" i="1"/>
  <c r="AH1436" i="1"/>
  <c r="AI1436" i="1"/>
  <c r="AJ1436" i="1"/>
  <c r="AK1436" i="1"/>
  <c r="AL1436" i="1"/>
  <c r="AM1436" i="1"/>
  <c r="AN1436" i="1"/>
  <c r="AV1436" i="1"/>
  <c r="C1437" i="1"/>
  <c r="D1437" i="1"/>
  <c r="E1437" i="1"/>
  <c r="F1437" i="1"/>
  <c r="G1437" i="1"/>
  <c r="H1437" i="1"/>
  <c r="J1437" i="1"/>
  <c r="K1437" i="1"/>
  <c r="L1437" i="1"/>
  <c r="M1437" i="1"/>
  <c r="AG1437" i="1"/>
  <c r="AH1437" i="1"/>
  <c r="AI1437" i="1"/>
  <c r="AJ1437" i="1"/>
  <c r="AK1437" i="1"/>
  <c r="AL1437" i="1"/>
  <c r="AM1437" i="1"/>
  <c r="AN1437" i="1"/>
  <c r="AV1437" i="1"/>
  <c r="C1438" i="1"/>
  <c r="D1438" i="1"/>
  <c r="E1438" i="1"/>
  <c r="F1438" i="1"/>
  <c r="G1438" i="1"/>
  <c r="H1438" i="1"/>
  <c r="J1438" i="1"/>
  <c r="K1438" i="1"/>
  <c r="L1438" i="1"/>
  <c r="M1438" i="1"/>
  <c r="AG1438" i="1"/>
  <c r="AH1438" i="1"/>
  <c r="AI1438" i="1"/>
  <c r="AJ1438" i="1"/>
  <c r="AK1438" i="1"/>
  <c r="AL1438" i="1"/>
  <c r="AM1438" i="1"/>
  <c r="AN1438" i="1"/>
  <c r="AV1438" i="1"/>
  <c r="C1439" i="1"/>
  <c r="D1439" i="1"/>
  <c r="E1439" i="1"/>
  <c r="F1439" i="1"/>
  <c r="G1439" i="1"/>
  <c r="H1439" i="1"/>
  <c r="J1439" i="1"/>
  <c r="K1439" i="1"/>
  <c r="L1439" i="1"/>
  <c r="M1439" i="1"/>
  <c r="AG1439" i="1"/>
  <c r="AH1439" i="1"/>
  <c r="AI1439" i="1"/>
  <c r="AJ1439" i="1"/>
  <c r="AK1439" i="1"/>
  <c r="AL1439" i="1"/>
  <c r="AM1439" i="1"/>
  <c r="AN1439" i="1"/>
  <c r="AV1439" i="1"/>
  <c r="C1440" i="1"/>
  <c r="D1440" i="1"/>
  <c r="E1440" i="1"/>
  <c r="F1440" i="1"/>
  <c r="G1440" i="1"/>
  <c r="H1440" i="1"/>
  <c r="J1440" i="1"/>
  <c r="K1440" i="1"/>
  <c r="L1440" i="1"/>
  <c r="M1440" i="1"/>
  <c r="AG1440" i="1"/>
  <c r="AH1440" i="1"/>
  <c r="AI1440" i="1"/>
  <c r="AJ1440" i="1"/>
  <c r="AK1440" i="1"/>
  <c r="AL1440" i="1"/>
  <c r="AM1440" i="1"/>
  <c r="AN1440" i="1"/>
  <c r="AV1440" i="1"/>
  <c r="C1441" i="1"/>
  <c r="D1441" i="1"/>
  <c r="E1441" i="1"/>
  <c r="F1441" i="1"/>
  <c r="G1441" i="1"/>
  <c r="H1441" i="1"/>
  <c r="J1441" i="1"/>
  <c r="K1441" i="1"/>
  <c r="L1441" i="1"/>
  <c r="M1441" i="1"/>
  <c r="AG1441" i="1"/>
  <c r="AH1441" i="1"/>
  <c r="AI1441" i="1"/>
  <c r="AJ1441" i="1"/>
  <c r="AK1441" i="1"/>
  <c r="AL1441" i="1"/>
  <c r="AM1441" i="1"/>
  <c r="AN1441" i="1"/>
  <c r="AV1441" i="1"/>
  <c r="C1442" i="1"/>
  <c r="D1442" i="1"/>
  <c r="E1442" i="1"/>
  <c r="F1442" i="1"/>
  <c r="G1442" i="1"/>
  <c r="H1442" i="1"/>
  <c r="J1442" i="1"/>
  <c r="K1442" i="1"/>
  <c r="L1442" i="1"/>
  <c r="M1442" i="1"/>
  <c r="AG1442" i="1"/>
  <c r="AH1442" i="1"/>
  <c r="AI1442" i="1"/>
  <c r="AJ1442" i="1"/>
  <c r="AK1442" i="1"/>
  <c r="AL1442" i="1"/>
  <c r="AM1442" i="1"/>
  <c r="AN1442" i="1"/>
  <c r="AV1442" i="1"/>
  <c r="C1443" i="1"/>
  <c r="D1443" i="1"/>
  <c r="E1443" i="1"/>
  <c r="F1443" i="1"/>
  <c r="G1443" i="1"/>
  <c r="H1443" i="1"/>
  <c r="J1443" i="1"/>
  <c r="K1443" i="1"/>
  <c r="L1443" i="1"/>
  <c r="M1443" i="1"/>
  <c r="AG1443" i="1"/>
  <c r="AH1443" i="1"/>
  <c r="AI1443" i="1"/>
  <c r="AJ1443" i="1"/>
  <c r="AK1443" i="1"/>
  <c r="AL1443" i="1"/>
  <c r="AM1443" i="1"/>
  <c r="AN1443" i="1"/>
  <c r="AV1443" i="1"/>
  <c r="C1444" i="1"/>
  <c r="D1444" i="1"/>
  <c r="E1444" i="1"/>
  <c r="F1444" i="1"/>
  <c r="G1444" i="1"/>
  <c r="H1444" i="1"/>
  <c r="J1444" i="1"/>
  <c r="K1444" i="1"/>
  <c r="L1444" i="1"/>
  <c r="M1444" i="1"/>
  <c r="AG1444" i="1"/>
  <c r="AH1444" i="1"/>
  <c r="AI1444" i="1"/>
  <c r="AJ1444" i="1"/>
  <c r="AK1444" i="1"/>
  <c r="AL1444" i="1"/>
  <c r="AM1444" i="1"/>
  <c r="AN1444" i="1"/>
  <c r="AV1444" i="1"/>
  <c r="C1445" i="1"/>
  <c r="D1445" i="1"/>
  <c r="E1445" i="1"/>
  <c r="F1445" i="1"/>
  <c r="G1445" i="1"/>
  <c r="H1445" i="1"/>
  <c r="J1445" i="1"/>
  <c r="K1445" i="1"/>
  <c r="L1445" i="1"/>
  <c r="M1445" i="1"/>
  <c r="AG1445" i="1"/>
  <c r="AH1445" i="1"/>
  <c r="AI1445" i="1"/>
  <c r="AJ1445" i="1"/>
  <c r="AK1445" i="1"/>
  <c r="AL1445" i="1"/>
  <c r="AM1445" i="1"/>
  <c r="AN1445" i="1"/>
  <c r="AV1445" i="1"/>
  <c r="C1446" i="1"/>
  <c r="D1446" i="1"/>
  <c r="E1446" i="1"/>
  <c r="F1446" i="1"/>
  <c r="G1446" i="1"/>
  <c r="H1446" i="1"/>
  <c r="J1446" i="1"/>
  <c r="K1446" i="1"/>
  <c r="L1446" i="1"/>
  <c r="M1446" i="1"/>
  <c r="AG1446" i="1"/>
  <c r="AH1446" i="1"/>
  <c r="AI1446" i="1"/>
  <c r="AJ1446" i="1"/>
  <c r="AK1446" i="1"/>
  <c r="AL1446" i="1"/>
  <c r="AM1446" i="1"/>
  <c r="AN1446" i="1"/>
  <c r="AV1446" i="1"/>
  <c r="C1447" i="1"/>
  <c r="D1447" i="1"/>
  <c r="E1447" i="1"/>
  <c r="F1447" i="1"/>
  <c r="G1447" i="1"/>
  <c r="H1447" i="1"/>
  <c r="J1447" i="1"/>
  <c r="K1447" i="1"/>
  <c r="L1447" i="1"/>
  <c r="M1447" i="1"/>
  <c r="AG1447" i="1"/>
  <c r="AH1447" i="1"/>
  <c r="AI1447" i="1"/>
  <c r="AJ1447" i="1"/>
  <c r="AK1447" i="1"/>
  <c r="AL1447" i="1"/>
  <c r="AM1447" i="1"/>
  <c r="AN1447" i="1"/>
  <c r="AV1447" i="1"/>
  <c r="C1448" i="1"/>
  <c r="D1448" i="1"/>
  <c r="E1448" i="1"/>
  <c r="F1448" i="1"/>
  <c r="G1448" i="1"/>
  <c r="H1448" i="1"/>
  <c r="J1448" i="1"/>
  <c r="K1448" i="1"/>
  <c r="L1448" i="1"/>
  <c r="M1448" i="1"/>
  <c r="AG1448" i="1"/>
  <c r="AH1448" i="1"/>
  <c r="AI1448" i="1"/>
  <c r="AJ1448" i="1"/>
  <c r="AK1448" i="1"/>
  <c r="AL1448" i="1"/>
  <c r="AM1448" i="1"/>
  <c r="AN1448" i="1"/>
  <c r="AV1448" i="1"/>
  <c r="C1449" i="1"/>
  <c r="D1449" i="1"/>
  <c r="E1449" i="1"/>
  <c r="F1449" i="1"/>
  <c r="G1449" i="1"/>
  <c r="H1449" i="1"/>
  <c r="J1449" i="1"/>
  <c r="K1449" i="1"/>
  <c r="L1449" i="1"/>
  <c r="M1449" i="1"/>
  <c r="AG1449" i="1"/>
  <c r="AH1449" i="1"/>
  <c r="AI1449" i="1"/>
  <c r="AJ1449" i="1"/>
  <c r="AK1449" i="1"/>
  <c r="AL1449" i="1"/>
  <c r="AM1449" i="1"/>
  <c r="AN1449" i="1"/>
  <c r="AV1449" i="1"/>
  <c r="C1450" i="1"/>
  <c r="D1450" i="1"/>
  <c r="E1450" i="1"/>
  <c r="F1450" i="1"/>
  <c r="G1450" i="1"/>
  <c r="H1450" i="1"/>
  <c r="J1450" i="1"/>
  <c r="K1450" i="1"/>
  <c r="L1450" i="1"/>
  <c r="M1450" i="1"/>
  <c r="AG1450" i="1"/>
  <c r="AH1450" i="1"/>
  <c r="AI1450" i="1"/>
  <c r="AJ1450" i="1"/>
  <c r="AK1450" i="1"/>
  <c r="AL1450" i="1"/>
  <c r="AM1450" i="1"/>
  <c r="AN1450" i="1"/>
  <c r="AV1450" i="1"/>
  <c r="C1451" i="1"/>
  <c r="D1451" i="1"/>
  <c r="E1451" i="1"/>
  <c r="F1451" i="1"/>
  <c r="G1451" i="1"/>
  <c r="H1451" i="1"/>
  <c r="J1451" i="1"/>
  <c r="K1451" i="1"/>
  <c r="L1451" i="1"/>
  <c r="M1451" i="1"/>
  <c r="AG1451" i="1"/>
  <c r="AH1451" i="1"/>
  <c r="AI1451" i="1"/>
  <c r="AJ1451" i="1"/>
  <c r="AK1451" i="1"/>
  <c r="AL1451" i="1"/>
  <c r="AM1451" i="1"/>
  <c r="AN1451" i="1"/>
  <c r="AV1451" i="1"/>
  <c r="C1452" i="1"/>
  <c r="D1452" i="1"/>
  <c r="E1452" i="1"/>
  <c r="F1452" i="1"/>
  <c r="G1452" i="1"/>
  <c r="H1452" i="1"/>
  <c r="J1452" i="1"/>
  <c r="K1452" i="1"/>
  <c r="L1452" i="1"/>
  <c r="M1452" i="1"/>
  <c r="AG1452" i="1"/>
  <c r="AH1452" i="1"/>
  <c r="AI1452" i="1"/>
  <c r="AJ1452" i="1"/>
  <c r="AK1452" i="1"/>
  <c r="AL1452" i="1"/>
  <c r="AM1452" i="1"/>
  <c r="AN1452" i="1"/>
  <c r="AV1452" i="1"/>
  <c r="C1453" i="1"/>
  <c r="D1453" i="1"/>
  <c r="E1453" i="1"/>
  <c r="F1453" i="1"/>
  <c r="G1453" i="1"/>
  <c r="H1453" i="1"/>
  <c r="J1453" i="1"/>
  <c r="K1453" i="1"/>
  <c r="L1453" i="1"/>
  <c r="M1453" i="1"/>
  <c r="AG1453" i="1"/>
  <c r="AH1453" i="1"/>
  <c r="AI1453" i="1"/>
  <c r="AJ1453" i="1"/>
  <c r="AK1453" i="1"/>
  <c r="AL1453" i="1"/>
  <c r="AM1453" i="1"/>
  <c r="AN1453" i="1"/>
  <c r="AV1453" i="1"/>
  <c r="C1454" i="1"/>
  <c r="D1454" i="1"/>
  <c r="E1454" i="1"/>
  <c r="F1454" i="1"/>
  <c r="G1454" i="1"/>
  <c r="H1454" i="1"/>
  <c r="J1454" i="1"/>
  <c r="K1454" i="1"/>
  <c r="L1454" i="1"/>
  <c r="M1454" i="1"/>
  <c r="AG1454" i="1"/>
  <c r="AH1454" i="1"/>
  <c r="AI1454" i="1"/>
  <c r="AJ1454" i="1"/>
  <c r="AK1454" i="1"/>
  <c r="AL1454" i="1"/>
  <c r="AM1454" i="1"/>
  <c r="AN1454" i="1"/>
  <c r="AV1454" i="1"/>
  <c r="C1455" i="1"/>
  <c r="D1455" i="1"/>
  <c r="E1455" i="1"/>
  <c r="F1455" i="1"/>
  <c r="G1455" i="1"/>
  <c r="H1455" i="1"/>
  <c r="J1455" i="1"/>
  <c r="K1455" i="1"/>
  <c r="L1455" i="1"/>
  <c r="M1455" i="1"/>
  <c r="AG1455" i="1"/>
  <c r="AH1455" i="1"/>
  <c r="AI1455" i="1"/>
  <c r="AJ1455" i="1"/>
  <c r="AK1455" i="1"/>
  <c r="AL1455" i="1"/>
  <c r="AM1455" i="1"/>
  <c r="AN1455" i="1"/>
  <c r="AV1455" i="1"/>
  <c r="C1456" i="1"/>
  <c r="D1456" i="1"/>
  <c r="E1456" i="1"/>
  <c r="F1456" i="1"/>
  <c r="G1456" i="1"/>
  <c r="H1456" i="1"/>
  <c r="J1456" i="1"/>
  <c r="K1456" i="1"/>
  <c r="L1456" i="1"/>
  <c r="M1456" i="1"/>
  <c r="AG1456" i="1"/>
  <c r="AH1456" i="1"/>
  <c r="AI1456" i="1"/>
  <c r="AJ1456" i="1"/>
  <c r="AK1456" i="1"/>
  <c r="AL1456" i="1"/>
  <c r="AM1456" i="1"/>
  <c r="AN1456" i="1"/>
  <c r="AV1456" i="1"/>
  <c r="C1457" i="1"/>
  <c r="D1457" i="1"/>
  <c r="E1457" i="1"/>
  <c r="F1457" i="1"/>
  <c r="G1457" i="1"/>
  <c r="H1457" i="1"/>
  <c r="J1457" i="1"/>
  <c r="K1457" i="1"/>
  <c r="L1457" i="1"/>
  <c r="M1457" i="1"/>
  <c r="AG1457" i="1"/>
  <c r="AH1457" i="1"/>
  <c r="AI1457" i="1"/>
  <c r="AJ1457" i="1"/>
  <c r="AK1457" i="1"/>
  <c r="AL1457" i="1"/>
  <c r="AM1457" i="1"/>
  <c r="AN1457" i="1"/>
  <c r="AV1457" i="1"/>
  <c r="C1458" i="1"/>
  <c r="D1458" i="1"/>
  <c r="E1458" i="1"/>
  <c r="F1458" i="1"/>
  <c r="G1458" i="1"/>
  <c r="H1458" i="1"/>
  <c r="J1458" i="1"/>
  <c r="K1458" i="1"/>
  <c r="L1458" i="1"/>
  <c r="M1458" i="1"/>
  <c r="AG1458" i="1"/>
  <c r="AH1458" i="1"/>
  <c r="AI1458" i="1"/>
  <c r="AJ1458" i="1"/>
  <c r="AK1458" i="1"/>
  <c r="AL1458" i="1"/>
  <c r="AM1458" i="1"/>
  <c r="AN1458" i="1"/>
  <c r="AV1458" i="1"/>
  <c r="C1459" i="1"/>
  <c r="D1459" i="1"/>
  <c r="E1459" i="1"/>
  <c r="F1459" i="1"/>
  <c r="G1459" i="1"/>
  <c r="H1459" i="1"/>
  <c r="J1459" i="1"/>
  <c r="K1459" i="1"/>
  <c r="L1459" i="1"/>
  <c r="M1459" i="1"/>
  <c r="AG1459" i="1"/>
  <c r="AH1459" i="1"/>
  <c r="AI1459" i="1"/>
  <c r="AJ1459" i="1"/>
  <c r="AK1459" i="1"/>
  <c r="AL1459" i="1"/>
  <c r="AM1459" i="1"/>
  <c r="AN1459" i="1"/>
  <c r="AV1459" i="1"/>
  <c r="C1460" i="1"/>
  <c r="D1460" i="1"/>
  <c r="E1460" i="1"/>
  <c r="F1460" i="1"/>
  <c r="G1460" i="1"/>
  <c r="H1460" i="1"/>
  <c r="J1460" i="1"/>
  <c r="K1460" i="1"/>
  <c r="L1460" i="1"/>
  <c r="M1460" i="1"/>
  <c r="AG1460" i="1"/>
  <c r="AH1460" i="1"/>
  <c r="AI1460" i="1"/>
  <c r="AJ1460" i="1"/>
  <c r="AK1460" i="1"/>
  <c r="AL1460" i="1"/>
  <c r="AM1460" i="1"/>
  <c r="AN1460" i="1"/>
  <c r="AV1460" i="1"/>
  <c r="C1461" i="1"/>
  <c r="D1461" i="1"/>
  <c r="E1461" i="1"/>
  <c r="F1461" i="1"/>
  <c r="G1461" i="1"/>
  <c r="H1461" i="1"/>
  <c r="J1461" i="1"/>
  <c r="K1461" i="1"/>
  <c r="L1461" i="1"/>
  <c r="M1461" i="1"/>
  <c r="AG1461" i="1"/>
  <c r="AH1461" i="1"/>
  <c r="AI1461" i="1"/>
  <c r="AJ1461" i="1"/>
  <c r="AK1461" i="1"/>
  <c r="AL1461" i="1"/>
  <c r="AM1461" i="1"/>
  <c r="AN1461" i="1"/>
  <c r="AV1461" i="1"/>
  <c r="C1462" i="1"/>
  <c r="D1462" i="1"/>
  <c r="E1462" i="1"/>
  <c r="F1462" i="1"/>
  <c r="G1462" i="1"/>
  <c r="H1462" i="1"/>
  <c r="J1462" i="1"/>
  <c r="K1462" i="1"/>
  <c r="L1462" i="1"/>
  <c r="M1462" i="1"/>
  <c r="AG1462" i="1"/>
  <c r="AH1462" i="1"/>
  <c r="AI1462" i="1"/>
  <c r="AJ1462" i="1"/>
  <c r="AK1462" i="1"/>
  <c r="AL1462" i="1"/>
  <c r="AM1462" i="1"/>
  <c r="AN1462" i="1"/>
  <c r="AV1462" i="1"/>
  <c r="C1463" i="1"/>
  <c r="D1463" i="1"/>
  <c r="E1463" i="1"/>
  <c r="F1463" i="1"/>
  <c r="G1463" i="1"/>
  <c r="H1463" i="1"/>
  <c r="J1463" i="1"/>
  <c r="K1463" i="1"/>
  <c r="L1463" i="1"/>
  <c r="M1463" i="1"/>
  <c r="AG1463" i="1"/>
  <c r="AH1463" i="1"/>
  <c r="AI1463" i="1"/>
  <c r="AJ1463" i="1"/>
  <c r="AK1463" i="1"/>
  <c r="AL1463" i="1"/>
  <c r="AM1463" i="1"/>
  <c r="AN1463" i="1"/>
  <c r="AV1463" i="1"/>
  <c r="C1464" i="1"/>
  <c r="D1464" i="1"/>
  <c r="E1464" i="1"/>
  <c r="F1464" i="1"/>
  <c r="G1464" i="1"/>
  <c r="H1464" i="1"/>
  <c r="J1464" i="1"/>
  <c r="K1464" i="1"/>
  <c r="L1464" i="1"/>
  <c r="M1464" i="1"/>
  <c r="AG1464" i="1"/>
  <c r="AH1464" i="1"/>
  <c r="AI1464" i="1"/>
  <c r="AJ1464" i="1"/>
  <c r="AK1464" i="1"/>
  <c r="AL1464" i="1"/>
  <c r="AM1464" i="1"/>
  <c r="AN1464" i="1"/>
  <c r="AV1464" i="1"/>
  <c r="C1465" i="1"/>
  <c r="D1465" i="1"/>
  <c r="E1465" i="1"/>
  <c r="F1465" i="1"/>
  <c r="G1465" i="1"/>
  <c r="H1465" i="1"/>
  <c r="J1465" i="1"/>
  <c r="K1465" i="1"/>
  <c r="L1465" i="1"/>
  <c r="M1465" i="1"/>
  <c r="AG1465" i="1"/>
  <c r="AH1465" i="1"/>
  <c r="AI1465" i="1"/>
  <c r="AJ1465" i="1"/>
  <c r="AK1465" i="1"/>
  <c r="AL1465" i="1"/>
  <c r="AM1465" i="1"/>
  <c r="AN1465" i="1"/>
  <c r="AV1465" i="1"/>
  <c r="C1466" i="1"/>
  <c r="D1466" i="1"/>
  <c r="E1466" i="1"/>
  <c r="F1466" i="1"/>
  <c r="G1466" i="1"/>
  <c r="H1466" i="1"/>
  <c r="J1466" i="1"/>
  <c r="K1466" i="1"/>
  <c r="L1466" i="1"/>
  <c r="M1466" i="1"/>
  <c r="AG1466" i="1"/>
  <c r="AH1466" i="1"/>
  <c r="AI1466" i="1"/>
  <c r="AJ1466" i="1"/>
  <c r="AK1466" i="1"/>
  <c r="AL1466" i="1"/>
  <c r="AM1466" i="1"/>
  <c r="AN1466" i="1"/>
  <c r="AV1466" i="1"/>
  <c r="C1467" i="1"/>
  <c r="D1467" i="1"/>
  <c r="E1467" i="1"/>
  <c r="F1467" i="1"/>
  <c r="G1467" i="1"/>
  <c r="H1467" i="1"/>
  <c r="J1467" i="1"/>
  <c r="K1467" i="1"/>
  <c r="L1467" i="1"/>
  <c r="M1467" i="1"/>
  <c r="AG1467" i="1"/>
  <c r="AH1467" i="1"/>
  <c r="AI1467" i="1"/>
  <c r="AJ1467" i="1"/>
  <c r="AK1467" i="1"/>
  <c r="AL1467" i="1"/>
  <c r="AM1467" i="1"/>
  <c r="AN1467" i="1"/>
  <c r="AV1467" i="1"/>
  <c r="C1468" i="1"/>
  <c r="D1468" i="1"/>
  <c r="E1468" i="1"/>
  <c r="F1468" i="1"/>
  <c r="G1468" i="1"/>
  <c r="H1468" i="1"/>
  <c r="J1468" i="1"/>
  <c r="K1468" i="1"/>
  <c r="L1468" i="1"/>
  <c r="M1468" i="1"/>
  <c r="AG1468" i="1"/>
  <c r="AH1468" i="1"/>
  <c r="AI1468" i="1"/>
  <c r="AJ1468" i="1"/>
  <c r="AK1468" i="1"/>
  <c r="AL1468" i="1"/>
  <c r="AM1468" i="1"/>
  <c r="AN1468" i="1"/>
  <c r="AV1468" i="1"/>
  <c r="C1469" i="1"/>
  <c r="D1469" i="1"/>
  <c r="E1469" i="1"/>
  <c r="F1469" i="1"/>
  <c r="G1469" i="1"/>
  <c r="H1469" i="1"/>
  <c r="J1469" i="1"/>
  <c r="K1469" i="1"/>
  <c r="L1469" i="1"/>
  <c r="M1469" i="1"/>
  <c r="AG1469" i="1"/>
  <c r="AH1469" i="1"/>
  <c r="AI1469" i="1"/>
  <c r="AJ1469" i="1"/>
  <c r="AK1469" i="1"/>
  <c r="AL1469" i="1"/>
  <c r="AM1469" i="1"/>
  <c r="AN1469" i="1"/>
  <c r="AV1469" i="1"/>
  <c r="C1470" i="1"/>
  <c r="D1470" i="1"/>
  <c r="E1470" i="1"/>
  <c r="F1470" i="1"/>
  <c r="G1470" i="1"/>
  <c r="H1470" i="1"/>
  <c r="J1470" i="1"/>
  <c r="K1470" i="1"/>
  <c r="L1470" i="1"/>
  <c r="M1470" i="1"/>
  <c r="AG1470" i="1"/>
  <c r="AH1470" i="1"/>
  <c r="AI1470" i="1"/>
  <c r="AJ1470" i="1"/>
  <c r="AK1470" i="1"/>
  <c r="AL1470" i="1"/>
  <c r="AM1470" i="1"/>
  <c r="AN1470" i="1"/>
  <c r="AV1470" i="1"/>
  <c r="C1471" i="1"/>
  <c r="D1471" i="1"/>
  <c r="E1471" i="1"/>
  <c r="F1471" i="1"/>
  <c r="G1471" i="1"/>
  <c r="H1471" i="1"/>
  <c r="J1471" i="1"/>
  <c r="K1471" i="1"/>
  <c r="L1471" i="1"/>
  <c r="M1471" i="1"/>
  <c r="AG1471" i="1"/>
  <c r="AH1471" i="1"/>
  <c r="AI1471" i="1"/>
  <c r="AJ1471" i="1"/>
  <c r="AK1471" i="1"/>
  <c r="AL1471" i="1"/>
  <c r="AM1471" i="1"/>
  <c r="AN1471" i="1"/>
  <c r="AV1471" i="1"/>
  <c r="C1472" i="1"/>
  <c r="D1472" i="1"/>
  <c r="E1472" i="1"/>
  <c r="F1472" i="1"/>
  <c r="G1472" i="1"/>
  <c r="H1472" i="1"/>
  <c r="J1472" i="1"/>
  <c r="K1472" i="1"/>
  <c r="L1472" i="1"/>
  <c r="M1472" i="1"/>
  <c r="AG1472" i="1"/>
  <c r="AH1472" i="1"/>
  <c r="AI1472" i="1"/>
  <c r="AJ1472" i="1"/>
  <c r="AK1472" i="1"/>
  <c r="AL1472" i="1"/>
  <c r="AM1472" i="1"/>
  <c r="AN1472" i="1"/>
  <c r="AV1472" i="1"/>
  <c r="C1473" i="1"/>
  <c r="D1473" i="1"/>
  <c r="E1473" i="1"/>
  <c r="F1473" i="1"/>
  <c r="G1473" i="1"/>
  <c r="H1473" i="1"/>
  <c r="J1473" i="1"/>
  <c r="K1473" i="1"/>
  <c r="L1473" i="1"/>
  <c r="M1473" i="1"/>
  <c r="AG1473" i="1"/>
  <c r="AH1473" i="1"/>
  <c r="AI1473" i="1"/>
  <c r="AJ1473" i="1"/>
  <c r="AK1473" i="1"/>
  <c r="AL1473" i="1"/>
  <c r="AM1473" i="1"/>
  <c r="AN1473" i="1"/>
  <c r="AV1473" i="1"/>
  <c r="C1474" i="1"/>
  <c r="D1474" i="1"/>
  <c r="E1474" i="1"/>
  <c r="F1474" i="1"/>
  <c r="G1474" i="1"/>
  <c r="H1474" i="1"/>
  <c r="J1474" i="1"/>
  <c r="K1474" i="1"/>
  <c r="L1474" i="1"/>
  <c r="M1474" i="1"/>
  <c r="AG1474" i="1"/>
  <c r="AH1474" i="1"/>
  <c r="AI1474" i="1"/>
  <c r="AJ1474" i="1"/>
  <c r="AK1474" i="1"/>
  <c r="AL1474" i="1"/>
  <c r="AM1474" i="1"/>
  <c r="AN1474" i="1"/>
  <c r="AV1474" i="1"/>
  <c r="C1475" i="1"/>
  <c r="D1475" i="1"/>
  <c r="E1475" i="1"/>
  <c r="F1475" i="1"/>
  <c r="G1475" i="1"/>
  <c r="H1475" i="1"/>
  <c r="J1475" i="1"/>
  <c r="K1475" i="1"/>
  <c r="L1475" i="1"/>
  <c r="M1475" i="1"/>
  <c r="AG1475" i="1"/>
  <c r="AH1475" i="1"/>
  <c r="AI1475" i="1"/>
  <c r="AJ1475" i="1"/>
  <c r="AK1475" i="1"/>
  <c r="AL1475" i="1"/>
  <c r="AM1475" i="1"/>
  <c r="AN1475" i="1"/>
  <c r="AV1475" i="1"/>
  <c r="C1476" i="1"/>
  <c r="D1476" i="1"/>
  <c r="E1476" i="1"/>
  <c r="F1476" i="1"/>
  <c r="G1476" i="1"/>
  <c r="H1476" i="1"/>
  <c r="J1476" i="1"/>
  <c r="K1476" i="1"/>
  <c r="L1476" i="1"/>
  <c r="M1476" i="1"/>
  <c r="AG1476" i="1"/>
  <c r="AH1476" i="1"/>
  <c r="AI1476" i="1"/>
  <c r="AJ1476" i="1"/>
  <c r="AK1476" i="1"/>
  <c r="AL1476" i="1"/>
  <c r="AM1476" i="1"/>
  <c r="AN1476" i="1"/>
  <c r="AV1476" i="1"/>
  <c r="C1477" i="1"/>
  <c r="D1477" i="1"/>
  <c r="E1477" i="1"/>
  <c r="F1477" i="1"/>
  <c r="G1477" i="1"/>
  <c r="H1477" i="1"/>
  <c r="J1477" i="1"/>
  <c r="K1477" i="1"/>
  <c r="L1477" i="1"/>
  <c r="M1477" i="1"/>
  <c r="AG1477" i="1"/>
  <c r="AH1477" i="1"/>
  <c r="AI1477" i="1"/>
  <c r="AJ1477" i="1"/>
  <c r="AK1477" i="1"/>
  <c r="AL1477" i="1"/>
  <c r="AM1477" i="1"/>
  <c r="AN1477" i="1"/>
  <c r="AV1477" i="1"/>
  <c r="C1478" i="1"/>
  <c r="D1478" i="1"/>
  <c r="E1478" i="1"/>
  <c r="F1478" i="1"/>
  <c r="G1478" i="1"/>
  <c r="H1478" i="1"/>
  <c r="J1478" i="1"/>
  <c r="K1478" i="1"/>
  <c r="L1478" i="1"/>
  <c r="M1478" i="1"/>
  <c r="AG1478" i="1"/>
  <c r="AH1478" i="1"/>
  <c r="AI1478" i="1"/>
  <c r="AJ1478" i="1"/>
  <c r="AK1478" i="1"/>
  <c r="AL1478" i="1"/>
  <c r="AM1478" i="1"/>
  <c r="AN1478" i="1"/>
  <c r="AV1478" i="1"/>
  <c r="C1479" i="1"/>
  <c r="D1479" i="1"/>
  <c r="E1479" i="1"/>
  <c r="F1479" i="1"/>
  <c r="G1479" i="1"/>
  <c r="H1479" i="1"/>
  <c r="J1479" i="1"/>
  <c r="K1479" i="1"/>
  <c r="L1479" i="1"/>
  <c r="M1479" i="1"/>
  <c r="AG1479" i="1"/>
  <c r="AH1479" i="1"/>
  <c r="AI1479" i="1"/>
  <c r="AJ1479" i="1"/>
  <c r="AK1479" i="1"/>
  <c r="AL1479" i="1"/>
  <c r="AM1479" i="1"/>
  <c r="AN1479" i="1"/>
  <c r="AV1479" i="1"/>
  <c r="C1480" i="1"/>
  <c r="D1480" i="1"/>
  <c r="E1480" i="1"/>
  <c r="F1480" i="1"/>
  <c r="G1480" i="1"/>
  <c r="H1480" i="1"/>
  <c r="J1480" i="1"/>
  <c r="K1480" i="1"/>
  <c r="L1480" i="1"/>
  <c r="M1480" i="1"/>
  <c r="AG1480" i="1"/>
  <c r="AH1480" i="1"/>
  <c r="AI1480" i="1"/>
  <c r="AJ1480" i="1"/>
  <c r="AK1480" i="1"/>
  <c r="AL1480" i="1"/>
  <c r="AM1480" i="1"/>
  <c r="AN1480" i="1"/>
  <c r="AV1480" i="1"/>
  <c r="C1481" i="1"/>
  <c r="D1481" i="1"/>
  <c r="E1481" i="1"/>
  <c r="F1481" i="1"/>
  <c r="G1481" i="1"/>
  <c r="H1481" i="1"/>
  <c r="J1481" i="1"/>
  <c r="K1481" i="1"/>
  <c r="L1481" i="1"/>
  <c r="M1481" i="1"/>
  <c r="AG1481" i="1"/>
  <c r="AH1481" i="1"/>
  <c r="AI1481" i="1"/>
  <c r="AJ1481" i="1"/>
  <c r="AK1481" i="1"/>
  <c r="AL1481" i="1"/>
  <c r="AM1481" i="1"/>
  <c r="AN1481" i="1"/>
  <c r="AV1481" i="1"/>
  <c r="C1482" i="1"/>
  <c r="D1482" i="1"/>
  <c r="E1482" i="1"/>
  <c r="F1482" i="1"/>
  <c r="G1482" i="1"/>
  <c r="H1482" i="1"/>
  <c r="J1482" i="1"/>
  <c r="K1482" i="1"/>
  <c r="L1482" i="1"/>
  <c r="M1482" i="1"/>
  <c r="AG1482" i="1"/>
  <c r="AH1482" i="1"/>
  <c r="AI1482" i="1"/>
  <c r="AJ1482" i="1"/>
  <c r="AK1482" i="1"/>
  <c r="AL1482" i="1"/>
  <c r="AM1482" i="1"/>
  <c r="AN1482" i="1"/>
  <c r="AV1482" i="1"/>
  <c r="C1483" i="1"/>
  <c r="D1483" i="1"/>
  <c r="E1483" i="1"/>
  <c r="F1483" i="1"/>
  <c r="G1483" i="1"/>
  <c r="H1483" i="1"/>
  <c r="J1483" i="1"/>
  <c r="K1483" i="1"/>
  <c r="L1483" i="1"/>
  <c r="M1483" i="1"/>
  <c r="AG1483" i="1"/>
  <c r="AH1483" i="1"/>
  <c r="AI1483" i="1"/>
  <c r="AJ1483" i="1"/>
  <c r="AK1483" i="1"/>
  <c r="AL1483" i="1"/>
  <c r="AM1483" i="1"/>
  <c r="AN1483" i="1"/>
  <c r="AV1483" i="1"/>
  <c r="C1484" i="1"/>
  <c r="D1484" i="1"/>
  <c r="E1484" i="1"/>
  <c r="F1484" i="1"/>
  <c r="G1484" i="1"/>
  <c r="H1484" i="1"/>
  <c r="J1484" i="1"/>
  <c r="K1484" i="1"/>
  <c r="L1484" i="1"/>
  <c r="M1484" i="1"/>
  <c r="AG1484" i="1"/>
  <c r="AH1484" i="1"/>
  <c r="AI1484" i="1"/>
  <c r="AJ1484" i="1"/>
  <c r="AK1484" i="1"/>
  <c r="AL1484" i="1"/>
  <c r="AM1484" i="1"/>
  <c r="AN1484" i="1"/>
  <c r="C1486" i="1"/>
  <c r="D1486" i="1"/>
  <c r="E1486" i="1"/>
  <c r="F1486" i="1"/>
  <c r="G1486" i="1"/>
  <c r="H1486" i="1"/>
  <c r="J1486" i="1"/>
  <c r="K1486" i="1"/>
  <c r="L1486" i="1"/>
  <c r="M1486" i="1"/>
  <c r="AG1486" i="1"/>
  <c r="AH1486" i="1"/>
  <c r="AI1486" i="1"/>
  <c r="AJ1486" i="1"/>
  <c r="AK1486" i="1"/>
  <c r="AL1486" i="1"/>
  <c r="AM1486" i="1"/>
  <c r="AN1486" i="1"/>
  <c r="AV1486" i="1"/>
  <c r="C1487" i="1"/>
  <c r="D1487" i="1"/>
  <c r="E1487" i="1"/>
  <c r="F1487" i="1"/>
  <c r="G1487" i="1"/>
  <c r="H1487" i="1"/>
  <c r="J1487" i="1"/>
  <c r="K1487" i="1"/>
  <c r="L1487" i="1"/>
  <c r="M1487" i="1"/>
  <c r="AG1487" i="1"/>
  <c r="AH1487" i="1"/>
  <c r="AI1487" i="1"/>
  <c r="AJ1487" i="1"/>
  <c r="AK1487" i="1"/>
  <c r="AL1487" i="1"/>
  <c r="AM1487" i="1"/>
  <c r="AN1487" i="1"/>
  <c r="AV1487" i="1"/>
  <c r="C1488" i="1"/>
  <c r="D1488" i="1"/>
  <c r="E1488" i="1"/>
  <c r="F1488" i="1"/>
  <c r="G1488" i="1"/>
  <c r="H1488" i="1"/>
  <c r="J1488" i="1"/>
  <c r="K1488" i="1"/>
  <c r="L1488" i="1"/>
  <c r="M1488" i="1"/>
  <c r="AG1488" i="1"/>
  <c r="AH1488" i="1"/>
  <c r="AI1488" i="1"/>
  <c r="AJ1488" i="1"/>
  <c r="AK1488" i="1"/>
  <c r="AL1488" i="1"/>
  <c r="AM1488" i="1"/>
  <c r="AN1488" i="1"/>
  <c r="AV1488" i="1"/>
  <c r="C1489" i="1"/>
  <c r="D1489" i="1"/>
  <c r="E1489" i="1"/>
  <c r="F1489" i="1"/>
  <c r="G1489" i="1"/>
  <c r="H1489" i="1"/>
  <c r="J1489" i="1"/>
  <c r="K1489" i="1"/>
  <c r="L1489" i="1"/>
  <c r="M1489" i="1"/>
  <c r="AG1489" i="1"/>
  <c r="AH1489" i="1"/>
  <c r="AI1489" i="1"/>
  <c r="AJ1489" i="1"/>
  <c r="AK1489" i="1"/>
  <c r="AL1489" i="1"/>
  <c r="AM1489" i="1"/>
  <c r="AN1489" i="1"/>
  <c r="AV1489" i="1"/>
  <c r="C1490" i="1"/>
  <c r="D1490" i="1"/>
  <c r="E1490" i="1"/>
  <c r="F1490" i="1"/>
  <c r="G1490" i="1"/>
  <c r="H1490" i="1"/>
  <c r="J1490" i="1"/>
  <c r="K1490" i="1"/>
  <c r="L1490" i="1"/>
  <c r="M1490" i="1"/>
  <c r="AG1490" i="1"/>
  <c r="AH1490" i="1"/>
  <c r="AI1490" i="1"/>
  <c r="AJ1490" i="1"/>
  <c r="AK1490" i="1"/>
  <c r="AL1490" i="1"/>
  <c r="AM1490" i="1"/>
  <c r="AN1490" i="1"/>
  <c r="AV1490" i="1"/>
  <c r="C1491" i="1"/>
  <c r="D1491" i="1"/>
  <c r="E1491" i="1"/>
  <c r="F1491" i="1"/>
  <c r="G1491" i="1"/>
  <c r="H1491" i="1"/>
  <c r="J1491" i="1"/>
  <c r="K1491" i="1"/>
  <c r="L1491" i="1"/>
  <c r="M1491" i="1"/>
  <c r="AG1491" i="1"/>
  <c r="AH1491" i="1"/>
  <c r="AI1491" i="1"/>
  <c r="AJ1491" i="1"/>
  <c r="AK1491" i="1"/>
  <c r="AL1491" i="1"/>
  <c r="AM1491" i="1"/>
  <c r="AN1491" i="1"/>
  <c r="AV1491" i="1"/>
  <c r="C1492" i="1"/>
  <c r="D1492" i="1"/>
  <c r="E1492" i="1"/>
  <c r="F1492" i="1"/>
  <c r="G1492" i="1"/>
  <c r="H1492" i="1"/>
  <c r="J1492" i="1"/>
  <c r="K1492" i="1"/>
  <c r="L1492" i="1"/>
  <c r="M1492" i="1"/>
  <c r="AG1492" i="1"/>
  <c r="AH1492" i="1"/>
  <c r="AI1492" i="1"/>
  <c r="AJ1492" i="1"/>
  <c r="AK1492" i="1"/>
  <c r="AL1492" i="1"/>
  <c r="AM1492" i="1"/>
  <c r="AN1492" i="1"/>
  <c r="AV1492" i="1"/>
  <c r="C1493" i="1"/>
  <c r="D1493" i="1"/>
  <c r="E1493" i="1"/>
  <c r="F1493" i="1"/>
  <c r="G1493" i="1"/>
  <c r="H1493" i="1"/>
  <c r="J1493" i="1"/>
  <c r="K1493" i="1"/>
  <c r="L1493" i="1"/>
  <c r="M1493" i="1"/>
  <c r="AG1493" i="1"/>
  <c r="AH1493" i="1"/>
  <c r="AI1493" i="1"/>
  <c r="AJ1493" i="1"/>
  <c r="AK1493" i="1"/>
  <c r="AL1493" i="1"/>
  <c r="AM1493" i="1"/>
  <c r="AN1493" i="1"/>
  <c r="AV1493" i="1"/>
  <c r="C1494" i="1"/>
  <c r="D1494" i="1"/>
  <c r="E1494" i="1"/>
  <c r="F1494" i="1"/>
  <c r="G1494" i="1"/>
  <c r="H1494" i="1"/>
  <c r="J1494" i="1"/>
  <c r="K1494" i="1"/>
  <c r="L1494" i="1"/>
  <c r="M1494" i="1"/>
  <c r="AG1494" i="1"/>
  <c r="AH1494" i="1"/>
  <c r="AI1494" i="1"/>
  <c r="AJ1494" i="1"/>
  <c r="AK1494" i="1"/>
  <c r="AL1494" i="1"/>
  <c r="AM1494" i="1"/>
  <c r="AN1494" i="1"/>
  <c r="AV1494" i="1"/>
  <c r="C1495" i="1"/>
  <c r="D1495" i="1"/>
  <c r="E1495" i="1"/>
  <c r="F1495" i="1"/>
  <c r="G1495" i="1"/>
  <c r="H1495" i="1"/>
  <c r="J1495" i="1"/>
  <c r="K1495" i="1"/>
  <c r="L1495" i="1"/>
  <c r="M1495" i="1"/>
  <c r="AG1495" i="1"/>
  <c r="AH1495" i="1"/>
  <c r="AI1495" i="1"/>
  <c r="AJ1495" i="1"/>
  <c r="AK1495" i="1"/>
  <c r="AL1495" i="1"/>
  <c r="AM1495" i="1"/>
  <c r="AN1495" i="1"/>
  <c r="AV1495" i="1"/>
  <c r="C1496" i="1"/>
  <c r="D1496" i="1"/>
  <c r="E1496" i="1"/>
  <c r="F1496" i="1"/>
  <c r="G1496" i="1"/>
  <c r="H1496" i="1"/>
  <c r="J1496" i="1"/>
  <c r="K1496" i="1"/>
  <c r="L1496" i="1"/>
  <c r="M1496" i="1"/>
  <c r="AG1496" i="1"/>
  <c r="AH1496" i="1"/>
  <c r="AI1496" i="1"/>
  <c r="AJ1496" i="1"/>
  <c r="AK1496" i="1"/>
  <c r="AL1496" i="1"/>
  <c r="AM1496" i="1"/>
  <c r="AN1496" i="1"/>
  <c r="AV1496" i="1"/>
  <c r="C1497" i="1"/>
  <c r="D1497" i="1"/>
  <c r="E1497" i="1"/>
  <c r="F1497" i="1"/>
  <c r="G1497" i="1"/>
  <c r="H1497" i="1"/>
  <c r="J1497" i="1"/>
  <c r="K1497" i="1"/>
  <c r="L1497" i="1"/>
  <c r="M1497" i="1"/>
  <c r="AG1497" i="1"/>
  <c r="AH1497" i="1"/>
  <c r="AI1497" i="1"/>
  <c r="AJ1497" i="1"/>
  <c r="AK1497" i="1"/>
  <c r="AL1497" i="1"/>
  <c r="AM1497" i="1"/>
  <c r="AN1497" i="1"/>
  <c r="AV1497" i="1"/>
  <c r="C1498" i="1"/>
  <c r="D1498" i="1"/>
  <c r="E1498" i="1"/>
  <c r="F1498" i="1"/>
  <c r="G1498" i="1"/>
  <c r="H1498" i="1"/>
  <c r="J1498" i="1"/>
  <c r="K1498" i="1"/>
  <c r="L1498" i="1"/>
  <c r="M1498" i="1"/>
  <c r="AG1498" i="1"/>
  <c r="AH1498" i="1"/>
  <c r="AI1498" i="1"/>
  <c r="AJ1498" i="1"/>
  <c r="AK1498" i="1"/>
  <c r="AL1498" i="1"/>
  <c r="AM1498" i="1"/>
  <c r="AN1498" i="1"/>
  <c r="AV1498" i="1"/>
  <c r="C1499" i="1"/>
  <c r="D1499" i="1"/>
  <c r="E1499" i="1"/>
  <c r="F1499" i="1"/>
  <c r="G1499" i="1"/>
  <c r="H1499" i="1"/>
  <c r="J1499" i="1"/>
  <c r="K1499" i="1"/>
  <c r="L1499" i="1"/>
  <c r="M1499" i="1"/>
  <c r="AG1499" i="1"/>
  <c r="AH1499" i="1"/>
  <c r="AI1499" i="1"/>
  <c r="AJ1499" i="1"/>
  <c r="AK1499" i="1"/>
  <c r="AL1499" i="1"/>
  <c r="AM1499" i="1"/>
  <c r="AN1499" i="1"/>
  <c r="AV1499" i="1"/>
  <c r="C1500" i="1"/>
  <c r="D1500" i="1"/>
  <c r="E1500" i="1"/>
  <c r="F1500" i="1"/>
  <c r="G1500" i="1"/>
  <c r="H1500" i="1"/>
  <c r="J1500" i="1"/>
  <c r="K1500" i="1"/>
  <c r="L1500" i="1"/>
  <c r="M1500" i="1"/>
  <c r="AG1500" i="1"/>
  <c r="AH1500" i="1"/>
  <c r="AI1500" i="1"/>
  <c r="AJ1500" i="1"/>
  <c r="AK1500" i="1"/>
  <c r="AL1500" i="1"/>
  <c r="AM1500" i="1"/>
  <c r="AN1500" i="1"/>
  <c r="AV1500" i="1"/>
  <c r="C1501" i="1"/>
  <c r="D1501" i="1"/>
  <c r="E1501" i="1"/>
  <c r="F1501" i="1"/>
  <c r="G1501" i="1"/>
  <c r="H1501" i="1"/>
  <c r="J1501" i="1"/>
  <c r="K1501" i="1"/>
  <c r="L1501" i="1"/>
  <c r="M1501" i="1"/>
  <c r="AG1501" i="1"/>
  <c r="AH1501" i="1"/>
  <c r="AI1501" i="1"/>
  <c r="AJ1501" i="1"/>
  <c r="AK1501" i="1"/>
  <c r="AL1501" i="1"/>
  <c r="AM1501" i="1"/>
  <c r="AN1501" i="1"/>
  <c r="AV1501" i="1"/>
  <c r="C1502" i="1"/>
  <c r="D1502" i="1"/>
  <c r="E1502" i="1"/>
  <c r="F1502" i="1"/>
  <c r="G1502" i="1"/>
  <c r="H1502" i="1"/>
  <c r="J1502" i="1"/>
  <c r="K1502" i="1"/>
  <c r="L1502" i="1"/>
  <c r="M1502" i="1"/>
  <c r="AG1502" i="1"/>
  <c r="AH1502" i="1"/>
  <c r="AI1502" i="1"/>
  <c r="AJ1502" i="1"/>
  <c r="AK1502" i="1"/>
  <c r="AL1502" i="1"/>
  <c r="AM1502" i="1"/>
  <c r="AN1502" i="1"/>
  <c r="AV1502" i="1"/>
  <c r="C1503" i="1"/>
  <c r="D1503" i="1"/>
  <c r="E1503" i="1"/>
  <c r="F1503" i="1"/>
  <c r="G1503" i="1"/>
  <c r="H1503" i="1"/>
  <c r="J1503" i="1"/>
  <c r="K1503" i="1"/>
  <c r="L1503" i="1"/>
  <c r="M1503" i="1"/>
  <c r="AG1503" i="1"/>
  <c r="AH1503" i="1"/>
  <c r="AI1503" i="1"/>
  <c r="AJ1503" i="1"/>
  <c r="AK1503" i="1"/>
  <c r="AL1503" i="1"/>
  <c r="AM1503" i="1"/>
  <c r="AN1503" i="1"/>
  <c r="AV1503" i="1"/>
  <c r="C1504" i="1"/>
  <c r="D1504" i="1"/>
  <c r="E1504" i="1"/>
  <c r="F1504" i="1"/>
  <c r="G1504" i="1"/>
  <c r="H1504" i="1"/>
  <c r="J1504" i="1"/>
  <c r="K1504" i="1"/>
  <c r="L1504" i="1"/>
  <c r="M1504" i="1"/>
  <c r="AG1504" i="1"/>
  <c r="AH1504" i="1"/>
  <c r="AI1504" i="1"/>
  <c r="AJ1504" i="1"/>
  <c r="AK1504" i="1"/>
  <c r="AL1504" i="1"/>
  <c r="AM1504" i="1"/>
  <c r="AN1504" i="1"/>
  <c r="AV1504" i="1"/>
  <c r="C1505" i="1"/>
  <c r="D1505" i="1"/>
  <c r="E1505" i="1"/>
  <c r="F1505" i="1"/>
  <c r="G1505" i="1"/>
  <c r="H1505" i="1"/>
  <c r="J1505" i="1"/>
  <c r="K1505" i="1"/>
  <c r="L1505" i="1"/>
  <c r="M1505" i="1"/>
  <c r="AG1505" i="1"/>
  <c r="AH1505" i="1"/>
  <c r="AI1505" i="1"/>
  <c r="AJ1505" i="1"/>
  <c r="AK1505" i="1"/>
  <c r="AL1505" i="1"/>
  <c r="AM1505" i="1"/>
  <c r="AN1505" i="1"/>
  <c r="AV1505" i="1"/>
  <c r="C1506" i="1"/>
  <c r="D1506" i="1"/>
  <c r="E1506" i="1"/>
  <c r="F1506" i="1"/>
  <c r="G1506" i="1"/>
  <c r="H1506" i="1"/>
  <c r="J1506" i="1"/>
  <c r="K1506" i="1"/>
  <c r="L1506" i="1"/>
  <c r="M1506" i="1"/>
  <c r="AG1506" i="1"/>
  <c r="AH1506" i="1"/>
  <c r="AI1506" i="1"/>
  <c r="AJ1506" i="1"/>
  <c r="AK1506" i="1"/>
  <c r="AL1506" i="1"/>
  <c r="AM1506" i="1"/>
  <c r="AN1506" i="1"/>
  <c r="AV1506" i="1"/>
  <c r="C1507" i="1"/>
  <c r="D1507" i="1"/>
  <c r="E1507" i="1"/>
  <c r="F1507" i="1"/>
  <c r="G1507" i="1"/>
  <c r="H1507" i="1"/>
  <c r="J1507" i="1"/>
  <c r="K1507" i="1"/>
  <c r="L1507" i="1"/>
  <c r="M1507" i="1"/>
  <c r="AG1507" i="1"/>
  <c r="AH1507" i="1"/>
  <c r="AI1507" i="1"/>
  <c r="AJ1507" i="1"/>
  <c r="AK1507" i="1"/>
  <c r="AL1507" i="1"/>
  <c r="AM1507" i="1"/>
  <c r="AN1507" i="1"/>
  <c r="AV1507" i="1"/>
  <c r="C1508" i="1"/>
  <c r="D1508" i="1"/>
  <c r="E1508" i="1"/>
  <c r="F1508" i="1"/>
  <c r="G1508" i="1"/>
  <c r="H1508" i="1"/>
  <c r="J1508" i="1"/>
  <c r="K1508" i="1"/>
  <c r="L1508" i="1"/>
  <c r="M1508" i="1"/>
  <c r="AG1508" i="1"/>
  <c r="AH1508" i="1"/>
  <c r="AI1508" i="1"/>
  <c r="AJ1508" i="1"/>
  <c r="AK1508" i="1"/>
  <c r="AL1508" i="1"/>
  <c r="AM1508" i="1"/>
  <c r="AN1508" i="1"/>
  <c r="AV1508" i="1"/>
  <c r="C1509" i="1"/>
  <c r="D1509" i="1"/>
  <c r="E1509" i="1"/>
  <c r="F1509" i="1"/>
  <c r="G1509" i="1"/>
  <c r="H1509" i="1"/>
  <c r="J1509" i="1"/>
  <c r="K1509" i="1"/>
  <c r="L1509" i="1"/>
  <c r="M1509" i="1"/>
  <c r="AG1509" i="1"/>
  <c r="AH1509" i="1"/>
  <c r="AI1509" i="1"/>
  <c r="AJ1509" i="1"/>
  <c r="AK1509" i="1"/>
  <c r="AL1509" i="1"/>
  <c r="AM1509" i="1"/>
  <c r="AN1509" i="1"/>
  <c r="AV1509" i="1"/>
  <c r="C1510" i="1"/>
  <c r="D1510" i="1"/>
  <c r="E1510" i="1"/>
  <c r="F1510" i="1"/>
  <c r="G1510" i="1"/>
  <c r="H1510" i="1"/>
  <c r="J1510" i="1"/>
  <c r="K1510" i="1"/>
  <c r="L1510" i="1"/>
  <c r="M1510" i="1"/>
  <c r="AG1510" i="1"/>
  <c r="AH1510" i="1"/>
  <c r="AI1510" i="1"/>
  <c r="AJ1510" i="1"/>
  <c r="AK1510" i="1"/>
  <c r="AL1510" i="1"/>
  <c r="AM1510" i="1"/>
  <c r="AN1510" i="1"/>
  <c r="AV1510" i="1"/>
  <c r="C1511" i="1"/>
  <c r="D1511" i="1"/>
  <c r="E1511" i="1"/>
  <c r="F1511" i="1"/>
  <c r="G1511" i="1"/>
  <c r="H1511" i="1"/>
  <c r="J1511" i="1"/>
  <c r="K1511" i="1"/>
  <c r="L1511" i="1"/>
  <c r="M1511" i="1"/>
  <c r="AG1511" i="1"/>
  <c r="AH1511" i="1"/>
  <c r="AI1511" i="1"/>
  <c r="AJ1511" i="1"/>
  <c r="AK1511" i="1"/>
  <c r="AL1511" i="1"/>
  <c r="AM1511" i="1"/>
  <c r="AN1511" i="1"/>
  <c r="AV1511" i="1"/>
  <c r="C1512" i="1"/>
  <c r="D1512" i="1"/>
  <c r="E1512" i="1"/>
  <c r="F1512" i="1"/>
  <c r="G1512" i="1"/>
  <c r="H1512" i="1"/>
  <c r="J1512" i="1"/>
  <c r="K1512" i="1"/>
  <c r="L1512" i="1"/>
  <c r="M1512" i="1"/>
  <c r="AG1512" i="1"/>
  <c r="AH1512" i="1"/>
  <c r="AI1512" i="1"/>
  <c r="AJ1512" i="1"/>
  <c r="AK1512" i="1"/>
  <c r="AL1512" i="1"/>
  <c r="AM1512" i="1"/>
  <c r="AN1512" i="1"/>
  <c r="AV1512" i="1"/>
  <c r="C1513" i="1"/>
  <c r="D1513" i="1"/>
  <c r="E1513" i="1"/>
  <c r="F1513" i="1"/>
  <c r="G1513" i="1"/>
  <c r="H1513" i="1"/>
  <c r="J1513" i="1"/>
  <c r="K1513" i="1"/>
  <c r="L1513" i="1"/>
  <c r="M1513" i="1"/>
  <c r="AG1513" i="1"/>
  <c r="AH1513" i="1"/>
  <c r="AI1513" i="1"/>
  <c r="AJ1513" i="1"/>
  <c r="AK1513" i="1"/>
  <c r="AL1513" i="1"/>
  <c r="AM1513" i="1"/>
  <c r="AN1513" i="1"/>
  <c r="AV1513" i="1"/>
  <c r="C1514" i="1"/>
  <c r="D1514" i="1"/>
  <c r="E1514" i="1"/>
  <c r="F1514" i="1"/>
  <c r="G1514" i="1"/>
  <c r="H1514" i="1"/>
  <c r="J1514" i="1"/>
  <c r="K1514" i="1"/>
  <c r="L1514" i="1"/>
  <c r="M1514" i="1"/>
  <c r="AG1514" i="1"/>
  <c r="AH1514" i="1"/>
  <c r="AI1514" i="1"/>
  <c r="AJ1514" i="1"/>
  <c r="AK1514" i="1"/>
  <c r="AL1514" i="1"/>
  <c r="AM1514" i="1"/>
  <c r="AN1514" i="1"/>
  <c r="AV1514" i="1"/>
  <c r="C1515" i="1"/>
  <c r="D1515" i="1"/>
  <c r="E1515" i="1"/>
  <c r="F1515" i="1"/>
  <c r="G1515" i="1"/>
  <c r="H1515" i="1"/>
  <c r="J1515" i="1"/>
  <c r="K1515" i="1"/>
  <c r="L1515" i="1"/>
  <c r="M1515" i="1"/>
  <c r="AG1515" i="1"/>
  <c r="AH1515" i="1"/>
  <c r="AI1515" i="1"/>
  <c r="AJ1515" i="1"/>
  <c r="AK1515" i="1"/>
  <c r="AL1515" i="1"/>
  <c r="AM1515" i="1"/>
  <c r="AN1515" i="1"/>
  <c r="AV1515" i="1"/>
  <c r="C1516" i="1"/>
  <c r="D1516" i="1"/>
  <c r="E1516" i="1"/>
  <c r="F1516" i="1"/>
  <c r="G1516" i="1"/>
  <c r="H1516" i="1"/>
  <c r="J1516" i="1"/>
  <c r="K1516" i="1"/>
  <c r="L1516" i="1"/>
  <c r="M1516" i="1"/>
  <c r="AG1516" i="1"/>
  <c r="AH1516" i="1"/>
  <c r="AI1516" i="1"/>
  <c r="AJ1516" i="1"/>
  <c r="AK1516" i="1"/>
  <c r="AL1516" i="1"/>
  <c r="AM1516" i="1"/>
  <c r="AN1516" i="1"/>
  <c r="AV1516" i="1"/>
  <c r="C1517" i="1"/>
  <c r="D1517" i="1"/>
  <c r="E1517" i="1"/>
  <c r="F1517" i="1"/>
  <c r="G1517" i="1"/>
  <c r="H1517" i="1"/>
  <c r="J1517" i="1"/>
  <c r="K1517" i="1"/>
  <c r="L1517" i="1"/>
  <c r="M1517" i="1"/>
  <c r="AG1517" i="1"/>
  <c r="AH1517" i="1"/>
  <c r="AI1517" i="1"/>
  <c r="AJ1517" i="1"/>
  <c r="AK1517" i="1"/>
  <c r="AL1517" i="1"/>
  <c r="AM1517" i="1"/>
  <c r="AN1517" i="1"/>
  <c r="AV1517" i="1"/>
  <c r="C1518" i="1"/>
  <c r="D1518" i="1"/>
  <c r="E1518" i="1"/>
  <c r="F1518" i="1"/>
  <c r="G1518" i="1"/>
  <c r="H1518" i="1"/>
  <c r="J1518" i="1"/>
  <c r="K1518" i="1"/>
  <c r="L1518" i="1"/>
  <c r="M1518" i="1"/>
  <c r="AG1518" i="1"/>
  <c r="AH1518" i="1"/>
  <c r="AI1518" i="1"/>
  <c r="AJ1518" i="1"/>
  <c r="AK1518" i="1"/>
  <c r="AL1518" i="1"/>
  <c r="AM1518" i="1"/>
  <c r="AN1518" i="1"/>
  <c r="AV1518" i="1"/>
  <c r="C1519" i="1"/>
  <c r="D1519" i="1"/>
  <c r="E1519" i="1"/>
  <c r="F1519" i="1"/>
  <c r="G1519" i="1"/>
  <c r="H1519" i="1"/>
  <c r="J1519" i="1"/>
  <c r="K1519" i="1"/>
  <c r="L1519" i="1"/>
  <c r="M1519" i="1"/>
  <c r="AG1519" i="1"/>
  <c r="AH1519" i="1"/>
  <c r="AI1519" i="1"/>
  <c r="AJ1519" i="1"/>
  <c r="AK1519" i="1"/>
  <c r="AL1519" i="1"/>
  <c r="AM1519" i="1"/>
  <c r="AN1519" i="1"/>
  <c r="AV1519" i="1"/>
  <c r="C1520" i="1"/>
  <c r="D1520" i="1"/>
  <c r="E1520" i="1"/>
  <c r="F1520" i="1"/>
  <c r="G1520" i="1"/>
  <c r="H1520" i="1"/>
  <c r="J1520" i="1"/>
  <c r="K1520" i="1"/>
  <c r="L1520" i="1"/>
  <c r="M1520" i="1"/>
  <c r="AG1520" i="1"/>
  <c r="AH1520" i="1"/>
  <c r="AI1520" i="1"/>
  <c r="AJ1520" i="1"/>
  <c r="AK1520" i="1"/>
  <c r="AL1520" i="1"/>
  <c r="AM1520" i="1"/>
  <c r="AN1520" i="1"/>
  <c r="AV1520" i="1"/>
  <c r="C1521" i="1"/>
  <c r="D1521" i="1"/>
  <c r="E1521" i="1"/>
  <c r="F1521" i="1"/>
  <c r="G1521" i="1"/>
  <c r="H1521" i="1"/>
  <c r="J1521" i="1"/>
  <c r="K1521" i="1"/>
  <c r="L1521" i="1"/>
  <c r="M1521" i="1"/>
  <c r="AG1521" i="1"/>
  <c r="AH1521" i="1"/>
  <c r="AI1521" i="1"/>
  <c r="AJ1521" i="1"/>
  <c r="AK1521" i="1"/>
  <c r="AL1521" i="1"/>
  <c r="AM1521" i="1"/>
  <c r="AN1521" i="1"/>
  <c r="AV1521" i="1"/>
  <c r="C1522" i="1"/>
  <c r="D1522" i="1"/>
  <c r="E1522" i="1"/>
  <c r="F1522" i="1"/>
  <c r="G1522" i="1"/>
  <c r="H1522" i="1"/>
  <c r="J1522" i="1"/>
  <c r="K1522" i="1"/>
  <c r="L1522" i="1"/>
  <c r="M1522" i="1"/>
  <c r="AG1522" i="1"/>
  <c r="AH1522" i="1"/>
  <c r="AI1522" i="1"/>
  <c r="AJ1522" i="1"/>
  <c r="AK1522" i="1"/>
  <c r="AL1522" i="1"/>
  <c r="AM1522" i="1"/>
  <c r="AN1522" i="1"/>
  <c r="AV1522" i="1"/>
  <c r="C1523" i="1"/>
  <c r="D1523" i="1"/>
  <c r="E1523" i="1"/>
  <c r="F1523" i="1"/>
  <c r="G1523" i="1"/>
  <c r="H1523" i="1"/>
  <c r="J1523" i="1"/>
  <c r="K1523" i="1"/>
  <c r="L1523" i="1"/>
  <c r="M1523" i="1"/>
  <c r="AG1523" i="1"/>
  <c r="AH1523" i="1"/>
  <c r="AI1523" i="1"/>
  <c r="AJ1523" i="1"/>
  <c r="AK1523" i="1"/>
  <c r="AL1523" i="1"/>
  <c r="AM1523" i="1"/>
  <c r="AN1523" i="1"/>
  <c r="AV1523" i="1"/>
  <c r="C1524" i="1"/>
  <c r="D1524" i="1"/>
  <c r="E1524" i="1"/>
  <c r="F1524" i="1"/>
  <c r="G1524" i="1"/>
  <c r="H1524" i="1"/>
  <c r="J1524" i="1"/>
  <c r="K1524" i="1"/>
  <c r="L1524" i="1"/>
  <c r="M1524" i="1"/>
  <c r="AG1524" i="1"/>
  <c r="AH1524" i="1"/>
  <c r="AI1524" i="1"/>
  <c r="AJ1524" i="1"/>
  <c r="AK1524" i="1"/>
  <c r="AL1524" i="1"/>
  <c r="AM1524" i="1"/>
  <c r="AN1524" i="1"/>
  <c r="AV1524" i="1"/>
  <c r="C1525" i="1"/>
  <c r="D1525" i="1"/>
  <c r="E1525" i="1"/>
  <c r="F1525" i="1"/>
  <c r="G1525" i="1"/>
  <c r="H1525" i="1"/>
  <c r="J1525" i="1"/>
  <c r="K1525" i="1"/>
  <c r="L1525" i="1"/>
  <c r="M1525" i="1"/>
  <c r="AG1525" i="1"/>
  <c r="AH1525" i="1"/>
  <c r="AI1525" i="1"/>
  <c r="AJ1525" i="1"/>
  <c r="AK1525" i="1"/>
  <c r="AL1525" i="1"/>
  <c r="AM1525" i="1"/>
  <c r="AN1525" i="1"/>
  <c r="AV1525" i="1"/>
  <c r="C1526" i="1"/>
  <c r="D1526" i="1"/>
  <c r="E1526" i="1"/>
  <c r="F1526" i="1"/>
  <c r="G1526" i="1"/>
  <c r="H1526" i="1"/>
  <c r="J1526" i="1"/>
  <c r="K1526" i="1"/>
  <c r="L1526" i="1"/>
  <c r="M1526" i="1"/>
  <c r="AG1526" i="1"/>
  <c r="AH1526" i="1"/>
  <c r="AI1526" i="1"/>
  <c r="AJ1526" i="1"/>
  <c r="AK1526" i="1"/>
  <c r="AL1526" i="1"/>
  <c r="AM1526" i="1"/>
  <c r="AN1526" i="1"/>
  <c r="AV1526" i="1"/>
  <c r="C1527" i="1"/>
  <c r="D1527" i="1"/>
  <c r="E1527" i="1"/>
  <c r="F1527" i="1"/>
  <c r="G1527" i="1"/>
  <c r="H1527" i="1"/>
  <c r="J1527" i="1"/>
  <c r="K1527" i="1"/>
  <c r="L1527" i="1"/>
  <c r="M1527" i="1"/>
  <c r="AG1527" i="1"/>
  <c r="AH1527" i="1"/>
  <c r="AI1527" i="1"/>
  <c r="AJ1527" i="1"/>
  <c r="AK1527" i="1"/>
  <c r="AL1527" i="1"/>
  <c r="AM1527" i="1"/>
  <c r="AN1527" i="1"/>
  <c r="AV1527" i="1"/>
  <c r="C1528" i="1"/>
  <c r="D1528" i="1"/>
  <c r="E1528" i="1"/>
  <c r="F1528" i="1"/>
  <c r="G1528" i="1"/>
  <c r="H1528" i="1"/>
  <c r="J1528" i="1"/>
  <c r="K1528" i="1"/>
  <c r="L1528" i="1"/>
  <c r="M1528" i="1"/>
  <c r="AG1528" i="1"/>
  <c r="AH1528" i="1"/>
  <c r="AI1528" i="1"/>
  <c r="AJ1528" i="1"/>
  <c r="AK1528" i="1"/>
  <c r="AL1528" i="1"/>
  <c r="AM1528" i="1"/>
  <c r="AN1528" i="1"/>
  <c r="AV1528" i="1"/>
  <c r="C1529" i="1"/>
  <c r="D1529" i="1"/>
  <c r="E1529" i="1"/>
  <c r="F1529" i="1"/>
  <c r="G1529" i="1"/>
  <c r="H1529" i="1"/>
  <c r="J1529" i="1"/>
  <c r="K1529" i="1"/>
  <c r="L1529" i="1"/>
  <c r="M1529" i="1"/>
  <c r="AG1529" i="1"/>
  <c r="AH1529" i="1"/>
  <c r="AI1529" i="1"/>
  <c r="AJ1529" i="1"/>
  <c r="AK1529" i="1"/>
  <c r="AL1529" i="1"/>
  <c r="AM1529" i="1"/>
  <c r="AN1529" i="1"/>
  <c r="AV1529" i="1"/>
  <c r="C1530" i="1"/>
  <c r="D1530" i="1"/>
  <c r="E1530" i="1"/>
  <c r="F1530" i="1"/>
  <c r="G1530" i="1"/>
  <c r="H1530" i="1"/>
  <c r="J1530" i="1"/>
  <c r="K1530" i="1"/>
  <c r="L1530" i="1"/>
  <c r="M1530" i="1"/>
  <c r="AG1530" i="1"/>
  <c r="AH1530" i="1"/>
  <c r="AI1530" i="1"/>
  <c r="AJ1530" i="1"/>
  <c r="AK1530" i="1"/>
  <c r="AL1530" i="1"/>
  <c r="AM1530" i="1"/>
  <c r="AN1530" i="1"/>
  <c r="AV1530" i="1"/>
  <c r="C1531" i="1"/>
  <c r="D1531" i="1"/>
  <c r="E1531" i="1"/>
  <c r="F1531" i="1"/>
  <c r="G1531" i="1"/>
  <c r="H1531" i="1"/>
  <c r="J1531" i="1"/>
  <c r="K1531" i="1"/>
  <c r="L1531" i="1"/>
  <c r="M1531" i="1"/>
  <c r="AG1531" i="1"/>
  <c r="AH1531" i="1"/>
  <c r="AI1531" i="1"/>
  <c r="AJ1531" i="1"/>
  <c r="AK1531" i="1"/>
  <c r="AL1531" i="1"/>
  <c r="AM1531" i="1"/>
  <c r="AN1531" i="1"/>
  <c r="AV1531" i="1"/>
  <c r="C1532" i="1"/>
  <c r="D1532" i="1"/>
  <c r="E1532" i="1"/>
  <c r="F1532" i="1"/>
  <c r="G1532" i="1"/>
  <c r="H1532" i="1"/>
  <c r="J1532" i="1"/>
  <c r="K1532" i="1"/>
  <c r="L1532" i="1"/>
  <c r="M1532" i="1"/>
  <c r="AG1532" i="1"/>
  <c r="AH1532" i="1"/>
  <c r="AI1532" i="1"/>
  <c r="AJ1532" i="1"/>
  <c r="AK1532" i="1"/>
  <c r="AL1532" i="1"/>
  <c r="AM1532" i="1"/>
  <c r="AN1532" i="1"/>
  <c r="AV1532" i="1"/>
  <c r="C1533" i="1"/>
  <c r="D1533" i="1"/>
  <c r="E1533" i="1"/>
  <c r="F1533" i="1"/>
  <c r="G1533" i="1"/>
  <c r="H1533" i="1"/>
  <c r="J1533" i="1"/>
  <c r="K1533" i="1"/>
  <c r="L1533" i="1"/>
  <c r="M1533" i="1"/>
  <c r="AG1533" i="1"/>
  <c r="AH1533" i="1"/>
  <c r="AI1533" i="1"/>
  <c r="AJ1533" i="1"/>
  <c r="AK1533" i="1"/>
  <c r="AL1533" i="1"/>
  <c r="AM1533" i="1"/>
  <c r="AN1533" i="1"/>
  <c r="AV1533" i="1"/>
  <c r="C1534" i="1"/>
  <c r="D1534" i="1"/>
  <c r="E1534" i="1"/>
  <c r="F1534" i="1"/>
  <c r="G1534" i="1"/>
  <c r="H1534" i="1"/>
  <c r="J1534" i="1"/>
  <c r="K1534" i="1"/>
  <c r="L1534" i="1"/>
  <c r="M1534" i="1"/>
  <c r="AG1534" i="1"/>
  <c r="AH1534" i="1"/>
  <c r="AI1534" i="1"/>
  <c r="AJ1534" i="1"/>
  <c r="AK1534" i="1"/>
  <c r="AL1534" i="1"/>
  <c r="AM1534" i="1"/>
  <c r="AN1534" i="1"/>
  <c r="AV1534" i="1"/>
  <c r="C1535" i="1"/>
  <c r="D1535" i="1"/>
  <c r="E1535" i="1"/>
  <c r="F1535" i="1"/>
  <c r="G1535" i="1"/>
  <c r="H1535" i="1"/>
  <c r="J1535" i="1"/>
  <c r="K1535" i="1"/>
  <c r="L1535" i="1"/>
  <c r="M1535" i="1"/>
  <c r="AG1535" i="1"/>
  <c r="AH1535" i="1"/>
  <c r="AI1535" i="1"/>
  <c r="AJ1535" i="1"/>
  <c r="AK1535" i="1"/>
  <c r="AL1535" i="1"/>
  <c r="AM1535" i="1"/>
  <c r="AN1535" i="1"/>
  <c r="AV1535" i="1"/>
  <c r="C1536" i="1"/>
  <c r="D1536" i="1"/>
  <c r="E1536" i="1"/>
  <c r="F1536" i="1"/>
  <c r="G1536" i="1"/>
  <c r="H1536" i="1"/>
  <c r="J1536" i="1"/>
  <c r="K1536" i="1"/>
  <c r="L1536" i="1"/>
  <c r="M1536" i="1"/>
  <c r="AG1536" i="1"/>
  <c r="AH1536" i="1"/>
  <c r="AI1536" i="1"/>
  <c r="AJ1536" i="1"/>
  <c r="AK1536" i="1"/>
  <c r="AL1536" i="1"/>
  <c r="AM1536" i="1"/>
  <c r="AN1536" i="1"/>
  <c r="AV1536" i="1"/>
  <c r="C1537" i="1"/>
  <c r="D1537" i="1"/>
  <c r="E1537" i="1"/>
  <c r="F1537" i="1"/>
  <c r="G1537" i="1"/>
  <c r="H1537" i="1"/>
  <c r="J1537" i="1"/>
  <c r="K1537" i="1"/>
  <c r="L1537" i="1"/>
  <c r="M1537" i="1"/>
  <c r="AG1537" i="1"/>
  <c r="AH1537" i="1"/>
  <c r="AI1537" i="1"/>
  <c r="AJ1537" i="1"/>
  <c r="AK1537" i="1"/>
  <c r="AL1537" i="1"/>
  <c r="AM1537" i="1"/>
  <c r="AN1537" i="1"/>
  <c r="AV1537" i="1"/>
  <c r="C1538" i="1"/>
  <c r="D1538" i="1"/>
  <c r="E1538" i="1"/>
  <c r="F1538" i="1"/>
  <c r="G1538" i="1"/>
  <c r="H1538" i="1"/>
  <c r="J1538" i="1"/>
  <c r="K1538" i="1"/>
  <c r="L1538" i="1"/>
  <c r="M1538" i="1"/>
  <c r="AG1538" i="1"/>
  <c r="AH1538" i="1"/>
  <c r="AI1538" i="1"/>
  <c r="AJ1538" i="1"/>
  <c r="AK1538" i="1"/>
  <c r="AL1538" i="1"/>
  <c r="AM1538" i="1"/>
  <c r="AN1538" i="1"/>
  <c r="AV1538" i="1"/>
  <c r="C1539" i="1"/>
  <c r="D1539" i="1"/>
  <c r="E1539" i="1"/>
  <c r="F1539" i="1"/>
  <c r="G1539" i="1"/>
  <c r="H1539" i="1"/>
  <c r="J1539" i="1"/>
  <c r="K1539" i="1"/>
  <c r="L1539" i="1"/>
  <c r="M1539" i="1"/>
  <c r="AG1539" i="1"/>
  <c r="AH1539" i="1"/>
  <c r="AI1539" i="1"/>
  <c r="AJ1539" i="1"/>
  <c r="AK1539" i="1"/>
  <c r="AL1539" i="1"/>
  <c r="AM1539" i="1"/>
  <c r="AN1539" i="1"/>
  <c r="AV1539" i="1"/>
  <c r="C1540" i="1"/>
  <c r="D1540" i="1"/>
  <c r="E1540" i="1"/>
  <c r="F1540" i="1"/>
  <c r="G1540" i="1"/>
  <c r="H1540" i="1"/>
  <c r="J1540" i="1"/>
  <c r="K1540" i="1"/>
  <c r="L1540" i="1"/>
  <c r="M1540" i="1"/>
  <c r="AG1540" i="1"/>
  <c r="AH1540" i="1"/>
  <c r="AI1540" i="1"/>
  <c r="AJ1540" i="1"/>
  <c r="AK1540" i="1"/>
  <c r="AL1540" i="1"/>
  <c r="AM1540" i="1"/>
  <c r="AN1540" i="1"/>
  <c r="AV1540" i="1"/>
  <c r="C1541" i="1"/>
  <c r="D1541" i="1"/>
  <c r="E1541" i="1"/>
  <c r="F1541" i="1"/>
  <c r="G1541" i="1"/>
  <c r="H1541" i="1"/>
  <c r="J1541" i="1"/>
  <c r="K1541" i="1"/>
  <c r="L1541" i="1"/>
  <c r="M1541" i="1"/>
  <c r="AG1541" i="1"/>
  <c r="AH1541" i="1"/>
  <c r="AI1541" i="1"/>
  <c r="AJ1541" i="1"/>
  <c r="AK1541" i="1"/>
  <c r="AL1541" i="1"/>
  <c r="AM1541" i="1"/>
  <c r="AN1541" i="1"/>
  <c r="AV1541" i="1"/>
  <c r="C1542" i="1"/>
  <c r="D1542" i="1"/>
  <c r="E1542" i="1"/>
  <c r="F1542" i="1"/>
  <c r="G1542" i="1"/>
  <c r="H1542" i="1"/>
  <c r="J1542" i="1"/>
  <c r="K1542" i="1"/>
  <c r="L1542" i="1"/>
  <c r="M1542" i="1"/>
  <c r="AG1542" i="1"/>
  <c r="AH1542" i="1"/>
  <c r="AI1542" i="1"/>
  <c r="AJ1542" i="1"/>
  <c r="AK1542" i="1"/>
  <c r="AL1542" i="1"/>
  <c r="AM1542" i="1"/>
  <c r="AN1542" i="1"/>
  <c r="AV1542" i="1"/>
  <c r="C1543" i="1"/>
  <c r="D1543" i="1"/>
  <c r="E1543" i="1"/>
  <c r="F1543" i="1"/>
  <c r="G1543" i="1"/>
  <c r="H1543" i="1"/>
  <c r="J1543" i="1"/>
  <c r="K1543" i="1"/>
  <c r="L1543" i="1"/>
  <c r="M1543" i="1"/>
  <c r="AG1543" i="1"/>
  <c r="AH1543" i="1"/>
  <c r="AI1543" i="1"/>
  <c r="AJ1543" i="1"/>
  <c r="AK1543" i="1"/>
  <c r="AL1543" i="1"/>
  <c r="AM1543" i="1"/>
  <c r="AN1543" i="1"/>
  <c r="AV1543" i="1"/>
  <c r="C1544" i="1"/>
  <c r="D1544" i="1"/>
  <c r="E1544" i="1"/>
  <c r="F1544" i="1"/>
  <c r="G1544" i="1"/>
  <c r="H1544" i="1"/>
  <c r="J1544" i="1"/>
  <c r="K1544" i="1"/>
  <c r="L1544" i="1"/>
  <c r="M1544" i="1"/>
  <c r="AG1544" i="1"/>
  <c r="AH1544" i="1"/>
  <c r="AI1544" i="1"/>
  <c r="AJ1544" i="1"/>
  <c r="AK1544" i="1"/>
  <c r="AL1544" i="1"/>
  <c r="AM1544" i="1"/>
  <c r="AN1544" i="1"/>
  <c r="AV1544" i="1"/>
  <c r="C1545" i="1"/>
  <c r="D1545" i="1"/>
  <c r="E1545" i="1"/>
  <c r="F1545" i="1"/>
  <c r="G1545" i="1"/>
  <c r="H1545" i="1"/>
  <c r="J1545" i="1"/>
  <c r="K1545" i="1"/>
  <c r="L1545" i="1"/>
  <c r="M1545" i="1"/>
  <c r="AG1545" i="1"/>
  <c r="AH1545" i="1"/>
  <c r="AI1545" i="1"/>
  <c r="AJ1545" i="1"/>
  <c r="AK1545" i="1"/>
  <c r="AL1545" i="1"/>
  <c r="AM1545" i="1"/>
  <c r="AN1545" i="1"/>
  <c r="AV1545" i="1"/>
  <c r="C1546" i="1"/>
  <c r="D1546" i="1"/>
  <c r="E1546" i="1"/>
  <c r="F1546" i="1"/>
  <c r="G1546" i="1"/>
  <c r="H1546" i="1"/>
  <c r="J1546" i="1"/>
  <c r="K1546" i="1"/>
  <c r="L1546" i="1"/>
  <c r="M1546" i="1"/>
  <c r="AG1546" i="1"/>
  <c r="AH1546" i="1"/>
  <c r="AI1546" i="1"/>
  <c r="AJ1546" i="1"/>
  <c r="AK1546" i="1"/>
  <c r="AL1546" i="1"/>
  <c r="AM1546" i="1"/>
  <c r="AN1546" i="1"/>
  <c r="AV1546" i="1"/>
  <c r="C1547" i="1"/>
  <c r="D1547" i="1"/>
  <c r="E1547" i="1"/>
  <c r="F1547" i="1"/>
  <c r="G1547" i="1"/>
  <c r="H1547" i="1"/>
  <c r="J1547" i="1"/>
  <c r="K1547" i="1"/>
  <c r="L1547" i="1"/>
  <c r="M1547" i="1"/>
  <c r="AG1547" i="1"/>
  <c r="AH1547" i="1"/>
  <c r="AI1547" i="1"/>
  <c r="AJ1547" i="1"/>
  <c r="AK1547" i="1"/>
  <c r="AL1547" i="1"/>
  <c r="AM1547" i="1"/>
  <c r="AN1547" i="1"/>
  <c r="AV1547" i="1"/>
  <c r="C1548" i="1"/>
  <c r="D1548" i="1"/>
  <c r="E1548" i="1"/>
  <c r="F1548" i="1"/>
  <c r="G1548" i="1"/>
  <c r="H1548" i="1"/>
  <c r="J1548" i="1"/>
  <c r="K1548" i="1"/>
  <c r="L1548" i="1"/>
  <c r="M1548" i="1"/>
  <c r="AG1548" i="1"/>
  <c r="AH1548" i="1"/>
  <c r="AI1548" i="1"/>
  <c r="AJ1548" i="1"/>
  <c r="AK1548" i="1"/>
  <c r="AL1548" i="1"/>
  <c r="AM1548" i="1"/>
  <c r="AN1548" i="1"/>
  <c r="AV1548" i="1"/>
  <c r="C1549" i="1"/>
  <c r="D1549" i="1"/>
  <c r="E1549" i="1"/>
  <c r="F1549" i="1"/>
  <c r="G1549" i="1"/>
  <c r="H1549" i="1"/>
  <c r="J1549" i="1"/>
  <c r="K1549" i="1"/>
  <c r="L1549" i="1"/>
  <c r="M1549" i="1"/>
  <c r="AG1549" i="1"/>
  <c r="AH1549" i="1"/>
  <c r="AI1549" i="1"/>
  <c r="AJ1549" i="1"/>
  <c r="AK1549" i="1"/>
  <c r="AL1549" i="1"/>
  <c r="AM1549" i="1"/>
  <c r="AN1549" i="1"/>
  <c r="AV1549" i="1"/>
  <c r="C1550" i="1"/>
  <c r="D1550" i="1"/>
  <c r="E1550" i="1"/>
  <c r="F1550" i="1"/>
  <c r="G1550" i="1"/>
  <c r="H1550" i="1"/>
  <c r="J1550" i="1"/>
  <c r="K1550" i="1"/>
  <c r="L1550" i="1"/>
  <c r="M1550" i="1"/>
  <c r="AG1550" i="1"/>
  <c r="AH1550" i="1"/>
  <c r="AI1550" i="1"/>
  <c r="AJ1550" i="1"/>
  <c r="AK1550" i="1"/>
  <c r="AL1550" i="1"/>
  <c r="AM1550" i="1"/>
  <c r="AN1550" i="1"/>
  <c r="AV1550" i="1"/>
  <c r="C1551" i="1"/>
  <c r="D1551" i="1"/>
  <c r="E1551" i="1"/>
  <c r="F1551" i="1"/>
  <c r="G1551" i="1"/>
  <c r="H1551" i="1"/>
  <c r="J1551" i="1"/>
  <c r="K1551" i="1"/>
  <c r="L1551" i="1"/>
  <c r="M1551" i="1"/>
  <c r="AG1551" i="1"/>
  <c r="AH1551" i="1"/>
  <c r="AI1551" i="1"/>
  <c r="AJ1551" i="1"/>
  <c r="AK1551" i="1"/>
  <c r="AL1551" i="1"/>
  <c r="AM1551" i="1"/>
  <c r="AN1551" i="1"/>
  <c r="AV1551" i="1"/>
  <c r="C1552" i="1"/>
  <c r="D1552" i="1"/>
  <c r="E1552" i="1"/>
  <c r="F1552" i="1"/>
  <c r="G1552" i="1"/>
  <c r="H1552" i="1"/>
  <c r="J1552" i="1"/>
  <c r="K1552" i="1"/>
  <c r="L1552" i="1"/>
  <c r="M1552" i="1"/>
  <c r="AG1552" i="1"/>
  <c r="AH1552" i="1"/>
  <c r="AI1552" i="1"/>
  <c r="AJ1552" i="1"/>
  <c r="AK1552" i="1"/>
  <c r="AL1552" i="1"/>
  <c r="AM1552" i="1"/>
  <c r="AN1552" i="1"/>
  <c r="AV1552" i="1"/>
  <c r="C1553" i="1"/>
  <c r="D1553" i="1"/>
  <c r="E1553" i="1"/>
  <c r="F1553" i="1"/>
  <c r="G1553" i="1"/>
  <c r="H1553" i="1"/>
  <c r="J1553" i="1"/>
  <c r="K1553" i="1"/>
  <c r="L1553" i="1"/>
  <c r="M1553" i="1"/>
  <c r="AG1553" i="1"/>
  <c r="AH1553" i="1"/>
  <c r="AI1553" i="1"/>
  <c r="AJ1553" i="1"/>
  <c r="AK1553" i="1"/>
  <c r="AL1553" i="1"/>
  <c r="AM1553" i="1"/>
  <c r="AN1553" i="1"/>
  <c r="AV1553" i="1"/>
  <c r="C1554" i="1"/>
  <c r="D1554" i="1"/>
  <c r="E1554" i="1"/>
  <c r="F1554" i="1"/>
  <c r="G1554" i="1"/>
  <c r="H1554" i="1"/>
  <c r="J1554" i="1"/>
  <c r="K1554" i="1"/>
  <c r="L1554" i="1"/>
  <c r="M1554" i="1"/>
  <c r="AG1554" i="1"/>
  <c r="AH1554" i="1"/>
  <c r="AI1554" i="1"/>
  <c r="AJ1554" i="1"/>
  <c r="AK1554" i="1"/>
  <c r="AL1554" i="1"/>
  <c r="AM1554" i="1"/>
  <c r="AN1554" i="1"/>
  <c r="AV1554" i="1"/>
  <c r="C1555" i="1"/>
  <c r="D1555" i="1"/>
  <c r="E1555" i="1"/>
  <c r="F1555" i="1"/>
  <c r="G1555" i="1"/>
  <c r="H1555" i="1"/>
  <c r="J1555" i="1"/>
  <c r="K1555" i="1"/>
  <c r="L1555" i="1"/>
  <c r="M1555" i="1"/>
  <c r="AG1555" i="1"/>
  <c r="AH1555" i="1"/>
  <c r="AI1555" i="1"/>
  <c r="AJ1555" i="1"/>
  <c r="AK1555" i="1"/>
  <c r="AL1555" i="1"/>
  <c r="AM1555" i="1"/>
  <c r="AN1555" i="1"/>
  <c r="AV1555" i="1"/>
  <c r="C1556" i="1"/>
  <c r="D1556" i="1"/>
  <c r="E1556" i="1"/>
  <c r="F1556" i="1"/>
  <c r="G1556" i="1"/>
  <c r="H1556" i="1"/>
  <c r="J1556" i="1"/>
  <c r="K1556" i="1"/>
  <c r="L1556" i="1"/>
  <c r="M1556" i="1"/>
  <c r="AG1556" i="1"/>
  <c r="AH1556" i="1"/>
  <c r="AI1556" i="1"/>
  <c r="AJ1556" i="1"/>
  <c r="AK1556" i="1"/>
  <c r="AL1556" i="1"/>
  <c r="AM1556" i="1"/>
  <c r="AN1556" i="1"/>
  <c r="AV1556" i="1"/>
  <c r="C1557" i="1"/>
  <c r="D1557" i="1"/>
  <c r="E1557" i="1"/>
  <c r="F1557" i="1"/>
  <c r="G1557" i="1"/>
  <c r="H1557" i="1"/>
  <c r="J1557" i="1"/>
  <c r="K1557" i="1"/>
  <c r="L1557" i="1"/>
  <c r="M1557" i="1"/>
  <c r="AG1557" i="1"/>
  <c r="AH1557" i="1"/>
  <c r="AI1557" i="1"/>
  <c r="AJ1557" i="1"/>
  <c r="AK1557" i="1"/>
  <c r="AL1557" i="1"/>
  <c r="AM1557" i="1"/>
  <c r="AN1557" i="1"/>
  <c r="AV1557" i="1"/>
  <c r="C1558" i="1"/>
  <c r="D1558" i="1"/>
  <c r="E1558" i="1"/>
  <c r="F1558" i="1"/>
  <c r="G1558" i="1"/>
  <c r="H1558" i="1"/>
  <c r="J1558" i="1"/>
  <c r="K1558" i="1"/>
  <c r="L1558" i="1"/>
  <c r="M1558" i="1"/>
  <c r="AG1558" i="1"/>
  <c r="AH1558" i="1"/>
  <c r="AI1558" i="1"/>
  <c r="AJ1558" i="1"/>
  <c r="AK1558" i="1"/>
  <c r="AL1558" i="1"/>
  <c r="AM1558" i="1"/>
  <c r="AN1558" i="1"/>
  <c r="AV1558" i="1"/>
  <c r="C1559" i="1"/>
  <c r="D1559" i="1"/>
  <c r="E1559" i="1"/>
  <c r="F1559" i="1"/>
  <c r="G1559" i="1"/>
  <c r="H1559" i="1"/>
  <c r="J1559" i="1"/>
  <c r="K1559" i="1"/>
  <c r="L1559" i="1"/>
  <c r="M1559" i="1"/>
  <c r="AG1559" i="1"/>
  <c r="AH1559" i="1"/>
  <c r="AI1559" i="1"/>
  <c r="AJ1559" i="1"/>
  <c r="AK1559" i="1"/>
  <c r="AL1559" i="1"/>
  <c r="AM1559" i="1"/>
  <c r="AN1559" i="1"/>
  <c r="AV1559" i="1"/>
  <c r="C1560" i="1"/>
  <c r="D1560" i="1"/>
  <c r="E1560" i="1"/>
  <c r="F1560" i="1"/>
  <c r="G1560" i="1"/>
  <c r="H1560" i="1"/>
  <c r="J1560" i="1"/>
  <c r="K1560" i="1"/>
  <c r="L1560" i="1"/>
  <c r="M1560" i="1"/>
  <c r="AG1560" i="1"/>
  <c r="AH1560" i="1"/>
  <c r="AI1560" i="1"/>
  <c r="AJ1560" i="1"/>
  <c r="AK1560" i="1"/>
  <c r="AL1560" i="1"/>
  <c r="AM1560" i="1"/>
  <c r="AN1560" i="1"/>
  <c r="AV1560" i="1"/>
  <c r="C1561" i="1"/>
  <c r="D1561" i="1"/>
  <c r="E1561" i="1"/>
  <c r="F1561" i="1"/>
  <c r="G1561" i="1"/>
  <c r="H1561" i="1"/>
  <c r="J1561" i="1"/>
  <c r="K1561" i="1"/>
  <c r="L1561" i="1"/>
  <c r="M1561" i="1"/>
  <c r="AG1561" i="1"/>
  <c r="AH1561" i="1"/>
  <c r="AI1561" i="1"/>
  <c r="AJ1561" i="1"/>
  <c r="AK1561" i="1"/>
  <c r="AL1561" i="1"/>
  <c r="AM1561" i="1"/>
  <c r="AN1561" i="1"/>
  <c r="AV1561" i="1"/>
  <c r="C1562" i="1"/>
  <c r="D1562" i="1"/>
  <c r="E1562" i="1"/>
  <c r="F1562" i="1"/>
  <c r="G1562" i="1"/>
  <c r="H1562" i="1"/>
  <c r="J1562" i="1"/>
  <c r="K1562" i="1"/>
  <c r="L1562" i="1"/>
  <c r="M1562" i="1"/>
  <c r="AG1562" i="1"/>
  <c r="AH1562" i="1"/>
  <c r="AI1562" i="1"/>
  <c r="AJ1562" i="1"/>
  <c r="AK1562" i="1"/>
  <c r="AL1562" i="1"/>
  <c r="AM1562" i="1"/>
  <c r="AN1562" i="1"/>
  <c r="AV1562" i="1"/>
  <c r="C1563" i="1"/>
  <c r="D1563" i="1"/>
  <c r="E1563" i="1"/>
  <c r="F1563" i="1"/>
  <c r="G1563" i="1"/>
  <c r="H1563" i="1"/>
  <c r="J1563" i="1"/>
  <c r="K1563" i="1"/>
  <c r="L1563" i="1"/>
  <c r="M1563" i="1"/>
  <c r="AG1563" i="1"/>
  <c r="AH1563" i="1"/>
  <c r="AI1563" i="1"/>
  <c r="AJ1563" i="1"/>
  <c r="AK1563" i="1"/>
  <c r="AL1563" i="1"/>
  <c r="AM1563" i="1"/>
  <c r="AN1563" i="1"/>
  <c r="C1565" i="1"/>
  <c r="D1565" i="1"/>
  <c r="E1565" i="1"/>
  <c r="F1565" i="1"/>
  <c r="G1565" i="1"/>
  <c r="H1565" i="1"/>
  <c r="J1565" i="1"/>
  <c r="K1565" i="1"/>
  <c r="L1565" i="1"/>
  <c r="M1565" i="1"/>
  <c r="AG1565" i="1"/>
  <c r="AH1565" i="1"/>
  <c r="AI1565" i="1"/>
  <c r="AJ1565" i="1"/>
  <c r="AK1565" i="1"/>
  <c r="AL1565" i="1"/>
  <c r="AM1565" i="1"/>
  <c r="AN1565" i="1"/>
  <c r="AV1565" i="1"/>
  <c r="C1566" i="1"/>
  <c r="D1566" i="1"/>
  <c r="E1566" i="1"/>
  <c r="F1566" i="1"/>
  <c r="G1566" i="1"/>
  <c r="H1566" i="1"/>
  <c r="J1566" i="1"/>
  <c r="K1566" i="1"/>
  <c r="L1566" i="1"/>
  <c r="M1566" i="1"/>
  <c r="AG1566" i="1"/>
  <c r="AH1566" i="1"/>
  <c r="AI1566" i="1"/>
  <c r="AJ1566" i="1"/>
  <c r="AK1566" i="1"/>
  <c r="AL1566" i="1"/>
  <c r="AM1566" i="1"/>
  <c r="AN1566" i="1"/>
  <c r="AV1566" i="1"/>
  <c r="C1567" i="1"/>
  <c r="D1567" i="1"/>
  <c r="E1567" i="1"/>
  <c r="F1567" i="1"/>
  <c r="G1567" i="1"/>
  <c r="H1567" i="1"/>
  <c r="J1567" i="1"/>
  <c r="K1567" i="1"/>
  <c r="L1567" i="1"/>
  <c r="M1567" i="1"/>
  <c r="AG1567" i="1"/>
  <c r="AH1567" i="1"/>
  <c r="AI1567" i="1"/>
  <c r="AJ1567" i="1"/>
  <c r="AK1567" i="1"/>
  <c r="AL1567" i="1"/>
  <c r="AM1567" i="1"/>
  <c r="AN1567" i="1"/>
  <c r="AV1567" i="1"/>
  <c r="C1568" i="1"/>
  <c r="D1568" i="1"/>
  <c r="E1568" i="1"/>
  <c r="F1568" i="1"/>
  <c r="G1568" i="1"/>
  <c r="H1568" i="1"/>
  <c r="J1568" i="1"/>
  <c r="K1568" i="1"/>
  <c r="L1568" i="1"/>
  <c r="M1568" i="1"/>
  <c r="AG1568" i="1"/>
  <c r="AH1568" i="1"/>
  <c r="AI1568" i="1"/>
  <c r="AJ1568" i="1"/>
  <c r="AK1568" i="1"/>
  <c r="AL1568" i="1"/>
  <c r="AM1568" i="1"/>
  <c r="AN1568" i="1"/>
  <c r="AV1568" i="1"/>
  <c r="C1569" i="1"/>
  <c r="D1569" i="1"/>
  <c r="E1569" i="1"/>
  <c r="F1569" i="1"/>
  <c r="G1569" i="1"/>
  <c r="H1569" i="1"/>
  <c r="J1569" i="1"/>
  <c r="K1569" i="1"/>
  <c r="L1569" i="1"/>
  <c r="M1569" i="1"/>
  <c r="AG1569" i="1"/>
  <c r="AH1569" i="1"/>
  <c r="AI1569" i="1"/>
  <c r="AJ1569" i="1"/>
  <c r="AK1569" i="1"/>
  <c r="AL1569" i="1"/>
  <c r="AM1569" i="1"/>
  <c r="AN1569" i="1"/>
  <c r="AV1569" i="1"/>
  <c r="C1570" i="1"/>
  <c r="D1570" i="1"/>
  <c r="E1570" i="1"/>
  <c r="F1570" i="1"/>
  <c r="G1570" i="1"/>
  <c r="H1570" i="1"/>
  <c r="J1570" i="1"/>
  <c r="K1570" i="1"/>
  <c r="L1570" i="1"/>
  <c r="M1570" i="1"/>
  <c r="AG1570" i="1"/>
  <c r="AH1570" i="1"/>
  <c r="AI1570" i="1"/>
  <c r="AJ1570" i="1"/>
  <c r="AK1570" i="1"/>
  <c r="AL1570" i="1"/>
  <c r="AM1570" i="1"/>
  <c r="AN1570" i="1"/>
  <c r="AV1570" i="1"/>
  <c r="C1571" i="1"/>
  <c r="D1571" i="1"/>
  <c r="E1571" i="1"/>
  <c r="F1571" i="1"/>
  <c r="G1571" i="1"/>
  <c r="H1571" i="1"/>
  <c r="J1571" i="1"/>
  <c r="K1571" i="1"/>
  <c r="L1571" i="1"/>
  <c r="M1571" i="1"/>
  <c r="AG1571" i="1"/>
  <c r="AH1571" i="1"/>
  <c r="AI1571" i="1"/>
  <c r="AJ1571" i="1"/>
  <c r="AK1571" i="1"/>
  <c r="AL1571" i="1"/>
  <c r="AM1571" i="1"/>
  <c r="AN1571" i="1"/>
  <c r="AV1571" i="1"/>
  <c r="C1572" i="1"/>
  <c r="D1572" i="1"/>
  <c r="E1572" i="1"/>
  <c r="F1572" i="1"/>
  <c r="G1572" i="1"/>
  <c r="H1572" i="1"/>
  <c r="J1572" i="1"/>
  <c r="K1572" i="1"/>
  <c r="L1572" i="1"/>
  <c r="M1572" i="1"/>
  <c r="AG1572" i="1"/>
  <c r="AH1572" i="1"/>
  <c r="AI1572" i="1"/>
  <c r="AJ1572" i="1"/>
  <c r="AK1572" i="1"/>
  <c r="AL1572" i="1"/>
  <c r="AM1572" i="1"/>
  <c r="AN1572" i="1"/>
  <c r="AV1572" i="1"/>
  <c r="C1573" i="1"/>
  <c r="D1573" i="1"/>
  <c r="E1573" i="1"/>
  <c r="F1573" i="1"/>
  <c r="G1573" i="1"/>
  <c r="H1573" i="1"/>
  <c r="J1573" i="1"/>
  <c r="K1573" i="1"/>
  <c r="L1573" i="1"/>
  <c r="M1573" i="1"/>
  <c r="AG1573" i="1"/>
  <c r="AH1573" i="1"/>
  <c r="AI1573" i="1"/>
  <c r="AJ1573" i="1"/>
  <c r="AK1573" i="1"/>
  <c r="AL1573" i="1"/>
  <c r="AM1573" i="1"/>
  <c r="AN1573" i="1"/>
  <c r="AV1573" i="1"/>
  <c r="C1574" i="1"/>
  <c r="D1574" i="1"/>
  <c r="E1574" i="1"/>
  <c r="F1574" i="1"/>
  <c r="G1574" i="1"/>
  <c r="H1574" i="1"/>
  <c r="J1574" i="1"/>
  <c r="K1574" i="1"/>
  <c r="L1574" i="1"/>
  <c r="M1574" i="1"/>
  <c r="AG1574" i="1"/>
  <c r="AH1574" i="1"/>
  <c r="AI1574" i="1"/>
  <c r="AJ1574" i="1"/>
  <c r="AK1574" i="1"/>
  <c r="AL1574" i="1"/>
  <c r="AM1574" i="1"/>
  <c r="AN1574" i="1"/>
  <c r="AV1574" i="1"/>
  <c r="C1575" i="1"/>
  <c r="D1575" i="1"/>
  <c r="E1575" i="1"/>
  <c r="F1575" i="1"/>
  <c r="G1575" i="1"/>
  <c r="H1575" i="1"/>
  <c r="J1575" i="1"/>
  <c r="K1575" i="1"/>
  <c r="L1575" i="1"/>
  <c r="M1575" i="1"/>
  <c r="AG1575" i="1"/>
  <c r="AH1575" i="1"/>
  <c r="AI1575" i="1"/>
  <c r="AJ1575" i="1"/>
  <c r="AK1575" i="1"/>
  <c r="AL1575" i="1"/>
  <c r="AM1575" i="1"/>
  <c r="AN1575" i="1"/>
  <c r="AV1575" i="1"/>
  <c r="C1576" i="1"/>
  <c r="D1576" i="1"/>
  <c r="E1576" i="1"/>
  <c r="F1576" i="1"/>
  <c r="G1576" i="1"/>
  <c r="H1576" i="1"/>
  <c r="J1576" i="1"/>
  <c r="K1576" i="1"/>
  <c r="L1576" i="1"/>
  <c r="M1576" i="1"/>
  <c r="AG1576" i="1"/>
  <c r="AH1576" i="1"/>
  <c r="AI1576" i="1"/>
  <c r="AJ1576" i="1"/>
  <c r="AK1576" i="1"/>
  <c r="AL1576" i="1"/>
  <c r="AM1576" i="1"/>
  <c r="AN1576" i="1"/>
  <c r="AV1576" i="1"/>
  <c r="C1577" i="1"/>
  <c r="D1577" i="1"/>
  <c r="E1577" i="1"/>
  <c r="F1577" i="1"/>
  <c r="G1577" i="1"/>
  <c r="H1577" i="1"/>
  <c r="J1577" i="1"/>
  <c r="K1577" i="1"/>
  <c r="L1577" i="1"/>
  <c r="M1577" i="1"/>
  <c r="AG1577" i="1"/>
  <c r="AH1577" i="1"/>
  <c r="AI1577" i="1"/>
  <c r="AJ1577" i="1"/>
  <c r="AK1577" i="1"/>
  <c r="AL1577" i="1"/>
  <c r="AM1577" i="1"/>
  <c r="AN1577" i="1"/>
  <c r="AV1577" i="1"/>
  <c r="C1578" i="1"/>
  <c r="D1578" i="1"/>
  <c r="E1578" i="1"/>
  <c r="F1578" i="1"/>
  <c r="G1578" i="1"/>
  <c r="H1578" i="1"/>
  <c r="J1578" i="1"/>
  <c r="K1578" i="1"/>
  <c r="L1578" i="1"/>
  <c r="M1578" i="1"/>
  <c r="AG1578" i="1"/>
  <c r="AH1578" i="1"/>
  <c r="AI1578" i="1"/>
  <c r="AJ1578" i="1"/>
  <c r="AK1578" i="1"/>
  <c r="AL1578" i="1"/>
  <c r="AM1578" i="1"/>
  <c r="AN1578" i="1"/>
  <c r="AV1578" i="1"/>
  <c r="C1579" i="1"/>
  <c r="D1579" i="1"/>
  <c r="E1579" i="1"/>
  <c r="F1579" i="1"/>
  <c r="G1579" i="1"/>
  <c r="H1579" i="1"/>
  <c r="J1579" i="1"/>
  <c r="K1579" i="1"/>
  <c r="L1579" i="1"/>
  <c r="M1579" i="1"/>
  <c r="AG1579" i="1"/>
  <c r="AH1579" i="1"/>
  <c r="AI1579" i="1"/>
  <c r="AJ1579" i="1"/>
  <c r="AK1579" i="1"/>
  <c r="AL1579" i="1"/>
  <c r="AM1579" i="1"/>
  <c r="AN1579" i="1"/>
  <c r="AV1579" i="1"/>
  <c r="C1580" i="1"/>
  <c r="D1580" i="1"/>
  <c r="E1580" i="1"/>
  <c r="F1580" i="1"/>
  <c r="G1580" i="1"/>
  <c r="H1580" i="1"/>
  <c r="J1580" i="1"/>
  <c r="K1580" i="1"/>
  <c r="L1580" i="1"/>
  <c r="M1580" i="1"/>
  <c r="AG1580" i="1"/>
  <c r="AH1580" i="1"/>
  <c r="AI1580" i="1"/>
  <c r="AJ1580" i="1"/>
  <c r="AK1580" i="1"/>
  <c r="AL1580" i="1"/>
  <c r="AM1580" i="1"/>
  <c r="AN1580" i="1"/>
  <c r="AV1580" i="1"/>
  <c r="C1581" i="1"/>
  <c r="D1581" i="1"/>
  <c r="E1581" i="1"/>
  <c r="F1581" i="1"/>
  <c r="G1581" i="1"/>
  <c r="H1581" i="1"/>
  <c r="J1581" i="1"/>
  <c r="K1581" i="1"/>
  <c r="L1581" i="1"/>
  <c r="M1581" i="1"/>
  <c r="AG1581" i="1"/>
  <c r="AH1581" i="1"/>
  <c r="AI1581" i="1"/>
  <c r="AJ1581" i="1"/>
  <c r="AK1581" i="1"/>
  <c r="AL1581" i="1"/>
  <c r="AM1581" i="1"/>
  <c r="AN1581" i="1"/>
  <c r="AV1581" i="1"/>
  <c r="C1582" i="1"/>
  <c r="D1582" i="1"/>
  <c r="E1582" i="1"/>
  <c r="F1582" i="1"/>
  <c r="G1582" i="1"/>
  <c r="H1582" i="1"/>
  <c r="J1582" i="1"/>
  <c r="K1582" i="1"/>
  <c r="L1582" i="1"/>
  <c r="M1582" i="1"/>
  <c r="AG1582" i="1"/>
  <c r="AH1582" i="1"/>
  <c r="AI1582" i="1"/>
  <c r="AJ1582" i="1"/>
  <c r="AK1582" i="1"/>
  <c r="AL1582" i="1"/>
  <c r="AM1582" i="1"/>
  <c r="AN1582" i="1"/>
  <c r="AV1582" i="1"/>
  <c r="C1583" i="1"/>
  <c r="D1583" i="1"/>
  <c r="E1583" i="1"/>
  <c r="F1583" i="1"/>
  <c r="G1583" i="1"/>
  <c r="H1583" i="1"/>
  <c r="J1583" i="1"/>
  <c r="K1583" i="1"/>
  <c r="L1583" i="1"/>
  <c r="M1583" i="1"/>
  <c r="AG1583" i="1"/>
  <c r="AH1583" i="1"/>
  <c r="AI1583" i="1"/>
  <c r="AJ1583" i="1"/>
  <c r="AK1583" i="1"/>
  <c r="AL1583" i="1"/>
  <c r="AM1583" i="1"/>
  <c r="AN1583" i="1"/>
  <c r="AV1583" i="1"/>
  <c r="C1584" i="1"/>
  <c r="D1584" i="1"/>
  <c r="E1584" i="1"/>
  <c r="F1584" i="1"/>
  <c r="G1584" i="1"/>
  <c r="H1584" i="1"/>
  <c r="J1584" i="1"/>
  <c r="K1584" i="1"/>
  <c r="L1584" i="1"/>
  <c r="M1584" i="1"/>
  <c r="AG1584" i="1"/>
  <c r="AH1584" i="1"/>
  <c r="AI1584" i="1"/>
  <c r="AJ1584" i="1"/>
  <c r="AK1584" i="1"/>
  <c r="AL1584" i="1"/>
  <c r="AM1584" i="1"/>
  <c r="AN1584" i="1"/>
  <c r="AV1584" i="1"/>
  <c r="C1585" i="1"/>
  <c r="D1585" i="1"/>
  <c r="E1585" i="1"/>
  <c r="F1585" i="1"/>
  <c r="G1585" i="1"/>
  <c r="H1585" i="1"/>
  <c r="J1585" i="1"/>
  <c r="K1585" i="1"/>
  <c r="L1585" i="1"/>
  <c r="M1585" i="1"/>
  <c r="AG1585" i="1"/>
  <c r="AH1585" i="1"/>
  <c r="AI1585" i="1"/>
  <c r="AJ1585" i="1"/>
  <c r="AK1585" i="1"/>
  <c r="AL1585" i="1"/>
  <c r="AM1585" i="1"/>
  <c r="AN1585" i="1"/>
  <c r="AV1585" i="1"/>
  <c r="C1586" i="1"/>
  <c r="D1586" i="1"/>
  <c r="E1586" i="1"/>
  <c r="F1586" i="1"/>
  <c r="G1586" i="1"/>
  <c r="H1586" i="1"/>
  <c r="J1586" i="1"/>
  <c r="K1586" i="1"/>
  <c r="L1586" i="1"/>
  <c r="M1586" i="1"/>
  <c r="AG1586" i="1"/>
  <c r="AH1586" i="1"/>
  <c r="AI1586" i="1"/>
  <c r="AJ1586" i="1"/>
  <c r="AK1586" i="1"/>
  <c r="AL1586" i="1"/>
  <c r="AM1586" i="1"/>
  <c r="AN1586" i="1"/>
  <c r="AV1586" i="1"/>
  <c r="C1587" i="1"/>
  <c r="D1587" i="1"/>
  <c r="E1587" i="1"/>
  <c r="F1587" i="1"/>
  <c r="G1587" i="1"/>
  <c r="H1587" i="1"/>
  <c r="J1587" i="1"/>
  <c r="K1587" i="1"/>
  <c r="L1587" i="1"/>
  <c r="M1587" i="1"/>
  <c r="AG1587" i="1"/>
  <c r="AH1587" i="1"/>
  <c r="AI1587" i="1"/>
  <c r="AJ1587" i="1"/>
  <c r="AK1587" i="1"/>
  <c r="AL1587" i="1"/>
  <c r="AM1587" i="1"/>
  <c r="AN1587" i="1"/>
  <c r="AV1587" i="1"/>
  <c r="C1588" i="1"/>
  <c r="D1588" i="1"/>
  <c r="E1588" i="1"/>
  <c r="F1588" i="1"/>
  <c r="G1588" i="1"/>
  <c r="H1588" i="1"/>
  <c r="J1588" i="1"/>
  <c r="K1588" i="1"/>
  <c r="L1588" i="1"/>
  <c r="M1588" i="1"/>
  <c r="AG1588" i="1"/>
  <c r="AH1588" i="1"/>
  <c r="AI1588" i="1"/>
  <c r="AJ1588" i="1"/>
  <c r="AK1588" i="1"/>
  <c r="AL1588" i="1"/>
  <c r="AM1588" i="1"/>
  <c r="AN1588" i="1"/>
  <c r="AV1588" i="1"/>
  <c r="C1589" i="1"/>
  <c r="D1589" i="1"/>
  <c r="E1589" i="1"/>
  <c r="F1589" i="1"/>
  <c r="G1589" i="1"/>
  <c r="H1589" i="1"/>
  <c r="J1589" i="1"/>
  <c r="K1589" i="1"/>
  <c r="L1589" i="1"/>
  <c r="M1589" i="1"/>
  <c r="AG1589" i="1"/>
  <c r="AH1589" i="1"/>
  <c r="AI1589" i="1"/>
  <c r="AJ1589" i="1"/>
  <c r="AK1589" i="1"/>
  <c r="AL1589" i="1"/>
  <c r="AM1589" i="1"/>
  <c r="AN1589" i="1"/>
  <c r="AV1589" i="1"/>
  <c r="C1590" i="1"/>
  <c r="D1590" i="1"/>
  <c r="E1590" i="1"/>
  <c r="F1590" i="1"/>
  <c r="G1590" i="1"/>
  <c r="H1590" i="1"/>
  <c r="J1590" i="1"/>
  <c r="K1590" i="1"/>
  <c r="L1590" i="1"/>
  <c r="M1590" i="1"/>
  <c r="AG1590" i="1"/>
  <c r="AH1590" i="1"/>
  <c r="AI1590" i="1"/>
  <c r="AJ1590" i="1"/>
  <c r="AK1590" i="1"/>
  <c r="AL1590" i="1"/>
  <c r="AM1590" i="1"/>
  <c r="AN1590" i="1"/>
  <c r="AV1590" i="1"/>
  <c r="C1591" i="1"/>
  <c r="D1591" i="1"/>
  <c r="E1591" i="1"/>
  <c r="F1591" i="1"/>
  <c r="G1591" i="1"/>
  <c r="H1591" i="1"/>
  <c r="J1591" i="1"/>
  <c r="K1591" i="1"/>
  <c r="L1591" i="1"/>
  <c r="M1591" i="1"/>
  <c r="AG1591" i="1"/>
  <c r="AH1591" i="1"/>
  <c r="AI1591" i="1"/>
  <c r="AJ1591" i="1"/>
  <c r="AK1591" i="1"/>
  <c r="AL1591" i="1"/>
  <c r="AM1591" i="1"/>
  <c r="AN1591" i="1"/>
  <c r="AV1591" i="1"/>
  <c r="C1592" i="1"/>
  <c r="D1592" i="1"/>
  <c r="E1592" i="1"/>
  <c r="F1592" i="1"/>
  <c r="G1592" i="1"/>
  <c r="H1592" i="1"/>
  <c r="J1592" i="1"/>
  <c r="K1592" i="1"/>
  <c r="L1592" i="1"/>
  <c r="M1592" i="1"/>
  <c r="AG1592" i="1"/>
  <c r="AH1592" i="1"/>
  <c r="AI1592" i="1"/>
  <c r="AJ1592" i="1"/>
  <c r="AK1592" i="1"/>
  <c r="AL1592" i="1"/>
  <c r="AM1592" i="1"/>
  <c r="AN1592" i="1"/>
  <c r="AV1592" i="1"/>
  <c r="C1593" i="1"/>
  <c r="D1593" i="1"/>
  <c r="E1593" i="1"/>
  <c r="F1593" i="1"/>
  <c r="G1593" i="1"/>
  <c r="H1593" i="1"/>
  <c r="J1593" i="1"/>
  <c r="K1593" i="1"/>
  <c r="L1593" i="1"/>
  <c r="M1593" i="1"/>
  <c r="AG1593" i="1"/>
  <c r="AH1593" i="1"/>
  <c r="AI1593" i="1"/>
  <c r="AJ1593" i="1"/>
  <c r="AK1593" i="1"/>
  <c r="AL1593" i="1"/>
  <c r="AM1593" i="1"/>
  <c r="AN1593" i="1"/>
  <c r="AV1593" i="1"/>
  <c r="C1594" i="1"/>
  <c r="D1594" i="1"/>
  <c r="E1594" i="1"/>
  <c r="F1594" i="1"/>
  <c r="G1594" i="1"/>
  <c r="H1594" i="1"/>
  <c r="J1594" i="1"/>
  <c r="K1594" i="1"/>
  <c r="L1594" i="1"/>
  <c r="M1594" i="1"/>
  <c r="AG1594" i="1"/>
  <c r="AH1594" i="1"/>
  <c r="AI1594" i="1"/>
  <c r="AJ1594" i="1"/>
  <c r="AK1594" i="1"/>
  <c r="AL1594" i="1"/>
  <c r="AM1594" i="1"/>
  <c r="AN1594" i="1"/>
  <c r="AV1594" i="1"/>
  <c r="C1595" i="1"/>
  <c r="D1595" i="1"/>
  <c r="E1595" i="1"/>
  <c r="F1595" i="1"/>
  <c r="G1595" i="1"/>
  <c r="H1595" i="1"/>
  <c r="J1595" i="1"/>
  <c r="K1595" i="1"/>
  <c r="L1595" i="1"/>
  <c r="M1595" i="1"/>
  <c r="AG1595" i="1"/>
  <c r="AH1595" i="1"/>
  <c r="AI1595" i="1"/>
  <c r="AJ1595" i="1"/>
  <c r="AK1595" i="1"/>
  <c r="AL1595" i="1"/>
  <c r="AM1595" i="1"/>
  <c r="AN1595" i="1"/>
  <c r="AV1595" i="1"/>
  <c r="C1596" i="1"/>
  <c r="D1596" i="1"/>
  <c r="E1596" i="1"/>
  <c r="F1596" i="1"/>
  <c r="G1596" i="1"/>
  <c r="H1596" i="1"/>
  <c r="J1596" i="1"/>
  <c r="K1596" i="1"/>
  <c r="L1596" i="1"/>
  <c r="M1596" i="1"/>
  <c r="AG1596" i="1"/>
  <c r="AH1596" i="1"/>
  <c r="AI1596" i="1"/>
  <c r="AJ1596" i="1"/>
  <c r="AK1596" i="1"/>
  <c r="AL1596" i="1"/>
  <c r="AM1596" i="1"/>
  <c r="AN1596" i="1"/>
  <c r="AV1596" i="1"/>
  <c r="C1597" i="1"/>
  <c r="D1597" i="1"/>
  <c r="E1597" i="1"/>
  <c r="F1597" i="1"/>
  <c r="G1597" i="1"/>
  <c r="H1597" i="1"/>
  <c r="J1597" i="1"/>
  <c r="K1597" i="1"/>
  <c r="L1597" i="1"/>
  <c r="M1597" i="1"/>
  <c r="AG1597" i="1"/>
  <c r="AH1597" i="1"/>
  <c r="AI1597" i="1"/>
  <c r="AJ1597" i="1"/>
  <c r="AK1597" i="1"/>
  <c r="AL1597" i="1"/>
  <c r="AM1597" i="1"/>
  <c r="AN1597" i="1"/>
  <c r="AV1597" i="1"/>
  <c r="C1598" i="1"/>
  <c r="D1598" i="1"/>
  <c r="E1598" i="1"/>
  <c r="F1598" i="1"/>
  <c r="G1598" i="1"/>
  <c r="H1598" i="1"/>
  <c r="J1598" i="1"/>
  <c r="K1598" i="1"/>
  <c r="L1598" i="1"/>
  <c r="M1598" i="1"/>
  <c r="AG1598" i="1"/>
  <c r="AH1598" i="1"/>
  <c r="AI1598" i="1"/>
  <c r="AJ1598" i="1"/>
  <c r="AK1598" i="1"/>
  <c r="AL1598" i="1"/>
  <c r="AM1598" i="1"/>
  <c r="AN1598" i="1"/>
  <c r="AV1598" i="1"/>
  <c r="C1599" i="1"/>
  <c r="D1599" i="1"/>
  <c r="E1599" i="1"/>
  <c r="F1599" i="1"/>
  <c r="G1599" i="1"/>
  <c r="H1599" i="1"/>
  <c r="J1599" i="1"/>
  <c r="K1599" i="1"/>
  <c r="L1599" i="1"/>
  <c r="M1599" i="1"/>
  <c r="AG1599" i="1"/>
  <c r="AH1599" i="1"/>
  <c r="AI1599" i="1"/>
  <c r="AJ1599" i="1"/>
  <c r="AK1599" i="1"/>
  <c r="AL1599" i="1"/>
  <c r="AM1599" i="1"/>
  <c r="AN1599" i="1"/>
  <c r="AV1599" i="1"/>
  <c r="C1600" i="1"/>
  <c r="D1600" i="1"/>
  <c r="E1600" i="1"/>
  <c r="F1600" i="1"/>
  <c r="G1600" i="1"/>
  <c r="H1600" i="1"/>
  <c r="J1600" i="1"/>
  <c r="K1600" i="1"/>
  <c r="L1600" i="1"/>
  <c r="M1600" i="1"/>
  <c r="AG1600" i="1"/>
  <c r="AH1600" i="1"/>
  <c r="AI1600" i="1"/>
  <c r="AJ1600" i="1"/>
  <c r="AK1600" i="1"/>
  <c r="AL1600" i="1"/>
  <c r="AM1600" i="1"/>
  <c r="AN1600" i="1"/>
  <c r="AV1600" i="1"/>
  <c r="C1601" i="1"/>
  <c r="D1601" i="1"/>
  <c r="E1601" i="1"/>
  <c r="F1601" i="1"/>
  <c r="G1601" i="1"/>
  <c r="H1601" i="1"/>
  <c r="J1601" i="1"/>
  <c r="K1601" i="1"/>
  <c r="L1601" i="1"/>
  <c r="M1601" i="1"/>
  <c r="AG1601" i="1"/>
  <c r="AH1601" i="1"/>
  <c r="AI1601" i="1"/>
  <c r="AJ1601" i="1"/>
  <c r="AK1601" i="1"/>
  <c r="AL1601" i="1"/>
  <c r="AM1601" i="1"/>
  <c r="AN1601" i="1"/>
  <c r="C1603" i="1"/>
  <c r="D1603" i="1"/>
  <c r="E1603" i="1"/>
  <c r="F1603" i="1"/>
  <c r="G1603" i="1"/>
  <c r="H1603" i="1"/>
  <c r="J1603" i="1"/>
  <c r="K1603" i="1"/>
  <c r="L1603" i="1"/>
  <c r="M1603" i="1"/>
  <c r="AG1603" i="1"/>
  <c r="AH1603" i="1"/>
  <c r="AI1603" i="1"/>
  <c r="AJ1603" i="1"/>
  <c r="AK1603" i="1"/>
  <c r="AL1603" i="1"/>
  <c r="AM1603" i="1"/>
  <c r="AN1603" i="1"/>
  <c r="AV1603" i="1"/>
  <c r="C1604" i="1"/>
  <c r="D1604" i="1"/>
  <c r="E1604" i="1"/>
  <c r="F1604" i="1"/>
  <c r="G1604" i="1"/>
  <c r="H1604" i="1"/>
  <c r="J1604" i="1"/>
  <c r="K1604" i="1"/>
  <c r="L1604" i="1"/>
  <c r="M1604" i="1"/>
  <c r="AG1604" i="1"/>
  <c r="AH1604" i="1"/>
  <c r="AI1604" i="1"/>
  <c r="AJ1604" i="1"/>
  <c r="AK1604" i="1"/>
  <c r="AL1604" i="1"/>
  <c r="AM1604" i="1"/>
  <c r="AN1604" i="1"/>
  <c r="AV1604" i="1"/>
  <c r="C1605" i="1"/>
  <c r="D1605" i="1"/>
  <c r="E1605" i="1"/>
  <c r="F1605" i="1"/>
  <c r="G1605" i="1"/>
  <c r="H1605" i="1"/>
  <c r="J1605" i="1"/>
  <c r="K1605" i="1"/>
  <c r="L1605" i="1"/>
  <c r="M1605" i="1"/>
  <c r="AG1605" i="1"/>
  <c r="AH1605" i="1"/>
  <c r="AI1605" i="1"/>
  <c r="AJ1605" i="1"/>
  <c r="AK1605" i="1"/>
  <c r="AL1605" i="1"/>
  <c r="AM1605" i="1"/>
  <c r="AN1605" i="1"/>
  <c r="AV1605" i="1"/>
  <c r="C1606" i="1"/>
  <c r="D1606" i="1"/>
  <c r="E1606" i="1"/>
  <c r="F1606" i="1"/>
  <c r="G1606" i="1"/>
  <c r="H1606" i="1"/>
  <c r="J1606" i="1"/>
  <c r="K1606" i="1"/>
  <c r="L1606" i="1"/>
  <c r="M1606" i="1"/>
  <c r="AG1606" i="1"/>
  <c r="AH1606" i="1"/>
  <c r="AI1606" i="1"/>
  <c r="AJ1606" i="1"/>
  <c r="AK1606" i="1"/>
  <c r="AL1606" i="1"/>
  <c r="AM1606" i="1"/>
  <c r="AN1606" i="1"/>
  <c r="AV1606" i="1"/>
  <c r="C1607" i="1"/>
  <c r="D1607" i="1"/>
  <c r="E1607" i="1"/>
  <c r="F1607" i="1"/>
  <c r="G1607" i="1"/>
  <c r="H1607" i="1"/>
  <c r="J1607" i="1"/>
  <c r="K1607" i="1"/>
  <c r="L1607" i="1"/>
  <c r="M1607" i="1"/>
  <c r="AG1607" i="1"/>
  <c r="AH1607" i="1"/>
  <c r="AI1607" i="1"/>
  <c r="AJ1607" i="1"/>
  <c r="AK1607" i="1"/>
  <c r="AL1607" i="1"/>
  <c r="AM1607" i="1"/>
  <c r="AN1607" i="1"/>
  <c r="AV1607" i="1"/>
  <c r="C1608" i="1"/>
  <c r="D1608" i="1"/>
  <c r="E1608" i="1"/>
  <c r="F1608" i="1"/>
  <c r="G1608" i="1"/>
  <c r="H1608" i="1"/>
  <c r="J1608" i="1"/>
  <c r="K1608" i="1"/>
  <c r="L1608" i="1"/>
  <c r="M1608" i="1"/>
  <c r="AG1608" i="1"/>
  <c r="AH1608" i="1"/>
  <c r="AI1608" i="1"/>
  <c r="AJ1608" i="1"/>
  <c r="AK1608" i="1"/>
  <c r="AL1608" i="1"/>
  <c r="AM1608" i="1"/>
  <c r="AN1608" i="1"/>
  <c r="AV1608" i="1"/>
  <c r="C1609" i="1"/>
  <c r="D1609" i="1"/>
  <c r="E1609" i="1"/>
  <c r="F1609" i="1"/>
  <c r="G1609" i="1"/>
  <c r="H1609" i="1"/>
  <c r="J1609" i="1"/>
  <c r="K1609" i="1"/>
  <c r="L1609" i="1"/>
  <c r="M1609" i="1"/>
  <c r="AG1609" i="1"/>
  <c r="AH1609" i="1"/>
  <c r="AI1609" i="1"/>
  <c r="AJ1609" i="1"/>
  <c r="AK1609" i="1"/>
  <c r="AL1609" i="1"/>
  <c r="AM1609" i="1"/>
  <c r="AN1609" i="1"/>
  <c r="AV1609" i="1"/>
  <c r="C1610" i="1"/>
  <c r="D1610" i="1"/>
  <c r="E1610" i="1"/>
  <c r="F1610" i="1"/>
  <c r="G1610" i="1"/>
  <c r="H1610" i="1"/>
  <c r="J1610" i="1"/>
  <c r="K1610" i="1"/>
  <c r="L1610" i="1"/>
  <c r="M1610" i="1"/>
  <c r="AG1610" i="1"/>
  <c r="AH1610" i="1"/>
  <c r="AI1610" i="1"/>
  <c r="AJ1610" i="1"/>
  <c r="AK1610" i="1"/>
  <c r="AL1610" i="1"/>
  <c r="AM1610" i="1"/>
  <c r="AN1610" i="1"/>
  <c r="AV1610" i="1"/>
  <c r="C1611" i="1"/>
  <c r="D1611" i="1"/>
  <c r="E1611" i="1"/>
  <c r="F1611" i="1"/>
  <c r="G1611" i="1"/>
  <c r="H1611" i="1"/>
  <c r="J1611" i="1"/>
  <c r="K1611" i="1"/>
  <c r="L1611" i="1"/>
  <c r="M1611" i="1"/>
  <c r="AG1611" i="1"/>
  <c r="AH1611" i="1"/>
  <c r="AI1611" i="1"/>
  <c r="AJ1611" i="1"/>
  <c r="AK1611" i="1"/>
  <c r="AL1611" i="1"/>
  <c r="AM1611" i="1"/>
  <c r="AN1611" i="1"/>
  <c r="AV1611" i="1"/>
  <c r="C1612" i="1"/>
  <c r="D1612" i="1"/>
  <c r="E1612" i="1"/>
  <c r="F1612" i="1"/>
  <c r="G1612" i="1"/>
  <c r="H1612" i="1"/>
  <c r="J1612" i="1"/>
  <c r="K1612" i="1"/>
  <c r="L1612" i="1"/>
  <c r="M1612" i="1"/>
  <c r="AG1612" i="1"/>
  <c r="AH1612" i="1"/>
  <c r="AI1612" i="1"/>
  <c r="AJ1612" i="1"/>
  <c r="AK1612" i="1"/>
  <c r="AL1612" i="1"/>
  <c r="AM1612" i="1"/>
  <c r="AN1612" i="1"/>
  <c r="AV1612" i="1"/>
  <c r="C1613" i="1"/>
  <c r="D1613" i="1"/>
  <c r="E1613" i="1"/>
  <c r="F1613" i="1"/>
  <c r="G1613" i="1"/>
  <c r="H1613" i="1"/>
  <c r="J1613" i="1"/>
  <c r="K1613" i="1"/>
  <c r="L1613" i="1"/>
  <c r="M1613" i="1"/>
  <c r="AG1613" i="1"/>
  <c r="AH1613" i="1"/>
  <c r="AI1613" i="1"/>
  <c r="AJ1613" i="1"/>
  <c r="AK1613" i="1"/>
  <c r="AL1613" i="1"/>
  <c r="AM1613" i="1"/>
  <c r="AN1613" i="1"/>
  <c r="AV1613" i="1"/>
  <c r="C1614" i="1"/>
  <c r="D1614" i="1"/>
  <c r="E1614" i="1"/>
  <c r="F1614" i="1"/>
  <c r="G1614" i="1"/>
  <c r="H1614" i="1"/>
  <c r="J1614" i="1"/>
  <c r="K1614" i="1"/>
  <c r="L1614" i="1"/>
  <c r="M1614" i="1"/>
  <c r="AG1614" i="1"/>
  <c r="AH1614" i="1"/>
  <c r="AI1614" i="1"/>
  <c r="AJ1614" i="1"/>
  <c r="AK1614" i="1"/>
  <c r="AL1614" i="1"/>
  <c r="AM1614" i="1"/>
  <c r="AN1614" i="1"/>
  <c r="AV1614" i="1"/>
  <c r="C1615" i="1"/>
  <c r="D1615" i="1"/>
  <c r="E1615" i="1"/>
  <c r="F1615" i="1"/>
  <c r="G1615" i="1"/>
  <c r="H1615" i="1"/>
  <c r="J1615" i="1"/>
  <c r="K1615" i="1"/>
  <c r="L1615" i="1"/>
  <c r="M1615" i="1"/>
  <c r="AG1615" i="1"/>
  <c r="AH1615" i="1"/>
  <c r="AI1615" i="1"/>
  <c r="AJ1615" i="1"/>
  <c r="AK1615" i="1"/>
  <c r="AL1615" i="1"/>
  <c r="AM1615" i="1"/>
  <c r="AN1615" i="1"/>
  <c r="AV1615" i="1"/>
  <c r="C1616" i="1"/>
  <c r="D1616" i="1"/>
  <c r="E1616" i="1"/>
  <c r="F1616" i="1"/>
  <c r="G1616" i="1"/>
  <c r="H1616" i="1"/>
  <c r="J1616" i="1"/>
  <c r="K1616" i="1"/>
  <c r="L1616" i="1"/>
  <c r="M1616" i="1"/>
  <c r="AG1616" i="1"/>
  <c r="AH1616" i="1"/>
  <c r="AI1616" i="1"/>
  <c r="AJ1616" i="1"/>
  <c r="AK1616" i="1"/>
  <c r="AL1616" i="1"/>
  <c r="AM1616" i="1"/>
  <c r="AN1616" i="1"/>
  <c r="AV1616" i="1"/>
  <c r="C1617" i="1"/>
  <c r="D1617" i="1"/>
  <c r="E1617" i="1"/>
  <c r="F1617" i="1"/>
  <c r="G1617" i="1"/>
  <c r="H1617" i="1"/>
  <c r="J1617" i="1"/>
  <c r="K1617" i="1"/>
  <c r="L1617" i="1"/>
  <c r="M1617" i="1"/>
  <c r="AG1617" i="1"/>
  <c r="AH1617" i="1"/>
  <c r="AI1617" i="1"/>
  <c r="AJ1617" i="1"/>
  <c r="AK1617" i="1"/>
  <c r="AL1617" i="1"/>
  <c r="AM1617" i="1"/>
  <c r="AN1617" i="1"/>
  <c r="AV1617" i="1"/>
  <c r="C1618" i="1"/>
  <c r="D1618" i="1"/>
  <c r="E1618" i="1"/>
  <c r="F1618" i="1"/>
  <c r="G1618" i="1"/>
  <c r="H1618" i="1"/>
  <c r="J1618" i="1"/>
  <c r="K1618" i="1"/>
  <c r="L1618" i="1"/>
  <c r="M1618" i="1"/>
  <c r="AG1618" i="1"/>
  <c r="AH1618" i="1"/>
  <c r="AI1618" i="1"/>
  <c r="AJ1618" i="1"/>
  <c r="AK1618" i="1"/>
  <c r="AL1618" i="1"/>
  <c r="AM1618" i="1"/>
  <c r="AN1618" i="1"/>
  <c r="AV1618" i="1"/>
  <c r="C1619" i="1"/>
  <c r="D1619" i="1"/>
  <c r="E1619" i="1"/>
  <c r="F1619" i="1"/>
  <c r="G1619" i="1"/>
  <c r="H1619" i="1"/>
  <c r="J1619" i="1"/>
  <c r="K1619" i="1"/>
  <c r="L1619" i="1"/>
  <c r="M1619" i="1"/>
  <c r="AG1619" i="1"/>
  <c r="AH1619" i="1"/>
  <c r="AI1619" i="1"/>
  <c r="AJ1619" i="1"/>
  <c r="AK1619" i="1"/>
  <c r="AL1619" i="1"/>
  <c r="AM1619" i="1"/>
  <c r="AN1619" i="1"/>
  <c r="AV1619" i="1"/>
  <c r="C1620" i="1"/>
  <c r="D1620" i="1"/>
  <c r="E1620" i="1"/>
  <c r="F1620" i="1"/>
  <c r="G1620" i="1"/>
  <c r="H1620" i="1"/>
  <c r="J1620" i="1"/>
  <c r="K1620" i="1"/>
  <c r="L1620" i="1"/>
  <c r="M1620" i="1"/>
  <c r="AG1620" i="1"/>
  <c r="AH1620" i="1"/>
  <c r="AI1620" i="1"/>
  <c r="AJ1620" i="1"/>
  <c r="AK1620" i="1"/>
  <c r="AL1620" i="1"/>
  <c r="AM1620" i="1"/>
  <c r="AN1620" i="1"/>
  <c r="AV1620" i="1"/>
  <c r="C1621" i="1"/>
  <c r="D1621" i="1"/>
  <c r="E1621" i="1"/>
  <c r="F1621" i="1"/>
  <c r="G1621" i="1"/>
  <c r="H1621" i="1"/>
  <c r="J1621" i="1"/>
  <c r="K1621" i="1"/>
  <c r="L1621" i="1"/>
  <c r="M1621" i="1"/>
  <c r="AG1621" i="1"/>
  <c r="AH1621" i="1"/>
  <c r="AI1621" i="1"/>
  <c r="AJ1621" i="1"/>
  <c r="AK1621" i="1"/>
  <c r="AL1621" i="1"/>
  <c r="AM1621" i="1"/>
  <c r="AN1621" i="1"/>
  <c r="AV1621" i="1"/>
  <c r="C1622" i="1"/>
  <c r="D1622" i="1"/>
  <c r="E1622" i="1"/>
  <c r="F1622" i="1"/>
  <c r="G1622" i="1"/>
  <c r="H1622" i="1"/>
  <c r="J1622" i="1"/>
  <c r="K1622" i="1"/>
  <c r="L1622" i="1"/>
  <c r="M1622" i="1"/>
  <c r="AG1622" i="1"/>
  <c r="AH1622" i="1"/>
  <c r="AI1622" i="1"/>
  <c r="AJ1622" i="1"/>
  <c r="AK1622" i="1"/>
  <c r="AL1622" i="1"/>
  <c r="AM1622" i="1"/>
  <c r="AN1622" i="1"/>
  <c r="AV1622" i="1"/>
  <c r="C1623" i="1"/>
  <c r="D1623" i="1"/>
  <c r="E1623" i="1"/>
  <c r="F1623" i="1"/>
  <c r="G1623" i="1"/>
  <c r="H1623" i="1"/>
  <c r="J1623" i="1"/>
  <c r="K1623" i="1"/>
  <c r="L1623" i="1"/>
  <c r="M1623" i="1"/>
  <c r="AG1623" i="1"/>
  <c r="AH1623" i="1"/>
  <c r="AI1623" i="1"/>
  <c r="AJ1623" i="1"/>
  <c r="AK1623" i="1"/>
  <c r="AL1623" i="1"/>
  <c r="AM1623" i="1"/>
  <c r="AN1623" i="1"/>
  <c r="AV1623" i="1"/>
  <c r="C1624" i="1"/>
  <c r="D1624" i="1"/>
  <c r="E1624" i="1"/>
  <c r="F1624" i="1"/>
  <c r="G1624" i="1"/>
  <c r="H1624" i="1"/>
  <c r="J1624" i="1"/>
  <c r="K1624" i="1"/>
  <c r="L1624" i="1"/>
  <c r="M1624" i="1"/>
  <c r="AG1624" i="1"/>
  <c r="AH1624" i="1"/>
  <c r="AI1624" i="1"/>
  <c r="AJ1624" i="1"/>
  <c r="AK1624" i="1"/>
  <c r="AL1624" i="1"/>
  <c r="AM1624" i="1"/>
  <c r="AN1624" i="1"/>
  <c r="AV1624" i="1"/>
  <c r="C1625" i="1"/>
  <c r="D1625" i="1"/>
  <c r="E1625" i="1"/>
  <c r="F1625" i="1"/>
  <c r="G1625" i="1"/>
  <c r="H1625" i="1"/>
  <c r="J1625" i="1"/>
  <c r="K1625" i="1"/>
  <c r="L1625" i="1"/>
  <c r="M1625" i="1"/>
  <c r="AG1625" i="1"/>
  <c r="AH1625" i="1"/>
  <c r="AI1625" i="1"/>
  <c r="AJ1625" i="1"/>
  <c r="AK1625" i="1"/>
  <c r="AL1625" i="1"/>
  <c r="AM1625" i="1"/>
  <c r="AN1625" i="1"/>
  <c r="AV1625" i="1"/>
  <c r="C1626" i="1"/>
  <c r="D1626" i="1"/>
  <c r="E1626" i="1"/>
  <c r="F1626" i="1"/>
  <c r="G1626" i="1"/>
  <c r="H1626" i="1"/>
  <c r="J1626" i="1"/>
  <c r="K1626" i="1"/>
  <c r="L1626" i="1"/>
  <c r="M1626" i="1"/>
  <c r="AG1626" i="1"/>
  <c r="AH1626" i="1"/>
  <c r="AI1626" i="1"/>
  <c r="AJ1626" i="1"/>
  <c r="AK1626" i="1"/>
  <c r="AL1626" i="1"/>
  <c r="AM1626" i="1"/>
  <c r="AN1626" i="1"/>
  <c r="AV1626" i="1"/>
  <c r="C1627" i="1"/>
  <c r="D1627" i="1"/>
  <c r="E1627" i="1"/>
  <c r="F1627" i="1"/>
  <c r="G1627" i="1"/>
  <c r="H1627" i="1"/>
  <c r="J1627" i="1"/>
  <c r="K1627" i="1"/>
  <c r="L1627" i="1"/>
  <c r="M1627" i="1"/>
  <c r="AG1627" i="1"/>
  <c r="AH1627" i="1"/>
  <c r="AI1627" i="1"/>
  <c r="AJ1627" i="1"/>
  <c r="AK1627" i="1"/>
  <c r="AL1627" i="1"/>
  <c r="AM1627" i="1"/>
  <c r="AN1627" i="1"/>
  <c r="AV1627" i="1"/>
  <c r="C1628" i="1"/>
  <c r="D1628" i="1"/>
  <c r="E1628" i="1"/>
  <c r="F1628" i="1"/>
  <c r="G1628" i="1"/>
  <c r="H1628" i="1"/>
  <c r="J1628" i="1"/>
  <c r="K1628" i="1"/>
  <c r="L1628" i="1"/>
  <c r="M1628" i="1"/>
  <c r="AG1628" i="1"/>
  <c r="AH1628" i="1"/>
  <c r="AI1628" i="1"/>
  <c r="AJ1628" i="1"/>
  <c r="AK1628" i="1"/>
  <c r="AL1628" i="1"/>
  <c r="AM1628" i="1"/>
  <c r="AN1628" i="1"/>
  <c r="AV1628" i="1"/>
  <c r="C1629" i="1"/>
  <c r="D1629" i="1"/>
  <c r="E1629" i="1"/>
  <c r="F1629" i="1"/>
  <c r="G1629" i="1"/>
  <c r="H1629" i="1"/>
  <c r="J1629" i="1"/>
  <c r="K1629" i="1"/>
  <c r="L1629" i="1"/>
  <c r="M1629" i="1"/>
  <c r="AG1629" i="1"/>
  <c r="AH1629" i="1"/>
  <c r="AI1629" i="1"/>
  <c r="AJ1629" i="1"/>
  <c r="AK1629" i="1"/>
  <c r="AL1629" i="1"/>
  <c r="AM1629" i="1"/>
  <c r="AN1629" i="1"/>
  <c r="AV1629" i="1"/>
  <c r="C1630" i="1"/>
  <c r="D1630" i="1"/>
  <c r="E1630" i="1"/>
  <c r="F1630" i="1"/>
  <c r="G1630" i="1"/>
  <c r="H1630" i="1"/>
  <c r="J1630" i="1"/>
  <c r="K1630" i="1"/>
  <c r="L1630" i="1"/>
  <c r="M1630" i="1"/>
  <c r="AG1630" i="1"/>
  <c r="AH1630" i="1"/>
  <c r="AI1630" i="1"/>
  <c r="AJ1630" i="1"/>
  <c r="AK1630" i="1"/>
  <c r="AL1630" i="1"/>
  <c r="AM1630" i="1"/>
  <c r="AN1630" i="1"/>
  <c r="AV1630" i="1"/>
  <c r="C1631" i="1"/>
  <c r="D1631" i="1"/>
  <c r="E1631" i="1"/>
  <c r="F1631" i="1"/>
  <c r="G1631" i="1"/>
  <c r="H1631" i="1"/>
  <c r="J1631" i="1"/>
  <c r="K1631" i="1"/>
  <c r="L1631" i="1"/>
  <c r="M1631" i="1"/>
  <c r="AG1631" i="1"/>
  <c r="AH1631" i="1"/>
  <c r="AI1631" i="1"/>
  <c r="AJ1631" i="1"/>
  <c r="AK1631" i="1"/>
  <c r="AL1631" i="1"/>
  <c r="AM1631" i="1"/>
  <c r="AN1631" i="1"/>
  <c r="AV1631" i="1"/>
  <c r="C1632" i="1"/>
  <c r="D1632" i="1"/>
  <c r="E1632" i="1"/>
  <c r="F1632" i="1"/>
  <c r="G1632" i="1"/>
  <c r="H1632" i="1"/>
  <c r="J1632" i="1"/>
  <c r="K1632" i="1"/>
  <c r="L1632" i="1"/>
  <c r="M1632" i="1"/>
  <c r="AG1632" i="1"/>
  <c r="AH1632" i="1"/>
  <c r="AI1632" i="1"/>
  <c r="AJ1632" i="1"/>
  <c r="AK1632" i="1"/>
  <c r="AL1632" i="1"/>
  <c r="AM1632" i="1"/>
  <c r="AN1632" i="1"/>
  <c r="AV1632" i="1"/>
  <c r="C1633" i="1"/>
  <c r="D1633" i="1"/>
  <c r="E1633" i="1"/>
  <c r="F1633" i="1"/>
  <c r="G1633" i="1"/>
  <c r="H1633" i="1"/>
  <c r="J1633" i="1"/>
  <c r="K1633" i="1"/>
  <c r="L1633" i="1"/>
  <c r="M1633" i="1"/>
  <c r="AG1633" i="1"/>
  <c r="AH1633" i="1"/>
  <c r="AI1633" i="1"/>
  <c r="AJ1633" i="1"/>
  <c r="AK1633" i="1"/>
  <c r="AL1633" i="1"/>
  <c r="AM1633" i="1"/>
  <c r="AN1633" i="1"/>
  <c r="AV1633" i="1"/>
  <c r="C1634" i="1"/>
  <c r="D1634" i="1"/>
  <c r="E1634" i="1"/>
  <c r="F1634" i="1"/>
  <c r="G1634" i="1"/>
  <c r="H1634" i="1"/>
  <c r="J1634" i="1"/>
  <c r="K1634" i="1"/>
  <c r="L1634" i="1"/>
  <c r="M1634" i="1"/>
  <c r="AG1634" i="1"/>
  <c r="AH1634" i="1"/>
  <c r="AI1634" i="1"/>
  <c r="AJ1634" i="1"/>
  <c r="AK1634" i="1"/>
  <c r="AL1634" i="1"/>
  <c r="AM1634" i="1"/>
  <c r="AN1634" i="1"/>
  <c r="AV1634" i="1"/>
  <c r="C1635" i="1"/>
  <c r="D1635" i="1"/>
  <c r="E1635" i="1"/>
  <c r="F1635" i="1"/>
  <c r="G1635" i="1"/>
  <c r="H1635" i="1"/>
  <c r="J1635" i="1"/>
  <c r="K1635" i="1"/>
  <c r="L1635" i="1"/>
  <c r="M1635" i="1"/>
  <c r="AG1635" i="1"/>
  <c r="AH1635" i="1"/>
  <c r="AI1635" i="1"/>
  <c r="AJ1635" i="1"/>
  <c r="AK1635" i="1"/>
  <c r="AL1635" i="1"/>
  <c r="AM1635" i="1"/>
  <c r="AN1635" i="1"/>
  <c r="AV1635" i="1"/>
  <c r="C1636" i="1"/>
  <c r="D1636" i="1"/>
  <c r="E1636" i="1"/>
  <c r="F1636" i="1"/>
  <c r="G1636" i="1"/>
  <c r="H1636" i="1"/>
  <c r="J1636" i="1"/>
  <c r="K1636" i="1"/>
  <c r="L1636" i="1"/>
  <c r="M1636" i="1"/>
  <c r="AG1636" i="1"/>
  <c r="AH1636" i="1"/>
  <c r="AI1636" i="1"/>
  <c r="AJ1636" i="1"/>
  <c r="AK1636" i="1"/>
  <c r="AL1636" i="1"/>
  <c r="AM1636" i="1"/>
  <c r="AN1636" i="1"/>
  <c r="AV1636" i="1"/>
  <c r="C1637" i="1"/>
  <c r="D1637" i="1"/>
  <c r="E1637" i="1"/>
  <c r="F1637" i="1"/>
  <c r="G1637" i="1"/>
  <c r="H1637" i="1"/>
  <c r="J1637" i="1"/>
  <c r="K1637" i="1"/>
  <c r="L1637" i="1"/>
  <c r="M1637" i="1"/>
  <c r="AG1637" i="1"/>
  <c r="AH1637" i="1"/>
  <c r="AI1637" i="1"/>
  <c r="AJ1637" i="1"/>
  <c r="AK1637" i="1"/>
  <c r="AL1637" i="1"/>
  <c r="AM1637" i="1"/>
  <c r="AN1637" i="1"/>
  <c r="AV1637" i="1"/>
  <c r="C1638" i="1"/>
  <c r="D1638" i="1"/>
  <c r="E1638" i="1"/>
  <c r="F1638" i="1"/>
  <c r="G1638" i="1"/>
  <c r="H1638" i="1"/>
  <c r="J1638" i="1"/>
  <c r="K1638" i="1"/>
  <c r="L1638" i="1"/>
  <c r="M1638" i="1"/>
  <c r="AG1638" i="1"/>
  <c r="AH1638" i="1"/>
  <c r="AI1638" i="1"/>
  <c r="AJ1638" i="1"/>
  <c r="AK1638" i="1"/>
  <c r="AL1638" i="1"/>
  <c r="AM1638" i="1"/>
  <c r="AN1638" i="1"/>
  <c r="AV1638" i="1"/>
  <c r="C1639" i="1"/>
  <c r="D1639" i="1"/>
  <c r="E1639" i="1"/>
  <c r="F1639" i="1"/>
  <c r="G1639" i="1"/>
  <c r="H1639" i="1"/>
  <c r="J1639" i="1"/>
  <c r="K1639" i="1"/>
  <c r="L1639" i="1"/>
  <c r="M1639" i="1"/>
  <c r="AG1639" i="1"/>
  <c r="AH1639" i="1"/>
  <c r="AI1639" i="1"/>
  <c r="AJ1639" i="1"/>
  <c r="AK1639" i="1"/>
  <c r="AL1639" i="1"/>
  <c r="AM1639" i="1"/>
  <c r="AN1639" i="1"/>
  <c r="AV1639" i="1"/>
  <c r="C1640" i="1"/>
  <c r="D1640" i="1"/>
  <c r="E1640" i="1"/>
  <c r="F1640" i="1"/>
  <c r="G1640" i="1"/>
  <c r="H1640" i="1"/>
  <c r="J1640" i="1"/>
  <c r="K1640" i="1"/>
  <c r="L1640" i="1"/>
  <c r="M1640" i="1"/>
  <c r="AG1640" i="1"/>
  <c r="AH1640" i="1"/>
  <c r="AI1640" i="1"/>
  <c r="AJ1640" i="1"/>
  <c r="AK1640" i="1"/>
  <c r="AL1640" i="1"/>
  <c r="AM1640" i="1"/>
  <c r="AN1640" i="1"/>
  <c r="AV1640" i="1"/>
  <c r="C1641" i="1"/>
  <c r="D1641" i="1"/>
  <c r="E1641" i="1"/>
  <c r="F1641" i="1"/>
  <c r="G1641" i="1"/>
  <c r="H1641" i="1"/>
  <c r="J1641" i="1"/>
  <c r="K1641" i="1"/>
  <c r="L1641" i="1"/>
  <c r="M1641" i="1"/>
  <c r="AG1641" i="1"/>
  <c r="AH1641" i="1"/>
  <c r="AI1641" i="1"/>
  <c r="AJ1641" i="1"/>
  <c r="AK1641" i="1"/>
  <c r="AL1641" i="1"/>
  <c r="AM1641" i="1"/>
  <c r="AN1641" i="1"/>
  <c r="AV1641" i="1"/>
  <c r="C1642" i="1"/>
  <c r="D1642" i="1"/>
  <c r="E1642" i="1"/>
  <c r="F1642" i="1"/>
  <c r="G1642" i="1"/>
  <c r="H1642" i="1"/>
  <c r="J1642" i="1"/>
  <c r="K1642" i="1"/>
  <c r="L1642" i="1"/>
  <c r="M1642" i="1"/>
  <c r="AG1642" i="1"/>
  <c r="AH1642" i="1"/>
  <c r="AI1642" i="1"/>
  <c r="AJ1642" i="1"/>
  <c r="AK1642" i="1"/>
  <c r="AL1642" i="1"/>
  <c r="AM1642" i="1"/>
  <c r="AN1642" i="1"/>
  <c r="AV1642" i="1"/>
  <c r="C1643" i="1"/>
  <c r="D1643" i="1"/>
  <c r="E1643" i="1"/>
  <c r="F1643" i="1"/>
  <c r="G1643" i="1"/>
  <c r="H1643" i="1"/>
  <c r="J1643" i="1"/>
  <c r="K1643" i="1"/>
  <c r="L1643" i="1"/>
  <c r="M1643" i="1"/>
  <c r="AG1643" i="1"/>
  <c r="AH1643" i="1"/>
  <c r="AI1643" i="1"/>
  <c r="AJ1643" i="1"/>
  <c r="AK1643" i="1"/>
  <c r="AL1643" i="1"/>
  <c r="AM1643" i="1"/>
  <c r="AN1643" i="1"/>
  <c r="AV1643" i="1"/>
  <c r="C1644" i="1"/>
  <c r="D1644" i="1"/>
  <c r="E1644" i="1"/>
  <c r="F1644" i="1"/>
  <c r="G1644" i="1"/>
  <c r="H1644" i="1"/>
  <c r="J1644" i="1"/>
  <c r="K1644" i="1"/>
  <c r="L1644" i="1"/>
  <c r="M1644" i="1"/>
  <c r="AG1644" i="1"/>
  <c r="AH1644" i="1"/>
  <c r="AI1644" i="1"/>
  <c r="AJ1644" i="1"/>
  <c r="AK1644" i="1"/>
  <c r="AL1644" i="1"/>
  <c r="AM1644" i="1"/>
  <c r="AN1644" i="1"/>
  <c r="AV1644" i="1"/>
  <c r="C1645" i="1"/>
  <c r="D1645" i="1"/>
  <c r="E1645" i="1"/>
  <c r="F1645" i="1"/>
  <c r="G1645" i="1"/>
  <c r="H1645" i="1"/>
  <c r="J1645" i="1"/>
  <c r="K1645" i="1"/>
  <c r="L1645" i="1"/>
  <c r="M1645" i="1"/>
  <c r="AG1645" i="1"/>
  <c r="AH1645" i="1"/>
  <c r="AI1645" i="1"/>
  <c r="AJ1645" i="1"/>
  <c r="AK1645" i="1"/>
  <c r="AL1645" i="1"/>
  <c r="AM1645" i="1"/>
  <c r="AN1645" i="1"/>
  <c r="AV1645" i="1"/>
  <c r="C1646" i="1"/>
  <c r="D1646" i="1"/>
  <c r="E1646" i="1"/>
  <c r="F1646" i="1"/>
  <c r="G1646" i="1"/>
  <c r="H1646" i="1"/>
  <c r="J1646" i="1"/>
  <c r="K1646" i="1"/>
  <c r="L1646" i="1"/>
  <c r="M1646" i="1"/>
  <c r="AG1646" i="1"/>
  <c r="AH1646" i="1"/>
  <c r="AI1646" i="1"/>
  <c r="AJ1646" i="1"/>
  <c r="AK1646" i="1"/>
  <c r="AL1646" i="1"/>
  <c r="AM1646" i="1"/>
  <c r="AN1646" i="1"/>
  <c r="AV1646" i="1"/>
  <c r="C1647" i="1"/>
  <c r="D1647" i="1"/>
  <c r="E1647" i="1"/>
  <c r="F1647" i="1"/>
  <c r="G1647" i="1"/>
  <c r="H1647" i="1"/>
  <c r="J1647" i="1"/>
  <c r="K1647" i="1"/>
  <c r="L1647" i="1"/>
  <c r="M1647" i="1"/>
  <c r="AG1647" i="1"/>
  <c r="AH1647" i="1"/>
  <c r="AI1647" i="1"/>
  <c r="AJ1647" i="1"/>
  <c r="AK1647" i="1"/>
  <c r="AL1647" i="1"/>
  <c r="AM1647" i="1"/>
  <c r="AN1647" i="1"/>
  <c r="AV1647" i="1"/>
  <c r="C1648" i="1"/>
  <c r="D1648" i="1"/>
  <c r="E1648" i="1"/>
  <c r="F1648" i="1"/>
  <c r="G1648" i="1"/>
  <c r="H1648" i="1"/>
  <c r="J1648" i="1"/>
  <c r="K1648" i="1"/>
  <c r="L1648" i="1"/>
  <c r="M1648" i="1"/>
  <c r="AG1648" i="1"/>
  <c r="AH1648" i="1"/>
  <c r="AI1648" i="1"/>
  <c r="AJ1648" i="1"/>
  <c r="AK1648" i="1"/>
  <c r="AL1648" i="1"/>
  <c r="AM1648" i="1"/>
  <c r="AN1648" i="1"/>
  <c r="AV1648" i="1"/>
  <c r="C1649" i="1"/>
  <c r="D1649" i="1"/>
  <c r="E1649" i="1"/>
  <c r="F1649" i="1"/>
  <c r="G1649" i="1"/>
  <c r="H1649" i="1"/>
  <c r="J1649" i="1"/>
  <c r="K1649" i="1"/>
  <c r="L1649" i="1"/>
  <c r="M1649" i="1"/>
  <c r="AG1649" i="1"/>
  <c r="AH1649" i="1"/>
  <c r="AI1649" i="1"/>
  <c r="AJ1649" i="1"/>
  <c r="AK1649" i="1"/>
  <c r="AL1649" i="1"/>
  <c r="AM1649" i="1"/>
  <c r="AN1649" i="1"/>
  <c r="AV1649" i="1"/>
  <c r="C1650" i="1"/>
  <c r="D1650" i="1"/>
  <c r="E1650" i="1"/>
  <c r="F1650" i="1"/>
  <c r="G1650" i="1"/>
  <c r="H1650" i="1"/>
  <c r="J1650" i="1"/>
  <c r="K1650" i="1"/>
  <c r="L1650" i="1"/>
  <c r="M1650" i="1"/>
  <c r="AG1650" i="1"/>
  <c r="AH1650" i="1"/>
  <c r="AI1650" i="1"/>
  <c r="AJ1650" i="1"/>
  <c r="AK1650" i="1"/>
  <c r="AL1650" i="1"/>
  <c r="AM1650" i="1"/>
  <c r="AN1650" i="1"/>
  <c r="AV1650" i="1"/>
  <c r="C1651" i="1"/>
  <c r="D1651" i="1"/>
  <c r="E1651" i="1"/>
  <c r="F1651" i="1"/>
  <c r="G1651" i="1"/>
  <c r="H1651" i="1"/>
  <c r="J1651" i="1"/>
  <c r="K1651" i="1"/>
  <c r="L1651" i="1"/>
  <c r="M1651" i="1"/>
  <c r="AG1651" i="1"/>
  <c r="AH1651" i="1"/>
  <c r="AI1651" i="1"/>
  <c r="AJ1651" i="1"/>
  <c r="AK1651" i="1"/>
  <c r="AL1651" i="1"/>
  <c r="AM1651" i="1"/>
  <c r="AN1651" i="1"/>
  <c r="AV1651" i="1"/>
  <c r="C1652" i="1"/>
  <c r="D1652" i="1"/>
  <c r="E1652" i="1"/>
  <c r="F1652" i="1"/>
  <c r="G1652" i="1"/>
  <c r="H1652" i="1"/>
  <c r="J1652" i="1"/>
  <c r="K1652" i="1"/>
  <c r="L1652" i="1"/>
  <c r="M1652" i="1"/>
  <c r="AG1652" i="1"/>
  <c r="AH1652" i="1"/>
  <c r="AI1652" i="1"/>
  <c r="AJ1652" i="1"/>
  <c r="AK1652" i="1"/>
  <c r="AL1652" i="1"/>
  <c r="AM1652" i="1"/>
  <c r="AN1652" i="1"/>
  <c r="AV1652" i="1"/>
  <c r="C1653" i="1"/>
  <c r="D1653" i="1"/>
  <c r="E1653" i="1"/>
  <c r="F1653" i="1"/>
  <c r="G1653" i="1"/>
  <c r="H1653" i="1"/>
  <c r="J1653" i="1"/>
  <c r="K1653" i="1"/>
  <c r="L1653" i="1"/>
  <c r="M1653" i="1"/>
  <c r="AG1653" i="1"/>
  <c r="AH1653" i="1"/>
  <c r="AI1653" i="1"/>
  <c r="AJ1653" i="1"/>
  <c r="AK1653" i="1"/>
  <c r="AL1653" i="1"/>
  <c r="AM1653" i="1"/>
  <c r="AN1653" i="1"/>
  <c r="AV1653" i="1"/>
  <c r="C1654" i="1"/>
  <c r="D1654" i="1"/>
  <c r="E1654" i="1"/>
  <c r="F1654" i="1"/>
  <c r="G1654" i="1"/>
  <c r="H1654" i="1"/>
  <c r="J1654" i="1"/>
  <c r="K1654" i="1"/>
  <c r="L1654" i="1"/>
  <c r="M1654" i="1"/>
  <c r="AG1654" i="1"/>
  <c r="AH1654" i="1"/>
  <c r="AI1654" i="1"/>
  <c r="AJ1654" i="1"/>
  <c r="AK1654" i="1"/>
  <c r="AL1654" i="1"/>
  <c r="AM1654" i="1"/>
  <c r="AN1654" i="1"/>
  <c r="AV1654" i="1"/>
  <c r="C1655" i="1"/>
  <c r="D1655" i="1"/>
  <c r="E1655" i="1"/>
  <c r="F1655" i="1"/>
  <c r="G1655" i="1"/>
  <c r="H1655" i="1"/>
  <c r="J1655" i="1"/>
  <c r="K1655" i="1"/>
  <c r="L1655" i="1"/>
  <c r="M1655" i="1"/>
  <c r="AG1655" i="1"/>
  <c r="AH1655" i="1"/>
  <c r="AI1655" i="1"/>
  <c r="AJ1655" i="1"/>
  <c r="AK1655" i="1"/>
  <c r="AL1655" i="1"/>
  <c r="AM1655" i="1"/>
  <c r="AN1655" i="1"/>
  <c r="AV1655" i="1"/>
  <c r="C1656" i="1"/>
  <c r="D1656" i="1"/>
  <c r="E1656" i="1"/>
  <c r="F1656" i="1"/>
  <c r="G1656" i="1"/>
  <c r="H1656" i="1"/>
  <c r="J1656" i="1"/>
  <c r="K1656" i="1"/>
  <c r="L1656" i="1"/>
  <c r="M1656" i="1"/>
  <c r="AG1656" i="1"/>
  <c r="AH1656" i="1"/>
  <c r="AI1656" i="1"/>
  <c r="AJ1656" i="1"/>
  <c r="AK1656" i="1"/>
  <c r="AL1656" i="1"/>
  <c r="AM1656" i="1"/>
  <c r="AN1656" i="1"/>
  <c r="AV1656" i="1"/>
  <c r="C1657" i="1"/>
  <c r="D1657" i="1"/>
  <c r="E1657" i="1"/>
  <c r="F1657" i="1"/>
  <c r="G1657" i="1"/>
  <c r="H1657" i="1"/>
  <c r="J1657" i="1"/>
  <c r="K1657" i="1"/>
  <c r="L1657" i="1"/>
  <c r="M1657" i="1"/>
  <c r="AG1657" i="1"/>
  <c r="AH1657" i="1"/>
  <c r="AI1657" i="1"/>
  <c r="AJ1657" i="1"/>
  <c r="AK1657" i="1"/>
  <c r="AL1657" i="1"/>
  <c r="AM1657" i="1"/>
  <c r="AN1657" i="1"/>
  <c r="AV1657" i="1"/>
  <c r="C1658" i="1"/>
  <c r="D1658" i="1"/>
  <c r="E1658" i="1"/>
  <c r="F1658" i="1"/>
  <c r="G1658" i="1"/>
  <c r="H1658" i="1"/>
  <c r="J1658" i="1"/>
  <c r="K1658" i="1"/>
  <c r="L1658" i="1"/>
  <c r="M1658" i="1"/>
  <c r="AG1658" i="1"/>
  <c r="AH1658" i="1"/>
  <c r="AI1658" i="1"/>
  <c r="AJ1658" i="1"/>
  <c r="AK1658" i="1"/>
  <c r="AL1658" i="1"/>
  <c r="AM1658" i="1"/>
  <c r="AN1658" i="1"/>
  <c r="AV1658" i="1"/>
  <c r="C1659" i="1"/>
  <c r="D1659" i="1"/>
  <c r="E1659" i="1"/>
  <c r="F1659" i="1"/>
  <c r="G1659" i="1"/>
  <c r="H1659" i="1"/>
  <c r="J1659" i="1"/>
  <c r="K1659" i="1"/>
  <c r="L1659" i="1"/>
  <c r="M1659" i="1"/>
  <c r="AG1659" i="1"/>
  <c r="AH1659" i="1"/>
  <c r="AI1659" i="1"/>
  <c r="AJ1659" i="1"/>
  <c r="AK1659" i="1"/>
  <c r="AL1659" i="1"/>
  <c r="AM1659" i="1"/>
  <c r="AN1659" i="1"/>
  <c r="AV1659" i="1"/>
  <c r="C1660" i="1"/>
  <c r="D1660" i="1"/>
  <c r="E1660" i="1"/>
  <c r="F1660" i="1"/>
  <c r="G1660" i="1"/>
  <c r="H1660" i="1"/>
  <c r="J1660" i="1"/>
  <c r="K1660" i="1"/>
  <c r="L1660" i="1"/>
  <c r="M1660" i="1"/>
  <c r="AG1660" i="1"/>
  <c r="AH1660" i="1"/>
  <c r="AI1660" i="1"/>
  <c r="AJ1660" i="1"/>
  <c r="AK1660" i="1"/>
  <c r="AL1660" i="1"/>
  <c r="AM1660" i="1"/>
  <c r="AN1660" i="1"/>
  <c r="AV1660" i="1"/>
  <c r="C1661" i="1"/>
  <c r="D1661" i="1"/>
  <c r="E1661" i="1"/>
  <c r="F1661" i="1"/>
  <c r="G1661" i="1"/>
  <c r="H1661" i="1"/>
  <c r="J1661" i="1"/>
  <c r="K1661" i="1"/>
  <c r="L1661" i="1"/>
  <c r="M1661" i="1"/>
  <c r="AG1661" i="1"/>
  <c r="AH1661" i="1"/>
  <c r="AI1661" i="1"/>
  <c r="AJ1661" i="1"/>
  <c r="AK1661" i="1"/>
  <c r="AL1661" i="1"/>
  <c r="AM1661" i="1"/>
  <c r="AN1661" i="1"/>
  <c r="AV1661" i="1"/>
  <c r="C1662" i="1"/>
  <c r="D1662" i="1"/>
  <c r="E1662" i="1"/>
  <c r="F1662" i="1"/>
  <c r="G1662" i="1"/>
  <c r="H1662" i="1"/>
  <c r="J1662" i="1"/>
  <c r="K1662" i="1"/>
  <c r="L1662" i="1"/>
  <c r="M1662" i="1"/>
  <c r="AG1662" i="1"/>
  <c r="AH1662" i="1"/>
  <c r="AI1662" i="1"/>
  <c r="AJ1662" i="1"/>
  <c r="AK1662" i="1"/>
  <c r="AL1662" i="1"/>
  <c r="AM1662" i="1"/>
  <c r="AN1662" i="1"/>
  <c r="AV1662" i="1"/>
  <c r="C1663" i="1"/>
  <c r="D1663" i="1"/>
  <c r="E1663" i="1"/>
  <c r="F1663" i="1"/>
  <c r="G1663" i="1"/>
  <c r="H1663" i="1"/>
  <c r="J1663" i="1"/>
  <c r="K1663" i="1"/>
  <c r="L1663" i="1"/>
  <c r="M1663" i="1"/>
  <c r="AG1663" i="1"/>
  <c r="AH1663" i="1"/>
  <c r="AI1663" i="1"/>
  <c r="AJ1663" i="1"/>
  <c r="AK1663" i="1"/>
  <c r="AL1663" i="1"/>
  <c r="AM1663" i="1"/>
  <c r="AN1663" i="1"/>
  <c r="AV1663" i="1"/>
  <c r="C1664" i="1"/>
  <c r="D1664" i="1"/>
  <c r="E1664" i="1"/>
  <c r="F1664" i="1"/>
  <c r="G1664" i="1"/>
  <c r="H1664" i="1"/>
  <c r="J1664" i="1"/>
  <c r="K1664" i="1"/>
  <c r="L1664" i="1"/>
  <c r="M1664" i="1"/>
  <c r="AG1664" i="1"/>
  <c r="AH1664" i="1"/>
  <c r="AI1664" i="1"/>
  <c r="AJ1664" i="1"/>
  <c r="AK1664" i="1"/>
  <c r="AL1664" i="1"/>
  <c r="AM1664" i="1"/>
  <c r="AN1664" i="1"/>
  <c r="AV1664" i="1"/>
  <c r="C1665" i="1"/>
  <c r="D1665" i="1"/>
  <c r="E1665" i="1"/>
  <c r="F1665" i="1"/>
  <c r="G1665" i="1"/>
  <c r="H1665" i="1"/>
  <c r="J1665" i="1"/>
  <c r="K1665" i="1"/>
  <c r="L1665" i="1"/>
  <c r="M1665" i="1"/>
  <c r="AG1665" i="1"/>
  <c r="AH1665" i="1"/>
  <c r="AI1665" i="1"/>
  <c r="AJ1665" i="1"/>
  <c r="AK1665" i="1"/>
  <c r="AL1665" i="1"/>
  <c r="AM1665" i="1"/>
  <c r="AN1665" i="1"/>
  <c r="AV1665" i="1"/>
  <c r="C1666" i="1"/>
  <c r="D1666" i="1"/>
  <c r="E1666" i="1"/>
  <c r="F1666" i="1"/>
  <c r="G1666" i="1"/>
  <c r="H1666" i="1"/>
  <c r="J1666" i="1"/>
  <c r="K1666" i="1"/>
  <c r="L1666" i="1"/>
  <c r="M1666" i="1"/>
  <c r="AG1666" i="1"/>
  <c r="AH1666" i="1"/>
  <c r="AI1666" i="1"/>
  <c r="AJ1666" i="1"/>
  <c r="AK1666" i="1"/>
  <c r="AL1666" i="1"/>
  <c r="AM1666" i="1"/>
  <c r="AN1666" i="1"/>
  <c r="AV1666" i="1"/>
  <c r="C1667" i="1"/>
  <c r="D1667" i="1"/>
  <c r="E1667" i="1"/>
  <c r="F1667" i="1"/>
  <c r="G1667" i="1"/>
  <c r="H1667" i="1"/>
  <c r="J1667" i="1"/>
  <c r="K1667" i="1"/>
  <c r="L1667" i="1"/>
  <c r="M1667" i="1"/>
  <c r="AG1667" i="1"/>
  <c r="AH1667" i="1"/>
  <c r="AI1667" i="1"/>
  <c r="AJ1667" i="1"/>
  <c r="AK1667" i="1"/>
  <c r="AL1667" i="1"/>
  <c r="AM1667" i="1"/>
  <c r="AN1667" i="1"/>
  <c r="AV1667" i="1"/>
  <c r="C1668" i="1"/>
  <c r="D1668" i="1"/>
  <c r="E1668" i="1"/>
  <c r="F1668" i="1"/>
  <c r="G1668" i="1"/>
  <c r="H1668" i="1"/>
  <c r="J1668" i="1"/>
  <c r="K1668" i="1"/>
  <c r="L1668" i="1"/>
  <c r="M1668" i="1"/>
  <c r="AG1668" i="1"/>
  <c r="AH1668" i="1"/>
  <c r="AI1668" i="1"/>
  <c r="AJ1668" i="1"/>
  <c r="AK1668" i="1"/>
  <c r="AL1668" i="1"/>
  <c r="AM1668" i="1"/>
  <c r="AN1668" i="1"/>
  <c r="AV1668" i="1"/>
  <c r="C1669" i="1"/>
  <c r="D1669" i="1"/>
  <c r="E1669" i="1"/>
  <c r="F1669" i="1"/>
  <c r="G1669" i="1"/>
  <c r="H1669" i="1"/>
  <c r="J1669" i="1"/>
  <c r="K1669" i="1"/>
  <c r="L1669" i="1"/>
  <c r="M1669" i="1"/>
  <c r="AG1669" i="1"/>
  <c r="AH1669" i="1"/>
  <c r="AI1669" i="1"/>
  <c r="AJ1669" i="1"/>
  <c r="AK1669" i="1"/>
  <c r="AL1669" i="1"/>
  <c r="AM1669" i="1"/>
  <c r="AN1669" i="1"/>
  <c r="AV1669" i="1"/>
  <c r="C1670" i="1"/>
  <c r="D1670" i="1"/>
  <c r="E1670" i="1"/>
  <c r="F1670" i="1"/>
  <c r="G1670" i="1"/>
  <c r="H1670" i="1"/>
  <c r="J1670" i="1"/>
  <c r="K1670" i="1"/>
  <c r="L1670" i="1"/>
  <c r="M1670" i="1"/>
  <c r="AG1670" i="1"/>
  <c r="AH1670" i="1"/>
  <c r="AI1670" i="1"/>
  <c r="AJ1670" i="1"/>
  <c r="AK1670" i="1"/>
  <c r="AL1670" i="1"/>
  <c r="AM1670" i="1"/>
  <c r="AN1670" i="1"/>
  <c r="C1672" i="1"/>
  <c r="D1672" i="1"/>
  <c r="E1672" i="1"/>
  <c r="F1672" i="1"/>
  <c r="G1672" i="1"/>
  <c r="H1672" i="1"/>
  <c r="J1672" i="1"/>
  <c r="K1672" i="1"/>
  <c r="L1672" i="1"/>
  <c r="M1672" i="1"/>
  <c r="AG1672" i="1"/>
  <c r="AH1672" i="1"/>
  <c r="AI1672" i="1"/>
  <c r="AJ1672" i="1"/>
  <c r="AK1672" i="1"/>
  <c r="AL1672" i="1"/>
  <c r="AM1672" i="1"/>
  <c r="AN1672" i="1"/>
  <c r="C1673" i="1"/>
  <c r="D1673" i="1"/>
  <c r="E1673" i="1"/>
  <c r="F1673" i="1"/>
  <c r="G1673" i="1"/>
  <c r="H1673" i="1"/>
  <c r="J1673" i="1"/>
  <c r="K1673" i="1"/>
  <c r="L1673" i="1"/>
  <c r="M1673" i="1"/>
  <c r="AG1673" i="1"/>
  <c r="AH1673" i="1"/>
  <c r="AI1673" i="1"/>
  <c r="AJ1673" i="1"/>
  <c r="AK1673" i="1"/>
  <c r="AL1673" i="1"/>
  <c r="AM1673" i="1"/>
  <c r="AN1673" i="1"/>
  <c r="C1674" i="1"/>
  <c r="D1674" i="1"/>
  <c r="E1674" i="1"/>
  <c r="F1674" i="1"/>
  <c r="G1674" i="1"/>
  <c r="H1674" i="1"/>
  <c r="J1674" i="1"/>
  <c r="K1674" i="1"/>
  <c r="L1674" i="1"/>
  <c r="M1674" i="1"/>
  <c r="AG1674" i="1"/>
  <c r="AH1674" i="1"/>
  <c r="AI1674" i="1"/>
  <c r="AJ1674" i="1"/>
  <c r="AK1674" i="1"/>
  <c r="AL1674" i="1"/>
  <c r="AM1674" i="1"/>
  <c r="AN1674" i="1"/>
  <c r="C1675" i="1"/>
  <c r="D1675" i="1"/>
  <c r="E1675" i="1"/>
  <c r="F1675" i="1"/>
  <c r="G1675" i="1"/>
  <c r="H1675" i="1"/>
  <c r="J1675" i="1"/>
  <c r="K1675" i="1"/>
  <c r="L1675" i="1"/>
  <c r="M1675" i="1"/>
  <c r="AG1675" i="1"/>
  <c r="AH1675" i="1"/>
  <c r="AI1675" i="1"/>
  <c r="AJ1675" i="1"/>
  <c r="AK1675" i="1"/>
  <c r="AL1675" i="1"/>
  <c r="AM1675" i="1"/>
  <c r="AN1675" i="1"/>
  <c r="C1676" i="1"/>
  <c r="D1676" i="1"/>
  <c r="E1676" i="1"/>
  <c r="F1676" i="1"/>
  <c r="G1676" i="1"/>
  <c r="H1676" i="1"/>
  <c r="J1676" i="1"/>
  <c r="K1676" i="1"/>
  <c r="L1676" i="1"/>
  <c r="M1676" i="1"/>
  <c r="AG1676" i="1"/>
  <c r="AH1676" i="1"/>
  <c r="AI1676" i="1"/>
  <c r="AJ1676" i="1"/>
  <c r="AK1676" i="1"/>
  <c r="AL1676" i="1"/>
  <c r="AM1676" i="1"/>
  <c r="AN1676" i="1"/>
  <c r="C1677" i="1"/>
  <c r="D1677" i="1"/>
  <c r="E1677" i="1"/>
  <c r="F1677" i="1"/>
  <c r="G1677" i="1"/>
  <c r="H1677" i="1"/>
  <c r="J1677" i="1"/>
  <c r="K1677" i="1"/>
  <c r="L1677" i="1"/>
  <c r="M1677" i="1"/>
  <c r="AG1677" i="1"/>
  <c r="AH1677" i="1"/>
  <c r="AI1677" i="1"/>
  <c r="AJ1677" i="1"/>
  <c r="AK1677" i="1"/>
  <c r="AL1677" i="1"/>
  <c r="AM1677" i="1"/>
  <c r="AN1677" i="1"/>
  <c r="C1679" i="1"/>
  <c r="D1679" i="1"/>
  <c r="E1679" i="1"/>
  <c r="F1679" i="1"/>
  <c r="G1679" i="1"/>
  <c r="H1679" i="1"/>
  <c r="J1679" i="1"/>
  <c r="K1679" i="1"/>
  <c r="L1679" i="1"/>
  <c r="M1679" i="1"/>
  <c r="AG1679" i="1"/>
  <c r="AH1679" i="1"/>
  <c r="AI1679" i="1"/>
  <c r="AJ1679" i="1"/>
  <c r="AK1679" i="1"/>
  <c r="AL1679" i="1"/>
  <c r="AM1679" i="1"/>
  <c r="AN1679" i="1"/>
  <c r="AV1679" i="1"/>
  <c r="C1680" i="1"/>
  <c r="D1680" i="1"/>
  <c r="E1680" i="1"/>
  <c r="F1680" i="1"/>
  <c r="G1680" i="1"/>
  <c r="H1680" i="1"/>
  <c r="J1680" i="1"/>
  <c r="K1680" i="1"/>
  <c r="L1680" i="1"/>
  <c r="M1680" i="1"/>
  <c r="AG1680" i="1"/>
  <c r="AH1680" i="1"/>
  <c r="AI1680" i="1"/>
  <c r="AJ1680" i="1"/>
  <c r="AK1680" i="1"/>
  <c r="AL1680" i="1"/>
  <c r="AM1680" i="1"/>
  <c r="AN1680" i="1"/>
  <c r="AV1680" i="1"/>
  <c r="C1681" i="1"/>
  <c r="D1681" i="1"/>
  <c r="E1681" i="1"/>
  <c r="F1681" i="1"/>
  <c r="G1681" i="1"/>
  <c r="H1681" i="1"/>
  <c r="J1681" i="1"/>
  <c r="K1681" i="1"/>
  <c r="L1681" i="1"/>
  <c r="M1681" i="1"/>
  <c r="AG1681" i="1"/>
  <c r="AH1681" i="1"/>
  <c r="AI1681" i="1"/>
  <c r="AJ1681" i="1"/>
  <c r="AK1681" i="1"/>
  <c r="AL1681" i="1"/>
  <c r="AM1681" i="1"/>
  <c r="AN1681" i="1"/>
  <c r="AV1681" i="1"/>
  <c r="C1682" i="1"/>
  <c r="D1682" i="1"/>
  <c r="E1682" i="1"/>
  <c r="F1682" i="1"/>
  <c r="G1682" i="1"/>
  <c r="H1682" i="1"/>
  <c r="J1682" i="1"/>
  <c r="K1682" i="1"/>
  <c r="L1682" i="1"/>
  <c r="M1682" i="1"/>
  <c r="AG1682" i="1"/>
  <c r="AH1682" i="1"/>
  <c r="AI1682" i="1"/>
  <c r="AJ1682" i="1"/>
  <c r="AK1682" i="1"/>
  <c r="AL1682" i="1"/>
  <c r="AM1682" i="1"/>
  <c r="AN1682" i="1"/>
  <c r="AV1682" i="1"/>
  <c r="C1683" i="1"/>
  <c r="D1683" i="1"/>
  <c r="E1683" i="1"/>
  <c r="F1683" i="1"/>
  <c r="G1683" i="1"/>
  <c r="H1683" i="1"/>
  <c r="J1683" i="1"/>
  <c r="K1683" i="1"/>
  <c r="L1683" i="1"/>
  <c r="M1683" i="1"/>
  <c r="AG1683" i="1"/>
  <c r="AH1683" i="1"/>
  <c r="AI1683" i="1"/>
  <c r="AJ1683" i="1"/>
  <c r="AK1683" i="1"/>
  <c r="AL1683" i="1"/>
  <c r="AM1683" i="1"/>
  <c r="AN1683" i="1"/>
  <c r="AV1683" i="1"/>
  <c r="C1684" i="1"/>
  <c r="D1684" i="1"/>
  <c r="E1684" i="1"/>
  <c r="F1684" i="1"/>
  <c r="G1684" i="1"/>
  <c r="H1684" i="1"/>
  <c r="J1684" i="1"/>
  <c r="K1684" i="1"/>
  <c r="L1684" i="1"/>
  <c r="M1684" i="1"/>
  <c r="AG1684" i="1"/>
  <c r="AH1684" i="1"/>
  <c r="AI1684" i="1"/>
  <c r="AJ1684" i="1"/>
  <c r="AK1684" i="1"/>
  <c r="AL1684" i="1"/>
  <c r="AM1684" i="1"/>
  <c r="AN1684" i="1"/>
  <c r="AV1684" i="1"/>
  <c r="C1685" i="1"/>
  <c r="D1685" i="1"/>
  <c r="E1685" i="1"/>
  <c r="F1685" i="1"/>
  <c r="G1685" i="1"/>
  <c r="H1685" i="1"/>
  <c r="J1685" i="1"/>
  <c r="K1685" i="1"/>
  <c r="L1685" i="1"/>
  <c r="M1685" i="1"/>
  <c r="AG1685" i="1"/>
  <c r="AH1685" i="1"/>
  <c r="AI1685" i="1"/>
  <c r="AJ1685" i="1"/>
  <c r="AK1685" i="1"/>
  <c r="AL1685" i="1"/>
  <c r="AM1685" i="1"/>
  <c r="AN1685" i="1"/>
  <c r="AV1685" i="1"/>
  <c r="C1686" i="1"/>
  <c r="D1686" i="1"/>
  <c r="E1686" i="1"/>
  <c r="F1686" i="1"/>
  <c r="G1686" i="1"/>
  <c r="H1686" i="1"/>
  <c r="J1686" i="1"/>
  <c r="K1686" i="1"/>
  <c r="L1686" i="1"/>
  <c r="M1686" i="1"/>
  <c r="AG1686" i="1"/>
  <c r="AH1686" i="1"/>
  <c r="AI1686" i="1"/>
  <c r="AJ1686" i="1"/>
  <c r="AK1686" i="1"/>
  <c r="AL1686" i="1"/>
  <c r="AM1686" i="1"/>
  <c r="AN1686" i="1"/>
  <c r="AV1686" i="1"/>
  <c r="C1687" i="1"/>
  <c r="D1687" i="1"/>
  <c r="E1687" i="1"/>
  <c r="F1687" i="1"/>
  <c r="G1687" i="1"/>
  <c r="H1687" i="1"/>
  <c r="J1687" i="1"/>
  <c r="K1687" i="1"/>
  <c r="L1687" i="1"/>
  <c r="M1687" i="1"/>
  <c r="AG1687" i="1"/>
  <c r="AH1687" i="1"/>
  <c r="AI1687" i="1"/>
  <c r="AJ1687" i="1"/>
  <c r="AK1687" i="1"/>
  <c r="AL1687" i="1"/>
  <c r="AM1687" i="1"/>
  <c r="AN1687" i="1"/>
  <c r="AV1687" i="1"/>
  <c r="C1688" i="1"/>
  <c r="D1688" i="1"/>
  <c r="E1688" i="1"/>
  <c r="F1688" i="1"/>
  <c r="G1688" i="1"/>
  <c r="H1688" i="1"/>
  <c r="J1688" i="1"/>
  <c r="K1688" i="1"/>
  <c r="L1688" i="1"/>
  <c r="M1688" i="1"/>
  <c r="AG1688" i="1"/>
  <c r="AH1688" i="1"/>
  <c r="AI1688" i="1"/>
  <c r="AJ1688" i="1"/>
  <c r="AK1688" i="1"/>
  <c r="AL1688" i="1"/>
  <c r="AM1688" i="1"/>
  <c r="AN1688" i="1"/>
  <c r="AV1688" i="1"/>
  <c r="C1689" i="1"/>
  <c r="D1689" i="1"/>
  <c r="E1689" i="1"/>
  <c r="F1689" i="1"/>
  <c r="G1689" i="1"/>
  <c r="H1689" i="1"/>
  <c r="J1689" i="1"/>
  <c r="K1689" i="1"/>
  <c r="L1689" i="1"/>
  <c r="M1689" i="1"/>
  <c r="AG1689" i="1"/>
  <c r="AH1689" i="1"/>
  <c r="AI1689" i="1"/>
  <c r="AJ1689" i="1"/>
  <c r="AK1689" i="1"/>
  <c r="AL1689" i="1"/>
  <c r="AM1689" i="1"/>
  <c r="AN1689" i="1"/>
  <c r="AV1689" i="1"/>
  <c r="C1690" i="1"/>
  <c r="D1690" i="1"/>
  <c r="E1690" i="1"/>
  <c r="F1690" i="1"/>
  <c r="G1690" i="1"/>
  <c r="H1690" i="1"/>
  <c r="J1690" i="1"/>
  <c r="K1690" i="1"/>
  <c r="L1690" i="1"/>
  <c r="M1690" i="1"/>
  <c r="AG1690" i="1"/>
  <c r="AH1690" i="1"/>
  <c r="AI1690" i="1"/>
  <c r="AJ1690" i="1"/>
  <c r="AK1690" i="1"/>
  <c r="AL1690" i="1"/>
  <c r="AM1690" i="1"/>
  <c r="AN1690" i="1"/>
  <c r="AV1690" i="1"/>
  <c r="C1691" i="1"/>
  <c r="D1691" i="1"/>
  <c r="E1691" i="1"/>
  <c r="F1691" i="1"/>
  <c r="G1691" i="1"/>
  <c r="H1691" i="1"/>
  <c r="J1691" i="1"/>
  <c r="K1691" i="1"/>
  <c r="L1691" i="1"/>
  <c r="M1691" i="1"/>
  <c r="AG1691" i="1"/>
  <c r="AH1691" i="1"/>
  <c r="AI1691" i="1"/>
  <c r="AJ1691" i="1"/>
  <c r="AK1691" i="1"/>
  <c r="AL1691" i="1"/>
  <c r="AM1691" i="1"/>
  <c r="AN1691" i="1"/>
  <c r="AV1691" i="1"/>
  <c r="C1692" i="1"/>
  <c r="D1692" i="1"/>
  <c r="E1692" i="1"/>
  <c r="F1692" i="1"/>
  <c r="G1692" i="1"/>
  <c r="H1692" i="1"/>
  <c r="J1692" i="1"/>
  <c r="K1692" i="1"/>
  <c r="L1692" i="1"/>
  <c r="M1692" i="1"/>
  <c r="AG1692" i="1"/>
  <c r="AH1692" i="1"/>
  <c r="AI1692" i="1"/>
  <c r="AJ1692" i="1"/>
  <c r="AK1692" i="1"/>
  <c r="AL1692" i="1"/>
  <c r="AM1692" i="1"/>
  <c r="AN1692" i="1"/>
  <c r="AV1692" i="1"/>
  <c r="C1693" i="1"/>
  <c r="D1693" i="1"/>
  <c r="E1693" i="1"/>
  <c r="F1693" i="1"/>
  <c r="G1693" i="1"/>
  <c r="H1693" i="1"/>
  <c r="J1693" i="1"/>
  <c r="K1693" i="1"/>
  <c r="L1693" i="1"/>
  <c r="M1693" i="1"/>
  <c r="AG1693" i="1"/>
  <c r="AH1693" i="1"/>
  <c r="AI1693" i="1"/>
  <c r="AJ1693" i="1"/>
  <c r="AK1693" i="1"/>
  <c r="AL1693" i="1"/>
  <c r="AM1693" i="1"/>
  <c r="AN1693" i="1"/>
  <c r="AV1693" i="1"/>
  <c r="C1694" i="1"/>
  <c r="D1694" i="1"/>
  <c r="E1694" i="1"/>
  <c r="F1694" i="1"/>
  <c r="G1694" i="1"/>
  <c r="H1694" i="1"/>
  <c r="J1694" i="1"/>
  <c r="K1694" i="1"/>
  <c r="L1694" i="1"/>
  <c r="M1694" i="1"/>
  <c r="AG1694" i="1"/>
  <c r="AH1694" i="1"/>
  <c r="AI1694" i="1"/>
  <c r="AJ1694" i="1"/>
  <c r="AK1694" i="1"/>
  <c r="AL1694" i="1"/>
  <c r="AM1694" i="1"/>
  <c r="AN1694" i="1"/>
  <c r="AV1694" i="1"/>
  <c r="C1695" i="1"/>
  <c r="D1695" i="1"/>
  <c r="E1695" i="1"/>
  <c r="F1695" i="1"/>
  <c r="G1695" i="1"/>
  <c r="H1695" i="1"/>
  <c r="J1695" i="1"/>
  <c r="K1695" i="1"/>
  <c r="L1695" i="1"/>
  <c r="M1695" i="1"/>
  <c r="AG1695" i="1"/>
  <c r="AH1695" i="1"/>
  <c r="AI1695" i="1"/>
  <c r="AJ1695" i="1"/>
  <c r="AK1695" i="1"/>
  <c r="AL1695" i="1"/>
  <c r="AM1695" i="1"/>
  <c r="AN1695" i="1"/>
  <c r="AV1695" i="1"/>
  <c r="C1696" i="1"/>
  <c r="D1696" i="1"/>
  <c r="E1696" i="1"/>
  <c r="F1696" i="1"/>
  <c r="G1696" i="1"/>
  <c r="H1696" i="1"/>
  <c r="J1696" i="1"/>
  <c r="K1696" i="1"/>
  <c r="L1696" i="1"/>
  <c r="M1696" i="1"/>
  <c r="AG1696" i="1"/>
  <c r="AH1696" i="1"/>
  <c r="AI1696" i="1"/>
  <c r="AJ1696" i="1"/>
  <c r="AK1696" i="1"/>
  <c r="AL1696" i="1"/>
  <c r="AM1696" i="1"/>
  <c r="AN1696" i="1"/>
  <c r="AV1696" i="1"/>
  <c r="C1697" i="1"/>
  <c r="D1697" i="1"/>
  <c r="E1697" i="1"/>
  <c r="F1697" i="1"/>
  <c r="G1697" i="1"/>
  <c r="H1697" i="1"/>
  <c r="J1697" i="1"/>
  <c r="K1697" i="1"/>
  <c r="L1697" i="1"/>
  <c r="M1697" i="1"/>
  <c r="AG1697" i="1"/>
  <c r="AH1697" i="1"/>
  <c r="AI1697" i="1"/>
  <c r="AJ1697" i="1"/>
  <c r="AK1697" i="1"/>
  <c r="AL1697" i="1"/>
  <c r="AM1697" i="1"/>
  <c r="AN1697" i="1"/>
  <c r="AV1697" i="1"/>
  <c r="C1698" i="1"/>
  <c r="D1698" i="1"/>
  <c r="E1698" i="1"/>
  <c r="F1698" i="1"/>
  <c r="G1698" i="1"/>
  <c r="H1698" i="1"/>
  <c r="J1698" i="1"/>
  <c r="K1698" i="1"/>
  <c r="L1698" i="1"/>
  <c r="M1698" i="1"/>
  <c r="AG1698" i="1"/>
  <c r="AH1698" i="1"/>
  <c r="AI1698" i="1"/>
  <c r="AJ1698" i="1"/>
  <c r="AK1698" i="1"/>
  <c r="AL1698" i="1"/>
  <c r="AM1698" i="1"/>
  <c r="AN1698" i="1"/>
  <c r="AV1698" i="1"/>
  <c r="C1699" i="1"/>
  <c r="D1699" i="1"/>
  <c r="E1699" i="1"/>
  <c r="F1699" i="1"/>
  <c r="G1699" i="1"/>
  <c r="H1699" i="1"/>
  <c r="J1699" i="1"/>
  <c r="K1699" i="1"/>
  <c r="L1699" i="1"/>
  <c r="M1699" i="1"/>
  <c r="AG1699" i="1"/>
  <c r="AH1699" i="1"/>
  <c r="AI1699" i="1"/>
  <c r="AJ1699" i="1"/>
  <c r="AK1699" i="1"/>
  <c r="AL1699" i="1"/>
  <c r="AM1699" i="1"/>
  <c r="AN1699" i="1"/>
  <c r="AV1699" i="1"/>
  <c r="C1700" i="1"/>
  <c r="D1700" i="1"/>
  <c r="E1700" i="1"/>
  <c r="F1700" i="1"/>
  <c r="G1700" i="1"/>
  <c r="H1700" i="1"/>
  <c r="J1700" i="1"/>
  <c r="K1700" i="1"/>
  <c r="L1700" i="1"/>
  <c r="M1700" i="1"/>
  <c r="AG1700" i="1"/>
  <c r="AH1700" i="1"/>
  <c r="AI1700" i="1"/>
  <c r="AJ1700" i="1"/>
  <c r="AK1700" i="1"/>
  <c r="AL1700" i="1"/>
  <c r="AM1700" i="1"/>
  <c r="AN1700" i="1"/>
  <c r="AV1700" i="1"/>
  <c r="C1701" i="1"/>
  <c r="D1701" i="1"/>
  <c r="E1701" i="1"/>
  <c r="F1701" i="1"/>
  <c r="G1701" i="1"/>
  <c r="H1701" i="1"/>
  <c r="J1701" i="1"/>
  <c r="K1701" i="1"/>
  <c r="L1701" i="1"/>
  <c r="M1701" i="1"/>
  <c r="AG1701" i="1"/>
  <c r="AH1701" i="1"/>
  <c r="AI1701" i="1"/>
  <c r="AJ1701" i="1"/>
  <c r="AK1701" i="1"/>
  <c r="AL1701" i="1"/>
  <c r="AM1701" i="1"/>
  <c r="AN1701" i="1"/>
  <c r="AV1701" i="1"/>
  <c r="C1702" i="1"/>
  <c r="D1702" i="1"/>
  <c r="E1702" i="1"/>
  <c r="F1702" i="1"/>
  <c r="G1702" i="1"/>
  <c r="H1702" i="1"/>
  <c r="J1702" i="1"/>
  <c r="K1702" i="1"/>
  <c r="L1702" i="1"/>
  <c r="M1702" i="1"/>
  <c r="AG1702" i="1"/>
  <c r="AH1702" i="1"/>
  <c r="AI1702" i="1"/>
  <c r="AJ1702" i="1"/>
  <c r="AK1702" i="1"/>
  <c r="AL1702" i="1"/>
  <c r="AM1702" i="1"/>
  <c r="AN1702" i="1"/>
  <c r="AV1702" i="1"/>
  <c r="C1703" i="1"/>
  <c r="D1703" i="1"/>
  <c r="E1703" i="1"/>
  <c r="F1703" i="1"/>
  <c r="G1703" i="1"/>
  <c r="H1703" i="1"/>
  <c r="J1703" i="1"/>
  <c r="K1703" i="1"/>
  <c r="L1703" i="1"/>
  <c r="M1703" i="1"/>
  <c r="AG1703" i="1"/>
  <c r="AH1703" i="1"/>
  <c r="AI1703" i="1"/>
  <c r="AJ1703" i="1"/>
  <c r="AK1703" i="1"/>
  <c r="AL1703" i="1"/>
  <c r="AM1703" i="1"/>
  <c r="AN1703" i="1"/>
  <c r="AV1703" i="1"/>
  <c r="C1704" i="1"/>
  <c r="D1704" i="1"/>
  <c r="E1704" i="1"/>
  <c r="F1704" i="1"/>
  <c r="G1704" i="1"/>
  <c r="H1704" i="1"/>
  <c r="J1704" i="1"/>
  <c r="K1704" i="1"/>
  <c r="L1704" i="1"/>
  <c r="M1704" i="1"/>
  <c r="AG1704" i="1"/>
  <c r="AH1704" i="1"/>
  <c r="AI1704" i="1"/>
  <c r="AJ1704" i="1"/>
  <c r="AK1704" i="1"/>
  <c r="AL1704" i="1"/>
  <c r="AM1704" i="1"/>
  <c r="AN1704" i="1"/>
  <c r="AV1704" i="1"/>
  <c r="C1705" i="1"/>
  <c r="D1705" i="1"/>
  <c r="E1705" i="1"/>
  <c r="F1705" i="1"/>
  <c r="G1705" i="1"/>
  <c r="H1705" i="1"/>
  <c r="J1705" i="1"/>
  <c r="K1705" i="1"/>
  <c r="L1705" i="1"/>
  <c r="M1705" i="1"/>
  <c r="AG1705" i="1"/>
  <c r="AH1705" i="1"/>
  <c r="AI1705" i="1"/>
  <c r="AJ1705" i="1"/>
  <c r="AK1705" i="1"/>
  <c r="AL1705" i="1"/>
  <c r="AM1705" i="1"/>
  <c r="AN1705" i="1"/>
  <c r="AV1705" i="1"/>
  <c r="C1706" i="1"/>
  <c r="D1706" i="1"/>
  <c r="E1706" i="1"/>
  <c r="F1706" i="1"/>
  <c r="G1706" i="1"/>
  <c r="H1706" i="1"/>
  <c r="J1706" i="1"/>
  <c r="K1706" i="1"/>
  <c r="L1706" i="1"/>
  <c r="M1706" i="1"/>
  <c r="AG1706" i="1"/>
  <c r="AH1706" i="1"/>
  <c r="AI1706" i="1"/>
  <c r="AJ1706" i="1"/>
  <c r="AK1706" i="1"/>
  <c r="AL1706" i="1"/>
  <c r="AM1706" i="1"/>
  <c r="AN1706" i="1"/>
  <c r="AV1706" i="1"/>
  <c r="C1707" i="1"/>
  <c r="D1707" i="1"/>
  <c r="E1707" i="1"/>
  <c r="F1707" i="1"/>
  <c r="G1707" i="1"/>
  <c r="H1707" i="1"/>
  <c r="J1707" i="1"/>
  <c r="K1707" i="1"/>
  <c r="L1707" i="1"/>
  <c r="M1707" i="1"/>
  <c r="AG1707" i="1"/>
  <c r="AH1707" i="1"/>
  <c r="AI1707" i="1"/>
  <c r="AJ1707" i="1"/>
  <c r="AK1707" i="1"/>
  <c r="AL1707" i="1"/>
  <c r="AM1707" i="1"/>
  <c r="AN1707" i="1"/>
  <c r="AV1707" i="1"/>
  <c r="C1708" i="1"/>
  <c r="D1708" i="1"/>
  <c r="E1708" i="1"/>
  <c r="F1708" i="1"/>
  <c r="G1708" i="1"/>
  <c r="H1708" i="1"/>
  <c r="J1708" i="1"/>
  <c r="K1708" i="1"/>
  <c r="L1708" i="1"/>
  <c r="M1708" i="1"/>
  <c r="AG1708" i="1"/>
  <c r="AH1708" i="1"/>
  <c r="AI1708" i="1"/>
  <c r="AJ1708" i="1"/>
  <c r="AK1708" i="1"/>
  <c r="AL1708" i="1"/>
  <c r="AM1708" i="1"/>
  <c r="AN1708" i="1"/>
  <c r="AV1708" i="1"/>
  <c r="C1709" i="1"/>
  <c r="D1709" i="1"/>
  <c r="E1709" i="1"/>
  <c r="F1709" i="1"/>
  <c r="G1709" i="1"/>
  <c r="H1709" i="1"/>
  <c r="J1709" i="1"/>
  <c r="K1709" i="1"/>
  <c r="L1709" i="1"/>
  <c r="M1709" i="1"/>
  <c r="AG1709" i="1"/>
  <c r="AH1709" i="1"/>
  <c r="AI1709" i="1"/>
  <c r="AJ1709" i="1"/>
  <c r="AK1709" i="1"/>
  <c r="AL1709" i="1"/>
  <c r="AM1709" i="1"/>
  <c r="AN1709" i="1"/>
  <c r="AV1709" i="1"/>
  <c r="C1710" i="1"/>
  <c r="D1710" i="1"/>
  <c r="E1710" i="1"/>
  <c r="F1710" i="1"/>
  <c r="G1710" i="1"/>
  <c r="H1710" i="1"/>
  <c r="J1710" i="1"/>
  <c r="K1710" i="1"/>
  <c r="L1710" i="1"/>
  <c r="M1710" i="1"/>
  <c r="AG1710" i="1"/>
  <c r="AH1710" i="1"/>
  <c r="AI1710" i="1"/>
  <c r="AJ1710" i="1"/>
  <c r="AK1710" i="1"/>
  <c r="AL1710" i="1"/>
  <c r="AM1710" i="1"/>
  <c r="AN1710" i="1"/>
  <c r="AV1710" i="1"/>
  <c r="C1711" i="1"/>
  <c r="D1711" i="1"/>
  <c r="E1711" i="1"/>
  <c r="F1711" i="1"/>
  <c r="G1711" i="1"/>
  <c r="H1711" i="1"/>
  <c r="J1711" i="1"/>
  <c r="K1711" i="1"/>
  <c r="L1711" i="1"/>
  <c r="M1711" i="1"/>
  <c r="AG1711" i="1"/>
  <c r="AH1711" i="1"/>
  <c r="AI1711" i="1"/>
  <c r="AJ1711" i="1"/>
  <c r="AK1711" i="1"/>
  <c r="AL1711" i="1"/>
  <c r="AM1711" i="1"/>
  <c r="AN1711" i="1"/>
  <c r="AV1711" i="1"/>
  <c r="C1712" i="1"/>
  <c r="D1712" i="1"/>
  <c r="E1712" i="1"/>
  <c r="F1712" i="1"/>
  <c r="G1712" i="1"/>
  <c r="H1712" i="1"/>
  <c r="J1712" i="1"/>
  <c r="K1712" i="1"/>
  <c r="L1712" i="1"/>
  <c r="M1712" i="1"/>
  <c r="AG1712" i="1"/>
  <c r="AH1712" i="1"/>
  <c r="AI1712" i="1"/>
  <c r="AJ1712" i="1"/>
  <c r="AK1712" i="1"/>
  <c r="AL1712" i="1"/>
  <c r="AM1712" i="1"/>
  <c r="AN1712" i="1"/>
  <c r="AV1712" i="1"/>
  <c r="C1713" i="1"/>
  <c r="D1713" i="1"/>
  <c r="E1713" i="1"/>
  <c r="F1713" i="1"/>
  <c r="G1713" i="1"/>
  <c r="H1713" i="1"/>
  <c r="J1713" i="1"/>
  <c r="K1713" i="1"/>
  <c r="L1713" i="1"/>
  <c r="M1713" i="1"/>
  <c r="AG1713" i="1"/>
  <c r="AH1713" i="1"/>
  <c r="AI1713" i="1"/>
  <c r="AJ1713" i="1"/>
  <c r="AK1713" i="1"/>
  <c r="AL1713" i="1"/>
  <c r="AM1713" i="1"/>
  <c r="AN1713" i="1"/>
  <c r="AV1713" i="1"/>
  <c r="C1714" i="1"/>
  <c r="D1714" i="1"/>
  <c r="E1714" i="1"/>
  <c r="F1714" i="1"/>
  <c r="G1714" i="1"/>
  <c r="H1714" i="1"/>
  <c r="J1714" i="1"/>
  <c r="K1714" i="1"/>
  <c r="L1714" i="1"/>
  <c r="M1714" i="1"/>
  <c r="AG1714" i="1"/>
  <c r="AH1714" i="1"/>
  <c r="AI1714" i="1"/>
  <c r="AJ1714" i="1"/>
  <c r="AK1714" i="1"/>
  <c r="AL1714" i="1"/>
  <c r="AM1714" i="1"/>
  <c r="AN1714" i="1"/>
  <c r="AV1714" i="1"/>
  <c r="C1715" i="1"/>
  <c r="D1715" i="1"/>
  <c r="E1715" i="1"/>
  <c r="F1715" i="1"/>
  <c r="G1715" i="1"/>
  <c r="H1715" i="1"/>
  <c r="J1715" i="1"/>
  <c r="K1715" i="1"/>
  <c r="L1715" i="1"/>
  <c r="M1715" i="1"/>
  <c r="AG1715" i="1"/>
  <c r="AH1715" i="1"/>
  <c r="AI1715" i="1"/>
  <c r="AJ1715" i="1"/>
  <c r="AK1715" i="1"/>
  <c r="AL1715" i="1"/>
  <c r="AM1715" i="1"/>
  <c r="AN1715" i="1"/>
  <c r="AV1715" i="1"/>
  <c r="C1716" i="1"/>
  <c r="D1716" i="1"/>
  <c r="E1716" i="1"/>
  <c r="F1716" i="1"/>
  <c r="G1716" i="1"/>
  <c r="H1716" i="1"/>
  <c r="J1716" i="1"/>
  <c r="K1716" i="1"/>
  <c r="L1716" i="1"/>
  <c r="M1716" i="1"/>
  <c r="AG1716" i="1"/>
  <c r="AH1716" i="1"/>
  <c r="AI1716" i="1"/>
  <c r="AJ1716" i="1"/>
  <c r="AK1716" i="1"/>
  <c r="AL1716" i="1"/>
  <c r="AM1716" i="1"/>
  <c r="AN1716" i="1"/>
  <c r="AV1716" i="1"/>
  <c r="C1717" i="1"/>
  <c r="D1717" i="1"/>
  <c r="E1717" i="1"/>
  <c r="F1717" i="1"/>
  <c r="G1717" i="1"/>
  <c r="H1717" i="1"/>
  <c r="J1717" i="1"/>
  <c r="K1717" i="1"/>
  <c r="L1717" i="1"/>
  <c r="M1717" i="1"/>
  <c r="AG1717" i="1"/>
  <c r="AH1717" i="1"/>
  <c r="AI1717" i="1"/>
  <c r="AJ1717" i="1"/>
  <c r="AK1717" i="1"/>
  <c r="AL1717" i="1"/>
  <c r="AM1717" i="1"/>
  <c r="AN1717" i="1"/>
  <c r="AV1717" i="1"/>
  <c r="C1718" i="1"/>
  <c r="D1718" i="1"/>
  <c r="E1718" i="1"/>
  <c r="F1718" i="1"/>
  <c r="G1718" i="1"/>
  <c r="H1718" i="1"/>
  <c r="J1718" i="1"/>
  <c r="K1718" i="1"/>
  <c r="L1718" i="1"/>
  <c r="M1718" i="1"/>
  <c r="AG1718" i="1"/>
  <c r="AH1718" i="1"/>
  <c r="AI1718" i="1"/>
  <c r="AJ1718" i="1"/>
  <c r="AK1718" i="1"/>
  <c r="AL1718" i="1"/>
  <c r="AM1718" i="1"/>
  <c r="AN1718" i="1"/>
  <c r="AV1718" i="1"/>
  <c r="C1719" i="1"/>
  <c r="D1719" i="1"/>
  <c r="E1719" i="1"/>
  <c r="F1719" i="1"/>
  <c r="G1719" i="1"/>
  <c r="H1719" i="1"/>
  <c r="J1719" i="1"/>
  <c r="K1719" i="1"/>
  <c r="L1719" i="1"/>
  <c r="M1719" i="1"/>
  <c r="AG1719" i="1"/>
  <c r="AH1719" i="1"/>
  <c r="AI1719" i="1"/>
  <c r="AJ1719" i="1"/>
  <c r="AK1719" i="1"/>
  <c r="AL1719" i="1"/>
  <c r="AM1719" i="1"/>
  <c r="AN1719" i="1"/>
  <c r="AV1719" i="1"/>
  <c r="C1720" i="1"/>
  <c r="D1720" i="1"/>
  <c r="E1720" i="1"/>
  <c r="F1720" i="1"/>
  <c r="G1720" i="1"/>
  <c r="H1720" i="1"/>
  <c r="J1720" i="1"/>
  <c r="K1720" i="1"/>
  <c r="L1720" i="1"/>
  <c r="M1720" i="1"/>
  <c r="AG1720" i="1"/>
  <c r="AH1720" i="1"/>
  <c r="AI1720" i="1"/>
  <c r="AJ1720" i="1"/>
  <c r="AK1720" i="1"/>
  <c r="AL1720" i="1"/>
  <c r="AM1720" i="1"/>
  <c r="AN1720" i="1"/>
  <c r="AV1720" i="1"/>
  <c r="C1721" i="1"/>
  <c r="D1721" i="1"/>
  <c r="E1721" i="1"/>
  <c r="F1721" i="1"/>
  <c r="G1721" i="1"/>
  <c r="H1721" i="1"/>
  <c r="J1721" i="1"/>
  <c r="K1721" i="1"/>
  <c r="L1721" i="1"/>
  <c r="M1721" i="1"/>
  <c r="AG1721" i="1"/>
  <c r="AH1721" i="1"/>
  <c r="AI1721" i="1"/>
  <c r="AJ1721" i="1"/>
  <c r="AK1721" i="1"/>
  <c r="AL1721" i="1"/>
  <c r="AM1721" i="1"/>
  <c r="AN1721" i="1"/>
  <c r="AV1721" i="1"/>
  <c r="C1722" i="1"/>
  <c r="D1722" i="1"/>
  <c r="E1722" i="1"/>
  <c r="F1722" i="1"/>
  <c r="G1722" i="1"/>
  <c r="H1722" i="1"/>
  <c r="J1722" i="1"/>
  <c r="K1722" i="1"/>
  <c r="L1722" i="1"/>
  <c r="M1722" i="1"/>
  <c r="AG1722" i="1"/>
  <c r="AH1722" i="1"/>
  <c r="AI1722" i="1"/>
  <c r="AJ1722" i="1"/>
  <c r="AK1722" i="1"/>
  <c r="AL1722" i="1"/>
  <c r="AM1722" i="1"/>
  <c r="AN1722" i="1"/>
  <c r="AV1722" i="1"/>
  <c r="C1723" i="1"/>
  <c r="D1723" i="1"/>
  <c r="E1723" i="1"/>
  <c r="F1723" i="1"/>
  <c r="G1723" i="1"/>
  <c r="H1723" i="1"/>
  <c r="J1723" i="1"/>
  <c r="K1723" i="1"/>
  <c r="L1723" i="1"/>
  <c r="M1723" i="1"/>
  <c r="AG1723" i="1"/>
  <c r="AH1723" i="1"/>
  <c r="AI1723" i="1"/>
  <c r="AJ1723" i="1"/>
  <c r="AK1723" i="1"/>
  <c r="AL1723" i="1"/>
  <c r="AM1723" i="1"/>
  <c r="AN1723" i="1"/>
  <c r="AV1723" i="1"/>
  <c r="C1724" i="1"/>
  <c r="D1724" i="1"/>
  <c r="E1724" i="1"/>
  <c r="F1724" i="1"/>
  <c r="G1724" i="1"/>
  <c r="H1724" i="1"/>
  <c r="J1724" i="1"/>
  <c r="K1724" i="1"/>
  <c r="L1724" i="1"/>
  <c r="M1724" i="1"/>
  <c r="AG1724" i="1"/>
  <c r="AH1724" i="1"/>
  <c r="AI1724" i="1"/>
  <c r="AJ1724" i="1"/>
  <c r="AK1724" i="1"/>
  <c r="AL1724" i="1"/>
  <c r="AM1724" i="1"/>
  <c r="AN1724" i="1"/>
  <c r="AV1724" i="1"/>
  <c r="C1725" i="1"/>
  <c r="D1725" i="1"/>
  <c r="E1725" i="1"/>
  <c r="F1725" i="1"/>
  <c r="G1725" i="1"/>
  <c r="H1725" i="1"/>
  <c r="J1725" i="1"/>
  <c r="K1725" i="1"/>
  <c r="L1725" i="1"/>
  <c r="M1725" i="1"/>
  <c r="AG1725" i="1"/>
  <c r="AH1725" i="1"/>
  <c r="AI1725" i="1"/>
  <c r="AJ1725" i="1"/>
  <c r="AK1725" i="1"/>
  <c r="AL1725" i="1"/>
  <c r="AM1725" i="1"/>
  <c r="AN1725" i="1"/>
  <c r="C1727" i="1"/>
  <c r="D1727" i="1"/>
  <c r="E1727" i="1"/>
  <c r="F1727" i="1"/>
  <c r="G1727" i="1"/>
  <c r="H1727" i="1"/>
  <c r="J1727" i="1"/>
  <c r="K1727" i="1"/>
  <c r="L1727" i="1"/>
  <c r="M1727" i="1"/>
  <c r="AG1727" i="1"/>
  <c r="AH1727" i="1"/>
  <c r="AI1727" i="1"/>
  <c r="AJ1727" i="1"/>
  <c r="AK1727" i="1"/>
  <c r="AL1727" i="1"/>
  <c r="AM1727" i="1"/>
  <c r="AN1727" i="1"/>
  <c r="AV1727" i="1"/>
  <c r="C1728" i="1"/>
  <c r="D1728" i="1"/>
  <c r="E1728" i="1"/>
  <c r="F1728" i="1"/>
  <c r="G1728" i="1"/>
  <c r="H1728" i="1"/>
  <c r="J1728" i="1"/>
  <c r="K1728" i="1"/>
  <c r="L1728" i="1"/>
  <c r="M1728" i="1"/>
  <c r="AG1728" i="1"/>
  <c r="AH1728" i="1"/>
  <c r="AI1728" i="1"/>
  <c r="AJ1728" i="1"/>
  <c r="AK1728" i="1"/>
  <c r="AL1728" i="1"/>
  <c r="AM1728" i="1"/>
  <c r="AN1728" i="1"/>
  <c r="AV1728" i="1"/>
  <c r="C1729" i="1"/>
  <c r="D1729" i="1"/>
  <c r="E1729" i="1"/>
  <c r="F1729" i="1"/>
  <c r="G1729" i="1"/>
  <c r="H1729" i="1"/>
  <c r="J1729" i="1"/>
  <c r="K1729" i="1"/>
  <c r="L1729" i="1"/>
  <c r="M1729" i="1"/>
  <c r="AG1729" i="1"/>
  <c r="AH1729" i="1"/>
  <c r="AI1729" i="1"/>
  <c r="AJ1729" i="1"/>
  <c r="AK1729" i="1"/>
  <c r="AL1729" i="1"/>
  <c r="AM1729" i="1"/>
  <c r="AN1729" i="1"/>
  <c r="AV1729" i="1"/>
  <c r="C1730" i="1"/>
  <c r="D1730" i="1"/>
  <c r="E1730" i="1"/>
  <c r="F1730" i="1"/>
  <c r="G1730" i="1"/>
  <c r="H1730" i="1"/>
  <c r="J1730" i="1"/>
  <c r="K1730" i="1"/>
  <c r="L1730" i="1"/>
  <c r="M1730" i="1"/>
  <c r="AG1730" i="1"/>
  <c r="AH1730" i="1"/>
  <c r="AI1730" i="1"/>
  <c r="AJ1730" i="1"/>
  <c r="AK1730" i="1"/>
  <c r="AL1730" i="1"/>
  <c r="AM1730" i="1"/>
  <c r="AN1730" i="1"/>
  <c r="AV1730" i="1"/>
  <c r="C1731" i="1"/>
  <c r="D1731" i="1"/>
  <c r="E1731" i="1"/>
  <c r="F1731" i="1"/>
  <c r="G1731" i="1"/>
  <c r="H1731" i="1"/>
  <c r="J1731" i="1"/>
  <c r="K1731" i="1"/>
  <c r="L1731" i="1"/>
  <c r="M1731" i="1"/>
  <c r="AG1731" i="1"/>
  <c r="AH1731" i="1"/>
  <c r="AI1731" i="1"/>
  <c r="AJ1731" i="1"/>
  <c r="AK1731" i="1"/>
  <c r="AL1731" i="1"/>
  <c r="AM1731" i="1"/>
  <c r="AN1731" i="1"/>
  <c r="AV1731" i="1"/>
  <c r="C1732" i="1"/>
  <c r="D1732" i="1"/>
  <c r="E1732" i="1"/>
  <c r="F1732" i="1"/>
  <c r="G1732" i="1"/>
  <c r="H1732" i="1"/>
  <c r="J1732" i="1"/>
  <c r="K1732" i="1"/>
  <c r="L1732" i="1"/>
  <c r="M1732" i="1"/>
  <c r="AG1732" i="1"/>
  <c r="AH1732" i="1"/>
  <c r="AI1732" i="1"/>
  <c r="AJ1732" i="1"/>
  <c r="AK1732" i="1"/>
  <c r="AL1732" i="1"/>
  <c r="AM1732" i="1"/>
  <c r="AN1732" i="1"/>
  <c r="AV1732" i="1"/>
  <c r="C1733" i="1"/>
  <c r="D1733" i="1"/>
  <c r="E1733" i="1"/>
  <c r="F1733" i="1"/>
  <c r="G1733" i="1"/>
  <c r="H1733" i="1"/>
  <c r="J1733" i="1"/>
  <c r="K1733" i="1"/>
  <c r="L1733" i="1"/>
  <c r="M1733" i="1"/>
  <c r="AG1733" i="1"/>
  <c r="AH1733" i="1"/>
  <c r="AI1733" i="1"/>
  <c r="AJ1733" i="1"/>
  <c r="AK1733" i="1"/>
  <c r="AL1733" i="1"/>
  <c r="AM1733" i="1"/>
  <c r="AN1733" i="1"/>
  <c r="AV1733" i="1"/>
  <c r="C1734" i="1"/>
  <c r="D1734" i="1"/>
  <c r="E1734" i="1"/>
  <c r="F1734" i="1"/>
  <c r="G1734" i="1"/>
  <c r="H1734" i="1"/>
  <c r="J1734" i="1"/>
  <c r="K1734" i="1"/>
  <c r="L1734" i="1"/>
  <c r="M1734" i="1"/>
  <c r="AG1734" i="1"/>
  <c r="AH1734" i="1"/>
  <c r="AI1734" i="1"/>
  <c r="AJ1734" i="1"/>
  <c r="AK1734" i="1"/>
  <c r="AL1734" i="1"/>
  <c r="AM1734" i="1"/>
  <c r="AN1734" i="1"/>
  <c r="AV1734" i="1"/>
  <c r="C1735" i="1"/>
  <c r="D1735" i="1"/>
  <c r="E1735" i="1"/>
  <c r="F1735" i="1"/>
  <c r="G1735" i="1"/>
  <c r="H1735" i="1"/>
  <c r="J1735" i="1"/>
  <c r="K1735" i="1"/>
  <c r="L1735" i="1"/>
  <c r="M1735" i="1"/>
  <c r="AG1735" i="1"/>
  <c r="AH1735" i="1"/>
  <c r="AI1735" i="1"/>
  <c r="AJ1735" i="1"/>
  <c r="AK1735" i="1"/>
  <c r="AL1735" i="1"/>
  <c r="AM1735" i="1"/>
  <c r="AN1735" i="1"/>
  <c r="AV1735" i="1"/>
  <c r="C1736" i="1"/>
  <c r="D1736" i="1"/>
  <c r="E1736" i="1"/>
  <c r="F1736" i="1"/>
  <c r="G1736" i="1"/>
  <c r="H1736" i="1"/>
  <c r="J1736" i="1"/>
  <c r="K1736" i="1"/>
  <c r="L1736" i="1"/>
  <c r="M1736" i="1"/>
  <c r="AG1736" i="1"/>
  <c r="AH1736" i="1"/>
  <c r="AI1736" i="1"/>
  <c r="AJ1736" i="1"/>
  <c r="AK1736" i="1"/>
  <c r="AL1736" i="1"/>
  <c r="AM1736" i="1"/>
  <c r="AN1736" i="1"/>
  <c r="AV1736" i="1"/>
  <c r="C1737" i="1"/>
  <c r="D1737" i="1"/>
  <c r="E1737" i="1"/>
  <c r="F1737" i="1"/>
  <c r="G1737" i="1"/>
  <c r="H1737" i="1"/>
  <c r="J1737" i="1"/>
  <c r="K1737" i="1"/>
  <c r="L1737" i="1"/>
  <c r="M1737" i="1"/>
  <c r="AG1737" i="1"/>
  <c r="AH1737" i="1"/>
  <c r="AI1737" i="1"/>
  <c r="AJ1737" i="1"/>
  <c r="AK1737" i="1"/>
  <c r="AL1737" i="1"/>
  <c r="AM1737" i="1"/>
  <c r="AN1737" i="1"/>
  <c r="AV1737" i="1"/>
  <c r="C1738" i="1"/>
  <c r="D1738" i="1"/>
  <c r="E1738" i="1"/>
  <c r="F1738" i="1"/>
  <c r="G1738" i="1"/>
  <c r="H1738" i="1"/>
  <c r="J1738" i="1"/>
  <c r="K1738" i="1"/>
  <c r="L1738" i="1"/>
  <c r="M1738" i="1"/>
  <c r="AG1738" i="1"/>
  <c r="AH1738" i="1"/>
  <c r="AI1738" i="1"/>
  <c r="AJ1738" i="1"/>
  <c r="AK1738" i="1"/>
  <c r="AL1738" i="1"/>
  <c r="AM1738" i="1"/>
  <c r="AN1738" i="1"/>
  <c r="AV1738" i="1"/>
  <c r="C1739" i="1"/>
  <c r="D1739" i="1"/>
  <c r="E1739" i="1"/>
  <c r="F1739" i="1"/>
  <c r="G1739" i="1"/>
  <c r="H1739" i="1"/>
  <c r="J1739" i="1"/>
  <c r="K1739" i="1"/>
  <c r="L1739" i="1"/>
  <c r="M1739" i="1"/>
  <c r="AG1739" i="1"/>
  <c r="AH1739" i="1"/>
  <c r="AI1739" i="1"/>
  <c r="AJ1739" i="1"/>
  <c r="AK1739" i="1"/>
  <c r="AL1739" i="1"/>
  <c r="AM1739" i="1"/>
  <c r="AN1739" i="1"/>
  <c r="AV1739" i="1"/>
  <c r="C1740" i="1"/>
  <c r="D1740" i="1"/>
  <c r="E1740" i="1"/>
  <c r="F1740" i="1"/>
  <c r="G1740" i="1"/>
  <c r="H1740" i="1"/>
  <c r="J1740" i="1"/>
  <c r="K1740" i="1"/>
  <c r="L1740" i="1"/>
  <c r="M1740" i="1"/>
  <c r="AG1740" i="1"/>
  <c r="AH1740" i="1"/>
  <c r="AI1740" i="1"/>
  <c r="AJ1740" i="1"/>
  <c r="AK1740" i="1"/>
  <c r="AL1740" i="1"/>
  <c r="AM1740" i="1"/>
  <c r="AN1740" i="1"/>
  <c r="AV1740" i="1"/>
  <c r="C1741" i="1"/>
  <c r="D1741" i="1"/>
  <c r="E1741" i="1"/>
  <c r="F1741" i="1"/>
  <c r="G1741" i="1"/>
  <c r="H1741" i="1"/>
  <c r="J1741" i="1"/>
  <c r="K1741" i="1"/>
  <c r="L1741" i="1"/>
  <c r="M1741" i="1"/>
  <c r="AG1741" i="1"/>
  <c r="AH1741" i="1"/>
  <c r="AI1741" i="1"/>
  <c r="AJ1741" i="1"/>
  <c r="AK1741" i="1"/>
  <c r="AL1741" i="1"/>
  <c r="AM1741" i="1"/>
  <c r="AN1741" i="1"/>
  <c r="AV1741" i="1"/>
  <c r="C1742" i="1"/>
  <c r="D1742" i="1"/>
  <c r="E1742" i="1"/>
  <c r="F1742" i="1"/>
  <c r="G1742" i="1"/>
  <c r="H1742" i="1"/>
  <c r="J1742" i="1"/>
  <c r="K1742" i="1"/>
  <c r="L1742" i="1"/>
  <c r="M1742" i="1"/>
  <c r="AG1742" i="1"/>
  <c r="AH1742" i="1"/>
  <c r="AI1742" i="1"/>
  <c r="AJ1742" i="1"/>
  <c r="AK1742" i="1"/>
  <c r="AL1742" i="1"/>
  <c r="AM1742" i="1"/>
  <c r="AN1742" i="1"/>
  <c r="AV1742" i="1"/>
  <c r="C1743" i="1"/>
  <c r="D1743" i="1"/>
  <c r="E1743" i="1"/>
  <c r="F1743" i="1"/>
  <c r="G1743" i="1"/>
  <c r="H1743" i="1"/>
  <c r="J1743" i="1"/>
  <c r="K1743" i="1"/>
  <c r="L1743" i="1"/>
  <c r="M1743" i="1"/>
  <c r="AG1743" i="1"/>
  <c r="AH1743" i="1"/>
  <c r="AI1743" i="1"/>
  <c r="AJ1743" i="1"/>
  <c r="AK1743" i="1"/>
  <c r="AL1743" i="1"/>
  <c r="AM1743" i="1"/>
  <c r="AN1743" i="1"/>
  <c r="AV1743" i="1"/>
  <c r="C1744" i="1"/>
  <c r="D1744" i="1"/>
  <c r="E1744" i="1"/>
  <c r="F1744" i="1"/>
  <c r="G1744" i="1"/>
  <c r="H1744" i="1"/>
  <c r="J1744" i="1"/>
  <c r="K1744" i="1"/>
  <c r="L1744" i="1"/>
  <c r="M1744" i="1"/>
  <c r="AG1744" i="1"/>
  <c r="AH1744" i="1"/>
  <c r="AI1744" i="1"/>
  <c r="AJ1744" i="1"/>
  <c r="AK1744" i="1"/>
  <c r="AL1744" i="1"/>
  <c r="AM1744" i="1"/>
  <c r="AN1744" i="1"/>
  <c r="AV1744" i="1"/>
  <c r="C1745" i="1"/>
  <c r="D1745" i="1"/>
  <c r="E1745" i="1"/>
  <c r="F1745" i="1"/>
  <c r="G1745" i="1"/>
  <c r="H1745" i="1"/>
  <c r="J1745" i="1"/>
  <c r="K1745" i="1"/>
  <c r="L1745" i="1"/>
  <c r="M1745" i="1"/>
  <c r="AG1745" i="1"/>
  <c r="AH1745" i="1"/>
  <c r="AI1745" i="1"/>
  <c r="AJ1745" i="1"/>
  <c r="AK1745" i="1"/>
  <c r="AL1745" i="1"/>
  <c r="AM1745" i="1"/>
  <c r="AN1745" i="1"/>
  <c r="AV1745" i="1"/>
  <c r="C1746" i="1"/>
  <c r="D1746" i="1"/>
  <c r="E1746" i="1"/>
  <c r="F1746" i="1"/>
  <c r="G1746" i="1"/>
  <c r="H1746" i="1"/>
  <c r="J1746" i="1"/>
  <c r="K1746" i="1"/>
  <c r="L1746" i="1"/>
  <c r="M1746" i="1"/>
  <c r="AG1746" i="1"/>
  <c r="AH1746" i="1"/>
  <c r="AI1746" i="1"/>
  <c r="AJ1746" i="1"/>
  <c r="AK1746" i="1"/>
  <c r="AL1746" i="1"/>
  <c r="AM1746" i="1"/>
  <c r="AN1746" i="1"/>
  <c r="AV1746" i="1"/>
  <c r="C1747" i="1"/>
  <c r="D1747" i="1"/>
  <c r="E1747" i="1"/>
  <c r="F1747" i="1"/>
  <c r="G1747" i="1"/>
  <c r="H1747" i="1"/>
  <c r="J1747" i="1"/>
  <c r="K1747" i="1"/>
  <c r="L1747" i="1"/>
  <c r="M1747" i="1"/>
  <c r="AG1747" i="1"/>
  <c r="AH1747" i="1"/>
  <c r="AI1747" i="1"/>
  <c r="AJ1747" i="1"/>
  <c r="AK1747" i="1"/>
  <c r="AL1747" i="1"/>
  <c r="AM1747" i="1"/>
  <c r="AN1747" i="1"/>
  <c r="AV1747" i="1"/>
  <c r="C1748" i="1"/>
  <c r="D1748" i="1"/>
  <c r="E1748" i="1"/>
  <c r="F1748" i="1"/>
  <c r="G1748" i="1"/>
  <c r="H1748" i="1"/>
  <c r="J1748" i="1"/>
  <c r="K1748" i="1"/>
  <c r="L1748" i="1"/>
  <c r="M1748" i="1"/>
  <c r="AG1748" i="1"/>
  <c r="AH1748" i="1"/>
  <c r="AI1748" i="1"/>
  <c r="AJ1748" i="1"/>
  <c r="AK1748" i="1"/>
  <c r="AL1748" i="1"/>
  <c r="AM1748" i="1"/>
  <c r="AN1748" i="1"/>
  <c r="AV1748" i="1"/>
  <c r="C1749" i="1"/>
  <c r="D1749" i="1"/>
  <c r="E1749" i="1"/>
  <c r="F1749" i="1"/>
  <c r="G1749" i="1"/>
  <c r="H1749" i="1"/>
  <c r="J1749" i="1"/>
  <c r="K1749" i="1"/>
  <c r="L1749" i="1"/>
  <c r="M1749" i="1"/>
  <c r="AG1749" i="1"/>
  <c r="AH1749" i="1"/>
  <c r="AI1749" i="1"/>
  <c r="AJ1749" i="1"/>
  <c r="AK1749" i="1"/>
  <c r="AL1749" i="1"/>
  <c r="AM1749" i="1"/>
  <c r="AN1749" i="1"/>
  <c r="AV1749" i="1"/>
  <c r="C1750" i="1"/>
  <c r="D1750" i="1"/>
  <c r="E1750" i="1"/>
  <c r="F1750" i="1"/>
  <c r="G1750" i="1"/>
  <c r="H1750" i="1"/>
  <c r="J1750" i="1"/>
  <c r="K1750" i="1"/>
  <c r="L1750" i="1"/>
  <c r="M1750" i="1"/>
  <c r="AG1750" i="1"/>
  <c r="AH1750" i="1"/>
  <c r="AI1750" i="1"/>
  <c r="AJ1750" i="1"/>
  <c r="AK1750" i="1"/>
  <c r="AL1750" i="1"/>
  <c r="AM1750" i="1"/>
  <c r="AN1750" i="1"/>
  <c r="AV1750" i="1"/>
  <c r="C1751" i="1"/>
  <c r="D1751" i="1"/>
  <c r="E1751" i="1"/>
  <c r="F1751" i="1"/>
  <c r="G1751" i="1"/>
  <c r="H1751" i="1"/>
  <c r="J1751" i="1"/>
  <c r="K1751" i="1"/>
  <c r="L1751" i="1"/>
  <c r="M1751" i="1"/>
  <c r="AG1751" i="1"/>
  <c r="AH1751" i="1"/>
  <c r="AI1751" i="1"/>
  <c r="AJ1751" i="1"/>
  <c r="AK1751" i="1"/>
  <c r="AL1751" i="1"/>
  <c r="AM1751" i="1"/>
  <c r="AN1751" i="1"/>
  <c r="AV1751" i="1"/>
  <c r="C1752" i="1"/>
  <c r="D1752" i="1"/>
  <c r="E1752" i="1"/>
  <c r="F1752" i="1"/>
  <c r="G1752" i="1"/>
  <c r="H1752" i="1"/>
  <c r="J1752" i="1"/>
  <c r="K1752" i="1"/>
  <c r="L1752" i="1"/>
  <c r="M1752" i="1"/>
  <c r="AG1752" i="1"/>
  <c r="AH1752" i="1"/>
  <c r="AI1752" i="1"/>
  <c r="AJ1752" i="1"/>
  <c r="AK1752" i="1"/>
  <c r="AL1752" i="1"/>
  <c r="AM1752" i="1"/>
  <c r="AN1752" i="1"/>
  <c r="AV1752" i="1"/>
  <c r="C1753" i="1"/>
  <c r="D1753" i="1"/>
  <c r="E1753" i="1"/>
  <c r="F1753" i="1"/>
  <c r="G1753" i="1"/>
  <c r="H1753" i="1"/>
  <c r="J1753" i="1"/>
  <c r="K1753" i="1"/>
  <c r="L1753" i="1"/>
  <c r="M1753" i="1"/>
  <c r="AG1753" i="1"/>
  <c r="AH1753" i="1"/>
  <c r="AI1753" i="1"/>
  <c r="AJ1753" i="1"/>
  <c r="AK1753" i="1"/>
  <c r="AL1753" i="1"/>
  <c r="AM1753" i="1"/>
  <c r="AN1753" i="1"/>
  <c r="AV1753" i="1"/>
  <c r="C1754" i="1"/>
  <c r="D1754" i="1"/>
  <c r="E1754" i="1"/>
  <c r="F1754" i="1"/>
  <c r="G1754" i="1"/>
  <c r="H1754" i="1"/>
  <c r="J1754" i="1"/>
  <c r="K1754" i="1"/>
  <c r="L1754" i="1"/>
  <c r="M1754" i="1"/>
  <c r="AG1754" i="1"/>
  <c r="AH1754" i="1"/>
  <c r="AI1754" i="1"/>
  <c r="AJ1754" i="1"/>
  <c r="AK1754" i="1"/>
  <c r="AL1754" i="1"/>
  <c r="AM1754" i="1"/>
  <c r="AN1754" i="1"/>
  <c r="AV1754" i="1"/>
  <c r="C1755" i="1"/>
  <c r="D1755" i="1"/>
  <c r="E1755" i="1"/>
  <c r="F1755" i="1"/>
  <c r="G1755" i="1"/>
  <c r="H1755" i="1"/>
  <c r="J1755" i="1"/>
  <c r="K1755" i="1"/>
  <c r="L1755" i="1"/>
  <c r="M1755" i="1"/>
  <c r="AG1755" i="1"/>
  <c r="AH1755" i="1"/>
  <c r="AI1755" i="1"/>
  <c r="AJ1755" i="1"/>
  <c r="AK1755" i="1"/>
  <c r="AL1755" i="1"/>
  <c r="AM1755" i="1"/>
  <c r="AN1755" i="1"/>
  <c r="AV1755" i="1"/>
  <c r="C1756" i="1"/>
  <c r="D1756" i="1"/>
  <c r="E1756" i="1"/>
  <c r="F1756" i="1"/>
  <c r="G1756" i="1"/>
  <c r="H1756" i="1"/>
  <c r="J1756" i="1"/>
  <c r="K1756" i="1"/>
  <c r="L1756" i="1"/>
  <c r="M1756" i="1"/>
  <c r="AG1756" i="1"/>
  <c r="AH1756" i="1"/>
  <c r="AI1756" i="1"/>
  <c r="AJ1756" i="1"/>
  <c r="AK1756" i="1"/>
  <c r="AL1756" i="1"/>
  <c r="AM1756" i="1"/>
  <c r="AN1756" i="1"/>
  <c r="AV1756" i="1"/>
  <c r="C1757" i="1"/>
  <c r="D1757" i="1"/>
  <c r="E1757" i="1"/>
  <c r="F1757" i="1"/>
  <c r="G1757" i="1"/>
  <c r="H1757" i="1"/>
  <c r="J1757" i="1"/>
  <c r="K1757" i="1"/>
  <c r="L1757" i="1"/>
  <c r="M1757" i="1"/>
  <c r="AG1757" i="1"/>
  <c r="AH1757" i="1"/>
  <c r="AI1757" i="1"/>
  <c r="AJ1757" i="1"/>
  <c r="AK1757" i="1"/>
  <c r="AL1757" i="1"/>
  <c r="AM1757" i="1"/>
  <c r="AN1757" i="1"/>
  <c r="AV1757" i="1"/>
  <c r="C1758" i="1"/>
  <c r="D1758" i="1"/>
  <c r="E1758" i="1"/>
  <c r="F1758" i="1"/>
  <c r="G1758" i="1"/>
  <c r="H1758" i="1"/>
  <c r="J1758" i="1"/>
  <c r="K1758" i="1"/>
  <c r="L1758" i="1"/>
  <c r="M1758" i="1"/>
  <c r="AG1758" i="1"/>
  <c r="AH1758" i="1"/>
  <c r="AI1758" i="1"/>
  <c r="AJ1758" i="1"/>
  <c r="AK1758" i="1"/>
  <c r="AL1758" i="1"/>
  <c r="AM1758" i="1"/>
  <c r="AN1758" i="1"/>
  <c r="AV1758" i="1"/>
  <c r="C1759" i="1"/>
  <c r="D1759" i="1"/>
  <c r="E1759" i="1"/>
  <c r="F1759" i="1"/>
  <c r="G1759" i="1"/>
  <c r="H1759" i="1"/>
  <c r="J1759" i="1"/>
  <c r="K1759" i="1"/>
  <c r="L1759" i="1"/>
  <c r="M1759" i="1"/>
  <c r="AG1759" i="1"/>
  <c r="AH1759" i="1"/>
  <c r="AI1759" i="1"/>
  <c r="AJ1759" i="1"/>
  <c r="AK1759" i="1"/>
  <c r="AL1759" i="1"/>
  <c r="AM1759" i="1"/>
  <c r="AN1759" i="1"/>
  <c r="AV1759" i="1"/>
  <c r="C1760" i="1"/>
  <c r="D1760" i="1"/>
  <c r="E1760" i="1"/>
  <c r="F1760" i="1"/>
  <c r="G1760" i="1"/>
  <c r="H1760" i="1"/>
  <c r="J1760" i="1"/>
  <c r="K1760" i="1"/>
  <c r="L1760" i="1"/>
  <c r="M1760" i="1"/>
  <c r="AG1760" i="1"/>
  <c r="AH1760" i="1"/>
  <c r="AI1760" i="1"/>
  <c r="AJ1760" i="1"/>
  <c r="AK1760" i="1"/>
  <c r="AL1760" i="1"/>
  <c r="AM1760" i="1"/>
  <c r="AN1760" i="1"/>
  <c r="AV1760" i="1"/>
  <c r="C1761" i="1"/>
  <c r="D1761" i="1"/>
  <c r="E1761" i="1"/>
  <c r="F1761" i="1"/>
  <c r="G1761" i="1"/>
  <c r="H1761" i="1"/>
  <c r="J1761" i="1"/>
  <c r="K1761" i="1"/>
  <c r="L1761" i="1"/>
  <c r="M1761" i="1"/>
  <c r="AG1761" i="1"/>
  <c r="AH1761" i="1"/>
  <c r="AI1761" i="1"/>
  <c r="AJ1761" i="1"/>
  <c r="AK1761" i="1"/>
  <c r="AL1761" i="1"/>
  <c r="AM1761" i="1"/>
  <c r="AN1761" i="1"/>
  <c r="AV1761" i="1"/>
  <c r="C1762" i="1"/>
  <c r="D1762" i="1"/>
  <c r="E1762" i="1"/>
  <c r="F1762" i="1"/>
  <c r="G1762" i="1"/>
  <c r="H1762" i="1"/>
  <c r="J1762" i="1"/>
  <c r="K1762" i="1"/>
  <c r="L1762" i="1"/>
  <c r="M1762" i="1"/>
  <c r="AG1762" i="1"/>
  <c r="AH1762" i="1"/>
  <c r="AI1762" i="1"/>
  <c r="AJ1762" i="1"/>
  <c r="AK1762" i="1"/>
  <c r="AL1762" i="1"/>
  <c r="AM1762" i="1"/>
  <c r="AN1762" i="1"/>
  <c r="AV1762" i="1"/>
  <c r="C1763" i="1"/>
  <c r="D1763" i="1"/>
  <c r="E1763" i="1"/>
  <c r="F1763" i="1"/>
  <c r="G1763" i="1"/>
  <c r="H1763" i="1"/>
  <c r="J1763" i="1"/>
  <c r="K1763" i="1"/>
  <c r="L1763" i="1"/>
  <c r="M1763" i="1"/>
  <c r="AG1763" i="1"/>
  <c r="AH1763" i="1"/>
  <c r="AI1763" i="1"/>
  <c r="AJ1763" i="1"/>
  <c r="AK1763" i="1"/>
  <c r="AL1763" i="1"/>
  <c r="AM1763" i="1"/>
  <c r="AN1763" i="1"/>
  <c r="AV1763" i="1"/>
  <c r="C1764" i="1"/>
  <c r="D1764" i="1"/>
  <c r="E1764" i="1"/>
  <c r="F1764" i="1"/>
  <c r="G1764" i="1"/>
  <c r="H1764" i="1"/>
  <c r="J1764" i="1"/>
  <c r="K1764" i="1"/>
  <c r="L1764" i="1"/>
  <c r="M1764" i="1"/>
  <c r="AG1764" i="1"/>
  <c r="AH1764" i="1"/>
  <c r="AI1764" i="1"/>
  <c r="AJ1764" i="1"/>
  <c r="AK1764" i="1"/>
  <c r="AL1764" i="1"/>
  <c r="AM1764" i="1"/>
  <c r="AN1764" i="1"/>
  <c r="AV1764" i="1"/>
  <c r="C1765" i="1"/>
  <c r="D1765" i="1"/>
  <c r="E1765" i="1"/>
  <c r="F1765" i="1"/>
  <c r="G1765" i="1"/>
  <c r="H1765" i="1"/>
  <c r="J1765" i="1"/>
  <c r="K1765" i="1"/>
  <c r="L1765" i="1"/>
  <c r="M1765" i="1"/>
  <c r="AG1765" i="1"/>
  <c r="AH1765" i="1"/>
  <c r="AI1765" i="1"/>
  <c r="AJ1765" i="1"/>
  <c r="AK1765" i="1"/>
  <c r="AL1765" i="1"/>
  <c r="AM1765" i="1"/>
  <c r="AN1765" i="1"/>
  <c r="AV1765" i="1"/>
  <c r="C1766" i="1"/>
  <c r="D1766" i="1"/>
  <c r="E1766" i="1"/>
  <c r="F1766" i="1"/>
  <c r="G1766" i="1"/>
  <c r="H1766" i="1"/>
  <c r="J1766" i="1"/>
  <c r="K1766" i="1"/>
  <c r="L1766" i="1"/>
  <c r="M1766" i="1"/>
  <c r="AG1766" i="1"/>
  <c r="AH1766" i="1"/>
  <c r="AI1766" i="1"/>
  <c r="AJ1766" i="1"/>
  <c r="AK1766" i="1"/>
  <c r="AL1766" i="1"/>
  <c r="AM1766" i="1"/>
  <c r="AN1766" i="1"/>
  <c r="AV1766" i="1"/>
  <c r="C1767" i="1"/>
  <c r="D1767" i="1"/>
  <c r="E1767" i="1"/>
  <c r="F1767" i="1"/>
  <c r="G1767" i="1"/>
  <c r="H1767" i="1"/>
  <c r="J1767" i="1"/>
  <c r="K1767" i="1"/>
  <c r="L1767" i="1"/>
  <c r="M1767" i="1"/>
  <c r="AG1767" i="1"/>
  <c r="AH1767" i="1"/>
  <c r="AI1767" i="1"/>
  <c r="AJ1767" i="1"/>
  <c r="AK1767" i="1"/>
  <c r="AL1767" i="1"/>
  <c r="AM1767" i="1"/>
  <c r="AN1767" i="1"/>
  <c r="AV1767" i="1"/>
  <c r="C1768" i="1"/>
  <c r="D1768" i="1"/>
  <c r="E1768" i="1"/>
  <c r="F1768" i="1"/>
  <c r="G1768" i="1"/>
  <c r="H1768" i="1"/>
  <c r="J1768" i="1"/>
  <c r="K1768" i="1"/>
  <c r="L1768" i="1"/>
  <c r="M1768" i="1"/>
  <c r="AG1768" i="1"/>
  <c r="AH1768" i="1"/>
  <c r="AI1768" i="1"/>
  <c r="AJ1768" i="1"/>
  <c r="AK1768" i="1"/>
  <c r="AL1768" i="1"/>
  <c r="AM1768" i="1"/>
  <c r="AN1768" i="1"/>
  <c r="AV1768" i="1"/>
  <c r="C1769" i="1"/>
  <c r="D1769" i="1"/>
  <c r="E1769" i="1"/>
  <c r="F1769" i="1"/>
  <c r="G1769" i="1"/>
  <c r="H1769" i="1"/>
  <c r="J1769" i="1"/>
  <c r="K1769" i="1"/>
  <c r="L1769" i="1"/>
  <c r="M1769" i="1"/>
  <c r="AG1769" i="1"/>
  <c r="AH1769" i="1"/>
  <c r="AI1769" i="1"/>
  <c r="AJ1769" i="1"/>
  <c r="AK1769" i="1"/>
  <c r="AL1769" i="1"/>
  <c r="AM1769" i="1"/>
  <c r="AN1769" i="1"/>
  <c r="AV1769" i="1"/>
  <c r="C1770" i="1"/>
  <c r="D1770" i="1"/>
  <c r="E1770" i="1"/>
  <c r="F1770" i="1"/>
  <c r="G1770" i="1"/>
  <c r="H1770" i="1"/>
  <c r="J1770" i="1"/>
  <c r="K1770" i="1"/>
  <c r="L1770" i="1"/>
  <c r="M1770" i="1"/>
  <c r="AG1770" i="1"/>
  <c r="AH1770" i="1"/>
  <c r="AI1770" i="1"/>
  <c r="AJ1770" i="1"/>
  <c r="AK1770" i="1"/>
  <c r="AL1770" i="1"/>
  <c r="AM1770" i="1"/>
  <c r="AN1770" i="1"/>
  <c r="AV1770" i="1"/>
  <c r="C1771" i="1"/>
  <c r="D1771" i="1"/>
  <c r="E1771" i="1"/>
  <c r="F1771" i="1"/>
  <c r="G1771" i="1"/>
  <c r="H1771" i="1"/>
  <c r="J1771" i="1"/>
  <c r="K1771" i="1"/>
  <c r="L1771" i="1"/>
  <c r="M1771" i="1"/>
  <c r="AG1771" i="1"/>
  <c r="AH1771" i="1"/>
  <c r="AI1771" i="1"/>
  <c r="AJ1771" i="1"/>
  <c r="AK1771" i="1"/>
  <c r="AL1771" i="1"/>
  <c r="AM1771" i="1"/>
  <c r="AN1771" i="1"/>
  <c r="AV1771" i="1"/>
  <c r="C1772" i="1"/>
  <c r="D1772" i="1"/>
  <c r="E1772" i="1"/>
  <c r="F1772" i="1"/>
  <c r="G1772" i="1"/>
  <c r="H1772" i="1"/>
  <c r="J1772" i="1"/>
  <c r="K1772" i="1"/>
  <c r="L1772" i="1"/>
  <c r="M1772" i="1"/>
  <c r="AG1772" i="1"/>
  <c r="AH1772" i="1"/>
  <c r="AI1772" i="1"/>
  <c r="AJ1772" i="1"/>
  <c r="AK1772" i="1"/>
  <c r="AL1772" i="1"/>
  <c r="AM1772" i="1"/>
  <c r="AN1772" i="1"/>
  <c r="AV1772" i="1"/>
  <c r="C1773" i="1"/>
  <c r="D1773" i="1"/>
  <c r="E1773" i="1"/>
  <c r="F1773" i="1"/>
  <c r="G1773" i="1"/>
  <c r="H1773" i="1"/>
  <c r="J1773" i="1"/>
  <c r="K1773" i="1"/>
  <c r="L1773" i="1"/>
  <c r="M1773" i="1"/>
  <c r="AG1773" i="1"/>
  <c r="AH1773" i="1"/>
  <c r="AI1773" i="1"/>
  <c r="AJ1773" i="1"/>
  <c r="AK1773" i="1"/>
  <c r="AL1773" i="1"/>
  <c r="AM1773" i="1"/>
  <c r="AN1773" i="1"/>
  <c r="AV1773" i="1"/>
  <c r="C1774" i="1"/>
  <c r="D1774" i="1"/>
  <c r="E1774" i="1"/>
  <c r="F1774" i="1"/>
  <c r="G1774" i="1"/>
  <c r="H1774" i="1"/>
  <c r="J1774" i="1"/>
  <c r="K1774" i="1"/>
  <c r="L1774" i="1"/>
  <c r="M1774" i="1"/>
  <c r="AG1774" i="1"/>
  <c r="AH1774" i="1"/>
  <c r="AI1774" i="1"/>
  <c r="AJ1774" i="1"/>
  <c r="AK1774" i="1"/>
  <c r="AL1774" i="1"/>
  <c r="AM1774" i="1"/>
  <c r="AN1774" i="1"/>
  <c r="AV1774" i="1"/>
  <c r="C1775" i="1"/>
  <c r="D1775" i="1"/>
  <c r="E1775" i="1"/>
  <c r="F1775" i="1"/>
  <c r="G1775" i="1"/>
  <c r="H1775" i="1"/>
  <c r="J1775" i="1"/>
  <c r="K1775" i="1"/>
  <c r="L1775" i="1"/>
  <c r="M1775" i="1"/>
  <c r="AG1775" i="1"/>
  <c r="AH1775" i="1"/>
  <c r="AI1775" i="1"/>
  <c r="AJ1775" i="1"/>
  <c r="AK1775" i="1"/>
  <c r="AL1775" i="1"/>
  <c r="AM1775" i="1"/>
  <c r="AN1775" i="1"/>
  <c r="AV1775" i="1"/>
  <c r="C1776" i="1"/>
  <c r="D1776" i="1"/>
  <c r="E1776" i="1"/>
  <c r="F1776" i="1"/>
  <c r="G1776" i="1"/>
  <c r="H1776" i="1"/>
  <c r="J1776" i="1"/>
  <c r="K1776" i="1"/>
  <c r="L1776" i="1"/>
  <c r="M1776" i="1"/>
  <c r="AG1776" i="1"/>
  <c r="AH1776" i="1"/>
  <c r="AI1776" i="1"/>
  <c r="AJ1776" i="1"/>
  <c r="AK1776" i="1"/>
  <c r="AL1776" i="1"/>
  <c r="AM1776" i="1"/>
  <c r="AN1776" i="1"/>
  <c r="AV1776" i="1"/>
  <c r="C1777" i="1"/>
  <c r="D1777" i="1"/>
  <c r="E1777" i="1"/>
  <c r="F1777" i="1"/>
  <c r="G1777" i="1"/>
  <c r="H1777" i="1"/>
  <c r="J1777" i="1"/>
  <c r="K1777" i="1"/>
  <c r="L1777" i="1"/>
  <c r="M1777" i="1"/>
  <c r="AG1777" i="1"/>
  <c r="AH1777" i="1"/>
  <c r="AI1777" i="1"/>
  <c r="AJ1777" i="1"/>
  <c r="AK1777" i="1"/>
  <c r="AL1777" i="1"/>
  <c r="AM1777" i="1"/>
  <c r="AN1777" i="1"/>
  <c r="AV1777" i="1"/>
  <c r="C1778" i="1"/>
  <c r="D1778" i="1"/>
  <c r="E1778" i="1"/>
  <c r="F1778" i="1"/>
  <c r="G1778" i="1"/>
  <c r="H1778" i="1"/>
  <c r="J1778" i="1"/>
  <c r="K1778" i="1"/>
  <c r="L1778" i="1"/>
  <c r="M1778" i="1"/>
  <c r="AG1778" i="1"/>
  <c r="AH1778" i="1"/>
  <c r="AI1778" i="1"/>
  <c r="AJ1778" i="1"/>
  <c r="AK1778" i="1"/>
  <c r="AL1778" i="1"/>
  <c r="AM1778" i="1"/>
  <c r="AN1778" i="1"/>
  <c r="AV1778" i="1"/>
  <c r="C1779" i="1"/>
  <c r="D1779" i="1"/>
  <c r="E1779" i="1"/>
  <c r="F1779" i="1"/>
  <c r="G1779" i="1"/>
  <c r="H1779" i="1"/>
  <c r="J1779" i="1"/>
  <c r="K1779" i="1"/>
  <c r="L1779" i="1"/>
  <c r="M1779" i="1"/>
  <c r="AG1779" i="1"/>
  <c r="AH1779" i="1"/>
  <c r="AI1779" i="1"/>
  <c r="AJ1779" i="1"/>
  <c r="AK1779" i="1"/>
  <c r="AL1779" i="1"/>
  <c r="AM1779" i="1"/>
  <c r="AN1779" i="1"/>
  <c r="AV1779" i="1"/>
  <c r="C1780" i="1"/>
  <c r="D1780" i="1"/>
  <c r="E1780" i="1"/>
  <c r="F1780" i="1"/>
  <c r="G1780" i="1"/>
  <c r="H1780" i="1"/>
  <c r="J1780" i="1"/>
  <c r="K1780" i="1"/>
  <c r="L1780" i="1"/>
  <c r="M1780" i="1"/>
  <c r="AG1780" i="1"/>
  <c r="AH1780" i="1"/>
  <c r="AI1780" i="1"/>
  <c r="AJ1780" i="1"/>
  <c r="AK1780" i="1"/>
  <c r="AL1780" i="1"/>
  <c r="AM1780" i="1"/>
  <c r="AN1780" i="1"/>
  <c r="AV1780" i="1"/>
  <c r="C1781" i="1"/>
  <c r="D1781" i="1"/>
  <c r="E1781" i="1"/>
  <c r="F1781" i="1"/>
  <c r="G1781" i="1"/>
  <c r="H1781" i="1"/>
  <c r="J1781" i="1"/>
  <c r="K1781" i="1"/>
  <c r="L1781" i="1"/>
  <c r="M1781" i="1"/>
  <c r="AG1781" i="1"/>
  <c r="AH1781" i="1"/>
  <c r="AI1781" i="1"/>
  <c r="AJ1781" i="1"/>
  <c r="AK1781" i="1"/>
  <c r="AL1781" i="1"/>
  <c r="AM1781" i="1"/>
  <c r="AN1781" i="1"/>
  <c r="AV1781" i="1"/>
  <c r="C1782" i="1"/>
  <c r="D1782" i="1"/>
  <c r="E1782" i="1"/>
  <c r="F1782" i="1"/>
  <c r="G1782" i="1"/>
  <c r="H1782" i="1"/>
  <c r="J1782" i="1"/>
  <c r="K1782" i="1"/>
  <c r="L1782" i="1"/>
  <c r="M1782" i="1"/>
  <c r="AG1782" i="1"/>
  <c r="AH1782" i="1"/>
  <c r="AI1782" i="1"/>
  <c r="AJ1782" i="1"/>
  <c r="AK1782" i="1"/>
  <c r="AL1782" i="1"/>
  <c r="AM1782" i="1"/>
  <c r="AN1782" i="1"/>
  <c r="AV1782" i="1"/>
  <c r="C1783" i="1"/>
  <c r="D1783" i="1"/>
  <c r="E1783" i="1"/>
  <c r="F1783" i="1"/>
  <c r="G1783" i="1"/>
  <c r="H1783" i="1"/>
  <c r="J1783" i="1"/>
  <c r="K1783" i="1"/>
  <c r="L1783" i="1"/>
  <c r="M1783" i="1"/>
  <c r="AG1783" i="1"/>
  <c r="AH1783" i="1"/>
  <c r="AI1783" i="1"/>
  <c r="AJ1783" i="1"/>
  <c r="AK1783" i="1"/>
  <c r="AL1783" i="1"/>
  <c r="AM1783" i="1"/>
  <c r="AN1783" i="1"/>
  <c r="AV1783" i="1"/>
  <c r="C1784" i="1"/>
  <c r="D1784" i="1"/>
  <c r="E1784" i="1"/>
  <c r="F1784" i="1"/>
  <c r="G1784" i="1"/>
  <c r="H1784" i="1"/>
  <c r="J1784" i="1"/>
  <c r="K1784" i="1"/>
  <c r="L1784" i="1"/>
  <c r="M1784" i="1"/>
  <c r="AG1784" i="1"/>
  <c r="AH1784" i="1"/>
  <c r="AI1784" i="1"/>
  <c r="AJ1784" i="1"/>
  <c r="AK1784" i="1"/>
  <c r="AL1784" i="1"/>
  <c r="AM1784" i="1"/>
  <c r="AN1784" i="1"/>
  <c r="AV1784" i="1"/>
  <c r="C1785" i="1"/>
  <c r="D1785" i="1"/>
  <c r="E1785" i="1"/>
  <c r="F1785" i="1"/>
  <c r="G1785" i="1"/>
  <c r="H1785" i="1"/>
  <c r="J1785" i="1"/>
  <c r="K1785" i="1"/>
  <c r="L1785" i="1"/>
  <c r="M1785" i="1"/>
  <c r="AG1785" i="1"/>
  <c r="AH1785" i="1"/>
  <c r="AI1785" i="1"/>
  <c r="AJ1785" i="1"/>
  <c r="AK1785" i="1"/>
  <c r="AL1785" i="1"/>
  <c r="AM1785" i="1"/>
  <c r="AN1785" i="1"/>
  <c r="AV1785" i="1"/>
  <c r="C1786" i="1"/>
  <c r="D1786" i="1"/>
  <c r="E1786" i="1"/>
  <c r="F1786" i="1"/>
  <c r="G1786" i="1"/>
  <c r="H1786" i="1"/>
  <c r="J1786" i="1"/>
  <c r="K1786" i="1"/>
  <c r="L1786" i="1"/>
  <c r="M1786" i="1"/>
  <c r="AG1786" i="1"/>
  <c r="AH1786" i="1"/>
  <c r="AI1786" i="1"/>
  <c r="AJ1786" i="1"/>
  <c r="AK1786" i="1"/>
  <c r="AL1786" i="1"/>
  <c r="AM1786" i="1"/>
  <c r="AN1786" i="1"/>
  <c r="AV1786" i="1"/>
  <c r="C1787" i="1"/>
  <c r="D1787" i="1"/>
  <c r="E1787" i="1"/>
  <c r="F1787" i="1"/>
  <c r="G1787" i="1"/>
  <c r="H1787" i="1"/>
  <c r="J1787" i="1"/>
  <c r="K1787" i="1"/>
  <c r="L1787" i="1"/>
  <c r="M1787" i="1"/>
  <c r="AG1787" i="1"/>
  <c r="AH1787" i="1"/>
  <c r="AI1787" i="1"/>
  <c r="AJ1787" i="1"/>
  <c r="AK1787" i="1"/>
  <c r="AL1787" i="1"/>
  <c r="AM1787" i="1"/>
  <c r="AN1787" i="1"/>
  <c r="AV1787" i="1"/>
  <c r="C1788" i="1"/>
  <c r="D1788" i="1"/>
  <c r="E1788" i="1"/>
  <c r="F1788" i="1"/>
  <c r="G1788" i="1"/>
  <c r="H1788" i="1"/>
  <c r="J1788" i="1"/>
  <c r="K1788" i="1"/>
  <c r="L1788" i="1"/>
  <c r="M1788" i="1"/>
  <c r="AG1788" i="1"/>
  <c r="AH1788" i="1"/>
  <c r="AI1788" i="1"/>
  <c r="AJ1788" i="1"/>
  <c r="AK1788" i="1"/>
  <c r="AL1788" i="1"/>
  <c r="AM1788" i="1"/>
  <c r="AN1788" i="1"/>
  <c r="AV1788" i="1"/>
  <c r="C1789" i="1"/>
  <c r="D1789" i="1"/>
  <c r="E1789" i="1"/>
  <c r="F1789" i="1"/>
  <c r="G1789" i="1"/>
  <c r="H1789" i="1"/>
  <c r="J1789" i="1"/>
  <c r="K1789" i="1"/>
  <c r="L1789" i="1"/>
  <c r="M1789" i="1"/>
  <c r="AG1789" i="1"/>
  <c r="AH1789" i="1"/>
  <c r="AI1789" i="1"/>
  <c r="AJ1789" i="1"/>
  <c r="AK1789" i="1"/>
  <c r="AL1789" i="1"/>
  <c r="AM1789" i="1"/>
  <c r="AN1789" i="1"/>
  <c r="AV1789" i="1"/>
  <c r="C1790" i="1"/>
  <c r="D1790" i="1"/>
  <c r="E1790" i="1"/>
  <c r="F1790" i="1"/>
  <c r="G1790" i="1"/>
  <c r="H1790" i="1"/>
  <c r="J1790" i="1"/>
  <c r="K1790" i="1"/>
  <c r="L1790" i="1"/>
  <c r="M1790" i="1"/>
  <c r="AG1790" i="1"/>
  <c r="AH1790" i="1"/>
  <c r="AI1790" i="1"/>
  <c r="AJ1790" i="1"/>
  <c r="AK1790" i="1"/>
  <c r="AL1790" i="1"/>
  <c r="AM1790" i="1"/>
  <c r="AN1790" i="1"/>
  <c r="AV1790" i="1"/>
  <c r="C1791" i="1"/>
  <c r="D1791" i="1"/>
  <c r="E1791" i="1"/>
  <c r="F1791" i="1"/>
  <c r="G1791" i="1"/>
  <c r="H1791" i="1"/>
  <c r="J1791" i="1"/>
  <c r="K1791" i="1"/>
  <c r="L1791" i="1"/>
  <c r="M1791" i="1"/>
  <c r="AG1791" i="1"/>
  <c r="AH1791" i="1"/>
  <c r="AI1791" i="1"/>
  <c r="AJ1791" i="1"/>
  <c r="AK1791" i="1"/>
  <c r="AL1791" i="1"/>
  <c r="AM1791" i="1"/>
  <c r="AN1791" i="1"/>
  <c r="AV1791" i="1"/>
  <c r="C1792" i="1"/>
  <c r="D1792" i="1"/>
  <c r="E1792" i="1"/>
  <c r="F1792" i="1"/>
  <c r="G1792" i="1"/>
  <c r="H1792" i="1"/>
  <c r="J1792" i="1"/>
  <c r="K1792" i="1"/>
  <c r="L1792" i="1"/>
  <c r="M1792" i="1"/>
  <c r="AG1792" i="1"/>
  <c r="AH1792" i="1"/>
  <c r="AI1792" i="1"/>
  <c r="AJ1792" i="1"/>
  <c r="AK1792" i="1"/>
  <c r="AL1792" i="1"/>
  <c r="AM1792" i="1"/>
  <c r="AN1792" i="1"/>
  <c r="AV1792" i="1"/>
  <c r="C1793" i="1"/>
  <c r="D1793" i="1"/>
  <c r="E1793" i="1"/>
  <c r="F1793" i="1"/>
  <c r="G1793" i="1"/>
  <c r="H1793" i="1"/>
  <c r="J1793" i="1"/>
  <c r="K1793" i="1"/>
  <c r="L1793" i="1"/>
  <c r="M1793" i="1"/>
  <c r="AG1793" i="1"/>
  <c r="AH1793" i="1"/>
  <c r="AI1793" i="1"/>
  <c r="AJ1793" i="1"/>
  <c r="AK1793" i="1"/>
  <c r="AL1793" i="1"/>
  <c r="AM1793" i="1"/>
  <c r="AN1793" i="1"/>
  <c r="C1795" i="1"/>
  <c r="D1795" i="1"/>
  <c r="E1795" i="1"/>
  <c r="F1795" i="1"/>
  <c r="G1795" i="1"/>
  <c r="H1795" i="1"/>
  <c r="J1795" i="1"/>
  <c r="K1795" i="1"/>
  <c r="L1795" i="1"/>
  <c r="M1795" i="1"/>
  <c r="AG1795" i="1"/>
  <c r="AH1795" i="1"/>
  <c r="AI1795" i="1"/>
  <c r="AJ1795" i="1"/>
  <c r="AK1795" i="1"/>
  <c r="AL1795" i="1"/>
  <c r="AM1795" i="1"/>
  <c r="AN1795" i="1"/>
  <c r="AV1795" i="1"/>
  <c r="C1796" i="1"/>
  <c r="D1796" i="1"/>
  <c r="E1796" i="1"/>
  <c r="F1796" i="1"/>
  <c r="G1796" i="1"/>
  <c r="H1796" i="1"/>
  <c r="J1796" i="1"/>
  <c r="K1796" i="1"/>
  <c r="L1796" i="1"/>
  <c r="M1796" i="1"/>
  <c r="AG1796" i="1"/>
  <c r="AH1796" i="1"/>
  <c r="AI1796" i="1"/>
  <c r="AJ1796" i="1"/>
  <c r="AK1796" i="1"/>
  <c r="AL1796" i="1"/>
  <c r="AM1796" i="1"/>
  <c r="AN1796" i="1"/>
  <c r="AV1796" i="1"/>
  <c r="C1797" i="1"/>
  <c r="D1797" i="1"/>
  <c r="E1797" i="1"/>
  <c r="F1797" i="1"/>
  <c r="G1797" i="1"/>
  <c r="H1797" i="1"/>
  <c r="J1797" i="1"/>
  <c r="K1797" i="1"/>
  <c r="L1797" i="1"/>
  <c r="M1797" i="1"/>
  <c r="AG1797" i="1"/>
  <c r="AH1797" i="1"/>
  <c r="AI1797" i="1"/>
  <c r="AJ1797" i="1"/>
  <c r="AK1797" i="1"/>
  <c r="AL1797" i="1"/>
  <c r="AM1797" i="1"/>
  <c r="AN1797" i="1"/>
  <c r="AV1797" i="1"/>
  <c r="C1798" i="1"/>
  <c r="D1798" i="1"/>
  <c r="E1798" i="1"/>
  <c r="F1798" i="1"/>
  <c r="G1798" i="1"/>
  <c r="H1798" i="1"/>
  <c r="J1798" i="1"/>
  <c r="K1798" i="1"/>
  <c r="L1798" i="1"/>
  <c r="M1798" i="1"/>
  <c r="AG1798" i="1"/>
  <c r="AH1798" i="1"/>
  <c r="AI1798" i="1"/>
  <c r="AJ1798" i="1"/>
  <c r="AK1798" i="1"/>
  <c r="AL1798" i="1"/>
  <c r="AM1798" i="1"/>
  <c r="AN1798" i="1"/>
  <c r="AV1798" i="1"/>
  <c r="C1799" i="1"/>
  <c r="D1799" i="1"/>
  <c r="E1799" i="1"/>
  <c r="F1799" i="1"/>
  <c r="G1799" i="1"/>
  <c r="H1799" i="1"/>
  <c r="J1799" i="1"/>
  <c r="K1799" i="1"/>
  <c r="L1799" i="1"/>
  <c r="M1799" i="1"/>
  <c r="AG1799" i="1"/>
  <c r="AH1799" i="1"/>
  <c r="AI1799" i="1"/>
  <c r="AJ1799" i="1"/>
  <c r="AK1799" i="1"/>
  <c r="AL1799" i="1"/>
  <c r="AM1799" i="1"/>
  <c r="AN1799" i="1"/>
  <c r="AV1799" i="1"/>
  <c r="C1800" i="1"/>
  <c r="D1800" i="1"/>
  <c r="E1800" i="1"/>
  <c r="F1800" i="1"/>
  <c r="G1800" i="1"/>
  <c r="H1800" i="1"/>
  <c r="J1800" i="1"/>
  <c r="K1800" i="1"/>
  <c r="L1800" i="1"/>
  <c r="M1800" i="1"/>
  <c r="AG1800" i="1"/>
  <c r="AH1800" i="1"/>
  <c r="AI1800" i="1"/>
  <c r="AJ1800" i="1"/>
  <c r="AK1800" i="1"/>
  <c r="AL1800" i="1"/>
  <c r="AM1800" i="1"/>
  <c r="AN1800" i="1"/>
  <c r="AV1800" i="1"/>
  <c r="C1801" i="1"/>
  <c r="D1801" i="1"/>
  <c r="E1801" i="1"/>
  <c r="F1801" i="1"/>
  <c r="G1801" i="1"/>
  <c r="H1801" i="1"/>
  <c r="J1801" i="1"/>
  <c r="K1801" i="1"/>
  <c r="L1801" i="1"/>
  <c r="M1801" i="1"/>
  <c r="AG1801" i="1"/>
  <c r="AH1801" i="1"/>
  <c r="AI1801" i="1"/>
  <c r="AJ1801" i="1"/>
  <c r="AK1801" i="1"/>
  <c r="AL1801" i="1"/>
  <c r="AM1801" i="1"/>
  <c r="AN1801" i="1"/>
  <c r="AV1801" i="1"/>
  <c r="C1802" i="1"/>
  <c r="D1802" i="1"/>
  <c r="E1802" i="1"/>
  <c r="F1802" i="1"/>
  <c r="G1802" i="1"/>
  <c r="H1802" i="1"/>
  <c r="J1802" i="1"/>
  <c r="K1802" i="1"/>
  <c r="L1802" i="1"/>
  <c r="M1802" i="1"/>
  <c r="AG1802" i="1"/>
  <c r="AH1802" i="1"/>
  <c r="AI1802" i="1"/>
  <c r="AJ1802" i="1"/>
  <c r="AK1802" i="1"/>
  <c r="AL1802" i="1"/>
  <c r="AM1802" i="1"/>
  <c r="AN1802" i="1"/>
  <c r="AV1802" i="1"/>
  <c r="C1803" i="1"/>
  <c r="D1803" i="1"/>
  <c r="E1803" i="1"/>
  <c r="F1803" i="1"/>
  <c r="G1803" i="1"/>
  <c r="H1803" i="1"/>
  <c r="J1803" i="1"/>
  <c r="K1803" i="1"/>
  <c r="L1803" i="1"/>
  <c r="M1803" i="1"/>
  <c r="AG1803" i="1"/>
  <c r="AH1803" i="1"/>
  <c r="AI1803" i="1"/>
  <c r="AJ1803" i="1"/>
  <c r="AK1803" i="1"/>
  <c r="AL1803" i="1"/>
  <c r="AM1803" i="1"/>
  <c r="AN1803" i="1"/>
  <c r="AV1803" i="1"/>
  <c r="C1804" i="1"/>
  <c r="D1804" i="1"/>
  <c r="E1804" i="1"/>
  <c r="F1804" i="1"/>
  <c r="G1804" i="1"/>
  <c r="H1804" i="1"/>
  <c r="J1804" i="1"/>
  <c r="K1804" i="1"/>
  <c r="L1804" i="1"/>
  <c r="M1804" i="1"/>
  <c r="AG1804" i="1"/>
  <c r="AH1804" i="1"/>
  <c r="AI1804" i="1"/>
  <c r="AJ1804" i="1"/>
  <c r="AK1804" i="1"/>
  <c r="AL1804" i="1"/>
  <c r="AM1804" i="1"/>
  <c r="AN1804" i="1"/>
  <c r="AV1804" i="1"/>
  <c r="C1805" i="1"/>
  <c r="D1805" i="1"/>
  <c r="E1805" i="1"/>
  <c r="F1805" i="1"/>
  <c r="G1805" i="1"/>
  <c r="H1805" i="1"/>
  <c r="J1805" i="1"/>
  <c r="K1805" i="1"/>
  <c r="L1805" i="1"/>
  <c r="M1805" i="1"/>
  <c r="AG1805" i="1"/>
  <c r="AH1805" i="1"/>
  <c r="AI1805" i="1"/>
  <c r="AJ1805" i="1"/>
  <c r="AK1805" i="1"/>
  <c r="AL1805" i="1"/>
  <c r="AM1805" i="1"/>
  <c r="AN1805" i="1"/>
  <c r="AV1805" i="1"/>
  <c r="C1806" i="1"/>
  <c r="D1806" i="1"/>
  <c r="E1806" i="1"/>
  <c r="F1806" i="1"/>
  <c r="G1806" i="1"/>
  <c r="H1806" i="1"/>
  <c r="J1806" i="1"/>
  <c r="K1806" i="1"/>
  <c r="L1806" i="1"/>
  <c r="M1806" i="1"/>
  <c r="AG1806" i="1"/>
  <c r="AH1806" i="1"/>
  <c r="AI1806" i="1"/>
  <c r="AJ1806" i="1"/>
  <c r="AK1806" i="1"/>
  <c r="AL1806" i="1"/>
  <c r="AM1806" i="1"/>
  <c r="AN1806" i="1"/>
  <c r="AV1806" i="1"/>
  <c r="C1807" i="1"/>
  <c r="D1807" i="1"/>
  <c r="E1807" i="1"/>
  <c r="F1807" i="1"/>
  <c r="G1807" i="1"/>
  <c r="H1807" i="1"/>
  <c r="J1807" i="1"/>
  <c r="K1807" i="1"/>
  <c r="L1807" i="1"/>
  <c r="M1807" i="1"/>
  <c r="AG1807" i="1"/>
  <c r="AH1807" i="1"/>
  <c r="AI1807" i="1"/>
  <c r="AJ1807" i="1"/>
  <c r="AK1807" i="1"/>
  <c r="AL1807" i="1"/>
  <c r="AM1807" i="1"/>
  <c r="AN1807" i="1"/>
  <c r="AV1807" i="1"/>
  <c r="C1808" i="1"/>
  <c r="D1808" i="1"/>
  <c r="E1808" i="1"/>
  <c r="F1808" i="1"/>
  <c r="G1808" i="1"/>
  <c r="H1808" i="1"/>
  <c r="J1808" i="1"/>
  <c r="K1808" i="1"/>
  <c r="L1808" i="1"/>
  <c r="M1808" i="1"/>
  <c r="AG1808" i="1"/>
  <c r="AH1808" i="1"/>
  <c r="AI1808" i="1"/>
  <c r="AJ1808" i="1"/>
  <c r="AK1808" i="1"/>
  <c r="AL1808" i="1"/>
  <c r="AM1808" i="1"/>
  <c r="AN1808" i="1"/>
  <c r="AV1808" i="1"/>
  <c r="C1809" i="1"/>
  <c r="D1809" i="1"/>
  <c r="E1809" i="1"/>
  <c r="F1809" i="1"/>
  <c r="G1809" i="1"/>
  <c r="H1809" i="1"/>
  <c r="J1809" i="1"/>
  <c r="K1809" i="1"/>
  <c r="L1809" i="1"/>
  <c r="M1809" i="1"/>
  <c r="AG1809" i="1"/>
  <c r="AH1809" i="1"/>
  <c r="AI1809" i="1"/>
  <c r="AJ1809" i="1"/>
  <c r="AK1809" i="1"/>
  <c r="AL1809" i="1"/>
  <c r="AM1809" i="1"/>
  <c r="AN1809" i="1"/>
  <c r="AV1809" i="1"/>
  <c r="C1810" i="1"/>
  <c r="D1810" i="1"/>
  <c r="E1810" i="1"/>
  <c r="F1810" i="1"/>
  <c r="G1810" i="1"/>
  <c r="H1810" i="1"/>
  <c r="J1810" i="1"/>
  <c r="K1810" i="1"/>
  <c r="L1810" i="1"/>
  <c r="M1810" i="1"/>
  <c r="AG1810" i="1"/>
  <c r="AH1810" i="1"/>
  <c r="AI1810" i="1"/>
  <c r="AJ1810" i="1"/>
  <c r="AK1810" i="1"/>
  <c r="AL1810" i="1"/>
  <c r="AM1810" i="1"/>
  <c r="AN1810" i="1"/>
  <c r="AV1810" i="1"/>
  <c r="C1811" i="1"/>
  <c r="D1811" i="1"/>
  <c r="E1811" i="1"/>
  <c r="F1811" i="1"/>
  <c r="G1811" i="1"/>
  <c r="H1811" i="1"/>
  <c r="J1811" i="1"/>
  <c r="K1811" i="1"/>
  <c r="L1811" i="1"/>
  <c r="M1811" i="1"/>
  <c r="AG1811" i="1"/>
  <c r="AH1811" i="1"/>
  <c r="AI1811" i="1"/>
  <c r="AJ1811" i="1"/>
  <c r="AK1811" i="1"/>
  <c r="AL1811" i="1"/>
  <c r="AM1811" i="1"/>
  <c r="AN1811" i="1"/>
  <c r="AV1811" i="1"/>
  <c r="C1812" i="1"/>
  <c r="D1812" i="1"/>
  <c r="E1812" i="1"/>
  <c r="F1812" i="1"/>
  <c r="G1812" i="1"/>
  <c r="H1812" i="1"/>
  <c r="J1812" i="1"/>
  <c r="K1812" i="1"/>
  <c r="L1812" i="1"/>
  <c r="M1812" i="1"/>
  <c r="AG1812" i="1"/>
  <c r="AH1812" i="1"/>
  <c r="AI1812" i="1"/>
  <c r="AJ1812" i="1"/>
  <c r="AK1812" i="1"/>
  <c r="AL1812" i="1"/>
  <c r="AM1812" i="1"/>
  <c r="AN1812" i="1"/>
  <c r="AV1812" i="1"/>
  <c r="C1813" i="1"/>
  <c r="D1813" i="1"/>
  <c r="E1813" i="1"/>
  <c r="F1813" i="1"/>
  <c r="G1813" i="1"/>
  <c r="H1813" i="1"/>
  <c r="J1813" i="1"/>
  <c r="K1813" i="1"/>
  <c r="L1813" i="1"/>
  <c r="M1813" i="1"/>
  <c r="AG1813" i="1"/>
  <c r="AH1813" i="1"/>
  <c r="AI1813" i="1"/>
  <c r="AJ1813" i="1"/>
  <c r="AK1813" i="1"/>
  <c r="AL1813" i="1"/>
  <c r="AM1813" i="1"/>
  <c r="AN1813" i="1"/>
  <c r="AV1813" i="1"/>
  <c r="C1814" i="1"/>
  <c r="D1814" i="1"/>
  <c r="E1814" i="1"/>
  <c r="F1814" i="1"/>
  <c r="G1814" i="1"/>
  <c r="H1814" i="1"/>
  <c r="J1814" i="1"/>
  <c r="K1814" i="1"/>
  <c r="L1814" i="1"/>
  <c r="M1814" i="1"/>
  <c r="AG1814" i="1"/>
  <c r="AH1814" i="1"/>
  <c r="AI1814" i="1"/>
  <c r="AJ1814" i="1"/>
  <c r="AK1814" i="1"/>
  <c r="AL1814" i="1"/>
  <c r="AM1814" i="1"/>
  <c r="AN1814" i="1"/>
  <c r="AV1814" i="1"/>
  <c r="C1815" i="1"/>
  <c r="D1815" i="1"/>
  <c r="E1815" i="1"/>
  <c r="F1815" i="1"/>
  <c r="G1815" i="1"/>
  <c r="H1815" i="1"/>
  <c r="J1815" i="1"/>
  <c r="K1815" i="1"/>
  <c r="L1815" i="1"/>
  <c r="M1815" i="1"/>
  <c r="AG1815" i="1"/>
  <c r="AH1815" i="1"/>
  <c r="AI1815" i="1"/>
  <c r="AJ1815" i="1"/>
  <c r="AK1815" i="1"/>
  <c r="AL1815" i="1"/>
  <c r="AM1815" i="1"/>
  <c r="AN1815" i="1"/>
  <c r="AV1815" i="1"/>
  <c r="C1816" i="1"/>
  <c r="D1816" i="1"/>
  <c r="E1816" i="1"/>
  <c r="F1816" i="1"/>
  <c r="G1816" i="1"/>
  <c r="H1816" i="1"/>
  <c r="J1816" i="1"/>
  <c r="K1816" i="1"/>
  <c r="L1816" i="1"/>
  <c r="M1816" i="1"/>
  <c r="AG1816" i="1"/>
  <c r="AH1816" i="1"/>
  <c r="AI1816" i="1"/>
  <c r="AJ1816" i="1"/>
  <c r="AK1816" i="1"/>
  <c r="AL1816" i="1"/>
  <c r="AM1816" i="1"/>
  <c r="AN1816" i="1"/>
  <c r="AV1816" i="1"/>
  <c r="C1817" i="1"/>
  <c r="D1817" i="1"/>
  <c r="E1817" i="1"/>
  <c r="F1817" i="1"/>
  <c r="G1817" i="1"/>
  <c r="H1817" i="1"/>
  <c r="J1817" i="1"/>
  <c r="K1817" i="1"/>
  <c r="L1817" i="1"/>
  <c r="M1817" i="1"/>
  <c r="AG1817" i="1"/>
  <c r="AH1817" i="1"/>
  <c r="AI1817" i="1"/>
  <c r="AJ1817" i="1"/>
  <c r="AK1817" i="1"/>
  <c r="AL1817" i="1"/>
  <c r="AM1817" i="1"/>
  <c r="AN1817" i="1"/>
  <c r="AV1817" i="1"/>
  <c r="C1818" i="1"/>
  <c r="D1818" i="1"/>
  <c r="E1818" i="1"/>
  <c r="F1818" i="1"/>
  <c r="G1818" i="1"/>
  <c r="H1818" i="1"/>
  <c r="J1818" i="1"/>
  <c r="K1818" i="1"/>
  <c r="L1818" i="1"/>
  <c r="M1818" i="1"/>
  <c r="AG1818" i="1"/>
  <c r="AH1818" i="1"/>
  <c r="AI1818" i="1"/>
  <c r="AJ1818" i="1"/>
  <c r="AK1818" i="1"/>
  <c r="AL1818" i="1"/>
  <c r="AM1818" i="1"/>
  <c r="AN1818" i="1"/>
  <c r="AV1818" i="1"/>
  <c r="C1819" i="1"/>
  <c r="D1819" i="1"/>
  <c r="E1819" i="1"/>
  <c r="F1819" i="1"/>
  <c r="G1819" i="1"/>
  <c r="H1819" i="1"/>
  <c r="J1819" i="1"/>
  <c r="K1819" i="1"/>
  <c r="L1819" i="1"/>
  <c r="M1819" i="1"/>
  <c r="AG1819" i="1"/>
  <c r="AH1819" i="1"/>
  <c r="AI1819" i="1"/>
  <c r="AJ1819" i="1"/>
  <c r="AK1819" i="1"/>
  <c r="AL1819" i="1"/>
  <c r="AM1819" i="1"/>
  <c r="AN1819" i="1"/>
  <c r="AV1819" i="1"/>
  <c r="C1820" i="1"/>
  <c r="D1820" i="1"/>
  <c r="E1820" i="1"/>
  <c r="F1820" i="1"/>
  <c r="G1820" i="1"/>
  <c r="H1820" i="1"/>
  <c r="J1820" i="1"/>
  <c r="K1820" i="1"/>
  <c r="L1820" i="1"/>
  <c r="M1820" i="1"/>
  <c r="AG1820" i="1"/>
  <c r="AH1820" i="1"/>
  <c r="AI1820" i="1"/>
  <c r="AJ1820" i="1"/>
  <c r="AK1820" i="1"/>
  <c r="AL1820" i="1"/>
  <c r="AM1820" i="1"/>
  <c r="AN1820" i="1"/>
  <c r="AV1820" i="1"/>
  <c r="C1821" i="1"/>
  <c r="D1821" i="1"/>
  <c r="E1821" i="1"/>
  <c r="F1821" i="1"/>
  <c r="G1821" i="1"/>
  <c r="H1821" i="1"/>
  <c r="J1821" i="1"/>
  <c r="K1821" i="1"/>
  <c r="L1821" i="1"/>
  <c r="M1821" i="1"/>
  <c r="AG1821" i="1"/>
  <c r="AH1821" i="1"/>
  <c r="AI1821" i="1"/>
  <c r="AJ1821" i="1"/>
  <c r="AK1821" i="1"/>
  <c r="AL1821" i="1"/>
  <c r="AM1821" i="1"/>
  <c r="AN1821" i="1"/>
  <c r="AV1821" i="1"/>
  <c r="C1822" i="1"/>
  <c r="D1822" i="1"/>
  <c r="E1822" i="1"/>
  <c r="F1822" i="1"/>
  <c r="G1822" i="1"/>
  <c r="H1822" i="1"/>
  <c r="J1822" i="1"/>
  <c r="K1822" i="1"/>
  <c r="L1822" i="1"/>
  <c r="M1822" i="1"/>
  <c r="AG1822" i="1"/>
  <c r="AH1822" i="1"/>
  <c r="AI1822" i="1"/>
  <c r="AJ1822" i="1"/>
  <c r="AK1822" i="1"/>
  <c r="AL1822" i="1"/>
  <c r="AM1822" i="1"/>
  <c r="AN1822" i="1"/>
  <c r="AV1822" i="1"/>
  <c r="C1823" i="1"/>
  <c r="D1823" i="1"/>
  <c r="E1823" i="1"/>
  <c r="F1823" i="1"/>
  <c r="G1823" i="1"/>
  <c r="H1823" i="1"/>
  <c r="J1823" i="1"/>
  <c r="K1823" i="1"/>
  <c r="L1823" i="1"/>
  <c r="M1823" i="1"/>
  <c r="AG1823" i="1"/>
  <c r="AH1823" i="1"/>
  <c r="AI1823" i="1"/>
  <c r="AJ1823" i="1"/>
  <c r="AK1823" i="1"/>
  <c r="AL1823" i="1"/>
  <c r="AM1823" i="1"/>
  <c r="AN1823" i="1"/>
  <c r="AV1823" i="1"/>
  <c r="C1824" i="1"/>
  <c r="D1824" i="1"/>
  <c r="E1824" i="1"/>
  <c r="F1824" i="1"/>
  <c r="G1824" i="1"/>
  <c r="H1824" i="1"/>
  <c r="J1824" i="1"/>
  <c r="K1824" i="1"/>
  <c r="L1824" i="1"/>
  <c r="M1824" i="1"/>
  <c r="AG1824" i="1"/>
  <c r="AH1824" i="1"/>
  <c r="AI1824" i="1"/>
  <c r="AJ1824" i="1"/>
  <c r="AK1824" i="1"/>
  <c r="AL1824" i="1"/>
  <c r="AM1824" i="1"/>
  <c r="AN1824" i="1"/>
  <c r="AV1824" i="1"/>
  <c r="C1825" i="1"/>
  <c r="D1825" i="1"/>
  <c r="E1825" i="1"/>
  <c r="F1825" i="1"/>
  <c r="G1825" i="1"/>
  <c r="H1825" i="1"/>
  <c r="J1825" i="1"/>
  <c r="K1825" i="1"/>
  <c r="L1825" i="1"/>
  <c r="M1825" i="1"/>
  <c r="AG1825" i="1"/>
  <c r="AH1825" i="1"/>
  <c r="AI1825" i="1"/>
  <c r="AJ1825" i="1"/>
  <c r="AK1825" i="1"/>
  <c r="AL1825" i="1"/>
  <c r="AM1825" i="1"/>
  <c r="AN1825" i="1"/>
  <c r="AV1825" i="1"/>
  <c r="C1826" i="1"/>
  <c r="D1826" i="1"/>
  <c r="E1826" i="1"/>
  <c r="F1826" i="1"/>
  <c r="G1826" i="1"/>
  <c r="H1826" i="1"/>
  <c r="J1826" i="1"/>
  <c r="K1826" i="1"/>
  <c r="L1826" i="1"/>
  <c r="M1826" i="1"/>
  <c r="AG1826" i="1"/>
  <c r="AH1826" i="1"/>
  <c r="AI1826" i="1"/>
  <c r="AJ1826" i="1"/>
  <c r="AK1826" i="1"/>
  <c r="AL1826" i="1"/>
  <c r="AM1826" i="1"/>
  <c r="AN1826" i="1"/>
  <c r="AV1826" i="1"/>
  <c r="C1827" i="1"/>
  <c r="D1827" i="1"/>
  <c r="E1827" i="1"/>
  <c r="F1827" i="1"/>
  <c r="G1827" i="1"/>
  <c r="H1827" i="1"/>
  <c r="J1827" i="1"/>
  <c r="K1827" i="1"/>
  <c r="L1827" i="1"/>
  <c r="M1827" i="1"/>
  <c r="AG1827" i="1"/>
  <c r="AH1827" i="1"/>
  <c r="AI1827" i="1"/>
  <c r="AJ1827" i="1"/>
  <c r="AK1827" i="1"/>
  <c r="AL1827" i="1"/>
  <c r="AM1827" i="1"/>
  <c r="AN1827" i="1"/>
  <c r="AV1827" i="1"/>
  <c r="C1828" i="1"/>
  <c r="D1828" i="1"/>
  <c r="E1828" i="1"/>
  <c r="F1828" i="1"/>
  <c r="G1828" i="1"/>
  <c r="H1828" i="1"/>
  <c r="J1828" i="1"/>
  <c r="K1828" i="1"/>
  <c r="L1828" i="1"/>
  <c r="M1828" i="1"/>
  <c r="AG1828" i="1"/>
  <c r="AH1828" i="1"/>
  <c r="AI1828" i="1"/>
  <c r="AJ1828" i="1"/>
  <c r="AK1828" i="1"/>
  <c r="AL1828" i="1"/>
  <c r="AM1828" i="1"/>
  <c r="AN1828" i="1"/>
  <c r="AV1828" i="1"/>
  <c r="C1829" i="1"/>
  <c r="D1829" i="1"/>
  <c r="E1829" i="1"/>
  <c r="F1829" i="1"/>
  <c r="G1829" i="1"/>
  <c r="H1829" i="1"/>
  <c r="J1829" i="1"/>
  <c r="K1829" i="1"/>
  <c r="L1829" i="1"/>
  <c r="M1829" i="1"/>
  <c r="AG1829" i="1"/>
  <c r="AH1829" i="1"/>
  <c r="AI1829" i="1"/>
  <c r="AJ1829" i="1"/>
  <c r="AK1829" i="1"/>
  <c r="AL1829" i="1"/>
  <c r="AM1829" i="1"/>
  <c r="AN1829" i="1"/>
  <c r="AV1829" i="1"/>
  <c r="C1830" i="1"/>
  <c r="D1830" i="1"/>
  <c r="E1830" i="1"/>
  <c r="F1830" i="1"/>
  <c r="G1830" i="1"/>
  <c r="H1830" i="1"/>
  <c r="J1830" i="1"/>
  <c r="K1830" i="1"/>
  <c r="L1830" i="1"/>
  <c r="M1830" i="1"/>
  <c r="AG1830" i="1"/>
  <c r="AH1830" i="1"/>
  <c r="AI1830" i="1"/>
  <c r="AJ1830" i="1"/>
  <c r="AK1830" i="1"/>
  <c r="AL1830" i="1"/>
  <c r="AM1830" i="1"/>
  <c r="AN1830" i="1"/>
  <c r="AV1830" i="1"/>
  <c r="C1831" i="1"/>
  <c r="D1831" i="1"/>
  <c r="E1831" i="1"/>
  <c r="F1831" i="1"/>
  <c r="G1831" i="1"/>
  <c r="H1831" i="1"/>
  <c r="J1831" i="1"/>
  <c r="K1831" i="1"/>
  <c r="L1831" i="1"/>
  <c r="M1831" i="1"/>
  <c r="AG1831" i="1"/>
  <c r="AH1831" i="1"/>
  <c r="AI1831" i="1"/>
  <c r="AJ1831" i="1"/>
  <c r="AK1831" i="1"/>
  <c r="AL1831" i="1"/>
  <c r="AM1831" i="1"/>
  <c r="AN1831" i="1"/>
  <c r="AV1831" i="1"/>
  <c r="C1832" i="1"/>
  <c r="D1832" i="1"/>
  <c r="E1832" i="1"/>
  <c r="F1832" i="1"/>
  <c r="G1832" i="1"/>
  <c r="H1832" i="1"/>
  <c r="J1832" i="1"/>
  <c r="K1832" i="1"/>
  <c r="L1832" i="1"/>
  <c r="M1832" i="1"/>
  <c r="AG1832" i="1"/>
  <c r="AH1832" i="1"/>
  <c r="AI1832" i="1"/>
  <c r="AJ1832" i="1"/>
  <c r="AK1832" i="1"/>
  <c r="AL1832" i="1"/>
  <c r="AM1832" i="1"/>
  <c r="AN1832" i="1"/>
  <c r="AV1832" i="1"/>
  <c r="C1833" i="1"/>
  <c r="D1833" i="1"/>
  <c r="E1833" i="1"/>
  <c r="F1833" i="1"/>
  <c r="G1833" i="1"/>
  <c r="H1833" i="1"/>
  <c r="J1833" i="1"/>
  <c r="K1833" i="1"/>
  <c r="L1833" i="1"/>
  <c r="M1833" i="1"/>
  <c r="AG1833" i="1"/>
  <c r="AH1833" i="1"/>
  <c r="AI1833" i="1"/>
  <c r="AJ1833" i="1"/>
  <c r="AK1833" i="1"/>
  <c r="AL1833" i="1"/>
  <c r="AM1833" i="1"/>
  <c r="AN1833" i="1"/>
  <c r="AV1833" i="1"/>
  <c r="C1834" i="1"/>
  <c r="D1834" i="1"/>
  <c r="E1834" i="1"/>
  <c r="F1834" i="1"/>
  <c r="G1834" i="1"/>
  <c r="H1834" i="1"/>
  <c r="J1834" i="1"/>
  <c r="K1834" i="1"/>
  <c r="L1834" i="1"/>
  <c r="M1834" i="1"/>
  <c r="AG1834" i="1"/>
  <c r="AH1834" i="1"/>
  <c r="AI1834" i="1"/>
  <c r="AJ1834" i="1"/>
  <c r="AK1834" i="1"/>
  <c r="AL1834" i="1"/>
  <c r="AM1834" i="1"/>
  <c r="AN1834" i="1"/>
  <c r="AV1834" i="1"/>
  <c r="C1835" i="1"/>
  <c r="D1835" i="1"/>
  <c r="E1835" i="1"/>
  <c r="F1835" i="1"/>
  <c r="G1835" i="1"/>
  <c r="H1835" i="1"/>
  <c r="J1835" i="1"/>
  <c r="K1835" i="1"/>
  <c r="L1835" i="1"/>
  <c r="M1835" i="1"/>
  <c r="AG1835" i="1"/>
  <c r="AH1835" i="1"/>
  <c r="AI1835" i="1"/>
  <c r="AJ1835" i="1"/>
  <c r="AK1835" i="1"/>
  <c r="AL1835" i="1"/>
  <c r="AM1835" i="1"/>
  <c r="AN1835" i="1"/>
  <c r="AV1835" i="1"/>
  <c r="C1836" i="1"/>
  <c r="D1836" i="1"/>
  <c r="E1836" i="1"/>
  <c r="F1836" i="1"/>
  <c r="G1836" i="1"/>
  <c r="H1836" i="1"/>
  <c r="J1836" i="1"/>
  <c r="K1836" i="1"/>
  <c r="L1836" i="1"/>
  <c r="M1836" i="1"/>
  <c r="AG1836" i="1"/>
  <c r="AH1836" i="1"/>
  <c r="AI1836" i="1"/>
  <c r="AJ1836" i="1"/>
  <c r="AK1836" i="1"/>
  <c r="AL1836" i="1"/>
  <c r="AM1836" i="1"/>
  <c r="AN1836" i="1"/>
  <c r="AV1836" i="1"/>
  <c r="C1837" i="1"/>
  <c r="D1837" i="1"/>
  <c r="E1837" i="1"/>
  <c r="F1837" i="1"/>
  <c r="G1837" i="1"/>
  <c r="H1837" i="1"/>
  <c r="J1837" i="1"/>
  <c r="K1837" i="1"/>
  <c r="L1837" i="1"/>
  <c r="M1837" i="1"/>
  <c r="AG1837" i="1"/>
  <c r="AH1837" i="1"/>
  <c r="AI1837" i="1"/>
  <c r="AJ1837" i="1"/>
  <c r="AK1837" i="1"/>
  <c r="AL1837" i="1"/>
  <c r="AM1837" i="1"/>
  <c r="AN1837" i="1"/>
  <c r="AV1837" i="1"/>
  <c r="C1838" i="1"/>
  <c r="D1838" i="1"/>
  <c r="E1838" i="1"/>
  <c r="F1838" i="1"/>
  <c r="G1838" i="1"/>
  <c r="H1838" i="1"/>
  <c r="J1838" i="1"/>
  <c r="K1838" i="1"/>
  <c r="L1838" i="1"/>
  <c r="M1838" i="1"/>
  <c r="AG1838" i="1"/>
  <c r="AH1838" i="1"/>
  <c r="AI1838" i="1"/>
  <c r="AJ1838" i="1"/>
  <c r="AK1838" i="1"/>
  <c r="AL1838" i="1"/>
  <c r="AM1838" i="1"/>
  <c r="AN1838" i="1"/>
  <c r="AV1838" i="1"/>
  <c r="C1839" i="1"/>
  <c r="D1839" i="1"/>
  <c r="E1839" i="1"/>
  <c r="F1839" i="1"/>
  <c r="G1839" i="1"/>
  <c r="H1839" i="1"/>
  <c r="J1839" i="1"/>
  <c r="K1839" i="1"/>
  <c r="L1839" i="1"/>
  <c r="M1839" i="1"/>
  <c r="AG1839" i="1"/>
  <c r="AH1839" i="1"/>
  <c r="AI1839" i="1"/>
  <c r="AJ1839" i="1"/>
  <c r="AK1839" i="1"/>
  <c r="AL1839" i="1"/>
  <c r="AM1839" i="1"/>
  <c r="AN1839" i="1"/>
  <c r="AV1839" i="1"/>
  <c r="C1840" i="1"/>
  <c r="D1840" i="1"/>
  <c r="E1840" i="1"/>
  <c r="F1840" i="1"/>
  <c r="G1840" i="1"/>
  <c r="H1840" i="1"/>
  <c r="J1840" i="1"/>
  <c r="K1840" i="1"/>
  <c r="L1840" i="1"/>
  <c r="M1840" i="1"/>
  <c r="AG1840" i="1"/>
  <c r="AH1840" i="1"/>
  <c r="AI1840" i="1"/>
  <c r="AJ1840" i="1"/>
  <c r="AK1840" i="1"/>
  <c r="AL1840" i="1"/>
  <c r="AM1840" i="1"/>
  <c r="AN1840" i="1"/>
  <c r="AV1840" i="1"/>
  <c r="C1841" i="1"/>
  <c r="D1841" i="1"/>
  <c r="E1841" i="1"/>
  <c r="F1841" i="1"/>
  <c r="G1841" i="1"/>
  <c r="H1841" i="1"/>
  <c r="J1841" i="1"/>
  <c r="K1841" i="1"/>
  <c r="L1841" i="1"/>
  <c r="M1841" i="1"/>
  <c r="AG1841" i="1"/>
  <c r="AH1841" i="1"/>
  <c r="AI1841" i="1"/>
  <c r="AJ1841" i="1"/>
  <c r="AK1841" i="1"/>
  <c r="AL1841" i="1"/>
  <c r="AM1841" i="1"/>
  <c r="AN1841" i="1"/>
  <c r="AV1841" i="1"/>
  <c r="C1842" i="1"/>
  <c r="D1842" i="1"/>
  <c r="E1842" i="1"/>
  <c r="F1842" i="1"/>
  <c r="G1842" i="1"/>
  <c r="H1842" i="1"/>
  <c r="J1842" i="1"/>
  <c r="K1842" i="1"/>
  <c r="L1842" i="1"/>
  <c r="M1842" i="1"/>
  <c r="AG1842" i="1"/>
  <c r="AH1842" i="1"/>
  <c r="AI1842" i="1"/>
  <c r="AJ1842" i="1"/>
  <c r="AK1842" i="1"/>
  <c r="AL1842" i="1"/>
  <c r="AM1842" i="1"/>
  <c r="AN1842" i="1"/>
  <c r="AV1842" i="1"/>
  <c r="C1843" i="1"/>
  <c r="D1843" i="1"/>
  <c r="E1843" i="1"/>
  <c r="F1843" i="1"/>
  <c r="G1843" i="1"/>
  <c r="H1843" i="1"/>
  <c r="J1843" i="1"/>
  <c r="K1843" i="1"/>
  <c r="L1843" i="1"/>
  <c r="M1843" i="1"/>
  <c r="AG1843" i="1"/>
  <c r="AH1843" i="1"/>
  <c r="AI1843" i="1"/>
  <c r="AJ1843" i="1"/>
  <c r="AK1843" i="1"/>
  <c r="AL1843" i="1"/>
  <c r="AM1843" i="1"/>
  <c r="AN1843" i="1"/>
  <c r="AV1843" i="1"/>
  <c r="C1844" i="1"/>
  <c r="D1844" i="1"/>
  <c r="E1844" i="1"/>
  <c r="F1844" i="1"/>
  <c r="G1844" i="1"/>
  <c r="H1844" i="1"/>
  <c r="J1844" i="1"/>
  <c r="K1844" i="1"/>
  <c r="L1844" i="1"/>
  <c r="M1844" i="1"/>
  <c r="AG1844" i="1"/>
  <c r="AH1844" i="1"/>
  <c r="AI1844" i="1"/>
  <c r="AJ1844" i="1"/>
  <c r="AK1844" i="1"/>
  <c r="AL1844" i="1"/>
  <c r="AM1844" i="1"/>
  <c r="AN1844" i="1"/>
  <c r="AV1844" i="1"/>
  <c r="C1845" i="1"/>
  <c r="D1845" i="1"/>
  <c r="E1845" i="1"/>
  <c r="F1845" i="1"/>
  <c r="G1845" i="1"/>
  <c r="H1845" i="1"/>
  <c r="J1845" i="1"/>
  <c r="K1845" i="1"/>
  <c r="L1845" i="1"/>
  <c r="M1845" i="1"/>
  <c r="AG1845" i="1"/>
  <c r="AH1845" i="1"/>
  <c r="AI1845" i="1"/>
  <c r="AJ1845" i="1"/>
  <c r="AK1845" i="1"/>
  <c r="AL1845" i="1"/>
  <c r="AM1845" i="1"/>
  <c r="AN1845" i="1"/>
  <c r="AV1845" i="1"/>
  <c r="C1846" i="1"/>
  <c r="D1846" i="1"/>
  <c r="E1846" i="1"/>
  <c r="F1846" i="1"/>
  <c r="G1846" i="1"/>
  <c r="H1846" i="1"/>
  <c r="J1846" i="1"/>
  <c r="K1846" i="1"/>
  <c r="L1846" i="1"/>
  <c r="M1846" i="1"/>
  <c r="AG1846" i="1"/>
  <c r="AH1846" i="1"/>
  <c r="AI1846" i="1"/>
  <c r="AJ1846" i="1"/>
  <c r="AK1846" i="1"/>
  <c r="AL1846" i="1"/>
  <c r="AM1846" i="1"/>
  <c r="AN1846" i="1"/>
  <c r="AV1846" i="1"/>
  <c r="C1847" i="1"/>
  <c r="D1847" i="1"/>
  <c r="E1847" i="1"/>
  <c r="F1847" i="1"/>
  <c r="G1847" i="1"/>
  <c r="H1847" i="1"/>
  <c r="J1847" i="1"/>
  <c r="K1847" i="1"/>
  <c r="L1847" i="1"/>
  <c r="M1847" i="1"/>
  <c r="AG1847" i="1"/>
  <c r="AH1847" i="1"/>
  <c r="AI1847" i="1"/>
  <c r="AJ1847" i="1"/>
  <c r="AK1847" i="1"/>
  <c r="AL1847" i="1"/>
  <c r="AM1847" i="1"/>
  <c r="AN1847" i="1"/>
  <c r="AV1847" i="1"/>
  <c r="C1848" i="1"/>
  <c r="D1848" i="1"/>
  <c r="E1848" i="1"/>
  <c r="F1848" i="1"/>
  <c r="G1848" i="1"/>
  <c r="H1848" i="1"/>
  <c r="J1848" i="1"/>
  <c r="K1848" i="1"/>
  <c r="L1848" i="1"/>
  <c r="M1848" i="1"/>
  <c r="AG1848" i="1"/>
  <c r="AH1848" i="1"/>
  <c r="AI1848" i="1"/>
  <c r="AJ1848" i="1"/>
  <c r="AK1848" i="1"/>
  <c r="AL1848" i="1"/>
  <c r="AM1848" i="1"/>
  <c r="AN1848" i="1"/>
  <c r="AV1848" i="1"/>
  <c r="C1849" i="1"/>
  <c r="D1849" i="1"/>
  <c r="E1849" i="1"/>
  <c r="F1849" i="1"/>
  <c r="G1849" i="1"/>
  <c r="H1849" i="1"/>
  <c r="J1849" i="1"/>
  <c r="K1849" i="1"/>
  <c r="L1849" i="1"/>
  <c r="M1849" i="1"/>
  <c r="AG1849" i="1"/>
  <c r="AH1849" i="1"/>
  <c r="AI1849" i="1"/>
  <c r="AJ1849" i="1"/>
  <c r="AK1849" i="1"/>
  <c r="AL1849" i="1"/>
  <c r="AM1849" i="1"/>
  <c r="AN1849" i="1"/>
  <c r="AV1849" i="1"/>
  <c r="C1850" i="1"/>
  <c r="D1850" i="1"/>
  <c r="E1850" i="1"/>
  <c r="F1850" i="1"/>
  <c r="G1850" i="1"/>
  <c r="H1850" i="1"/>
  <c r="J1850" i="1"/>
  <c r="K1850" i="1"/>
  <c r="L1850" i="1"/>
  <c r="M1850" i="1"/>
  <c r="AG1850" i="1"/>
  <c r="AH1850" i="1"/>
  <c r="AI1850" i="1"/>
  <c r="AJ1850" i="1"/>
  <c r="AK1850" i="1"/>
  <c r="AL1850" i="1"/>
  <c r="AM1850" i="1"/>
  <c r="AN1850" i="1"/>
  <c r="AV1850" i="1"/>
  <c r="C1851" i="1"/>
  <c r="D1851" i="1"/>
  <c r="E1851" i="1"/>
  <c r="F1851" i="1"/>
  <c r="G1851" i="1"/>
  <c r="H1851" i="1"/>
  <c r="J1851" i="1"/>
  <c r="K1851" i="1"/>
  <c r="L1851" i="1"/>
  <c r="M1851" i="1"/>
  <c r="AG1851" i="1"/>
  <c r="AH1851" i="1"/>
  <c r="AI1851" i="1"/>
  <c r="AJ1851" i="1"/>
  <c r="AK1851" i="1"/>
  <c r="AL1851" i="1"/>
  <c r="AM1851" i="1"/>
  <c r="AN1851" i="1"/>
  <c r="AV1851" i="1"/>
  <c r="C1852" i="1"/>
  <c r="D1852" i="1"/>
  <c r="E1852" i="1"/>
  <c r="F1852" i="1"/>
  <c r="G1852" i="1"/>
  <c r="H1852" i="1"/>
  <c r="J1852" i="1"/>
  <c r="K1852" i="1"/>
  <c r="L1852" i="1"/>
  <c r="M1852" i="1"/>
  <c r="AG1852" i="1"/>
  <c r="AH1852" i="1"/>
  <c r="AI1852" i="1"/>
  <c r="AJ1852" i="1"/>
  <c r="AK1852" i="1"/>
  <c r="AL1852" i="1"/>
  <c r="AM1852" i="1"/>
  <c r="AN1852" i="1"/>
  <c r="AV1852" i="1"/>
  <c r="C1853" i="1"/>
  <c r="D1853" i="1"/>
  <c r="E1853" i="1"/>
  <c r="F1853" i="1"/>
  <c r="G1853" i="1"/>
  <c r="H1853" i="1"/>
  <c r="J1853" i="1"/>
  <c r="K1853" i="1"/>
  <c r="L1853" i="1"/>
  <c r="M1853" i="1"/>
  <c r="AG1853" i="1"/>
  <c r="AH1853" i="1"/>
  <c r="AI1853" i="1"/>
  <c r="AJ1853" i="1"/>
  <c r="AK1853" i="1"/>
  <c r="AL1853" i="1"/>
  <c r="AM1853" i="1"/>
  <c r="AN1853" i="1"/>
  <c r="AV1853" i="1"/>
  <c r="C1854" i="1"/>
  <c r="D1854" i="1"/>
  <c r="E1854" i="1"/>
  <c r="F1854" i="1"/>
  <c r="G1854" i="1"/>
  <c r="H1854" i="1"/>
  <c r="J1854" i="1"/>
  <c r="K1854" i="1"/>
  <c r="L1854" i="1"/>
  <c r="M1854" i="1"/>
  <c r="AG1854" i="1"/>
  <c r="AH1854" i="1"/>
  <c r="AI1854" i="1"/>
  <c r="AJ1854" i="1"/>
  <c r="AK1854" i="1"/>
  <c r="AL1854" i="1"/>
  <c r="AM1854" i="1"/>
  <c r="AN1854" i="1"/>
  <c r="AV1854" i="1"/>
  <c r="C1855" i="1"/>
  <c r="D1855" i="1"/>
  <c r="E1855" i="1"/>
  <c r="F1855" i="1"/>
  <c r="G1855" i="1"/>
  <c r="H1855" i="1"/>
  <c r="J1855" i="1"/>
  <c r="K1855" i="1"/>
  <c r="L1855" i="1"/>
  <c r="M1855" i="1"/>
  <c r="AG1855" i="1"/>
  <c r="AH1855" i="1"/>
  <c r="AI1855" i="1"/>
  <c r="AJ1855" i="1"/>
  <c r="AK1855" i="1"/>
  <c r="AL1855" i="1"/>
  <c r="AM1855" i="1"/>
  <c r="AN1855" i="1"/>
  <c r="AV1855" i="1"/>
  <c r="C1856" i="1"/>
  <c r="D1856" i="1"/>
  <c r="E1856" i="1"/>
  <c r="F1856" i="1"/>
  <c r="G1856" i="1"/>
  <c r="H1856" i="1"/>
  <c r="J1856" i="1"/>
  <c r="K1856" i="1"/>
  <c r="L1856" i="1"/>
  <c r="M1856" i="1"/>
  <c r="AG1856" i="1"/>
  <c r="AH1856" i="1"/>
  <c r="AI1856" i="1"/>
  <c r="AJ1856" i="1"/>
  <c r="AK1856" i="1"/>
  <c r="AL1856" i="1"/>
  <c r="AM1856" i="1"/>
  <c r="AN1856" i="1"/>
  <c r="AV1856" i="1"/>
  <c r="C1857" i="1"/>
  <c r="D1857" i="1"/>
  <c r="E1857" i="1"/>
  <c r="F1857" i="1"/>
  <c r="G1857" i="1"/>
  <c r="H1857" i="1"/>
  <c r="J1857" i="1"/>
  <c r="K1857" i="1"/>
  <c r="L1857" i="1"/>
  <c r="M1857" i="1"/>
  <c r="AG1857" i="1"/>
  <c r="AH1857" i="1"/>
  <c r="AI1857" i="1"/>
  <c r="AJ1857" i="1"/>
  <c r="AK1857" i="1"/>
  <c r="AL1857" i="1"/>
  <c r="AM1857" i="1"/>
  <c r="AN1857" i="1"/>
  <c r="AV1857" i="1"/>
  <c r="C1858" i="1"/>
  <c r="D1858" i="1"/>
  <c r="E1858" i="1"/>
  <c r="F1858" i="1"/>
  <c r="G1858" i="1"/>
  <c r="H1858" i="1"/>
  <c r="J1858" i="1"/>
  <c r="K1858" i="1"/>
  <c r="L1858" i="1"/>
  <c r="M1858" i="1"/>
  <c r="AG1858" i="1"/>
  <c r="AH1858" i="1"/>
  <c r="AI1858" i="1"/>
  <c r="AJ1858" i="1"/>
  <c r="AK1858" i="1"/>
  <c r="AL1858" i="1"/>
  <c r="AM1858" i="1"/>
  <c r="AN1858" i="1"/>
  <c r="AV1858" i="1"/>
  <c r="C1859" i="1"/>
  <c r="D1859" i="1"/>
  <c r="E1859" i="1"/>
  <c r="F1859" i="1"/>
  <c r="G1859" i="1"/>
  <c r="H1859" i="1"/>
  <c r="J1859" i="1"/>
  <c r="K1859" i="1"/>
  <c r="L1859" i="1"/>
  <c r="M1859" i="1"/>
  <c r="AG1859" i="1"/>
  <c r="AH1859" i="1"/>
  <c r="AI1859" i="1"/>
  <c r="AJ1859" i="1"/>
  <c r="AK1859" i="1"/>
  <c r="AL1859" i="1"/>
  <c r="AM1859" i="1"/>
  <c r="AN1859" i="1"/>
  <c r="AV1859" i="1"/>
  <c r="C1860" i="1"/>
  <c r="D1860" i="1"/>
  <c r="E1860" i="1"/>
  <c r="F1860" i="1"/>
  <c r="G1860" i="1"/>
  <c r="H1860" i="1"/>
  <c r="J1860" i="1"/>
  <c r="K1860" i="1"/>
  <c r="L1860" i="1"/>
  <c r="M1860" i="1"/>
  <c r="AG1860" i="1"/>
  <c r="AH1860" i="1"/>
  <c r="AI1860" i="1"/>
  <c r="AJ1860" i="1"/>
  <c r="AK1860" i="1"/>
  <c r="AL1860" i="1"/>
  <c r="AM1860" i="1"/>
  <c r="AN1860" i="1"/>
  <c r="AV1860" i="1"/>
  <c r="C1861" i="1"/>
  <c r="D1861" i="1"/>
  <c r="E1861" i="1"/>
  <c r="F1861" i="1"/>
  <c r="G1861" i="1"/>
  <c r="H1861" i="1"/>
  <c r="J1861" i="1"/>
  <c r="K1861" i="1"/>
  <c r="L1861" i="1"/>
  <c r="M1861" i="1"/>
  <c r="AG1861" i="1"/>
  <c r="AH1861" i="1"/>
  <c r="AI1861" i="1"/>
  <c r="AJ1861" i="1"/>
  <c r="AK1861" i="1"/>
  <c r="AL1861" i="1"/>
  <c r="AM1861" i="1"/>
  <c r="AN1861" i="1"/>
  <c r="AV1861" i="1"/>
  <c r="C1862" i="1"/>
  <c r="D1862" i="1"/>
  <c r="E1862" i="1"/>
  <c r="F1862" i="1"/>
  <c r="G1862" i="1"/>
  <c r="H1862" i="1"/>
  <c r="J1862" i="1"/>
  <c r="K1862" i="1"/>
  <c r="L1862" i="1"/>
  <c r="M1862" i="1"/>
  <c r="AG1862" i="1"/>
  <c r="AH1862" i="1"/>
  <c r="AI1862" i="1"/>
  <c r="AJ1862" i="1"/>
  <c r="AK1862" i="1"/>
  <c r="AL1862" i="1"/>
  <c r="AM1862" i="1"/>
  <c r="AN1862" i="1"/>
  <c r="AV1862" i="1"/>
  <c r="C1863" i="1"/>
  <c r="D1863" i="1"/>
  <c r="E1863" i="1"/>
  <c r="F1863" i="1"/>
  <c r="G1863" i="1"/>
  <c r="H1863" i="1"/>
  <c r="J1863" i="1"/>
  <c r="K1863" i="1"/>
  <c r="L1863" i="1"/>
  <c r="M1863" i="1"/>
  <c r="AG1863" i="1"/>
  <c r="AH1863" i="1"/>
  <c r="AI1863" i="1"/>
  <c r="AJ1863" i="1"/>
  <c r="AK1863" i="1"/>
  <c r="AL1863" i="1"/>
  <c r="AM1863" i="1"/>
  <c r="AN1863" i="1"/>
  <c r="AV1863" i="1"/>
  <c r="C1864" i="1"/>
  <c r="D1864" i="1"/>
  <c r="E1864" i="1"/>
  <c r="F1864" i="1"/>
  <c r="G1864" i="1"/>
  <c r="H1864" i="1"/>
  <c r="J1864" i="1"/>
  <c r="K1864" i="1"/>
  <c r="L1864" i="1"/>
  <c r="M1864" i="1"/>
  <c r="AG1864" i="1"/>
  <c r="AH1864" i="1"/>
  <c r="AI1864" i="1"/>
  <c r="AJ1864" i="1"/>
  <c r="AK1864" i="1"/>
  <c r="AL1864" i="1"/>
  <c r="AM1864" i="1"/>
  <c r="AN1864" i="1"/>
  <c r="AV1864" i="1"/>
  <c r="C1865" i="1"/>
  <c r="D1865" i="1"/>
  <c r="E1865" i="1"/>
  <c r="F1865" i="1"/>
  <c r="G1865" i="1"/>
  <c r="H1865" i="1"/>
  <c r="J1865" i="1"/>
  <c r="K1865" i="1"/>
  <c r="L1865" i="1"/>
  <c r="M1865" i="1"/>
  <c r="AG1865" i="1"/>
  <c r="AH1865" i="1"/>
  <c r="AI1865" i="1"/>
  <c r="AJ1865" i="1"/>
  <c r="AK1865" i="1"/>
  <c r="AL1865" i="1"/>
  <c r="AM1865" i="1"/>
  <c r="AN1865" i="1"/>
  <c r="AV1865" i="1"/>
  <c r="C1866" i="1"/>
  <c r="D1866" i="1"/>
  <c r="E1866" i="1"/>
  <c r="F1866" i="1"/>
  <c r="G1866" i="1"/>
  <c r="H1866" i="1"/>
  <c r="J1866" i="1"/>
  <c r="K1866" i="1"/>
  <c r="L1866" i="1"/>
  <c r="M1866" i="1"/>
  <c r="AG1866" i="1"/>
  <c r="AH1866" i="1"/>
  <c r="AI1866" i="1"/>
  <c r="AJ1866" i="1"/>
  <c r="AK1866" i="1"/>
  <c r="AL1866" i="1"/>
  <c r="AM1866" i="1"/>
  <c r="AN1866" i="1"/>
  <c r="AV1866" i="1"/>
  <c r="C1867" i="1"/>
  <c r="D1867" i="1"/>
  <c r="E1867" i="1"/>
  <c r="F1867" i="1"/>
  <c r="G1867" i="1"/>
  <c r="H1867" i="1"/>
  <c r="J1867" i="1"/>
  <c r="K1867" i="1"/>
  <c r="L1867" i="1"/>
  <c r="M1867" i="1"/>
  <c r="AG1867" i="1"/>
  <c r="AH1867" i="1"/>
  <c r="AI1867" i="1"/>
  <c r="AJ1867" i="1"/>
  <c r="AK1867" i="1"/>
  <c r="AL1867" i="1"/>
  <c r="AM1867" i="1"/>
  <c r="AN1867" i="1"/>
  <c r="AV1867" i="1"/>
  <c r="C1868" i="1"/>
  <c r="D1868" i="1"/>
  <c r="E1868" i="1"/>
  <c r="F1868" i="1"/>
  <c r="G1868" i="1"/>
  <c r="H1868" i="1"/>
  <c r="J1868" i="1"/>
  <c r="K1868" i="1"/>
  <c r="L1868" i="1"/>
  <c r="M1868" i="1"/>
  <c r="AG1868" i="1"/>
  <c r="AH1868" i="1"/>
  <c r="AI1868" i="1"/>
  <c r="AJ1868" i="1"/>
  <c r="AK1868" i="1"/>
  <c r="AL1868" i="1"/>
  <c r="AM1868" i="1"/>
  <c r="AN1868" i="1"/>
  <c r="AV1868" i="1"/>
  <c r="C1869" i="1"/>
  <c r="D1869" i="1"/>
  <c r="E1869" i="1"/>
  <c r="F1869" i="1"/>
  <c r="G1869" i="1"/>
  <c r="H1869" i="1"/>
  <c r="J1869" i="1"/>
  <c r="K1869" i="1"/>
  <c r="L1869" i="1"/>
  <c r="M1869" i="1"/>
  <c r="AG1869" i="1"/>
  <c r="AH1869" i="1"/>
  <c r="AI1869" i="1"/>
  <c r="AJ1869" i="1"/>
  <c r="AK1869" i="1"/>
  <c r="AL1869" i="1"/>
  <c r="AM1869" i="1"/>
  <c r="AN1869" i="1"/>
  <c r="AV1869" i="1"/>
  <c r="C1870" i="1"/>
  <c r="D1870" i="1"/>
  <c r="E1870" i="1"/>
  <c r="F1870" i="1"/>
  <c r="G1870" i="1"/>
  <c r="H1870" i="1"/>
  <c r="J1870" i="1"/>
  <c r="K1870" i="1"/>
  <c r="L1870" i="1"/>
  <c r="M1870" i="1"/>
  <c r="AG1870" i="1"/>
  <c r="AH1870" i="1"/>
  <c r="AI1870" i="1"/>
  <c r="AJ1870" i="1"/>
  <c r="AK1870" i="1"/>
  <c r="AL1870" i="1"/>
  <c r="AM1870" i="1"/>
  <c r="AN1870" i="1"/>
  <c r="AV1870" i="1"/>
  <c r="C1871" i="1"/>
  <c r="D1871" i="1"/>
  <c r="E1871" i="1"/>
  <c r="F1871" i="1"/>
  <c r="G1871" i="1"/>
  <c r="H1871" i="1"/>
  <c r="J1871" i="1"/>
  <c r="K1871" i="1"/>
  <c r="L1871" i="1"/>
  <c r="M1871" i="1"/>
  <c r="AG1871" i="1"/>
  <c r="AH1871" i="1"/>
  <c r="AI1871" i="1"/>
  <c r="AJ1871" i="1"/>
  <c r="AK1871" i="1"/>
  <c r="AL1871" i="1"/>
  <c r="AM1871" i="1"/>
  <c r="AN1871" i="1"/>
  <c r="AV1871" i="1"/>
  <c r="C1872" i="1"/>
  <c r="D1872" i="1"/>
  <c r="E1872" i="1"/>
  <c r="F1872" i="1"/>
  <c r="G1872" i="1"/>
  <c r="H1872" i="1"/>
  <c r="J1872" i="1"/>
  <c r="K1872" i="1"/>
  <c r="L1872" i="1"/>
  <c r="M1872" i="1"/>
  <c r="AG1872" i="1"/>
  <c r="AH1872" i="1"/>
  <c r="AI1872" i="1"/>
  <c r="AJ1872" i="1"/>
  <c r="AK1872" i="1"/>
  <c r="AL1872" i="1"/>
  <c r="AM1872" i="1"/>
  <c r="AN1872" i="1"/>
  <c r="AV1872" i="1"/>
  <c r="C1873" i="1"/>
  <c r="D1873" i="1"/>
  <c r="E1873" i="1"/>
  <c r="F1873" i="1"/>
  <c r="G1873" i="1"/>
  <c r="H1873" i="1"/>
  <c r="J1873" i="1"/>
  <c r="K1873" i="1"/>
  <c r="L1873" i="1"/>
  <c r="M1873" i="1"/>
  <c r="AG1873" i="1"/>
  <c r="AH1873" i="1"/>
  <c r="AI1873" i="1"/>
  <c r="AJ1873" i="1"/>
  <c r="AK1873" i="1"/>
  <c r="AL1873" i="1"/>
  <c r="AM1873" i="1"/>
  <c r="AN1873" i="1"/>
  <c r="AV1873" i="1"/>
  <c r="C1874" i="1"/>
  <c r="D1874" i="1"/>
  <c r="E1874" i="1"/>
  <c r="F1874" i="1"/>
  <c r="G1874" i="1"/>
  <c r="H1874" i="1"/>
  <c r="J1874" i="1"/>
  <c r="K1874" i="1"/>
  <c r="L1874" i="1"/>
  <c r="M1874" i="1"/>
  <c r="AG1874" i="1"/>
  <c r="AH1874" i="1"/>
  <c r="AI1874" i="1"/>
  <c r="AJ1874" i="1"/>
  <c r="AK1874" i="1"/>
  <c r="AL1874" i="1"/>
  <c r="AM1874" i="1"/>
  <c r="AN1874" i="1"/>
  <c r="AV1874" i="1"/>
  <c r="C1875" i="1"/>
  <c r="D1875" i="1"/>
  <c r="E1875" i="1"/>
  <c r="F1875" i="1"/>
  <c r="G1875" i="1"/>
  <c r="H1875" i="1"/>
  <c r="J1875" i="1"/>
  <c r="K1875" i="1"/>
  <c r="L1875" i="1"/>
  <c r="M1875" i="1"/>
  <c r="AG1875" i="1"/>
  <c r="AH1875" i="1"/>
  <c r="AI1875" i="1"/>
  <c r="AJ1875" i="1"/>
  <c r="AK1875" i="1"/>
  <c r="AL1875" i="1"/>
  <c r="AM1875" i="1"/>
  <c r="AN1875" i="1"/>
  <c r="AV1875" i="1"/>
  <c r="C1876" i="1"/>
  <c r="D1876" i="1"/>
  <c r="E1876" i="1"/>
  <c r="F1876" i="1"/>
  <c r="G1876" i="1"/>
  <c r="H1876" i="1"/>
  <c r="J1876" i="1"/>
  <c r="K1876" i="1"/>
  <c r="L1876" i="1"/>
  <c r="M1876" i="1"/>
  <c r="AG1876" i="1"/>
  <c r="AH1876" i="1"/>
  <c r="AI1876" i="1"/>
  <c r="AJ1876" i="1"/>
  <c r="AK1876" i="1"/>
  <c r="AL1876" i="1"/>
  <c r="AM1876" i="1"/>
  <c r="AN1876" i="1"/>
  <c r="AV1876" i="1"/>
  <c r="C1877" i="1"/>
  <c r="D1877" i="1"/>
  <c r="E1877" i="1"/>
  <c r="F1877" i="1"/>
  <c r="G1877" i="1"/>
  <c r="H1877" i="1"/>
  <c r="J1877" i="1"/>
  <c r="K1877" i="1"/>
  <c r="L1877" i="1"/>
  <c r="M1877" i="1"/>
  <c r="AG1877" i="1"/>
  <c r="AH1877" i="1"/>
  <c r="AI1877" i="1"/>
  <c r="AJ1877" i="1"/>
  <c r="AK1877" i="1"/>
  <c r="AL1877" i="1"/>
  <c r="AM1877" i="1"/>
  <c r="AN1877" i="1"/>
  <c r="AV1877" i="1"/>
  <c r="C1878" i="1"/>
  <c r="D1878" i="1"/>
  <c r="E1878" i="1"/>
  <c r="F1878" i="1"/>
  <c r="G1878" i="1"/>
  <c r="H1878" i="1"/>
  <c r="J1878" i="1"/>
  <c r="K1878" i="1"/>
  <c r="L1878" i="1"/>
  <c r="M1878" i="1"/>
  <c r="AG1878" i="1"/>
  <c r="AH1878" i="1"/>
  <c r="AI1878" i="1"/>
  <c r="AJ1878" i="1"/>
  <c r="AK1878" i="1"/>
  <c r="AL1878" i="1"/>
  <c r="AM1878" i="1"/>
  <c r="AN1878" i="1"/>
  <c r="AV1878" i="1"/>
  <c r="C1879" i="1"/>
  <c r="D1879" i="1"/>
  <c r="E1879" i="1"/>
  <c r="F1879" i="1"/>
  <c r="G1879" i="1"/>
  <c r="H1879" i="1"/>
  <c r="J1879" i="1"/>
  <c r="K1879" i="1"/>
  <c r="L1879" i="1"/>
  <c r="M1879" i="1"/>
  <c r="AG1879" i="1"/>
  <c r="AH1879" i="1"/>
  <c r="AI1879" i="1"/>
  <c r="AJ1879" i="1"/>
  <c r="AK1879" i="1"/>
  <c r="AL1879" i="1"/>
  <c r="AM1879" i="1"/>
  <c r="AN1879" i="1"/>
  <c r="AV1879" i="1"/>
  <c r="C1880" i="1"/>
  <c r="D1880" i="1"/>
  <c r="E1880" i="1"/>
  <c r="F1880" i="1"/>
  <c r="G1880" i="1"/>
  <c r="H1880" i="1"/>
  <c r="J1880" i="1"/>
  <c r="K1880" i="1"/>
  <c r="L1880" i="1"/>
  <c r="M1880" i="1"/>
  <c r="AG1880" i="1"/>
  <c r="AH1880" i="1"/>
  <c r="AI1880" i="1"/>
  <c r="AJ1880" i="1"/>
  <c r="AK1880" i="1"/>
  <c r="AL1880" i="1"/>
  <c r="AM1880" i="1"/>
  <c r="AN1880" i="1"/>
  <c r="AV1880" i="1"/>
  <c r="C1881" i="1"/>
  <c r="D1881" i="1"/>
  <c r="E1881" i="1"/>
  <c r="F1881" i="1"/>
  <c r="G1881" i="1"/>
  <c r="H1881" i="1"/>
  <c r="J1881" i="1"/>
  <c r="K1881" i="1"/>
  <c r="L1881" i="1"/>
  <c r="M1881" i="1"/>
  <c r="AG1881" i="1"/>
  <c r="AH1881" i="1"/>
  <c r="AI1881" i="1"/>
  <c r="AJ1881" i="1"/>
  <c r="AK1881" i="1"/>
  <c r="AL1881" i="1"/>
  <c r="AM1881" i="1"/>
  <c r="AN1881" i="1"/>
  <c r="AV1881" i="1"/>
  <c r="C1882" i="1"/>
  <c r="D1882" i="1"/>
  <c r="E1882" i="1"/>
  <c r="F1882" i="1"/>
  <c r="G1882" i="1"/>
  <c r="H1882" i="1"/>
  <c r="J1882" i="1"/>
  <c r="K1882" i="1"/>
  <c r="L1882" i="1"/>
  <c r="M1882" i="1"/>
  <c r="AG1882" i="1"/>
  <c r="AH1882" i="1"/>
  <c r="AI1882" i="1"/>
  <c r="AJ1882" i="1"/>
  <c r="AK1882" i="1"/>
  <c r="AL1882" i="1"/>
  <c r="AM1882" i="1"/>
  <c r="AN1882" i="1"/>
  <c r="AV1882" i="1"/>
  <c r="C1883" i="1"/>
  <c r="D1883" i="1"/>
  <c r="E1883" i="1"/>
  <c r="F1883" i="1"/>
  <c r="G1883" i="1"/>
  <c r="H1883" i="1"/>
  <c r="J1883" i="1"/>
  <c r="K1883" i="1"/>
  <c r="L1883" i="1"/>
  <c r="M1883" i="1"/>
  <c r="AG1883" i="1"/>
  <c r="AH1883" i="1"/>
  <c r="AI1883" i="1"/>
  <c r="AJ1883" i="1"/>
  <c r="AK1883" i="1"/>
  <c r="AL1883" i="1"/>
  <c r="AM1883" i="1"/>
  <c r="AN1883" i="1"/>
  <c r="AV1883" i="1"/>
  <c r="C1884" i="1"/>
  <c r="D1884" i="1"/>
  <c r="E1884" i="1"/>
  <c r="F1884" i="1"/>
  <c r="G1884" i="1"/>
  <c r="H1884" i="1"/>
  <c r="J1884" i="1"/>
  <c r="K1884" i="1"/>
  <c r="L1884" i="1"/>
  <c r="M1884" i="1"/>
  <c r="AG1884" i="1"/>
  <c r="AH1884" i="1"/>
  <c r="AI1884" i="1"/>
  <c r="AJ1884" i="1"/>
  <c r="AK1884" i="1"/>
  <c r="AL1884" i="1"/>
  <c r="AM1884" i="1"/>
  <c r="AN1884" i="1"/>
  <c r="AV1884" i="1"/>
  <c r="C1885" i="1"/>
  <c r="D1885" i="1"/>
  <c r="E1885" i="1"/>
  <c r="F1885" i="1"/>
  <c r="G1885" i="1"/>
  <c r="H1885" i="1"/>
  <c r="J1885" i="1"/>
  <c r="K1885" i="1"/>
  <c r="L1885" i="1"/>
  <c r="M1885" i="1"/>
  <c r="AG1885" i="1"/>
  <c r="AH1885" i="1"/>
  <c r="AI1885" i="1"/>
  <c r="AJ1885" i="1"/>
  <c r="AK1885" i="1"/>
  <c r="AL1885" i="1"/>
  <c r="AM1885" i="1"/>
  <c r="AN1885" i="1"/>
  <c r="AV1885" i="1"/>
  <c r="C1886" i="1"/>
  <c r="D1886" i="1"/>
  <c r="E1886" i="1"/>
  <c r="F1886" i="1"/>
  <c r="G1886" i="1"/>
  <c r="H1886" i="1"/>
  <c r="J1886" i="1"/>
  <c r="K1886" i="1"/>
  <c r="L1886" i="1"/>
  <c r="M1886" i="1"/>
  <c r="AG1886" i="1"/>
  <c r="AH1886" i="1"/>
  <c r="AI1886" i="1"/>
  <c r="AJ1886" i="1"/>
  <c r="AK1886" i="1"/>
  <c r="AL1886" i="1"/>
  <c r="AM1886" i="1"/>
  <c r="AN1886" i="1"/>
  <c r="AV1886" i="1"/>
  <c r="C1887" i="1"/>
  <c r="D1887" i="1"/>
  <c r="E1887" i="1"/>
  <c r="F1887" i="1"/>
  <c r="G1887" i="1"/>
  <c r="H1887" i="1"/>
  <c r="J1887" i="1"/>
  <c r="K1887" i="1"/>
  <c r="L1887" i="1"/>
  <c r="M1887" i="1"/>
  <c r="AG1887" i="1"/>
  <c r="AH1887" i="1"/>
  <c r="AI1887" i="1"/>
  <c r="AJ1887" i="1"/>
  <c r="AK1887" i="1"/>
  <c r="AL1887" i="1"/>
  <c r="AM1887" i="1"/>
  <c r="AN1887" i="1"/>
  <c r="AV1887" i="1"/>
  <c r="C1888" i="1"/>
  <c r="D1888" i="1"/>
  <c r="E1888" i="1"/>
  <c r="F1888" i="1"/>
  <c r="G1888" i="1"/>
  <c r="H1888" i="1"/>
  <c r="J1888" i="1"/>
  <c r="K1888" i="1"/>
  <c r="L1888" i="1"/>
  <c r="M1888" i="1"/>
  <c r="AG1888" i="1"/>
  <c r="AH1888" i="1"/>
  <c r="AI1888" i="1"/>
  <c r="AJ1888" i="1"/>
  <c r="AK1888" i="1"/>
  <c r="AL1888" i="1"/>
  <c r="AM1888" i="1"/>
  <c r="AN1888" i="1"/>
  <c r="AV1888" i="1"/>
  <c r="C1889" i="1"/>
  <c r="D1889" i="1"/>
  <c r="E1889" i="1"/>
  <c r="F1889" i="1"/>
  <c r="G1889" i="1"/>
  <c r="H1889" i="1"/>
  <c r="J1889" i="1"/>
  <c r="K1889" i="1"/>
  <c r="L1889" i="1"/>
  <c r="M1889" i="1"/>
  <c r="AG1889" i="1"/>
  <c r="AH1889" i="1"/>
  <c r="AI1889" i="1"/>
  <c r="AJ1889" i="1"/>
  <c r="AK1889" i="1"/>
  <c r="AL1889" i="1"/>
  <c r="AM1889" i="1"/>
  <c r="AN1889" i="1"/>
  <c r="AV1889" i="1"/>
  <c r="C1890" i="1"/>
  <c r="D1890" i="1"/>
  <c r="E1890" i="1"/>
  <c r="F1890" i="1"/>
  <c r="G1890" i="1"/>
  <c r="H1890" i="1"/>
  <c r="J1890" i="1"/>
  <c r="K1890" i="1"/>
  <c r="L1890" i="1"/>
  <c r="M1890" i="1"/>
  <c r="AG1890" i="1"/>
  <c r="AH1890" i="1"/>
  <c r="AI1890" i="1"/>
  <c r="AJ1890" i="1"/>
  <c r="AK1890" i="1"/>
  <c r="AL1890" i="1"/>
  <c r="AM1890" i="1"/>
  <c r="AN1890" i="1"/>
  <c r="C1892" i="1"/>
  <c r="D1892" i="1"/>
  <c r="E1892" i="1"/>
  <c r="F1892" i="1"/>
  <c r="G1892" i="1"/>
  <c r="H1892" i="1"/>
  <c r="J1892" i="1"/>
  <c r="K1892" i="1"/>
  <c r="L1892" i="1"/>
  <c r="M1892" i="1"/>
  <c r="AG1892" i="1"/>
  <c r="AH1892" i="1"/>
  <c r="AI1892" i="1"/>
  <c r="AJ1892" i="1"/>
  <c r="AK1892" i="1"/>
  <c r="AL1892" i="1"/>
  <c r="AM1892" i="1"/>
  <c r="AN1892" i="1"/>
  <c r="AV1892" i="1"/>
  <c r="C1893" i="1"/>
  <c r="D1893" i="1"/>
  <c r="E1893" i="1"/>
  <c r="F1893" i="1"/>
  <c r="G1893" i="1"/>
  <c r="H1893" i="1"/>
  <c r="J1893" i="1"/>
  <c r="K1893" i="1"/>
  <c r="L1893" i="1"/>
  <c r="M1893" i="1"/>
  <c r="AG1893" i="1"/>
  <c r="AH1893" i="1"/>
  <c r="AI1893" i="1"/>
  <c r="AJ1893" i="1"/>
  <c r="AK1893" i="1"/>
  <c r="AL1893" i="1"/>
  <c r="AM1893" i="1"/>
  <c r="AN1893" i="1"/>
  <c r="AV1893" i="1"/>
  <c r="C1894" i="1"/>
  <c r="D1894" i="1"/>
  <c r="E1894" i="1"/>
  <c r="F1894" i="1"/>
  <c r="G1894" i="1"/>
  <c r="H1894" i="1"/>
  <c r="J1894" i="1"/>
  <c r="K1894" i="1"/>
  <c r="L1894" i="1"/>
  <c r="M1894" i="1"/>
  <c r="AG1894" i="1"/>
  <c r="AH1894" i="1"/>
  <c r="AI1894" i="1"/>
  <c r="AJ1894" i="1"/>
  <c r="AK1894" i="1"/>
  <c r="AL1894" i="1"/>
  <c r="AM1894" i="1"/>
  <c r="AN1894" i="1"/>
  <c r="AV1894" i="1"/>
  <c r="C1895" i="1"/>
  <c r="D1895" i="1"/>
  <c r="E1895" i="1"/>
  <c r="F1895" i="1"/>
  <c r="G1895" i="1"/>
  <c r="H1895" i="1"/>
  <c r="J1895" i="1"/>
  <c r="K1895" i="1"/>
  <c r="L1895" i="1"/>
  <c r="M1895" i="1"/>
  <c r="AG1895" i="1"/>
  <c r="AH1895" i="1"/>
  <c r="AI1895" i="1"/>
  <c r="AJ1895" i="1"/>
  <c r="AK1895" i="1"/>
  <c r="AL1895" i="1"/>
  <c r="AM1895" i="1"/>
  <c r="AN1895" i="1"/>
  <c r="AV1895" i="1"/>
  <c r="C1896" i="1"/>
  <c r="D1896" i="1"/>
  <c r="E1896" i="1"/>
  <c r="F1896" i="1"/>
  <c r="G1896" i="1"/>
  <c r="H1896" i="1"/>
  <c r="J1896" i="1"/>
  <c r="K1896" i="1"/>
  <c r="L1896" i="1"/>
  <c r="M1896" i="1"/>
  <c r="AG1896" i="1"/>
  <c r="AH1896" i="1"/>
  <c r="AI1896" i="1"/>
  <c r="AJ1896" i="1"/>
  <c r="AK1896" i="1"/>
  <c r="AL1896" i="1"/>
  <c r="AM1896" i="1"/>
  <c r="AN1896" i="1"/>
  <c r="AV1896" i="1"/>
  <c r="C1897" i="1"/>
  <c r="D1897" i="1"/>
  <c r="E1897" i="1"/>
  <c r="F1897" i="1"/>
  <c r="G1897" i="1"/>
  <c r="H1897" i="1"/>
  <c r="J1897" i="1"/>
  <c r="K1897" i="1"/>
  <c r="L1897" i="1"/>
  <c r="M1897" i="1"/>
  <c r="AG1897" i="1"/>
  <c r="AH1897" i="1"/>
  <c r="AI1897" i="1"/>
  <c r="AJ1897" i="1"/>
  <c r="AK1897" i="1"/>
  <c r="AL1897" i="1"/>
  <c r="AM1897" i="1"/>
  <c r="AN1897" i="1"/>
  <c r="AV1897" i="1"/>
  <c r="C1898" i="1"/>
  <c r="D1898" i="1"/>
  <c r="E1898" i="1"/>
  <c r="F1898" i="1"/>
  <c r="G1898" i="1"/>
  <c r="H1898" i="1"/>
  <c r="J1898" i="1"/>
  <c r="K1898" i="1"/>
  <c r="L1898" i="1"/>
  <c r="M1898" i="1"/>
  <c r="AG1898" i="1"/>
  <c r="AH1898" i="1"/>
  <c r="AI1898" i="1"/>
  <c r="AJ1898" i="1"/>
  <c r="AK1898" i="1"/>
  <c r="AL1898" i="1"/>
  <c r="AM1898" i="1"/>
  <c r="AN1898" i="1"/>
  <c r="AV1898" i="1"/>
  <c r="C1899" i="1"/>
  <c r="D1899" i="1"/>
  <c r="E1899" i="1"/>
  <c r="F1899" i="1"/>
  <c r="G1899" i="1"/>
  <c r="H1899" i="1"/>
  <c r="J1899" i="1"/>
  <c r="K1899" i="1"/>
  <c r="L1899" i="1"/>
  <c r="M1899" i="1"/>
  <c r="AG1899" i="1"/>
  <c r="AH1899" i="1"/>
  <c r="AI1899" i="1"/>
  <c r="AJ1899" i="1"/>
  <c r="AK1899" i="1"/>
  <c r="AL1899" i="1"/>
  <c r="AM1899" i="1"/>
  <c r="AN1899" i="1"/>
  <c r="AV1899" i="1"/>
  <c r="C1900" i="1"/>
  <c r="D1900" i="1"/>
  <c r="E1900" i="1"/>
  <c r="F1900" i="1"/>
  <c r="G1900" i="1"/>
  <c r="H1900" i="1"/>
  <c r="J1900" i="1"/>
  <c r="K1900" i="1"/>
  <c r="L1900" i="1"/>
  <c r="M1900" i="1"/>
  <c r="AG1900" i="1"/>
  <c r="AH1900" i="1"/>
  <c r="AI1900" i="1"/>
  <c r="AJ1900" i="1"/>
  <c r="AK1900" i="1"/>
  <c r="AL1900" i="1"/>
  <c r="AM1900" i="1"/>
  <c r="AN1900" i="1"/>
  <c r="AV1900" i="1"/>
  <c r="C1901" i="1"/>
  <c r="D1901" i="1"/>
  <c r="E1901" i="1"/>
  <c r="F1901" i="1"/>
  <c r="G1901" i="1"/>
  <c r="H1901" i="1"/>
  <c r="J1901" i="1"/>
  <c r="K1901" i="1"/>
  <c r="L1901" i="1"/>
  <c r="M1901" i="1"/>
  <c r="AG1901" i="1"/>
  <c r="AH1901" i="1"/>
  <c r="AI1901" i="1"/>
  <c r="AJ1901" i="1"/>
  <c r="AK1901" i="1"/>
  <c r="AL1901" i="1"/>
  <c r="AM1901" i="1"/>
  <c r="AN1901" i="1"/>
  <c r="AV1901" i="1"/>
  <c r="C1902" i="1"/>
  <c r="D1902" i="1"/>
  <c r="E1902" i="1"/>
  <c r="F1902" i="1"/>
  <c r="G1902" i="1"/>
  <c r="H1902" i="1"/>
  <c r="J1902" i="1"/>
  <c r="K1902" i="1"/>
  <c r="L1902" i="1"/>
  <c r="M1902" i="1"/>
  <c r="AG1902" i="1"/>
  <c r="AH1902" i="1"/>
  <c r="AI1902" i="1"/>
  <c r="AJ1902" i="1"/>
  <c r="AK1902" i="1"/>
  <c r="AL1902" i="1"/>
  <c r="AM1902" i="1"/>
  <c r="AN1902" i="1"/>
  <c r="AV1902" i="1"/>
  <c r="C1903" i="1"/>
  <c r="D1903" i="1"/>
  <c r="E1903" i="1"/>
  <c r="F1903" i="1"/>
  <c r="G1903" i="1"/>
  <c r="H1903" i="1"/>
  <c r="J1903" i="1"/>
  <c r="K1903" i="1"/>
  <c r="L1903" i="1"/>
  <c r="M1903" i="1"/>
  <c r="AG1903" i="1"/>
  <c r="AH1903" i="1"/>
  <c r="AI1903" i="1"/>
  <c r="AJ1903" i="1"/>
  <c r="AK1903" i="1"/>
  <c r="AL1903" i="1"/>
  <c r="AM1903" i="1"/>
  <c r="AN1903" i="1"/>
  <c r="AV1903" i="1"/>
  <c r="C1904" i="1"/>
  <c r="D1904" i="1"/>
  <c r="E1904" i="1"/>
  <c r="F1904" i="1"/>
  <c r="G1904" i="1"/>
  <c r="H1904" i="1"/>
  <c r="J1904" i="1"/>
  <c r="K1904" i="1"/>
  <c r="L1904" i="1"/>
  <c r="M1904" i="1"/>
  <c r="AG1904" i="1"/>
  <c r="AH1904" i="1"/>
  <c r="AI1904" i="1"/>
  <c r="AJ1904" i="1"/>
  <c r="AK1904" i="1"/>
  <c r="AL1904" i="1"/>
  <c r="AM1904" i="1"/>
  <c r="AN1904" i="1"/>
  <c r="AV1904" i="1"/>
  <c r="C1905" i="1"/>
  <c r="D1905" i="1"/>
  <c r="E1905" i="1"/>
  <c r="F1905" i="1"/>
  <c r="G1905" i="1"/>
  <c r="H1905" i="1"/>
  <c r="J1905" i="1"/>
  <c r="K1905" i="1"/>
  <c r="L1905" i="1"/>
  <c r="M1905" i="1"/>
  <c r="AG1905" i="1"/>
  <c r="AH1905" i="1"/>
  <c r="AI1905" i="1"/>
  <c r="AJ1905" i="1"/>
  <c r="AK1905" i="1"/>
  <c r="AL1905" i="1"/>
  <c r="AM1905" i="1"/>
  <c r="AN1905" i="1"/>
  <c r="AV1905" i="1"/>
  <c r="C1906" i="1"/>
  <c r="D1906" i="1"/>
  <c r="E1906" i="1"/>
  <c r="F1906" i="1"/>
  <c r="G1906" i="1"/>
  <c r="H1906" i="1"/>
  <c r="J1906" i="1"/>
  <c r="K1906" i="1"/>
  <c r="L1906" i="1"/>
  <c r="M1906" i="1"/>
  <c r="AG1906" i="1"/>
  <c r="AH1906" i="1"/>
  <c r="AI1906" i="1"/>
  <c r="AJ1906" i="1"/>
  <c r="AK1906" i="1"/>
  <c r="AL1906" i="1"/>
  <c r="AM1906" i="1"/>
  <c r="AN1906" i="1"/>
  <c r="AV1906" i="1"/>
  <c r="C1907" i="1"/>
  <c r="D1907" i="1"/>
  <c r="E1907" i="1"/>
  <c r="F1907" i="1"/>
  <c r="G1907" i="1"/>
  <c r="H1907" i="1"/>
  <c r="J1907" i="1"/>
  <c r="K1907" i="1"/>
  <c r="L1907" i="1"/>
  <c r="M1907" i="1"/>
  <c r="AG1907" i="1"/>
  <c r="AH1907" i="1"/>
  <c r="AI1907" i="1"/>
  <c r="AJ1907" i="1"/>
  <c r="AK1907" i="1"/>
  <c r="AL1907" i="1"/>
  <c r="AM1907" i="1"/>
  <c r="AN1907" i="1"/>
  <c r="AV1907" i="1"/>
  <c r="C1908" i="1"/>
  <c r="D1908" i="1"/>
  <c r="E1908" i="1"/>
  <c r="F1908" i="1"/>
  <c r="G1908" i="1"/>
  <c r="H1908" i="1"/>
  <c r="J1908" i="1"/>
  <c r="K1908" i="1"/>
  <c r="L1908" i="1"/>
  <c r="M1908" i="1"/>
  <c r="AG1908" i="1"/>
  <c r="AH1908" i="1"/>
  <c r="AI1908" i="1"/>
  <c r="AJ1908" i="1"/>
  <c r="AK1908" i="1"/>
  <c r="AL1908" i="1"/>
  <c r="AM1908" i="1"/>
  <c r="AN1908" i="1"/>
  <c r="AV1908" i="1"/>
  <c r="C1909" i="1"/>
  <c r="D1909" i="1"/>
  <c r="E1909" i="1"/>
  <c r="F1909" i="1"/>
  <c r="G1909" i="1"/>
  <c r="H1909" i="1"/>
  <c r="J1909" i="1"/>
  <c r="K1909" i="1"/>
  <c r="L1909" i="1"/>
  <c r="M1909" i="1"/>
  <c r="AG1909" i="1"/>
  <c r="AH1909" i="1"/>
  <c r="AI1909" i="1"/>
  <c r="AJ1909" i="1"/>
  <c r="AK1909" i="1"/>
  <c r="AL1909" i="1"/>
  <c r="AM1909" i="1"/>
  <c r="AN1909" i="1"/>
  <c r="AV1909" i="1"/>
  <c r="C1910" i="1"/>
  <c r="D1910" i="1"/>
  <c r="E1910" i="1"/>
  <c r="F1910" i="1"/>
  <c r="G1910" i="1"/>
  <c r="H1910" i="1"/>
  <c r="J1910" i="1"/>
  <c r="K1910" i="1"/>
  <c r="L1910" i="1"/>
  <c r="M1910" i="1"/>
  <c r="AG1910" i="1"/>
  <c r="AH1910" i="1"/>
  <c r="AI1910" i="1"/>
  <c r="AJ1910" i="1"/>
  <c r="AK1910" i="1"/>
  <c r="AL1910" i="1"/>
  <c r="AM1910" i="1"/>
  <c r="AN1910" i="1"/>
  <c r="AV1910" i="1"/>
  <c r="C1911" i="1"/>
  <c r="D1911" i="1"/>
  <c r="E1911" i="1"/>
  <c r="F1911" i="1"/>
  <c r="G1911" i="1"/>
  <c r="H1911" i="1"/>
  <c r="J1911" i="1"/>
  <c r="K1911" i="1"/>
  <c r="L1911" i="1"/>
  <c r="M1911" i="1"/>
  <c r="AG1911" i="1"/>
  <c r="AH1911" i="1"/>
  <c r="AI1911" i="1"/>
  <c r="AJ1911" i="1"/>
  <c r="AK1911" i="1"/>
  <c r="AL1911" i="1"/>
  <c r="AM1911" i="1"/>
  <c r="AN1911" i="1"/>
  <c r="AV1911" i="1"/>
  <c r="C1912" i="1"/>
  <c r="D1912" i="1"/>
  <c r="E1912" i="1"/>
  <c r="F1912" i="1"/>
  <c r="G1912" i="1"/>
  <c r="H1912" i="1"/>
  <c r="J1912" i="1"/>
  <c r="K1912" i="1"/>
  <c r="L1912" i="1"/>
  <c r="M1912" i="1"/>
  <c r="AG1912" i="1"/>
  <c r="AH1912" i="1"/>
  <c r="AI1912" i="1"/>
  <c r="AJ1912" i="1"/>
  <c r="AK1912" i="1"/>
  <c r="AL1912" i="1"/>
  <c r="AM1912" i="1"/>
  <c r="AN1912" i="1"/>
  <c r="AV1912" i="1"/>
  <c r="C1913" i="1"/>
  <c r="D1913" i="1"/>
  <c r="E1913" i="1"/>
  <c r="F1913" i="1"/>
  <c r="G1913" i="1"/>
  <c r="H1913" i="1"/>
  <c r="J1913" i="1"/>
  <c r="K1913" i="1"/>
  <c r="L1913" i="1"/>
  <c r="M1913" i="1"/>
  <c r="AG1913" i="1"/>
  <c r="AH1913" i="1"/>
  <c r="AI1913" i="1"/>
  <c r="AJ1913" i="1"/>
  <c r="AK1913" i="1"/>
  <c r="AL1913" i="1"/>
  <c r="AM1913" i="1"/>
  <c r="AN1913" i="1"/>
  <c r="AV1913" i="1"/>
  <c r="C1914" i="1"/>
  <c r="D1914" i="1"/>
  <c r="E1914" i="1"/>
  <c r="F1914" i="1"/>
  <c r="G1914" i="1"/>
  <c r="H1914" i="1"/>
  <c r="J1914" i="1"/>
  <c r="K1914" i="1"/>
  <c r="L1914" i="1"/>
  <c r="M1914" i="1"/>
  <c r="AG1914" i="1"/>
  <c r="AH1914" i="1"/>
  <c r="AI1914" i="1"/>
  <c r="AJ1914" i="1"/>
  <c r="AK1914" i="1"/>
  <c r="AL1914" i="1"/>
  <c r="AM1914" i="1"/>
  <c r="AN1914" i="1"/>
  <c r="AV1914" i="1"/>
  <c r="C1915" i="1"/>
  <c r="D1915" i="1"/>
  <c r="E1915" i="1"/>
  <c r="F1915" i="1"/>
  <c r="G1915" i="1"/>
  <c r="H1915" i="1"/>
  <c r="J1915" i="1"/>
  <c r="K1915" i="1"/>
  <c r="L1915" i="1"/>
  <c r="M1915" i="1"/>
  <c r="AG1915" i="1"/>
  <c r="AH1915" i="1"/>
  <c r="AI1915" i="1"/>
  <c r="AJ1915" i="1"/>
  <c r="AK1915" i="1"/>
  <c r="AL1915" i="1"/>
  <c r="AM1915" i="1"/>
  <c r="AN1915" i="1"/>
  <c r="AV1915" i="1"/>
  <c r="C1916" i="1"/>
  <c r="D1916" i="1"/>
  <c r="E1916" i="1"/>
  <c r="F1916" i="1"/>
  <c r="G1916" i="1"/>
  <c r="H1916" i="1"/>
  <c r="J1916" i="1"/>
  <c r="K1916" i="1"/>
  <c r="L1916" i="1"/>
  <c r="M1916" i="1"/>
  <c r="AG1916" i="1"/>
  <c r="AH1916" i="1"/>
  <c r="AI1916" i="1"/>
  <c r="AJ1916" i="1"/>
  <c r="AK1916" i="1"/>
  <c r="AL1916" i="1"/>
  <c r="AM1916" i="1"/>
  <c r="AN1916" i="1"/>
  <c r="AV1916" i="1"/>
  <c r="C1917" i="1"/>
  <c r="D1917" i="1"/>
  <c r="E1917" i="1"/>
  <c r="F1917" i="1"/>
  <c r="G1917" i="1"/>
  <c r="H1917" i="1"/>
  <c r="J1917" i="1"/>
  <c r="K1917" i="1"/>
  <c r="L1917" i="1"/>
  <c r="M1917" i="1"/>
  <c r="AG1917" i="1"/>
  <c r="AH1917" i="1"/>
  <c r="AI1917" i="1"/>
  <c r="AJ1917" i="1"/>
  <c r="AK1917" i="1"/>
  <c r="AL1917" i="1"/>
  <c r="AM1917" i="1"/>
  <c r="AN1917" i="1"/>
  <c r="AV1917" i="1"/>
  <c r="C1918" i="1"/>
  <c r="D1918" i="1"/>
  <c r="E1918" i="1"/>
  <c r="F1918" i="1"/>
  <c r="G1918" i="1"/>
  <c r="H1918" i="1"/>
  <c r="J1918" i="1"/>
  <c r="K1918" i="1"/>
  <c r="L1918" i="1"/>
  <c r="M1918" i="1"/>
  <c r="AG1918" i="1"/>
  <c r="AH1918" i="1"/>
  <c r="AI1918" i="1"/>
  <c r="AJ1918" i="1"/>
  <c r="AK1918" i="1"/>
  <c r="AL1918" i="1"/>
  <c r="AM1918" i="1"/>
  <c r="AN1918" i="1"/>
  <c r="AV1918" i="1"/>
  <c r="C1919" i="1"/>
  <c r="D1919" i="1"/>
  <c r="E1919" i="1"/>
  <c r="F1919" i="1"/>
  <c r="G1919" i="1"/>
  <c r="H1919" i="1"/>
  <c r="J1919" i="1"/>
  <c r="K1919" i="1"/>
  <c r="L1919" i="1"/>
  <c r="M1919" i="1"/>
  <c r="AG1919" i="1"/>
  <c r="AH1919" i="1"/>
  <c r="AI1919" i="1"/>
  <c r="AJ1919" i="1"/>
  <c r="AK1919" i="1"/>
  <c r="AL1919" i="1"/>
  <c r="AM1919" i="1"/>
  <c r="AN1919" i="1"/>
  <c r="AV1919" i="1"/>
  <c r="C1920" i="1"/>
  <c r="D1920" i="1"/>
  <c r="E1920" i="1"/>
  <c r="F1920" i="1"/>
  <c r="G1920" i="1"/>
  <c r="H1920" i="1"/>
  <c r="J1920" i="1"/>
  <c r="K1920" i="1"/>
  <c r="L1920" i="1"/>
  <c r="M1920" i="1"/>
  <c r="AG1920" i="1"/>
  <c r="AH1920" i="1"/>
  <c r="AI1920" i="1"/>
  <c r="AJ1920" i="1"/>
  <c r="AK1920" i="1"/>
  <c r="AL1920" i="1"/>
  <c r="AM1920" i="1"/>
  <c r="AN1920" i="1"/>
  <c r="AV1920" i="1"/>
  <c r="C1921" i="1"/>
  <c r="D1921" i="1"/>
  <c r="E1921" i="1"/>
  <c r="F1921" i="1"/>
  <c r="G1921" i="1"/>
  <c r="H1921" i="1"/>
  <c r="J1921" i="1"/>
  <c r="K1921" i="1"/>
  <c r="L1921" i="1"/>
  <c r="M1921" i="1"/>
  <c r="AG1921" i="1"/>
  <c r="AH1921" i="1"/>
  <c r="AI1921" i="1"/>
  <c r="AJ1921" i="1"/>
  <c r="AK1921" i="1"/>
  <c r="AL1921" i="1"/>
  <c r="AM1921" i="1"/>
  <c r="AN1921" i="1"/>
  <c r="AV1921" i="1"/>
  <c r="C1922" i="1"/>
  <c r="D1922" i="1"/>
  <c r="E1922" i="1"/>
  <c r="F1922" i="1"/>
  <c r="G1922" i="1"/>
  <c r="H1922" i="1"/>
  <c r="J1922" i="1"/>
  <c r="K1922" i="1"/>
  <c r="L1922" i="1"/>
  <c r="M1922" i="1"/>
  <c r="AG1922" i="1"/>
  <c r="AH1922" i="1"/>
  <c r="AI1922" i="1"/>
  <c r="AJ1922" i="1"/>
  <c r="AK1922" i="1"/>
  <c r="AL1922" i="1"/>
  <c r="AM1922" i="1"/>
  <c r="AN1922" i="1"/>
  <c r="AV1922" i="1"/>
  <c r="C1923" i="1"/>
  <c r="D1923" i="1"/>
  <c r="E1923" i="1"/>
  <c r="F1923" i="1"/>
  <c r="G1923" i="1"/>
  <c r="H1923" i="1"/>
  <c r="J1923" i="1"/>
  <c r="K1923" i="1"/>
  <c r="L1923" i="1"/>
  <c r="M1923" i="1"/>
  <c r="AG1923" i="1"/>
  <c r="AH1923" i="1"/>
  <c r="AI1923" i="1"/>
  <c r="AJ1923" i="1"/>
  <c r="AK1923" i="1"/>
  <c r="AL1923" i="1"/>
  <c r="AM1923" i="1"/>
  <c r="AN1923" i="1"/>
  <c r="AV1923" i="1"/>
  <c r="C1924" i="1"/>
  <c r="D1924" i="1"/>
  <c r="E1924" i="1"/>
  <c r="F1924" i="1"/>
  <c r="G1924" i="1"/>
  <c r="H1924" i="1"/>
  <c r="J1924" i="1"/>
  <c r="K1924" i="1"/>
  <c r="L1924" i="1"/>
  <c r="M1924" i="1"/>
  <c r="AG1924" i="1"/>
  <c r="AH1924" i="1"/>
  <c r="AI1924" i="1"/>
  <c r="AJ1924" i="1"/>
  <c r="AK1924" i="1"/>
  <c r="AL1924" i="1"/>
  <c r="AM1924" i="1"/>
  <c r="AN1924" i="1"/>
  <c r="AV1924" i="1"/>
  <c r="C1925" i="1"/>
  <c r="D1925" i="1"/>
  <c r="E1925" i="1"/>
  <c r="F1925" i="1"/>
  <c r="G1925" i="1"/>
  <c r="H1925" i="1"/>
  <c r="J1925" i="1"/>
  <c r="K1925" i="1"/>
  <c r="L1925" i="1"/>
  <c r="M1925" i="1"/>
  <c r="AG1925" i="1"/>
  <c r="AH1925" i="1"/>
  <c r="AI1925" i="1"/>
  <c r="AJ1925" i="1"/>
  <c r="AK1925" i="1"/>
  <c r="AL1925" i="1"/>
  <c r="AM1925" i="1"/>
  <c r="AN1925" i="1"/>
  <c r="AV1925" i="1"/>
  <c r="C1926" i="1"/>
  <c r="D1926" i="1"/>
  <c r="E1926" i="1"/>
  <c r="F1926" i="1"/>
  <c r="G1926" i="1"/>
  <c r="H1926" i="1"/>
  <c r="J1926" i="1"/>
  <c r="K1926" i="1"/>
  <c r="L1926" i="1"/>
  <c r="M1926" i="1"/>
  <c r="AG1926" i="1"/>
  <c r="AH1926" i="1"/>
  <c r="AI1926" i="1"/>
  <c r="AJ1926" i="1"/>
  <c r="AK1926" i="1"/>
  <c r="AL1926" i="1"/>
  <c r="AM1926" i="1"/>
  <c r="AN1926" i="1"/>
  <c r="AV1926" i="1"/>
  <c r="C1927" i="1"/>
  <c r="D1927" i="1"/>
  <c r="E1927" i="1"/>
  <c r="F1927" i="1"/>
  <c r="G1927" i="1"/>
  <c r="H1927" i="1"/>
  <c r="J1927" i="1"/>
  <c r="K1927" i="1"/>
  <c r="L1927" i="1"/>
  <c r="M1927" i="1"/>
  <c r="AG1927" i="1"/>
  <c r="AH1927" i="1"/>
  <c r="AI1927" i="1"/>
  <c r="AJ1927" i="1"/>
  <c r="AK1927" i="1"/>
  <c r="AL1927" i="1"/>
  <c r="AM1927" i="1"/>
  <c r="AN1927" i="1"/>
  <c r="AV1927" i="1"/>
  <c r="C1928" i="1"/>
  <c r="D1928" i="1"/>
  <c r="E1928" i="1"/>
  <c r="F1928" i="1"/>
  <c r="G1928" i="1"/>
  <c r="H1928" i="1"/>
  <c r="J1928" i="1"/>
  <c r="K1928" i="1"/>
  <c r="L1928" i="1"/>
  <c r="M1928" i="1"/>
  <c r="AG1928" i="1"/>
  <c r="AH1928" i="1"/>
  <c r="AI1928" i="1"/>
  <c r="AJ1928" i="1"/>
  <c r="AK1928" i="1"/>
  <c r="AL1928" i="1"/>
  <c r="AM1928" i="1"/>
  <c r="AN1928" i="1"/>
  <c r="AV1928" i="1"/>
  <c r="C1929" i="1"/>
  <c r="D1929" i="1"/>
  <c r="E1929" i="1"/>
  <c r="F1929" i="1"/>
  <c r="G1929" i="1"/>
  <c r="H1929" i="1"/>
  <c r="J1929" i="1"/>
  <c r="K1929" i="1"/>
  <c r="L1929" i="1"/>
  <c r="M1929" i="1"/>
  <c r="AG1929" i="1"/>
  <c r="AH1929" i="1"/>
  <c r="AI1929" i="1"/>
  <c r="AJ1929" i="1"/>
  <c r="AK1929" i="1"/>
  <c r="AL1929" i="1"/>
  <c r="AM1929" i="1"/>
  <c r="AN1929" i="1"/>
  <c r="AV1929" i="1"/>
  <c r="C1930" i="1"/>
  <c r="D1930" i="1"/>
  <c r="E1930" i="1"/>
  <c r="F1930" i="1"/>
  <c r="G1930" i="1"/>
  <c r="H1930" i="1"/>
  <c r="J1930" i="1"/>
  <c r="K1930" i="1"/>
  <c r="L1930" i="1"/>
  <c r="M1930" i="1"/>
  <c r="AG1930" i="1"/>
  <c r="AH1930" i="1"/>
  <c r="AI1930" i="1"/>
  <c r="AJ1930" i="1"/>
  <c r="AK1930" i="1"/>
  <c r="AL1930" i="1"/>
  <c r="AM1930" i="1"/>
  <c r="AN1930" i="1"/>
  <c r="AV1930" i="1"/>
  <c r="C1931" i="1"/>
  <c r="D1931" i="1"/>
  <c r="E1931" i="1"/>
  <c r="F1931" i="1"/>
  <c r="G1931" i="1"/>
  <c r="H1931" i="1"/>
  <c r="J1931" i="1"/>
  <c r="K1931" i="1"/>
  <c r="L1931" i="1"/>
  <c r="M1931" i="1"/>
  <c r="AG1931" i="1"/>
  <c r="AH1931" i="1"/>
  <c r="AI1931" i="1"/>
  <c r="AJ1931" i="1"/>
  <c r="AK1931" i="1"/>
  <c r="AL1931" i="1"/>
  <c r="AM1931" i="1"/>
  <c r="AN1931" i="1"/>
  <c r="AV1931" i="1"/>
  <c r="C1932" i="1"/>
  <c r="D1932" i="1"/>
  <c r="E1932" i="1"/>
  <c r="F1932" i="1"/>
  <c r="G1932" i="1"/>
  <c r="H1932" i="1"/>
  <c r="J1932" i="1"/>
  <c r="K1932" i="1"/>
  <c r="L1932" i="1"/>
  <c r="M1932" i="1"/>
  <c r="AG1932" i="1"/>
  <c r="AH1932" i="1"/>
  <c r="AI1932" i="1"/>
  <c r="AJ1932" i="1"/>
  <c r="AK1932" i="1"/>
  <c r="AL1932" i="1"/>
  <c r="AM1932" i="1"/>
  <c r="AN1932" i="1"/>
  <c r="AV1932" i="1"/>
  <c r="C1933" i="1"/>
  <c r="D1933" i="1"/>
  <c r="E1933" i="1"/>
  <c r="F1933" i="1"/>
  <c r="G1933" i="1"/>
  <c r="H1933" i="1"/>
  <c r="J1933" i="1"/>
  <c r="K1933" i="1"/>
  <c r="L1933" i="1"/>
  <c r="M1933" i="1"/>
  <c r="AG1933" i="1"/>
  <c r="AH1933" i="1"/>
  <c r="AI1933" i="1"/>
  <c r="AJ1933" i="1"/>
  <c r="AK1933" i="1"/>
  <c r="AL1933" i="1"/>
  <c r="AM1933" i="1"/>
  <c r="AN1933" i="1"/>
  <c r="AV1933" i="1"/>
  <c r="C1934" i="1"/>
  <c r="D1934" i="1"/>
  <c r="E1934" i="1"/>
  <c r="F1934" i="1"/>
  <c r="G1934" i="1"/>
  <c r="H1934" i="1"/>
  <c r="J1934" i="1"/>
  <c r="K1934" i="1"/>
  <c r="L1934" i="1"/>
  <c r="M1934" i="1"/>
  <c r="AG1934" i="1"/>
  <c r="AH1934" i="1"/>
  <c r="AI1934" i="1"/>
  <c r="AJ1934" i="1"/>
  <c r="AK1934" i="1"/>
  <c r="AL1934" i="1"/>
  <c r="AM1934" i="1"/>
  <c r="AN1934" i="1"/>
  <c r="AV1934" i="1"/>
  <c r="C1935" i="1"/>
  <c r="D1935" i="1"/>
  <c r="E1935" i="1"/>
  <c r="F1935" i="1"/>
  <c r="G1935" i="1"/>
  <c r="H1935" i="1"/>
  <c r="J1935" i="1"/>
  <c r="K1935" i="1"/>
  <c r="L1935" i="1"/>
  <c r="M1935" i="1"/>
  <c r="AG1935" i="1"/>
  <c r="AH1935" i="1"/>
  <c r="AI1935" i="1"/>
  <c r="AJ1935" i="1"/>
  <c r="AK1935" i="1"/>
  <c r="AL1935" i="1"/>
  <c r="AM1935" i="1"/>
  <c r="AN1935" i="1"/>
  <c r="AV1935" i="1"/>
  <c r="C1936" i="1"/>
  <c r="D1936" i="1"/>
  <c r="E1936" i="1"/>
  <c r="F1936" i="1"/>
  <c r="G1936" i="1"/>
  <c r="H1936" i="1"/>
  <c r="J1936" i="1"/>
  <c r="K1936" i="1"/>
  <c r="L1936" i="1"/>
  <c r="M1936" i="1"/>
  <c r="AG1936" i="1"/>
  <c r="AH1936" i="1"/>
  <c r="AI1936" i="1"/>
  <c r="AJ1936" i="1"/>
  <c r="AK1936" i="1"/>
  <c r="AL1936" i="1"/>
  <c r="AM1936" i="1"/>
  <c r="AN1936" i="1"/>
  <c r="AV1936" i="1"/>
  <c r="C1937" i="1"/>
  <c r="D1937" i="1"/>
  <c r="E1937" i="1"/>
  <c r="F1937" i="1"/>
  <c r="G1937" i="1"/>
  <c r="H1937" i="1"/>
  <c r="J1937" i="1"/>
  <c r="K1937" i="1"/>
  <c r="L1937" i="1"/>
  <c r="M1937" i="1"/>
  <c r="AG1937" i="1"/>
  <c r="AH1937" i="1"/>
  <c r="AI1937" i="1"/>
  <c r="AJ1937" i="1"/>
  <c r="AK1937" i="1"/>
  <c r="AL1937" i="1"/>
  <c r="AM1937" i="1"/>
  <c r="AN1937" i="1"/>
  <c r="AV1937" i="1"/>
  <c r="C1938" i="1"/>
  <c r="D1938" i="1"/>
  <c r="E1938" i="1"/>
  <c r="F1938" i="1"/>
  <c r="G1938" i="1"/>
  <c r="H1938" i="1"/>
  <c r="J1938" i="1"/>
  <c r="K1938" i="1"/>
  <c r="L1938" i="1"/>
  <c r="M1938" i="1"/>
  <c r="AG1938" i="1"/>
  <c r="AH1938" i="1"/>
  <c r="AI1938" i="1"/>
  <c r="AJ1938" i="1"/>
  <c r="AK1938" i="1"/>
  <c r="AL1938" i="1"/>
  <c r="AM1938" i="1"/>
  <c r="AN1938" i="1"/>
  <c r="AV1938" i="1"/>
  <c r="C1939" i="1"/>
  <c r="D1939" i="1"/>
  <c r="E1939" i="1"/>
  <c r="F1939" i="1"/>
  <c r="G1939" i="1"/>
  <c r="H1939" i="1"/>
  <c r="J1939" i="1"/>
  <c r="K1939" i="1"/>
  <c r="L1939" i="1"/>
  <c r="M1939" i="1"/>
  <c r="AG1939" i="1"/>
  <c r="AH1939" i="1"/>
  <c r="AI1939" i="1"/>
  <c r="AJ1939" i="1"/>
  <c r="AK1939" i="1"/>
  <c r="AL1939" i="1"/>
  <c r="AM1939" i="1"/>
  <c r="AN1939" i="1"/>
  <c r="AV1939" i="1"/>
  <c r="C1940" i="1"/>
  <c r="D1940" i="1"/>
  <c r="E1940" i="1"/>
  <c r="F1940" i="1"/>
  <c r="G1940" i="1"/>
  <c r="H1940" i="1"/>
  <c r="J1940" i="1"/>
  <c r="K1940" i="1"/>
  <c r="L1940" i="1"/>
  <c r="M1940" i="1"/>
  <c r="AG1940" i="1"/>
  <c r="AH1940" i="1"/>
  <c r="AI1940" i="1"/>
  <c r="AJ1940" i="1"/>
  <c r="AK1940" i="1"/>
  <c r="AL1940" i="1"/>
  <c r="AM1940" i="1"/>
  <c r="AN1940" i="1"/>
  <c r="AV1940" i="1"/>
  <c r="C1941" i="1"/>
  <c r="D1941" i="1"/>
  <c r="E1941" i="1"/>
  <c r="F1941" i="1"/>
  <c r="G1941" i="1"/>
  <c r="H1941" i="1"/>
  <c r="J1941" i="1"/>
  <c r="K1941" i="1"/>
  <c r="L1941" i="1"/>
  <c r="M1941" i="1"/>
  <c r="AG1941" i="1"/>
  <c r="AH1941" i="1"/>
  <c r="AI1941" i="1"/>
  <c r="AJ1941" i="1"/>
  <c r="AK1941" i="1"/>
  <c r="AL1941" i="1"/>
  <c r="AM1941" i="1"/>
  <c r="AN1941" i="1"/>
  <c r="AV1941" i="1"/>
  <c r="C1942" i="1"/>
  <c r="D1942" i="1"/>
  <c r="E1942" i="1"/>
  <c r="F1942" i="1"/>
  <c r="G1942" i="1"/>
  <c r="H1942" i="1"/>
  <c r="J1942" i="1"/>
  <c r="K1942" i="1"/>
  <c r="L1942" i="1"/>
  <c r="M1942" i="1"/>
  <c r="AG1942" i="1"/>
  <c r="AH1942" i="1"/>
  <c r="AI1942" i="1"/>
  <c r="AJ1942" i="1"/>
  <c r="AK1942" i="1"/>
  <c r="AL1942" i="1"/>
  <c r="AM1942" i="1"/>
  <c r="AN1942" i="1"/>
  <c r="AV1942" i="1"/>
  <c r="C1943" i="1"/>
  <c r="D1943" i="1"/>
  <c r="E1943" i="1"/>
  <c r="F1943" i="1"/>
  <c r="G1943" i="1"/>
  <c r="H1943" i="1"/>
  <c r="J1943" i="1"/>
  <c r="K1943" i="1"/>
  <c r="L1943" i="1"/>
  <c r="M1943" i="1"/>
  <c r="AG1943" i="1"/>
  <c r="AH1943" i="1"/>
  <c r="AI1943" i="1"/>
  <c r="AJ1943" i="1"/>
  <c r="AK1943" i="1"/>
  <c r="AL1943" i="1"/>
  <c r="AM1943" i="1"/>
  <c r="AN1943" i="1"/>
  <c r="AV1943" i="1"/>
  <c r="C1944" i="1"/>
  <c r="D1944" i="1"/>
  <c r="E1944" i="1"/>
  <c r="F1944" i="1"/>
  <c r="G1944" i="1"/>
  <c r="H1944" i="1"/>
  <c r="J1944" i="1"/>
  <c r="K1944" i="1"/>
  <c r="L1944" i="1"/>
  <c r="M1944" i="1"/>
  <c r="AG1944" i="1"/>
  <c r="AH1944" i="1"/>
  <c r="AI1944" i="1"/>
  <c r="AJ1944" i="1"/>
  <c r="AK1944" i="1"/>
  <c r="AL1944" i="1"/>
  <c r="AM1944" i="1"/>
  <c r="AN1944" i="1"/>
  <c r="AV1944" i="1"/>
  <c r="C1945" i="1"/>
  <c r="D1945" i="1"/>
  <c r="E1945" i="1"/>
  <c r="F1945" i="1"/>
  <c r="G1945" i="1"/>
  <c r="H1945" i="1"/>
  <c r="J1945" i="1"/>
  <c r="K1945" i="1"/>
  <c r="L1945" i="1"/>
  <c r="M1945" i="1"/>
  <c r="AG1945" i="1"/>
  <c r="AH1945" i="1"/>
  <c r="AI1945" i="1"/>
  <c r="AJ1945" i="1"/>
  <c r="AK1945" i="1"/>
  <c r="AL1945" i="1"/>
  <c r="AM1945" i="1"/>
  <c r="AN1945" i="1"/>
  <c r="AV1945" i="1"/>
  <c r="C1946" i="1"/>
  <c r="D1946" i="1"/>
  <c r="E1946" i="1"/>
  <c r="F1946" i="1"/>
  <c r="G1946" i="1"/>
  <c r="H1946" i="1"/>
  <c r="J1946" i="1"/>
  <c r="K1946" i="1"/>
  <c r="L1946" i="1"/>
  <c r="M1946" i="1"/>
  <c r="AG1946" i="1"/>
  <c r="AH1946" i="1"/>
  <c r="AI1946" i="1"/>
  <c r="AJ1946" i="1"/>
  <c r="AK1946" i="1"/>
  <c r="AL1946" i="1"/>
  <c r="AM1946" i="1"/>
  <c r="AN1946" i="1"/>
  <c r="AV1946" i="1"/>
  <c r="C1947" i="1"/>
  <c r="D1947" i="1"/>
  <c r="E1947" i="1"/>
  <c r="F1947" i="1"/>
  <c r="G1947" i="1"/>
  <c r="H1947" i="1"/>
  <c r="J1947" i="1"/>
  <c r="K1947" i="1"/>
  <c r="L1947" i="1"/>
  <c r="M1947" i="1"/>
  <c r="AG1947" i="1"/>
  <c r="AH1947" i="1"/>
  <c r="AI1947" i="1"/>
  <c r="AJ1947" i="1"/>
  <c r="AK1947" i="1"/>
  <c r="AL1947" i="1"/>
  <c r="AM1947" i="1"/>
  <c r="AN1947" i="1"/>
  <c r="AV1947" i="1"/>
  <c r="C1948" i="1"/>
  <c r="D1948" i="1"/>
  <c r="E1948" i="1"/>
  <c r="F1948" i="1"/>
  <c r="G1948" i="1"/>
  <c r="H1948" i="1"/>
  <c r="J1948" i="1"/>
  <c r="K1948" i="1"/>
  <c r="L1948" i="1"/>
  <c r="M1948" i="1"/>
  <c r="AG1948" i="1"/>
  <c r="AH1948" i="1"/>
  <c r="AI1948" i="1"/>
  <c r="AJ1948" i="1"/>
  <c r="AK1948" i="1"/>
  <c r="AL1948" i="1"/>
  <c r="AM1948" i="1"/>
  <c r="AN1948" i="1"/>
  <c r="AV1948" i="1"/>
  <c r="C1949" i="1"/>
  <c r="D1949" i="1"/>
  <c r="E1949" i="1"/>
  <c r="F1949" i="1"/>
  <c r="G1949" i="1"/>
  <c r="H1949" i="1"/>
  <c r="J1949" i="1"/>
  <c r="K1949" i="1"/>
  <c r="L1949" i="1"/>
  <c r="M1949" i="1"/>
  <c r="AG1949" i="1"/>
  <c r="AH1949" i="1"/>
  <c r="AI1949" i="1"/>
  <c r="AJ1949" i="1"/>
  <c r="AK1949" i="1"/>
  <c r="AL1949" i="1"/>
  <c r="AM1949" i="1"/>
  <c r="AN1949" i="1"/>
  <c r="AV1949" i="1"/>
  <c r="C1950" i="1"/>
  <c r="D1950" i="1"/>
  <c r="E1950" i="1"/>
  <c r="F1950" i="1"/>
  <c r="G1950" i="1"/>
  <c r="H1950" i="1"/>
  <c r="J1950" i="1"/>
  <c r="K1950" i="1"/>
  <c r="L1950" i="1"/>
  <c r="M1950" i="1"/>
  <c r="AG1950" i="1"/>
  <c r="AH1950" i="1"/>
  <c r="AI1950" i="1"/>
  <c r="AJ1950" i="1"/>
  <c r="AK1950" i="1"/>
  <c r="AL1950" i="1"/>
  <c r="AM1950" i="1"/>
  <c r="AN1950" i="1"/>
  <c r="AV1950" i="1"/>
  <c r="C1951" i="1"/>
  <c r="D1951" i="1"/>
  <c r="E1951" i="1"/>
  <c r="F1951" i="1"/>
  <c r="G1951" i="1"/>
  <c r="H1951" i="1"/>
  <c r="J1951" i="1"/>
  <c r="K1951" i="1"/>
  <c r="L1951" i="1"/>
  <c r="M1951" i="1"/>
  <c r="AG1951" i="1"/>
  <c r="AH1951" i="1"/>
  <c r="AI1951" i="1"/>
  <c r="AJ1951" i="1"/>
  <c r="AK1951" i="1"/>
  <c r="AL1951" i="1"/>
  <c r="AM1951" i="1"/>
  <c r="AN1951" i="1"/>
  <c r="AV1951" i="1"/>
  <c r="C1952" i="1"/>
  <c r="D1952" i="1"/>
  <c r="E1952" i="1"/>
  <c r="F1952" i="1"/>
  <c r="G1952" i="1"/>
  <c r="H1952" i="1"/>
  <c r="J1952" i="1"/>
  <c r="K1952" i="1"/>
  <c r="L1952" i="1"/>
  <c r="M1952" i="1"/>
  <c r="AG1952" i="1"/>
  <c r="AH1952" i="1"/>
  <c r="AI1952" i="1"/>
  <c r="AJ1952" i="1"/>
  <c r="AK1952" i="1"/>
  <c r="AL1952" i="1"/>
  <c r="AM1952" i="1"/>
  <c r="AN1952" i="1"/>
  <c r="AV1952" i="1"/>
  <c r="C1953" i="1"/>
  <c r="D1953" i="1"/>
  <c r="E1953" i="1"/>
  <c r="F1953" i="1"/>
  <c r="G1953" i="1"/>
  <c r="H1953" i="1"/>
  <c r="J1953" i="1"/>
  <c r="K1953" i="1"/>
  <c r="L1953" i="1"/>
  <c r="M1953" i="1"/>
  <c r="AG1953" i="1"/>
  <c r="AH1953" i="1"/>
  <c r="AI1953" i="1"/>
  <c r="AJ1953" i="1"/>
  <c r="AK1953" i="1"/>
  <c r="AL1953" i="1"/>
  <c r="AM1953" i="1"/>
  <c r="AN1953" i="1"/>
  <c r="AV1953" i="1"/>
  <c r="C1954" i="1"/>
  <c r="D1954" i="1"/>
  <c r="E1954" i="1"/>
  <c r="F1954" i="1"/>
  <c r="G1954" i="1"/>
  <c r="H1954" i="1"/>
  <c r="J1954" i="1"/>
  <c r="K1954" i="1"/>
  <c r="L1954" i="1"/>
  <c r="M1954" i="1"/>
  <c r="AG1954" i="1"/>
  <c r="AH1954" i="1"/>
  <c r="AI1954" i="1"/>
  <c r="AJ1954" i="1"/>
  <c r="AK1954" i="1"/>
  <c r="AL1954" i="1"/>
  <c r="AM1954" i="1"/>
  <c r="AN1954" i="1"/>
  <c r="AV1954" i="1"/>
  <c r="C1955" i="1"/>
  <c r="D1955" i="1"/>
  <c r="E1955" i="1"/>
  <c r="F1955" i="1"/>
  <c r="G1955" i="1"/>
  <c r="H1955" i="1"/>
  <c r="J1955" i="1"/>
  <c r="K1955" i="1"/>
  <c r="L1955" i="1"/>
  <c r="M1955" i="1"/>
  <c r="AG1955" i="1"/>
  <c r="AH1955" i="1"/>
  <c r="AI1955" i="1"/>
  <c r="AJ1955" i="1"/>
  <c r="AK1955" i="1"/>
  <c r="AL1955" i="1"/>
  <c r="AM1955" i="1"/>
  <c r="AN1955" i="1"/>
  <c r="AV1955" i="1"/>
  <c r="C1956" i="1"/>
  <c r="D1956" i="1"/>
  <c r="E1956" i="1"/>
  <c r="F1956" i="1"/>
  <c r="G1956" i="1"/>
  <c r="H1956" i="1"/>
  <c r="J1956" i="1"/>
  <c r="K1956" i="1"/>
  <c r="L1956" i="1"/>
  <c r="M1956" i="1"/>
  <c r="AG1956" i="1"/>
  <c r="AH1956" i="1"/>
  <c r="AI1956" i="1"/>
  <c r="AJ1956" i="1"/>
  <c r="AK1956" i="1"/>
  <c r="AL1956" i="1"/>
  <c r="AM1956" i="1"/>
  <c r="AN1956" i="1"/>
  <c r="AV1956" i="1"/>
  <c r="C1957" i="1"/>
  <c r="D1957" i="1"/>
  <c r="E1957" i="1"/>
  <c r="F1957" i="1"/>
  <c r="G1957" i="1"/>
  <c r="H1957" i="1"/>
  <c r="J1957" i="1"/>
  <c r="K1957" i="1"/>
  <c r="L1957" i="1"/>
  <c r="M1957" i="1"/>
  <c r="AG1957" i="1"/>
  <c r="AH1957" i="1"/>
  <c r="AI1957" i="1"/>
  <c r="AJ1957" i="1"/>
  <c r="AK1957" i="1"/>
  <c r="AL1957" i="1"/>
  <c r="AM1957" i="1"/>
  <c r="AN1957" i="1"/>
  <c r="AV1957" i="1"/>
  <c r="C1958" i="1"/>
  <c r="D1958" i="1"/>
  <c r="E1958" i="1"/>
  <c r="F1958" i="1"/>
  <c r="G1958" i="1"/>
  <c r="H1958" i="1"/>
  <c r="J1958" i="1"/>
  <c r="K1958" i="1"/>
  <c r="L1958" i="1"/>
  <c r="M1958" i="1"/>
  <c r="AG1958" i="1"/>
  <c r="AH1958" i="1"/>
  <c r="AI1958" i="1"/>
  <c r="AJ1958" i="1"/>
  <c r="AK1958" i="1"/>
  <c r="AL1958" i="1"/>
  <c r="AM1958" i="1"/>
  <c r="AN1958" i="1"/>
  <c r="AV1958" i="1"/>
  <c r="C1959" i="1"/>
  <c r="D1959" i="1"/>
  <c r="E1959" i="1"/>
  <c r="F1959" i="1"/>
  <c r="G1959" i="1"/>
  <c r="H1959" i="1"/>
  <c r="J1959" i="1"/>
  <c r="K1959" i="1"/>
  <c r="L1959" i="1"/>
  <c r="M1959" i="1"/>
  <c r="AG1959" i="1"/>
  <c r="AH1959" i="1"/>
  <c r="AI1959" i="1"/>
  <c r="AJ1959" i="1"/>
  <c r="AK1959" i="1"/>
  <c r="AL1959" i="1"/>
  <c r="AM1959" i="1"/>
  <c r="AN1959" i="1"/>
  <c r="AV1959" i="1"/>
  <c r="C1960" i="1"/>
  <c r="D1960" i="1"/>
  <c r="E1960" i="1"/>
  <c r="F1960" i="1"/>
  <c r="G1960" i="1"/>
  <c r="H1960" i="1"/>
  <c r="J1960" i="1"/>
  <c r="K1960" i="1"/>
  <c r="L1960" i="1"/>
  <c r="M1960" i="1"/>
  <c r="AG1960" i="1"/>
  <c r="AH1960" i="1"/>
  <c r="AI1960" i="1"/>
  <c r="AJ1960" i="1"/>
  <c r="AK1960" i="1"/>
  <c r="AL1960" i="1"/>
  <c r="AM1960" i="1"/>
  <c r="AN1960" i="1"/>
  <c r="AV1960" i="1"/>
  <c r="C1961" i="1"/>
  <c r="D1961" i="1"/>
  <c r="E1961" i="1"/>
  <c r="F1961" i="1"/>
  <c r="G1961" i="1"/>
  <c r="H1961" i="1"/>
  <c r="J1961" i="1"/>
  <c r="K1961" i="1"/>
  <c r="L1961" i="1"/>
  <c r="M1961" i="1"/>
  <c r="AG1961" i="1"/>
  <c r="AH1961" i="1"/>
  <c r="AI1961" i="1"/>
  <c r="AJ1961" i="1"/>
  <c r="AK1961" i="1"/>
  <c r="AL1961" i="1"/>
  <c r="AM1961" i="1"/>
  <c r="AN1961" i="1"/>
  <c r="AV1961" i="1"/>
  <c r="C1962" i="1"/>
  <c r="D1962" i="1"/>
  <c r="E1962" i="1"/>
  <c r="F1962" i="1"/>
  <c r="G1962" i="1"/>
  <c r="H1962" i="1"/>
  <c r="J1962" i="1"/>
  <c r="K1962" i="1"/>
  <c r="L1962" i="1"/>
  <c r="M1962" i="1"/>
  <c r="AG1962" i="1"/>
  <c r="AH1962" i="1"/>
  <c r="AI1962" i="1"/>
  <c r="AJ1962" i="1"/>
  <c r="AK1962" i="1"/>
  <c r="AL1962" i="1"/>
  <c r="AM1962" i="1"/>
  <c r="AN1962" i="1"/>
  <c r="AV1962" i="1"/>
  <c r="C1963" i="1"/>
  <c r="D1963" i="1"/>
  <c r="E1963" i="1"/>
  <c r="F1963" i="1"/>
  <c r="G1963" i="1"/>
  <c r="H1963" i="1"/>
  <c r="J1963" i="1"/>
  <c r="K1963" i="1"/>
  <c r="L1963" i="1"/>
  <c r="M1963" i="1"/>
  <c r="AG1963" i="1"/>
  <c r="AH1963" i="1"/>
  <c r="AI1963" i="1"/>
  <c r="AJ1963" i="1"/>
  <c r="AK1963" i="1"/>
  <c r="AL1963" i="1"/>
  <c r="AM1963" i="1"/>
  <c r="AN1963" i="1"/>
  <c r="AV1963" i="1"/>
  <c r="C1964" i="1"/>
  <c r="D1964" i="1"/>
  <c r="E1964" i="1"/>
  <c r="F1964" i="1"/>
  <c r="G1964" i="1"/>
  <c r="H1964" i="1"/>
  <c r="J1964" i="1"/>
  <c r="K1964" i="1"/>
  <c r="L1964" i="1"/>
  <c r="M1964" i="1"/>
  <c r="AG1964" i="1"/>
  <c r="AH1964" i="1"/>
  <c r="AI1964" i="1"/>
  <c r="AJ1964" i="1"/>
  <c r="AK1964" i="1"/>
  <c r="AL1964" i="1"/>
  <c r="AM1964" i="1"/>
  <c r="AN1964" i="1"/>
  <c r="AV1964" i="1"/>
  <c r="C1965" i="1"/>
  <c r="D1965" i="1"/>
  <c r="E1965" i="1"/>
  <c r="F1965" i="1"/>
  <c r="G1965" i="1"/>
  <c r="H1965" i="1"/>
  <c r="J1965" i="1"/>
  <c r="K1965" i="1"/>
  <c r="L1965" i="1"/>
  <c r="M1965" i="1"/>
  <c r="AG1965" i="1"/>
  <c r="AH1965" i="1"/>
  <c r="AI1965" i="1"/>
  <c r="AJ1965" i="1"/>
  <c r="AK1965" i="1"/>
  <c r="AL1965" i="1"/>
  <c r="AM1965" i="1"/>
  <c r="AN1965" i="1"/>
  <c r="AV1965" i="1"/>
  <c r="C1966" i="1"/>
  <c r="D1966" i="1"/>
  <c r="E1966" i="1"/>
  <c r="F1966" i="1"/>
  <c r="G1966" i="1"/>
  <c r="H1966" i="1"/>
  <c r="J1966" i="1"/>
  <c r="K1966" i="1"/>
  <c r="L1966" i="1"/>
  <c r="M1966" i="1"/>
  <c r="AG1966" i="1"/>
  <c r="AH1966" i="1"/>
  <c r="AI1966" i="1"/>
  <c r="AJ1966" i="1"/>
  <c r="AK1966" i="1"/>
  <c r="AL1966" i="1"/>
  <c r="AM1966" i="1"/>
  <c r="AN1966" i="1"/>
  <c r="AV1966" i="1"/>
  <c r="C1967" i="1"/>
  <c r="D1967" i="1"/>
  <c r="E1967" i="1"/>
  <c r="F1967" i="1"/>
  <c r="G1967" i="1"/>
  <c r="H1967" i="1"/>
  <c r="J1967" i="1"/>
  <c r="K1967" i="1"/>
  <c r="L1967" i="1"/>
  <c r="M1967" i="1"/>
  <c r="AG1967" i="1"/>
  <c r="AH1967" i="1"/>
  <c r="AI1967" i="1"/>
  <c r="AJ1967" i="1"/>
  <c r="AK1967" i="1"/>
  <c r="AL1967" i="1"/>
  <c r="AM1967" i="1"/>
  <c r="AN1967" i="1"/>
  <c r="AV1967" i="1"/>
  <c r="C1968" i="1"/>
  <c r="D1968" i="1"/>
  <c r="E1968" i="1"/>
  <c r="F1968" i="1"/>
  <c r="G1968" i="1"/>
  <c r="H1968" i="1"/>
  <c r="J1968" i="1"/>
  <c r="K1968" i="1"/>
  <c r="L1968" i="1"/>
  <c r="M1968" i="1"/>
  <c r="AG1968" i="1"/>
  <c r="AH1968" i="1"/>
  <c r="AI1968" i="1"/>
  <c r="AJ1968" i="1"/>
  <c r="AK1968" i="1"/>
  <c r="AL1968" i="1"/>
  <c r="AM1968" i="1"/>
  <c r="AN1968" i="1"/>
  <c r="AV1968" i="1"/>
  <c r="C1969" i="1"/>
  <c r="D1969" i="1"/>
  <c r="E1969" i="1"/>
  <c r="F1969" i="1"/>
  <c r="G1969" i="1"/>
  <c r="H1969" i="1"/>
  <c r="J1969" i="1"/>
  <c r="K1969" i="1"/>
  <c r="L1969" i="1"/>
  <c r="M1969" i="1"/>
  <c r="AG1969" i="1"/>
  <c r="AH1969" i="1"/>
  <c r="AI1969" i="1"/>
  <c r="AJ1969" i="1"/>
  <c r="AK1969" i="1"/>
  <c r="AL1969" i="1"/>
  <c r="AM1969" i="1"/>
  <c r="AN1969" i="1"/>
  <c r="AV1969" i="1"/>
  <c r="C1970" i="1"/>
  <c r="D1970" i="1"/>
  <c r="E1970" i="1"/>
  <c r="F1970" i="1"/>
  <c r="G1970" i="1"/>
  <c r="H1970" i="1"/>
  <c r="J1970" i="1"/>
  <c r="K1970" i="1"/>
  <c r="L1970" i="1"/>
  <c r="M1970" i="1"/>
  <c r="AG1970" i="1"/>
  <c r="AH1970" i="1"/>
  <c r="AI1970" i="1"/>
  <c r="AJ1970" i="1"/>
  <c r="AK1970" i="1"/>
  <c r="AL1970" i="1"/>
  <c r="AM1970" i="1"/>
  <c r="AN1970" i="1"/>
  <c r="AV1970" i="1"/>
  <c r="C1971" i="1"/>
  <c r="D1971" i="1"/>
  <c r="E1971" i="1"/>
  <c r="F1971" i="1"/>
  <c r="G1971" i="1"/>
  <c r="H1971" i="1"/>
  <c r="J1971" i="1"/>
  <c r="K1971" i="1"/>
  <c r="L1971" i="1"/>
  <c r="M1971" i="1"/>
  <c r="AG1971" i="1"/>
  <c r="AH1971" i="1"/>
  <c r="AI1971" i="1"/>
  <c r="AJ1971" i="1"/>
  <c r="AK1971" i="1"/>
  <c r="AL1971" i="1"/>
  <c r="AM1971" i="1"/>
  <c r="AN1971" i="1"/>
  <c r="AV1971" i="1"/>
  <c r="C1972" i="1"/>
  <c r="D1972" i="1"/>
  <c r="E1972" i="1"/>
  <c r="F1972" i="1"/>
  <c r="G1972" i="1"/>
  <c r="H1972" i="1"/>
  <c r="J1972" i="1"/>
  <c r="K1972" i="1"/>
  <c r="L1972" i="1"/>
  <c r="M1972" i="1"/>
  <c r="AG1972" i="1"/>
  <c r="AH1972" i="1"/>
  <c r="AI1972" i="1"/>
  <c r="AJ1972" i="1"/>
  <c r="AK1972" i="1"/>
  <c r="AL1972" i="1"/>
  <c r="AM1972" i="1"/>
  <c r="AN1972" i="1"/>
  <c r="AV1972" i="1"/>
  <c r="C1973" i="1"/>
  <c r="D1973" i="1"/>
  <c r="E1973" i="1"/>
  <c r="F1973" i="1"/>
  <c r="G1973" i="1"/>
  <c r="H1973" i="1"/>
  <c r="J1973" i="1"/>
  <c r="K1973" i="1"/>
  <c r="L1973" i="1"/>
  <c r="M1973" i="1"/>
  <c r="AG1973" i="1"/>
  <c r="AH1973" i="1"/>
  <c r="AI1973" i="1"/>
  <c r="AJ1973" i="1"/>
  <c r="AK1973" i="1"/>
  <c r="AL1973" i="1"/>
  <c r="AM1973" i="1"/>
  <c r="AN1973" i="1"/>
  <c r="AV1973" i="1"/>
  <c r="C1974" i="1"/>
  <c r="D1974" i="1"/>
  <c r="E1974" i="1"/>
  <c r="F1974" i="1"/>
  <c r="G1974" i="1"/>
  <c r="H1974" i="1"/>
  <c r="J1974" i="1"/>
  <c r="K1974" i="1"/>
  <c r="L1974" i="1"/>
  <c r="M1974" i="1"/>
  <c r="AG1974" i="1"/>
  <c r="AH1974" i="1"/>
  <c r="AI1974" i="1"/>
  <c r="AJ1974" i="1"/>
  <c r="AK1974" i="1"/>
  <c r="AL1974" i="1"/>
  <c r="AM1974" i="1"/>
  <c r="AN1974" i="1"/>
  <c r="AV1974" i="1"/>
  <c r="C1975" i="1"/>
  <c r="D1975" i="1"/>
  <c r="E1975" i="1"/>
  <c r="F1975" i="1"/>
  <c r="G1975" i="1"/>
  <c r="H1975" i="1"/>
  <c r="J1975" i="1"/>
  <c r="K1975" i="1"/>
  <c r="L1975" i="1"/>
  <c r="M1975" i="1"/>
  <c r="AG1975" i="1"/>
  <c r="AH1975" i="1"/>
  <c r="AI1975" i="1"/>
  <c r="AJ1975" i="1"/>
  <c r="AK1975" i="1"/>
  <c r="AL1975" i="1"/>
  <c r="AM1975" i="1"/>
  <c r="AN1975" i="1"/>
  <c r="AV1975" i="1"/>
  <c r="C1976" i="1"/>
  <c r="D1976" i="1"/>
  <c r="E1976" i="1"/>
  <c r="F1976" i="1"/>
  <c r="G1976" i="1"/>
  <c r="H1976" i="1"/>
  <c r="J1976" i="1"/>
  <c r="K1976" i="1"/>
  <c r="L1976" i="1"/>
  <c r="M1976" i="1"/>
  <c r="AG1976" i="1"/>
  <c r="AH1976" i="1"/>
  <c r="AI1976" i="1"/>
  <c r="AJ1976" i="1"/>
  <c r="AK1976" i="1"/>
  <c r="AL1976" i="1"/>
  <c r="AM1976" i="1"/>
  <c r="AN1976" i="1"/>
  <c r="AV1976" i="1"/>
  <c r="C1977" i="1"/>
  <c r="D1977" i="1"/>
  <c r="E1977" i="1"/>
  <c r="F1977" i="1"/>
  <c r="G1977" i="1"/>
  <c r="H1977" i="1"/>
  <c r="J1977" i="1"/>
  <c r="K1977" i="1"/>
  <c r="L1977" i="1"/>
  <c r="M1977" i="1"/>
  <c r="AG1977" i="1"/>
  <c r="AH1977" i="1"/>
  <c r="AI1977" i="1"/>
  <c r="AJ1977" i="1"/>
  <c r="AK1977" i="1"/>
  <c r="AL1977" i="1"/>
  <c r="AM1977" i="1"/>
  <c r="AN1977" i="1"/>
  <c r="AV1977" i="1"/>
  <c r="C1978" i="1"/>
  <c r="D1978" i="1"/>
  <c r="E1978" i="1"/>
  <c r="F1978" i="1"/>
  <c r="G1978" i="1"/>
  <c r="H1978" i="1"/>
  <c r="J1978" i="1"/>
  <c r="K1978" i="1"/>
  <c r="L1978" i="1"/>
  <c r="M1978" i="1"/>
  <c r="AG1978" i="1"/>
  <c r="AH1978" i="1"/>
  <c r="AI1978" i="1"/>
  <c r="AJ1978" i="1"/>
  <c r="AK1978" i="1"/>
  <c r="AL1978" i="1"/>
  <c r="AM1978" i="1"/>
  <c r="AN1978" i="1"/>
  <c r="AV1978" i="1"/>
  <c r="C1979" i="1"/>
  <c r="D1979" i="1"/>
  <c r="E1979" i="1"/>
  <c r="F1979" i="1"/>
  <c r="G1979" i="1"/>
  <c r="H1979" i="1"/>
  <c r="J1979" i="1"/>
  <c r="K1979" i="1"/>
  <c r="L1979" i="1"/>
  <c r="M1979" i="1"/>
  <c r="AG1979" i="1"/>
  <c r="AH1979" i="1"/>
  <c r="AI1979" i="1"/>
  <c r="AJ1979" i="1"/>
  <c r="AK1979" i="1"/>
  <c r="AL1979" i="1"/>
  <c r="AM1979" i="1"/>
  <c r="AN1979" i="1"/>
  <c r="AV1979" i="1"/>
  <c r="C1980" i="1"/>
  <c r="D1980" i="1"/>
  <c r="E1980" i="1"/>
  <c r="F1980" i="1"/>
  <c r="G1980" i="1"/>
  <c r="H1980" i="1"/>
  <c r="J1980" i="1"/>
  <c r="K1980" i="1"/>
  <c r="L1980" i="1"/>
  <c r="M1980" i="1"/>
  <c r="AG1980" i="1"/>
  <c r="AH1980" i="1"/>
  <c r="AI1980" i="1"/>
  <c r="AJ1980" i="1"/>
  <c r="AK1980" i="1"/>
  <c r="AL1980" i="1"/>
  <c r="AM1980" i="1"/>
  <c r="AN1980" i="1"/>
  <c r="AV1980" i="1"/>
  <c r="C1981" i="1"/>
  <c r="D1981" i="1"/>
  <c r="E1981" i="1"/>
  <c r="F1981" i="1"/>
  <c r="G1981" i="1"/>
  <c r="H1981" i="1"/>
  <c r="J1981" i="1"/>
  <c r="K1981" i="1"/>
  <c r="L1981" i="1"/>
  <c r="M1981" i="1"/>
  <c r="AG1981" i="1"/>
  <c r="AH1981" i="1"/>
  <c r="AI1981" i="1"/>
  <c r="AJ1981" i="1"/>
  <c r="AK1981" i="1"/>
  <c r="AL1981" i="1"/>
  <c r="AM1981" i="1"/>
  <c r="AN1981" i="1"/>
  <c r="AV1981" i="1"/>
  <c r="C1982" i="1"/>
  <c r="D1982" i="1"/>
  <c r="E1982" i="1"/>
  <c r="F1982" i="1"/>
  <c r="G1982" i="1"/>
  <c r="H1982" i="1"/>
  <c r="J1982" i="1"/>
  <c r="K1982" i="1"/>
  <c r="L1982" i="1"/>
  <c r="M1982" i="1"/>
  <c r="AG1982" i="1"/>
  <c r="AH1982" i="1"/>
  <c r="AI1982" i="1"/>
  <c r="AJ1982" i="1"/>
  <c r="AK1982" i="1"/>
  <c r="AL1982" i="1"/>
  <c r="AM1982" i="1"/>
  <c r="AN1982" i="1"/>
  <c r="AV1982" i="1"/>
  <c r="C1983" i="1"/>
  <c r="D1983" i="1"/>
  <c r="E1983" i="1"/>
  <c r="F1983" i="1"/>
  <c r="G1983" i="1"/>
  <c r="H1983" i="1"/>
  <c r="J1983" i="1"/>
  <c r="K1983" i="1"/>
  <c r="L1983" i="1"/>
  <c r="M1983" i="1"/>
  <c r="AG1983" i="1"/>
  <c r="AH1983" i="1"/>
  <c r="AI1983" i="1"/>
  <c r="AJ1983" i="1"/>
  <c r="AK1983" i="1"/>
  <c r="AL1983" i="1"/>
  <c r="AM1983" i="1"/>
  <c r="AN1983" i="1"/>
  <c r="AV1983" i="1"/>
  <c r="C1984" i="1"/>
  <c r="D1984" i="1"/>
  <c r="E1984" i="1"/>
  <c r="F1984" i="1"/>
  <c r="G1984" i="1"/>
  <c r="H1984" i="1"/>
  <c r="J1984" i="1"/>
  <c r="K1984" i="1"/>
  <c r="L1984" i="1"/>
  <c r="M1984" i="1"/>
  <c r="AG1984" i="1"/>
  <c r="AH1984" i="1"/>
  <c r="AI1984" i="1"/>
  <c r="AJ1984" i="1"/>
  <c r="AK1984" i="1"/>
  <c r="AL1984" i="1"/>
  <c r="AM1984" i="1"/>
  <c r="AN1984" i="1"/>
  <c r="AV1984" i="1"/>
  <c r="C1985" i="1"/>
  <c r="D1985" i="1"/>
  <c r="E1985" i="1"/>
  <c r="F1985" i="1"/>
  <c r="G1985" i="1"/>
  <c r="H1985" i="1"/>
  <c r="J1985" i="1"/>
  <c r="K1985" i="1"/>
  <c r="L1985" i="1"/>
  <c r="M1985" i="1"/>
  <c r="AG1985" i="1"/>
  <c r="AH1985" i="1"/>
  <c r="AI1985" i="1"/>
  <c r="AJ1985" i="1"/>
  <c r="AK1985" i="1"/>
  <c r="AL1985" i="1"/>
  <c r="AM1985" i="1"/>
  <c r="AN1985" i="1"/>
  <c r="AV1985" i="1"/>
  <c r="C1986" i="1"/>
  <c r="D1986" i="1"/>
  <c r="E1986" i="1"/>
  <c r="F1986" i="1"/>
  <c r="G1986" i="1"/>
  <c r="H1986" i="1"/>
  <c r="J1986" i="1"/>
  <c r="K1986" i="1"/>
  <c r="L1986" i="1"/>
  <c r="M1986" i="1"/>
  <c r="AG1986" i="1"/>
  <c r="AH1986" i="1"/>
  <c r="AI1986" i="1"/>
  <c r="AJ1986" i="1"/>
  <c r="AK1986" i="1"/>
  <c r="AL1986" i="1"/>
  <c r="AM1986" i="1"/>
  <c r="AN1986" i="1"/>
  <c r="AV1986" i="1"/>
  <c r="C1987" i="1"/>
  <c r="D1987" i="1"/>
  <c r="E1987" i="1"/>
  <c r="F1987" i="1"/>
  <c r="G1987" i="1"/>
  <c r="H1987" i="1"/>
  <c r="J1987" i="1"/>
  <c r="K1987" i="1"/>
  <c r="L1987" i="1"/>
  <c r="M1987" i="1"/>
  <c r="AG1987" i="1"/>
  <c r="AH1987" i="1"/>
  <c r="AI1987" i="1"/>
  <c r="AJ1987" i="1"/>
  <c r="AK1987" i="1"/>
  <c r="AL1987" i="1"/>
  <c r="AM1987" i="1"/>
  <c r="AN1987" i="1"/>
  <c r="AV1987" i="1"/>
  <c r="C1988" i="1"/>
  <c r="D1988" i="1"/>
  <c r="E1988" i="1"/>
  <c r="F1988" i="1"/>
  <c r="G1988" i="1"/>
  <c r="H1988" i="1"/>
  <c r="J1988" i="1"/>
  <c r="K1988" i="1"/>
  <c r="L1988" i="1"/>
  <c r="M1988" i="1"/>
  <c r="AG1988" i="1"/>
  <c r="AH1988" i="1"/>
  <c r="AI1988" i="1"/>
  <c r="AJ1988" i="1"/>
  <c r="AK1988" i="1"/>
  <c r="AL1988" i="1"/>
  <c r="AM1988" i="1"/>
  <c r="AN1988" i="1"/>
  <c r="AV1988" i="1"/>
  <c r="C1989" i="1"/>
  <c r="D1989" i="1"/>
  <c r="E1989" i="1"/>
  <c r="F1989" i="1"/>
  <c r="G1989" i="1"/>
  <c r="H1989" i="1"/>
  <c r="J1989" i="1"/>
  <c r="K1989" i="1"/>
  <c r="L1989" i="1"/>
  <c r="M1989" i="1"/>
  <c r="AG1989" i="1"/>
  <c r="AH1989" i="1"/>
  <c r="AI1989" i="1"/>
  <c r="AJ1989" i="1"/>
  <c r="AK1989" i="1"/>
  <c r="AL1989" i="1"/>
  <c r="AM1989" i="1"/>
  <c r="AN1989" i="1"/>
  <c r="AV1989" i="1"/>
  <c r="C1990" i="1"/>
  <c r="D1990" i="1"/>
  <c r="E1990" i="1"/>
  <c r="F1990" i="1"/>
  <c r="G1990" i="1"/>
  <c r="H1990" i="1"/>
  <c r="J1990" i="1"/>
  <c r="K1990" i="1"/>
  <c r="L1990" i="1"/>
  <c r="M1990" i="1"/>
  <c r="AG1990" i="1"/>
  <c r="AH1990" i="1"/>
  <c r="AI1990" i="1"/>
  <c r="AJ1990" i="1"/>
  <c r="AK1990" i="1"/>
  <c r="AL1990" i="1"/>
  <c r="AM1990" i="1"/>
  <c r="AN1990" i="1"/>
  <c r="AV1990" i="1"/>
  <c r="C1991" i="1"/>
  <c r="D1991" i="1"/>
  <c r="E1991" i="1"/>
  <c r="F1991" i="1"/>
  <c r="G1991" i="1"/>
  <c r="H1991" i="1"/>
  <c r="J1991" i="1"/>
  <c r="K1991" i="1"/>
  <c r="L1991" i="1"/>
  <c r="M1991" i="1"/>
  <c r="AG1991" i="1"/>
  <c r="AH1991" i="1"/>
  <c r="AI1991" i="1"/>
  <c r="AJ1991" i="1"/>
  <c r="AK1991" i="1"/>
  <c r="AL1991" i="1"/>
  <c r="AM1991" i="1"/>
  <c r="AN1991" i="1"/>
  <c r="AV1991" i="1"/>
  <c r="C1992" i="1"/>
  <c r="D1992" i="1"/>
  <c r="E1992" i="1"/>
  <c r="F1992" i="1"/>
  <c r="G1992" i="1"/>
  <c r="H1992" i="1"/>
  <c r="J1992" i="1"/>
  <c r="K1992" i="1"/>
  <c r="L1992" i="1"/>
  <c r="M1992" i="1"/>
  <c r="AG1992" i="1"/>
  <c r="AH1992" i="1"/>
  <c r="AI1992" i="1"/>
  <c r="AJ1992" i="1"/>
  <c r="AK1992" i="1"/>
  <c r="AL1992" i="1"/>
  <c r="AM1992" i="1"/>
  <c r="AN1992" i="1"/>
  <c r="AV1992" i="1"/>
  <c r="C1993" i="1"/>
  <c r="D1993" i="1"/>
  <c r="E1993" i="1"/>
  <c r="F1993" i="1"/>
  <c r="G1993" i="1"/>
  <c r="H1993" i="1"/>
  <c r="J1993" i="1"/>
  <c r="K1993" i="1"/>
  <c r="L1993" i="1"/>
  <c r="M1993" i="1"/>
  <c r="AG1993" i="1"/>
  <c r="AH1993" i="1"/>
  <c r="AI1993" i="1"/>
  <c r="AJ1993" i="1"/>
  <c r="AK1993" i="1"/>
  <c r="AL1993" i="1"/>
  <c r="AM1993" i="1"/>
  <c r="AN1993" i="1"/>
  <c r="AV1993" i="1"/>
  <c r="C1994" i="1"/>
  <c r="D1994" i="1"/>
  <c r="E1994" i="1"/>
  <c r="F1994" i="1"/>
  <c r="G1994" i="1"/>
  <c r="H1994" i="1"/>
  <c r="J1994" i="1"/>
  <c r="K1994" i="1"/>
  <c r="L1994" i="1"/>
  <c r="M1994" i="1"/>
  <c r="AG1994" i="1"/>
  <c r="AH1994" i="1"/>
  <c r="AI1994" i="1"/>
  <c r="AJ1994" i="1"/>
  <c r="AK1994" i="1"/>
  <c r="AL1994" i="1"/>
  <c r="AM1994" i="1"/>
  <c r="AN1994" i="1"/>
  <c r="AV1994" i="1"/>
  <c r="C1995" i="1"/>
  <c r="D1995" i="1"/>
  <c r="E1995" i="1"/>
  <c r="F1995" i="1"/>
  <c r="G1995" i="1"/>
  <c r="H1995" i="1"/>
  <c r="J1995" i="1"/>
  <c r="K1995" i="1"/>
  <c r="L1995" i="1"/>
  <c r="M1995" i="1"/>
  <c r="AG1995" i="1"/>
  <c r="AH1995" i="1"/>
  <c r="AI1995" i="1"/>
  <c r="AJ1995" i="1"/>
  <c r="AK1995" i="1"/>
  <c r="AL1995" i="1"/>
  <c r="AM1995" i="1"/>
  <c r="AN1995" i="1"/>
  <c r="AV1995" i="1"/>
  <c r="C1996" i="1"/>
  <c r="D1996" i="1"/>
  <c r="E1996" i="1"/>
  <c r="F1996" i="1"/>
  <c r="G1996" i="1"/>
  <c r="H1996" i="1"/>
  <c r="J1996" i="1"/>
  <c r="K1996" i="1"/>
  <c r="L1996" i="1"/>
  <c r="M1996" i="1"/>
  <c r="AG1996" i="1"/>
  <c r="AH1996" i="1"/>
  <c r="AI1996" i="1"/>
  <c r="AJ1996" i="1"/>
  <c r="AK1996" i="1"/>
  <c r="AL1996" i="1"/>
  <c r="AM1996" i="1"/>
  <c r="AN1996" i="1"/>
  <c r="AV1996" i="1"/>
  <c r="C1997" i="1"/>
  <c r="D1997" i="1"/>
  <c r="E1997" i="1"/>
  <c r="F1997" i="1"/>
  <c r="G1997" i="1"/>
  <c r="H1997" i="1"/>
  <c r="J1997" i="1"/>
  <c r="K1997" i="1"/>
  <c r="L1997" i="1"/>
  <c r="M1997" i="1"/>
  <c r="AG1997" i="1"/>
  <c r="AH1997" i="1"/>
  <c r="AI1997" i="1"/>
  <c r="AJ1997" i="1"/>
  <c r="AK1997" i="1"/>
  <c r="AL1997" i="1"/>
  <c r="AM1997" i="1"/>
  <c r="AN1997" i="1"/>
  <c r="AV1997" i="1"/>
  <c r="C1998" i="1"/>
  <c r="D1998" i="1"/>
  <c r="E1998" i="1"/>
  <c r="F1998" i="1"/>
  <c r="G1998" i="1"/>
  <c r="H1998" i="1"/>
  <c r="J1998" i="1"/>
  <c r="K1998" i="1"/>
  <c r="L1998" i="1"/>
  <c r="M1998" i="1"/>
  <c r="AG1998" i="1"/>
  <c r="AH1998" i="1"/>
  <c r="AI1998" i="1"/>
  <c r="AJ1998" i="1"/>
  <c r="AK1998" i="1"/>
  <c r="AL1998" i="1"/>
  <c r="AM1998" i="1"/>
  <c r="AN1998" i="1"/>
  <c r="AV1998" i="1"/>
  <c r="C1999" i="1"/>
  <c r="D1999" i="1"/>
  <c r="E1999" i="1"/>
  <c r="F1999" i="1"/>
  <c r="G1999" i="1"/>
  <c r="H1999" i="1"/>
  <c r="J1999" i="1"/>
  <c r="K1999" i="1"/>
  <c r="L1999" i="1"/>
  <c r="M1999" i="1"/>
  <c r="AG1999" i="1"/>
  <c r="AH1999" i="1"/>
  <c r="AI1999" i="1"/>
  <c r="AJ1999" i="1"/>
  <c r="AK1999" i="1"/>
  <c r="AL1999" i="1"/>
  <c r="AM1999" i="1"/>
  <c r="AN1999" i="1"/>
  <c r="AV1999" i="1"/>
  <c r="C2000" i="1"/>
  <c r="D2000" i="1"/>
  <c r="E2000" i="1"/>
  <c r="F2000" i="1"/>
  <c r="G2000" i="1"/>
  <c r="H2000" i="1"/>
  <c r="J2000" i="1"/>
  <c r="K2000" i="1"/>
  <c r="L2000" i="1"/>
  <c r="M2000" i="1"/>
  <c r="AG2000" i="1"/>
  <c r="AH2000" i="1"/>
  <c r="AI2000" i="1"/>
  <c r="AJ2000" i="1"/>
  <c r="AK2000" i="1"/>
  <c r="AL2000" i="1"/>
  <c r="AM2000" i="1"/>
  <c r="AN2000" i="1"/>
  <c r="AV2000" i="1"/>
  <c r="C2001" i="1"/>
  <c r="D2001" i="1"/>
  <c r="E2001" i="1"/>
  <c r="F2001" i="1"/>
  <c r="G2001" i="1"/>
  <c r="H2001" i="1"/>
  <c r="J2001" i="1"/>
  <c r="K2001" i="1"/>
  <c r="L2001" i="1"/>
  <c r="M2001" i="1"/>
  <c r="AG2001" i="1"/>
  <c r="AH2001" i="1"/>
  <c r="AI2001" i="1"/>
  <c r="AJ2001" i="1"/>
  <c r="AK2001" i="1"/>
  <c r="AL2001" i="1"/>
  <c r="AM2001" i="1"/>
  <c r="AN2001" i="1"/>
  <c r="AV2001" i="1"/>
  <c r="C2002" i="1"/>
  <c r="D2002" i="1"/>
  <c r="E2002" i="1"/>
  <c r="F2002" i="1"/>
  <c r="G2002" i="1"/>
  <c r="H2002" i="1"/>
  <c r="J2002" i="1"/>
  <c r="K2002" i="1"/>
  <c r="L2002" i="1"/>
  <c r="M2002" i="1"/>
  <c r="AG2002" i="1"/>
  <c r="AH2002" i="1"/>
  <c r="AI2002" i="1"/>
  <c r="AJ2002" i="1"/>
  <c r="AK2002" i="1"/>
  <c r="AL2002" i="1"/>
  <c r="AM2002" i="1"/>
  <c r="AN2002" i="1"/>
  <c r="AV2002" i="1"/>
  <c r="C2003" i="1"/>
  <c r="D2003" i="1"/>
  <c r="E2003" i="1"/>
  <c r="F2003" i="1"/>
  <c r="G2003" i="1"/>
  <c r="H2003" i="1"/>
  <c r="J2003" i="1"/>
  <c r="K2003" i="1"/>
  <c r="L2003" i="1"/>
  <c r="M2003" i="1"/>
  <c r="AG2003" i="1"/>
  <c r="AH2003" i="1"/>
  <c r="AI2003" i="1"/>
  <c r="AJ2003" i="1"/>
  <c r="AK2003" i="1"/>
  <c r="AL2003" i="1"/>
  <c r="AM2003" i="1"/>
  <c r="AN2003" i="1"/>
  <c r="AV2003" i="1"/>
  <c r="C2004" i="1"/>
  <c r="D2004" i="1"/>
  <c r="E2004" i="1"/>
  <c r="F2004" i="1"/>
  <c r="G2004" i="1"/>
  <c r="H2004" i="1"/>
  <c r="J2004" i="1"/>
  <c r="K2004" i="1"/>
  <c r="L2004" i="1"/>
  <c r="M2004" i="1"/>
  <c r="AG2004" i="1"/>
  <c r="AH2004" i="1"/>
  <c r="AI2004" i="1"/>
  <c r="AJ2004" i="1"/>
  <c r="AK2004" i="1"/>
  <c r="AL2004" i="1"/>
  <c r="AM2004" i="1"/>
  <c r="AN2004" i="1"/>
  <c r="AV2004" i="1"/>
  <c r="C2005" i="1"/>
  <c r="D2005" i="1"/>
  <c r="E2005" i="1"/>
  <c r="F2005" i="1"/>
  <c r="G2005" i="1"/>
  <c r="H2005" i="1"/>
  <c r="J2005" i="1"/>
  <c r="K2005" i="1"/>
  <c r="L2005" i="1"/>
  <c r="M2005" i="1"/>
  <c r="AG2005" i="1"/>
  <c r="AH2005" i="1"/>
  <c r="AI2005" i="1"/>
  <c r="AJ2005" i="1"/>
  <c r="AK2005" i="1"/>
  <c r="AL2005" i="1"/>
  <c r="AM2005" i="1"/>
  <c r="AN2005" i="1"/>
  <c r="AV2005" i="1"/>
  <c r="C2006" i="1"/>
  <c r="D2006" i="1"/>
  <c r="E2006" i="1"/>
  <c r="F2006" i="1"/>
  <c r="G2006" i="1"/>
  <c r="H2006" i="1"/>
  <c r="J2006" i="1"/>
  <c r="K2006" i="1"/>
  <c r="L2006" i="1"/>
  <c r="M2006" i="1"/>
  <c r="AG2006" i="1"/>
  <c r="AH2006" i="1"/>
  <c r="AI2006" i="1"/>
  <c r="AJ2006" i="1"/>
  <c r="AK2006" i="1"/>
  <c r="AL2006" i="1"/>
  <c r="AM2006" i="1"/>
  <c r="AN2006" i="1"/>
  <c r="AV2006" i="1"/>
  <c r="C2007" i="1"/>
  <c r="D2007" i="1"/>
  <c r="E2007" i="1"/>
  <c r="F2007" i="1"/>
  <c r="G2007" i="1"/>
  <c r="H2007" i="1"/>
  <c r="J2007" i="1"/>
  <c r="K2007" i="1"/>
  <c r="L2007" i="1"/>
  <c r="M2007" i="1"/>
  <c r="AG2007" i="1"/>
  <c r="AH2007" i="1"/>
  <c r="AI2007" i="1"/>
  <c r="AJ2007" i="1"/>
  <c r="AK2007" i="1"/>
  <c r="AL2007" i="1"/>
  <c r="AM2007" i="1"/>
  <c r="AN2007" i="1"/>
  <c r="AV2007" i="1"/>
  <c r="C2008" i="1"/>
  <c r="D2008" i="1"/>
  <c r="E2008" i="1"/>
  <c r="F2008" i="1"/>
  <c r="G2008" i="1"/>
  <c r="H2008" i="1"/>
  <c r="J2008" i="1"/>
  <c r="K2008" i="1"/>
  <c r="L2008" i="1"/>
  <c r="M2008" i="1"/>
  <c r="AG2008" i="1"/>
  <c r="AH2008" i="1"/>
  <c r="AI2008" i="1"/>
  <c r="AJ2008" i="1"/>
  <c r="AK2008" i="1"/>
  <c r="AL2008" i="1"/>
  <c r="AM2008" i="1"/>
  <c r="AN2008" i="1"/>
  <c r="AV2008" i="1"/>
  <c r="C2009" i="1"/>
  <c r="D2009" i="1"/>
  <c r="E2009" i="1"/>
  <c r="F2009" i="1"/>
  <c r="G2009" i="1"/>
  <c r="H2009" i="1"/>
  <c r="J2009" i="1"/>
  <c r="K2009" i="1"/>
  <c r="L2009" i="1"/>
  <c r="M2009" i="1"/>
  <c r="AG2009" i="1"/>
  <c r="AH2009" i="1"/>
  <c r="AI2009" i="1"/>
  <c r="AJ2009" i="1"/>
  <c r="AK2009" i="1"/>
  <c r="AL2009" i="1"/>
  <c r="AM2009" i="1"/>
  <c r="AN2009" i="1"/>
  <c r="AV2009" i="1"/>
  <c r="C2010" i="1"/>
  <c r="D2010" i="1"/>
  <c r="E2010" i="1"/>
  <c r="F2010" i="1"/>
  <c r="G2010" i="1"/>
  <c r="H2010" i="1"/>
  <c r="J2010" i="1"/>
  <c r="K2010" i="1"/>
  <c r="L2010" i="1"/>
  <c r="M2010" i="1"/>
  <c r="AG2010" i="1"/>
  <c r="AH2010" i="1"/>
  <c r="AI2010" i="1"/>
  <c r="AJ2010" i="1"/>
  <c r="AK2010" i="1"/>
  <c r="AL2010" i="1"/>
  <c r="AM2010" i="1"/>
  <c r="AN2010" i="1"/>
  <c r="AV2010" i="1"/>
  <c r="C2011" i="1"/>
  <c r="D2011" i="1"/>
  <c r="E2011" i="1"/>
  <c r="F2011" i="1"/>
  <c r="G2011" i="1"/>
  <c r="H2011" i="1"/>
  <c r="J2011" i="1"/>
  <c r="K2011" i="1"/>
  <c r="L2011" i="1"/>
  <c r="M2011" i="1"/>
  <c r="AG2011" i="1"/>
  <c r="AH2011" i="1"/>
  <c r="AI2011" i="1"/>
  <c r="AJ2011" i="1"/>
  <c r="AK2011" i="1"/>
  <c r="AL2011" i="1"/>
  <c r="AM2011" i="1"/>
  <c r="AN2011" i="1"/>
  <c r="AV2011" i="1"/>
  <c r="C2012" i="1"/>
  <c r="D2012" i="1"/>
  <c r="E2012" i="1"/>
  <c r="F2012" i="1"/>
  <c r="G2012" i="1"/>
  <c r="H2012" i="1"/>
  <c r="J2012" i="1"/>
  <c r="K2012" i="1"/>
  <c r="L2012" i="1"/>
  <c r="M2012" i="1"/>
  <c r="AG2012" i="1"/>
  <c r="AH2012" i="1"/>
  <c r="AI2012" i="1"/>
  <c r="AJ2012" i="1"/>
  <c r="AK2012" i="1"/>
  <c r="AL2012" i="1"/>
  <c r="AM2012" i="1"/>
  <c r="AN2012" i="1"/>
  <c r="AV2012" i="1"/>
  <c r="C2013" i="1"/>
  <c r="D2013" i="1"/>
  <c r="E2013" i="1"/>
  <c r="F2013" i="1"/>
  <c r="G2013" i="1"/>
  <c r="H2013" i="1"/>
  <c r="J2013" i="1"/>
  <c r="K2013" i="1"/>
  <c r="L2013" i="1"/>
  <c r="M2013" i="1"/>
  <c r="AG2013" i="1"/>
  <c r="AH2013" i="1"/>
  <c r="AI2013" i="1"/>
  <c r="AJ2013" i="1"/>
  <c r="AK2013" i="1"/>
  <c r="AL2013" i="1"/>
  <c r="AM2013" i="1"/>
  <c r="AN2013" i="1"/>
  <c r="AV2013" i="1"/>
  <c r="C2014" i="1"/>
  <c r="D2014" i="1"/>
  <c r="E2014" i="1"/>
  <c r="F2014" i="1"/>
  <c r="G2014" i="1"/>
  <c r="H2014" i="1"/>
  <c r="J2014" i="1"/>
  <c r="K2014" i="1"/>
  <c r="L2014" i="1"/>
  <c r="M2014" i="1"/>
  <c r="AG2014" i="1"/>
  <c r="AH2014" i="1"/>
  <c r="AI2014" i="1"/>
  <c r="AJ2014" i="1"/>
  <c r="AK2014" i="1"/>
  <c r="AL2014" i="1"/>
  <c r="AM2014" i="1"/>
  <c r="AN2014" i="1"/>
  <c r="AV2014" i="1"/>
  <c r="C2015" i="1"/>
  <c r="D2015" i="1"/>
  <c r="E2015" i="1"/>
  <c r="F2015" i="1"/>
  <c r="G2015" i="1"/>
  <c r="H2015" i="1"/>
  <c r="J2015" i="1"/>
  <c r="K2015" i="1"/>
  <c r="L2015" i="1"/>
  <c r="M2015" i="1"/>
  <c r="AG2015" i="1"/>
  <c r="AH2015" i="1"/>
  <c r="AI2015" i="1"/>
  <c r="AJ2015" i="1"/>
  <c r="AK2015" i="1"/>
  <c r="AL2015" i="1"/>
  <c r="AM2015" i="1"/>
  <c r="AN2015" i="1"/>
  <c r="AV2015" i="1"/>
  <c r="C2016" i="1"/>
  <c r="D2016" i="1"/>
  <c r="E2016" i="1"/>
  <c r="F2016" i="1"/>
  <c r="G2016" i="1"/>
  <c r="H2016" i="1"/>
  <c r="J2016" i="1"/>
  <c r="K2016" i="1"/>
  <c r="L2016" i="1"/>
  <c r="M2016" i="1"/>
  <c r="AG2016" i="1"/>
  <c r="AH2016" i="1"/>
  <c r="AI2016" i="1"/>
  <c r="AJ2016" i="1"/>
  <c r="AK2016" i="1"/>
  <c r="AL2016" i="1"/>
  <c r="AM2016" i="1"/>
  <c r="AN2016" i="1"/>
  <c r="AV2016" i="1"/>
  <c r="C2017" i="1"/>
  <c r="D2017" i="1"/>
  <c r="E2017" i="1"/>
  <c r="F2017" i="1"/>
  <c r="G2017" i="1"/>
  <c r="H2017" i="1"/>
  <c r="J2017" i="1"/>
  <c r="K2017" i="1"/>
  <c r="L2017" i="1"/>
  <c r="M2017" i="1"/>
  <c r="AG2017" i="1"/>
  <c r="AH2017" i="1"/>
  <c r="AI2017" i="1"/>
  <c r="AJ2017" i="1"/>
  <c r="AK2017" i="1"/>
  <c r="AL2017" i="1"/>
  <c r="AM2017" i="1"/>
  <c r="AN2017" i="1"/>
  <c r="AV2017" i="1"/>
  <c r="C2018" i="1"/>
  <c r="D2018" i="1"/>
  <c r="E2018" i="1"/>
  <c r="F2018" i="1"/>
  <c r="G2018" i="1"/>
  <c r="H2018" i="1"/>
  <c r="J2018" i="1"/>
  <c r="K2018" i="1"/>
  <c r="L2018" i="1"/>
  <c r="M2018" i="1"/>
  <c r="AG2018" i="1"/>
  <c r="AH2018" i="1"/>
  <c r="AI2018" i="1"/>
  <c r="AJ2018" i="1"/>
  <c r="AK2018" i="1"/>
  <c r="AL2018" i="1"/>
  <c r="AM2018" i="1"/>
  <c r="AN2018" i="1"/>
  <c r="AV2018" i="1"/>
  <c r="C2019" i="1"/>
  <c r="D2019" i="1"/>
  <c r="E2019" i="1"/>
  <c r="F2019" i="1"/>
  <c r="G2019" i="1"/>
  <c r="H2019" i="1"/>
  <c r="J2019" i="1"/>
  <c r="K2019" i="1"/>
  <c r="L2019" i="1"/>
  <c r="M2019" i="1"/>
  <c r="AG2019" i="1"/>
  <c r="AH2019" i="1"/>
  <c r="AI2019" i="1"/>
  <c r="AJ2019" i="1"/>
  <c r="AK2019" i="1"/>
  <c r="AL2019" i="1"/>
  <c r="AM2019" i="1"/>
  <c r="AN2019" i="1"/>
  <c r="AV2019" i="1"/>
  <c r="C2020" i="1"/>
  <c r="D2020" i="1"/>
  <c r="E2020" i="1"/>
  <c r="F2020" i="1"/>
  <c r="G2020" i="1"/>
  <c r="H2020" i="1"/>
  <c r="J2020" i="1"/>
  <c r="K2020" i="1"/>
  <c r="L2020" i="1"/>
  <c r="M2020" i="1"/>
  <c r="AG2020" i="1"/>
  <c r="AH2020" i="1"/>
  <c r="AI2020" i="1"/>
  <c r="AJ2020" i="1"/>
  <c r="AK2020" i="1"/>
  <c r="AL2020" i="1"/>
  <c r="AM2020" i="1"/>
  <c r="AN2020" i="1"/>
  <c r="AV2020" i="1"/>
  <c r="C2021" i="1"/>
  <c r="D2021" i="1"/>
  <c r="E2021" i="1"/>
  <c r="F2021" i="1"/>
  <c r="G2021" i="1"/>
  <c r="H2021" i="1"/>
  <c r="J2021" i="1"/>
  <c r="K2021" i="1"/>
  <c r="L2021" i="1"/>
  <c r="M2021" i="1"/>
  <c r="AG2021" i="1"/>
  <c r="AH2021" i="1"/>
  <c r="AI2021" i="1"/>
  <c r="AJ2021" i="1"/>
  <c r="AK2021" i="1"/>
  <c r="AL2021" i="1"/>
  <c r="AM2021" i="1"/>
  <c r="AN2021" i="1"/>
  <c r="AV2021" i="1"/>
  <c r="C2022" i="1"/>
  <c r="D2022" i="1"/>
  <c r="E2022" i="1"/>
  <c r="F2022" i="1"/>
  <c r="G2022" i="1"/>
  <c r="H2022" i="1"/>
  <c r="J2022" i="1"/>
  <c r="K2022" i="1"/>
  <c r="L2022" i="1"/>
  <c r="M2022" i="1"/>
  <c r="AG2022" i="1"/>
  <c r="AH2022" i="1"/>
  <c r="AI2022" i="1"/>
  <c r="AJ2022" i="1"/>
  <c r="AK2022" i="1"/>
  <c r="AL2022" i="1"/>
  <c r="AM2022" i="1"/>
  <c r="AN2022" i="1"/>
  <c r="AV2022" i="1"/>
  <c r="C2023" i="1"/>
  <c r="D2023" i="1"/>
  <c r="E2023" i="1"/>
  <c r="F2023" i="1"/>
  <c r="G2023" i="1"/>
  <c r="H2023" i="1"/>
  <c r="J2023" i="1"/>
  <c r="K2023" i="1"/>
  <c r="L2023" i="1"/>
  <c r="M2023" i="1"/>
  <c r="AG2023" i="1"/>
  <c r="AH2023" i="1"/>
  <c r="AI2023" i="1"/>
  <c r="AJ2023" i="1"/>
  <c r="AK2023" i="1"/>
  <c r="AL2023" i="1"/>
  <c r="AM2023" i="1"/>
  <c r="AN2023" i="1"/>
  <c r="AV2023" i="1"/>
  <c r="C2024" i="1"/>
  <c r="D2024" i="1"/>
  <c r="E2024" i="1"/>
  <c r="F2024" i="1"/>
  <c r="G2024" i="1"/>
  <c r="H2024" i="1"/>
  <c r="J2024" i="1"/>
  <c r="K2024" i="1"/>
  <c r="L2024" i="1"/>
  <c r="M2024" i="1"/>
  <c r="AG2024" i="1"/>
  <c r="AH2024" i="1"/>
  <c r="AI2024" i="1"/>
  <c r="AJ2024" i="1"/>
  <c r="AK2024" i="1"/>
  <c r="AL2024" i="1"/>
  <c r="AM2024" i="1"/>
  <c r="AN2024" i="1"/>
  <c r="AV2024" i="1"/>
  <c r="C2025" i="1"/>
  <c r="D2025" i="1"/>
  <c r="E2025" i="1"/>
  <c r="F2025" i="1"/>
  <c r="G2025" i="1"/>
  <c r="H2025" i="1"/>
  <c r="J2025" i="1"/>
  <c r="K2025" i="1"/>
  <c r="L2025" i="1"/>
  <c r="M2025" i="1"/>
  <c r="AG2025" i="1"/>
  <c r="AH2025" i="1"/>
  <c r="AI2025" i="1"/>
  <c r="AJ2025" i="1"/>
  <c r="AK2025" i="1"/>
  <c r="AL2025" i="1"/>
  <c r="AM2025" i="1"/>
  <c r="AN2025" i="1"/>
  <c r="AV2025" i="1"/>
  <c r="C2026" i="1"/>
  <c r="D2026" i="1"/>
  <c r="E2026" i="1"/>
  <c r="F2026" i="1"/>
  <c r="G2026" i="1"/>
  <c r="H2026" i="1"/>
  <c r="J2026" i="1"/>
  <c r="K2026" i="1"/>
  <c r="L2026" i="1"/>
  <c r="M2026" i="1"/>
  <c r="AG2026" i="1"/>
  <c r="AH2026" i="1"/>
  <c r="AI2026" i="1"/>
  <c r="AJ2026" i="1"/>
  <c r="AK2026" i="1"/>
  <c r="AL2026" i="1"/>
  <c r="AM2026" i="1"/>
  <c r="AN2026" i="1"/>
  <c r="AV2026" i="1"/>
  <c r="C2027" i="1"/>
  <c r="D2027" i="1"/>
  <c r="E2027" i="1"/>
  <c r="F2027" i="1"/>
  <c r="G2027" i="1"/>
  <c r="H2027" i="1"/>
  <c r="J2027" i="1"/>
  <c r="K2027" i="1"/>
  <c r="L2027" i="1"/>
  <c r="M2027" i="1"/>
  <c r="AG2027" i="1"/>
  <c r="AH2027" i="1"/>
  <c r="AI2027" i="1"/>
  <c r="AJ2027" i="1"/>
  <c r="AK2027" i="1"/>
  <c r="AL2027" i="1"/>
  <c r="AM2027" i="1"/>
  <c r="AN2027" i="1"/>
  <c r="AV2027" i="1"/>
  <c r="C2028" i="1"/>
  <c r="D2028" i="1"/>
  <c r="E2028" i="1"/>
  <c r="F2028" i="1"/>
  <c r="G2028" i="1"/>
  <c r="H2028" i="1"/>
  <c r="J2028" i="1"/>
  <c r="K2028" i="1"/>
  <c r="L2028" i="1"/>
  <c r="M2028" i="1"/>
  <c r="AG2028" i="1"/>
  <c r="AH2028" i="1"/>
  <c r="AI2028" i="1"/>
  <c r="AJ2028" i="1"/>
  <c r="AK2028" i="1"/>
  <c r="AL2028" i="1"/>
  <c r="AM2028" i="1"/>
  <c r="AN2028" i="1"/>
  <c r="AV2028" i="1"/>
  <c r="C2029" i="1"/>
  <c r="D2029" i="1"/>
  <c r="E2029" i="1"/>
  <c r="F2029" i="1"/>
  <c r="G2029" i="1"/>
  <c r="H2029" i="1"/>
  <c r="J2029" i="1"/>
  <c r="K2029" i="1"/>
  <c r="L2029" i="1"/>
  <c r="M2029" i="1"/>
  <c r="AG2029" i="1"/>
  <c r="AH2029" i="1"/>
  <c r="AI2029" i="1"/>
  <c r="AJ2029" i="1"/>
  <c r="AK2029" i="1"/>
  <c r="AL2029" i="1"/>
  <c r="AM2029" i="1"/>
  <c r="AN2029" i="1"/>
  <c r="AV2029" i="1"/>
  <c r="C2030" i="1"/>
  <c r="D2030" i="1"/>
  <c r="E2030" i="1"/>
  <c r="F2030" i="1"/>
  <c r="G2030" i="1"/>
  <c r="H2030" i="1"/>
  <c r="J2030" i="1"/>
  <c r="K2030" i="1"/>
  <c r="L2030" i="1"/>
  <c r="M2030" i="1"/>
  <c r="AG2030" i="1"/>
  <c r="AH2030" i="1"/>
  <c r="AI2030" i="1"/>
  <c r="AJ2030" i="1"/>
  <c r="AK2030" i="1"/>
  <c r="AL2030" i="1"/>
  <c r="AM2030" i="1"/>
  <c r="AN2030" i="1"/>
  <c r="AV2030" i="1"/>
  <c r="C2031" i="1"/>
  <c r="D2031" i="1"/>
  <c r="E2031" i="1"/>
  <c r="F2031" i="1"/>
  <c r="G2031" i="1"/>
  <c r="H2031" i="1"/>
  <c r="J2031" i="1"/>
  <c r="K2031" i="1"/>
  <c r="L2031" i="1"/>
  <c r="M2031" i="1"/>
  <c r="AG2031" i="1"/>
  <c r="AH2031" i="1"/>
  <c r="AI2031" i="1"/>
  <c r="AJ2031" i="1"/>
  <c r="AK2031" i="1"/>
  <c r="AL2031" i="1"/>
  <c r="AM2031" i="1"/>
  <c r="AN2031" i="1"/>
  <c r="AV2031" i="1"/>
  <c r="C2032" i="1"/>
  <c r="D2032" i="1"/>
  <c r="E2032" i="1"/>
  <c r="F2032" i="1"/>
  <c r="G2032" i="1"/>
  <c r="H2032" i="1"/>
  <c r="J2032" i="1"/>
  <c r="K2032" i="1"/>
  <c r="L2032" i="1"/>
  <c r="M2032" i="1"/>
  <c r="AG2032" i="1"/>
  <c r="AH2032" i="1"/>
  <c r="AI2032" i="1"/>
  <c r="AJ2032" i="1"/>
  <c r="AK2032" i="1"/>
  <c r="AL2032" i="1"/>
  <c r="AM2032" i="1"/>
  <c r="AN2032" i="1"/>
  <c r="AV2032" i="1"/>
  <c r="C2033" i="1"/>
  <c r="D2033" i="1"/>
  <c r="E2033" i="1"/>
  <c r="F2033" i="1"/>
  <c r="G2033" i="1"/>
  <c r="H2033" i="1"/>
  <c r="J2033" i="1"/>
  <c r="K2033" i="1"/>
  <c r="L2033" i="1"/>
  <c r="M2033" i="1"/>
  <c r="AG2033" i="1"/>
  <c r="AH2033" i="1"/>
  <c r="AI2033" i="1"/>
  <c r="AJ2033" i="1"/>
  <c r="AK2033" i="1"/>
  <c r="AL2033" i="1"/>
  <c r="AM2033" i="1"/>
  <c r="AN2033" i="1"/>
  <c r="AV2033" i="1"/>
  <c r="C2034" i="1"/>
  <c r="D2034" i="1"/>
  <c r="E2034" i="1"/>
  <c r="F2034" i="1"/>
  <c r="G2034" i="1"/>
  <c r="H2034" i="1"/>
  <c r="J2034" i="1"/>
  <c r="K2034" i="1"/>
  <c r="L2034" i="1"/>
  <c r="M2034" i="1"/>
  <c r="AG2034" i="1"/>
  <c r="AH2034" i="1"/>
  <c r="AI2034" i="1"/>
  <c r="AJ2034" i="1"/>
  <c r="AK2034" i="1"/>
  <c r="AL2034" i="1"/>
  <c r="AM2034" i="1"/>
  <c r="AN2034" i="1"/>
  <c r="AV2034" i="1"/>
  <c r="C2035" i="1"/>
  <c r="D2035" i="1"/>
  <c r="E2035" i="1"/>
  <c r="F2035" i="1"/>
  <c r="G2035" i="1"/>
  <c r="H2035" i="1"/>
  <c r="J2035" i="1"/>
  <c r="K2035" i="1"/>
  <c r="L2035" i="1"/>
  <c r="M2035" i="1"/>
  <c r="AG2035" i="1"/>
  <c r="AH2035" i="1"/>
  <c r="AI2035" i="1"/>
  <c r="AJ2035" i="1"/>
  <c r="AK2035" i="1"/>
  <c r="AL2035" i="1"/>
  <c r="AM2035" i="1"/>
  <c r="AN2035" i="1"/>
  <c r="AV2035" i="1"/>
  <c r="C2036" i="1"/>
  <c r="D2036" i="1"/>
  <c r="E2036" i="1"/>
  <c r="F2036" i="1"/>
  <c r="G2036" i="1"/>
  <c r="H2036" i="1"/>
  <c r="J2036" i="1"/>
  <c r="K2036" i="1"/>
  <c r="L2036" i="1"/>
  <c r="M2036" i="1"/>
  <c r="AG2036" i="1"/>
  <c r="AH2036" i="1"/>
  <c r="AI2036" i="1"/>
  <c r="AJ2036" i="1"/>
  <c r="AK2036" i="1"/>
  <c r="AL2036" i="1"/>
  <c r="AM2036" i="1"/>
  <c r="AN2036" i="1"/>
  <c r="AV2036" i="1"/>
  <c r="C2037" i="1"/>
  <c r="D2037" i="1"/>
  <c r="E2037" i="1"/>
  <c r="F2037" i="1"/>
  <c r="G2037" i="1"/>
  <c r="H2037" i="1"/>
  <c r="J2037" i="1"/>
  <c r="K2037" i="1"/>
  <c r="L2037" i="1"/>
  <c r="M2037" i="1"/>
  <c r="AG2037" i="1"/>
  <c r="AH2037" i="1"/>
  <c r="AI2037" i="1"/>
  <c r="AJ2037" i="1"/>
  <c r="AK2037" i="1"/>
  <c r="AL2037" i="1"/>
  <c r="AM2037" i="1"/>
  <c r="AN2037" i="1"/>
  <c r="AV2037" i="1"/>
  <c r="C2038" i="1"/>
  <c r="D2038" i="1"/>
  <c r="E2038" i="1"/>
  <c r="F2038" i="1"/>
  <c r="G2038" i="1"/>
  <c r="H2038" i="1"/>
  <c r="J2038" i="1"/>
  <c r="K2038" i="1"/>
  <c r="L2038" i="1"/>
  <c r="M2038" i="1"/>
  <c r="AG2038" i="1"/>
  <c r="AH2038" i="1"/>
  <c r="AI2038" i="1"/>
  <c r="AJ2038" i="1"/>
  <c r="AK2038" i="1"/>
  <c r="AL2038" i="1"/>
  <c r="AM2038" i="1"/>
  <c r="AN2038" i="1"/>
  <c r="AV2038" i="1"/>
  <c r="C2039" i="1"/>
  <c r="D2039" i="1"/>
  <c r="E2039" i="1"/>
  <c r="F2039" i="1"/>
  <c r="G2039" i="1"/>
  <c r="H2039" i="1"/>
  <c r="J2039" i="1"/>
  <c r="K2039" i="1"/>
  <c r="L2039" i="1"/>
  <c r="M2039" i="1"/>
  <c r="AG2039" i="1"/>
  <c r="AH2039" i="1"/>
  <c r="AI2039" i="1"/>
  <c r="AJ2039" i="1"/>
  <c r="AK2039" i="1"/>
  <c r="AL2039" i="1"/>
  <c r="AM2039" i="1"/>
  <c r="AN2039" i="1"/>
  <c r="AV2039" i="1"/>
  <c r="C2040" i="1"/>
  <c r="D2040" i="1"/>
  <c r="E2040" i="1"/>
  <c r="F2040" i="1"/>
  <c r="G2040" i="1"/>
  <c r="H2040" i="1"/>
  <c r="J2040" i="1"/>
  <c r="K2040" i="1"/>
  <c r="L2040" i="1"/>
  <c r="M2040" i="1"/>
  <c r="AG2040" i="1"/>
  <c r="AH2040" i="1"/>
  <c r="AI2040" i="1"/>
  <c r="AJ2040" i="1"/>
  <c r="AK2040" i="1"/>
  <c r="AL2040" i="1"/>
  <c r="AM2040" i="1"/>
  <c r="AN2040" i="1"/>
  <c r="AV2040" i="1"/>
  <c r="C2041" i="1"/>
  <c r="D2041" i="1"/>
  <c r="E2041" i="1"/>
  <c r="F2041" i="1"/>
  <c r="G2041" i="1"/>
  <c r="H2041" i="1"/>
  <c r="J2041" i="1"/>
  <c r="K2041" i="1"/>
  <c r="L2041" i="1"/>
  <c r="M2041" i="1"/>
  <c r="AG2041" i="1"/>
  <c r="AH2041" i="1"/>
  <c r="AI2041" i="1"/>
  <c r="AJ2041" i="1"/>
  <c r="AK2041" i="1"/>
  <c r="AL2041" i="1"/>
  <c r="AM2041" i="1"/>
  <c r="AN2041" i="1"/>
  <c r="AV2041" i="1"/>
  <c r="C2042" i="1"/>
  <c r="D2042" i="1"/>
  <c r="E2042" i="1"/>
  <c r="F2042" i="1"/>
  <c r="G2042" i="1"/>
  <c r="H2042" i="1"/>
  <c r="J2042" i="1"/>
  <c r="K2042" i="1"/>
  <c r="L2042" i="1"/>
  <c r="M2042" i="1"/>
  <c r="AG2042" i="1"/>
  <c r="AH2042" i="1"/>
  <c r="AI2042" i="1"/>
  <c r="AJ2042" i="1"/>
  <c r="AK2042" i="1"/>
  <c r="AL2042" i="1"/>
  <c r="AM2042" i="1"/>
  <c r="AN2042" i="1"/>
  <c r="AV2042" i="1"/>
  <c r="C2043" i="1"/>
  <c r="D2043" i="1"/>
  <c r="E2043" i="1"/>
  <c r="F2043" i="1"/>
  <c r="G2043" i="1"/>
  <c r="H2043" i="1"/>
  <c r="J2043" i="1"/>
  <c r="K2043" i="1"/>
  <c r="L2043" i="1"/>
  <c r="M2043" i="1"/>
  <c r="AG2043" i="1"/>
  <c r="AH2043" i="1"/>
  <c r="AI2043" i="1"/>
  <c r="AJ2043" i="1"/>
  <c r="AK2043" i="1"/>
  <c r="AL2043" i="1"/>
  <c r="AM2043" i="1"/>
  <c r="AN2043" i="1"/>
  <c r="AV2043" i="1"/>
  <c r="C2044" i="1"/>
  <c r="D2044" i="1"/>
  <c r="E2044" i="1"/>
  <c r="F2044" i="1"/>
  <c r="G2044" i="1"/>
  <c r="H2044" i="1"/>
  <c r="J2044" i="1"/>
  <c r="K2044" i="1"/>
  <c r="L2044" i="1"/>
  <c r="M2044" i="1"/>
  <c r="AG2044" i="1"/>
  <c r="AH2044" i="1"/>
  <c r="AI2044" i="1"/>
  <c r="AJ2044" i="1"/>
  <c r="AK2044" i="1"/>
  <c r="AL2044" i="1"/>
  <c r="AM2044" i="1"/>
  <c r="AN2044" i="1"/>
  <c r="AV2044" i="1"/>
  <c r="C2045" i="1"/>
  <c r="D2045" i="1"/>
  <c r="E2045" i="1"/>
  <c r="F2045" i="1"/>
  <c r="G2045" i="1"/>
  <c r="H2045" i="1"/>
  <c r="J2045" i="1"/>
  <c r="K2045" i="1"/>
  <c r="L2045" i="1"/>
  <c r="M2045" i="1"/>
  <c r="AG2045" i="1"/>
  <c r="AH2045" i="1"/>
  <c r="AI2045" i="1"/>
  <c r="AJ2045" i="1"/>
  <c r="AK2045" i="1"/>
  <c r="AL2045" i="1"/>
  <c r="AM2045" i="1"/>
  <c r="AN2045" i="1"/>
  <c r="AV2045" i="1"/>
  <c r="C2046" i="1"/>
  <c r="D2046" i="1"/>
  <c r="E2046" i="1"/>
  <c r="F2046" i="1"/>
  <c r="G2046" i="1"/>
  <c r="H2046" i="1"/>
  <c r="J2046" i="1"/>
  <c r="K2046" i="1"/>
  <c r="L2046" i="1"/>
  <c r="M2046" i="1"/>
  <c r="AG2046" i="1"/>
  <c r="AH2046" i="1"/>
  <c r="AI2046" i="1"/>
  <c r="AJ2046" i="1"/>
  <c r="AK2046" i="1"/>
  <c r="AL2046" i="1"/>
  <c r="AM2046" i="1"/>
  <c r="AN2046" i="1"/>
  <c r="AV2046" i="1"/>
  <c r="C2047" i="1"/>
  <c r="D2047" i="1"/>
  <c r="E2047" i="1"/>
  <c r="F2047" i="1"/>
  <c r="G2047" i="1"/>
  <c r="H2047" i="1"/>
  <c r="J2047" i="1"/>
  <c r="K2047" i="1"/>
  <c r="L2047" i="1"/>
  <c r="M2047" i="1"/>
  <c r="AG2047" i="1"/>
  <c r="AH2047" i="1"/>
  <c r="AI2047" i="1"/>
  <c r="AJ2047" i="1"/>
  <c r="AK2047" i="1"/>
  <c r="AL2047" i="1"/>
  <c r="AM2047" i="1"/>
  <c r="AN2047" i="1"/>
  <c r="AV2047" i="1"/>
  <c r="C2048" i="1"/>
  <c r="D2048" i="1"/>
  <c r="E2048" i="1"/>
  <c r="F2048" i="1"/>
  <c r="G2048" i="1"/>
  <c r="H2048" i="1"/>
  <c r="J2048" i="1"/>
  <c r="K2048" i="1"/>
  <c r="L2048" i="1"/>
  <c r="M2048" i="1"/>
  <c r="AG2048" i="1"/>
  <c r="AH2048" i="1"/>
  <c r="AI2048" i="1"/>
  <c r="AJ2048" i="1"/>
  <c r="AK2048" i="1"/>
  <c r="AL2048" i="1"/>
  <c r="AM2048" i="1"/>
  <c r="AN2048" i="1"/>
  <c r="AV2048" i="1"/>
  <c r="C2049" i="1"/>
  <c r="D2049" i="1"/>
  <c r="E2049" i="1"/>
  <c r="F2049" i="1"/>
  <c r="G2049" i="1"/>
  <c r="H2049" i="1"/>
  <c r="J2049" i="1"/>
  <c r="K2049" i="1"/>
  <c r="L2049" i="1"/>
  <c r="M2049" i="1"/>
  <c r="AG2049" i="1"/>
  <c r="AH2049" i="1"/>
  <c r="AI2049" i="1"/>
  <c r="AJ2049" i="1"/>
  <c r="AK2049" i="1"/>
  <c r="AL2049" i="1"/>
  <c r="AM2049" i="1"/>
  <c r="AN2049" i="1"/>
  <c r="AV2049" i="1"/>
  <c r="C2050" i="1"/>
  <c r="D2050" i="1"/>
  <c r="E2050" i="1"/>
  <c r="F2050" i="1"/>
  <c r="G2050" i="1"/>
  <c r="H2050" i="1"/>
  <c r="J2050" i="1"/>
  <c r="K2050" i="1"/>
  <c r="L2050" i="1"/>
  <c r="M2050" i="1"/>
  <c r="AG2050" i="1"/>
  <c r="AH2050" i="1"/>
  <c r="AI2050" i="1"/>
  <c r="AJ2050" i="1"/>
  <c r="AK2050" i="1"/>
  <c r="AL2050" i="1"/>
  <c r="AM2050" i="1"/>
  <c r="AN2050" i="1"/>
  <c r="AV2050" i="1"/>
  <c r="C2051" i="1"/>
  <c r="D2051" i="1"/>
  <c r="E2051" i="1"/>
  <c r="F2051" i="1"/>
  <c r="G2051" i="1"/>
  <c r="H2051" i="1"/>
  <c r="J2051" i="1"/>
  <c r="K2051" i="1"/>
  <c r="L2051" i="1"/>
  <c r="M2051" i="1"/>
  <c r="AG2051" i="1"/>
  <c r="AH2051" i="1"/>
  <c r="AI2051" i="1"/>
  <c r="AJ2051" i="1"/>
  <c r="AK2051" i="1"/>
  <c r="AL2051" i="1"/>
  <c r="AM2051" i="1"/>
  <c r="AN2051" i="1"/>
  <c r="AV2051" i="1"/>
  <c r="C2052" i="1"/>
  <c r="D2052" i="1"/>
  <c r="E2052" i="1"/>
  <c r="F2052" i="1"/>
  <c r="G2052" i="1"/>
  <c r="H2052" i="1"/>
  <c r="J2052" i="1"/>
  <c r="K2052" i="1"/>
  <c r="L2052" i="1"/>
  <c r="M2052" i="1"/>
  <c r="AG2052" i="1"/>
  <c r="AH2052" i="1"/>
  <c r="AI2052" i="1"/>
  <c r="AJ2052" i="1"/>
  <c r="AK2052" i="1"/>
  <c r="AL2052" i="1"/>
  <c r="AM2052" i="1"/>
  <c r="AN2052" i="1"/>
  <c r="AV2052" i="1"/>
  <c r="C2053" i="1"/>
  <c r="D2053" i="1"/>
  <c r="E2053" i="1"/>
  <c r="F2053" i="1"/>
  <c r="G2053" i="1"/>
  <c r="H2053" i="1"/>
  <c r="J2053" i="1"/>
  <c r="K2053" i="1"/>
  <c r="L2053" i="1"/>
  <c r="M2053" i="1"/>
  <c r="AG2053" i="1"/>
  <c r="AH2053" i="1"/>
  <c r="AI2053" i="1"/>
  <c r="AJ2053" i="1"/>
  <c r="AK2053" i="1"/>
  <c r="AL2053" i="1"/>
  <c r="AM2053" i="1"/>
  <c r="AN2053" i="1"/>
  <c r="AV2053" i="1"/>
  <c r="C2054" i="1"/>
  <c r="D2054" i="1"/>
  <c r="E2054" i="1"/>
  <c r="F2054" i="1"/>
  <c r="G2054" i="1"/>
  <c r="H2054" i="1"/>
  <c r="J2054" i="1"/>
  <c r="K2054" i="1"/>
  <c r="L2054" i="1"/>
  <c r="M2054" i="1"/>
  <c r="AG2054" i="1"/>
  <c r="AH2054" i="1"/>
  <c r="AI2054" i="1"/>
  <c r="AJ2054" i="1"/>
  <c r="AK2054" i="1"/>
  <c r="AL2054" i="1"/>
  <c r="AM2054" i="1"/>
  <c r="AN2054" i="1"/>
  <c r="AV2054" i="1"/>
  <c r="C2055" i="1"/>
  <c r="D2055" i="1"/>
  <c r="E2055" i="1"/>
  <c r="F2055" i="1"/>
  <c r="G2055" i="1"/>
  <c r="H2055" i="1"/>
  <c r="J2055" i="1"/>
  <c r="K2055" i="1"/>
  <c r="L2055" i="1"/>
  <c r="M2055" i="1"/>
  <c r="AG2055" i="1"/>
  <c r="AH2055" i="1"/>
  <c r="AI2055" i="1"/>
  <c r="AJ2055" i="1"/>
  <c r="AK2055" i="1"/>
  <c r="AL2055" i="1"/>
  <c r="AM2055" i="1"/>
  <c r="AN2055" i="1"/>
  <c r="AV2055" i="1"/>
  <c r="C2056" i="1"/>
  <c r="D2056" i="1"/>
  <c r="E2056" i="1"/>
  <c r="F2056" i="1"/>
  <c r="G2056" i="1"/>
  <c r="H2056" i="1"/>
  <c r="J2056" i="1"/>
  <c r="K2056" i="1"/>
  <c r="L2056" i="1"/>
  <c r="M2056" i="1"/>
  <c r="AG2056" i="1"/>
  <c r="AH2056" i="1"/>
  <c r="AI2056" i="1"/>
  <c r="AJ2056" i="1"/>
  <c r="AK2056" i="1"/>
  <c r="AL2056" i="1"/>
  <c r="AM2056" i="1"/>
  <c r="AN2056" i="1"/>
  <c r="AV2056" i="1"/>
  <c r="C2057" i="1"/>
  <c r="D2057" i="1"/>
  <c r="E2057" i="1"/>
  <c r="F2057" i="1"/>
  <c r="G2057" i="1"/>
  <c r="H2057" i="1"/>
  <c r="J2057" i="1"/>
  <c r="K2057" i="1"/>
  <c r="L2057" i="1"/>
  <c r="M2057" i="1"/>
  <c r="AG2057" i="1"/>
  <c r="AH2057" i="1"/>
  <c r="AI2057" i="1"/>
  <c r="AJ2057" i="1"/>
  <c r="AK2057" i="1"/>
  <c r="AL2057" i="1"/>
  <c r="AM2057" i="1"/>
  <c r="AN2057" i="1"/>
  <c r="AV2057" i="1"/>
  <c r="C2058" i="1"/>
  <c r="D2058" i="1"/>
  <c r="E2058" i="1"/>
  <c r="F2058" i="1"/>
  <c r="G2058" i="1"/>
  <c r="H2058" i="1"/>
  <c r="J2058" i="1"/>
  <c r="K2058" i="1"/>
  <c r="L2058" i="1"/>
  <c r="M2058" i="1"/>
  <c r="AG2058" i="1"/>
  <c r="AH2058" i="1"/>
  <c r="AI2058" i="1"/>
  <c r="AJ2058" i="1"/>
  <c r="AK2058" i="1"/>
  <c r="AL2058" i="1"/>
  <c r="AM2058" i="1"/>
  <c r="AN2058" i="1"/>
  <c r="AV2058" i="1"/>
  <c r="C2059" i="1"/>
  <c r="D2059" i="1"/>
  <c r="E2059" i="1"/>
  <c r="F2059" i="1"/>
  <c r="G2059" i="1"/>
  <c r="H2059" i="1"/>
  <c r="J2059" i="1"/>
  <c r="K2059" i="1"/>
  <c r="L2059" i="1"/>
  <c r="M2059" i="1"/>
  <c r="AG2059" i="1"/>
  <c r="AH2059" i="1"/>
  <c r="AI2059" i="1"/>
  <c r="AJ2059" i="1"/>
  <c r="AK2059" i="1"/>
  <c r="AL2059" i="1"/>
  <c r="AM2059" i="1"/>
  <c r="AN2059" i="1"/>
  <c r="AV2059" i="1"/>
  <c r="C2060" i="1"/>
  <c r="D2060" i="1"/>
  <c r="E2060" i="1"/>
  <c r="F2060" i="1"/>
  <c r="G2060" i="1"/>
  <c r="H2060" i="1"/>
  <c r="J2060" i="1"/>
  <c r="K2060" i="1"/>
  <c r="L2060" i="1"/>
  <c r="M2060" i="1"/>
  <c r="AG2060" i="1"/>
  <c r="AH2060" i="1"/>
  <c r="AI2060" i="1"/>
  <c r="AJ2060" i="1"/>
  <c r="AK2060" i="1"/>
  <c r="AL2060" i="1"/>
  <c r="AM2060" i="1"/>
  <c r="AN2060" i="1"/>
  <c r="AV2060" i="1"/>
  <c r="C2061" i="1"/>
  <c r="D2061" i="1"/>
  <c r="E2061" i="1"/>
  <c r="F2061" i="1"/>
  <c r="G2061" i="1"/>
  <c r="H2061" i="1"/>
  <c r="J2061" i="1"/>
  <c r="K2061" i="1"/>
  <c r="L2061" i="1"/>
  <c r="M2061" i="1"/>
  <c r="AG2061" i="1"/>
  <c r="AH2061" i="1"/>
  <c r="AI2061" i="1"/>
  <c r="AJ2061" i="1"/>
  <c r="AK2061" i="1"/>
  <c r="AL2061" i="1"/>
  <c r="AM2061" i="1"/>
  <c r="AN2061" i="1"/>
  <c r="AV2061" i="1"/>
  <c r="C2062" i="1"/>
  <c r="D2062" i="1"/>
  <c r="E2062" i="1"/>
  <c r="F2062" i="1"/>
  <c r="G2062" i="1"/>
  <c r="H2062" i="1"/>
  <c r="J2062" i="1"/>
  <c r="K2062" i="1"/>
  <c r="L2062" i="1"/>
  <c r="M2062" i="1"/>
  <c r="AG2062" i="1"/>
  <c r="AH2062" i="1"/>
  <c r="AI2062" i="1"/>
  <c r="AJ2062" i="1"/>
  <c r="AK2062" i="1"/>
  <c r="AL2062" i="1"/>
  <c r="AM2062" i="1"/>
  <c r="AN2062" i="1"/>
  <c r="AV2062" i="1"/>
  <c r="C2063" i="1"/>
  <c r="D2063" i="1"/>
  <c r="E2063" i="1"/>
  <c r="F2063" i="1"/>
  <c r="G2063" i="1"/>
  <c r="H2063" i="1"/>
  <c r="J2063" i="1"/>
  <c r="K2063" i="1"/>
  <c r="L2063" i="1"/>
  <c r="M2063" i="1"/>
  <c r="AG2063" i="1"/>
  <c r="AH2063" i="1"/>
  <c r="AI2063" i="1"/>
  <c r="AJ2063" i="1"/>
  <c r="AK2063" i="1"/>
  <c r="AL2063" i="1"/>
  <c r="AM2063" i="1"/>
  <c r="AN2063" i="1"/>
  <c r="AV2063" i="1"/>
  <c r="C2064" i="1"/>
  <c r="D2064" i="1"/>
  <c r="E2064" i="1"/>
  <c r="F2064" i="1"/>
  <c r="G2064" i="1"/>
  <c r="H2064" i="1"/>
  <c r="J2064" i="1"/>
  <c r="K2064" i="1"/>
  <c r="L2064" i="1"/>
  <c r="M2064" i="1"/>
  <c r="AG2064" i="1"/>
  <c r="AH2064" i="1"/>
  <c r="AI2064" i="1"/>
  <c r="AJ2064" i="1"/>
  <c r="AK2064" i="1"/>
  <c r="AL2064" i="1"/>
  <c r="AM2064" i="1"/>
  <c r="AN2064" i="1"/>
  <c r="AV2064" i="1"/>
  <c r="C2065" i="1"/>
  <c r="D2065" i="1"/>
  <c r="E2065" i="1"/>
  <c r="F2065" i="1"/>
  <c r="G2065" i="1"/>
  <c r="H2065" i="1"/>
  <c r="J2065" i="1"/>
  <c r="K2065" i="1"/>
  <c r="L2065" i="1"/>
  <c r="M2065" i="1"/>
  <c r="AG2065" i="1"/>
  <c r="AH2065" i="1"/>
  <c r="AI2065" i="1"/>
  <c r="AJ2065" i="1"/>
  <c r="AK2065" i="1"/>
  <c r="AL2065" i="1"/>
  <c r="AM2065" i="1"/>
  <c r="AN2065" i="1"/>
  <c r="AV2065" i="1"/>
  <c r="C2066" i="1"/>
  <c r="D2066" i="1"/>
  <c r="E2066" i="1"/>
  <c r="F2066" i="1"/>
  <c r="G2066" i="1"/>
  <c r="H2066" i="1"/>
  <c r="J2066" i="1"/>
  <c r="K2066" i="1"/>
  <c r="L2066" i="1"/>
  <c r="M2066" i="1"/>
  <c r="AG2066" i="1"/>
  <c r="AH2066" i="1"/>
  <c r="AI2066" i="1"/>
  <c r="AJ2066" i="1"/>
  <c r="AK2066" i="1"/>
  <c r="AL2066" i="1"/>
  <c r="AM2066" i="1"/>
  <c r="AN2066" i="1"/>
  <c r="AV2066" i="1"/>
  <c r="C2067" i="1"/>
  <c r="D2067" i="1"/>
  <c r="E2067" i="1"/>
  <c r="F2067" i="1"/>
  <c r="G2067" i="1"/>
  <c r="H2067" i="1"/>
  <c r="J2067" i="1"/>
  <c r="K2067" i="1"/>
  <c r="L2067" i="1"/>
  <c r="M2067" i="1"/>
  <c r="AG2067" i="1"/>
  <c r="AH2067" i="1"/>
  <c r="AI2067" i="1"/>
  <c r="AJ2067" i="1"/>
  <c r="AK2067" i="1"/>
  <c r="AL2067" i="1"/>
  <c r="AM2067" i="1"/>
  <c r="AN2067" i="1"/>
  <c r="AV2067" i="1"/>
  <c r="C2068" i="1"/>
  <c r="D2068" i="1"/>
  <c r="E2068" i="1"/>
  <c r="F2068" i="1"/>
  <c r="G2068" i="1"/>
  <c r="H2068" i="1"/>
  <c r="J2068" i="1"/>
  <c r="K2068" i="1"/>
  <c r="L2068" i="1"/>
  <c r="M2068" i="1"/>
  <c r="AG2068" i="1"/>
  <c r="AH2068" i="1"/>
  <c r="AI2068" i="1"/>
  <c r="AJ2068" i="1"/>
  <c r="AK2068" i="1"/>
  <c r="AL2068" i="1"/>
  <c r="AM2068" i="1"/>
  <c r="AN2068" i="1"/>
  <c r="AV2068" i="1"/>
  <c r="C2069" i="1"/>
  <c r="D2069" i="1"/>
  <c r="E2069" i="1"/>
  <c r="F2069" i="1"/>
  <c r="G2069" i="1"/>
  <c r="H2069" i="1"/>
  <c r="J2069" i="1"/>
  <c r="K2069" i="1"/>
  <c r="L2069" i="1"/>
  <c r="M2069" i="1"/>
  <c r="AG2069" i="1"/>
  <c r="AH2069" i="1"/>
  <c r="AI2069" i="1"/>
  <c r="AJ2069" i="1"/>
  <c r="AK2069" i="1"/>
  <c r="AL2069" i="1"/>
  <c r="AM2069" i="1"/>
  <c r="AN2069" i="1"/>
  <c r="AV2069" i="1"/>
  <c r="C2070" i="1"/>
  <c r="D2070" i="1"/>
  <c r="E2070" i="1"/>
  <c r="F2070" i="1"/>
  <c r="G2070" i="1"/>
  <c r="H2070" i="1"/>
  <c r="J2070" i="1"/>
  <c r="K2070" i="1"/>
  <c r="L2070" i="1"/>
  <c r="M2070" i="1"/>
  <c r="AG2070" i="1"/>
  <c r="AH2070" i="1"/>
  <c r="AI2070" i="1"/>
  <c r="AJ2070" i="1"/>
  <c r="AK2070" i="1"/>
  <c r="AL2070" i="1"/>
  <c r="AM2070" i="1"/>
  <c r="AN2070" i="1"/>
  <c r="AV2070" i="1"/>
  <c r="C2071" i="1"/>
  <c r="D2071" i="1"/>
  <c r="E2071" i="1"/>
  <c r="F2071" i="1"/>
  <c r="G2071" i="1"/>
  <c r="H2071" i="1"/>
  <c r="J2071" i="1"/>
  <c r="K2071" i="1"/>
  <c r="L2071" i="1"/>
  <c r="M2071" i="1"/>
  <c r="AG2071" i="1"/>
  <c r="AH2071" i="1"/>
  <c r="AI2071" i="1"/>
  <c r="AJ2071" i="1"/>
  <c r="AK2071" i="1"/>
  <c r="AL2071" i="1"/>
  <c r="AM2071" i="1"/>
  <c r="AN2071" i="1"/>
  <c r="AV2071" i="1"/>
  <c r="C2072" i="1"/>
  <c r="D2072" i="1"/>
  <c r="E2072" i="1"/>
  <c r="F2072" i="1"/>
  <c r="G2072" i="1"/>
  <c r="H2072" i="1"/>
  <c r="J2072" i="1"/>
  <c r="K2072" i="1"/>
  <c r="L2072" i="1"/>
  <c r="M2072" i="1"/>
  <c r="AG2072" i="1"/>
  <c r="AH2072" i="1"/>
  <c r="AI2072" i="1"/>
  <c r="AJ2072" i="1"/>
  <c r="AK2072" i="1"/>
  <c r="AL2072" i="1"/>
  <c r="AM2072" i="1"/>
  <c r="AN2072" i="1"/>
  <c r="AV2072" i="1"/>
  <c r="C2073" i="1"/>
  <c r="D2073" i="1"/>
  <c r="E2073" i="1"/>
  <c r="F2073" i="1"/>
  <c r="G2073" i="1"/>
  <c r="H2073" i="1"/>
  <c r="J2073" i="1"/>
  <c r="K2073" i="1"/>
  <c r="L2073" i="1"/>
  <c r="M2073" i="1"/>
  <c r="AG2073" i="1"/>
  <c r="AH2073" i="1"/>
  <c r="AI2073" i="1"/>
  <c r="AJ2073" i="1"/>
  <c r="AK2073" i="1"/>
  <c r="AL2073" i="1"/>
  <c r="AM2073" i="1"/>
  <c r="AN2073" i="1"/>
  <c r="AV2073" i="1"/>
  <c r="C2074" i="1"/>
  <c r="D2074" i="1"/>
  <c r="E2074" i="1"/>
  <c r="F2074" i="1"/>
  <c r="G2074" i="1"/>
  <c r="H2074" i="1"/>
  <c r="J2074" i="1"/>
  <c r="K2074" i="1"/>
  <c r="L2074" i="1"/>
  <c r="M2074" i="1"/>
  <c r="AG2074" i="1"/>
  <c r="AH2074" i="1"/>
  <c r="AI2074" i="1"/>
  <c r="AJ2074" i="1"/>
  <c r="AK2074" i="1"/>
  <c r="AL2074" i="1"/>
  <c r="AM2074" i="1"/>
  <c r="AN2074" i="1"/>
  <c r="AV2074" i="1"/>
  <c r="C2075" i="1"/>
  <c r="D2075" i="1"/>
  <c r="E2075" i="1"/>
  <c r="F2075" i="1"/>
  <c r="G2075" i="1"/>
  <c r="H2075" i="1"/>
  <c r="J2075" i="1"/>
  <c r="K2075" i="1"/>
  <c r="L2075" i="1"/>
  <c r="M2075" i="1"/>
  <c r="AG2075" i="1"/>
  <c r="AH2075" i="1"/>
  <c r="AI2075" i="1"/>
  <c r="AJ2075" i="1"/>
  <c r="AK2075" i="1"/>
  <c r="AL2075" i="1"/>
  <c r="AM2075" i="1"/>
  <c r="AN2075" i="1"/>
  <c r="AV2075" i="1"/>
  <c r="C2076" i="1"/>
  <c r="D2076" i="1"/>
  <c r="E2076" i="1"/>
  <c r="F2076" i="1"/>
  <c r="G2076" i="1"/>
  <c r="H2076" i="1"/>
  <c r="J2076" i="1"/>
  <c r="K2076" i="1"/>
  <c r="L2076" i="1"/>
  <c r="M2076" i="1"/>
  <c r="AG2076" i="1"/>
  <c r="AH2076" i="1"/>
  <c r="AI2076" i="1"/>
  <c r="AJ2076" i="1"/>
  <c r="AK2076" i="1"/>
  <c r="AL2076" i="1"/>
  <c r="AM2076" i="1"/>
  <c r="AN2076" i="1"/>
  <c r="AV2076" i="1"/>
  <c r="C2077" i="1"/>
  <c r="D2077" i="1"/>
  <c r="E2077" i="1"/>
  <c r="F2077" i="1"/>
  <c r="G2077" i="1"/>
  <c r="H2077" i="1"/>
  <c r="J2077" i="1"/>
  <c r="K2077" i="1"/>
  <c r="L2077" i="1"/>
  <c r="M2077" i="1"/>
  <c r="AG2077" i="1"/>
  <c r="AH2077" i="1"/>
  <c r="AI2077" i="1"/>
  <c r="AJ2077" i="1"/>
  <c r="AK2077" i="1"/>
  <c r="AL2077" i="1"/>
  <c r="AM2077" i="1"/>
  <c r="AN2077" i="1"/>
  <c r="AV2077" i="1"/>
  <c r="C2078" i="1"/>
  <c r="D2078" i="1"/>
  <c r="E2078" i="1"/>
  <c r="F2078" i="1"/>
  <c r="G2078" i="1"/>
  <c r="H2078" i="1"/>
  <c r="J2078" i="1"/>
  <c r="K2078" i="1"/>
  <c r="L2078" i="1"/>
  <c r="M2078" i="1"/>
  <c r="AG2078" i="1"/>
  <c r="AH2078" i="1"/>
  <c r="AI2078" i="1"/>
  <c r="AJ2078" i="1"/>
  <c r="AK2078" i="1"/>
  <c r="AL2078" i="1"/>
  <c r="AM2078" i="1"/>
  <c r="AN2078" i="1"/>
  <c r="AV2078" i="1"/>
  <c r="C2079" i="1"/>
  <c r="D2079" i="1"/>
  <c r="E2079" i="1"/>
  <c r="F2079" i="1"/>
  <c r="G2079" i="1"/>
  <c r="H2079" i="1"/>
  <c r="J2079" i="1"/>
  <c r="K2079" i="1"/>
  <c r="L2079" i="1"/>
  <c r="M2079" i="1"/>
  <c r="AG2079" i="1"/>
  <c r="AH2079" i="1"/>
  <c r="AI2079" i="1"/>
  <c r="AJ2079" i="1"/>
  <c r="AK2079" i="1"/>
  <c r="AL2079" i="1"/>
  <c r="AM2079" i="1"/>
  <c r="AN2079" i="1"/>
  <c r="AV2079" i="1"/>
  <c r="C2080" i="1"/>
  <c r="D2080" i="1"/>
  <c r="E2080" i="1"/>
  <c r="F2080" i="1"/>
  <c r="G2080" i="1"/>
  <c r="H2080" i="1"/>
  <c r="J2080" i="1"/>
  <c r="K2080" i="1"/>
  <c r="L2080" i="1"/>
  <c r="M2080" i="1"/>
  <c r="AG2080" i="1"/>
  <c r="AH2080" i="1"/>
  <c r="AI2080" i="1"/>
  <c r="AJ2080" i="1"/>
  <c r="AK2080" i="1"/>
  <c r="AL2080" i="1"/>
  <c r="AM2080" i="1"/>
  <c r="AN2080" i="1"/>
  <c r="AV2080" i="1"/>
  <c r="C2081" i="1"/>
  <c r="D2081" i="1"/>
  <c r="E2081" i="1"/>
  <c r="F2081" i="1"/>
  <c r="G2081" i="1"/>
  <c r="H2081" i="1"/>
  <c r="J2081" i="1"/>
  <c r="K2081" i="1"/>
  <c r="L2081" i="1"/>
  <c r="M2081" i="1"/>
  <c r="AG2081" i="1"/>
  <c r="AH2081" i="1"/>
  <c r="AI2081" i="1"/>
  <c r="AJ2081" i="1"/>
  <c r="AK2081" i="1"/>
  <c r="AL2081" i="1"/>
  <c r="AM2081" i="1"/>
  <c r="AN2081" i="1"/>
  <c r="AV2081" i="1"/>
  <c r="C2082" i="1"/>
  <c r="D2082" i="1"/>
  <c r="E2082" i="1"/>
  <c r="F2082" i="1"/>
  <c r="G2082" i="1"/>
  <c r="H2082" i="1"/>
  <c r="J2082" i="1"/>
  <c r="K2082" i="1"/>
  <c r="L2082" i="1"/>
  <c r="M2082" i="1"/>
  <c r="AG2082" i="1"/>
  <c r="AH2082" i="1"/>
  <c r="AI2082" i="1"/>
  <c r="AJ2082" i="1"/>
  <c r="AK2082" i="1"/>
  <c r="AL2082" i="1"/>
  <c r="AM2082" i="1"/>
  <c r="AN2082" i="1"/>
  <c r="AV2082" i="1"/>
  <c r="C2083" i="1"/>
  <c r="D2083" i="1"/>
  <c r="E2083" i="1"/>
  <c r="F2083" i="1"/>
  <c r="G2083" i="1"/>
  <c r="H2083" i="1"/>
  <c r="J2083" i="1"/>
  <c r="K2083" i="1"/>
  <c r="L2083" i="1"/>
  <c r="M2083" i="1"/>
  <c r="AG2083" i="1"/>
  <c r="AH2083" i="1"/>
  <c r="AI2083" i="1"/>
  <c r="AJ2083" i="1"/>
  <c r="AK2083" i="1"/>
  <c r="AL2083" i="1"/>
  <c r="AM2083" i="1"/>
  <c r="AN2083" i="1"/>
  <c r="AV2083" i="1"/>
  <c r="C2084" i="1"/>
  <c r="D2084" i="1"/>
  <c r="E2084" i="1"/>
  <c r="F2084" i="1"/>
  <c r="G2084" i="1"/>
  <c r="H2084" i="1"/>
  <c r="J2084" i="1"/>
  <c r="K2084" i="1"/>
  <c r="L2084" i="1"/>
  <c r="M2084" i="1"/>
  <c r="AG2084" i="1"/>
  <c r="AH2084" i="1"/>
  <c r="AI2084" i="1"/>
  <c r="AJ2084" i="1"/>
  <c r="AK2084" i="1"/>
  <c r="AL2084" i="1"/>
  <c r="AM2084" i="1"/>
  <c r="AN2084" i="1"/>
  <c r="AV2084" i="1"/>
  <c r="C2085" i="1"/>
  <c r="D2085" i="1"/>
  <c r="E2085" i="1"/>
  <c r="F2085" i="1"/>
  <c r="G2085" i="1"/>
  <c r="H2085" i="1"/>
  <c r="J2085" i="1"/>
  <c r="K2085" i="1"/>
  <c r="L2085" i="1"/>
  <c r="M2085" i="1"/>
  <c r="AG2085" i="1"/>
  <c r="AH2085" i="1"/>
  <c r="AI2085" i="1"/>
  <c r="AJ2085" i="1"/>
  <c r="AK2085" i="1"/>
  <c r="AL2085" i="1"/>
  <c r="AM2085" i="1"/>
  <c r="AN2085" i="1"/>
  <c r="AV2085" i="1"/>
  <c r="C2086" i="1"/>
  <c r="D2086" i="1"/>
  <c r="E2086" i="1"/>
  <c r="F2086" i="1"/>
  <c r="G2086" i="1"/>
  <c r="H2086" i="1"/>
  <c r="J2086" i="1"/>
  <c r="K2086" i="1"/>
  <c r="L2086" i="1"/>
  <c r="M2086" i="1"/>
  <c r="AG2086" i="1"/>
  <c r="AH2086" i="1"/>
  <c r="AI2086" i="1"/>
  <c r="AJ2086" i="1"/>
  <c r="AK2086" i="1"/>
  <c r="AL2086" i="1"/>
  <c r="AM2086" i="1"/>
  <c r="AN2086" i="1"/>
  <c r="AV2086" i="1"/>
  <c r="C2087" i="1"/>
  <c r="D2087" i="1"/>
  <c r="E2087" i="1"/>
  <c r="F2087" i="1"/>
  <c r="G2087" i="1"/>
  <c r="H2087" i="1"/>
  <c r="J2087" i="1"/>
  <c r="K2087" i="1"/>
  <c r="L2087" i="1"/>
  <c r="M2087" i="1"/>
  <c r="AG2087" i="1"/>
  <c r="AH2087" i="1"/>
  <c r="AI2087" i="1"/>
  <c r="AJ2087" i="1"/>
  <c r="AK2087" i="1"/>
  <c r="AL2087" i="1"/>
  <c r="AM2087" i="1"/>
  <c r="AN2087" i="1"/>
  <c r="AV2087" i="1"/>
  <c r="C2088" i="1"/>
  <c r="D2088" i="1"/>
  <c r="E2088" i="1"/>
  <c r="F2088" i="1"/>
  <c r="G2088" i="1"/>
  <c r="H2088" i="1"/>
  <c r="J2088" i="1"/>
  <c r="K2088" i="1"/>
  <c r="L2088" i="1"/>
  <c r="M2088" i="1"/>
  <c r="AG2088" i="1"/>
  <c r="AH2088" i="1"/>
  <c r="AI2088" i="1"/>
  <c r="AJ2088" i="1"/>
  <c r="AK2088" i="1"/>
  <c r="AL2088" i="1"/>
  <c r="AM2088" i="1"/>
  <c r="AN2088" i="1"/>
  <c r="AV2088" i="1"/>
  <c r="C2089" i="1"/>
  <c r="D2089" i="1"/>
  <c r="E2089" i="1"/>
  <c r="F2089" i="1"/>
  <c r="G2089" i="1"/>
  <c r="H2089" i="1"/>
  <c r="J2089" i="1"/>
  <c r="K2089" i="1"/>
  <c r="L2089" i="1"/>
  <c r="M2089" i="1"/>
  <c r="AG2089" i="1"/>
  <c r="AH2089" i="1"/>
  <c r="AI2089" i="1"/>
  <c r="AJ2089" i="1"/>
  <c r="AK2089" i="1"/>
  <c r="AL2089" i="1"/>
  <c r="AM2089" i="1"/>
  <c r="AN2089" i="1"/>
  <c r="AV2089" i="1"/>
  <c r="C2090" i="1"/>
  <c r="D2090" i="1"/>
  <c r="E2090" i="1"/>
  <c r="F2090" i="1"/>
  <c r="G2090" i="1"/>
  <c r="H2090" i="1"/>
  <c r="J2090" i="1"/>
  <c r="K2090" i="1"/>
  <c r="L2090" i="1"/>
  <c r="M2090" i="1"/>
  <c r="AG2090" i="1"/>
  <c r="AH2090" i="1"/>
  <c r="AI2090" i="1"/>
  <c r="AJ2090" i="1"/>
  <c r="AK2090" i="1"/>
  <c r="AL2090" i="1"/>
  <c r="AM2090" i="1"/>
  <c r="AN2090" i="1"/>
  <c r="AV2090" i="1"/>
  <c r="C2091" i="1"/>
  <c r="D2091" i="1"/>
  <c r="E2091" i="1"/>
  <c r="F2091" i="1"/>
  <c r="G2091" i="1"/>
  <c r="H2091" i="1"/>
  <c r="J2091" i="1"/>
  <c r="K2091" i="1"/>
  <c r="L2091" i="1"/>
  <c r="M2091" i="1"/>
  <c r="AG2091" i="1"/>
  <c r="AH2091" i="1"/>
  <c r="AI2091" i="1"/>
  <c r="AJ2091" i="1"/>
  <c r="AK2091" i="1"/>
  <c r="AL2091" i="1"/>
  <c r="AM2091" i="1"/>
  <c r="AN2091" i="1"/>
  <c r="AV2091" i="1"/>
  <c r="C2092" i="1"/>
  <c r="D2092" i="1"/>
  <c r="E2092" i="1"/>
  <c r="F2092" i="1"/>
  <c r="G2092" i="1"/>
  <c r="H2092" i="1"/>
  <c r="J2092" i="1"/>
  <c r="K2092" i="1"/>
  <c r="L2092" i="1"/>
  <c r="M2092" i="1"/>
  <c r="AG2092" i="1"/>
  <c r="AH2092" i="1"/>
  <c r="AI2092" i="1"/>
  <c r="AJ2092" i="1"/>
  <c r="AK2092" i="1"/>
  <c r="AL2092" i="1"/>
  <c r="AM2092" i="1"/>
  <c r="AN2092" i="1"/>
  <c r="AV2092" i="1"/>
  <c r="C2093" i="1"/>
  <c r="D2093" i="1"/>
  <c r="E2093" i="1"/>
  <c r="F2093" i="1"/>
  <c r="G2093" i="1"/>
  <c r="H2093" i="1"/>
  <c r="J2093" i="1"/>
  <c r="K2093" i="1"/>
  <c r="L2093" i="1"/>
  <c r="M2093" i="1"/>
  <c r="AG2093" i="1"/>
  <c r="AH2093" i="1"/>
  <c r="AI2093" i="1"/>
  <c r="AJ2093" i="1"/>
  <c r="AK2093" i="1"/>
  <c r="AL2093" i="1"/>
  <c r="AM2093" i="1"/>
  <c r="AN2093" i="1"/>
  <c r="AV2093" i="1"/>
  <c r="C2094" i="1"/>
  <c r="D2094" i="1"/>
  <c r="E2094" i="1"/>
  <c r="F2094" i="1"/>
  <c r="G2094" i="1"/>
  <c r="H2094" i="1"/>
  <c r="J2094" i="1"/>
  <c r="K2094" i="1"/>
  <c r="L2094" i="1"/>
  <c r="M2094" i="1"/>
  <c r="AG2094" i="1"/>
  <c r="AH2094" i="1"/>
  <c r="AI2094" i="1"/>
  <c r="AJ2094" i="1"/>
  <c r="AK2094" i="1"/>
  <c r="AL2094" i="1"/>
  <c r="AM2094" i="1"/>
  <c r="AN2094" i="1"/>
  <c r="AV2094" i="1"/>
  <c r="C2095" i="1"/>
  <c r="D2095" i="1"/>
  <c r="E2095" i="1"/>
  <c r="F2095" i="1"/>
  <c r="G2095" i="1"/>
  <c r="H2095" i="1"/>
  <c r="J2095" i="1"/>
  <c r="K2095" i="1"/>
  <c r="L2095" i="1"/>
  <c r="M2095" i="1"/>
  <c r="AG2095" i="1"/>
  <c r="AH2095" i="1"/>
  <c r="AI2095" i="1"/>
  <c r="AJ2095" i="1"/>
  <c r="AK2095" i="1"/>
  <c r="AL2095" i="1"/>
  <c r="AM2095" i="1"/>
  <c r="AN2095" i="1"/>
  <c r="AV2095" i="1"/>
  <c r="C2096" i="1"/>
  <c r="D2096" i="1"/>
  <c r="E2096" i="1"/>
  <c r="F2096" i="1"/>
  <c r="G2096" i="1"/>
  <c r="H2096" i="1"/>
  <c r="J2096" i="1"/>
  <c r="K2096" i="1"/>
  <c r="L2096" i="1"/>
  <c r="M2096" i="1"/>
  <c r="AG2096" i="1"/>
  <c r="AH2096" i="1"/>
  <c r="AI2096" i="1"/>
  <c r="AJ2096" i="1"/>
  <c r="AK2096" i="1"/>
  <c r="AL2096" i="1"/>
  <c r="AM2096" i="1"/>
  <c r="AN2096" i="1"/>
  <c r="AV2096" i="1"/>
  <c r="C2097" i="1"/>
  <c r="D2097" i="1"/>
  <c r="E2097" i="1"/>
  <c r="F2097" i="1"/>
  <c r="G2097" i="1"/>
  <c r="H2097" i="1"/>
  <c r="J2097" i="1"/>
  <c r="K2097" i="1"/>
  <c r="L2097" i="1"/>
  <c r="M2097" i="1"/>
  <c r="AG2097" i="1"/>
  <c r="AH2097" i="1"/>
  <c r="AI2097" i="1"/>
  <c r="AJ2097" i="1"/>
  <c r="AK2097" i="1"/>
  <c r="AL2097" i="1"/>
  <c r="AM2097" i="1"/>
  <c r="AN2097" i="1"/>
  <c r="AV2097" i="1"/>
  <c r="C2098" i="1"/>
  <c r="D2098" i="1"/>
  <c r="E2098" i="1"/>
  <c r="F2098" i="1"/>
  <c r="G2098" i="1"/>
  <c r="H2098" i="1"/>
  <c r="J2098" i="1"/>
  <c r="K2098" i="1"/>
  <c r="L2098" i="1"/>
  <c r="M2098" i="1"/>
  <c r="AG2098" i="1"/>
  <c r="AH2098" i="1"/>
  <c r="AI2098" i="1"/>
  <c r="AJ2098" i="1"/>
  <c r="AK2098" i="1"/>
  <c r="AL2098" i="1"/>
  <c r="AM2098" i="1"/>
  <c r="AN2098" i="1"/>
  <c r="AV2098" i="1"/>
  <c r="C2099" i="1"/>
  <c r="D2099" i="1"/>
  <c r="E2099" i="1"/>
  <c r="F2099" i="1"/>
  <c r="G2099" i="1"/>
  <c r="H2099" i="1"/>
  <c r="J2099" i="1"/>
  <c r="K2099" i="1"/>
  <c r="L2099" i="1"/>
  <c r="M2099" i="1"/>
  <c r="AG2099" i="1"/>
  <c r="AH2099" i="1"/>
  <c r="AI2099" i="1"/>
  <c r="AJ2099" i="1"/>
  <c r="AK2099" i="1"/>
  <c r="AL2099" i="1"/>
  <c r="AM2099" i="1"/>
  <c r="AN2099" i="1"/>
  <c r="AV2099" i="1"/>
  <c r="C2100" i="1"/>
  <c r="D2100" i="1"/>
  <c r="E2100" i="1"/>
  <c r="F2100" i="1"/>
  <c r="G2100" i="1"/>
  <c r="H2100" i="1"/>
  <c r="J2100" i="1"/>
  <c r="K2100" i="1"/>
  <c r="L2100" i="1"/>
  <c r="M2100" i="1"/>
  <c r="AG2100" i="1"/>
  <c r="AH2100" i="1"/>
  <c r="AI2100" i="1"/>
  <c r="AJ2100" i="1"/>
  <c r="AK2100" i="1"/>
  <c r="AL2100" i="1"/>
  <c r="AM2100" i="1"/>
  <c r="AN2100" i="1"/>
  <c r="AV2100" i="1"/>
  <c r="C2101" i="1"/>
  <c r="D2101" i="1"/>
  <c r="E2101" i="1"/>
  <c r="F2101" i="1"/>
  <c r="G2101" i="1"/>
  <c r="H2101" i="1"/>
  <c r="J2101" i="1"/>
  <c r="K2101" i="1"/>
  <c r="L2101" i="1"/>
  <c r="M2101" i="1"/>
  <c r="AG2101" i="1"/>
  <c r="AH2101" i="1"/>
  <c r="AI2101" i="1"/>
  <c r="AJ2101" i="1"/>
  <c r="AK2101" i="1"/>
  <c r="AL2101" i="1"/>
  <c r="AM2101" i="1"/>
  <c r="AN2101" i="1"/>
  <c r="AV2101" i="1"/>
  <c r="C2102" i="1"/>
  <c r="D2102" i="1"/>
  <c r="E2102" i="1"/>
  <c r="F2102" i="1"/>
  <c r="G2102" i="1"/>
  <c r="H2102" i="1"/>
  <c r="J2102" i="1"/>
  <c r="K2102" i="1"/>
  <c r="L2102" i="1"/>
  <c r="M2102" i="1"/>
  <c r="AG2102" i="1"/>
  <c r="AH2102" i="1"/>
  <c r="AI2102" i="1"/>
  <c r="AJ2102" i="1"/>
  <c r="AK2102" i="1"/>
  <c r="AL2102" i="1"/>
  <c r="AM2102" i="1"/>
  <c r="AN2102" i="1"/>
  <c r="AV2102" i="1"/>
  <c r="C2103" i="1"/>
  <c r="D2103" i="1"/>
  <c r="E2103" i="1"/>
  <c r="F2103" i="1"/>
  <c r="G2103" i="1"/>
  <c r="H2103" i="1"/>
  <c r="J2103" i="1"/>
  <c r="K2103" i="1"/>
  <c r="L2103" i="1"/>
  <c r="M2103" i="1"/>
  <c r="AG2103" i="1"/>
  <c r="AH2103" i="1"/>
  <c r="AI2103" i="1"/>
  <c r="AJ2103" i="1"/>
  <c r="AK2103" i="1"/>
  <c r="AL2103" i="1"/>
  <c r="AM2103" i="1"/>
  <c r="AN2103" i="1"/>
  <c r="AV2103" i="1"/>
  <c r="C2104" i="1"/>
  <c r="D2104" i="1"/>
  <c r="E2104" i="1"/>
  <c r="F2104" i="1"/>
  <c r="G2104" i="1"/>
  <c r="H2104" i="1"/>
  <c r="J2104" i="1"/>
  <c r="K2104" i="1"/>
  <c r="L2104" i="1"/>
  <c r="M2104" i="1"/>
  <c r="AG2104" i="1"/>
  <c r="AH2104" i="1"/>
  <c r="AI2104" i="1"/>
  <c r="AJ2104" i="1"/>
  <c r="AK2104" i="1"/>
  <c r="AL2104" i="1"/>
  <c r="AM2104" i="1"/>
  <c r="AN2104" i="1"/>
  <c r="AV2104" i="1"/>
  <c r="C2105" i="1"/>
  <c r="D2105" i="1"/>
  <c r="E2105" i="1"/>
  <c r="F2105" i="1"/>
  <c r="G2105" i="1"/>
  <c r="H2105" i="1"/>
  <c r="J2105" i="1"/>
  <c r="K2105" i="1"/>
  <c r="L2105" i="1"/>
  <c r="M2105" i="1"/>
  <c r="AG2105" i="1"/>
  <c r="AH2105" i="1"/>
  <c r="AI2105" i="1"/>
  <c r="AJ2105" i="1"/>
  <c r="AK2105" i="1"/>
  <c r="AL2105" i="1"/>
  <c r="AM2105" i="1"/>
  <c r="AN2105" i="1"/>
  <c r="AV2105" i="1"/>
  <c r="C2106" i="1"/>
  <c r="D2106" i="1"/>
  <c r="E2106" i="1"/>
  <c r="F2106" i="1"/>
  <c r="G2106" i="1"/>
  <c r="H2106" i="1"/>
  <c r="J2106" i="1"/>
  <c r="K2106" i="1"/>
  <c r="L2106" i="1"/>
  <c r="M2106" i="1"/>
  <c r="AG2106" i="1"/>
  <c r="AH2106" i="1"/>
  <c r="AI2106" i="1"/>
  <c r="AJ2106" i="1"/>
  <c r="AK2106" i="1"/>
  <c r="AL2106" i="1"/>
  <c r="AM2106" i="1"/>
  <c r="AN2106" i="1"/>
  <c r="AV2106" i="1"/>
  <c r="C2107" i="1"/>
  <c r="D2107" i="1"/>
  <c r="E2107" i="1"/>
  <c r="F2107" i="1"/>
  <c r="G2107" i="1"/>
  <c r="H2107" i="1"/>
  <c r="J2107" i="1"/>
  <c r="K2107" i="1"/>
  <c r="L2107" i="1"/>
  <c r="M2107" i="1"/>
  <c r="AG2107" i="1"/>
  <c r="AH2107" i="1"/>
  <c r="AI2107" i="1"/>
  <c r="AJ2107" i="1"/>
  <c r="AK2107" i="1"/>
  <c r="AL2107" i="1"/>
  <c r="AM2107" i="1"/>
  <c r="AN2107" i="1"/>
  <c r="AV2107" i="1"/>
  <c r="C2108" i="1"/>
  <c r="D2108" i="1"/>
  <c r="E2108" i="1"/>
  <c r="F2108" i="1"/>
  <c r="G2108" i="1"/>
  <c r="H2108" i="1"/>
  <c r="J2108" i="1"/>
  <c r="K2108" i="1"/>
  <c r="L2108" i="1"/>
  <c r="M2108" i="1"/>
  <c r="AG2108" i="1"/>
  <c r="AH2108" i="1"/>
  <c r="AI2108" i="1"/>
  <c r="AJ2108" i="1"/>
  <c r="AK2108" i="1"/>
  <c r="AL2108" i="1"/>
  <c r="AM2108" i="1"/>
  <c r="AN2108" i="1"/>
  <c r="AV2108" i="1"/>
  <c r="C2109" i="1"/>
  <c r="D2109" i="1"/>
  <c r="E2109" i="1"/>
  <c r="F2109" i="1"/>
  <c r="G2109" i="1"/>
  <c r="H2109" i="1"/>
  <c r="J2109" i="1"/>
  <c r="K2109" i="1"/>
  <c r="L2109" i="1"/>
  <c r="M2109" i="1"/>
  <c r="AG2109" i="1"/>
  <c r="AH2109" i="1"/>
  <c r="AI2109" i="1"/>
  <c r="AJ2109" i="1"/>
  <c r="AK2109" i="1"/>
  <c r="AL2109" i="1"/>
  <c r="AM2109" i="1"/>
  <c r="AN2109" i="1"/>
  <c r="AV2109" i="1"/>
  <c r="C2110" i="1"/>
  <c r="D2110" i="1"/>
  <c r="E2110" i="1"/>
  <c r="F2110" i="1"/>
  <c r="G2110" i="1"/>
  <c r="H2110" i="1"/>
  <c r="J2110" i="1"/>
  <c r="K2110" i="1"/>
  <c r="L2110" i="1"/>
  <c r="M2110" i="1"/>
  <c r="AG2110" i="1"/>
  <c r="AH2110" i="1"/>
  <c r="AI2110" i="1"/>
  <c r="AJ2110" i="1"/>
  <c r="AK2110" i="1"/>
  <c r="AL2110" i="1"/>
  <c r="AM2110" i="1"/>
  <c r="AN2110" i="1"/>
  <c r="AV2110" i="1"/>
  <c r="C2111" i="1"/>
  <c r="D2111" i="1"/>
  <c r="E2111" i="1"/>
  <c r="F2111" i="1"/>
  <c r="G2111" i="1"/>
  <c r="H2111" i="1"/>
  <c r="J2111" i="1"/>
  <c r="K2111" i="1"/>
  <c r="L2111" i="1"/>
  <c r="M2111" i="1"/>
  <c r="AG2111" i="1"/>
  <c r="AH2111" i="1"/>
  <c r="AI2111" i="1"/>
  <c r="AJ2111" i="1"/>
  <c r="AK2111" i="1"/>
  <c r="AL2111" i="1"/>
  <c r="AM2111" i="1"/>
  <c r="AN2111" i="1"/>
  <c r="AV2111" i="1"/>
  <c r="C2112" i="1"/>
  <c r="D2112" i="1"/>
  <c r="E2112" i="1"/>
  <c r="F2112" i="1"/>
  <c r="G2112" i="1"/>
  <c r="H2112" i="1"/>
  <c r="J2112" i="1"/>
  <c r="K2112" i="1"/>
  <c r="L2112" i="1"/>
  <c r="M2112" i="1"/>
  <c r="AG2112" i="1"/>
  <c r="AH2112" i="1"/>
  <c r="AI2112" i="1"/>
  <c r="AJ2112" i="1"/>
  <c r="AK2112" i="1"/>
  <c r="AL2112" i="1"/>
  <c r="AM2112" i="1"/>
  <c r="AN2112" i="1"/>
  <c r="AV2112" i="1"/>
  <c r="C2113" i="1"/>
  <c r="D2113" i="1"/>
  <c r="E2113" i="1"/>
  <c r="F2113" i="1"/>
  <c r="G2113" i="1"/>
  <c r="H2113" i="1"/>
  <c r="J2113" i="1"/>
  <c r="K2113" i="1"/>
  <c r="L2113" i="1"/>
  <c r="M2113" i="1"/>
  <c r="AG2113" i="1"/>
  <c r="AH2113" i="1"/>
  <c r="AI2113" i="1"/>
  <c r="AJ2113" i="1"/>
  <c r="AK2113" i="1"/>
  <c r="AL2113" i="1"/>
  <c r="AM2113" i="1"/>
  <c r="AN2113" i="1"/>
  <c r="AV2113" i="1"/>
  <c r="C2114" i="1"/>
  <c r="D2114" i="1"/>
  <c r="E2114" i="1"/>
  <c r="F2114" i="1"/>
  <c r="G2114" i="1"/>
  <c r="H2114" i="1"/>
  <c r="J2114" i="1"/>
  <c r="K2114" i="1"/>
  <c r="L2114" i="1"/>
  <c r="M2114" i="1"/>
  <c r="AG2114" i="1"/>
  <c r="AH2114" i="1"/>
  <c r="AI2114" i="1"/>
  <c r="AJ2114" i="1"/>
  <c r="AK2114" i="1"/>
  <c r="AL2114" i="1"/>
  <c r="AM2114" i="1"/>
  <c r="AN2114" i="1"/>
  <c r="AV2114" i="1"/>
  <c r="C2115" i="1"/>
  <c r="D2115" i="1"/>
  <c r="E2115" i="1"/>
  <c r="F2115" i="1"/>
  <c r="G2115" i="1"/>
  <c r="H2115" i="1"/>
  <c r="J2115" i="1"/>
  <c r="K2115" i="1"/>
  <c r="L2115" i="1"/>
  <c r="M2115" i="1"/>
  <c r="AG2115" i="1"/>
  <c r="AH2115" i="1"/>
  <c r="AI2115" i="1"/>
  <c r="AJ2115" i="1"/>
  <c r="AK2115" i="1"/>
  <c r="AL2115" i="1"/>
  <c r="AM2115" i="1"/>
  <c r="AN2115" i="1"/>
  <c r="AV2115" i="1"/>
  <c r="C2116" i="1"/>
  <c r="D2116" i="1"/>
  <c r="E2116" i="1"/>
  <c r="F2116" i="1"/>
  <c r="G2116" i="1"/>
  <c r="H2116" i="1"/>
  <c r="J2116" i="1"/>
  <c r="K2116" i="1"/>
  <c r="L2116" i="1"/>
  <c r="M2116" i="1"/>
  <c r="AG2116" i="1"/>
  <c r="AH2116" i="1"/>
  <c r="AI2116" i="1"/>
  <c r="AJ2116" i="1"/>
  <c r="AK2116" i="1"/>
  <c r="AL2116" i="1"/>
  <c r="AM2116" i="1"/>
  <c r="AN2116" i="1"/>
  <c r="AV2116" i="1"/>
  <c r="C2117" i="1"/>
  <c r="D2117" i="1"/>
  <c r="E2117" i="1"/>
  <c r="F2117" i="1"/>
  <c r="G2117" i="1"/>
  <c r="H2117" i="1"/>
  <c r="J2117" i="1"/>
  <c r="K2117" i="1"/>
  <c r="L2117" i="1"/>
  <c r="M2117" i="1"/>
  <c r="AG2117" i="1"/>
  <c r="AH2117" i="1"/>
  <c r="AI2117" i="1"/>
  <c r="AJ2117" i="1"/>
  <c r="AK2117" i="1"/>
  <c r="AL2117" i="1"/>
  <c r="AM2117" i="1"/>
  <c r="AN2117" i="1"/>
  <c r="AV2117" i="1"/>
  <c r="C2118" i="1"/>
  <c r="D2118" i="1"/>
  <c r="E2118" i="1"/>
  <c r="F2118" i="1"/>
  <c r="G2118" i="1"/>
  <c r="H2118" i="1"/>
  <c r="J2118" i="1"/>
  <c r="K2118" i="1"/>
  <c r="L2118" i="1"/>
  <c r="M2118" i="1"/>
  <c r="AG2118" i="1"/>
  <c r="AH2118" i="1"/>
  <c r="AI2118" i="1"/>
  <c r="AJ2118" i="1"/>
  <c r="AK2118" i="1"/>
  <c r="AL2118" i="1"/>
  <c r="AM2118" i="1"/>
  <c r="AN2118" i="1"/>
  <c r="AV2118" i="1"/>
  <c r="C2119" i="1"/>
  <c r="D2119" i="1"/>
  <c r="E2119" i="1"/>
  <c r="F2119" i="1"/>
  <c r="G2119" i="1"/>
  <c r="H2119" i="1"/>
  <c r="J2119" i="1"/>
  <c r="K2119" i="1"/>
  <c r="L2119" i="1"/>
  <c r="M2119" i="1"/>
  <c r="AG2119" i="1"/>
  <c r="AH2119" i="1"/>
  <c r="AI2119" i="1"/>
  <c r="AJ2119" i="1"/>
  <c r="AK2119" i="1"/>
  <c r="AL2119" i="1"/>
  <c r="AM2119" i="1"/>
  <c r="AN2119" i="1"/>
  <c r="AV2119" i="1"/>
  <c r="C2120" i="1"/>
  <c r="D2120" i="1"/>
  <c r="E2120" i="1"/>
  <c r="F2120" i="1"/>
  <c r="G2120" i="1"/>
  <c r="H2120" i="1"/>
  <c r="J2120" i="1"/>
  <c r="K2120" i="1"/>
  <c r="L2120" i="1"/>
  <c r="M2120" i="1"/>
  <c r="AG2120" i="1"/>
  <c r="AH2120" i="1"/>
  <c r="AI2120" i="1"/>
  <c r="AJ2120" i="1"/>
  <c r="AK2120" i="1"/>
  <c r="AL2120" i="1"/>
  <c r="AM2120" i="1"/>
  <c r="AN2120" i="1"/>
  <c r="AV2120" i="1"/>
  <c r="C2121" i="1"/>
  <c r="D2121" i="1"/>
  <c r="E2121" i="1"/>
  <c r="F2121" i="1"/>
  <c r="G2121" i="1"/>
  <c r="H2121" i="1"/>
  <c r="J2121" i="1"/>
  <c r="K2121" i="1"/>
  <c r="L2121" i="1"/>
  <c r="M2121" i="1"/>
  <c r="AG2121" i="1"/>
  <c r="AH2121" i="1"/>
  <c r="AI2121" i="1"/>
  <c r="AJ2121" i="1"/>
  <c r="AK2121" i="1"/>
  <c r="AL2121" i="1"/>
  <c r="AM2121" i="1"/>
  <c r="AN2121" i="1"/>
  <c r="AV2121" i="1"/>
  <c r="C2122" i="1"/>
  <c r="D2122" i="1"/>
  <c r="E2122" i="1"/>
  <c r="F2122" i="1"/>
  <c r="G2122" i="1"/>
  <c r="H2122" i="1"/>
  <c r="J2122" i="1"/>
  <c r="K2122" i="1"/>
  <c r="L2122" i="1"/>
  <c r="M2122" i="1"/>
  <c r="AG2122" i="1"/>
  <c r="AH2122" i="1"/>
  <c r="AI2122" i="1"/>
  <c r="AJ2122" i="1"/>
  <c r="AK2122" i="1"/>
  <c r="AL2122" i="1"/>
  <c r="AM2122" i="1"/>
  <c r="AN2122" i="1"/>
  <c r="AV2122" i="1"/>
  <c r="C2123" i="1"/>
  <c r="D2123" i="1"/>
  <c r="E2123" i="1"/>
  <c r="F2123" i="1"/>
  <c r="G2123" i="1"/>
  <c r="H2123" i="1"/>
  <c r="J2123" i="1"/>
  <c r="K2123" i="1"/>
  <c r="L2123" i="1"/>
  <c r="M2123" i="1"/>
  <c r="AG2123" i="1"/>
  <c r="AH2123" i="1"/>
  <c r="AI2123" i="1"/>
  <c r="AJ2123" i="1"/>
  <c r="AK2123" i="1"/>
  <c r="AL2123" i="1"/>
  <c r="AM2123" i="1"/>
  <c r="AN2123" i="1"/>
  <c r="AV2123" i="1"/>
  <c r="C2124" i="1"/>
  <c r="D2124" i="1"/>
  <c r="E2124" i="1"/>
  <c r="F2124" i="1"/>
  <c r="G2124" i="1"/>
  <c r="H2124" i="1"/>
  <c r="J2124" i="1"/>
  <c r="K2124" i="1"/>
  <c r="L2124" i="1"/>
  <c r="M2124" i="1"/>
  <c r="AG2124" i="1"/>
  <c r="AH2124" i="1"/>
  <c r="AI2124" i="1"/>
  <c r="AJ2124" i="1"/>
  <c r="AK2124" i="1"/>
  <c r="AL2124" i="1"/>
  <c r="AM2124" i="1"/>
  <c r="AN2124" i="1"/>
  <c r="AV2124" i="1"/>
  <c r="C2125" i="1"/>
  <c r="D2125" i="1"/>
  <c r="E2125" i="1"/>
  <c r="F2125" i="1"/>
  <c r="G2125" i="1"/>
  <c r="H2125" i="1"/>
  <c r="J2125" i="1"/>
  <c r="K2125" i="1"/>
  <c r="L2125" i="1"/>
  <c r="M2125" i="1"/>
  <c r="AG2125" i="1"/>
  <c r="AH2125" i="1"/>
  <c r="AI2125" i="1"/>
  <c r="AJ2125" i="1"/>
  <c r="AK2125" i="1"/>
  <c r="AL2125" i="1"/>
  <c r="AM2125" i="1"/>
  <c r="AN2125" i="1"/>
  <c r="AV2125" i="1"/>
  <c r="C2126" i="1"/>
  <c r="D2126" i="1"/>
  <c r="E2126" i="1"/>
  <c r="F2126" i="1"/>
  <c r="G2126" i="1"/>
  <c r="H2126" i="1"/>
  <c r="J2126" i="1"/>
  <c r="K2126" i="1"/>
  <c r="L2126" i="1"/>
  <c r="M2126" i="1"/>
  <c r="AG2126" i="1"/>
  <c r="AH2126" i="1"/>
  <c r="AI2126" i="1"/>
  <c r="AJ2126" i="1"/>
  <c r="AK2126" i="1"/>
  <c r="AL2126" i="1"/>
  <c r="AM2126" i="1"/>
  <c r="AN2126" i="1"/>
  <c r="AV2126" i="1"/>
  <c r="C2127" i="1"/>
  <c r="D2127" i="1"/>
  <c r="E2127" i="1"/>
  <c r="F2127" i="1"/>
  <c r="G2127" i="1"/>
  <c r="H2127" i="1"/>
  <c r="J2127" i="1"/>
  <c r="K2127" i="1"/>
  <c r="L2127" i="1"/>
  <c r="M2127" i="1"/>
  <c r="AG2127" i="1"/>
  <c r="AH2127" i="1"/>
  <c r="AI2127" i="1"/>
  <c r="AJ2127" i="1"/>
  <c r="AK2127" i="1"/>
  <c r="AL2127" i="1"/>
  <c r="AM2127" i="1"/>
  <c r="AN2127" i="1"/>
  <c r="AV2127" i="1"/>
  <c r="C2128" i="1"/>
  <c r="D2128" i="1"/>
  <c r="E2128" i="1"/>
  <c r="F2128" i="1"/>
  <c r="G2128" i="1"/>
  <c r="H2128" i="1"/>
  <c r="J2128" i="1"/>
  <c r="K2128" i="1"/>
  <c r="L2128" i="1"/>
  <c r="M2128" i="1"/>
  <c r="AG2128" i="1"/>
  <c r="AH2128" i="1"/>
  <c r="AI2128" i="1"/>
  <c r="AJ2128" i="1"/>
  <c r="AK2128" i="1"/>
  <c r="AL2128" i="1"/>
  <c r="AM2128" i="1"/>
  <c r="AN2128" i="1"/>
  <c r="AV2128" i="1"/>
  <c r="C2129" i="1"/>
  <c r="D2129" i="1"/>
  <c r="E2129" i="1"/>
  <c r="F2129" i="1"/>
  <c r="G2129" i="1"/>
  <c r="H2129" i="1"/>
  <c r="J2129" i="1"/>
  <c r="K2129" i="1"/>
  <c r="L2129" i="1"/>
  <c r="M2129" i="1"/>
  <c r="AG2129" i="1"/>
  <c r="AH2129" i="1"/>
  <c r="AI2129" i="1"/>
  <c r="AJ2129" i="1"/>
  <c r="AK2129" i="1"/>
  <c r="AL2129" i="1"/>
  <c r="AM2129" i="1"/>
  <c r="AN2129" i="1"/>
  <c r="AV2129" i="1"/>
  <c r="C2130" i="1"/>
  <c r="D2130" i="1"/>
  <c r="E2130" i="1"/>
  <c r="F2130" i="1"/>
  <c r="G2130" i="1"/>
  <c r="H2130" i="1"/>
  <c r="J2130" i="1"/>
  <c r="K2130" i="1"/>
  <c r="L2130" i="1"/>
  <c r="M2130" i="1"/>
  <c r="AG2130" i="1"/>
  <c r="AH2130" i="1"/>
  <c r="AI2130" i="1"/>
  <c r="AJ2130" i="1"/>
  <c r="AK2130" i="1"/>
  <c r="AL2130" i="1"/>
  <c r="AM2130" i="1"/>
  <c r="AN2130" i="1"/>
  <c r="AV2130" i="1"/>
  <c r="C2131" i="1"/>
  <c r="D2131" i="1"/>
  <c r="E2131" i="1"/>
  <c r="F2131" i="1"/>
  <c r="G2131" i="1"/>
  <c r="H2131" i="1"/>
  <c r="J2131" i="1"/>
  <c r="K2131" i="1"/>
  <c r="L2131" i="1"/>
  <c r="M2131" i="1"/>
  <c r="AG2131" i="1"/>
  <c r="AH2131" i="1"/>
  <c r="AI2131" i="1"/>
  <c r="AJ2131" i="1"/>
  <c r="AK2131" i="1"/>
  <c r="AL2131" i="1"/>
  <c r="AM2131" i="1"/>
  <c r="AN2131" i="1"/>
  <c r="AV2131" i="1"/>
  <c r="C2132" i="1"/>
  <c r="D2132" i="1"/>
  <c r="E2132" i="1"/>
  <c r="F2132" i="1"/>
  <c r="G2132" i="1"/>
  <c r="H2132" i="1"/>
  <c r="J2132" i="1"/>
  <c r="K2132" i="1"/>
  <c r="L2132" i="1"/>
  <c r="M2132" i="1"/>
  <c r="AG2132" i="1"/>
  <c r="AH2132" i="1"/>
  <c r="AI2132" i="1"/>
  <c r="AJ2132" i="1"/>
  <c r="AK2132" i="1"/>
  <c r="AL2132" i="1"/>
  <c r="AM2132" i="1"/>
  <c r="AN2132" i="1"/>
  <c r="AV2132" i="1"/>
  <c r="C2133" i="1"/>
  <c r="D2133" i="1"/>
  <c r="E2133" i="1"/>
  <c r="F2133" i="1"/>
  <c r="G2133" i="1"/>
  <c r="H2133" i="1"/>
  <c r="J2133" i="1"/>
  <c r="K2133" i="1"/>
  <c r="L2133" i="1"/>
  <c r="M2133" i="1"/>
  <c r="AG2133" i="1"/>
  <c r="AH2133" i="1"/>
  <c r="AI2133" i="1"/>
  <c r="AJ2133" i="1"/>
  <c r="AK2133" i="1"/>
  <c r="AL2133" i="1"/>
  <c r="AM2133" i="1"/>
  <c r="AN2133" i="1"/>
  <c r="AV2133" i="1"/>
  <c r="C2134" i="1"/>
  <c r="D2134" i="1"/>
  <c r="E2134" i="1"/>
  <c r="F2134" i="1"/>
  <c r="G2134" i="1"/>
  <c r="H2134" i="1"/>
  <c r="J2134" i="1"/>
  <c r="K2134" i="1"/>
  <c r="L2134" i="1"/>
  <c r="M2134" i="1"/>
  <c r="AG2134" i="1"/>
  <c r="AH2134" i="1"/>
  <c r="AI2134" i="1"/>
  <c r="AJ2134" i="1"/>
  <c r="AK2134" i="1"/>
  <c r="AL2134" i="1"/>
  <c r="AM2134" i="1"/>
  <c r="AN2134" i="1"/>
  <c r="AV2134" i="1"/>
  <c r="C2135" i="1"/>
  <c r="D2135" i="1"/>
  <c r="E2135" i="1"/>
  <c r="F2135" i="1"/>
  <c r="G2135" i="1"/>
  <c r="H2135" i="1"/>
  <c r="J2135" i="1"/>
  <c r="K2135" i="1"/>
  <c r="L2135" i="1"/>
  <c r="M2135" i="1"/>
  <c r="AG2135" i="1"/>
  <c r="AH2135" i="1"/>
  <c r="AI2135" i="1"/>
  <c r="AJ2135" i="1"/>
  <c r="AK2135" i="1"/>
  <c r="AL2135" i="1"/>
  <c r="AM2135" i="1"/>
  <c r="AN2135" i="1"/>
  <c r="AV2135" i="1"/>
  <c r="C2136" i="1"/>
  <c r="D2136" i="1"/>
  <c r="E2136" i="1"/>
  <c r="F2136" i="1"/>
  <c r="G2136" i="1"/>
  <c r="H2136" i="1"/>
  <c r="J2136" i="1"/>
  <c r="K2136" i="1"/>
  <c r="L2136" i="1"/>
  <c r="M2136" i="1"/>
  <c r="AG2136" i="1"/>
  <c r="AH2136" i="1"/>
  <c r="AI2136" i="1"/>
  <c r="AJ2136" i="1"/>
  <c r="AK2136" i="1"/>
  <c r="AL2136" i="1"/>
  <c r="AM2136" i="1"/>
  <c r="AN2136" i="1"/>
  <c r="AV2136" i="1"/>
  <c r="C2137" i="1"/>
  <c r="D2137" i="1"/>
  <c r="E2137" i="1"/>
  <c r="F2137" i="1"/>
  <c r="G2137" i="1"/>
  <c r="H2137" i="1"/>
  <c r="J2137" i="1"/>
  <c r="K2137" i="1"/>
  <c r="L2137" i="1"/>
  <c r="M2137" i="1"/>
  <c r="AG2137" i="1"/>
  <c r="AH2137" i="1"/>
  <c r="AI2137" i="1"/>
  <c r="AJ2137" i="1"/>
  <c r="AK2137" i="1"/>
  <c r="AL2137" i="1"/>
  <c r="AM2137" i="1"/>
  <c r="AN2137" i="1"/>
  <c r="AV2137" i="1"/>
  <c r="C2138" i="1"/>
  <c r="D2138" i="1"/>
  <c r="E2138" i="1"/>
  <c r="F2138" i="1"/>
  <c r="G2138" i="1"/>
  <c r="H2138" i="1"/>
  <c r="J2138" i="1"/>
  <c r="K2138" i="1"/>
  <c r="L2138" i="1"/>
  <c r="M2138" i="1"/>
  <c r="AG2138" i="1"/>
  <c r="AH2138" i="1"/>
  <c r="AI2138" i="1"/>
  <c r="AJ2138" i="1"/>
  <c r="AK2138" i="1"/>
  <c r="AL2138" i="1"/>
  <c r="AM2138" i="1"/>
  <c r="AN2138" i="1"/>
  <c r="AV2138" i="1"/>
  <c r="C2139" i="1"/>
  <c r="D2139" i="1"/>
  <c r="E2139" i="1"/>
  <c r="F2139" i="1"/>
  <c r="G2139" i="1"/>
  <c r="H2139" i="1"/>
  <c r="J2139" i="1"/>
  <c r="K2139" i="1"/>
  <c r="L2139" i="1"/>
  <c r="M2139" i="1"/>
  <c r="AG2139" i="1"/>
  <c r="AH2139" i="1"/>
  <c r="AI2139" i="1"/>
  <c r="AJ2139" i="1"/>
  <c r="AK2139" i="1"/>
  <c r="AL2139" i="1"/>
  <c r="AM2139" i="1"/>
  <c r="AN2139" i="1"/>
  <c r="AV2139" i="1"/>
  <c r="C2140" i="1"/>
  <c r="D2140" i="1"/>
  <c r="E2140" i="1"/>
  <c r="F2140" i="1"/>
  <c r="G2140" i="1"/>
  <c r="H2140" i="1"/>
  <c r="J2140" i="1"/>
  <c r="K2140" i="1"/>
  <c r="L2140" i="1"/>
  <c r="M2140" i="1"/>
  <c r="AG2140" i="1"/>
  <c r="AH2140" i="1"/>
  <c r="AI2140" i="1"/>
  <c r="AJ2140" i="1"/>
  <c r="AK2140" i="1"/>
  <c r="AL2140" i="1"/>
  <c r="AM2140" i="1"/>
  <c r="AN2140" i="1"/>
  <c r="AV2140" i="1"/>
  <c r="C2141" i="1"/>
  <c r="D2141" i="1"/>
  <c r="E2141" i="1"/>
  <c r="F2141" i="1"/>
  <c r="G2141" i="1"/>
  <c r="H2141" i="1"/>
  <c r="J2141" i="1"/>
  <c r="K2141" i="1"/>
  <c r="L2141" i="1"/>
  <c r="M2141" i="1"/>
  <c r="AG2141" i="1"/>
  <c r="AH2141" i="1"/>
  <c r="AI2141" i="1"/>
  <c r="AJ2141" i="1"/>
  <c r="AK2141" i="1"/>
  <c r="AL2141" i="1"/>
  <c r="AM2141" i="1"/>
  <c r="AN2141" i="1"/>
  <c r="AV2141" i="1"/>
  <c r="C2142" i="1"/>
  <c r="D2142" i="1"/>
  <c r="E2142" i="1"/>
  <c r="F2142" i="1"/>
  <c r="G2142" i="1"/>
  <c r="H2142" i="1"/>
  <c r="J2142" i="1"/>
  <c r="K2142" i="1"/>
  <c r="L2142" i="1"/>
  <c r="M2142" i="1"/>
  <c r="AG2142" i="1"/>
  <c r="AH2142" i="1"/>
  <c r="AI2142" i="1"/>
  <c r="AJ2142" i="1"/>
  <c r="AK2142" i="1"/>
  <c r="AL2142" i="1"/>
  <c r="AM2142" i="1"/>
  <c r="AN2142" i="1"/>
  <c r="AV2142" i="1"/>
  <c r="C2143" i="1"/>
  <c r="D2143" i="1"/>
  <c r="E2143" i="1"/>
  <c r="F2143" i="1"/>
  <c r="G2143" i="1"/>
  <c r="H2143" i="1"/>
  <c r="J2143" i="1"/>
  <c r="K2143" i="1"/>
  <c r="L2143" i="1"/>
  <c r="M2143" i="1"/>
  <c r="AG2143" i="1"/>
  <c r="AH2143" i="1"/>
  <c r="AI2143" i="1"/>
  <c r="AJ2143" i="1"/>
  <c r="AK2143" i="1"/>
  <c r="AL2143" i="1"/>
  <c r="AM2143" i="1"/>
  <c r="AN2143" i="1"/>
  <c r="AV2143" i="1"/>
  <c r="C2144" i="1"/>
  <c r="D2144" i="1"/>
  <c r="E2144" i="1"/>
  <c r="F2144" i="1"/>
  <c r="G2144" i="1"/>
  <c r="H2144" i="1"/>
  <c r="J2144" i="1"/>
  <c r="K2144" i="1"/>
  <c r="L2144" i="1"/>
  <c r="M2144" i="1"/>
  <c r="AG2144" i="1"/>
  <c r="AH2144" i="1"/>
  <c r="AI2144" i="1"/>
  <c r="AJ2144" i="1"/>
  <c r="AK2144" i="1"/>
  <c r="AL2144" i="1"/>
  <c r="AM2144" i="1"/>
  <c r="AN2144" i="1"/>
  <c r="AV2144" i="1"/>
  <c r="C2145" i="1"/>
  <c r="D2145" i="1"/>
  <c r="E2145" i="1"/>
  <c r="F2145" i="1"/>
  <c r="G2145" i="1"/>
  <c r="H2145" i="1"/>
  <c r="J2145" i="1"/>
  <c r="K2145" i="1"/>
  <c r="L2145" i="1"/>
  <c r="M2145" i="1"/>
  <c r="AG2145" i="1"/>
  <c r="AH2145" i="1"/>
  <c r="AI2145" i="1"/>
  <c r="AJ2145" i="1"/>
  <c r="AK2145" i="1"/>
  <c r="AL2145" i="1"/>
  <c r="AM2145" i="1"/>
  <c r="AN2145" i="1"/>
  <c r="AV2145" i="1"/>
  <c r="C2146" i="1"/>
  <c r="D2146" i="1"/>
  <c r="E2146" i="1"/>
  <c r="F2146" i="1"/>
  <c r="G2146" i="1"/>
  <c r="H2146" i="1"/>
  <c r="J2146" i="1"/>
  <c r="K2146" i="1"/>
  <c r="L2146" i="1"/>
  <c r="M2146" i="1"/>
  <c r="AG2146" i="1"/>
  <c r="AH2146" i="1"/>
  <c r="AI2146" i="1"/>
  <c r="AJ2146" i="1"/>
  <c r="AK2146" i="1"/>
  <c r="AL2146" i="1"/>
  <c r="AM2146" i="1"/>
  <c r="AN2146" i="1"/>
  <c r="C2148" i="1"/>
  <c r="D2148" i="1"/>
  <c r="E2148" i="1"/>
  <c r="F2148" i="1"/>
  <c r="G2148" i="1"/>
  <c r="H2148" i="1"/>
  <c r="J2148" i="1"/>
  <c r="K2148" i="1"/>
  <c r="L2148" i="1"/>
  <c r="M2148" i="1"/>
  <c r="AG2148" i="1"/>
  <c r="AH2148" i="1"/>
  <c r="AI2148" i="1"/>
  <c r="AJ2148" i="1"/>
  <c r="AK2148" i="1"/>
  <c r="AL2148" i="1"/>
  <c r="AM2148" i="1"/>
  <c r="AN2148" i="1"/>
  <c r="C2149" i="1"/>
  <c r="D2149" i="1"/>
  <c r="E2149" i="1"/>
  <c r="F2149" i="1"/>
  <c r="G2149" i="1"/>
  <c r="H2149" i="1"/>
  <c r="J2149" i="1"/>
  <c r="K2149" i="1"/>
  <c r="L2149" i="1"/>
  <c r="M2149" i="1"/>
  <c r="AG2149" i="1"/>
  <c r="AH2149" i="1"/>
  <c r="AI2149" i="1"/>
  <c r="AJ2149" i="1"/>
  <c r="AK2149" i="1"/>
  <c r="AL2149" i="1"/>
  <c r="AM2149" i="1"/>
  <c r="AN2149" i="1"/>
  <c r="C2150" i="1"/>
  <c r="D2150" i="1"/>
  <c r="E2150" i="1"/>
  <c r="F2150" i="1"/>
  <c r="G2150" i="1"/>
  <c r="H2150" i="1"/>
  <c r="J2150" i="1"/>
  <c r="K2150" i="1"/>
  <c r="L2150" i="1"/>
  <c r="M2150" i="1"/>
  <c r="AG2150" i="1"/>
  <c r="AH2150" i="1"/>
  <c r="AI2150" i="1"/>
  <c r="AJ2150" i="1"/>
  <c r="AK2150" i="1"/>
  <c r="AL2150" i="1"/>
  <c r="AM2150" i="1"/>
  <c r="AN2150" i="1"/>
  <c r="C2151" i="1"/>
  <c r="D2151" i="1"/>
  <c r="E2151" i="1"/>
  <c r="F2151" i="1"/>
  <c r="G2151" i="1"/>
  <c r="H2151" i="1"/>
  <c r="J2151" i="1"/>
  <c r="K2151" i="1"/>
  <c r="L2151" i="1"/>
  <c r="M2151" i="1"/>
  <c r="AG2151" i="1"/>
  <c r="AH2151" i="1"/>
  <c r="AI2151" i="1"/>
  <c r="AJ2151" i="1"/>
  <c r="AK2151" i="1"/>
  <c r="AL2151" i="1"/>
  <c r="AM2151" i="1"/>
  <c r="AN2151" i="1"/>
  <c r="C2152" i="1"/>
  <c r="D2152" i="1"/>
  <c r="E2152" i="1"/>
  <c r="F2152" i="1"/>
  <c r="G2152" i="1"/>
  <c r="H2152" i="1"/>
  <c r="J2152" i="1"/>
  <c r="K2152" i="1"/>
  <c r="L2152" i="1"/>
  <c r="M2152" i="1"/>
  <c r="AG2152" i="1"/>
  <c r="AH2152" i="1"/>
  <c r="AI2152" i="1"/>
  <c r="AJ2152" i="1"/>
  <c r="AK2152" i="1"/>
  <c r="AL2152" i="1"/>
  <c r="AM2152" i="1"/>
  <c r="AN2152" i="1"/>
  <c r="C2153" i="1"/>
  <c r="D2153" i="1"/>
  <c r="E2153" i="1"/>
  <c r="F2153" i="1"/>
  <c r="G2153" i="1"/>
  <c r="H2153" i="1"/>
  <c r="J2153" i="1"/>
  <c r="K2153" i="1"/>
  <c r="L2153" i="1"/>
  <c r="M2153" i="1"/>
  <c r="AG2153" i="1"/>
  <c r="AH2153" i="1"/>
  <c r="AI2153" i="1"/>
  <c r="AJ2153" i="1"/>
  <c r="AK2153" i="1"/>
  <c r="AL2153" i="1"/>
  <c r="AM2153" i="1"/>
  <c r="AN2153" i="1"/>
  <c r="C2154" i="1"/>
  <c r="D2154" i="1"/>
  <c r="E2154" i="1"/>
  <c r="F2154" i="1"/>
  <c r="G2154" i="1"/>
  <c r="H2154" i="1"/>
  <c r="J2154" i="1"/>
  <c r="K2154" i="1"/>
  <c r="L2154" i="1"/>
  <c r="M2154" i="1"/>
  <c r="AG2154" i="1"/>
  <c r="AH2154" i="1"/>
  <c r="AI2154" i="1"/>
  <c r="AJ2154" i="1"/>
  <c r="AK2154" i="1"/>
  <c r="AL2154" i="1"/>
  <c r="AM2154" i="1"/>
  <c r="AN2154" i="1"/>
  <c r="C2155" i="1"/>
  <c r="D2155" i="1"/>
  <c r="E2155" i="1"/>
  <c r="F2155" i="1"/>
  <c r="G2155" i="1"/>
  <c r="H2155" i="1"/>
  <c r="J2155" i="1"/>
  <c r="K2155" i="1"/>
  <c r="L2155" i="1"/>
  <c r="M2155" i="1"/>
  <c r="AG2155" i="1"/>
  <c r="AH2155" i="1"/>
  <c r="AI2155" i="1"/>
  <c r="AJ2155" i="1"/>
  <c r="AK2155" i="1"/>
  <c r="AL2155" i="1"/>
  <c r="AM2155" i="1"/>
  <c r="AN2155" i="1"/>
  <c r="C2156" i="1"/>
  <c r="D2156" i="1"/>
  <c r="E2156" i="1"/>
  <c r="F2156" i="1"/>
  <c r="G2156" i="1"/>
  <c r="H2156" i="1"/>
  <c r="J2156" i="1"/>
  <c r="K2156" i="1"/>
  <c r="L2156" i="1"/>
  <c r="M2156" i="1"/>
  <c r="AG2156" i="1"/>
  <c r="AH2156" i="1"/>
  <c r="AI2156" i="1"/>
  <c r="AJ2156" i="1"/>
  <c r="AK2156" i="1"/>
  <c r="AL2156" i="1"/>
  <c r="AM2156" i="1"/>
  <c r="AN2156" i="1"/>
  <c r="C2157" i="1"/>
  <c r="D2157" i="1"/>
  <c r="E2157" i="1"/>
  <c r="F2157" i="1"/>
  <c r="G2157" i="1"/>
  <c r="H2157" i="1"/>
  <c r="J2157" i="1"/>
  <c r="K2157" i="1"/>
  <c r="L2157" i="1"/>
  <c r="M2157" i="1"/>
  <c r="AG2157" i="1"/>
  <c r="AH2157" i="1"/>
  <c r="AI2157" i="1"/>
  <c r="AJ2157" i="1"/>
  <c r="AK2157" i="1"/>
  <c r="AL2157" i="1"/>
  <c r="AM2157" i="1"/>
  <c r="AN2157" i="1"/>
  <c r="C2158" i="1"/>
  <c r="D2158" i="1"/>
  <c r="E2158" i="1"/>
  <c r="F2158" i="1"/>
  <c r="G2158" i="1"/>
  <c r="H2158" i="1"/>
  <c r="J2158" i="1"/>
  <c r="K2158" i="1"/>
  <c r="L2158" i="1"/>
  <c r="M2158" i="1"/>
  <c r="AG2158" i="1"/>
  <c r="AH2158" i="1"/>
  <c r="AI2158" i="1"/>
  <c r="AJ2158" i="1"/>
  <c r="AK2158" i="1"/>
  <c r="AL2158" i="1"/>
  <c r="AM2158" i="1"/>
  <c r="AN2158" i="1"/>
  <c r="C2159" i="1"/>
  <c r="D2159" i="1"/>
  <c r="E2159" i="1"/>
  <c r="F2159" i="1"/>
  <c r="G2159" i="1"/>
  <c r="H2159" i="1"/>
  <c r="J2159" i="1"/>
  <c r="K2159" i="1"/>
  <c r="L2159" i="1"/>
  <c r="M2159" i="1"/>
  <c r="AG2159" i="1"/>
  <c r="AH2159" i="1"/>
  <c r="AI2159" i="1"/>
  <c r="AJ2159" i="1"/>
  <c r="AK2159" i="1"/>
  <c r="AL2159" i="1"/>
  <c r="AM2159" i="1"/>
  <c r="AN2159" i="1"/>
  <c r="C2160" i="1"/>
  <c r="D2160" i="1"/>
  <c r="E2160" i="1"/>
  <c r="F2160" i="1"/>
  <c r="G2160" i="1"/>
  <c r="H2160" i="1"/>
  <c r="J2160" i="1"/>
  <c r="K2160" i="1"/>
  <c r="L2160" i="1"/>
  <c r="M2160" i="1"/>
  <c r="AG2160" i="1"/>
  <c r="AH2160" i="1"/>
  <c r="AI2160" i="1"/>
  <c r="AJ2160" i="1"/>
  <c r="AK2160" i="1"/>
  <c r="AL2160" i="1"/>
  <c r="AM2160" i="1"/>
  <c r="AN2160" i="1"/>
  <c r="C2161" i="1"/>
  <c r="D2161" i="1"/>
  <c r="E2161" i="1"/>
  <c r="F2161" i="1"/>
  <c r="G2161" i="1"/>
  <c r="H2161" i="1"/>
  <c r="J2161" i="1"/>
  <c r="K2161" i="1"/>
  <c r="L2161" i="1"/>
  <c r="M2161" i="1"/>
  <c r="AG2161" i="1"/>
  <c r="AH2161" i="1"/>
  <c r="AI2161" i="1"/>
  <c r="AJ2161" i="1"/>
  <c r="AK2161" i="1"/>
  <c r="AL2161" i="1"/>
  <c r="AM2161" i="1"/>
  <c r="AN2161" i="1"/>
  <c r="C2162" i="1"/>
  <c r="D2162" i="1"/>
  <c r="E2162" i="1"/>
  <c r="F2162" i="1"/>
  <c r="G2162" i="1"/>
  <c r="H2162" i="1"/>
  <c r="J2162" i="1"/>
  <c r="K2162" i="1"/>
  <c r="L2162" i="1"/>
  <c r="M2162" i="1"/>
  <c r="AG2162" i="1"/>
  <c r="AH2162" i="1"/>
  <c r="AI2162" i="1"/>
  <c r="AJ2162" i="1"/>
  <c r="AK2162" i="1"/>
  <c r="AL2162" i="1"/>
  <c r="AM2162" i="1"/>
  <c r="AN2162" i="1"/>
  <c r="C2164" i="1"/>
  <c r="D2164" i="1"/>
  <c r="E2164" i="1"/>
  <c r="F2164" i="1"/>
  <c r="G2164" i="1"/>
  <c r="H2164" i="1"/>
  <c r="J2164" i="1"/>
  <c r="K2164" i="1"/>
  <c r="L2164" i="1"/>
  <c r="M2164" i="1"/>
  <c r="AG2164" i="1"/>
  <c r="AH2164" i="1"/>
  <c r="AI2164" i="1"/>
  <c r="AJ2164" i="1"/>
  <c r="AK2164" i="1"/>
  <c r="AL2164" i="1"/>
  <c r="AM2164" i="1"/>
  <c r="AN2164" i="1"/>
  <c r="AV2164" i="1"/>
  <c r="C2165" i="1"/>
  <c r="D2165" i="1"/>
  <c r="E2165" i="1"/>
  <c r="F2165" i="1"/>
  <c r="G2165" i="1"/>
  <c r="H2165" i="1"/>
  <c r="J2165" i="1"/>
  <c r="K2165" i="1"/>
  <c r="L2165" i="1"/>
  <c r="M2165" i="1"/>
  <c r="AG2165" i="1"/>
  <c r="AH2165" i="1"/>
  <c r="AI2165" i="1"/>
  <c r="AJ2165" i="1"/>
  <c r="AK2165" i="1"/>
  <c r="AL2165" i="1"/>
  <c r="AM2165" i="1"/>
  <c r="AN2165" i="1"/>
  <c r="AV2165" i="1"/>
  <c r="C2166" i="1"/>
  <c r="D2166" i="1"/>
  <c r="E2166" i="1"/>
  <c r="F2166" i="1"/>
  <c r="G2166" i="1"/>
  <c r="H2166" i="1"/>
  <c r="J2166" i="1"/>
  <c r="K2166" i="1"/>
  <c r="L2166" i="1"/>
  <c r="M2166" i="1"/>
  <c r="AG2166" i="1"/>
  <c r="AH2166" i="1"/>
  <c r="AI2166" i="1"/>
  <c r="AJ2166" i="1"/>
  <c r="AK2166" i="1"/>
  <c r="AL2166" i="1"/>
  <c r="AM2166" i="1"/>
  <c r="AN2166" i="1"/>
  <c r="AV2166" i="1"/>
  <c r="C2167" i="1"/>
  <c r="D2167" i="1"/>
  <c r="E2167" i="1"/>
  <c r="F2167" i="1"/>
  <c r="G2167" i="1"/>
  <c r="H2167" i="1"/>
  <c r="J2167" i="1"/>
  <c r="K2167" i="1"/>
  <c r="L2167" i="1"/>
  <c r="M2167" i="1"/>
  <c r="AG2167" i="1"/>
  <c r="AH2167" i="1"/>
  <c r="AI2167" i="1"/>
  <c r="AJ2167" i="1"/>
  <c r="AK2167" i="1"/>
  <c r="AL2167" i="1"/>
  <c r="AM2167" i="1"/>
  <c r="AN2167" i="1"/>
  <c r="AV2167" i="1"/>
  <c r="C2168" i="1"/>
  <c r="D2168" i="1"/>
  <c r="E2168" i="1"/>
  <c r="F2168" i="1"/>
  <c r="G2168" i="1"/>
  <c r="H2168" i="1"/>
  <c r="J2168" i="1"/>
  <c r="K2168" i="1"/>
  <c r="L2168" i="1"/>
  <c r="M2168" i="1"/>
  <c r="AG2168" i="1"/>
  <c r="AH2168" i="1"/>
  <c r="AI2168" i="1"/>
  <c r="AJ2168" i="1"/>
  <c r="AK2168" i="1"/>
  <c r="AL2168" i="1"/>
  <c r="AM2168" i="1"/>
  <c r="AN2168" i="1"/>
  <c r="AV2168" i="1"/>
  <c r="C2169" i="1"/>
  <c r="D2169" i="1"/>
  <c r="E2169" i="1"/>
  <c r="F2169" i="1"/>
  <c r="G2169" i="1"/>
  <c r="H2169" i="1"/>
  <c r="J2169" i="1"/>
  <c r="K2169" i="1"/>
  <c r="L2169" i="1"/>
  <c r="M2169" i="1"/>
  <c r="AG2169" i="1"/>
  <c r="AH2169" i="1"/>
  <c r="AI2169" i="1"/>
  <c r="AJ2169" i="1"/>
  <c r="AK2169" i="1"/>
  <c r="AL2169" i="1"/>
  <c r="AM2169" i="1"/>
  <c r="AN2169" i="1"/>
  <c r="AV2169" i="1"/>
  <c r="C2170" i="1"/>
  <c r="D2170" i="1"/>
  <c r="E2170" i="1"/>
  <c r="F2170" i="1"/>
  <c r="G2170" i="1"/>
  <c r="H2170" i="1"/>
  <c r="J2170" i="1"/>
  <c r="K2170" i="1"/>
  <c r="L2170" i="1"/>
  <c r="M2170" i="1"/>
  <c r="AG2170" i="1"/>
  <c r="AH2170" i="1"/>
  <c r="AI2170" i="1"/>
  <c r="AJ2170" i="1"/>
  <c r="AK2170" i="1"/>
  <c r="AL2170" i="1"/>
  <c r="AM2170" i="1"/>
  <c r="AN2170" i="1"/>
  <c r="AV2170" i="1"/>
  <c r="C2171" i="1"/>
  <c r="D2171" i="1"/>
  <c r="E2171" i="1"/>
  <c r="F2171" i="1"/>
  <c r="G2171" i="1"/>
  <c r="H2171" i="1"/>
  <c r="J2171" i="1"/>
  <c r="K2171" i="1"/>
  <c r="L2171" i="1"/>
  <c r="M2171" i="1"/>
  <c r="AG2171" i="1"/>
  <c r="AH2171" i="1"/>
  <c r="AI2171" i="1"/>
  <c r="AJ2171" i="1"/>
  <c r="AK2171" i="1"/>
  <c r="AL2171" i="1"/>
  <c r="AM2171" i="1"/>
  <c r="AN2171" i="1"/>
  <c r="AV2171" i="1"/>
  <c r="C2172" i="1"/>
  <c r="D2172" i="1"/>
  <c r="E2172" i="1"/>
  <c r="F2172" i="1"/>
  <c r="G2172" i="1"/>
  <c r="H2172" i="1"/>
  <c r="J2172" i="1"/>
  <c r="K2172" i="1"/>
  <c r="L2172" i="1"/>
  <c r="M2172" i="1"/>
  <c r="AG2172" i="1"/>
  <c r="AH2172" i="1"/>
  <c r="AI2172" i="1"/>
  <c r="AJ2172" i="1"/>
  <c r="AK2172" i="1"/>
  <c r="AL2172" i="1"/>
  <c r="AM2172" i="1"/>
  <c r="AN2172" i="1"/>
  <c r="AV2172" i="1"/>
  <c r="C2173" i="1"/>
  <c r="D2173" i="1"/>
  <c r="E2173" i="1"/>
  <c r="F2173" i="1"/>
  <c r="G2173" i="1"/>
  <c r="H2173" i="1"/>
  <c r="J2173" i="1"/>
  <c r="K2173" i="1"/>
  <c r="L2173" i="1"/>
  <c r="M2173" i="1"/>
  <c r="AG2173" i="1"/>
  <c r="AH2173" i="1"/>
  <c r="AI2173" i="1"/>
  <c r="AJ2173" i="1"/>
  <c r="AK2173" i="1"/>
  <c r="AL2173" i="1"/>
  <c r="AM2173" i="1"/>
  <c r="AN2173" i="1"/>
  <c r="AV2173" i="1"/>
  <c r="C2174" i="1"/>
  <c r="D2174" i="1"/>
  <c r="E2174" i="1"/>
  <c r="F2174" i="1"/>
  <c r="G2174" i="1"/>
  <c r="H2174" i="1"/>
  <c r="J2174" i="1"/>
  <c r="K2174" i="1"/>
  <c r="L2174" i="1"/>
  <c r="M2174" i="1"/>
  <c r="AG2174" i="1"/>
  <c r="AH2174" i="1"/>
  <c r="AI2174" i="1"/>
  <c r="AJ2174" i="1"/>
  <c r="AK2174" i="1"/>
  <c r="AL2174" i="1"/>
  <c r="AM2174" i="1"/>
  <c r="AN2174" i="1"/>
  <c r="AV2174" i="1"/>
  <c r="C2175" i="1"/>
  <c r="D2175" i="1"/>
  <c r="E2175" i="1"/>
  <c r="F2175" i="1"/>
  <c r="G2175" i="1"/>
  <c r="H2175" i="1"/>
  <c r="J2175" i="1"/>
  <c r="K2175" i="1"/>
  <c r="L2175" i="1"/>
  <c r="M2175" i="1"/>
  <c r="AG2175" i="1"/>
  <c r="AH2175" i="1"/>
  <c r="AI2175" i="1"/>
  <c r="AJ2175" i="1"/>
  <c r="AK2175" i="1"/>
  <c r="AL2175" i="1"/>
  <c r="AM2175" i="1"/>
  <c r="AN2175" i="1"/>
  <c r="AV2175" i="1"/>
  <c r="C2176" i="1"/>
  <c r="D2176" i="1"/>
  <c r="E2176" i="1"/>
  <c r="F2176" i="1"/>
  <c r="G2176" i="1"/>
  <c r="H2176" i="1"/>
  <c r="J2176" i="1"/>
  <c r="K2176" i="1"/>
  <c r="L2176" i="1"/>
  <c r="M2176" i="1"/>
  <c r="AG2176" i="1"/>
  <c r="AH2176" i="1"/>
  <c r="AI2176" i="1"/>
  <c r="AJ2176" i="1"/>
  <c r="AK2176" i="1"/>
  <c r="AL2176" i="1"/>
  <c r="AM2176" i="1"/>
  <c r="AN2176" i="1"/>
  <c r="AV2176" i="1"/>
  <c r="C2177" i="1"/>
  <c r="D2177" i="1"/>
  <c r="E2177" i="1"/>
  <c r="F2177" i="1"/>
  <c r="G2177" i="1"/>
  <c r="H2177" i="1"/>
  <c r="J2177" i="1"/>
  <c r="K2177" i="1"/>
  <c r="L2177" i="1"/>
  <c r="M2177" i="1"/>
  <c r="AG2177" i="1"/>
  <c r="AH2177" i="1"/>
  <c r="AI2177" i="1"/>
  <c r="AJ2177" i="1"/>
  <c r="AK2177" i="1"/>
  <c r="AL2177" i="1"/>
  <c r="AM2177" i="1"/>
  <c r="AN2177" i="1"/>
  <c r="AV2177" i="1"/>
  <c r="C2178" i="1"/>
  <c r="D2178" i="1"/>
  <c r="E2178" i="1"/>
  <c r="F2178" i="1"/>
  <c r="G2178" i="1"/>
  <c r="H2178" i="1"/>
  <c r="J2178" i="1"/>
  <c r="K2178" i="1"/>
  <c r="L2178" i="1"/>
  <c r="M2178" i="1"/>
  <c r="AG2178" i="1"/>
  <c r="AH2178" i="1"/>
  <c r="AI2178" i="1"/>
  <c r="AJ2178" i="1"/>
  <c r="AK2178" i="1"/>
  <c r="AL2178" i="1"/>
  <c r="AM2178" i="1"/>
  <c r="AN2178" i="1"/>
  <c r="AV2178" i="1"/>
  <c r="C2179" i="1"/>
  <c r="D2179" i="1"/>
  <c r="E2179" i="1"/>
  <c r="F2179" i="1"/>
  <c r="G2179" i="1"/>
  <c r="H2179" i="1"/>
  <c r="J2179" i="1"/>
  <c r="K2179" i="1"/>
  <c r="L2179" i="1"/>
  <c r="M2179" i="1"/>
  <c r="AG2179" i="1"/>
  <c r="AH2179" i="1"/>
  <c r="AI2179" i="1"/>
  <c r="AJ2179" i="1"/>
  <c r="AK2179" i="1"/>
  <c r="AL2179" i="1"/>
  <c r="AM2179" i="1"/>
  <c r="AN2179" i="1"/>
  <c r="AV2179" i="1"/>
  <c r="C2180" i="1"/>
  <c r="D2180" i="1"/>
  <c r="E2180" i="1"/>
  <c r="F2180" i="1"/>
  <c r="G2180" i="1"/>
  <c r="H2180" i="1"/>
  <c r="J2180" i="1"/>
  <c r="K2180" i="1"/>
  <c r="L2180" i="1"/>
  <c r="M2180" i="1"/>
  <c r="AG2180" i="1"/>
  <c r="AH2180" i="1"/>
  <c r="AI2180" i="1"/>
  <c r="AJ2180" i="1"/>
  <c r="AK2180" i="1"/>
  <c r="AL2180" i="1"/>
  <c r="AM2180" i="1"/>
  <c r="AN2180" i="1"/>
  <c r="AV2180" i="1"/>
  <c r="C2181" i="1"/>
  <c r="D2181" i="1"/>
  <c r="E2181" i="1"/>
  <c r="F2181" i="1"/>
  <c r="G2181" i="1"/>
  <c r="H2181" i="1"/>
  <c r="J2181" i="1"/>
  <c r="K2181" i="1"/>
  <c r="L2181" i="1"/>
  <c r="M2181" i="1"/>
  <c r="AG2181" i="1"/>
  <c r="AH2181" i="1"/>
  <c r="AI2181" i="1"/>
  <c r="AJ2181" i="1"/>
  <c r="AK2181" i="1"/>
  <c r="AL2181" i="1"/>
  <c r="AM2181" i="1"/>
  <c r="AN2181" i="1"/>
  <c r="AV2181" i="1"/>
  <c r="C2182" i="1"/>
  <c r="D2182" i="1"/>
  <c r="E2182" i="1"/>
  <c r="F2182" i="1"/>
  <c r="G2182" i="1"/>
  <c r="H2182" i="1"/>
  <c r="J2182" i="1"/>
  <c r="K2182" i="1"/>
  <c r="L2182" i="1"/>
  <c r="M2182" i="1"/>
  <c r="AG2182" i="1"/>
  <c r="AH2182" i="1"/>
  <c r="AI2182" i="1"/>
  <c r="AJ2182" i="1"/>
  <c r="AK2182" i="1"/>
  <c r="AL2182" i="1"/>
  <c r="AM2182" i="1"/>
  <c r="AN2182" i="1"/>
  <c r="AV2182" i="1"/>
  <c r="C2183" i="1"/>
  <c r="D2183" i="1"/>
  <c r="E2183" i="1"/>
  <c r="F2183" i="1"/>
  <c r="G2183" i="1"/>
  <c r="H2183" i="1"/>
  <c r="J2183" i="1"/>
  <c r="K2183" i="1"/>
  <c r="L2183" i="1"/>
  <c r="M2183" i="1"/>
  <c r="AG2183" i="1"/>
  <c r="AH2183" i="1"/>
  <c r="AI2183" i="1"/>
  <c r="AJ2183" i="1"/>
  <c r="AK2183" i="1"/>
  <c r="AL2183" i="1"/>
  <c r="AM2183" i="1"/>
  <c r="AN2183" i="1"/>
  <c r="AV2183" i="1"/>
  <c r="C2184" i="1"/>
  <c r="D2184" i="1"/>
  <c r="E2184" i="1"/>
  <c r="F2184" i="1"/>
  <c r="G2184" i="1"/>
  <c r="H2184" i="1"/>
  <c r="J2184" i="1"/>
  <c r="K2184" i="1"/>
  <c r="L2184" i="1"/>
  <c r="M2184" i="1"/>
  <c r="AG2184" i="1"/>
  <c r="AH2184" i="1"/>
  <c r="AI2184" i="1"/>
  <c r="AJ2184" i="1"/>
  <c r="AK2184" i="1"/>
  <c r="AL2184" i="1"/>
  <c r="AM2184" i="1"/>
  <c r="AN2184" i="1"/>
  <c r="AV2184" i="1"/>
  <c r="C2185" i="1"/>
  <c r="D2185" i="1"/>
  <c r="E2185" i="1"/>
  <c r="F2185" i="1"/>
  <c r="G2185" i="1"/>
  <c r="H2185" i="1"/>
  <c r="J2185" i="1"/>
  <c r="K2185" i="1"/>
  <c r="L2185" i="1"/>
  <c r="M2185" i="1"/>
  <c r="AG2185" i="1"/>
  <c r="AH2185" i="1"/>
  <c r="AI2185" i="1"/>
  <c r="AJ2185" i="1"/>
  <c r="AK2185" i="1"/>
  <c r="AL2185" i="1"/>
  <c r="AM2185" i="1"/>
  <c r="AN2185" i="1"/>
  <c r="AV2185" i="1"/>
  <c r="C2186" i="1"/>
  <c r="D2186" i="1"/>
  <c r="E2186" i="1"/>
  <c r="F2186" i="1"/>
  <c r="G2186" i="1"/>
  <c r="H2186" i="1"/>
  <c r="J2186" i="1"/>
  <c r="K2186" i="1"/>
  <c r="L2186" i="1"/>
  <c r="M2186" i="1"/>
  <c r="AG2186" i="1"/>
  <c r="AH2186" i="1"/>
  <c r="AI2186" i="1"/>
  <c r="AJ2186" i="1"/>
  <c r="AK2186" i="1"/>
  <c r="AL2186" i="1"/>
  <c r="AM2186" i="1"/>
  <c r="AN2186" i="1"/>
  <c r="AV2186" i="1"/>
  <c r="C2187" i="1"/>
  <c r="D2187" i="1"/>
  <c r="E2187" i="1"/>
  <c r="F2187" i="1"/>
  <c r="G2187" i="1"/>
  <c r="H2187" i="1"/>
  <c r="J2187" i="1"/>
  <c r="K2187" i="1"/>
  <c r="L2187" i="1"/>
  <c r="M2187" i="1"/>
  <c r="AG2187" i="1"/>
  <c r="AH2187" i="1"/>
  <c r="AI2187" i="1"/>
  <c r="AJ2187" i="1"/>
  <c r="AK2187" i="1"/>
  <c r="AL2187" i="1"/>
  <c r="AM2187" i="1"/>
  <c r="AN2187" i="1"/>
  <c r="AV2187" i="1"/>
  <c r="C2188" i="1"/>
  <c r="D2188" i="1"/>
  <c r="E2188" i="1"/>
  <c r="F2188" i="1"/>
  <c r="G2188" i="1"/>
  <c r="H2188" i="1"/>
  <c r="J2188" i="1"/>
  <c r="K2188" i="1"/>
  <c r="L2188" i="1"/>
  <c r="M2188" i="1"/>
  <c r="AG2188" i="1"/>
  <c r="AH2188" i="1"/>
  <c r="AI2188" i="1"/>
  <c r="AJ2188" i="1"/>
  <c r="AK2188" i="1"/>
  <c r="AL2188" i="1"/>
  <c r="AM2188" i="1"/>
  <c r="AN2188" i="1"/>
  <c r="AV2188" i="1"/>
  <c r="C2189" i="1"/>
  <c r="D2189" i="1"/>
  <c r="E2189" i="1"/>
  <c r="F2189" i="1"/>
  <c r="G2189" i="1"/>
  <c r="H2189" i="1"/>
  <c r="J2189" i="1"/>
  <c r="K2189" i="1"/>
  <c r="L2189" i="1"/>
  <c r="M2189" i="1"/>
  <c r="AG2189" i="1"/>
  <c r="AH2189" i="1"/>
  <c r="AI2189" i="1"/>
  <c r="AJ2189" i="1"/>
  <c r="AK2189" i="1"/>
  <c r="AL2189" i="1"/>
  <c r="AM2189" i="1"/>
  <c r="AN2189" i="1"/>
  <c r="AV2189" i="1"/>
  <c r="C2190" i="1"/>
  <c r="D2190" i="1"/>
  <c r="E2190" i="1"/>
  <c r="F2190" i="1"/>
  <c r="G2190" i="1"/>
  <c r="H2190" i="1"/>
  <c r="J2190" i="1"/>
  <c r="K2190" i="1"/>
  <c r="L2190" i="1"/>
  <c r="M2190" i="1"/>
  <c r="AG2190" i="1"/>
  <c r="AH2190" i="1"/>
  <c r="AI2190" i="1"/>
  <c r="AJ2190" i="1"/>
  <c r="AK2190" i="1"/>
  <c r="AL2190" i="1"/>
  <c r="AM2190" i="1"/>
  <c r="AN2190" i="1"/>
  <c r="AV2190" i="1"/>
  <c r="C2191" i="1"/>
  <c r="D2191" i="1"/>
  <c r="E2191" i="1"/>
  <c r="F2191" i="1"/>
  <c r="G2191" i="1"/>
  <c r="H2191" i="1"/>
  <c r="J2191" i="1"/>
  <c r="K2191" i="1"/>
  <c r="L2191" i="1"/>
  <c r="M2191" i="1"/>
  <c r="AG2191" i="1"/>
  <c r="AH2191" i="1"/>
  <c r="AI2191" i="1"/>
  <c r="AJ2191" i="1"/>
  <c r="AK2191" i="1"/>
  <c r="AL2191" i="1"/>
  <c r="AM2191" i="1"/>
  <c r="AN2191" i="1"/>
  <c r="AV2191" i="1"/>
  <c r="C2192" i="1"/>
  <c r="D2192" i="1"/>
  <c r="E2192" i="1"/>
  <c r="F2192" i="1"/>
  <c r="G2192" i="1"/>
  <c r="H2192" i="1"/>
  <c r="J2192" i="1"/>
  <c r="K2192" i="1"/>
  <c r="L2192" i="1"/>
  <c r="M2192" i="1"/>
  <c r="AG2192" i="1"/>
  <c r="AH2192" i="1"/>
  <c r="AI2192" i="1"/>
  <c r="AJ2192" i="1"/>
  <c r="AK2192" i="1"/>
  <c r="AL2192" i="1"/>
  <c r="AM2192" i="1"/>
  <c r="AN2192" i="1"/>
  <c r="AV2192" i="1"/>
  <c r="C2193" i="1"/>
  <c r="D2193" i="1"/>
  <c r="E2193" i="1"/>
  <c r="F2193" i="1"/>
  <c r="G2193" i="1"/>
  <c r="H2193" i="1"/>
  <c r="J2193" i="1"/>
  <c r="K2193" i="1"/>
  <c r="L2193" i="1"/>
  <c r="M2193" i="1"/>
  <c r="AG2193" i="1"/>
  <c r="AH2193" i="1"/>
  <c r="AI2193" i="1"/>
  <c r="AJ2193" i="1"/>
  <c r="AK2193" i="1"/>
  <c r="AL2193" i="1"/>
  <c r="AM2193" i="1"/>
  <c r="AN2193" i="1"/>
  <c r="AV2193" i="1"/>
  <c r="C2194" i="1"/>
  <c r="D2194" i="1"/>
  <c r="E2194" i="1"/>
  <c r="F2194" i="1"/>
  <c r="G2194" i="1"/>
  <c r="H2194" i="1"/>
  <c r="J2194" i="1"/>
  <c r="K2194" i="1"/>
  <c r="L2194" i="1"/>
  <c r="M2194" i="1"/>
  <c r="AG2194" i="1"/>
  <c r="AH2194" i="1"/>
  <c r="AI2194" i="1"/>
  <c r="AJ2194" i="1"/>
  <c r="AK2194" i="1"/>
  <c r="AL2194" i="1"/>
  <c r="AM2194" i="1"/>
  <c r="AN2194" i="1"/>
  <c r="AV2194" i="1"/>
  <c r="C2195" i="1"/>
  <c r="D2195" i="1"/>
  <c r="E2195" i="1"/>
  <c r="F2195" i="1"/>
  <c r="G2195" i="1"/>
  <c r="H2195" i="1"/>
  <c r="J2195" i="1"/>
  <c r="K2195" i="1"/>
  <c r="L2195" i="1"/>
  <c r="M2195" i="1"/>
  <c r="AG2195" i="1"/>
  <c r="AH2195" i="1"/>
  <c r="AI2195" i="1"/>
  <c r="AJ2195" i="1"/>
  <c r="AK2195" i="1"/>
  <c r="AL2195" i="1"/>
  <c r="AM2195" i="1"/>
  <c r="AN2195" i="1"/>
  <c r="AV2195" i="1"/>
  <c r="C2196" i="1"/>
  <c r="D2196" i="1"/>
  <c r="E2196" i="1"/>
  <c r="F2196" i="1"/>
  <c r="G2196" i="1"/>
  <c r="H2196" i="1"/>
  <c r="J2196" i="1"/>
  <c r="K2196" i="1"/>
  <c r="L2196" i="1"/>
  <c r="M2196" i="1"/>
  <c r="AG2196" i="1"/>
  <c r="AH2196" i="1"/>
  <c r="AI2196" i="1"/>
  <c r="AJ2196" i="1"/>
  <c r="AK2196" i="1"/>
  <c r="AL2196" i="1"/>
  <c r="AM2196" i="1"/>
  <c r="AN2196" i="1"/>
  <c r="AV2196" i="1"/>
  <c r="C2197" i="1"/>
  <c r="D2197" i="1"/>
  <c r="E2197" i="1"/>
  <c r="F2197" i="1"/>
  <c r="G2197" i="1"/>
  <c r="H2197" i="1"/>
  <c r="J2197" i="1"/>
  <c r="K2197" i="1"/>
  <c r="L2197" i="1"/>
  <c r="M2197" i="1"/>
  <c r="AG2197" i="1"/>
  <c r="AH2197" i="1"/>
  <c r="AI2197" i="1"/>
  <c r="AJ2197" i="1"/>
  <c r="AK2197" i="1"/>
  <c r="AL2197" i="1"/>
  <c r="AM2197" i="1"/>
  <c r="AN2197" i="1"/>
  <c r="AV2197" i="1"/>
  <c r="C2198" i="1"/>
  <c r="D2198" i="1"/>
  <c r="E2198" i="1"/>
  <c r="F2198" i="1"/>
  <c r="G2198" i="1"/>
  <c r="H2198" i="1"/>
  <c r="J2198" i="1"/>
  <c r="K2198" i="1"/>
  <c r="L2198" i="1"/>
  <c r="M2198" i="1"/>
  <c r="AG2198" i="1"/>
  <c r="AH2198" i="1"/>
  <c r="AI2198" i="1"/>
  <c r="AJ2198" i="1"/>
  <c r="AK2198" i="1"/>
  <c r="AL2198" i="1"/>
  <c r="AM2198" i="1"/>
  <c r="AN2198" i="1"/>
  <c r="AV2198" i="1"/>
  <c r="C2199" i="1"/>
  <c r="D2199" i="1"/>
  <c r="E2199" i="1"/>
  <c r="F2199" i="1"/>
  <c r="G2199" i="1"/>
  <c r="H2199" i="1"/>
  <c r="J2199" i="1"/>
  <c r="K2199" i="1"/>
  <c r="L2199" i="1"/>
  <c r="M2199" i="1"/>
  <c r="AG2199" i="1"/>
  <c r="AH2199" i="1"/>
  <c r="AI2199" i="1"/>
  <c r="AJ2199" i="1"/>
  <c r="AK2199" i="1"/>
  <c r="AL2199" i="1"/>
  <c r="AM2199" i="1"/>
  <c r="AN2199" i="1"/>
  <c r="AV2199" i="1"/>
  <c r="C2200" i="1"/>
  <c r="D2200" i="1"/>
  <c r="E2200" i="1"/>
  <c r="F2200" i="1"/>
  <c r="G2200" i="1"/>
  <c r="H2200" i="1"/>
  <c r="J2200" i="1"/>
  <c r="K2200" i="1"/>
  <c r="L2200" i="1"/>
  <c r="M2200" i="1"/>
  <c r="AG2200" i="1"/>
  <c r="AH2200" i="1"/>
  <c r="AI2200" i="1"/>
  <c r="AJ2200" i="1"/>
  <c r="AK2200" i="1"/>
  <c r="AL2200" i="1"/>
  <c r="AM2200" i="1"/>
  <c r="AN2200" i="1"/>
  <c r="AV2200" i="1"/>
  <c r="C2201" i="1"/>
  <c r="D2201" i="1"/>
  <c r="E2201" i="1"/>
  <c r="F2201" i="1"/>
  <c r="G2201" i="1"/>
  <c r="H2201" i="1"/>
  <c r="J2201" i="1"/>
  <c r="K2201" i="1"/>
  <c r="L2201" i="1"/>
  <c r="M2201" i="1"/>
  <c r="AG2201" i="1"/>
  <c r="AH2201" i="1"/>
  <c r="AI2201" i="1"/>
  <c r="AJ2201" i="1"/>
  <c r="AK2201" i="1"/>
  <c r="AL2201" i="1"/>
  <c r="AM2201" i="1"/>
  <c r="AN2201" i="1"/>
  <c r="AV2201" i="1"/>
  <c r="C2202" i="1"/>
  <c r="D2202" i="1"/>
  <c r="E2202" i="1"/>
  <c r="F2202" i="1"/>
  <c r="G2202" i="1"/>
  <c r="H2202" i="1"/>
  <c r="J2202" i="1"/>
  <c r="K2202" i="1"/>
  <c r="L2202" i="1"/>
  <c r="M2202" i="1"/>
  <c r="AG2202" i="1"/>
  <c r="AH2202" i="1"/>
  <c r="AI2202" i="1"/>
  <c r="AJ2202" i="1"/>
  <c r="AK2202" i="1"/>
  <c r="AL2202" i="1"/>
  <c r="AM2202" i="1"/>
  <c r="AN2202" i="1"/>
  <c r="AV2202" i="1"/>
  <c r="C2203" i="1"/>
  <c r="D2203" i="1"/>
  <c r="E2203" i="1"/>
  <c r="F2203" i="1"/>
  <c r="G2203" i="1"/>
  <c r="H2203" i="1"/>
  <c r="J2203" i="1"/>
  <c r="K2203" i="1"/>
  <c r="L2203" i="1"/>
  <c r="M2203" i="1"/>
  <c r="AG2203" i="1"/>
  <c r="AH2203" i="1"/>
  <c r="AI2203" i="1"/>
  <c r="AJ2203" i="1"/>
  <c r="AK2203" i="1"/>
  <c r="AL2203" i="1"/>
  <c r="AM2203" i="1"/>
  <c r="AN2203" i="1"/>
  <c r="AV2203" i="1"/>
  <c r="C2204" i="1"/>
  <c r="D2204" i="1"/>
  <c r="E2204" i="1"/>
  <c r="F2204" i="1"/>
  <c r="G2204" i="1"/>
  <c r="H2204" i="1"/>
  <c r="J2204" i="1"/>
  <c r="K2204" i="1"/>
  <c r="L2204" i="1"/>
  <c r="M2204" i="1"/>
  <c r="AG2204" i="1"/>
  <c r="AH2204" i="1"/>
  <c r="AI2204" i="1"/>
  <c r="AJ2204" i="1"/>
  <c r="AK2204" i="1"/>
  <c r="AL2204" i="1"/>
  <c r="AM2204" i="1"/>
  <c r="AN2204" i="1"/>
  <c r="AV2204" i="1"/>
  <c r="C2205" i="1"/>
  <c r="D2205" i="1"/>
  <c r="E2205" i="1"/>
  <c r="F2205" i="1"/>
  <c r="G2205" i="1"/>
  <c r="H2205" i="1"/>
  <c r="J2205" i="1"/>
  <c r="K2205" i="1"/>
  <c r="L2205" i="1"/>
  <c r="M2205" i="1"/>
  <c r="AG2205" i="1"/>
  <c r="AH2205" i="1"/>
  <c r="AI2205" i="1"/>
  <c r="AJ2205" i="1"/>
  <c r="AK2205" i="1"/>
  <c r="AL2205" i="1"/>
  <c r="AM2205" i="1"/>
  <c r="AN2205" i="1"/>
  <c r="AV2205" i="1"/>
  <c r="C2206" i="1"/>
  <c r="D2206" i="1"/>
  <c r="E2206" i="1"/>
  <c r="F2206" i="1"/>
  <c r="G2206" i="1"/>
  <c r="H2206" i="1"/>
  <c r="J2206" i="1"/>
  <c r="K2206" i="1"/>
  <c r="L2206" i="1"/>
  <c r="M2206" i="1"/>
  <c r="AG2206" i="1"/>
  <c r="AH2206" i="1"/>
  <c r="AI2206" i="1"/>
  <c r="AJ2206" i="1"/>
  <c r="AK2206" i="1"/>
  <c r="AL2206" i="1"/>
  <c r="AM2206" i="1"/>
  <c r="AN2206" i="1"/>
  <c r="AV2206" i="1"/>
  <c r="C2207" i="1"/>
  <c r="D2207" i="1"/>
  <c r="E2207" i="1"/>
  <c r="F2207" i="1"/>
  <c r="G2207" i="1"/>
  <c r="H2207" i="1"/>
  <c r="J2207" i="1"/>
  <c r="K2207" i="1"/>
  <c r="L2207" i="1"/>
  <c r="M2207" i="1"/>
  <c r="AG2207" i="1"/>
  <c r="AH2207" i="1"/>
  <c r="AI2207" i="1"/>
  <c r="AJ2207" i="1"/>
  <c r="AK2207" i="1"/>
  <c r="AL2207" i="1"/>
  <c r="AM2207" i="1"/>
  <c r="AN2207" i="1"/>
  <c r="AV2207" i="1"/>
  <c r="C2208" i="1"/>
  <c r="D2208" i="1"/>
  <c r="E2208" i="1"/>
  <c r="F2208" i="1"/>
  <c r="G2208" i="1"/>
  <c r="H2208" i="1"/>
  <c r="J2208" i="1"/>
  <c r="K2208" i="1"/>
  <c r="L2208" i="1"/>
  <c r="M2208" i="1"/>
  <c r="AG2208" i="1"/>
  <c r="AH2208" i="1"/>
  <c r="AI2208" i="1"/>
  <c r="AJ2208" i="1"/>
  <c r="AK2208" i="1"/>
  <c r="AL2208" i="1"/>
  <c r="AM2208" i="1"/>
  <c r="AN2208" i="1"/>
  <c r="AV2208" i="1"/>
  <c r="C2209" i="1"/>
  <c r="D2209" i="1"/>
  <c r="E2209" i="1"/>
  <c r="F2209" i="1"/>
  <c r="G2209" i="1"/>
  <c r="H2209" i="1"/>
  <c r="J2209" i="1"/>
  <c r="K2209" i="1"/>
  <c r="L2209" i="1"/>
  <c r="M2209" i="1"/>
  <c r="AG2209" i="1"/>
  <c r="AH2209" i="1"/>
  <c r="AI2209" i="1"/>
  <c r="AJ2209" i="1"/>
  <c r="AK2209" i="1"/>
  <c r="AL2209" i="1"/>
  <c r="AM2209" i="1"/>
  <c r="AN2209" i="1"/>
  <c r="AV2209" i="1"/>
  <c r="C2210" i="1"/>
  <c r="D2210" i="1"/>
  <c r="E2210" i="1"/>
  <c r="F2210" i="1"/>
  <c r="G2210" i="1"/>
  <c r="H2210" i="1"/>
  <c r="J2210" i="1"/>
  <c r="K2210" i="1"/>
  <c r="L2210" i="1"/>
  <c r="M2210" i="1"/>
  <c r="AG2210" i="1"/>
  <c r="AH2210" i="1"/>
  <c r="AI2210" i="1"/>
  <c r="AJ2210" i="1"/>
  <c r="AK2210" i="1"/>
  <c r="AL2210" i="1"/>
  <c r="AM2210" i="1"/>
  <c r="AN2210" i="1"/>
  <c r="AV2210" i="1"/>
  <c r="C2211" i="1"/>
  <c r="D2211" i="1"/>
  <c r="E2211" i="1"/>
  <c r="F2211" i="1"/>
  <c r="G2211" i="1"/>
  <c r="H2211" i="1"/>
  <c r="J2211" i="1"/>
  <c r="K2211" i="1"/>
  <c r="L2211" i="1"/>
  <c r="M2211" i="1"/>
  <c r="AG2211" i="1"/>
  <c r="AH2211" i="1"/>
  <c r="AI2211" i="1"/>
  <c r="AJ2211" i="1"/>
  <c r="AK2211" i="1"/>
  <c r="AL2211" i="1"/>
  <c r="AM2211" i="1"/>
  <c r="AN2211" i="1"/>
  <c r="AV2211" i="1"/>
  <c r="C2212" i="1"/>
  <c r="D2212" i="1"/>
  <c r="E2212" i="1"/>
  <c r="F2212" i="1"/>
  <c r="G2212" i="1"/>
  <c r="H2212" i="1"/>
  <c r="J2212" i="1"/>
  <c r="K2212" i="1"/>
  <c r="L2212" i="1"/>
  <c r="M2212" i="1"/>
  <c r="AG2212" i="1"/>
  <c r="AH2212" i="1"/>
  <c r="AI2212" i="1"/>
  <c r="AJ2212" i="1"/>
  <c r="AK2212" i="1"/>
  <c r="AL2212" i="1"/>
  <c r="AM2212" i="1"/>
  <c r="AN2212" i="1"/>
  <c r="AV2212" i="1"/>
  <c r="C2213" i="1"/>
  <c r="D2213" i="1"/>
  <c r="E2213" i="1"/>
  <c r="F2213" i="1"/>
  <c r="G2213" i="1"/>
  <c r="H2213" i="1"/>
  <c r="J2213" i="1"/>
  <c r="K2213" i="1"/>
  <c r="L2213" i="1"/>
  <c r="M2213" i="1"/>
  <c r="AG2213" i="1"/>
  <c r="AH2213" i="1"/>
  <c r="AI2213" i="1"/>
  <c r="AJ2213" i="1"/>
  <c r="AK2213" i="1"/>
  <c r="AL2213" i="1"/>
  <c r="AM2213" i="1"/>
  <c r="AN2213" i="1"/>
  <c r="AV2213" i="1"/>
  <c r="C2214" i="1"/>
  <c r="D2214" i="1"/>
  <c r="E2214" i="1"/>
  <c r="F2214" i="1"/>
  <c r="G2214" i="1"/>
  <c r="H2214" i="1"/>
  <c r="J2214" i="1"/>
  <c r="K2214" i="1"/>
  <c r="L2214" i="1"/>
  <c r="M2214" i="1"/>
  <c r="AG2214" i="1"/>
  <c r="AH2214" i="1"/>
  <c r="AI2214" i="1"/>
  <c r="AJ2214" i="1"/>
  <c r="AK2214" i="1"/>
  <c r="AL2214" i="1"/>
  <c r="AM2214" i="1"/>
  <c r="AN2214" i="1"/>
  <c r="AV2214" i="1"/>
  <c r="C2215" i="1"/>
  <c r="D2215" i="1"/>
  <c r="E2215" i="1"/>
  <c r="F2215" i="1"/>
  <c r="G2215" i="1"/>
  <c r="H2215" i="1"/>
  <c r="J2215" i="1"/>
  <c r="K2215" i="1"/>
  <c r="L2215" i="1"/>
  <c r="M2215" i="1"/>
  <c r="AG2215" i="1"/>
  <c r="AH2215" i="1"/>
  <c r="AI2215" i="1"/>
  <c r="AJ2215" i="1"/>
  <c r="AK2215" i="1"/>
  <c r="AL2215" i="1"/>
  <c r="AM2215" i="1"/>
  <c r="AN2215" i="1"/>
  <c r="AV2215" i="1"/>
  <c r="C2216" i="1"/>
  <c r="D2216" i="1"/>
  <c r="E2216" i="1"/>
  <c r="F2216" i="1"/>
  <c r="G2216" i="1"/>
  <c r="H2216" i="1"/>
  <c r="J2216" i="1"/>
  <c r="K2216" i="1"/>
  <c r="L2216" i="1"/>
  <c r="M2216" i="1"/>
  <c r="AG2216" i="1"/>
  <c r="AH2216" i="1"/>
  <c r="AI2216" i="1"/>
  <c r="AJ2216" i="1"/>
  <c r="AK2216" i="1"/>
  <c r="AL2216" i="1"/>
  <c r="AM2216" i="1"/>
  <c r="AN2216" i="1"/>
  <c r="AV2216" i="1"/>
  <c r="C2217" i="1"/>
  <c r="D2217" i="1"/>
  <c r="E2217" i="1"/>
  <c r="F2217" i="1"/>
  <c r="G2217" i="1"/>
  <c r="H2217" i="1"/>
  <c r="J2217" i="1"/>
  <c r="K2217" i="1"/>
  <c r="L2217" i="1"/>
  <c r="M2217" i="1"/>
  <c r="AG2217" i="1"/>
  <c r="AH2217" i="1"/>
  <c r="AI2217" i="1"/>
  <c r="AJ2217" i="1"/>
  <c r="AK2217" i="1"/>
  <c r="AL2217" i="1"/>
  <c r="AM2217" i="1"/>
  <c r="AN2217" i="1"/>
  <c r="AV2217" i="1"/>
  <c r="C2218" i="1"/>
  <c r="D2218" i="1"/>
  <c r="E2218" i="1"/>
  <c r="F2218" i="1"/>
  <c r="G2218" i="1"/>
  <c r="H2218" i="1"/>
  <c r="J2218" i="1"/>
  <c r="K2218" i="1"/>
  <c r="L2218" i="1"/>
  <c r="M2218" i="1"/>
  <c r="AG2218" i="1"/>
  <c r="AH2218" i="1"/>
  <c r="AI2218" i="1"/>
  <c r="AJ2218" i="1"/>
  <c r="AK2218" i="1"/>
  <c r="AL2218" i="1"/>
  <c r="AM2218" i="1"/>
  <c r="AN2218" i="1"/>
  <c r="AV2218" i="1"/>
  <c r="C2219" i="1"/>
  <c r="D2219" i="1"/>
  <c r="E2219" i="1"/>
  <c r="F2219" i="1"/>
  <c r="G2219" i="1"/>
  <c r="H2219" i="1"/>
  <c r="J2219" i="1"/>
  <c r="K2219" i="1"/>
  <c r="L2219" i="1"/>
  <c r="M2219" i="1"/>
  <c r="AG2219" i="1"/>
  <c r="AH2219" i="1"/>
  <c r="AI2219" i="1"/>
  <c r="AJ2219" i="1"/>
  <c r="AK2219" i="1"/>
  <c r="AL2219" i="1"/>
  <c r="AM2219" i="1"/>
  <c r="AN2219" i="1"/>
  <c r="AV2219" i="1"/>
  <c r="C2220" i="1"/>
  <c r="D2220" i="1"/>
  <c r="E2220" i="1"/>
  <c r="F2220" i="1"/>
  <c r="G2220" i="1"/>
  <c r="H2220" i="1"/>
  <c r="J2220" i="1"/>
  <c r="K2220" i="1"/>
  <c r="L2220" i="1"/>
  <c r="M2220" i="1"/>
  <c r="AG2220" i="1"/>
  <c r="AH2220" i="1"/>
  <c r="AI2220" i="1"/>
  <c r="AJ2220" i="1"/>
  <c r="AK2220" i="1"/>
  <c r="AL2220" i="1"/>
  <c r="AM2220" i="1"/>
  <c r="AN2220" i="1"/>
  <c r="AV2220" i="1"/>
  <c r="C2221" i="1"/>
  <c r="D2221" i="1"/>
  <c r="E2221" i="1"/>
  <c r="F2221" i="1"/>
  <c r="G2221" i="1"/>
  <c r="H2221" i="1"/>
  <c r="J2221" i="1"/>
  <c r="K2221" i="1"/>
  <c r="L2221" i="1"/>
  <c r="M2221" i="1"/>
  <c r="AG2221" i="1"/>
  <c r="AH2221" i="1"/>
  <c r="AI2221" i="1"/>
  <c r="AJ2221" i="1"/>
  <c r="AK2221" i="1"/>
  <c r="AL2221" i="1"/>
  <c r="AM2221" i="1"/>
  <c r="AN2221" i="1"/>
  <c r="AV2221" i="1"/>
  <c r="C2222" i="1"/>
  <c r="D2222" i="1"/>
  <c r="E2222" i="1"/>
  <c r="F2222" i="1"/>
  <c r="G2222" i="1"/>
  <c r="H2222" i="1"/>
  <c r="J2222" i="1"/>
  <c r="K2222" i="1"/>
  <c r="L2222" i="1"/>
  <c r="M2222" i="1"/>
  <c r="AG2222" i="1"/>
  <c r="AH2222" i="1"/>
  <c r="AI2222" i="1"/>
  <c r="AJ2222" i="1"/>
  <c r="AK2222" i="1"/>
  <c r="AL2222" i="1"/>
  <c r="AM2222" i="1"/>
  <c r="AN2222" i="1"/>
  <c r="AV2222" i="1"/>
  <c r="C2223" i="1"/>
  <c r="D2223" i="1"/>
  <c r="E2223" i="1"/>
  <c r="F2223" i="1"/>
  <c r="G2223" i="1"/>
  <c r="H2223" i="1"/>
  <c r="J2223" i="1"/>
  <c r="K2223" i="1"/>
  <c r="L2223" i="1"/>
  <c r="M2223" i="1"/>
  <c r="AG2223" i="1"/>
  <c r="AH2223" i="1"/>
  <c r="AI2223" i="1"/>
  <c r="AJ2223" i="1"/>
  <c r="AK2223" i="1"/>
  <c r="AL2223" i="1"/>
  <c r="AM2223" i="1"/>
  <c r="AN2223" i="1"/>
  <c r="AV2223" i="1"/>
  <c r="C2224" i="1"/>
  <c r="D2224" i="1"/>
  <c r="E2224" i="1"/>
  <c r="F2224" i="1"/>
  <c r="G2224" i="1"/>
  <c r="H2224" i="1"/>
  <c r="J2224" i="1"/>
  <c r="K2224" i="1"/>
  <c r="L2224" i="1"/>
  <c r="M2224" i="1"/>
  <c r="AG2224" i="1"/>
  <c r="AH2224" i="1"/>
  <c r="AI2224" i="1"/>
  <c r="AJ2224" i="1"/>
  <c r="AK2224" i="1"/>
  <c r="AL2224" i="1"/>
  <c r="AM2224" i="1"/>
  <c r="AN2224" i="1"/>
  <c r="AV2224" i="1"/>
  <c r="C2225" i="1"/>
  <c r="D2225" i="1"/>
  <c r="E2225" i="1"/>
  <c r="F2225" i="1"/>
  <c r="G2225" i="1"/>
  <c r="H2225" i="1"/>
  <c r="J2225" i="1"/>
  <c r="K2225" i="1"/>
  <c r="L2225" i="1"/>
  <c r="M2225" i="1"/>
  <c r="AG2225" i="1"/>
  <c r="AH2225" i="1"/>
  <c r="AI2225" i="1"/>
  <c r="AJ2225" i="1"/>
  <c r="AK2225" i="1"/>
  <c r="AL2225" i="1"/>
  <c r="AM2225" i="1"/>
  <c r="AN2225" i="1"/>
  <c r="AV2225" i="1"/>
  <c r="C2226" i="1"/>
  <c r="D2226" i="1"/>
  <c r="E2226" i="1"/>
  <c r="F2226" i="1"/>
  <c r="G2226" i="1"/>
  <c r="H2226" i="1"/>
  <c r="J2226" i="1"/>
  <c r="K2226" i="1"/>
  <c r="L2226" i="1"/>
  <c r="M2226" i="1"/>
  <c r="AG2226" i="1"/>
  <c r="AH2226" i="1"/>
  <c r="AI2226" i="1"/>
  <c r="AJ2226" i="1"/>
  <c r="AK2226" i="1"/>
  <c r="AL2226" i="1"/>
  <c r="AM2226" i="1"/>
  <c r="AN2226" i="1"/>
  <c r="AV2226" i="1"/>
  <c r="C2227" i="1"/>
  <c r="D2227" i="1"/>
  <c r="E2227" i="1"/>
  <c r="F2227" i="1"/>
  <c r="G2227" i="1"/>
  <c r="H2227" i="1"/>
  <c r="J2227" i="1"/>
  <c r="K2227" i="1"/>
  <c r="L2227" i="1"/>
  <c r="M2227" i="1"/>
  <c r="AG2227" i="1"/>
  <c r="AH2227" i="1"/>
  <c r="AI2227" i="1"/>
  <c r="AJ2227" i="1"/>
  <c r="AK2227" i="1"/>
  <c r="AL2227" i="1"/>
  <c r="AM2227" i="1"/>
  <c r="AN2227" i="1"/>
  <c r="AV2227" i="1"/>
  <c r="C2228" i="1"/>
  <c r="D2228" i="1"/>
  <c r="E2228" i="1"/>
  <c r="F2228" i="1"/>
  <c r="G2228" i="1"/>
  <c r="H2228" i="1"/>
  <c r="J2228" i="1"/>
  <c r="K2228" i="1"/>
  <c r="L2228" i="1"/>
  <c r="M2228" i="1"/>
  <c r="AG2228" i="1"/>
  <c r="AH2228" i="1"/>
  <c r="AI2228" i="1"/>
  <c r="AJ2228" i="1"/>
  <c r="AK2228" i="1"/>
  <c r="AL2228" i="1"/>
  <c r="AM2228" i="1"/>
  <c r="AN2228" i="1"/>
  <c r="AV2228" i="1"/>
  <c r="C2229" i="1"/>
  <c r="D2229" i="1"/>
  <c r="E2229" i="1"/>
  <c r="F2229" i="1"/>
  <c r="G2229" i="1"/>
  <c r="H2229" i="1"/>
  <c r="J2229" i="1"/>
  <c r="K2229" i="1"/>
  <c r="L2229" i="1"/>
  <c r="M2229" i="1"/>
  <c r="AG2229" i="1"/>
  <c r="AH2229" i="1"/>
  <c r="AI2229" i="1"/>
  <c r="AJ2229" i="1"/>
  <c r="AK2229" i="1"/>
  <c r="AL2229" i="1"/>
  <c r="AM2229" i="1"/>
  <c r="AN2229" i="1"/>
  <c r="AV2229" i="1"/>
  <c r="C2230" i="1"/>
  <c r="D2230" i="1"/>
  <c r="E2230" i="1"/>
  <c r="F2230" i="1"/>
  <c r="G2230" i="1"/>
  <c r="H2230" i="1"/>
  <c r="J2230" i="1"/>
  <c r="K2230" i="1"/>
  <c r="L2230" i="1"/>
  <c r="M2230" i="1"/>
  <c r="AG2230" i="1"/>
  <c r="AH2230" i="1"/>
  <c r="AI2230" i="1"/>
  <c r="AJ2230" i="1"/>
  <c r="AK2230" i="1"/>
  <c r="AL2230" i="1"/>
  <c r="AM2230" i="1"/>
  <c r="AN2230" i="1"/>
  <c r="AV2230" i="1"/>
  <c r="C2231" i="1"/>
  <c r="D2231" i="1"/>
  <c r="E2231" i="1"/>
  <c r="F2231" i="1"/>
  <c r="G2231" i="1"/>
  <c r="H2231" i="1"/>
  <c r="J2231" i="1"/>
  <c r="K2231" i="1"/>
  <c r="L2231" i="1"/>
  <c r="M2231" i="1"/>
  <c r="AG2231" i="1"/>
  <c r="AH2231" i="1"/>
  <c r="AI2231" i="1"/>
  <c r="AJ2231" i="1"/>
  <c r="AK2231" i="1"/>
  <c r="AL2231" i="1"/>
  <c r="AM2231" i="1"/>
  <c r="AN2231" i="1"/>
  <c r="AV2231" i="1"/>
  <c r="C2232" i="1"/>
  <c r="D2232" i="1"/>
  <c r="E2232" i="1"/>
  <c r="F2232" i="1"/>
  <c r="G2232" i="1"/>
  <c r="H2232" i="1"/>
  <c r="J2232" i="1"/>
  <c r="K2232" i="1"/>
  <c r="L2232" i="1"/>
  <c r="M2232" i="1"/>
  <c r="AG2232" i="1"/>
  <c r="AH2232" i="1"/>
  <c r="AI2232" i="1"/>
  <c r="AJ2232" i="1"/>
  <c r="AK2232" i="1"/>
  <c r="AL2232" i="1"/>
  <c r="AM2232" i="1"/>
  <c r="AN2232" i="1"/>
  <c r="AV2232" i="1"/>
  <c r="C2233" i="1"/>
  <c r="D2233" i="1"/>
  <c r="E2233" i="1"/>
  <c r="F2233" i="1"/>
  <c r="G2233" i="1"/>
  <c r="H2233" i="1"/>
  <c r="J2233" i="1"/>
  <c r="K2233" i="1"/>
  <c r="L2233" i="1"/>
  <c r="M2233" i="1"/>
  <c r="AG2233" i="1"/>
  <c r="AH2233" i="1"/>
  <c r="AI2233" i="1"/>
  <c r="AJ2233" i="1"/>
  <c r="AK2233" i="1"/>
  <c r="AL2233" i="1"/>
  <c r="AM2233" i="1"/>
  <c r="AN2233" i="1"/>
  <c r="AV2233" i="1"/>
  <c r="C2234" i="1"/>
  <c r="D2234" i="1"/>
  <c r="E2234" i="1"/>
  <c r="F2234" i="1"/>
  <c r="G2234" i="1"/>
  <c r="H2234" i="1"/>
  <c r="J2234" i="1"/>
  <c r="K2234" i="1"/>
  <c r="L2234" i="1"/>
  <c r="M2234" i="1"/>
  <c r="AG2234" i="1"/>
  <c r="AH2234" i="1"/>
  <c r="AI2234" i="1"/>
  <c r="AJ2234" i="1"/>
  <c r="AK2234" i="1"/>
  <c r="AL2234" i="1"/>
  <c r="AM2234" i="1"/>
  <c r="AN2234" i="1"/>
  <c r="AV2234" i="1"/>
  <c r="C2235" i="1"/>
  <c r="D2235" i="1"/>
  <c r="E2235" i="1"/>
  <c r="F2235" i="1"/>
  <c r="G2235" i="1"/>
  <c r="H2235" i="1"/>
  <c r="J2235" i="1"/>
  <c r="K2235" i="1"/>
  <c r="L2235" i="1"/>
  <c r="M2235" i="1"/>
  <c r="AG2235" i="1"/>
  <c r="AH2235" i="1"/>
  <c r="AI2235" i="1"/>
  <c r="AJ2235" i="1"/>
  <c r="AK2235" i="1"/>
  <c r="AL2235" i="1"/>
  <c r="AM2235" i="1"/>
  <c r="AN2235" i="1"/>
  <c r="AV2235" i="1"/>
  <c r="C2236" i="1"/>
  <c r="D2236" i="1"/>
  <c r="E2236" i="1"/>
  <c r="F2236" i="1"/>
  <c r="G2236" i="1"/>
  <c r="H2236" i="1"/>
  <c r="J2236" i="1"/>
  <c r="K2236" i="1"/>
  <c r="L2236" i="1"/>
  <c r="M2236" i="1"/>
  <c r="AG2236" i="1"/>
  <c r="AH2236" i="1"/>
  <c r="AI2236" i="1"/>
  <c r="AJ2236" i="1"/>
  <c r="AK2236" i="1"/>
  <c r="AL2236" i="1"/>
  <c r="AM2236" i="1"/>
  <c r="AN2236" i="1"/>
  <c r="C2238" i="1"/>
  <c r="D2238" i="1"/>
  <c r="E2238" i="1"/>
  <c r="F2238" i="1"/>
  <c r="G2238" i="1"/>
  <c r="H2238" i="1"/>
  <c r="J2238" i="1"/>
  <c r="K2238" i="1"/>
  <c r="L2238" i="1"/>
  <c r="M2238" i="1"/>
  <c r="AG2238" i="1"/>
  <c r="AH2238" i="1"/>
  <c r="AI2238" i="1"/>
  <c r="AJ2238" i="1"/>
  <c r="AK2238" i="1"/>
  <c r="AL2238" i="1"/>
  <c r="AM2238" i="1"/>
  <c r="AN2238" i="1"/>
  <c r="AV2238" i="1"/>
  <c r="C2239" i="1"/>
  <c r="D2239" i="1"/>
  <c r="E2239" i="1"/>
  <c r="F2239" i="1"/>
  <c r="G2239" i="1"/>
  <c r="H2239" i="1"/>
  <c r="J2239" i="1"/>
  <c r="K2239" i="1"/>
  <c r="L2239" i="1"/>
  <c r="M2239" i="1"/>
  <c r="AG2239" i="1"/>
  <c r="AH2239" i="1"/>
  <c r="AI2239" i="1"/>
  <c r="AJ2239" i="1"/>
  <c r="AK2239" i="1"/>
  <c r="AL2239" i="1"/>
  <c r="AM2239" i="1"/>
  <c r="AN2239" i="1"/>
  <c r="AV2239" i="1"/>
  <c r="C2240" i="1"/>
  <c r="D2240" i="1"/>
  <c r="E2240" i="1"/>
  <c r="F2240" i="1"/>
  <c r="G2240" i="1"/>
  <c r="H2240" i="1"/>
  <c r="J2240" i="1"/>
  <c r="K2240" i="1"/>
  <c r="L2240" i="1"/>
  <c r="M2240" i="1"/>
  <c r="AG2240" i="1"/>
  <c r="AH2240" i="1"/>
  <c r="AI2240" i="1"/>
  <c r="AJ2240" i="1"/>
  <c r="AK2240" i="1"/>
  <c r="AL2240" i="1"/>
  <c r="AM2240" i="1"/>
  <c r="AN2240" i="1"/>
  <c r="AV2240" i="1"/>
  <c r="C2241" i="1"/>
  <c r="D2241" i="1"/>
  <c r="E2241" i="1"/>
  <c r="F2241" i="1"/>
  <c r="G2241" i="1"/>
  <c r="H2241" i="1"/>
  <c r="J2241" i="1"/>
  <c r="K2241" i="1"/>
  <c r="L2241" i="1"/>
  <c r="M2241" i="1"/>
  <c r="AG2241" i="1"/>
  <c r="AH2241" i="1"/>
  <c r="AI2241" i="1"/>
  <c r="AJ2241" i="1"/>
  <c r="AK2241" i="1"/>
  <c r="AL2241" i="1"/>
  <c r="AM2241" i="1"/>
  <c r="AN2241" i="1"/>
  <c r="AV2241" i="1"/>
  <c r="C2242" i="1"/>
  <c r="D2242" i="1"/>
  <c r="E2242" i="1"/>
  <c r="F2242" i="1"/>
  <c r="G2242" i="1"/>
  <c r="H2242" i="1"/>
  <c r="J2242" i="1"/>
  <c r="K2242" i="1"/>
  <c r="L2242" i="1"/>
  <c r="M2242" i="1"/>
  <c r="AG2242" i="1"/>
  <c r="AH2242" i="1"/>
  <c r="AI2242" i="1"/>
  <c r="AJ2242" i="1"/>
  <c r="AK2242" i="1"/>
  <c r="AL2242" i="1"/>
  <c r="AM2242" i="1"/>
  <c r="AN2242" i="1"/>
  <c r="AV2242" i="1"/>
  <c r="C2243" i="1"/>
  <c r="D2243" i="1"/>
  <c r="E2243" i="1"/>
  <c r="F2243" i="1"/>
  <c r="G2243" i="1"/>
  <c r="H2243" i="1"/>
  <c r="J2243" i="1"/>
  <c r="K2243" i="1"/>
  <c r="L2243" i="1"/>
  <c r="M2243" i="1"/>
  <c r="AG2243" i="1"/>
  <c r="AH2243" i="1"/>
  <c r="AI2243" i="1"/>
  <c r="AJ2243" i="1"/>
  <c r="AK2243" i="1"/>
  <c r="AL2243" i="1"/>
  <c r="AM2243" i="1"/>
  <c r="AN2243" i="1"/>
  <c r="AV2243" i="1"/>
  <c r="C2244" i="1"/>
  <c r="D2244" i="1"/>
  <c r="E2244" i="1"/>
  <c r="F2244" i="1"/>
  <c r="G2244" i="1"/>
  <c r="H2244" i="1"/>
  <c r="J2244" i="1"/>
  <c r="K2244" i="1"/>
  <c r="L2244" i="1"/>
  <c r="M2244" i="1"/>
  <c r="AG2244" i="1"/>
  <c r="AH2244" i="1"/>
  <c r="AI2244" i="1"/>
  <c r="AJ2244" i="1"/>
  <c r="AK2244" i="1"/>
  <c r="AL2244" i="1"/>
  <c r="AM2244" i="1"/>
  <c r="AN2244" i="1"/>
  <c r="AV2244" i="1"/>
  <c r="C2245" i="1"/>
  <c r="D2245" i="1"/>
  <c r="E2245" i="1"/>
  <c r="F2245" i="1"/>
  <c r="G2245" i="1"/>
  <c r="H2245" i="1"/>
  <c r="J2245" i="1"/>
  <c r="K2245" i="1"/>
  <c r="L2245" i="1"/>
  <c r="M2245" i="1"/>
  <c r="AG2245" i="1"/>
  <c r="AH2245" i="1"/>
  <c r="AI2245" i="1"/>
  <c r="AJ2245" i="1"/>
  <c r="AK2245" i="1"/>
  <c r="AL2245" i="1"/>
  <c r="AM2245" i="1"/>
  <c r="AN2245" i="1"/>
  <c r="AV2245" i="1"/>
  <c r="C2246" i="1"/>
  <c r="D2246" i="1"/>
  <c r="E2246" i="1"/>
  <c r="F2246" i="1"/>
  <c r="G2246" i="1"/>
  <c r="H2246" i="1"/>
  <c r="J2246" i="1"/>
  <c r="K2246" i="1"/>
  <c r="L2246" i="1"/>
  <c r="M2246" i="1"/>
  <c r="AG2246" i="1"/>
  <c r="AH2246" i="1"/>
  <c r="AI2246" i="1"/>
  <c r="AJ2246" i="1"/>
  <c r="AK2246" i="1"/>
  <c r="AL2246" i="1"/>
  <c r="AM2246" i="1"/>
  <c r="AN2246" i="1"/>
  <c r="AV2246" i="1"/>
  <c r="C2247" i="1"/>
  <c r="D2247" i="1"/>
  <c r="E2247" i="1"/>
  <c r="F2247" i="1"/>
  <c r="G2247" i="1"/>
  <c r="H2247" i="1"/>
  <c r="J2247" i="1"/>
  <c r="K2247" i="1"/>
  <c r="L2247" i="1"/>
  <c r="M2247" i="1"/>
  <c r="AG2247" i="1"/>
  <c r="AH2247" i="1"/>
  <c r="AI2247" i="1"/>
  <c r="AJ2247" i="1"/>
  <c r="AK2247" i="1"/>
  <c r="AL2247" i="1"/>
  <c r="AM2247" i="1"/>
  <c r="AN2247" i="1"/>
  <c r="AV2247" i="1"/>
  <c r="C2248" i="1"/>
  <c r="D2248" i="1"/>
  <c r="E2248" i="1"/>
  <c r="F2248" i="1"/>
  <c r="G2248" i="1"/>
  <c r="H2248" i="1"/>
  <c r="J2248" i="1"/>
  <c r="K2248" i="1"/>
  <c r="L2248" i="1"/>
  <c r="M2248" i="1"/>
  <c r="AG2248" i="1"/>
  <c r="AH2248" i="1"/>
  <c r="AI2248" i="1"/>
  <c r="AJ2248" i="1"/>
  <c r="AK2248" i="1"/>
  <c r="AL2248" i="1"/>
  <c r="AM2248" i="1"/>
  <c r="AN2248" i="1"/>
  <c r="AV2248" i="1"/>
  <c r="C2249" i="1"/>
  <c r="D2249" i="1"/>
  <c r="E2249" i="1"/>
  <c r="F2249" i="1"/>
  <c r="G2249" i="1"/>
  <c r="H2249" i="1"/>
  <c r="J2249" i="1"/>
  <c r="K2249" i="1"/>
  <c r="L2249" i="1"/>
  <c r="M2249" i="1"/>
  <c r="AG2249" i="1"/>
  <c r="AH2249" i="1"/>
  <c r="AI2249" i="1"/>
  <c r="AJ2249" i="1"/>
  <c r="AK2249" i="1"/>
  <c r="AL2249" i="1"/>
  <c r="AM2249" i="1"/>
  <c r="AN2249" i="1"/>
  <c r="AV2249" i="1"/>
  <c r="C2250" i="1"/>
  <c r="D2250" i="1"/>
  <c r="E2250" i="1"/>
  <c r="F2250" i="1"/>
  <c r="G2250" i="1"/>
  <c r="H2250" i="1"/>
  <c r="J2250" i="1"/>
  <c r="K2250" i="1"/>
  <c r="L2250" i="1"/>
  <c r="M2250" i="1"/>
  <c r="AG2250" i="1"/>
  <c r="AH2250" i="1"/>
  <c r="AI2250" i="1"/>
  <c r="AJ2250" i="1"/>
  <c r="AK2250" i="1"/>
  <c r="AL2250" i="1"/>
  <c r="AM2250" i="1"/>
  <c r="AN2250" i="1"/>
  <c r="AV2250" i="1"/>
  <c r="C2251" i="1"/>
  <c r="D2251" i="1"/>
  <c r="E2251" i="1"/>
  <c r="F2251" i="1"/>
  <c r="G2251" i="1"/>
  <c r="H2251" i="1"/>
  <c r="J2251" i="1"/>
  <c r="K2251" i="1"/>
  <c r="L2251" i="1"/>
  <c r="M2251" i="1"/>
  <c r="AG2251" i="1"/>
  <c r="AH2251" i="1"/>
  <c r="AI2251" i="1"/>
  <c r="AJ2251" i="1"/>
  <c r="AK2251" i="1"/>
  <c r="AL2251" i="1"/>
  <c r="AM2251" i="1"/>
  <c r="AN2251" i="1"/>
  <c r="AV2251" i="1"/>
  <c r="C2252" i="1"/>
  <c r="D2252" i="1"/>
  <c r="E2252" i="1"/>
  <c r="F2252" i="1"/>
  <c r="G2252" i="1"/>
  <c r="H2252" i="1"/>
  <c r="J2252" i="1"/>
  <c r="K2252" i="1"/>
  <c r="L2252" i="1"/>
  <c r="M2252" i="1"/>
  <c r="AG2252" i="1"/>
  <c r="AH2252" i="1"/>
  <c r="AI2252" i="1"/>
  <c r="AJ2252" i="1"/>
  <c r="AK2252" i="1"/>
  <c r="AL2252" i="1"/>
  <c r="AM2252" i="1"/>
  <c r="AN2252" i="1"/>
  <c r="AV2252" i="1"/>
  <c r="C2253" i="1"/>
  <c r="D2253" i="1"/>
  <c r="E2253" i="1"/>
  <c r="F2253" i="1"/>
  <c r="G2253" i="1"/>
  <c r="H2253" i="1"/>
  <c r="J2253" i="1"/>
  <c r="K2253" i="1"/>
  <c r="L2253" i="1"/>
  <c r="M2253" i="1"/>
  <c r="AG2253" i="1"/>
  <c r="AH2253" i="1"/>
  <c r="AI2253" i="1"/>
  <c r="AJ2253" i="1"/>
  <c r="AK2253" i="1"/>
  <c r="AL2253" i="1"/>
  <c r="AM2253" i="1"/>
  <c r="AN2253" i="1"/>
  <c r="AV2253" i="1"/>
  <c r="C2254" i="1"/>
  <c r="D2254" i="1"/>
  <c r="E2254" i="1"/>
  <c r="F2254" i="1"/>
  <c r="G2254" i="1"/>
  <c r="H2254" i="1"/>
  <c r="J2254" i="1"/>
  <c r="K2254" i="1"/>
  <c r="L2254" i="1"/>
  <c r="M2254" i="1"/>
  <c r="AG2254" i="1"/>
  <c r="AH2254" i="1"/>
  <c r="AI2254" i="1"/>
  <c r="AJ2254" i="1"/>
  <c r="AK2254" i="1"/>
  <c r="AL2254" i="1"/>
  <c r="AM2254" i="1"/>
  <c r="AN2254" i="1"/>
  <c r="AV2254" i="1"/>
  <c r="C2255" i="1"/>
  <c r="D2255" i="1"/>
  <c r="E2255" i="1"/>
  <c r="F2255" i="1"/>
  <c r="G2255" i="1"/>
  <c r="H2255" i="1"/>
  <c r="J2255" i="1"/>
  <c r="K2255" i="1"/>
  <c r="L2255" i="1"/>
  <c r="M2255" i="1"/>
  <c r="AG2255" i="1"/>
  <c r="AH2255" i="1"/>
  <c r="AI2255" i="1"/>
  <c r="AJ2255" i="1"/>
  <c r="AK2255" i="1"/>
  <c r="AL2255" i="1"/>
  <c r="AM2255" i="1"/>
  <c r="AN2255" i="1"/>
  <c r="AV2255" i="1"/>
  <c r="C2256" i="1"/>
  <c r="D2256" i="1"/>
  <c r="E2256" i="1"/>
  <c r="F2256" i="1"/>
  <c r="G2256" i="1"/>
  <c r="H2256" i="1"/>
  <c r="J2256" i="1"/>
  <c r="K2256" i="1"/>
  <c r="L2256" i="1"/>
  <c r="M2256" i="1"/>
  <c r="AG2256" i="1"/>
  <c r="AH2256" i="1"/>
  <c r="AI2256" i="1"/>
  <c r="AJ2256" i="1"/>
  <c r="AK2256" i="1"/>
  <c r="AL2256" i="1"/>
  <c r="AM2256" i="1"/>
  <c r="AN2256" i="1"/>
  <c r="AV2256" i="1"/>
  <c r="C2257" i="1"/>
  <c r="D2257" i="1"/>
  <c r="E2257" i="1"/>
  <c r="F2257" i="1"/>
  <c r="G2257" i="1"/>
  <c r="H2257" i="1"/>
  <c r="J2257" i="1"/>
  <c r="K2257" i="1"/>
  <c r="L2257" i="1"/>
  <c r="M2257" i="1"/>
  <c r="AG2257" i="1"/>
  <c r="AH2257" i="1"/>
  <c r="AI2257" i="1"/>
  <c r="AJ2257" i="1"/>
  <c r="AK2257" i="1"/>
  <c r="AL2257" i="1"/>
  <c r="AM2257" i="1"/>
  <c r="AN2257" i="1"/>
  <c r="AV2257" i="1"/>
  <c r="C2258" i="1"/>
  <c r="D2258" i="1"/>
  <c r="E2258" i="1"/>
  <c r="F2258" i="1"/>
  <c r="G2258" i="1"/>
  <c r="H2258" i="1"/>
  <c r="J2258" i="1"/>
  <c r="K2258" i="1"/>
  <c r="L2258" i="1"/>
  <c r="M2258" i="1"/>
  <c r="AG2258" i="1"/>
  <c r="AH2258" i="1"/>
  <c r="AI2258" i="1"/>
  <c r="AJ2258" i="1"/>
  <c r="AK2258" i="1"/>
  <c r="AL2258" i="1"/>
  <c r="AM2258" i="1"/>
  <c r="AN2258" i="1"/>
  <c r="AV2258" i="1"/>
  <c r="C2259" i="1"/>
  <c r="D2259" i="1"/>
  <c r="E2259" i="1"/>
  <c r="F2259" i="1"/>
  <c r="G2259" i="1"/>
  <c r="H2259" i="1"/>
  <c r="J2259" i="1"/>
  <c r="K2259" i="1"/>
  <c r="L2259" i="1"/>
  <c r="M2259" i="1"/>
  <c r="AG2259" i="1"/>
  <c r="AH2259" i="1"/>
  <c r="AI2259" i="1"/>
  <c r="AJ2259" i="1"/>
  <c r="AK2259" i="1"/>
  <c r="AL2259" i="1"/>
  <c r="AM2259" i="1"/>
  <c r="AN2259" i="1"/>
  <c r="AV2259" i="1"/>
  <c r="C2260" i="1"/>
  <c r="D2260" i="1"/>
  <c r="E2260" i="1"/>
  <c r="F2260" i="1"/>
  <c r="G2260" i="1"/>
  <c r="H2260" i="1"/>
  <c r="J2260" i="1"/>
  <c r="K2260" i="1"/>
  <c r="L2260" i="1"/>
  <c r="M2260" i="1"/>
  <c r="AG2260" i="1"/>
  <c r="AH2260" i="1"/>
  <c r="AI2260" i="1"/>
  <c r="AJ2260" i="1"/>
  <c r="AK2260" i="1"/>
  <c r="AL2260" i="1"/>
  <c r="AM2260" i="1"/>
  <c r="AN2260" i="1"/>
  <c r="AV2260" i="1"/>
  <c r="C2261" i="1"/>
  <c r="D2261" i="1"/>
  <c r="E2261" i="1"/>
  <c r="F2261" i="1"/>
  <c r="G2261" i="1"/>
  <c r="H2261" i="1"/>
  <c r="J2261" i="1"/>
  <c r="K2261" i="1"/>
  <c r="L2261" i="1"/>
  <c r="M2261" i="1"/>
  <c r="AG2261" i="1"/>
  <c r="AH2261" i="1"/>
  <c r="AI2261" i="1"/>
  <c r="AJ2261" i="1"/>
  <c r="AK2261" i="1"/>
  <c r="AL2261" i="1"/>
  <c r="AM2261" i="1"/>
  <c r="AN2261" i="1"/>
  <c r="N1" i="23"/>
  <c r="D1" i="23"/>
  <c r="O1" i="23"/>
  <c r="E1" i="23"/>
  <c r="P1" i="23"/>
  <c r="F1" i="23"/>
  <c r="J1" i="23"/>
  <c r="K1" i="23"/>
  <c r="L1" i="23"/>
  <c r="M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C3" i="23"/>
  <c r="D3" i="23"/>
  <c r="E3" i="23"/>
  <c r="F3" i="23"/>
  <c r="G3" i="23"/>
  <c r="H3" i="23"/>
  <c r="J3" i="23"/>
  <c r="K3" i="23"/>
  <c r="L3" i="23"/>
  <c r="M3" i="23"/>
  <c r="AG3" i="23"/>
  <c r="AQ3" i="23"/>
  <c r="C4" i="23"/>
  <c r="D4" i="23"/>
  <c r="E4" i="23"/>
  <c r="F4" i="23"/>
  <c r="G4" i="23"/>
  <c r="H4" i="23"/>
  <c r="J4" i="23"/>
  <c r="K4" i="23"/>
  <c r="L4" i="23"/>
  <c r="M4" i="23"/>
  <c r="AG4" i="23"/>
  <c r="AQ4" i="23"/>
  <c r="C5" i="23"/>
  <c r="D5" i="23"/>
  <c r="E5" i="23"/>
  <c r="F5" i="23"/>
  <c r="G5" i="23"/>
  <c r="H5" i="23"/>
  <c r="J5" i="23"/>
  <c r="K5" i="23"/>
  <c r="L5" i="23"/>
  <c r="M5" i="23"/>
  <c r="AG5" i="23"/>
  <c r="AQ5" i="23"/>
  <c r="C6" i="23"/>
  <c r="D6" i="23"/>
  <c r="E6" i="23"/>
  <c r="F6" i="23"/>
  <c r="G6" i="23"/>
  <c r="H6" i="23"/>
  <c r="J6" i="23"/>
  <c r="K6" i="23"/>
  <c r="L6" i="23"/>
  <c r="M6" i="23"/>
  <c r="AG6" i="23"/>
  <c r="AQ6" i="23"/>
  <c r="C7" i="23"/>
  <c r="D7" i="23"/>
  <c r="E7" i="23"/>
  <c r="F7" i="23"/>
  <c r="G7" i="23"/>
  <c r="H7" i="23"/>
  <c r="J7" i="23"/>
  <c r="K7" i="23"/>
  <c r="L7" i="23"/>
  <c r="M7" i="23"/>
  <c r="AG7" i="23"/>
  <c r="AQ7" i="23"/>
  <c r="C8" i="23"/>
  <c r="D8" i="23"/>
  <c r="E8" i="23"/>
  <c r="F8" i="23"/>
  <c r="G8" i="23"/>
  <c r="H8" i="23"/>
  <c r="J8" i="23"/>
  <c r="K8" i="23"/>
  <c r="L8" i="23"/>
  <c r="M8" i="23"/>
  <c r="AG8" i="23"/>
  <c r="AQ8" i="23"/>
  <c r="C9" i="23"/>
  <c r="D9" i="23"/>
  <c r="E9" i="23"/>
  <c r="F9" i="23"/>
  <c r="G9" i="23"/>
  <c r="H9" i="23"/>
  <c r="J9" i="23"/>
  <c r="K9" i="23"/>
  <c r="L9" i="23"/>
  <c r="M9" i="23"/>
  <c r="AG9" i="23"/>
  <c r="AQ9" i="23"/>
  <c r="C10" i="23"/>
  <c r="D10" i="23"/>
  <c r="E10" i="23"/>
  <c r="F10" i="23"/>
  <c r="G10" i="23"/>
  <c r="H10" i="23"/>
  <c r="J10" i="23"/>
  <c r="K10" i="23"/>
  <c r="L10" i="23"/>
  <c r="M10" i="23"/>
  <c r="AG10" i="23"/>
  <c r="AQ10" i="23"/>
  <c r="C11" i="23"/>
  <c r="D11" i="23"/>
  <c r="E11" i="23"/>
  <c r="F11" i="23"/>
  <c r="G11" i="23"/>
  <c r="H11" i="23"/>
  <c r="J11" i="23"/>
  <c r="K11" i="23"/>
  <c r="L11" i="23"/>
  <c r="M11" i="23"/>
  <c r="AG11" i="23"/>
  <c r="AQ11" i="23"/>
  <c r="C12" i="23"/>
  <c r="D12" i="23"/>
  <c r="E12" i="23"/>
  <c r="F12" i="23"/>
  <c r="G12" i="23"/>
  <c r="H12" i="23"/>
  <c r="J12" i="23"/>
  <c r="K12" i="23"/>
  <c r="L12" i="23"/>
  <c r="M12" i="23"/>
  <c r="AG12" i="23"/>
  <c r="AQ12" i="23"/>
  <c r="C13" i="23"/>
  <c r="D13" i="23"/>
  <c r="E13" i="23"/>
  <c r="F13" i="23"/>
  <c r="G13" i="23"/>
  <c r="H13" i="23"/>
  <c r="J13" i="23"/>
  <c r="K13" i="23"/>
  <c r="L13" i="23"/>
  <c r="M13" i="23"/>
  <c r="AG13" i="23"/>
  <c r="AQ13" i="23"/>
  <c r="C14" i="23"/>
  <c r="D14" i="23"/>
  <c r="E14" i="23"/>
  <c r="F14" i="23"/>
  <c r="G14" i="23"/>
  <c r="H14" i="23"/>
  <c r="J14" i="23"/>
  <c r="K14" i="23"/>
  <c r="L14" i="23"/>
  <c r="M14" i="23"/>
  <c r="AG14" i="23"/>
  <c r="AQ14" i="23"/>
  <c r="C15" i="23"/>
  <c r="D15" i="23"/>
  <c r="E15" i="23"/>
  <c r="F15" i="23"/>
  <c r="G15" i="23"/>
  <c r="H15" i="23"/>
  <c r="J15" i="23"/>
  <c r="K15" i="23"/>
  <c r="L15" i="23"/>
  <c r="M15" i="23"/>
  <c r="AG15" i="23"/>
  <c r="AQ15" i="23"/>
  <c r="C16" i="23"/>
  <c r="D16" i="23"/>
  <c r="E16" i="23"/>
  <c r="F16" i="23"/>
  <c r="G16" i="23"/>
  <c r="H16" i="23"/>
  <c r="J16" i="23"/>
  <c r="K16" i="23"/>
  <c r="L16" i="23"/>
  <c r="M16" i="23"/>
  <c r="AG16" i="23"/>
  <c r="AQ16" i="23"/>
  <c r="C17" i="23"/>
  <c r="D17" i="23"/>
  <c r="E17" i="23"/>
  <c r="F17" i="23"/>
  <c r="G17" i="23"/>
  <c r="H17" i="23"/>
  <c r="J17" i="23"/>
  <c r="K17" i="23"/>
  <c r="L17" i="23"/>
  <c r="M17" i="23"/>
  <c r="AG17" i="23"/>
  <c r="AQ17" i="23"/>
  <c r="C18" i="23"/>
  <c r="D18" i="23"/>
  <c r="E18" i="23"/>
  <c r="F18" i="23"/>
  <c r="G18" i="23"/>
  <c r="H18" i="23"/>
  <c r="J18" i="23"/>
  <c r="K18" i="23"/>
  <c r="L18" i="23"/>
  <c r="M18" i="23"/>
  <c r="AG18" i="23"/>
  <c r="AQ18" i="23"/>
  <c r="C19" i="23"/>
  <c r="D19" i="23"/>
  <c r="E19" i="23"/>
  <c r="F19" i="23"/>
  <c r="G19" i="23"/>
  <c r="H19" i="23"/>
  <c r="J19" i="23"/>
  <c r="K19" i="23"/>
  <c r="L19" i="23"/>
  <c r="M19" i="23"/>
  <c r="AG19" i="23"/>
  <c r="AQ19" i="23"/>
  <c r="C20" i="23"/>
  <c r="D20" i="23"/>
  <c r="E20" i="23"/>
  <c r="F20" i="23"/>
  <c r="G20" i="23"/>
  <c r="H20" i="23"/>
  <c r="J20" i="23"/>
  <c r="K20" i="23"/>
  <c r="L20" i="23"/>
  <c r="M20" i="23"/>
  <c r="AG20" i="23"/>
  <c r="AQ20" i="23"/>
  <c r="C21" i="23"/>
  <c r="D21" i="23"/>
  <c r="E21" i="23"/>
  <c r="F21" i="23"/>
  <c r="G21" i="23"/>
  <c r="H21" i="23"/>
  <c r="J21" i="23"/>
  <c r="K21" i="23"/>
  <c r="L21" i="23"/>
  <c r="M21" i="23"/>
  <c r="AG21" i="23"/>
  <c r="AQ21" i="23"/>
  <c r="C22" i="23"/>
  <c r="D22" i="23"/>
  <c r="E22" i="23"/>
  <c r="F22" i="23"/>
  <c r="G22" i="23"/>
  <c r="H22" i="23"/>
  <c r="J22" i="23"/>
  <c r="K22" i="23"/>
  <c r="L22" i="23"/>
  <c r="M22" i="23"/>
  <c r="AG22" i="23"/>
  <c r="AQ22" i="23"/>
  <c r="C23" i="23"/>
  <c r="D23" i="23"/>
  <c r="E23" i="23"/>
  <c r="F23" i="23"/>
  <c r="G23" i="23"/>
  <c r="H23" i="23"/>
  <c r="J23" i="23"/>
  <c r="K23" i="23"/>
  <c r="L23" i="23"/>
  <c r="M23" i="23"/>
  <c r="AG23" i="23"/>
  <c r="AQ23" i="23"/>
  <c r="C24" i="23"/>
  <c r="D24" i="23"/>
  <c r="E24" i="23"/>
  <c r="F24" i="23"/>
  <c r="G24" i="23"/>
  <c r="H24" i="23"/>
  <c r="J24" i="23"/>
  <c r="K24" i="23"/>
  <c r="L24" i="23"/>
  <c r="M24" i="23"/>
  <c r="AG24" i="23"/>
  <c r="AQ24" i="23"/>
  <c r="C25" i="23"/>
  <c r="D25" i="23"/>
  <c r="E25" i="23"/>
  <c r="F25" i="23"/>
  <c r="G25" i="23"/>
  <c r="H25" i="23"/>
  <c r="J25" i="23"/>
  <c r="K25" i="23"/>
  <c r="L25" i="23"/>
  <c r="M25" i="23"/>
  <c r="AG25" i="23"/>
  <c r="AQ25" i="23"/>
  <c r="C26" i="23"/>
  <c r="D26" i="23"/>
  <c r="E26" i="23"/>
  <c r="F26" i="23"/>
  <c r="G26" i="23"/>
  <c r="H26" i="23"/>
  <c r="J26" i="23"/>
  <c r="K26" i="23"/>
  <c r="L26" i="23"/>
  <c r="M26" i="23"/>
  <c r="AG26" i="23"/>
  <c r="AQ26" i="23"/>
  <c r="C27" i="23"/>
  <c r="D27" i="23"/>
  <c r="E27" i="23"/>
  <c r="F27" i="23"/>
  <c r="G27" i="23"/>
  <c r="H27" i="23"/>
  <c r="J27" i="23"/>
  <c r="K27" i="23"/>
  <c r="L27" i="23"/>
  <c r="M27" i="23"/>
  <c r="AG27" i="23"/>
  <c r="AQ27" i="23"/>
  <c r="C28" i="23"/>
  <c r="D28" i="23"/>
  <c r="E28" i="23"/>
  <c r="F28" i="23"/>
  <c r="G28" i="23"/>
  <c r="H28" i="23"/>
  <c r="J28" i="23"/>
  <c r="K28" i="23"/>
  <c r="L28" i="23"/>
  <c r="M28" i="23"/>
  <c r="AG28" i="23"/>
  <c r="AQ28" i="23"/>
  <c r="C29" i="23"/>
  <c r="D29" i="23"/>
  <c r="E29" i="23"/>
  <c r="F29" i="23"/>
  <c r="G29" i="23"/>
  <c r="H29" i="23"/>
  <c r="J29" i="23"/>
  <c r="K29" i="23"/>
  <c r="L29" i="23"/>
  <c r="M29" i="23"/>
  <c r="AG29" i="23"/>
  <c r="AQ29" i="23"/>
  <c r="C30" i="23"/>
  <c r="D30" i="23"/>
  <c r="E30" i="23"/>
  <c r="F30" i="23"/>
  <c r="G30" i="23"/>
  <c r="H30" i="23"/>
  <c r="J30" i="23"/>
  <c r="K30" i="23"/>
  <c r="L30" i="23"/>
  <c r="M30" i="23"/>
  <c r="AG30" i="23"/>
  <c r="AQ30" i="23"/>
  <c r="C31" i="23"/>
  <c r="D31" i="23"/>
  <c r="E31" i="23"/>
  <c r="F31" i="23"/>
  <c r="G31" i="23"/>
  <c r="H31" i="23"/>
  <c r="J31" i="23"/>
  <c r="K31" i="23"/>
  <c r="L31" i="23"/>
  <c r="M31" i="23"/>
  <c r="AG31" i="23"/>
  <c r="AQ31" i="23"/>
  <c r="C32" i="23"/>
  <c r="D32" i="23"/>
  <c r="E32" i="23"/>
  <c r="F32" i="23"/>
  <c r="G32" i="23"/>
  <c r="H32" i="23"/>
  <c r="J32" i="23"/>
  <c r="K32" i="23"/>
  <c r="L32" i="23"/>
  <c r="M32" i="23"/>
  <c r="AG32" i="23"/>
  <c r="AQ32" i="23"/>
  <c r="C33" i="23"/>
  <c r="D33" i="23"/>
  <c r="E33" i="23"/>
  <c r="F33" i="23"/>
  <c r="G33" i="23"/>
  <c r="H33" i="23"/>
  <c r="J33" i="23"/>
  <c r="K33" i="23"/>
  <c r="L33" i="23"/>
  <c r="M33" i="23"/>
  <c r="AG33" i="23"/>
  <c r="AQ33" i="23"/>
  <c r="C34" i="23"/>
  <c r="D34" i="23"/>
  <c r="E34" i="23"/>
  <c r="F34" i="23"/>
  <c r="G34" i="23"/>
  <c r="H34" i="23"/>
  <c r="J34" i="23"/>
  <c r="K34" i="23"/>
  <c r="L34" i="23"/>
  <c r="M34" i="23"/>
  <c r="AG34" i="23"/>
  <c r="AQ34" i="23"/>
  <c r="C35" i="23"/>
  <c r="D35" i="23"/>
  <c r="E35" i="23"/>
  <c r="F35" i="23"/>
  <c r="G35" i="23"/>
  <c r="H35" i="23"/>
  <c r="J35" i="23"/>
  <c r="K35" i="23"/>
  <c r="L35" i="23"/>
  <c r="M35" i="23"/>
  <c r="AG35" i="23"/>
  <c r="AQ35" i="23"/>
  <c r="C36" i="23"/>
  <c r="D36" i="23"/>
  <c r="E36" i="23"/>
  <c r="F36" i="23"/>
  <c r="G36" i="23"/>
  <c r="H36" i="23"/>
  <c r="J36" i="23"/>
  <c r="K36" i="23"/>
  <c r="L36" i="23"/>
  <c r="M36" i="23"/>
  <c r="AG36" i="23"/>
  <c r="AQ36" i="23"/>
  <c r="C37" i="23"/>
  <c r="D37" i="23"/>
  <c r="E37" i="23"/>
  <c r="F37" i="23"/>
  <c r="G37" i="23"/>
  <c r="H37" i="23"/>
  <c r="J37" i="23"/>
  <c r="K37" i="23"/>
  <c r="L37" i="23"/>
  <c r="M37" i="23"/>
  <c r="AG37" i="23"/>
  <c r="AQ37" i="23"/>
  <c r="C38" i="23"/>
  <c r="D38" i="23"/>
  <c r="E38" i="23"/>
  <c r="F38" i="23"/>
  <c r="G38" i="23"/>
  <c r="H38" i="23"/>
  <c r="J38" i="23"/>
  <c r="K38" i="23"/>
  <c r="L38" i="23"/>
  <c r="M38" i="23"/>
  <c r="AG38" i="23"/>
  <c r="AQ38" i="23"/>
  <c r="C39" i="23"/>
  <c r="D39" i="23"/>
  <c r="E39" i="23"/>
  <c r="F39" i="23"/>
  <c r="G39" i="23"/>
  <c r="H39" i="23"/>
  <c r="J39" i="23"/>
  <c r="K39" i="23"/>
  <c r="L39" i="23"/>
  <c r="M39" i="23"/>
  <c r="AG39" i="23"/>
  <c r="AQ39" i="23"/>
  <c r="C40" i="23"/>
  <c r="D40" i="23"/>
  <c r="E40" i="23"/>
  <c r="F40" i="23"/>
  <c r="G40" i="23"/>
  <c r="H40" i="23"/>
  <c r="J40" i="23"/>
  <c r="K40" i="23"/>
  <c r="L40" i="23"/>
  <c r="M40" i="23"/>
  <c r="AG40" i="23"/>
  <c r="AQ40" i="23"/>
  <c r="C41" i="23"/>
  <c r="D41" i="23"/>
  <c r="E41" i="23"/>
  <c r="F41" i="23"/>
  <c r="G41" i="23"/>
  <c r="H41" i="23"/>
  <c r="J41" i="23"/>
  <c r="K41" i="23"/>
  <c r="L41" i="23"/>
  <c r="M41" i="23"/>
  <c r="AG41" i="23"/>
  <c r="AQ41" i="23"/>
  <c r="C42" i="23"/>
  <c r="D42" i="23"/>
  <c r="E42" i="23"/>
  <c r="F42" i="23"/>
  <c r="G42" i="23"/>
  <c r="H42" i="23"/>
  <c r="J42" i="23"/>
  <c r="K42" i="23"/>
  <c r="L42" i="23"/>
  <c r="M42" i="23"/>
  <c r="AG42" i="23"/>
  <c r="AQ42" i="23"/>
  <c r="C43" i="23"/>
  <c r="D43" i="23"/>
  <c r="E43" i="23"/>
  <c r="F43" i="23"/>
  <c r="G43" i="23"/>
  <c r="H43" i="23"/>
  <c r="J43" i="23"/>
  <c r="K43" i="23"/>
  <c r="L43" i="23"/>
  <c r="M43" i="23"/>
  <c r="AG43" i="23"/>
  <c r="AQ43" i="23"/>
  <c r="C44" i="23"/>
  <c r="D44" i="23"/>
  <c r="E44" i="23"/>
  <c r="F44" i="23"/>
  <c r="G44" i="23"/>
  <c r="H44" i="23"/>
  <c r="J44" i="23"/>
  <c r="K44" i="23"/>
  <c r="L44" i="23"/>
  <c r="M44" i="23"/>
  <c r="AG44" i="23"/>
  <c r="AQ44" i="23"/>
  <c r="C45" i="23"/>
  <c r="D45" i="23"/>
  <c r="E45" i="23"/>
  <c r="F45" i="23"/>
  <c r="G45" i="23"/>
  <c r="H45" i="23"/>
  <c r="J45" i="23"/>
  <c r="K45" i="23"/>
  <c r="L45" i="23"/>
  <c r="M45" i="23"/>
  <c r="AG45" i="23"/>
  <c r="AQ45" i="23"/>
  <c r="C46" i="23"/>
  <c r="D46" i="23"/>
  <c r="E46" i="23"/>
  <c r="F46" i="23"/>
  <c r="G46" i="23"/>
  <c r="H46" i="23"/>
  <c r="J46" i="23"/>
  <c r="K46" i="23"/>
  <c r="L46" i="23"/>
  <c r="M46" i="23"/>
  <c r="AG46" i="23"/>
  <c r="AQ46" i="23"/>
  <c r="C47" i="23"/>
  <c r="D47" i="23"/>
  <c r="E47" i="23"/>
  <c r="F47" i="23"/>
  <c r="G47" i="23"/>
  <c r="H47" i="23"/>
  <c r="J47" i="23"/>
  <c r="K47" i="23"/>
  <c r="L47" i="23"/>
  <c r="M47" i="23"/>
  <c r="AG47" i="23"/>
  <c r="AQ47" i="23"/>
  <c r="C48" i="23"/>
  <c r="D48" i="23"/>
  <c r="E48" i="23"/>
  <c r="F48" i="23"/>
  <c r="G48" i="23"/>
  <c r="H48" i="23"/>
  <c r="J48" i="23"/>
  <c r="K48" i="23"/>
  <c r="L48" i="23"/>
  <c r="M48" i="23"/>
  <c r="AG48" i="23"/>
  <c r="AQ48" i="23"/>
  <c r="C49" i="23"/>
  <c r="D49" i="23"/>
  <c r="E49" i="23"/>
  <c r="F49" i="23"/>
  <c r="G49" i="23"/>
  <c r="H49" i="23"/>
  <c r="J49" i="23"/>
  <c r="K49" i="23"/>
  <c r="L49" i="23"/>
  <c r="M49" i="23"/>
  <c r="AG49" i="23"/>
  <c r="AQ49" i="23"/>
  <c r="C50" i="23"/>
  <c r="D50" i="23"/>
  <c r="E50" i="23"/>
  <c r="F50" i="23"/>
  <c r="G50" i="23"/>
  <c r="H50" i="23"/>
  <c r="J50" i="23"/>
  <c r="K50" i="23"/>
  <c r="L50" i="23"/>
  <c r="M50" i="23"/>
  <c r="AG50" i="23"/>
  <c r="AQ50" i="23"/>
  <c r="C51" i="23"/>
  <c r="D51" i="23"/>
  <c r="E51" i="23"/>
  <c r="F51" i="23"/>
  <c r="G51" i="23"/>
  <c r="H51" i="23"/>
  <c r="J51" i="23"/>
  <c r="K51" i="23"/>
  <c r="L51" i="23"/>
  <c r="M51" i="23"/>
  <c r="AG51" i="23"/>
  <c r="AQ51" i="23"/>
  <c r="C52" i="23"/>
  <c r="D52" i="23"/>
  <c r="E52" i="23"/>
  <c r="F52" i="23"/>
  <c r="G52" i="23"/>
  <c r="H52" i="23"/>
  <c r="J52" i="23"/>
  <c r="K52" i="23"/>
  <c r="L52" i="23"/>
  <c r="M52" i="23"/>
  <c r="AG52" i="23"/>
  <c r="AQ52" i="23"/>
  <c r="C53" i="23"/>
  <c r="D53" i="23"/>
  <c r="E53" i="23"/>
  <c r="F53" i="23"/>
  <c r="G53" i="23"/>
  <c r="H53" i="23"/>
  <c r="J53" i="23"/>
  <c r="K53" i="23"/>
  <c r="L53" i="23"/>
  <c r="M53" i="23"/>
  <c r="AG53" i="23"/>
  <c r="AQ53" i="23"/>
  <c r="C54" i="23"/>
  <c r="D54" i="23"/>
  <c r="E54" i="23"/>
  <c r="F54" i="23"/>
  <c r="G54" i="23"/>
  <c r="H54" i="23"/>
  <c r="J54" i="23"/>
  <c r="K54" i="23"/>
  <c r="L54" i="23"/>
  <c r="M54" i="23"/>
  <c r="AG54" i="23"/>
  <c r="AQ54" i="23"/>
  <c r="C55" i="23"/>
  <c r="D55" i="23"/>
  <c r="E55" i="23"/>
  <c r="F55" i="23"/>
  <c r="G55" i="23"/>
  <c r="H55" i="23"/>
  <c r="J55" i="23"/>
  <c r="K55" i="23"/>
  <c r="L55" i="23"/>
  <c r="M55" i="23"/>
  <c r="AG55" i="23"/>
  <c r="AQ55" i="23"/>
  <c r="C56" i="23"/>
  <c r="D56" i="23"/>
  <c r="E56" i="23"/>
  <c r="F56" i="23"/>
  <c r="G56" i="23"/>
  <c r="H56" i="23"/>
  <c r="J56" i="23"/>
  <c r="K56" i="23"/>
  <c r="L56" i="23"/>
  <c r="M56" i="23"/>
  <c r="AG56" i="23"/>
  <c r="AQ56" i="23"/>
  <c r="C57" i="23"/>
  <c r="D57" i="23"/>
  <c r="E57" i="23"/>
  <c r="F57" i="23"/>
  <c r="G57" i="23"/>
  <c r="H57" i="23"/>
  <c r="J57" i="23"/>
  <c r="K57" i="23"/>
  <c r="L57" i="23"/>
  <c r="M57" i="23"/>
  <c r="AG57" i="23"/>
  <c r="AQ57" i="23"/>
  <c r="C58" i="23"/>
  <c r="D58" i="23"/>
  <c r="E58" i="23"/>
  <c r="F58" i="23"/>
  <c r="G58" i="23"/>
  <c r="H58" i="23"/>
  <c r="J58" i="23"/>
  <c r="K58" i="23"/>
  <c r="L58" i="23"/>
  <c r="M58" i="23"/>
  <c r="AG58" i="23"/>
  <c r="AQ58" i="23"/>
  <c r="C59" i="23"/>
  <c r="D59" i="23"/>
  <c r="E59" i="23"/>
  <c r="F59" i="23"/>
  <c r="G59" i="23"/>
  <c r="H59" i="23"/>
  <c r="J59" i="23"/>
  <c r="K59" i="23"/>
  <c r="L59" i="23"/>
  <c r="M59" i="23"/>
  <c r="AG59" i="23"/>
  <c r="AQ59" i="23"/>
  <c r="C60" i="23"/>
  <c r="D60" i="23"/>
  <c r="E60" i="23"/>
  <c r="F60" i="23"/>
  <c r="G60" i="23"/>
  <c r="H60" i="23"/>
  <c r="J60" i="23"/>
  <c r="K60" i="23"/>
  <c r="L60" i="23"/>
  <c r="M60" i="23"/>
  <c r="AG60" i="23"/>
  <c r="AQ60" i="23"/>
  <c r="C61" i="23"/>
  <c r="D61" i="23"/>
  <c r="E61" i="23"/>
  <c r="F61" i="23"/>
  <c r="G61" i="23"/>
  <c r="H61" i="23"/>
  <c r="J61" i="23"/>
  <c r="K61" i="23"/>
  <c r="L61" i="23"/>
  <c r="M61" i="23"/>
  <c r="AG61" i="23"/>
  <c r="AQ61" i="23"/>
  <c r="C62" i="23"/>
  <c r="D62" i="23"/>
  <c r="E62" i="23"/>
  <c r="F62" i="23"/>
  <c r="G62" i="23"/>
  <c r="H62" i="23"/>
  <c r="J62" i="23"/>
  <c r="K62" i="23"/>
  <c r="L62" i="23"/>
  <c r="M62" i="23"/>
  <c r="AG62" i="23"/>
  <c r="AQ62" i="23"/>
  <c r="C63" i="23"/>
  <c r="D63" i="23"/>
  <c r="E63" i="23"/>
  <c r="F63" i="23"/>
  <c r="G63" i="23"/>
  <c r="H63" i="23"/>
  <c r="J63" i="23"/>
  <c r="K63" i="23"/>
  <c r="L63" i="23"/>
  <c r="M63" i="23"/>
  <c r="AG63" i="23"/>
  <c r="AQ63" i="23"/>
  <c r="C64" i="23"/>
  <c r="D64" i="23"/>
  <c r="E64" i="23"/>
  <c r="F64" i="23"/>
  <c r="G64" i="23"/>
  <c r="H64" i="23"/>
  <c r="J64" i="23"/>
  <c r="K64" i="23"/>
  <c r="L64" i="23"/>
  <c r="M64" i="23"/>
  <c r="AG64" i="23"/>
  <c r="AQ64" i="23"/>
  <c r="C65" i="23"/>
  <c r="D65" i="23"/>
  <c r="E65" i="23"/>
  <c r="F65" i="23"/>
  <c r="G65" i="23"/>
  <c r="H65" i="23"/>
  <c r="J65" i="23"/>
  <c r="K65" i="23"/>
  <c r="L65" i="23"/>
  <c r="M65" i="23"/>
  <c r="AG65" i="23"/>
  <c r="AQ65" i="23"/>
  <c r="C66" i="23"/>
  <c r="D66" i="23"/>
  <c r="E66" i="23"/>
  <c r="F66" i="23"/>
  <c r="G66" i="23"/>
  <c r="H66" i="23"/>
  <c r="J66" i="23"/>
  <c r="K66" i="23"/>
  <c r="L66" i="23"/>
  <c r="M66" i="23"/>
  <c r="AG66" i="23"/>
  <c r="AQ66" i="23"/>
  <c r="C67" i="23"/>
  <c r="D67" i="23"/>
  <c r="E67" i="23"/>
  <c r="F67" i="23"/>
  <c r="G67" i="23"/>
  <c r="H67" i="23"/>
  <c r="J67" i="23"/>
  <c r="K67" i="23"/>
  <c r="L67" i="23"/>
  <c r="M67" i="23"/>
  <c r="AG67" i="23"/>
  <c r="AQ67" i="23"/>
  <c r="C68" i="23"/>
  <c r="D68" i="23"/>
  <c r="E68" i="23"/>
  <c r="F68" i="23"/>
  <c r="G68" i="23"/>
  <c r="H68" i="23"/>
  <c r="J68" i="23"/>
  <c r="K68" i="23"/>
  <c r="L68" i="23"/>
  <c r="M68" i="23"/>
  <c r="AG68" i="23"/>
  <c r="AQ68" i="23"/>
  <c r="C69" i="23"/>
  <c r="D69" i="23"/>
  <c r="E69" i="23"/>
  <c r="F69" i="23"/>
  <c r="G69" i="23"/>
  <c r="H69" i="23"/>
  <c r="J69" i="23"/>
  <c r="K69" i="23"/>
  <c r="L69" i="23"/>
  <c r="M69" i="23"/>
  <c r="AG69" i="23"/>
  <c r="AQ69" i="23"/>
  <c r="C70" i="23"/>
  <c r="D70" i="23"/>
  <c r="E70" i="23"/>
  <c r="F70" i="23"/>
  <c r="G70" i="23"/>
  <c r="H70" i="23"/>
  <c r="J70" i="23"/>
  <c r="K70" i="23"/>
  <c r="L70" i="23"/>
  <c r="M70" i="23"/>
  <c r="AG70" i="23"/>
  <c r="AQ70" i="23"/>
  <c r="C71" i="23"/>
  <c r="D71" i="23"/>
  <c r="E71" i="23"/>
  <c r="F71" i="23"/>
  <c r="G71" i="23"/>
  <c r="H71" i="23"/>
  <c r="J71" i="23"/>
  <c r="K71" i="23"/>
  <c r="L71" i="23"/>
  <c r="M71" i="23"/>
  <c r="AG71" i="23"/>
  <c r="AQ71" i="23"/>
  <c r="C72" i="23"/>
  <c r="D72" i="23"/>
  <c r="E72" i="23"/>
  <c r="F72" i="23"/>
  <c r="G72" i="23"/>
  <c r="H72" i="23"/>
  <c r="J72" i="23"/>
  <c r="K72" i="23"/>
  <c r="L72" i="23"/>
  <c r="M72" i="23"/>
  <c r="AG72" i="23"/>
  <c r="AQ72" i="23"/>
  <c r="C73" i="23"/>
  <c r="D73" i="23"/>
  <c r="E73" i="23"/>
  <c r="F73" i="23"/>
  <c r="G73" i="23"/>
  <c r="H73" i="23"/>
  <c r="J73" i="23"/>
  <c r="K73" i="23"/>
  <c r="L73" i="23"/>
  <c r="M73" i="23"/>
  <c r="AG73" i="23"/>
  <c r="AQ73" i="23"/>
  <c r="C74" i="23"/>
  <c r="D74" i="23"/>
  <c r="E74" i="23"/>
  <c r="F74" i="23"/>
  <c r="G74" i="23"/>
  <c r="H74" i="23"/>
  <c r="J74" i="23"/>
  <c r="K74" i="23"/>
  <c r="L74" i="23"/>
  <c r="M74" i="23"/>
  <c r="AG74" i="23"/>
  <c r="AQ74" i="23"/>
  <c r="C75" i="23"/>
  <c r="D75" i="23"/>
  <c r="E75" i="23"/>
  <c r="F75" i="23"/>
  <c r="G75" i="23"/>
  <c r="H75" i="23"/>
  <c r="J75" i="23"/>
  <c r="K75" i="23"/>
  <c r="L75" i="23"/>
  <c r="M75" i="23"/>
  <c r="AG75" i="23"/>
  <c r="AQ75" i="23"/>
  <c r="C76" i="23"/>
  <c r="D76" i="23"/>
  <c r="E76" i="23"/>
  <c r="F76" i="23"/>
  <c r="G76" i="23"/>
  <c r="H76" i="23"/>
  <c r="J76" i="23"/>
  <c r="K76" i="23"/>
  <c r="L76" i="23"/>
  <c r="M76" i="23"/>
  <c r="AG76" i="23"/>
  <c r="AQ76" i="23"/>
  <c r="C77" i="23"/>
  <c r="D77" i="23"/>
  <c r="E77" i="23"/>
  <c r="F77" i="23"/>
  <c r="G77" i="23"/>
  <c r="H77" i="23"/>
  <c r="J77" i="23"/>
  <c r="K77" i="23"/>
  <c r="L77" i="23"/>
  <c r="M77" i="23"/>
  <c r="AG77" i="23"/>
  <c r="AQ77" i="23"/>
  <c r="C78" i="23"/>
  <c r="D78" i="23"/>
  <c r="E78" i="23"/>
  <c r="F78" i="23"/>
  <c r="G78" i="23"/>
  <c r="H78" i="23"/>
  <c r="J78" i="23"/>
  <c r="K78" i="23"/>
  <c r="L78" i="23"/>
  <c r="M78" i="23"/>
  <c r="AG78" i="23"/>
  <c r="AQ78" i="23"/>
  <c r="C79" i="23"/>
  <c r="D79" i="23"/>
  <c r="E79" i="23"/>
  <c r="F79" i="23"/>
  <c r="G79" i="23"/>
  <c r="H79" i="23"/>
  <c r="J79" i="23"/>
  <c r="K79" i="23"/>
  <c r="L79" i="23"/>
  <c r="M79" i="23"/>
  <c r="AG79" i="23"/>
  <c r="AQ79" i="23"/>
  <c r="C80" i="23"/>
  <c r="D80" i="23"/>
  <c r="E80" i="23"/>
  <c r="F80" i="23"/>
  <c r="G80" i="23"/>
  <c r="H80" i="23"/>
  <c r="J80" i="23"/>
  <c r="K80" i="23"/>
  <c r="L80" i="23"/>
  <c r="M80" i="23"/>
  <c r="AG80" i="23"/>
  <c r="AQ80" i="23"/>
  <c r="C81" i="23"/>
  <c r="D81" i="23"/>
  <c r="E81" i="23"/>
  <c r="F81" i="23"/>
  <c r="G81" i="23"/>
  <c r="H81" i="23"/>
  <c r="J81" i="23"/>
  <c r="K81" i="23"/>
  <c r="L81" i="23"/>
  <c r="M81" i="23"/>
  <c r="AG81" i="23"/>
  <c r="AQ81" i="23"/>
  <c r="C82" i="23"/>
  <c r="D82" i="23"/>
  <c r="E82" i="23"/>
  <c r="F82" i="23"/>
  <c r="G82" i="23"/>
  <c r="H82" i="23"/>
  <c r="J82" i="23"/>
  <c r="K82" i="23"/>
  <c r="L82" i="23"/>
  <c r="M82" i="23"/>
  <c r="AG82" i="23"/>
  <c r="AQ82" i="23"/>
  <c r="C83" i="23"/>
  <c r="D83" i="23"/>
  <c r="E83" i="23"/>
  <c r="F83" i="23"/>
  <c r="G83" i="23"/>
  <c r="H83" i="23"/>
  <c r="J83" i="23"/>
  <c r="K83" i="23"/>
  <c r="L83" i="23"/>
  <c r="M83" i="23"/>
  <c r="AG83" i="23"/>
  <c r="AQ83" i="23"/>
  <c r="C84" i="23"/>
  <c r="D84" i="23"/>
  <c r="E84" i="23"/>
  <c r="F84" i="23"/>
  <c r="G84" i="23"/>
  <c r="H84" i="23"/>
  <c r="J84" i="23"/>
  <c r="K84" i="23"/>
  <c r="L84" i="23"/>
  <c r="M84" i="23"/>
  <c r="AG84" i="23"/>
  <c r="AQ84" i="23"/>
  <c r="C85" i="23"/>
  <c r="D85" i="23"/>
  <c r="E85" i="23"/>
  <c r="F85" i="23"/>
  <c r="G85" i="23"/>
  <c r="H85" i="23"/>
  <c r="J85" i="23"/>
  <c r="K85" i="23"/>
  <c r="L85" i="23"/>
  <c r="M85" i="23"/>
  <c r="AG85" i="23"/>
  <c r="AQ85" i="23"/>
  <c r="C86" i="23"/>
  <c r="D86" i="23"/>
  <c r="E86" i="23"/>
  <c r="F86" i="23"/>
  <c r="G86" i="23"/>
  <c r="H86" i="23"/>
  <c r="J86" i="23"/>
  <c r="K86" i="23"/>
  <c r="L86" i="23"/>
  <c r="M86" i="23"/>
  <c r="AG86" i="23"/>
  <c r="AQ86" i="23"/>
  <c r="C87" i="23"/>
  <c r="D87" i="23"/>
  <c r="E87" i="23"/>
  <c r="F87" i="23"/>
  <c r="G87" i="23"/>
  <c r="H87" i="23"/>
  <c r="J87" i="23"/>
  <c r="K87" i="23"/>
  <c r="L87" i="23"/>
  <c r="M87" i="23"/>
  <c r="AG87" i="23"/>
  <c r="AQ87" i="23"/>
  <c r="C88" i="23"/>
  <c r="D88" i="23"/>
  <c r="E88" i="23"/>
  <c r="F88" i="23"/>
  <c r="G88" i="23"/>
  <c r="H88" i="23"/>
  <c r="J88" i="23"/>
  <c r="K88" i="23"/>
  <c r="L88" i="23"/>
  <c r="M88" i="23"/>
  <c r="AG88" i="23"/>
  <c r="AQ88" i="23"/>
  <c r="C89" i="23"/>
  <c r="D89" i="23"/>
  <c r="E89" i="23"/>
  <c r="F89" i="23"/>
  <c r="G89" i="23"/>
  <c r="H89" i="23"/>
  <c r="J89" i="23"/>
  <c r="K89" i="23"/>
  <c r="L89" i="23"/>
  <c r="M89" i="23"/>
  <c r="AG89" i="23"/>
  <c r="AQ89" i="23"/>
  <c r="C90" i="23"/>
  <c r="D90" i="23"/>
  <c r="E90" i="23"/>
  <c r="F90" i="23"/>
  <c r="G90" i="23"/>
  <c r="H90" i="23"/>
  <c r="J90" i="23"/>
  <c r="K90" i="23"/>
  <c r="L90" i="23"/>
  <c r="M90" i="23"/>
  <c r="AG90" i="23"/>
  <c r="AQ90" i="23"/>
  <c r="C91" i="23"/>
  <c r="D91" i="23"/>
  <c r="E91" i="23"/>
  <c r="F91" i="23"/>
  <c r="G91" i="23"/>
  <c r="H91" i="23"/>
  <c r="J91" i="23"/>
  <c r="K91" i="23"/>
  <c r="L91" i="23"/>
  <c r="M91" i="23"/>
  <c r="AG91" i="23"/>
  <c r="AQ91" i="23"/>
  <c r="C92" i="23"/>
  <c r="D92" i="23"/>
  <c r="E92" i="23"/>
  <c r="F92" i="23"/>
  <c r="G92" i="23"/>
  <c r="H92" i="23"/>
  <c r="J92" i="23"/>
  <c r="K92" i="23"/>
  <c r="L92" i="23"/>
  <c r="M92" i="23"/>
  <c r="AG92" i="23"/>
  <c r="AQ92" i="23"/>
  <c r="C93" i="23"/>
  <c r="D93" i="23"/>
  <c r="E93" i="23"/>
  <c r="F93" i="23"/>
  <c r="G93" i="23"/>
  <c r="H93" i="23"/>
  <c r="J93" i="23"/>
  <c r="K93" i="23"/>
  <c r="L93" i="23"/>
  <c r="M93" i="23"/>
  <c r="AG93" i="23"/>
  <c r="AQ93" i="23"/>
  <c r="C94" i="23"/>
  <c r="D94" i="23"/>
  <c r="E94" i="23"/>
  <c r="F94" i="23"/>
  <c r="G94" i="23"/>
  <c r="H94" i="23"/>
  <c r="J94" i="23"/>
  <c r="K94" i="23"/>
  <c r="L94" i="23"/>
  <c r="M94" i="23"/>
  <c r="AG94" i="23"/>
  <c r="AQ94" i="23"/>
  <c r="C95" i="23"/>
  <c r="D95" i="23"/>
  <c r="E95" i="23"/>
  <c r="F95" i="23"/>
  <c r="G95" i="23"/>
  <c r="H95" i="23"/>
  <c r="J95" i="23"/>
  <c r="K95" i="23"/>
  <c r="L95" i="23"/>
  <c r="M95" i="23"/>
  <c r="AG95" i="23"/>
  <c r="AQ95" i="23"/>
  <c r="C96" i="23"/>
  <c r="D96" i="23"/>
  <c r="E96" i="23"/>
  <c r="F96" i="23"/>
  <c r="G96" i="23"/>
  <c r="H96" i="23"/>
  <c r="J96" i="23"/>
  <c r="K96" i="23"/>
  <c r="L96" i="23"/>
  <c r="M96" i="23"/>
  <c r="AG96" i="23"/>
  <c r="AQ96" i="23"/>
  <c r="C97" i="23"/>
  <c r="D97" i="23"/>
  <c r="E97" i="23"/>
  <c r="F97" i="23"/>
  <c r="G97" i="23"/>
  <c r="H97" i="23"/>
  <c r="J97" i="23"/>
  <c r="K97" i="23"/>
  <c r="L97" i="23"/>
  <c r="M97" i="23"/>
  <c r="AG97" i="23"/>
  <c r="AQ97" i="23"/>
  <c r="C98" i="23"/>
  <c r="D98" i="23"/>
  <c r="E98" i="23"/>
  <c r="F98" i="23"/>
  <c r="G98" i="23"/>
  <c r="H98" i="23"/>
  <c r="J98" i="23"/>
  <c r="K98" i="23"/>
  <c r="L98" i="23"/>
  <c r="M98" i="23"/>
  <c r="AG98" i="23"/>
  <c r="AQ98" i="23"/>
  <c r="C99" i="23"/>
  <c r="D99" i="23"/>
  <c r="E99" i="23"/>
  <c r="F99" i="23"/>
  <c r="G99" i="23"/>
  <c r="H99" i="23"/>
  <c r="J99" i="23"/>
  <c r="K99" i="23"/>
  <c r="L99" i="23"/>
  <c r="M99" i="23"/>
  <c r="AG99" i="23"/>
  <c r="AQ99" i="23"/>
  <c r="C100" i="23"/>
  <c r="D100" i="23"/>
  <c r="E100" i="23"/>
  <c r="F100" i="23"/>
  <c r="G100" i="23"/>
  <c r="H100" i="23"/>
  <c r="J100" i="23"/>
  <c r="K100" i="23"/>
  <c r="L100" i="23"/>
  <c r="M100" i="23"/>
  <c r="AG100" i="23"/>
  <c r="AQ100" i="23"/>
  <c r="C101" i="23"/>
  <c r="D101" i="23"/>
  <c r="E101" i="23"/>
  <c r="F101" i="23"/>
  <c r="G101" i="23"/>
  <c r="H101" i="23"/>
  <c r="J101" i="23"/>
  <c r="K101" i="23"/>
  <c r="L101" i="23"/>
  <c r="M101" i="23"/>
  <c r="AG101" i="23"/>
  <c r="AQ101" i="23"/>
  <c r="C102" i="23"/>
  <c r="D102" i="23"/>
  <c r="E102" i="23"/>
  <c r="F102" i="23"/>
  <c r="G102" i="23"/>
  <c r="H102" i="23"/>
  <c r="J102" i="23"/>
  <c r="K102" i="23"/>
  <c r="L102" i="23"/>
  <c r="M102" i="23"/>
  <c r="AG102" i="23"/>
  <c r="AQ102" i="23"/>
  <c r="C103" i="23"/>
  <c r="D103" i="23"/>
  <c r="E103" i="23"/>
  <c r="F103" i="23"/>
  <c r="G103" i="23"/>
  <c r="H103" i="23"/>
  <c r="J103" i="23"/>
  <c r="K103" i="23"/>
  <c r="L103" i="23"/>
  <c r="M103" i="23"/>
  <c r="AG103" i="23"/>
  <c r="AQ103" i="23"/>
  <c r="C104" i="23"/>
  <c r="D104" i="23"/>
  <c r="E104" i="23"/>
  <c r="F104" i="23"/>
  <c r="G104" i="23"/>
  <c r="H104" i="23"/>
  <c r="J104" i="23"/>
  <c r="K104" i="23"/>
  <c r="L104" i="23"/>
  <c r="M104" i="23"/>
  <c r="AG104" i="23"/>
  <c r="AQ104" i="23"/>
  <c r="C105" i="23"/>
  <c r="D105" i="23"/>
  <c r="E105" i="23"/>
  <c r="F105" i="23"/>
  <c r="G105" i="23"/>
  <c r="H105" i="23"/>
  <c r="J105" i="23"/>
  <c r="K105" i="23"/>
  <c r="L105" i="23"/>
  <c r="M105" i="23"/>
  <c r="AG105" i="23"/>
  <c r="AQ105" i="23"/>
  <c r="C106" i="23"/>
  <c r="D106" i="23"/>
  <c r="E106" i="23"/>
  <c r="F106" i="23"/>
  <c r="G106" i="23"/>
  <c r="H106" i="23"/>
  <c r="J106" i="23"/>
  <c r="K106" i="23"/>
  <c r="L106" i="23"/>
  <c r="M106" i="23"/>
  <c r="AG106" i="23"/>
  <c r="AQ106" i="23"/>
  <c r="C107" i="23"/>
  <c r="D107" i="23"/>
  <c r="E107" i="23"/>
  <c r="F107" i="23"/>
  <c r="G107" i="23"/>
  <c r="H107" i="23"/>
  <c r="J107" i="23"/>
  <c r="K107" i="23"/>
  <c r="L107" i="23"/>
  <c r="M107" i="23"/>
  <c r="AG107" i="23"/>
  <c r="AQ107" i="23"/>
  <c r="C108" i="23"/>
  <c r="D108" i="23"/>
  <c r="E108" i="23"/>
  <c r="F108" i="23"/>
  <c r="G108" i="23"/>
  <c r="H108" i="23"/>
  <c r="J108" i="23"/>
  <c r="K108" i="23"/>
  <c r="L108" i="23"/>
  <c r="M108" i="23"/>
  <c r="AG108" i="23"/>
  <c r="AQ108" i="23"/>
  <c r="C109" i="23"/>
  <c r="D109" i="23"/>
  <c r="E109" i="23"/>
  <c r="F109" i="23"/>
  <c r="G109" i="23"/>
  <c r="H109" i="23"/>
  <c r="J109" i="23"/>
  <c r="K109" i="23"/>
  <c r="L109" i="23"/>
  <c r="M109" i="23"/>
  <c r="AG109" i="23"/>
  <c r="AQ109" i="23"/>
  <c r="C110" i="23"/>
  <c r="D110" i="23"/>
  <c r="E110" i="23"/>
  <c r="F110" i="23"/>
  <c r="G110" i="23"/>
  <c r="H110" i="23"/>
  <c r="J110" i="23"/>
  <c r="K110" i="23"/>
  <c r="L110" i="23"/>
  <c r="M110" i="23"/>
  <c r="AG110" i="23"/>
  <c r="AQ110" i="23"/>
  <c r="C111" i="23"/>
  <c r="D111" i="23"/>
  <c r="E111" i="23"/>
  <c r="F111" i="23"/>
  <c r="G111" i="23"/>
  <c r="H111" i="23"/>
  <c r="J111" i="23"/>
  <c r="K111" i="23"/>
  <c r="L111" i="23"/>
  <c r="M111" i="23"/>
  <c r="AG111" i="23"/>
  <c r="AQ111" i="23"/>
  <c r="C112" i="23"/>
  <c r="D112" i="23"/>
  <c r="E112" i="23"/>
  <c r="F112" i="23"/>
  <c r="G112" i="23"/>
  <c r="H112" i="23"/>
  <c r="J112" i="23"/>
  <c r="K112" i="23"/>
  <c r="L112" i="23"/>
  <c r="M112" i="23"/>
  <c r="AG112" i="23"/>
  <c r="AQ112" i="23"/>
  <c r="C113" i="23"/>
  <c r="D113" i="23"/>
  <c r="E113" i="23"/>
  <c r="F113" i="23"/>
  <c r="G113" i="23"/>
  <c r="H113" i="23"/>
  <c r="J113" i="23"/>
  <c r="K113" i="23"/>
  <c r="L113" i="23"/>
  <c r="M113" i="23"/>
  <c r="AG113" i="23"/>
  <c r="AQ113" i="23"/>
  <c r="C114" i="23"/>
  <c r="D114" i="23"/>
  <c r="E114" i="23"/>
  <c r="F114" i="23"/>
  <c r="G114" i="23"/>
  <c r="H114" i="23"/>
  <c r="J114" i="23"/>
  <c r="K114" i="23"/>
  <c r="L114" i="23"/>
  <c r="M114" i="23"/>
  <c r="AG114" i="23"/>
  <c r="AQ114" i="23"/>
  <c r="C115" i="23"/>
  <c r="D115" i="23"/>
  <c r="E115" i="23"/>
  <c r="F115" i="23"/>
  <c r="G115" i="23"/>
  <c r="H115" i="23"/>
  <c r="J115" i="23"/>
  <c r="K115" i="23"/>
  <c r="L115" i="23"/>
  <c r="M115" i="23"/>
  <c r="AG115" i="23"/>
  <c r="AQ115" i="23"/>
  <c r="C116" i="23"/>
  <c r="D116" i="23"/>
  <c r="E116" i="23"/>
  <c r="F116" i="23"/>
  <c r="G116" i="23"/>
  <c r="H116" i="23"/>
  <c r="J116" i="23"/>
  <c r="K116" i="23"/>
  <c r="L116" i="23"/>
  <c r="M116" i="23"/>
  <c r="AG116" i="23"/>
  <c r="AQ116" i="23"/>
  <c r="C117" i="23"/>
  <c r="D117" i="23"/>
  <c r="E117" i="23"/>
  <c r="F117" i="23"/>
  <c r="G117" i="23"/>
  <c r="H117" i="23"/>
  <c r="J117" i="23"/>
  <c r="K117" i="23"/>
  <c r="L117" i="23"/>
  <c r="M117" i="23"/>
  <c r="AG117" i="23"/>
  <c r="AQ117" i="23"/>
  <c r="C118" i="23"/>
  <c r="D118" i="23"/>
  <c r="E118" i="23"/>
  <c r="F118" i="23"/>
  <c r="G118" i="23"/>
  <c r="H118" i="23"/>
  <c r="J118" i="23"/>
  <c r="K118" i="23"/>
  <c r="L118" i="23"/>
  <c r="M118" i="23"/>
  <c r="AG118" i="23"/>
  <c r="AQ118" i="23"/>
  <c r="C119" i="23"/>
  <c r="D119" i="23"/>
  <c r="E119" i="23"/>
  <c r="F119" i="23"/>
  <c r="G119" i="23"/>
  <c r="H119" i="23"/>
  <c r="J119" i="23"/>
  <c r="K119" i="23"/>
  <c r="L119" i="23"/>
  <c r="M119" i="23"/>
  <c r="AG119" i="23"/>
  <c r="AQ119" i="23"/>
  <c r="C120" i="23"/>
  <c r="D120" i="23"/>
  <c r="E120" i="23"/>
  <c r="F120" i="23"/>
  <c r="G120" i="23"/>
  <c r="H120" i="23"/>
  <c r="J120" i="23"/>
  <c r="K120" i="23"/>
  <c r="L120" i="23"/>
  <c r="M120" i="23"/>
  <c r="AG120" i="23"/>
  <c r="AQ120" i="23"/>
  <c r="C121" i="23"/>
  <c r="D121" i="23"/>
  <c r="E121" i="23"/>
  <c r="F121" i="23"/>
  <c r="G121" i="23"/>
  <c r="H121" i="23"/>
  <c r="J121" i="23"/>
  <c r="K121" i="23"/>
  <c r="L121" i="23"/>
  <c r="M121" i="23"/>
  <c r="AG121" i="23"/>
  <c r="AQ121" i="23"/>
  <c r="C122" i="23"/>
  <c r="D122" i="23"/>
  <c r="E122" i="23"/>
  <c r="F122" i="23"/>
  <c r="G122" i="23"/>
  <c r="H122" i="23"/>
  <c r="J122" i="23"/>
  <c r="K122" i="23"/>
  <c r="L122" i="23"/>
  <c r="M122" i="23"/>
  <c r="AG122" i="23"/>
  <c r="AQ122" i="23"/>
  <c r="C123" i="23"/>
  <c r="D123" i="23"/>
  <c r="E123" i="23"/>
  <c r="F123" i="23"/>
  <c r="G123" i="23"/>
  <c r="H123" i="23"/>
  <c r="J123" i="23"/>
  <c r="K123" i="23"/>
  <c r="L123" i="23"/>
  <c r="M123" i="23"/>
  <c r="AG123" i="23"/>
  <c r="AQ123" i="23"/>
  <c r="C124" i="23"/>
  <c r="D124" i="23"/>
  <c r="E124" i="23"/>
  <c r="F124" i="23"/>
  <c r="G124" i="23"/>
  <c r="H124" i="23"/>
  <c r="J124" i="23"/>
  <c r="K124" i="23"/>
  <c r="L124" i="23"/>
  <c r="M124" i="23"/>
  <c r="AG124" i="23"/>
  <c r="AQ124" i="23"/>
  <c r="C125" i="23"/>
  <c r="D125" i="23"/>
  <c r="E125" i="23"/>
  <c r="F125" i="23"/>
  <c r="G125" i="23"/>
  <c r="H125" i="23"/>
  <c r="J125" i="23"/>
  <c r="K125" i="23"/>
  <c r="L125" i="23"/>
  <c r="M125" i="23"/>
  <c r="AG125" i="23"/>
  <c r="AQ125" i="23"/>
  <c r="C126" i="23"/>
  <c r="D126" i="23"/>
  <c r="E126" i="23"/>
  <c r="F126" i="23"/>
  <c r="G126" i="23"/>
  <c r="H126" i="23"/>
  <c r="J126" i="23"/>
  <c r="K126" i="23"/>
  <c r="L126" i="23"/>
  <c r="M126" i="23"/>
  <c r="AG126" i="23"/>
  <c r="AQ126" i="23"/>
  <c r="C127" i="23"/>
  <c r="D127" i="23"/>
  <c r="E127" i="23"/>
  <c r="F127" i="23"/>
  <c r="G127" i="23"/>
  <c r="H127" i="23"/>
  <c r="J127" i="23"/>
  <c r="K127" i="23"/>
  <c r="L127" i="23"/>
  <c r="M127" i="23"/>
  <c r="AG127" i="23"/>
  <c r="AQ127" i="23"/>
  <c r="C128" i="23"/>
  <c r="D128" i="23"/>
  <c r="E128" i="23"/>
  <c r="F128" i="23"/>
  <c r="G128" i="23"/>
  <c r="H128" i="23"/>
  <c r="J128" i="23"/>
  <c r="K128" i="23"/>
  <c r="L128" i="23"/>
  <c r="M128" i="23"/>
  <c r="AG128" i="23"/>
  <c r="AQ128" i="23"/>
  <c r="C129" i="23"/>
  <c r="D129" i="23"/>
  <c r="E129" i="23"/>
  <c r="F129" i="23"/>
  <c r="G129" i="23"/>
  <c r="H129" i="23"/>
  <c r="J129" i="23"/>
  <c r="K129" i="23"/>
  <c r="L129" i="23"/>
  <c r="M129" i="23"/>
  <c r="AG129" i="23"/>
  <c r="AQ129" i="23"/>
  <c r="C130" i="23"/>
  <c r="D130" i="23"/>
  <c r="E130" i="23"/>
  <c r="F130" i="23"/>
  <c r="G130" i="23"/>
  <c r="H130" i="23"/>
  <c r="J130" i="23"/>
  <c r="K130" i="23"/>
  <c r="L130" i="23"/>
  <c r="M130" i="23"/>
  <c r="AG130" i="23"/>
  <c r="AQ130" i="23"/>
  <c r="C131" i="23"/>
  <c r="D131" i="23"/>
  <c r="E131" i="23"/>
  <c r="F131" i="23"/>
  <c r="G131" i="23"/>
  <c r="H131" i="23"/>
  <c r="J131" i="23"/>
  <c r="K131" i="23"/>
  <c r="L131" i="23"/>
  <c r="M131" i="23"/>
  <c r="AG131" i="23"/>
  <c r="AQ131" i="23"/>
  <c r="C132" i="23"/>
  <c r="D132" i="23"/>
  <c r="E132" i="23"/>
  <c r="F132" i="23"/>
  <c r="G132" i="23"/>
  <c r="H132" i="23"/>
  <c r="J132" i="23"/>
  <c r="K132" i="23"/>
  <c r="L132" i="23"/>
  <c r="M132" i="23"/>
  <c r="AG132" i="23"/>
  <c r="AQ132" i="23"/>
  <c r="C133" i="23"/>
  <c r="D133" i="23"/>
  <c r="E133" i="23"/>
  <c r="F133" i="23"/>
  <c r="G133" i="23"/>
  <c r="H133" i="23"/>
  <c r="J133" i="23"/>
  <c r="K133" i="23"/>
  <c r="L133" i="23"/>
  <c r="M133" i="23"/>
  <c r="AG133" i="23"/>
  <c r="AQ133" i="23"/>
  <c r="C134" i="23"/>
  <c r="D134" i="23"/>
  <c r="E134" i="23"/>
  <c r="F134" i="23"/>
  <c r="G134" i="23"/>
  <c r="H134" i="23"/>
  <c r="J134" i="23"/>
  <c r="K134" i="23"/>
  <c r="L134" i="23"/>
  <c r="M134" i="23"/>
  <c r="AG134" i="23"/>
  <c r="AQ134" i="23"/>
  <c r="C135" i="23"/>
  <c r="D135" i="23"/>
  <c r="E135" i="23"/>
  <c r="F135" i="23"/>
  <c r="G135" i="23"/>
  <c r="H135" i="23"/>
  <c r="J135" i="23"/>
  <c r="K135" i="23"/>
  <c r="L135" i="23"/>
  <c r="M135" i="23"/>
  <c r="AG135" i="23"/>
  <c r="AQ135" i="23"/>
  <c r="C136" i="23"/>
  <c r="D136" i="23"/>
  <c r="E136" i="23"/>
  <c r="F136" i="23"/>
  <c r="G136" i="23"/>
  <c r="H136" i="23"/>
  <c r="J136" i="23"/>
  <c r="K136" i="23"/>
  <c r="L136" i="23"/>
  <c r="M136" i="23"/>
  <c r="AG136" i="23"/>
  <c r="AQ136" i="23"/>
  <c r="C137" i="23"/>
  <c r="D137" i="23"/>
  <c r="E137" i="23"/>
  <c r="F137" i="23"/>
  <c r="G137" i="23"/>
  <c r="H137" i="23"/>
  <c r="J137" i="23"/>
  <c r="K137" i="23"/>
  <c r="L137" i="23"/>
  <c r="M137" i="23"/>
  <c r="AG137" i="23"/>
  <c r="AQ137" i="23"/>
  <c r="C138" i="23"/>
  <c r="D138" i="23"/>
  <c r="E138" i="23"/>
  <c r="F138" i="23"/>
  <c r="G138" i="23"/>
  <c r="H138" i="23"/>
  <c r="J138" i="23"/>
  <c r="K138" i="23"/>
  <c r="L138" i="23"/>
  <c r="M138" i="23"/>
  <c r="AG138" i="23"/>
  <c r="AQ138" i="23"/>
  <c r="C139" i="23"/>
  <c r="D139" i="23"/>
  <c r="E139" i="23"/>
  <c r="F139" i="23"/>
  <c r="G139" i="23"/>
  <c r="H139" i="23"/>
  <c r="J139" i="23"/>
  <c r="K139" i="23"/>
  <c r="L139" i="23"/>
  <c r="M139" i="23"/>
  <c r="AG139" i="23"/>
  <c r="AQ139" i="23"/>
  <c r="C140" i="23"/>
  <c r="D140" i="23"/>
  <c r="E140" i="23"/>
  <c r="F140" i="23"/>
  <c r="G140" i="23"/>
  <c r="H140" i="23"/>
  <c r="J140" i="23"/>
  <c r="K140" i="23"/>
  <c r="L140" i="23"/>
  <c r="M140" i="23"/>
  <c r="AG140" i="23"/>
  <c r="AQ140" i="23"/>
  <c r="C141" i="23"/>
  <c r="D141" i="23"/>
  <c r="E141" i="23"/>
  <c r="F141" i="23"/>
  <c r="G141" i="23"/>
  <c r="H141" i="23"/>
  <c r="J141" i="23"/>
  <c r="K141" i="23"/>
  <c r="L141" i="23"/>
  <c r="M141" i="23"/>
  <c r="AG141" i="23"/>
  <c r="AQ141" i="23"/>
  <c r="C142" i="23"/>
  <c r="D142" i="23"/>
  <c r="E142" i="23"/>
  <c r="F142" i="23"/>
  <c r="G142" i="23"/>
  <c r="H142" i="23"/>
  <c r="J142" i="23"/>
  <c r="K142" i="23"/>
  <c r="L142" i="23"/>
  <c r="M142" i="23"/>
  <c r="AG142" i="23"/>
  <c r="AQ142" i="23"/>
  <c r="C143" i="23"/>
  <c r="D143" i="23"/>
  <c r="E143" i="23"/>
  <c r="F143" i="23"/>
  <c r="G143" i="23"/>
  <c r="H143" i="23"/>
  <c r="J143" i="23"/>
  <c r="K143" i="23"/>
  <c r="L143" i="23"/>
  <c r="M143" i="23"/>
  <c r="AG143" i="23"/>
  <c r="AQ143" i="23"/>
  <c r="C144" i="23"/>
  <c r="D144" i="23"/>
  <c r="E144" i="23"/>
  <c r="F144" i="23"/>
  <c r="G144" i="23"/>
  <c r="H144" i="23"/>
  <c r="J144" i="23"/>
  <c r="K144" i="23"/>
  <c r="L144" i="23"/>
  <c r="M144" i="23"/>
  <c r="AG144" i="23"/>
  <c r="AQ144" i="23"/>
  <c r="C145" i="23"/>
  <c r="D145" i="23"/>
  <c r="E145" i="23"/>
  <c r="F145" i="23"/>
  <c r="G145" i="23"/>
  <c r="H145" i="23"/>
  <c r="J145" i="23"/>
  <c r="K145" i="23"/>
  <c r="L145" i="23"/>
  <c r="M145" i="23"/>
  <c r="AG145" i="23"/>
  <c r="AQ145" i="23"/>
  <c r="C146" i="23"/>
  <c r="D146" i="23"/>
  <c r="E146" i="23"/>
  <c r="F146" i="23"/>
  <c r="G146" i="23"/>
  <c r="H146" i="23"/>
  <c r="J146" i="23"/>
  <c r="K146" i="23"/>
  <c r="L146" i="23"/>
  <c r="M146" i="23"/>
  <c r="AG146" i="23"/>
  <c r="AQ146" i="23"/>
  <c r="C147" i="23"/>
  <c r="D147" i="23"/>
  <c r="E147" i="23"/>
  <c r="F147" i="23"/>
  <c r="G147" i="23"/>
  <c r="H147" i="23"/>
  <c r="J147" i="23"/>
  <c r="K147" i="23"/>
  <c r="L147" i="23"/>
  <c r="M147" i="23"/>
  <c r="AG147" i="23"/>
  <c r="AQ147" i="23"/>
  <c r="C148" i="23"/>
  <c r="D148" i="23"/>
  <c r="E148" i="23"/>
  <c r="F148" i="23"/>
  <c r="G148" i="23"/>
  <c r="H148" i="23"/>
  <c r="J148" i="23"/>
  <c r="K148" i="23"/>
  <c r="L148" i="23"/>
  <c r="M148" i="23"/>
  <c r="AG148" i="23"/>
  <c r="AQ148" i="23"/>
  <c r="C149" i="23"/>
  <c r="D149" i="23"/>
  <c r="E149" i="23"/>
  <c r="F149" i="23"/>
  <c r="G149" i="23"/>
  <c r="H149" i="23"/>
  <c r="J149" i="23"/>
  <c r="K149" i="23"/>
  <c r="L149" i="23"/>
  <c r="M149" i="23"/>
  <c r="AG149" i="23"/>
  <c r="AQ149" i="23"/>
  <c r="C150" i="23"/>
  <c r="D150" i="23"/>
  <c r="E150" i="23"/>
  <c r="F150" i="23"/>
  <c r="G150" i="23"/>
  <c r="H150" i="23"/>
  <c r="J150" i="23"/>
  <c r="K150" i="23"/>
  <c r="L150" i="23"/>
  <c r="M150" i="23"/>
  <c r="AG150" i="23"/>
  <c r="AQ150" i="23"/>
  <c r="C151" i="23"/>
  <c r="D151" i="23"/>
  <c r="E151" i="23"/>
  <c r="F151" i="23"/>
  <c r="G151" i="23"/>
  <c r="H151" i="23"/>
  <c r="J151" i="23"/>
  <c r="K151" i="23"/>
  <c r="L151" i="23"/>
  <c r="M151" i="23"/>
  <c r="AG151" i="23"/>
  <c r="AQ151" i="23"/>
  <c r="C152" i="23"/>
  <c r="D152" i="23"/>
  <c r="E152" i="23"/>
  <c r="F152" i="23"/>
  <c r="G152" i="23"/>
  <c r="H152" i="23"/>
  <c r="J152" i="23"/>
  <c r="K152" i="23"/>
  <c r="L152" i="23"/>
  <c r="M152" i="23"/>
  <c r="AG152" i="23"/>
  <c r="AQ152" i="23"/>
  <c r="C153" i="23"/>
  <c r="D153" i="23"/>
  <c r="E153" i="23"/>
  <c r="F153" i="23"/>
  <c r="G153" i="23"/>
  <c r="H153" i="23"/>
  <c r="J153" i="23"/>
  <c r="K153" i="23"/>
  <c r="L153" i="23"/>
  <c r="M153" i="23"/>
  <c r="AG153" i="23"/>
  <c r="AQ153" i="23"/>
  <c r="C154" i="23"/>
  <c r="D154" i="23"/>
  <c r="E154" i="23"/>
  <c r="F154" i="23"/>
  <c r="G154" i="23"/>
  <c r="H154" i="23"/>
  <c r="J154" i="23"/>
  <c r="K154" i="23"/>
  <c r="L154" i="23"/>
  <c r="M154" i="23"/>
  <c r="AG154" i="23"/>
  <c r="AQ154" i="23"/>
  <c r="C155" i="23"/>
  <c r="D155" i="23"/>
  <c r="E155" i="23"/>
  <c r="F155" i="23"/>
  <c r="G155" i="23"/>
  <c r="H155" i="23"/>
  <c r="J155" i="23"/>
  <c r="K155" i="23"/>
  <c r="L155" i="23"/>
  <c r="M155" i="23"/>
  <c r="AG155" i="23"/>
  <c r="AQ155" i="23"/>
  <c r="C156" i="23"/>
  <c r="D156" i="23"/>
  <c r="E156" i="23"/>
  <c r="F156" i="23"/>
  <c r="G156" i="23"/>
  <c r="H156" i="23"/>
  <c r="J156" i="23"/>
  <c r="K156" i="23"/>
  <c r="L156" i="23"/>
  <c r="M156" i="23"/>
  <c r="AG156" i="23"/>
  <c r="AQ156" i="23"/>
  <c r="C157" i="23"/>
  <c r="D157" i="23"/>
  <c r="E157" i="23"/>
  <c r="F157" i="23"/>
  <c r="G157" i="23"/>
  <c r="H157" i="23"/>
  <c r="J157" i="23"/>
  <c r="K157" i="23"/>
  <c r="L157" i="23"/>
  <c r="M157" i="23"/>
  <c r="AG157" i="23"/>
  <c r="AQ157" i="23"/>
  <c r="C158" i="23"/>
  <c r="D158" i="23"/>
  <c r="E158" i="23"/>
  <c r="F158" i="23"/>
  <c r="G158" i="23"/>
  <c r="H158" i="23"/>
  <c r="J158" i="23"/>
  <c r="K158" i="23"/>
  <c r="L158" i="23"/>
  <c r="M158" i="23"/>
  <c r="AG158" i="23"/>
  <c r="AQ158" i="23"/>
  <c r="C159" i="23"/>
  <c r="D159" i="23"/>
  <c r="E159" i="23"/>
  <c r="F159" i="23"/>
  <c r="G159" i="23"/>
  <c r="H159" i="23"/>
  <c r="J159" i="23"/>
  <c r="K159" i="23"/>
  <c r="L159" i="23"/>
  <c r="M159" i="23"/>
  <c r="AG159" i="23"/>
  <c r="AQ159" i="23"/>
  <c r="C160" i="23"/>
  <c r="D160" i="23"/>
  <c r="E160" i="23"/>
  <c r="F160" i="23"/>
  <c r="G160" i="23"/>
  <c r="H160" i="23"/>
  <c r="J160" i="23"/>
  <c r="K160" i="23"/>
  <c r="L160" i="23"/>
  <c r="M160" i="23"/>
  <c r="AG160" i="23"/>
  <c r="AQ160" i="23"/>
  <c r="C161" i="23"/>
  <c r="D161" i="23"/>
  <c r="E161" i="23"/>
  <c r="F161" i="23"/>
  <c r="G161" i="23"/>
  <c r="H161" i="23"/>
  <c r="J161" i="23"/>
  <c r="K161" i="23"/>
  <c r="L161" i="23"/>
  <c r="M161" i="23"/>
  <c r="AG161" i="23"/>
  <c r="AQ161" i="23"/>
  <c r="C162" i="23"/>
  <c r="D162" i="23"/>
  <c r="E162" i="23"/>
  <c r="F162" i="23"/>
  <c r="G162" i="23"/>
  <c r="H162" i="23"/>
  <c r="J162" i="23"/>
  <c r="K162" i="23"/>
  <c r="L162" i="23"/>
  <c r="M162" i="23"/>
  <c r="AG162" i="23"/>
  <c r="AQ162" i="23"/>
  <c r="C163" i="23"/>
  <c r="D163" i="23"/>
  <c r="E163" i="23"/>
  <c r="F163" i="23"/>
  <c r="G163" i="23"/>
  <c r="H163" i="23"/>
  <c r="J163" i="23"/>
  <c r="K163" i="23"/>
  <c r="L163" i="23"/>
  <c r="M163" i="23"/>
  <c r="AG163" i="23"/>
  <c r="AQ163" i="23"/>
  <c r="C164" i="23"/>
  <c r="D164" i="23"/>
  <c r="E164" i="23"/>
  <c r="F164" i="23"/>
  <c r="G164" i="23"/>
  <c r="H164" i="23"/>
  <c r="J164" i="23"/>
  <c r="K164" i="23"/>
  <c r="L164" i="23"/>
  <c r="M164" i="23"/>
  <c r="AG164" i="23"/>
  <c r="AQ164" i="23"/>
  <c r="C165" i="23"/>
  <c r="D165" i="23"/>
  <c r="E165" i="23"/>
  <c r="F165" i="23"/>
  <c r="G165" i="23"/>
  <c r="H165" i="23"/>
  <c r="J165" i="23"/>
  <c r="K165" i="23"/>
  <c r="L165" i="23"/>
  <c r="M165" i="23"/>
  <c r="AG165" i="23"/>
  <c r="AQ165" i="23"/>
  <c r="C166" i="23"/>
  <c r="D166" i="23"/>
  <c r="E166" i="23"/>
  <c r="F166" i="23"/>
  <c r="G166" i="23"/>
  <c r="H166" i="23"/>
  <c r="J166" i="23"/>
  <c r="K166" i="23"/>
  <c r="L166" i="23"/>
  <c r="M166" i="23"/>
  <c r="AG166" i="23"/>
  <c r="AQ166" i="23"/>
  <c r="C167" i="23"/>
  <c r="D167" i="23"/>
  <c r="E167" i="23"/>
  <c r="F167" i="23"/>
  <c r="G167" i="23"/>
  <c r="H167" i="23"/>
  <c r="J167" i="23"/>
  <c r="K167" i="23"/>
  <c r="L167" i="23"/>
  <c r="M167" i="23"/>
  <c r="AG167" i="23"/>
  <c r="AQ167" i="23"/>
  <c r="C168" i="23"/>
  <c r="D168" i="23"/>
  <c r="E168" i="23"/>
  <c r="F168" i="23"/>
  <c r="G168" i="23"/>
  <c r="H168" i="23"/>
  <c r="J168" i="23"/>
  <c r="K168" i="23"/>
  <c r="L168" i="23"/>
  <c r="M168" i="23"/>
  <c r="AG168" i="23"/>
  <c r="AQ168" i="23"/>
  <c r="C169" i="23"/>
  <c r="D169" i="23"/>
  <c r="E169" i="23"/>
  <c r="F169" i="23"/>
  <c r="G169" i="23"/>
  <c r="H169" i="23"/>
  <c r="J169" i="23"/>
  <c r="K169" i="23"/>
  <c r="L169" i="23"/>
  <c r="M169" i="23"/>
  <c r="AG169" i="23"/>
  <c r="AQ169" i="23"/>
  <c r="C170" i="23"/>
  <c r="D170" i="23"/>
  <c r="E170" i="23"/>
  <c r="F170" i="23"/>
  <c r="G170" i="23"/>
  <c r="H170" i="23"/>
  <c r="J170" i="23"/>
  <c r="K170" i="23"/>
  <c r="L170" i="23"/>
  <c r="M170" i="23"/>
  <c r="AG170" i="23"/>
  <c r="AQ170" i="23"/>
  <c r="C171" i="23"/>
  <c r="D171" i="23"/>
  <c r="E171" i="23"/>
  <c r="F171" i="23"/>
  <c r="G171" i="23"/>
  <c r="H171" i="23"/>
  <c r="J171" i="23"/>
  <c r="K171" i="23"/>
  <c r="L171" i="23"/>
  <c r="M171" i="23"/>
  <c r="AG171" i="23"/>
  <c r="AQ171" i="23"/>
  <c r="N172" i="23"/>
  <c r="O172" i="23"/>
  <c r="C172" i="23"/>
  <c r="D172" i="23"/>
  <c r="E172" i="23"/>
  <c r="F172" i="23"/>
  <c r="G172" i="23"/>
  <c r="H172" i="23"/>
  <c r="J172" i="23"/>
  <c r="K172" i="23"/>
  <c r="L172" i="23"/>
  <c r="M172" i="23"/>
  <c r="AG172" i="23"/>
  <c r="C174" i="23"/>
  <c r="D174" i="23"/>
  <c r="E174" i="23"/>
  <c r="F174" i="23"/>
  <c r="G174" i="23"/>
  <c r="H174" i="23"/>
  <c r="J174" i="23"/>
  <c r="K174" i="23"/>
  <c r="L174" i="23"/>
  <c r="M174" i="23"/>
  <c r="AG174" i="23"/>
  <c r="AQ174" i="23"/>
  <c r="C175" i="23"/>
  <c r="D175" i="23"/>
  <c r="E175" i="23"/>
  <c r="F175" i="23"/>
  <c r="G175" i="23"/>
  <c r="H175" i="23"/>
  <c r="J175" i="23"/>
  <c r="K175" i="23"/>
  <c r="L175" i="23"/>
  <c r="M175" i="23"/>
  <c r="AG175" i="23"/>
  <c r="AQ175" i="23"/>
  <c r="C176" i="23"/>
  <c r="D176" i="23"/>
  <c r="E176" i="23"/>
  <c r="F176" i="23"/>
  <c r="G176" i="23"/>
  <c r="H176" i="23"/>
  <c r="J176" i="23"/>
  <c r="K176" i="23"/>
  <c r="L176" i="23"/>
  <c r="M176" i="23"/>
  <c r="AG176" i="23"/>
  <c r="AQ176" i="23"/>
  <c r="C177" i="23"/>
  <c r="D177" i="23"/>
  <c r="E177" i="23"/>
  <c r="F177" i="23"/>
  <c r="G177" i="23"/>
  <c r="H177" i="23"/>
  <c r="J177" i="23"/>
  <c r="K177" i="23"/>
  <c r="L177" i="23"/>
  <c r="M177" i="23"/>
  <c r="AG177" i="23"/>
  <c r="AQ177" i="23"/>
  <c r="C178" i="23"/>
  <c r="D178" i="23"/>
  <c r="E178" i="23"/>
  <c r="F178" i="23"/>
  <c r="G178" i="23"/>
  <c r="H178" i="23"/>
  <c r="J178" i="23"/>
  <c r="K178" i="23"/>
  <c r="L178" i="23"/>
  <c r="M178" i="23"/>
  <c r="AG178" i="23"/>
  <c r="AQ178" i="23"/>
  <c r="C179" i="23"/>
  <c r="D179" i="23"/>
  <c r="E179" i="23"/>
  <c r="F179" i="23"/>
  <c r="G179" i="23"/>
  <c r="H179" i="23"/>
  <c r="J179" i="23"/>
  <c r="K179" i="23"/>
  <c r="L179" i="23"/>
  <c r="M179" i="23"/>
  <c r="AG179" i="23"/>
  <c r="AQ179" i="23"/>
  <c r="C180" i="23"/>
  <c r="D180" i="23"/>
  <c r="E180" i="23"/>
  <c r="F180" i="23"/>
  <c r="G180" i="23"/>
  <c r="H180" i="23"/>
  <c r="J180" i="23"/>
  <c r="K180" i="23"/>
  <c r="L180" i="23"/>
  <c r="M180" i="23"/>
  <c r="AG180" i="23"/>
  <c r="AQ180" i="23"/>
  <c r="C181" i="23"/>
  <c r="D181" i="23"/>
  <c r="E181" i="23"/>
  <c r="F181" i="23"/>
  <c r="G181" i="23"/>
  <c r="H181" i="23"/>
  <c r="J181" i="23"/>
  <c r="K181" i="23"/>
  <c r="L181" i="23"/>
  <c r="M181" i="23"/>
  <c r="AG181" i="23"/>
  <c r="AQ181" i="23"/>
  <c r="C182" i="23"/>
  <c r="D182" i="23"/>
  <c r="E182" i="23"/>
  <c r="F182" i="23"/>
  <c r="G182" i="23"/>
  <c r="H182" i="23"/>
  <c r="J182" i="23"/>
  <c r="K182" i="23"/>
  <c r="L182" i="23"/>
  <c r="M182" i="23"/>
  <c r="AG182" i="23"/>
  <c r="AQ182" i="23"/>
  <c r="C183" i="23"/>
  <c r="D183" i="23"/>
  <c r="E183" i="23"/>
  <c r="F183" i="23"/>
  <c r="G183" i="23"/>
  <c r="H183" i="23"/>
  <c r="J183" i="23"/>
  <c r="K183" i="23"/>
  <c r="L183" i="23"/>
  <c r="M183" i="23"/>
  <c r="AG183" i="23"/>
  <c r="AQ183" i="23"/>
  <c r="C184" i="23"/>
  <c r="D184" i="23"/>
  <c r="E184" i="23"/>
  <c r="F184" i="23"/>
  <c r="G184" i="23"/>
  <c r="H184" i="23"/>
  <c r="J184" i="23"/>
  <c r="K184" i="23"/>
  <c r="L184" i="23"/>
  <c r="M184" i="23"/>
  <c r="AG184" i="23"/>
  <c r="AQ184" i="23"/>
  <c r="C185" i="23"/>
  <c r="D185" i="23"/>
  <c r="E185" i="23"/>
  <c r="F185" i="23"/>
  <c r="G185" i="23"/>
  <c r="H185" i="23"/>
  <c r="J185" i="23"/>
  <c r="K185" i="23"/>
  <c r="L185" i="23"/>
  <c r="M185" i="23"/>
  <c r="AG185" i="23"/>
  <c r="AQ185" i="23"/>
  <c r="C186" i="23"/>
  <c r="D186" i="23"/>
  <c r="E186" i="23"/>
  <c r="F186" i="23"/>
  <c r="G186" i="23"/>
  <c r="H186" i="23"/>
  <c r="J186" i="23"/>
  <c r="K186" i="23"/>
  <c r="L186" i="23"/>
  <c r="M186" i="23"/>
  <c r="AG186" i="23"/>
  <c r="AQ186" i="23"/>
  <c r="C187" i="23"/>
  <c r="D187" i="23"/>
  <c r="E187" i="23"/>
  <c r="F187" i="23"/>
  <c r="G187" i="23"/>
  <c r="H187" i="23"/>
  <c r="J187" i="23"/>
  <c r="K187" i="23"/>
  <c r="L187" i="23"/>
  <c r="M187" i="23"/>
  <c r="AG187" i="23"/>
  <c r="AQ187" i="23"/>
  <c r="C188" i="23"/>
  <c r="D188" i="23"/>
  <c r="E188" i="23"/>
  <c r="F188" i="23"/>
  <c r="G188" i="23"/>
  <c r="H188" i="23"/>
  <c r="J188" i="23"/>
  <c r="K188" i="23"/>
  <c r="L188" i="23"/>
  <c r="M188" i="23"/>
  <c r="AG188" i="23"/>
  <c r="AQ188" i="23"/>
  <c r="C189" i="23"/>
  <c r="D189" i="23"/>
  <c r="E189" i="23"/>
  <c r="F189" i="23"/>
  <c r="G189" i="23"/>
  <c r="H189" i="23"/>
  <c r="J189" i="23"/>
  <c r="K189" i="23"/>
  <c r="L189" i="23"/>
  <c r="M189" i="23"/>
  <c r="AG189" i="23"/>
  <c r="AQ189" i="23"/>
  <c r="C190" i="23"/>
  <c r="D190" i="23"/>
  <c r="E190" i="23"/>
  <c r="F190" i="23"/>
  <c r="G190" i="23"/>
  <c r="H190" i="23"/>
  <c r="J190" i="23"/>
  <c r="K190" i="23"/>
  <c r="L190" i="23"/>
  <c r="M190" i="23"/>
  <c r="AG190" i="23"/>
  <c r="AQ190" i="23"/>
  <c r="C191" i="23"/>
  <c r="D191" i="23"/>
  <c r="E191" i="23"/>
  <c r="F191" i="23"/>
  <c r="G191" i="23"/>
  <c r="H191" i="23"/>
  <c r="J191" i="23"/>
  <c r="K191" i="23"/>
  <c r="L191" i="23"/>
  <c r="M191" i="23"/>
  <c r="AG191" i="23"/>
  <c r="AQ191" i="23"/>
  <c r="C192" i="23"/>
  <c r="D192" i="23"/>
  <c r="E192" i="23"/>
  <c r="F192" i="23"/>
  <c r="G192" i="23"/>
  <c r="H192" i="23"/>
  <c r="J192" i="23"/>
  <c r="K192" i="23"/>
  <c r="L192" i="23"/>
  <c r="M192" i="23"/>
  <c r="AG192" i="23"/>
  <c r="AQ192" i="23"/>
  <c r="C193" i="23"/>
  <c r="D193" i="23"/>
  <c r="E193" i="23"/>
  <c r="F193" i="23"/>
  <c r="G193" i="23"/>
  <c r="H193" i="23"/>
  <c r="J193" i="23"/>
  <c r="K193" i="23"/>
  <c r="L193" i="23"/>
  <c r="M193" i="23"/>
  <c r="AG193" i="23"/>
  <c r="AQ193" i="23"/>
  <c r="C194" i="23"/>
  <c r="D194" i="23"/>
  <c r="E194" i="23"/>
  <c r="F194" i="23"/>
  <c r="G194" i="23"/>
  <c r="H194" i="23"/>
  <c r="J194" i="23"/>
  <c r="K194" i="23"/>
  <c r="L194" i="23"/>
  <c r="M194" i="23"/>
  <c r="AG194" i="23"/>
  <c r="AQ194" i="23"/>
  <c r="C195" i="23"/>
  <c r="D195" i="23"/>
  <c r="E195" i="23"/>
  <c r="F195" i="23"/>
  <c r="G195" i="23"/>
  <c r="H195" i="23"/>
  <c r="J195" i="23"/>
  <c r="K195" i="23"/>
  <c r="L195" i="23"/>
  <c r="M195" i="23"/>
  <c r="AG195" i="23"/>
  <c r="AQ195" i="23"/>
  <c r="C196" i="23"/>
  <c r="D196" i="23"/>
  <c r="E196" i="23"/>
  <c r="F196" i="23"/>
  <c r="G196" i="23"/>
  <c r="H196" i="23"/>
  <c r="J196" i="23"/>
  <c r="K196" i="23"/>
  <c r="L196" i="23"/>
  <c r="M196" i="23"/>
  <c r="AG196" i="23"/>
  <c r="AQ196" i="23"/>
  <c r="C197" i="23"/>
  <c r="D197" i="23"/>
  <c r="E197" i="23"/>
  <c r="F197" i="23"/>
  <c r="G197" i="23"/>
  <c r="H197" i="23"/>
  <c r="J197" i="23"/>
  <c r="K197" i="23"/>
  <c r="L197" i="23"/>
  <c r="M197" i="23"/>
  <c r="AG197" i="23"/>
  <c r="AQ197" i="23"/>
  <c r="C198" i="23"/>
  <c r="D198" i="23"/>
  <c r="E198" i="23"/>
  <c r="F198" i="23"/>
  <c r="G198" i="23"/>
  <c r="H198" i="23"/>
  <c r="J198" i="23"/>
  <c r="K198" i="23"/>
  <c r="L198" i="23"/>
  <c r="M198" i="23"/>
  <c r="AG198" i="23"/>
  <c r="AQ198" i="23"/>
  <c r="C199" i="23"/>
  <c r="D199" i="23"/>
  <c r="E199" i="23"/>
  <c r="F199" i="23"/>
  <c r="G199" i="23"/>
  <c r="H199" i="23"/>
  <c r="J199" i="23"/>
  <c r="K199" i="23"/>
  <c r="L199" i="23"/>
  <c r="M199" i="23"/>
  <c r="AG199" i="23"/>
  <c r="AQ199" i="23"/>
  <c r="C200" i="23"/>
  <c r="D200" i="23"/>
  <c r="E200" i="23"/>
  <c r="F200" i="23"/>
  <c r="G200" i="23"/>
  <c r="H200" i="23"/>
  <c r="J200" i="23"/>
  <c r="K200" i="23"/>
  <c r="L200" i="23"/>
  <c r="M200" i="23"/>
  <c r="AG200" i="23"/>
  <c r="AQ200" i="23"/>
  <c r="C201" i="23"/>
  <c r="D201" i="23"/>
  <c r="E201" i="23"/>
  <c r="F201" i="23"/>
  <c r="G201" i="23"/>
  <c r="H201" i="23"/>
  <c r="J201" i="23"/>
  <c r="K201" i="23"/>
  <c r="L201" i="23"/>
  <c r="M201" i="23"/>
  <c r="AG201" i="23"/>
  <c r="AQ201" i="23"/>
  <c r="C202" i="23"/>
  <c r="D202" i="23"/>
  <c r="E202" i="23"/>
  <c r="F202" i="23"/>
  <c r="G202" i="23"/>
  <c r="H202" i="23"/>
  <c r="J202" i="23"/>
  <c r="K202" i="23"/>
  <c r="L202" i="23"/>
  <c r="M202" i="23"/>
  <c r="AG202" i="23"/>
  <c r="AQ202" i="23"/>
  <c r="C203" i="23"/>
  <c r="D203" i="23"/>
  <c r="E203" i="23"/>
  <c r="F203" i="23"/>
  <c r="G203" i="23"/>
  <c r="H203" i="23"/>
  <c r="J203" i="23"/>
  <c r="K203" i="23"/>
  <c r="L203" i="23"/>
  <c r="M203" i="23"/>
  <c r="AG203" i="23"/>
  <c r="AQ203" i="23"/>
  <c r="C204" i="23"/>
  <c r="D204" i="23"/>
  <c r="E204" i="23"/>
  <c r="F204" i="23"/>
  <c r="G204" i="23"/>
  <c r="H204" i="23"/>
  <c r="J204" i="23"/>
  <c r="K204" i="23"/>
  <c r="L204" i="23"/>
  <c r="M204" i="23"/>
  <c r="AG204" i="23"/>
  <c r="AQ204" i="23"/>
  <c r="C205" i="23"/>
  <c r="D205" i="23"/>
  <c r="E205" i="23"/>
  <c r="F205" i="23"/>
  <c r="G205" i="23"/>
  <c r="H205" i="23"/>
  <c r="J205" i="23"/>
  <c r="K205" i="23"/>
  <c r="L205" i="23"/>
  <c r="M205" i="23"/>
  <c r="AG205" i="23"/>
  <c r="AQ205" i="23"/>
  <c r="C206" i="23"/>
  <c r="D206" i="23"/>
  <c r="E206" i="23"/>
  <c r="F206" i="23"/>
  <c r="G206" i="23"/>
  <c r="H206" i="23"/>
  <c r="J206" i="23"/>
  <c r="K206" i="23"/>
  <c r="L206" i="23"/>
  <c r="M206" i="23"/>
  <c r="AG206" i="23"/>
  <c r="AQ206" i="23"/>
  <c r="C207" i="23"/>
  <c r="D207" i="23"/>
  <c r="E207" i="23"/>
  <c r="F207" i="23"/>
  <c r="G207" i="23"/>
  <c r="H207" i="23"/>
  <c r="J207" i="23"/>
  <c r="K207" i="23"/>
  <c r="L207" i="23"/>
  <c r="M207" i="23"/>
  <c r="AG207" i="23"/>
  <c r="AQ207" i="23"/>
  <c r="C208" i="23"/>
  <c r="D208" i="23"/>
  <c r="E208" i="23"/>
  <c r="F208" i="23"/>
  <c r="G208" i="23"/>
  <c r="H208" i="23"/>
  <c r="J208" i="23"/>
  <c r="K208" i="23"/>
  <c r="L208" i="23"/>
  <c r="M208" i="23"/>
  <c r="AG208" i="23"/>
  <c r="AQ208" i="23"/>
  <c r="C209" i="23"/>
  <c r="D209" i="23"/>
  <c r="E209" i="23"/>
  <c r="F209" i="23"/>
  <c r="G209" i="23"/>
  <c r="H209" i="23"/>
  <c r="J209" i="23"/>
  <c r="K209" i="23"/>
  <c r="L209" i="23"/>
  <c r="M209" i="23"/>
  <c r="AG209" i="23"/>
  <c r="AQ209" i="23"/>
  <c r="C210" i="23"/>
  <c r="D210" i="23"/>
  <c r="E210" i="23"/>
  <c r="F210" i="23"/>
  <c r="G210" i="23"/>
  <c r="H210" i="23"/>
  <c r="J210" i="23"/>
  <c r="K210" i="23"/>
  <c r="L210" i="23"/>
  <c r="M210" i="23"/>
  <c r="AG210" i="23"/>
  <c r="AQ210" i="23"/>
  <c r="C211" i="23"/>
  <c r="D211" i="23"/>
  <c r="E211" i="23"/>
  <c r="F211" i="23"/>
  <c r="G211" i="23"/>
  <c r="H211" i="23"/>
  <c r="J211" i="23"/>
  <c r="K211" i="23"/>
  <c r="L211" i="23"/>
  <c r="M211" i="23"/>
  <c r="AG211" i="23"/>
  <c r="AQ211" i="23"/>
  <c r="C212" i="23"/>
  <c r="D212" i="23"/>
  <c r="E212" i="23"/>
  <c r="F212" i="23"/>
  <c r="G212" i="23"/>
  <c r="H212" i="23"/>
  <c r="J212" i="23"/>
  <c r="K212" i="23"/>
  <c r="L212" i="23"/>
  <c r="M212" i="23"/>
  <c r="AG212" i="23"/>
  <c r="AQ212" i="23"/>
  <c r="C213" i="23"/>
  <c r="D213" i="23"/>
  <c r="E213" i="23"/>
  <c r="F213" i="23"/>
  <c r="G213" i="23"/>
  <c r="H213" i="23"/>
  <c r="J213" i="23"/>
  <c r="K213" i="23"/>
  <c r="L213" i="23"/>
  <c r="M213" i="23"/>
  <c r="AG213" i="23"/>
  <c r="AQ213" i="23"/>
  <c r="C214" i="23"/>
  <c r="D214" i="23"/>
  <c r="E214" i="23"/>
  <c r="F214" i="23"/>
  <c r="G214" i="23"/>
  <c r="H214" i="23"/>
  <c r="J214" i="23"/>
  <c r="K214" i="23"/>
  <c r="L214" i="23"/>
  <c r="M214" i="23"/>
  <c r="AG214" i="23"/>
  <c r="AQ214" i="23"/>
  <c r="C215" i="23"/>
  <c r="D215" i="23"/>
  <c r="E215" i="23"/>
  <c r="F215" i="23"/>
  <c r="G215" i="23"/>
  <c r="H215" i="23"/>
  <c r="J215" i="23"/>
  <c r="K215" i="23"/>
  <c r="L215" i="23"/>
  <c r="M215" i="23"/>
  <c r="AG215" i="23"/>
  <c r="AQ215" i="23"/>
  <c r="C216" i="23"/>
  <c r="D216" i="23"/>
  <c r="E216" i="23"/>
  <c r="F216" i="23"/>
  <c r="G216" i="23"/>
  <c r="H216" i="23"/>
  <c r="J216" i="23"/>
  <c r="K216" i="23"/>
  <c r="L216" i="23"/>
  <c r="M216" i="23"/>
  <c r="AG216" i="23"/>
  <c r="AQ216" i="23"/>
  <c r="C217" i="23"/>
  <c r="D217" i="23"/>
  <c r="E217" i="23"/>
  <c r="F217" i="23"/>
  <c r="G217" i="23"/>
  <c r="H217" i="23"/>
  <c r="J217" i="23"/>
  <c r="K217" i="23"/>
  <c r="L217" i="23"/>
  <c r="M217" i="23"/>
  <c r="AG217" i="23"/>
  <c r="AQ217" i="23"/>
  <c r="C218" i="23"/>
  <c r="D218" i="23"/>
  <c r="E218" i="23"/>
  <c r="F218" i="23"/>
  <c r="G218" i="23"/>
  <c r="H218" i="23"/>
  <c r="J218" i="23"/>
  <c r="K218" i="23"/>
  <c r="L218" i="23"/>
  <c r="M218" i="23"/>
  <c r="AG218" i="23"/>
  <c r="AQ218" i="23"/>
  <c r="C219" i="23"/>
  <c r="D219" i="23"/>
  <c r="E219" i="23"/>
  <c r="F219" i="23"/>
  <c r="G219" i="23"/>
  <c r="H219" i="23"/>
  <c r="J219" i="23"/>
  <c r="K219" i="23"/>
  <c r="L219" i="23"/>
  <c r="M219" i="23"/>
  <c r="AG219" i="23"/>
  <c r="AQ219" i="23"/>
  <c r="C220" i="23"/>
  <c r="D220" i="23"/>
  <c r="E220" i="23"/>
  <c r="F220" i="23"/>
  <c r="G220" i="23"/>
  <c r="H220" i="23"/>
  <c r="J220" i="23"/>
  <c r="K220" i="23"/>
  <c r="L220" i="23"/>
  <c r="M220" i="23"/>
  <c r="AG220" i="23"/>
  <c r="AQ220" i="23"/>
  <c r="C221" i="23"/>
  <c r="D221" i="23"/>
  <c r="E221" i="23"/>
  <c r="F221" i="23"/>
  <c r="G221" i="23"/>
  <c r="H221" i="23"/>
  <c r="J221" i="23"/>
  <c r="K221" i="23"/>
  <c r="L221" i="23"/>
  <c r="M221" i="23"/>
  <c r="AG221" i="23"/>
  <c r="AQ221" i="23"/>
  <c r="C222" i="23"/>
  <c r="D222" i="23"/>
  <c r="E222" i="23"/>
  <c r="F222" i="23"/>
  <c r="G222" i="23"/>
  <c r="H222" i="23"/>
  <c r="J222" i="23"/>
  <c r="K222" i="23"/>
  <c r="L222" i="23"/>
  <c r="M222" i="23"/>
  <c r="AG222" i="23"/>
  <c r="AQ222" i="23"/>
  <c r="C223" i="23"/>
  <c r="D223" i="23"/>
  <c r="E223" i="23"/>
  <c r="F223" i="23"/>
  <c r="G223" i="23"/>
  <c r="H223" i="23"/>
  <c r="J223" i="23"/>
  <c r="K223" i="23"/>
  <c r="L223" i="23"/>
  <c r="M223" i="23"/>
  <c r="AG223" i="23"/>
  <c r="AQ223" i="23"/>
  <c r="C224" i="23"/>
  <c r="D224" i="23"/>
  <c r="E224" i="23"/>
  <c r="F224" i="23"/>
  <c r="G224" i="23"/>
  <c r="H224" i="23"/>
  <c r="J224" i="23"/>
  <c r="K224" i="23"/>
  <c r="L224" i="23"/>
  <c r="M224" i="23"/>
  <c r="AG224" i="23"/>
  <c r="AQ224" i="23"/>
  <c r="C225" i="23"/>
  <c r="D225" i="23"/>
  <c r="E225" i="23"/>
  <c r="F225" i="23"/>
  <c r="G225" i="23"/>
  <c r="H225" i="23"/>
  <c r="J225" i="23"/>
  <c r="K225" i="23"/>
  <c r="L225" i="23"/>
  <c r="M225" i="23"/>
  <c r="AG225" i="23"/>
  <c r="AQ225" i="23"/>
  <c r="C226" i="23"/>
  <c r="D226" i="23"/>
  <c r="E226" i="23"/>
  <c r="F226" i="23"/>
  <c r="G226" i="23"/>
  <c r="H226" i="23"/>
  <c r="J226" i="23"/>
  <c r="K226" i="23"/>
  <c r="L226" i="23"/>
  <c r="M226" i="23"/>
  <c r="AG226" i="23"/>
  <c r="AQ226" i="23"/>
  <c r="C227" i="23"/>
  <c r="D227" i="23"/>
  <c r="E227" i="23"/>
  <c r="F227" i="23"/>
  <c r="G227" i="23"/>
  <c r="H227" i="23"/>
  <c r="J227" i="23"/>
  <c r="K227" i="23"/>
  <c r="L227" i="23"/>
  <c r="M227" i="23"/>
  <c r="AG227" i="23"/>
  <c r="AQ227" i="23"/>
  <c r="C228" i="23"/>
  <c r="D228" i="23"/>
  <c r="E228" i="23"/>
  <c r="F228" i="23"/>
  <c r="G228" i="23"/>
  <c r="H228" i="23"/>
  <c r="J228" i="23"/>
  <c r="K228" i="23"/>
  <c r="L228" i="23"/>
  <c r="M228" i="23"/>
  <c r="AG228" i="23"/>
  <c r="AQ228" i="23"/>
  <c r="C229" i="23"/>
  <c r="D229" i="23"/>
  <c r="E229" i="23"/>
  <c r="F229" i="23"/>
  <c r="G229" i="23"/>
  <c r="H229" i="23"/>
  <c r="J229" i="23"/>
  <c r="K229" i="23"/>
  <c r="L229" i="23"/>
  <c r="M229" i="23"/>
  <c r="AG229" i="23"/>
  <c r="AQ229" i="23"/>
  <c r="C230" i="23"/>
  <c r="D230" i="23"/>
  <c r="E230" i="23"/>
  <c r="F230" i="23"/>
  <c r="G230" i="23"/>
  <c r="H230" i="23"/>
  <c r="J230" i="23"/>
  <c r="K230" i="23"/>
  <c r="L230" i="23"/>
  <c r="M230" i="23"/>
  <c r="AG230" i="23"/>
  <c r="AQ230" i="23"/>
  <c r="C231" i="23"/>
  <c r="D231" i="23"/>
  <c r="E231" i="23"/>
  <c r="F231" i="23"/>
  <c r="G231" i="23"/>
  <c r="H231" i="23"/>
  <c r="J231" i="23"/>
  <c r="K231" i="23"/>
  <c r="L231" i="23"/>
  <c r="M231" i="23"/>
  <c r="AG231" i="23"/>
  <c r="AQ231" i="23"/>
  <c r="C232" i="23"/>
  <c r="D232" i="23"/>
  <c r="E232" i="23"/>
  <c r="F232" i="23"/>
  <c r="G232" i="23"/>
  <c r="H232" i="23"/>
  <c r="J232" i="23"/>
  <c r="K232" i="23"/>
  <c r="L232" i="23"/>
  <c r="M232" i="23"/>
  <c r="AG232" i="23"/>
  <c r="AQ232" i="23"/>
  <c r="C233" i="23"/>
  <c r="D233" i="23"/>
  <c r="E233" i="23"/>
  <c r="F233" i="23"/>
  <c r="G233" i="23"/>
  <c r="H233" i="23"/>
  <c r="J233" i="23"/>
  <c r="K233" i="23"/>
  <c r="L233" i="23"/>
  <c r="M233" i="23"/>
  <c r="AG233" i="23"/>
  <c r="AQ233" i="23"/>
  <c r="C234" i="23"/>
  <c r="D234" i="23"/>
  <c r="E234" i="23"/>
  <c r="F234" i="23"/>
  <c r="G234" i="23"/>
  <c r="H234" i="23"/>
  <c r="J234" i="23"/>
  <c r="K234" i="23"/>
  <c r="L234" i="23"/>
  <c r="M234" i="23"/>
  <c r="AG234" i="23"/>
  <c r="AQ234" i="23"/>
  <c r="C235" i="23"/>
  <c r="D235" i="23"/>
  <c r="E235" i="23"/>
  <c r="F235" i="23"/>
  <c r="G235" i="23"/>
  <c r="H235" i="23"/>
  <c r="J235" i="23"/>
  <c r="K235" i="23"/>
  <c r="L235" i="23"/>
  <c r="M235" i="23"/>
  <c r="AG235" i="23"/>
  <c r="AQ235" i="23"/>
  <c r="C236" i="23"/>
  <c r="D236" i="23"/>
  <c r="E236" i="23"/>
  <c r="F236" i="23"/>
  <c r="G236" i="23"/>
  <c r="H236" i="23"/>
  <c r="J236" i="23"/>
  <c r="K236" i="23"/>
  <c r="L236" i="23"/>
  <c r="M236" i="23"/>
  <c r="AG236" i="23"/>
  <c r="AQ236" i="23"/>
  <c r="C237" i="23"/>
  <c r="D237" i="23"/>
  <c r="E237" i="23"/>
  <c r="F237" i="23"/>
  <c r="G237" i="23"/>
  <c r="H237" i="23"/>
  <c r="J237" i="23"/>
  <c r="K237" i="23"/>
  <c r="L237" i="23"/>
  <c r="M237" i="23"/>
  <c r="AG237" i="23"/>
  <c r="AQ237" i="23"/>
  <c r="C238" i="23"/>
  <c r="D238" i="23"/>
  <c r="E238" i="23"/>
  <c r="F238" i="23"/>
  <c r="G238" i="23"/>
  <c r="H238" i="23"/>
  <c r="J238" i="23"/>
  <c r="K238" i="23"/>
  <c r="L238" i="23"/>
  <c r="M238" i="23"/>
  <c r="AG238" i="23"/>
  <c r="AQ238" i="23"/>
  <c r="C239" i="23"/>
  <c r="D239" i="23"/>
  <c r="E239" i="23"/>
  <c r="F239" i="23"/>
  <c r="G239" i="23"/>
  <c r="H239" i="23"/>
  <c r="J239" i="23"/>
  <c r="K239" i="23"/>
  <c r="L239" i="23"/>
  <c r="M239" i="23"/>
  <c r="AG239" i="23"/>
  <c r="AQ239" i="23"/>
  <c r="C240" i="23"/>
  <c r="D240" i="23"/>
  <c r="E240" i="23"/>
  <c r="F240" i="23"/>
  <c r="G240" i="23"/>
  <c r="H240" i="23"/>
  <c r="J240" i="23"/>
  <c r="K240" i="23"/>
  <c r="L240" i="23"/>
  <c r="M240" i="23"/>
  <c r="AG240" i="23"/>
  <c r="AQ240" i="23"/>
  <c r="C241" i="23"/>
  <c r="D241" i="23"/>
  <c r="E241" i="23"/>
  <c r="F241" i="23"/>
  <c r="G241" i="23"/>
  <c r="H241" i="23"/>
  <c r="J241" i="23"/>
  <c r="K241" i="23"/>
  <c r="L241" i="23"/>
  <c r="M241" i="23"/>
  <c r="AG241" i="23"/>
  <c r="AQ241" i="23"/>
  <c r="C242" i="23"/>
  <c r="D242" i="23"/>
  <c r="E242" i="23"/>
  <c r="F242" i="23"/>
  <c r="G242" i="23"/>
  <c r="H242" i="23"/>
  <c r="J242" i="23"/>
  <c r="K242" i="23"/>
  <c r="L242" i="23"/>
  <c r="M242" i="23"/>
  <c r="AG242" i="23"/>
  <c r="AQ242" i="23"/>
  <c r="C243" i="23"/>
  <c r="D243" i="23"/>
  <c r="E243" i="23"/>
  <c r="F243" i="23"/>
  <c r="G243" i="23"/>
  <c r="H243" i="23"/>
  <c r="J243" i="23"/>
  <c r="K243" i="23"/>
  <c r="L243" i="23"/>
  <c r="M243" i="23"/>
  <c r="AG243" i="23"/>
  <c r="AQ243" i="23"/>
  <c r="C244" i="23"/>
  <c r="D244" i="23"/>
  <c r="E244" i="23"/>
  <c r="F244" i="23"/>
  <c r="G244" i="23"/>
  <c r="H244" i="23"/>
  <c r="J244" i="23"/>
  <c r="K244" i="23"/>
  <c r="L244" i="23"/>
  <c r="M244" i="23"/>
  <c r="AG244" i="23"/>
  <c r="AQ244" i="23"/>
  <c r="C245" i="23"/>
  <c r="D245" i="23"/>
  <c r="E245" i="23"/>
  <c r="F245" i="23"/>
  <c r="G245" i="23"/>
  <c r="H245" i="23"/>
  <c r="J245" i="23"/>
  <c r="K245" i="23"/>
  <c r="L245" i="23"/>
  <c r="M245" i="23"/>
  <c r="AG245" i="23"/>
  <c r="AQ245" i="23"/>
  <c r="C246" i="23"/>
  <c r="D246" i="23"/>
  <c r="E246" i="23"/>
  <c r="F246" i="23"/>
  <c r="G246" i="23"/>
  <c r="H246" i="23"/>
  <c r="J246" i="23"/>
  <c r="K246" i="23"/>
  <c r="L246" i="23"/>
  <c r="M246" i="23"/>
  <c r="AG246" i="23"/>
  <c r="AQ246" i="23"/>
  <c r="C247" i="23"/>
  <c r="D247" i="23"/>
  <c r="E247" i="23"/>
  <c r="F247" i="23"/>
  <c r="G247" i="23"/>
  <c r="H247" i="23"/>
  <c r="J247" i="23"/>
  <c r="K247" i="23"/>
  <c r="L247" i="23"/>
  <c r="M247" i="23"/>
  <c r="AG247" i="23"/>
  <c r="AQ247" i="23"/>
  <c r="C248" i="23"/>
  <c r="D248" i="23"/>
  <c r="E248" i="23"/>
  <c r="F248" i="23"/>
  <c r="G248" i="23"/>
  <c r="H248" i="23"/>
  <c r="J248" i="23"/>
  <c r="K248" i="23"/>
  <c r="L248" i="23"/>
  <c r="M248" i="23"/>
  <c r="AG248" i="23"/>
  <c r="AQ248" i="23"/>
  <c r="C249" i="23"/>
  <c r="D249" i="23"/>
  <c r="E249" i="23"/>
  <c r="F249" i="23"/>
  <c r="G249" i="23"/>
  <c r="H249" i="23"/>
  <c r="J249" i="23"/>
  <c r="K249" i="23"/>
  <c r="L249" i="23"/>
  <c r="M249" i="23"/>
  <c r="AG249" i="23"/>
  <c r="AQ249" i="23"/>
  <c r="C250" i="23"/>
  <c r="D250" i="23"/>
  <c r="E250" i="23"/>
  <c r="F250" i="23"/>
  <c r="G250" i="23"/>
  <c r="H250" i="23"/>
  <c r="J250" i="23"/>
  <c r="K250" i="23"/>
  <c r="L250" i="23"/>
  <c r="M250" i="23"/>
  <c r="AG250" i="23"/>
  <c r="AQ250" i="23"/>
  <c r="C251" i="23"/>
  <c r="D251" i="23"/>
  <c r="E251" i="23"/>
  <c r="F251" i="23"/>
  <c r="G251" i="23"/>
  <c r="H251" i="23"/>
  <c r="J251" i="23"/>
  <c r="K251" i="23"/>
  <c r="L251" i="23"/>
  <c r="M251" i="23"/>
  <c r="AG251" i="23"/>
  <c r="AQ251" i="23"/>
  <c r="C252" i="23"/>
  <c r="D252" i="23"/>
  <c r="E252" i="23"/>
  <c r="F252" i="23"/>
  <c r="G252" i="23"/>
  <c r="H252" i="23"/>
  <c r="J252" i="23"/>
  <c r="K252" i="23"/>
  <c r="L252" i="23"/>
  <c r="M252" i="23"/>
  <c r="AG252" i="23"/>
  <c r="AQ252" i="23"/>
  <c r="C253" i="23"/>
  <c r="D253" i="23"/>
  <c r="E253" i="23"/>
  <c r="F253" i="23"/>
  <c r="G253" i="23"/>
  <c r="H253" i="23"/>
  <c r="J253" i="23"/>
  <c r="K253" i="23"/>
  <c r="L253" i="23"/>
  <c r="M253" i="23"/>
  <c r="AG253" i="23"/>
  <c r="AQ253" i="23"/>
  <c r="C254" i="23"/>
  <c r="D254" i="23"/>
  <c r="E254" i="23"/>
  <c r="F254" i="23"/>
  <c r="G254" i="23"/>
  <c r="H254" i="23"/>
  <c r="J254" i="23"/>
  <c r="K254" i="23"/>
  <c r="L254" i="23"/>
  <c r="M254" i="23"/>
  <c r="AG254" i="23"/>
  <c r="AQ254" i="23"/>
  <c r="C255" i="23"/>
  <c r="D255" i="23"/>
  <c r="E255" i="23"/>
  <c r="F255" i="23"/>
  <c r="G255" i="23"/>
  <c r="H255" i="23"/>
  <c r="J255" i="23"/>
  <c r="K255" i="23"/>
  <c r="L255" i="23"/>
  <c r="M255" i="23"/>
  <c r="AG255" i="23"/>
  <c r="AQ255" i="23"/>
  <c r="C256" i="23"/>
  <c r="D256" i="23"/>
  <c r="E256" i="23"/>
  <c r="F256" i="23"/>
  <c r="G256" i="23"/>
  <c r="H256" i="23"/>
  <c r="J256" i="23"/>
  <c r="K256" i="23"/>
  <c r="L256" i="23"/>
  <c r="M256" i="23"/>
  <c r="AG256" i="23"/>
  <c r="AQ256" i="23"/>
  <c r="C257" i="23"/>
  <c r="D257" i="23"/>
  <c r="E257" i="23"/>
  <c r="F257" i="23"/>
  <c r="G257" i="23"/>
  <c r="H257" i="23"/>
  <c r="J257" i="23"/>
  <c r="K257" i="23"/>
  <c r="L257" i="23"/>
  <c r="M257" i="23"/>
  <c r="AG257" i="23"/>
  <c r="AQ257" i="23"/>
  <c r="C258" i="23"/>
  <c r="D258" i="23"/>
  <c r="E258" i="23"/>
  <c r="F258" i="23"/>
  <c r="G258" i="23"/>
  <c r="H258" i="23"/>
  <c r="J258" i="23"/>
  <c r="K258" i="23"/>
  <c r="L258" i="23"/>
  <c r="M258" i="23"/>
  <c r="AG258" i="23"/>
  <c r="AQ258" i="23"/>
  <c r="C259" i="23"/>
  <c r="D259" i="23"/>
  <c r="E259" i="23"/>
  <c r="F259" i="23"/>
  <c r="G259" i="23"/>
  <c r="H259" i="23"/>
  <c r="J259" i="23"/>
  <c r="K259" i="23"/>
  <c r="L259" i="23"/>
  <c r="M259" i="23"/>
  <c r="AG259" i="23"/>
  <c r="AQ259" i="23"/>
  <c r="C260" i="23"/>
  <c r="D260" i="23"/>
  <c r="E260" i="23"/>
  <c r="F260" i="23"/>
  <c r="G260" i="23"/>
  <c r="H260" i="23"/>
  <c r="J260" i="23"/>
  <c r="K260" i="23"/>
  <c r="L260" i="23"/>
  <c r="M260" i="23"/>
  <c r="AG260" i="23"/>
  <c r="AQ260" i="23"/>
  <c r="C261" i="23"/>
  <c r="D261" i="23"/>
  <c r="E261" i="23"/>
  <c r="F261" i="23"/>
  <c r="G261" i="23"/>
  <c r="H261" i="23"/>
  <c r="J261" i="23"/>
  <c r="K261" i="23"/>
  <c r="L261" i="23"/>
  <c r="M261" i="23"/>
  <c r="AG261" i="23"/>
  <c r="AQ261" i="23"/>
  <c r="C262" i="23"/>
  <c r="D262" i="23"/>
  <c r="E262" i="23"/>
  <c r="F262" i="23"/>
  <c r="G262" i="23"/>
  <c r="H262" i="23"/>
  <c r="J262" i="23"/>
  <c r="K262" i="23"/>
  <c r="L262" i="23"/>
  <c r="M262" i="23"/>
  <c r="AG262" i="23"/>
  <c r="AQ262" i="23"/>
  <c r="C263" i="23"/>
  <c r="D263" i="23"/>
  <c r="E263" i="23"/>
  <c r="F263" i="23"/>
  <c r="G263" i="23"/>
  <c r="H263" i="23"/>
  <c r="J263" i="23"/>
  <c r="K263" i="23"/>
  <c r="L263" i="23"/>
  <c r="M263" i="23"/>
  <c r="AG263" i="23"/>
  <c r="AQ263" i="23"/>
  <c r="C264" i="23"/>
  <c r="D264" i="23"/>
  <c r="E264" i="23"/>
  <c r="F264" i="23"/>
  <c r="G264" i="23"/>
  <c r="H264" i="23"/>
  <c r="J264" i="23"/>
  <c r="K264" i="23"/>
  <c r="L264" i="23"/>
  <c r="M264" i="23"/>
  <c r="AG264" i="23"/>
  <c r="AQ264" i="23"/>
  <c r="C265" i="23"/>
  <c r="D265" i="23"/>
  <c r="E265" i="23"/>
  <c r="F265" i="23"/>
  <c r="G265" i="23"/>
  <c r="H265" i="23"/>
  <c r="J265" i="23"/>
  <c r="K265" i="23"/>
  <c r="L265" i="23"/>
  <c r="M265" i="23"/>
  <c r="AG265" i="23"/>
  <c r="AQ265" i="23"/>
  <c r="C266" i="23"/>
  <c r="D266" i="23"/>
  <c r="E266" i="23"/>
  <c r="F266" i="23"/>
  <c r="G266" i="23"/>
  <c r="H266" i="23"/>
  <c r="J266" i="23"/>
  <c r="K266" i="23"/>
  <c r="L266" i="23"/>
  <c r="M266" i="23"/>
  <c r="AG266" i="23"/>
  <c r="AQ266" i="23"/>
  <c r="C267" i="23"/>
  <c r="D267" i="23"/>
  <c r="E267" i="23"/>
  <c r="F267" i="23"/>
  <c r="G267" i="23"/>
  <c r="H267" i="23"/>
  <c r="J267" i="23"/>
  <c r="K267" i="23"/>
  <c r="L267" i="23"/>
  <c r="M267" i="23"/>
  <c r="AG267" i="23"/>
  <c r="AQ267" i="23"/>
  <c r="C268" i="23"/>
  <c r="D268" i="23"/>
  <c r="E268" i="23"/>
  <c r="F268" i="23"/>
  <c r="G268" i="23"/>
  <c r="H268" i="23"/>
  <c r="J268" i="23"/>
  <c r="K268" i="23"/>
  <c r="L268" i="23"/>
  <c r="M268" i="23"/>
  <c r="AG268" i="23"/>
  <c r="AQ268" i="23"/>
  <c r="C269" i="23"/>
  <c r="D269" i="23"/>
  <c r="E269" i="23"/>
  <c r="F269" i="23"/>
  <c r="G269" i="23"/>
  <c r="H269" i="23"/>
  <c r="J269" i="23"/>
  <c r="K269" i="23"/>
  <c r="L269" i="23"/>
  <c r="M269" i="23"/>
  <c r="AG269" i="23"/>
  <c r="AQ269" i="23"/>
  <c r="C270" i="23"/>
  <c r="D270" i="23"/>
  <c r="E270" i="23"/>
  <c r="F270" i="23"/>
  <c r="G270" i="23"/>
  <c r="H270" i="23"/>
  <c r="J270" i="23"/>
  <c r="K270" i="23"/>
  <c r="L270" i="23"/>
  <c r="M270" i="23"/>
  <c r="AG270" i="23"/>
  <c r="AQ270" i="23"/>
  <c r="C271" i="23"/>
  <c r="D271" i="23"/>
  <c r="E271" i="23"/>
  <c r="F271" i="23"/>
  <c r="G271" i="23"/>
  <c r="H271" i="23"/>
  <c r="J271" i="23"/>
  <c r="K271" i="23"/>
  <c r="L271" i="23"/>
  <c r="M271" i="23"/>
  <c r="AG271" i="23"/>
  <c r="AQ271" i="23"/>
  <c r="C272" i="23"/>
  <c r="D272" i="23"/>
  <c r="E272" i="23"/>
  <c r="F272" i="23"/>
  <c r="G272" i="23"/>
  <c r="H272" i="23"/>
  <c r="J272" i="23"/>
  <c r="K272" i="23"/>
  <c r="L272" i="23"/>
  <c r="M272" i="23"/>
  <c r="AG272" i="23"/>
  <c r="AQ272" i="23"/>
  <c r="C273" i="23"/>
  <c r="D273" i="23"/>
  <c r="E273" i="23"/>
  <c r="F273" i="23"/>
  <c r="G273" i="23"/>
  <c r="H273" i="23"/>
  <c r="J273" i="23"/>
  <c r="K273" i="23"/>
  <c r="L273" i="23"/>
  <c r="M273" i="23"/>
  <c r="AG273" i="23"/>
  <c r="AQ273" i="23"/>
  <c r="C274" i="23"/>
  <c r="D274" i="23"/>
  <c r="E274" i="23"/>
  <c r="F274" i="23"/>
  <c r="G274" i="23"/>
  <c r="H274" i="23"/>
  <c r="J274" i="23"/>
  <c r="K274" i="23"/>
  <c r="L274" i="23"/>
  <c r="M274" i="23"/>
  <c r="AG274" i="23"/>
  <c r="AQ274" i="23"/>
  <c r="C275" i="23"/>
  <c r="D275" i="23"/>
  <c r="E275" i="23"/>
  <c r="F275" i="23"/>
  <c r="G275" i="23"/>
  <c r="H275" i="23"/>
  <c r="J275" i="23"/>
  <c r="K275" i="23"/>
  <c r="L275" i="23"/>
  <c r="M275" i="23"/>
  <c r="AG275" i="23"/>
  <c r="AQ275" i="23"/>
  <c r="C276" i="23"/>
  <c r="D276" i="23"/>
  <c r="E276" i="23"/>
  <c r="F276" i="23"/>
  <c r="G276" i="23"/>
  <c r="H276" i="23"/>
  <c r="J276" i="23"/>
  <c r="K276" i="23"/>
  <c r="L276" i="23"/>
  <c r="M276" i="23"/>
  <c r="AG276" i="23"/>
  <c r="AQ276" i="23"/>
  <c r="C277" i="23"/>
  <c r="D277" i="23"/>
  <c r="E277" i="23"/>
  <c r="F277" i="23"/>
  <c r="G277" i="23"/>
  <c r="H277" i="23"/>
  <c r="J277" i="23"/>
  <c r="K277" i="23"/>
  <c r="L277" i="23"/>
  <c r="M277" i="23"/>
  <c r="AG277" i="23"/>
  <c r="AQ277" i="23"/>
  <c r="C278" i="23"/>
  <c r="D278" i="23"/>
  <c r="E278" i="23"/>
  <c r="F278" i="23"/>
  <c r="G278" i="23"/>
  <c r="H278" i="23"/>
  <c r="J278" i="23"/>
  <c r="K278" i="23"/>
  <c r="L278" i="23"/>
  <c r="M278" i="23"/>
  <c r="AG278" i="23"/>
  <c r="AQ278" i="23"/>
  <c r="C279" i="23"/>
  <c r="D279" i="23"/>
  <c r="E279" i="23"/>
  <c r="F279" i="23"/>
  <c r="G279" i="23"/>
  <c r="H279" i="23"/>
  <c r="J279" i="23"/>
  <c r="K279" i="23"/>
  <c r="L279" i="23"/>
  <c r="M279" i="23"/>
  <c r="AG279" i="23"/>
  <c r="AQ279" i="23"/>
  <c r="C280" i="23"/>
  <c r="D280" i="23"/>
  <c r="E280" i="23"/>
  <c r="F280" i="23"/>
  <c r="G280" i="23"/>
  <c r="H280" i="23"/>
  <c r="J280" i="23"/>
  <c r="K280" i="23"/>
  <c r="L280" i="23"/>
  <c r="M280" i="23"/>
  <c r="AG280" i="23"/>
  <c r="AQ280" i="23"/>
  <c r="C281" i="23"/>
  <c r="D281" i="23"/>
  <c r="E281" i="23"/>
  <c r="F281" i="23"/>
  <c r="G281" i="23"/>
  <c r="H281" i="23"/>
  <c r="J281" i="23"/>
  <c r="K281" i="23"/>
  <c r="L281" i="23"/>
  <c r="M281" i="23"/>
  <c r="AG281" i="23"/>
  <c r="AQ281" i="23"/>
  <c r="C282" i="23"/>
  <c r="D282" i="23"/>
  <c r="E282" i="23"/>
  <c r="F282" i="23"/>
  <c r="G282" i="23"/>
  <c r="H282" i="23"/>
  <c r="J282" i="23"/>
  <c r="K282" i="23"/>
  <c r="L282" i="23"/>
  <c r="M282" i="23"/>
  <c r="AG282" i="23"/>
  <c r="AQ282" i="23"/>
  <c r="C283" i="23"/>
  <c r="D283" i="23"/>
  <c r="E283" i="23"/>
  <c r="F283" i="23"/>
  <c r="G283" i="23"/>
  <c r="H283" i="23"/>
  <c r="J283" i="23"/>
  <c r="K283" i="23"/>
  <c r="L283" i="23"/>
  <c r="M283" i="23"/>
  <c r="AG283" i="23"/>
  <c r="AQ283" i="23"/>
  <c r="C284" i="23"/>
  <c r="D284" i="23"/>
  <c r="E284" i="23"/>
  <c r="F284" i="23"/>
  <c r="G284" i="23"/>
  <c r="H284" i="23"/>
  <c r="J284" i="23"/>
  <c r="K284" i="23"/>
  <c r="L284" i="23"/>
  <c r="M284" i="23"/>
  <c r="AG284" i="23"/>
  <c r="AQ284" i="23"/>
  <c r="C285" i="23"/>
  <c r="D285" i="23"/>
  <c r="E285" i="23"/>
  <c r="F285" i="23"/>
  <c r="G285" i="23"/>
  <c r="H285" i="23"/>
  <c r="J285" i="23"/>
  <c r="K285" i="23"/>
  <c r="L285" i="23"/>
  <c r="M285" i="23"/>
  <c r="AG285" i="23"/>
  <c r="AQ285" i="23"/>
  <c r="C286" i="23"/>
  <c r="D286" i="23"/>
  <c r="E286" i="23"/>
  <c r="F286" i="23"/>
  <c r="G286" i="23"/>
  <c r="H286" i="23"/>
  <c r="J286" i="23"/>
  <c r="K286" i="23"/>
  <c r="L286" i="23"/>
  <c r="M286" i="23"/>
  <c r="AG286" i="23"/>
  <c r="AQ286" i="23"/>
  <c r="C287" i="23"/>
  <c r="D287" i="23"/>
  <c r="E287" i="23"/>
  <c r="F287" i="23"/>
  <c r="G287" i="23"/>
  <c r="H287" i="23"/>
  <c r="J287" i="23"/>
  <c r="K287" i="23"/>
  <c r="L287" i="23"/>
  <c r="M287" i="23"/>
  <c r="AG287" i="23"/>
  <c r="AQ287" i="23"/>
  <c r="C288" i="23"/>
  <c r="D288" i="23"/>
  <c r="E288" i="23"/>
  <c r="F288" i="23"/>
  <c r="G288" i="23"/>
  <c r="H288" i="23"/>
  <c r="J288" i="23"/>
  <c r="K288" i="23"/>
  <c r="L288" i="23"/>
  <c r="M288" i="23"/>
  <c r="AG288" i="23"/>
  <c r="AQ288" i="23"/>
  <c r="C289" i="23"/>
  <c r="D289" i="23"/>
  <c r="E289" i="23"/>
  <c r="F289" i="23"/>
  <c r="G289" i="23"/>
  <c r="H289" i="23"/>
  <c r="J289" i="23"/>
  <c r="K289" i="23"/>
  <c r="L289" i="23"/>
  <c r="M289" i="23"/>
  <c r="AG289" i="23"/>
  <c r="AQ289" i="23"/>
  <c r="C290" i="23"/>
  <c r="D290" i="23"/>
  <c r="E290" i="23"/>
  <c r="F290" i="23"/>
  <c r="G290" i="23"/>
  <c r="H290" i="23"/>
  <c r="J290" i="23"/>
  <c r="K290" i="23"/>
  <c r="L290" i="23"/>
  <c r="M290" i="23"/>
  <c r="AG290" i="23"/>
  <c r="AQ290" i="23"/>
  <c r="C291" i="23"/>
  <c r="D291" i="23"/>
  <c r="E291" i="23"/>
  <c r="F291" i="23"/>
  <c r="G291" i="23"/>
  <c r="H291" i="23"/>
  <c r="J291" i="23"/>
  <c r="K291" i="23"/>
  <c r="L291" i="23"/>
  <c r="M291" i="23"/>
  <c r="AG291" i="23"/>
  <c r="AQ291" i="23"/>
  <c r="C292" i="23"/>
  <c r="D292" i="23"/>
  <c r="E292" i="23"/>
  <c r="F292" i="23"/>
  <c r="G292" i="23"/>
  <c r="H292" i="23"/>
  <c r="J292" i="23"/>
  <c r="K292" i="23"/>
  <c r="L292" i="23"/>
  <c r="M292" i="23"/>
  <c r="AG292" i="23"/>
  <c r="AQ292" i="23"/>
  <c r="C293" i="23"/>
  <c r="D293" i="23"/>
  <c r="E293" i="23"/>
  <c r="F293" i="23"/>
  <c r="G293" i="23"/>
  <c r="H293" i="23"/>
  <c r="J293" i="23"/>
  <c r="K293" i="23"/>
  <c r="L293" i="23"/>
  <c r="M293" i="23"/>
  <c r="AG293" i="23"/>
  <c r="AQ293" i="23"/>
  <c r="C294" i="23"/>
  <c r="D294" i="23"/>
  <c r="E294" i="23"/>
  <c r="F294" i="23"/>
  <c r="G294" i="23"/>
  <c r="H294" i="23"/>
  <c r="J294" i="23"/>
  <c r="K294" i="23"/>
  <c r="L294" i="23"/>
  <c r="M294" i="23"/>
  <c r="AG294" i="23"/>
  <c r="AQ294" i="23"/>
  <c r="C295" i="23"/>
  <c r="D295" i="23"/>
  <c r="E295" i="23"/>
  <c r="F295" i="23"/>
  <c r="G295" i="23"/>
  <c r="H295" i="23"/>
  <c r="J295" i="23"/>
  <c r="K295" i="23"/>
  <c r="L295" i="23"/>
  <c r="M295" i="23"/>
  <c r="AG295" i="23"/>
  <c r="AQ295" i="23"/>
  <c r="C296" i="23"/>
  <c r="D296" i="23"/>
  <c r="E296" i="23"/>
  <c r="F296" i="23"/>
  <c r="G296" i="23"/>
  <c r="H296" i="23"/>
  <c r="J296" i="23"/>
  <c r="K296" i="23"/>
  <c r="L296" i="23"/>
  <c r="M296" i="23"/>
  <c r="AG296" i="23"/>
  <c r="AQ296" i="23"/>
  <c r="C297" i="23"/>
  <c r="D297" i="23"/>
  <c r="E297" i="23"/>
  <c r="F297" i="23"/>
  <c r="G297" i="23"/>
  <c r="H297" i="23"/>
  <c r="J297" i="23"/>
  <c r="K297" i="23"/>
  <c r="L297" i="23"/>
  <c r="M297" i="23"/>
  <c r="AG297" i="23"/>
  <c r="AQ297" i="23"/>
  <c r="C298" i="23"/>
  <c r="D298" i="23"/>
  <c r="E298" i="23"/>
  <c r="F298" i="23"/>
  <c r="G298" i="23"/>
  <c r="H298" i="23"/>
  <c r="J298" i="23"/>
  <c r="K298" i="23"/>
  <c r="L298" i="23"/>
  <c r="M298" i="23"/>
  <c r="AG298" i="23"/>
  <c r="AQ298" i="23"/>
  <c r="C299" i="23"/>
  <c r="D299" i="23"/>
  <c r="E299" i="23"/>
  <c r="F299" i="23"/>
  <c r="G299" i="23"/>
  <c r="H299" i="23"/>
  <c r="J299" i="23"/>
  <c r="K299" i="23"/>
  <c r="L299" i="23"/>
  <c r="M299" i="23"/>
  <c r="AG299" i="23"/>
  <c r="AQ299" i="23"/>
  <c r="C300" i="23"/>
  <c r="D300" i="23"/>
  <c r="E300" i="23"/>
  <c r="F300" i="23"/>
  <c r="G300" i="23"/>
  <c r="H300" i="23"/>
  <c r="J300" i="23"/>
  <c r="K300" i="23"/>
  <c r="L300" i="23"/>
  <c r="M300" i="23"/>
  <c r="AG300" i="23"/>
  <c r="AQ300" i="23"/>
  <c r="C301" i="23"/>
  <c r="D301" i="23"/>
  <c r="E301" i="23"/>
  <c r="F301" i="23"/>
  <c r="G301" i="23"/>
  <c r="H301" i="23"/>
  <c r="J301" i="23"/>
  <c r="K301" i="23"/>
  <c r="L301" i="23"/>
  <c r="M301" i="23"/>
  <c r="AG301" i="23"/>
  <c r="AQ301" i="23"/>
  <c r="C302" i="23"/>
  <c r="D302" i="23"/>
  <c r="E302" i="23"/>
  <c r="F302" i="23"/>
  <c r="G302" i="23"/>
  <c r="H302" i="23"/>
  <c r="J302" i="23"/>
  <c r="K302" i="23"/>
  <c r="L302" i="23"/>
  <c r="M302" i="23"/>
  <c r="AG302" i="23"/>
  <c r="AQ302" i="23"/>
  <c r="C303" i="23"/>
  <c r="D303" i="23"/>
  <c r="E303" i="23"/>
  <c r="F303" i="23"/>
  <c r="G303" i="23"/>
  <c r="H303" i="23"/>
  <c r="J303" i="23"/>
  <c r="K303" i="23"/>
  <c r="L303" i="23"/>
  <c r="M303" i="23"/>
  <c r="AG303" i="23"/>
  <c r="AQ303" i="23"/>
  <c r="C304" i="23"/>
  <c r="D304" i="23"/>
  <c r="E304" i="23"/>
  <c r="F304" i="23"/>
  <c r="G304" i="23"/>
  <c r="H304" i="23"/>
  <c r="J304" i="23"/>
  <c r="K304" i="23"/>
  <c r="L304" i="23"/>
  <c r="M304" i="23"/>
  <c r="AG304" i="23"/>
  <c r="AQ304" i="23"/>
  <c r="C305" i="23"/>
  <c r="D305" i="23"/>
  <c r="E305" i="23"/>
  <c r="F305" i="23"/>
  <c r="G305" i="23"/>
  <c r="H305" i="23"/>
  <c r="J305" i="23"/>
  <c r="K305" i="23"/>
  <c r="L305" i="23"/>
  <c r="M305" i="23"/>
  <c r="AG305" i="23"/>
  <c r="AQ305" i="23"/>
  <c r="C306" i="23"/>
  <c r="D306" i="23"/>
  <c r="E306" i="23"/>
  <c r="F306" i="23"/>
  <c r="G306" i="23"/>
  <c r="H306" i="23"/>
  <c r="J306" i="23"/>
  <c r="K306" i="23"/>
  <c r="L306" i="23"/>
  <c r="M306" i="23"/>
  <c r="AG306" i="23"/>
  <c r="AQ306" i="23"/>
  <c r="C307" i="23"/>
  <c r="D307" i="23"/>
  <c r="E307" i="23"/>
  <c r="F307" i="23"/>
  <c r="G307" i="23"/>
  <c r="H307" i="23"/>
  <c r="J307" i="23"/>
  <c r="K307" i="23"/>
  <c r="L307" i="23"/>
  <c r="M307" i="23"/>
  <c r="AG307" i="23"/>
  <c r="AQ307" i="23"/>
  <c r="C308" i="23"/>
  <c r="D308" i="23"/>
  <c r="E308" i="23"/>
  <c r="F308" i="23"/>
  <c r="G308" i="23"/>
  <c r="H308" i="23"/>
  <c r="J308" i="23"/>
  <c r="K308" i="23"/>
  <c r="L308" i="23"/>
  <c r="M308" i="23"/>
  <c r="AG308" i="23"/>
  <c r="AQ308" i="23"/>
  <c r="C309" i="23"/>
  <c r="D309" i="23"/>
  <c r="E309" i="23"/>
  <c r="F309" i="23"/>
  <c r="G309" i="23"/>
  <c r="H309" i="23"/>
  <c r="J309" i="23"/>
  <c r="K309" i="23"/>
  <c r="L309" i="23"/>
  <c r="M309" i="23"/>
  <c r="AG309" i="23"/>
  <c r="AQ309" i="23"/>
  <c r="C310" i="23"/>
  <c r="D310" i="23"/>
  <c r="E310" i="23"/>
  <c r="F310" i="23"/>
  <c r="G310" i="23"/>
  <c r="H310" i="23"/>
  <c r="J310" i="23"/>
  <c r="K310" i="23"/>
  <c r="L310" i="23"/>
  <c r="M310" i="23"/>
  <c r="AG310" i="23"/>
  <c r="AQ310" i="23"/>
  <c r="C311" i="23"/>
  <c r="D311" i="23"/>
  <c r="E311" i="23"/>
  <c r="F311" i="23"/>
  <c r="G311" i="23"/>
  <c r="H311" i="23"/>
  <c r="J311" i="23"/>
  <c r="K311" i="23"/>
  <c r="L311" i="23"/>
  <c r="M311" i="23"/>
  <c r="AG311" i="23"/>
  <c r="AQ311" i="23"/>
  <c r="C312" i="23"/>
  <c r="D312" i="23"/>
  <c r="E312" i="23"/>
  <c r="F312" i="23"/>
  <c r="G312" i="23"/>
  <c r="H312" i="23"/>
  <c r="J312" i="23"/>
  <c r="K312" i="23"/>
  <c r="L312" i="23"/>
  <c r="M312" i="23"/>
  <c r="AG312" i="23"/>
  <c r="AQ312" i="23"/>
  <c r="C313" i="23"/>
  <c r="D313" i="23"/>
  <c r="E313" i="23"/>
  <c r="F313" i="23"/>
  <c r="G313" i="23"/>
  <c r="H313" i="23"/>
  <c r="J313" i="23"/>
  <c r="K313" i="23"/>
  <c r="L313" i="23"/>
  <c r="M313" i="23"/>
  <c r="AG313" i="23"/>
  <c r="AQ313" i="23"/>
  <c r="C314" i="23"/>
  <c r="D314" i="23"/>
  <c r="E314" i="23"/>
  <c r="F314" i="23"/>
  <c r="G314" i="23"/>
  <c r="H314" i="23"/>
  <c r="J314" i="23"/>
  <c r="K314" i="23"/>
  <c r="L314" i="23"/>
  <c r="M314" i="23"/>
  <c r="AG314" i="23"/>
  <c r="AQ314" i="23"/>
  <c r="C315" i="23"/>
  <c r="D315" i="23"/>
  <c r="E315" i="23"/>
  <c r="F315" i="23"/>
  <c r="G315" i="23"/>
  <c r="H315" i="23"/>
  <c r="J315" i="23"/>
  <c r="K315" i="23"/>
  <c r="L315" i="23"/>
  <c r="M315" i="23"/>
  <c r="AG315" i="23"/>
  <c r="AQ315" i="23"/>
  <c r="C316" i="23"/>
  <c r="D316" i="23"/>
  <c r="E316" i="23"/>
  <c r="F316" i="23"/>
  <c r="G316" i="23"/>
  <c r="H316" i="23"/>
  <c r="J316" i="23"/>
  <c r="K316" i="23"/>
  <c r="L316" i="23"/>
  <c r="M316" i="23"/>
  <c r="AG316" i="23"/>
  <c r="AQ316" i="23"/>
  <c r="C317" i="23"/>
  <c r="D317" i="23"/>
  <c r="E317" i="23"/>
  <c r="F317" i="23"/>
  <c r="G317" i="23"/>
  <c r="H317" i="23"/>
  <c r="J317" i="23"/>
  <c r="K317" i="23"/>
  <c r="L317" i="23"/>
  <c r="M317" i="23"/>
  <c r="AG317" i="23"/>
  <c r="AQ317" i="23"/>
  <c r="C318" i="23"/>
  <c r="D318" i="23"/>
  <c r="E318" i="23"/>
  <c r="F318" i="23"/>
  <c r="G318" i="23"/>
  <c r="H318" i="23"/>
  <c r="J318" i="23"/>
  <c r="K318" i="23"/>
  <c r="L318" i="23"/>
  <c r="M318" i="23"/>
  <c r="AG318" i="23"/>
  <c r="AQ318" i="23"/>
  <c r="C319" i="23"/>
  <c r="D319" i="23"/>
  <c r="E319" i="23"/>
  <c r="F319" i="23"/>
  <c r="G319" i="23"/>
  <c r="H319" i="23"/>
  <c r="J319" i="23"/>
  <c r="K319" i="23"/>
  <c r="L319" i="23"/>
  <c r="M319" i="23"/>
  <c r="AG319" i="23"/>
  <c r="AQ319" i="23"/>
  <c r="C320" i="23"/>
  <c r="D320" i="23"/>
  <c r="E320" i="23"/>
  <c r="F320" i="23"/>
  <c r="G320" i="23"/>
  <c r="H320" i="23"/>
  <c r="J320" i="23"/>
  <c r="K320" i="23"/>
  <c r="L320" i="23"/>
  <c r="M320" i="23"/>
  <c r="AG320" i="23"/>
  <c r="AQ320" i="23"/>
  <c r="C321" i="23"/>
  <c r="D321" i="23"/>
  <c r="E321" i="23"/>
  <c r="F321" i="23"/>
  <c r="G321" i="23"/>
  <c r="H321" i="23"/>
  <c r="J321" i="23"/>
  <c r="K321" i="23"/>
  <c r="L321" i="23"/>
  <c r="M321" i="23"/>
  <c r="AG321" i="23"/>
  <c r="AQ321" i="23"/>
  <c r="C322" i="23"/>
  <c r="D322" i="23"/>
  <c r="E322" i="23"/>
  <c r="F322" i="23"/>
  <c r="G322" i="23"/>
  <c r="H322" i="23"/>
  <c r="J322" i="23"/>
  <c r="K322" i="23"/>
  <c r="L322" i="23"/>
  <c r="M322" i="23"/>
  <c r="AG322" i="23"/>
  <c r="AQ322" i="23"/>
  <c r="C323" i="23"/>
  <c r="D323" i="23"/>
  <c r="E323" i="23"/>
  <c r="F323" i="23"/>
  <c r="G323" i="23"/>
  <c r="H323" i="23"/>
  <c r="J323" i="23"/>
  <c r="K323" i="23"/>
  <c r="L323" i="23"/>
  <c r="M323" i="23"/>
  <c r="AG323" i="23"/>
  <c r="AQ323" i="23"/>
  <c r="C324" i="23"/>
  <c r="D324" i="23"/>
  <c r="E324" i="23"/>
  <c r="F324" i="23"/>
  <c r="G324" i="23"/>
  <c r="H324" i="23"/>
  <c r="J324" i="23"/>
  <c r="K324" i="23"/>
  <c r="L324" i="23"/>
  <c r="M324" i="23"/>
  <c r="AG324" i="23"/>
  <c r="AQ324" i="23"/>
  <c r="C325" i="23"/>
  <c r="D325" i="23"/>
  <c r="E325" i="23"/>
  <c r="F325" i="23"/>
  <c r="G325" i="23"/>
  <c r="H325" i="23"/>
  <c r="J325" i="23"/>
  <c r="K325" i="23"/>
  <c r="L325" i="23"/>
  <c r="M325" i="23"/>
  <c r="AG325" i="23"/>
  <c r="AQ325" i="23"/>
  <c r="C326" i="23"/>
  <c r="D326" i="23"/>
  <c r="E326" i="23"/>
  <c r="F326" i="23"/>
  <c r="G326" i="23"/>
  <c r="H326" i="23"/>
  <c r="J326" i="23"/>
  <c r="K326" i="23"/>
  <c r="L326" i="23"/>
  <c r="M326" i="23"/>
  <c r="AG326" i="23"/>
  <c r="AQ326" i="23"/>
  <c r="C327" i="23"/>
  <c r="D327" i="23"/>
  <c r="E327" i="23"/>
  <c r="F327" i="23"/>
  <c r="G327" i="23"/>
  <c r="H327" i="23"/>
  <c r="J327" i="23"/>
  <c r="K327" i="23"/>
  <c r="L327" i="23"/>
  <c r="M327" i="23"/>
  <c r="AG327" i="23"/>
  <c r="AQ327" i="23"/>
  <c r="C328" i="23"/>
  <c r="D328" i="23"/>
  <c r="E328" i="23"/>
  <c r="F328" i="23"/>
  <c r="G328" i="23"/>
  <c r="H328" i="23"/>
  <c r="J328" i="23"/>
  <c r="K328" i="23"/>
  <c r="L328" i="23"/>
  <c r="M328" i="23"/>
  <c r="AG328" i="23"/>
  <c r="AQ328" i="23"/>
  <c r="C329" i="23"/>
  <c r="D329" i="23"/>
  <c r="E329" i="23"/>
  <c r="F329" i="23"/>
  <c r="G329" i="23"/>
  <c r="H329" i="23"/>
  <c r="J329" i="23"/>
  <c r="K329" i="23"/>
  <c r="L329" i="23"/>
  <c r="M329" i="23"/>
  <c r="AG329" i="23"/>
  <c r="AQ329" i="23"/>
  <c r="C330" i="23"/>
  <c r="D330" i="23"/>
  <c r="E330" i="23"/>
  <c r="F330" i="23"/>
  <c r="G330" i="23"/>
  <c r="H330" i="23"/>
  <c r="J330" i="23"/>
  <c r="K330" i="23"/>
  <c r="L330" i="23"/>
  <c r="M330" i="23"/>
  <c r="AG330" i="23"/>
  <c r="AQ330" i="23"/>
  <c r="C331" i="23"/>
  <c r="D331" i="23"/>
  <c r="E331" i="23"/>
  <c r="F331" i="23"/>
  <c r="G331" i="23"/>
  <c r="H331" i="23"/>
  <c r="J331" i="23"/>
  <c r="K331" i="23"/>
  <c r="L331" i="23"/>
  <c r="M331" i="23"/>
  <c r="AG331" i="23"/>
  <c r="AQ331" i="23"/>
  <c r="C332" i="23"/>
  <c r="D332" i="23"/>
  <c r="E332" i="23"/>
  <c r="F332" i="23"/>
  <c r="G332" i="23"/>
  <c r="H332" i="23"/>
  <c r="J332" i="23"/>
  <c r="K332" i="23"/>
  <c r="L332" i="23"/>
  <c r="M332" i="23"/>
  <c r="AG332" i="23"/>
  <c r="AQ332" i="23"/>
  <c r="C333" i="23"/>
  <c r="D333" i="23"/>
  <c r="E333" i="23"/>
  <c r="F333" i="23"/>
  <c r="G333" i="23"/>
  <c r="H333" i="23"/>
  <c r="J333" i="23"/>
  <c r="K333" i="23"/>
  <c r="L333" i="23"/>
  <c r="M333" i="23"/>
  <c r="AG333" i="23"/>
  <c r="AQ333" i="23"/>
  <c r="C334" i="23"/>
  <c r="D334" i="23"/>
  <c r="E334" i="23"/>
  <c r="F334" i="23"/>
  <c r="G334" i="23"/>
  <c r="H334" i="23"/>
  <c r="J334" i="23"/>
  <c r="K334" i="23"/>
  <c r="L334" i="23"/>
  <c r="M334" i="23"/>
  <c r="AG334" i="23"/>
  <c r="AQ334" i="23"/>
  <c r="C335" i="23"/>
  <c r="D335" i="23"/>
  <c r="E335" i="23"/>
  <c r="F335" i="23"/>
  <c r="G335" i="23"/>
  <c r="H335" i="23"/>
  <c r="J335" i="23"/>
  <c r="K335" i="23"/>
  <c r="L335" i="23"/>
  <c r="M335" i="23"/>
  <c r="AG335" i="23"/>
  <c r="AQ335" i="23"/>
  <c r="C336" i="23"/>
  <c r="D336" i="23"/>
  <c r="E336" i="23"/>
  <c r="F336" i="23"/>
  <c r="G336" i="23"/>
  <c r="H336" i="23"/>
  <c r="J336" i="23"/>
  <c r="K336" i="23"/>
  <c r="L336" i="23"/>
  <c r="M336" i="23"/>
  <c r="AG336" i="23"/>
  <c r="AQ336" i="23"/>
  <c r="C337" i="23"/>
  <c r="D337" i="23"/>
  <c r="E337" i="23"/>
  <c r="F337" i="23"/>
  <c r="G337" i="23"/>
  <c r="H337" i="23"/>
  <c r="J337" i="23"/>
  <c r="K337" i="23"/>
  <c r="L337" i="23"/>
  <c r="M337" i="23"/>
  <c r="AG337" i="23"/>
  <c r="AQ337" i="23"/>
  <c r="C338" i="23"/>
  <c r="D338" i="23"/>
  <c r="E338" i="23"/>
  <c r="F338" i="23"/>
  <c r="G338" i="23"/>
  <c r="H338" i="23"/>
  <c r="J338" i="23"/>
  <c r="K338" i="23"/>
  <c r="L338" i="23"/>
  <c r="M338" i="23"/>
  <c r="AG338" i="23"/>
  <c r="AQ338" i="23"/>
  <c r="C339" i="23"/>
  <c r="D339" i="23"/>
  <c r="E339" i="23"/>
  <c r="F339" i="23"/>
  <c r="G339" i="23"/>
  <c r="H339" i="23"/>
  <c r="J339" i="23"/>
  <c r="K339" i="23"/>
  <c r="L339" i="23"/>
  <c r="M339" i="23"/>
  <c r="AG339" i="23"/>
  <c r="AQ339" i="23"/>
  <c r="C340" i="23"/>
  <c r="D340" i="23"/>
  <c r="E340" i="23"/>
  <c r="F340" i="23"/>
  <c r="G340" i="23"/>
  <c r="H340" i="23"/>
  <c r="J340" i="23"/>
  <c r="K340" i="23"/>
  <c r="L340" i="23"/>
  <c r="M340" i="23"/>
  <c r="AG340" i="23"/>
  <c r="AQ340" i="23"/>
  <c r="C341" i="23"/>
  <c r="D341" i="23"/>
  <c r="E341" i="23"/>
  <c r="F341" i="23"/>
  <c r="G341" i="23"/>
  <c r="H341" i="23"/>
  <c r="J341" i="23"/>
  <c r="K341" i="23"/>
  <c r="L341" i="23"/>
  <c r="M341" i="23"/>
  <c r="AG341" i="23"/>
  <c r="AQ341" i="23"/>
  <c r="C342" i="23"/>
  <c r="D342" i="23"/>
  <c r="E342" i="23"/>
  <c r="F342" i="23"/>
  <c r="G342" i="23"/>
  <c r="H342" i="23"/>
  <c r="J342" i="23"/>
  <c r="K342" i="23"/>
  <c r="L342" i="23"/>
  <c r="M342" i="23"/>
  <c r="AG342" i="23"/>
  <c r="AQ342" i="23"/>
  <c r="C343" i="23"/>
  <c r="D343" i="23"/>
  <c r="E343" i="23"/>
  <c r="F343" i="23"/>
  <c r="G343" i="23"/>
  <c r="H343" i="23"/>
  <c r="J343" i="23"/>
  <c r="K343" i="23"/>
  <c r="L343" i="23"/>
  <c r="M343" i="23"/>
  <c r="AG343" i="23"/>
  <c r="AQ343" i="23"/>
  <c r="C344" i="23"/>
  <c r="D344" i="23"/>
  <c r="E344" i="23"/>
  <c r="F344" i="23"/>
  <c r="G344" i="23"/>
  <c r="H344" i="23"/>
  <c r="J344" i="23"/>
  <c r="K344" i="23"/>
  <c r="L344" i="23"/>
  <c r="M344" i="23"/>
  <c r="AG344" i="23"/>
  <c r="AQ344" i="23"/>
  <c r="C345" i="23"/>
  <c r="D345" i="23"/>
  <c r="E345" i="23"/>
  <c r="F345" i="23"/>
  <c r="G345" i="23"/>
  <c r="H345" i="23"/>
  <c r="J345" i="23"/>
  <c r="K345" i="23"/>
  <c r="L345" i="23"/>
  <c r="M345" i="23"/>
  <c r="AG345" i="23"/>
  <c r="AQ345" i="23"/>
  <c r="C346" i="23"/>
  <c r="D346" i="23"/>
  <c r="E346" i="23"/>
  <c r="F346" i="23"/>
  <c r="G346" i="23"/>
  <c r="H346" i="23"/>
  <c r="J346" i="23"/>
  <c r="K346" i="23"/>
  <c r="L346" i="23"/>
  <c r="M346" i="23"/>
  <c r="AG346" i="23"/>
  <c r="AQ346" i="23"/>
  <c r="C347" i="23"/>
  <c r="D347" i="23"/>
  <c r="E347" i="23"/>
  <c r="F347" i="23"/>
  <c r="G347" i="23"/>
  <c r="H347" i="23"/>
  <c r="J347" i="23"/>
  <c r="K347" i="23"/>
  <c r="L347" i="23"/>
  <c r="M347" i="23"/>
  <c r="AG347" i="23"/>
  <c r="AQ347" i="23"/>
  <c r="C348" i="23"/>
  <c r="D348" i="23"/>
  <c r="E348" i="23"/>
  <c r="F348" i="23"/>
  <c r="G348" i="23"/>
  <c r="H348" i="23"/>
  <c r="J348" i="23"/>
  <c r="K348" i="23"/>
  <c r="L348" i="23"/>
  <c r="M348" i="23"/>
  <c r="AG348" i="23"/>
  <c r="AQ348" i="23"/>
  <c r="C349" i="23"/>
  <c r="D349" i="23"/>
  <c r="E349" i="23"/>
  <c r="F349" i="23"/>
  <c r="G349" i="23"/>
  <c r="H349" i="23"/>
  <c r="J349" i="23"/>
  <c r="K349" i="23"/>
  <c r="L349" i="23"/>
  <c r="M349" i="23"/>
  <c r="AG349" i="23"/>
  <c r="AQ349" i="23"/>
  <c r="C350" i="23"/>
  <c r="D350" i="23"/>
  <c r="E350" i="23"/>
  <c r="F350" i="23"/>
  <c r="G350" i="23"/>
  <c r="H350" i="23"/>
  <c r="J350" i="23"/>
  <c r="K350" i="23"/>
  <c r="L350" i="23"/>
  <c r="M350" i="23"/>
  <c r="AG350" i="23"/>
  <c r="AQ350" i="23"/>
  <c r="C351" i="23"/>
  <c r="D351" i="23"/>
  <c r="E351" i="23"/>
  <c r="F351" i="23"/>
  <c r="G351" i="23"/>
  <c r="H351" i="23"/>
  <c r="J351" i="23"/>
  <c r="K351" i="23"/>
  <c r="L351" i="23"/>
  <c r="M351" i="23"/>
  <c r="AG351" i="23"/>
  <c r="AQ351" i="23"/>
  <c r="C352" i="23"/>
  <c r="D352" i="23"/>
  <c r="E352" i="23"/>
  <c r="F352" i="23"/>
  <c r="G352" i="23"/>
  <c r="H352" i="23"/>
  <c r="J352" i="23"/>
  <c r="K352" i="23"/>
  <c r="L352" i="23"/>
  <c r="M352" i="23"/>
  <c r="AG352" i="23"/>
  <c r="AQ352" i="23"/>
  <c r="C353" i="23"/>
  <c r="D353" i="23"/>
  <c r="E353" i="23"/>
  <c r="F353" i="23"/>
  <c r="G353" i="23"/>
  <c r="H353" i="23"/>
  <c r="J353" i="23"/>
  <c r="K353" i="23"/>
  <c r="L353" i="23"/>
  <c r="M353" i="23"/>
  <c r="AG353" i="23"/>
  <c r="AQ353" i="23"/>
  <c r="C354" i="23"/>
  <c r="D354" i="23"/>
  <c r="E354" i="23"/>
  <c r="F354" i="23"/>
  <c r="G354" i="23"/>
  <c r="H354" i="23"/>
  <c r="J354" i="23"/>
  <c r="K354" i="23"/>
  <c r="L354" i="23"/>
  <c r="M354" i="23"/>
  <c r="AG354" i="23"/>
  <c r="AQ354" i="23"/>
  <c r="C355" i="23"/>
  <c r="D355" i="23"/>
  <c r="E355" i="23"/>
  <c r="F355" i="23"/>
  <c r="G355" i="23"/>
  <c r="H355" i="23"/>
  <c r="J355" i="23"/>
  <c r="K355" i="23"/>
  <c r="L355" i="23"/>
  <c r="M355" i="23"/>
  <c r="AG355" i="23"/>
  <c r="AQ355" i="23"/>
  <c r="C356" i="23"/>
  <c r="D356" i="23"/>
  <c r="E356" i="23"/>
  <c r="F356" i="23"/>
  <c r="G356" i="23"/>
  <c r="H356" i="23"/>
  <c r="J356" i="23"/>
  <c r="K356" i="23"/>
  <c r="L356" i="23"/>
  <c r="M356" i="23"/>
  <c r="AG356" i="23"/>
  <c r="AQ356" i="23"/>
  <c r="C357" i="23"/>
  <c r="D357" i="23"/>
  <c r="E357" i="23"/>
  <c r="F357" i="23"/>
  <c r="G357" i="23"/>
  <c r="H357" i="23"/>
  <c r="J357" i="23"/>
  <c r="K357" i="23"/>
  <c r="L357" i="23"/>
  <c r="M357" i="23"/>
  <c r="AG357" i="23"/>
  <c r="AQ357" i="23"/>
  <c r="C358" i="23"/>
  <c r="D358" i="23"/>
  <c r="E358" i="23"/>
  <c r="F358" i="23"/>
  <c r="G358" i="23"/>
  <c r="H358" i="23"/>
  <c r="J358" i="23"/>
  <c r="K358" i="23"/>
  <c r="L358" i="23"/>
  <c r="M358" i="23"/>
  <c r="AG358" i="23"/>
  <c r="AQ358" i="23"/>
  <c r="C359" i="23"/>
  <c r="D359" i="23"/>
  <c r="E359" i="23"/>
  <c r="F359" i="23"/>
  <c r="G359" i="23"/>
  <c r="H359" i="23"/>
  <c r="J359" i="23"/>
  <c r="K359" i="23"/>
  <c r="L359" i="23"/>
  <c r="M359" i="23"/>
  <c r="AG359" i="23"/>
  <c r="AQ359" i="23"/>
  <c r="C360" i="23"/>
  <c r="D360" i="23"/>
  <c r="E360" i="23"/>
  <c r="F360" i="23"/>
  <c r="G360" i="23"/>
  <c r="H360" i="23"/>
  <c r="J360" i="23"/>
  <c r="K360" i="23"/>
  <c r="L360" i="23"/>
  <c r="M360" i="23"/>
  <c r="AG360" i="23"/>
  <c r="AQ360" i="23"/>
  <c r="C361" i="23"/>
  <c r="D361" i="23"/>
  <c r="E361" i="23"/>
  <c r="F361" i="23"/>
  <c r="G361" i="23"/>
  <c r="H361" i="23"/>
  <c r="J361" i="23"/>
  <c r="K361" i="23"/>
  <c r="L361" i="23"/>
  <c r="M361" i="23"/>
  <c r="AG361" i="23"/>
  <c r="AQ361" i="23"/>
  <c r="C362" i="23"/>
  <c r="D362" i="23"/>
  <c r="E362" i="23"/>
  <c r="F362" i="23"/>
  <c r="G362" i="23"/>
  <c r="H362" i="23"/>
  <c r="J362" i="23"/>
  <c r="K362" i="23"/>
  <c r="L362" i="23"/>
  <c r="M362" i="23"/>
  <c r="AG362" i="23"/>
  <c r="AQ362" i="23"/>
  <c r="C363" i="23"/>
  <c r="D363" i="23"/>
  <c r="E363" i="23"/>
  <c r="F363" i="23"/>
  <c r="G363" i="23"/>
  <c r="H363" i="23"/>
  <c r="J363" i="23"/>
  <c r="K363" i="23"/>
  <c r="L363" i="23"/>
  <c r="M363" i="23"/>
  <c r="AG363" i="23"/>
  <c r="AQ363" i="23"/>
  <c r="C364" i="23"/>
  <c r="D364" i="23"/>
  <c r="E364" i="23"/>
  <c r="F364" i="23"/>
  <c r="G364" i="23"/>
  <c r="H364" i="23"/>
  <c r="J364" i="23"/>
  <c r="K364" i="23"/>
  <c r="L364" i="23"/>
  <c r="M364" i="23"/>
  <c r="AG364" i="23"/>
  <c r="AQ364" i="23"/>
  <c r="C365" i="23"/>
  <c r="D365" i="23"/>
  <c r="E365" i="23"/>
  <c r="F365" i="23"/>
  <c r="G365" i="23"/>
  <c r="H365" i="23"/>
  <c r="J365" i="23"/>
  <c r="K365" i="23"/>
  <c r="L365" i="23"/>
  <c r="M365" i="23"/>
  <c r="AG365" i="23"/>
  <c r="AQ365" i="23"/>
  <c r="C366" i="23"/>
  <c r="D366" i="23"/>
  <c r="E366" i="23"/>
  <c r="F366" i="23"/>
  <c r="G366" i="23"/>
  <c r="H366" i="23"/>
  <c r="J366" i="23"/>
  <c r="K366" i="23"/>
  <c r="L366" i="23"/>
  <c r="M366" i="23"/>
  <c r="AG366" i="23"/>
  <c r="AQ366" i="23"/>
  <c r="C367" i="23"/>
  <c r="D367" i="23"/>
  <c r="E367" i="23"/>
  <c r="F367" i="23"/>
  <c r="G367" i="23"/>
  <c r="H367" i="23"/>
  <c r="J367" i="23"/>
  <c r="K367" i="23"/>
  <c r="L367" i="23"/>
  <c r="M367" i="23"/>
  <c r="AG367" i="23"/>
  <c r="AQ367" i="23"/>
  <c r="C368" i="23"/>
  <c r="D368" i="23"/>
  <c r="E368" i="23"/>
  <c r="F368" i="23"/>
  <c r="G368" i="23"/>
  <c r="H368" i="23"/>
  <c r="J368" i="23"/>
  <c r="K368" i="23"/>
  <c r="L368" i="23"/>
  <c r="M368" i="23"/>
  <c r="AG368" i="23"/>
  <c r="AQ368" i="23"/>
  <c r="C369" i="23"/>
  <c r="D369" i="23"/>
  <c r="E369" i="23"/>
  <c r="F369" i="23"/>
  <c r="G369" i="23"/>
  <c r="H369" i="23"/>
  <c r="J369" i="23"/>
  <c r="K369" i="23"/>
  <c r="L369" i="23"/>
  <c r="M369" i="23"/>
  <c r="AG369" i="23"/>
  <c r="AQ369" i="23"/>
  <c r="C370" i="23"/>
  <c r="D370" i="23"/>
  <c r="E370" i="23"/>
  <c r="F370" i="23"/>
  <c r="G370" i="23"/>
  <c r="H370" i="23"/>
  <c r="J370" i="23"/>
  <c r="K370" i="23"/>
  <c r="L370" i="23"/>
  <c r="M370" i="23"/>
  <c r="AG370" i="23"/>
  <c r="AQ370" i="23"/>
  <c r="C371" i="23"/>
  <c r="D371" i="23"/>
  <c r="E371" i="23"/>
  <c r="F371" i="23"/>
  <c r="G371" i="23"/>
  <c r="H371" i="23"/>
  <c r="J371" i="23"/>
  <c r="K371" i="23"/>
  <c r="L371" i="23"/>
  <c r="M371" i="23"/>
  <c r="AG371" i="23"/>
  <c r="AQ371" i="23"/>
  <c r="C372" i="23"/>
  <c r="D372" i="23"/>
  <c r="E372" i="23"/>
  <c r="F372" i="23"/>
  <c r="G372" i="23"/>
  <c r="H372" i="23"/>
  <c r="J372" i="23"/>
  <c r="K372" i="23"/>
  <c r="L372" i="23"/>
  <c r="M372" i="23"/>
  <c r="AG372" i="23"/>
  <c r="AQ372" i="23"/>
  <c r="C373" i="23"/>
  <c r="D373" i="23"/>
  <c r="E373" i="23"/>
  <c r="F373" i="23"/>
  <c r="G373" i="23"/>
  <c r="H373" i="23"/>
  <c r="J373" i="23"/>
  <c r="K373" i="23"/>
  <c r="L373" i="23"/>
  <c r="M373" i="23"/>
  <c r="AG373" i="23"/>
  <c r="AQ373" i="23"/>
  <c r="C374" i="23"/>
  <c r="D374" i="23"/>
  <c r="E374" i="23"/>
  <c r="F374" i="23"/>
  <c r="G374" i="23"/>
  <c r="H374" i="23"/>
  <c r="J374" i="23"/>
  <c r="K374" i="23"/>
  <c r="L374" i="23"/>
  <c r="M374" i="23"/>
  <c r="AG374" i="23"/>
  <c r="AQ374" i="23"/>
  <c r="C375" i="23"/>
  <c r="D375" i="23"/>
  <c r="E375" i="23"/>
  <c r="F375" i="23"/>
  <c r="G375" i="23"/>
  <c r="H375" i="23"/>
  <c r="J375" i="23"/>
  <c r="K375" i="23"/>
  <c r="L375" i="23"/>
  <c r="M375" i="23"/>
  <c r="AG375" i="23"/>
  <c r="AQ375" i="23"/>
  <c r="C376" i="23"/>
  <c r="D376" i="23"/>
  <c r="E376" i="23"/>
  <c r="F376" i="23"/>
  <c r="G376" i="23"/>
  <c r="H376" i="23"/>
  <c r="J376" i="23"/>
  <c r="K376" i="23"/>
  <c r="L376" i="23"/>
  <c r="M376" i="23"/>
  <c r="AG376" i="23"/>
  <c r="AQ376" i="23"/>
  <c r="C377" i="23"/>
  <c r="D377" i="23"/>
  <c r="E377" i="23"/>
  <c r="F377" i="23"/>
  <c r="G377" i="23"/>
  <c r="H377" i="23"/>
  <c r="J377" i="23"/>
  <c r="K377" i="23"/>
  <c r="L377" i="23"/>
  <c r="M377" i="23"/>
  <c r="AG377" i="23"/>
  <c r="AQ377" i="23"/>
  <c r="C378" i="23"/>
  <c r="D378" i="23"/>
  <c r="E378" i="23"/>
  <c r="F378" i="23"/>
  <c r="G378" i="23"/>
  <c r="H378" i="23"/>
  <c r="J378" i="23"/>
  <c r="K378" i="23"/>
  <c r="L378" i="23"/>
  <c r="M378" i="23"/>
  <c r="AG378" i="23"/>
  <c r="AQ378" i="23"/>
  <c r="C379" i="23"/>
  <c r="D379" i="23"/>
  <c r="E379" i="23"/>
  <c r="F379" i="23"/>
  <c r="G379" i="23"/>
  <c r="H379" i="23"/>
  <c r="J379" i="23"/>
  <c r="K379" i="23"/>
  <c r="L379" i="23"/>
  <c r="M379" i="23"/>
  <c r="AG379" i="23"/>
  <c r="AQ379" i="23"/>
  <c r="C380" i="23"/>
  <c r="D380" i="23"/>
  <c r="E380" i="23"/>
  <c r="F380" i="23"/>
  <c r="G380" i="23"/>
  <c r="H380" i="23"/>
  <c r="J380" i="23"/>
  <c r="K380" i="23"/>
  <c r="L380" i="23"/>
  <c r="M380" i="23"/>
  <c r="AG380" i="23"/>
  <c r="AQ380" i="23"/>
  <c r="C381" i="23"/>
  <c r="D381" i="23"/>
  <c r="E381" i="23"/>
  <c r="F381" i="23"/>
  <c r="G381" i="23"/>
  <c r="H381" i="23"/>
  <c r="J381" i="23"/>
  <c r="K381" i="23"/>
  <c r="L381" i="23"/>
  <c r="M381" i="23"/>
  <c r="AG381" i="23"/>
  <c r="AQ381" i="23"/>
  <c r="C382" i="23"/>
  <c r="D382" i="23"/>
  <c r="E382" i="23"/>
  <c r="F382" i="23"/>
  <c r="G382" i="23"/>
  <c r="H382" i="23"/>
  <c r="J382" i="23"/>
  <c r="K382" i="23"/>
  <c r="L382" i="23"/>
  <c r="M382" i="23"/>
  <c r="AG382" i="23"/>
  <c r="AQ382" i="23"/>
  <c r="C383" i="23"/>
  <c r="D383" i="23"/>
  <c r="E383" i="23"/>
  <c r="F383" i="23"/>
  <c r="G383" i="23"/>
  <c r="H383" i="23"/>
  <c r="J383" i="23"/>
  <c r="K383" i="23"/>
  <c r="L383" i="23"/>
  <c r="M383" i="23"/>
  <c r="AG383" i="23"/>
  <c r="AQ383" i="23"/>
  <c r="C384" i="23"/>
  <c r="D384" i="23"/>
  <c r="E384" i="23"/>
  <c r="F384" i="23"/>
  <c r="G384" i="23"/>
  <c r="H384" i="23"/>
  <c r="J384" i="23"/>
  <c r="K384" i="23"/>
  <c r="L384" i="23"/>
  <c r="M384" i="23"/>
  <c r="AG384" i="23"/>
  <c r="AQ384" i="23"/>
  <c r="C385" i="23"/>
  <c r="D385" i="23"/>
  <c r="E385" i="23"/>
  <c r="F385" i="23"/>
  <c r="G385" i="23"/>
  <c r="H385" i="23"/>
  <c r="J385" i="23"/>
  <c r="K385" i="23"/>
  <c r="L385" i="23"/>
  <c r="M385" i="23"/>
  <c r="AG385" i="23"/>
  <c r="AQ385" i="23"/>
  <c r="C386" i="23"/>
  <c r="D386" i="23"/>
  <c r="E386" i="23"/>
  <c r="F386" i="23"/>
  <c r="G386" i="23"/>
  <c r="H386" i="23"/>
  <c r="J386" i="23"/>
  <c r="K386" i="23"/>
  <c r="L386" i="23"/>
  <c r="M386" i="23"/>
  <c r="AG386" i="23"/>
  <c r="AQ386" i="23"/>
  <c r="C387" i="23"/>
  <c r="D387" i="23"/>
  <c r="E387" i="23"/>
  <c r="F387" i="23"/>
  <c r="G387" i="23"/>
  <c r="H387" i="23"/>
  <c r="J387" i="23"/>
  <c r="K387" i="23"/>
  <c r="L387" i="23"/>
  <c r="M387" i="23"/>
  <c r="AG387" i="23"/>
  <c r="AQ387" i="23"/>
  <c r="C388" i="23"/>
  <c r="D388" i="23"/>
  <c r="E388" i="23"/>
  <c r="F388" i="23"/>
  <c r="G388" i="23"/>
  <c r="H388" i="23"/>
  <c r="J388" i="23"/>
  <c r="K388" i="23"/>
  <c r="L388" i="23"/>
  <c r="M388" i="23"/>
  <c r="AG388" i="23"/>
  <c r="AQ388" i="23"/>
  <c r="C389" i="23"/>
  <c r="D389" i="23"/>
  <c r="E389" i="23"/>
  <c r="F389" i="23"/>
  <c r="G389" i="23"/>
  <c r="H389" i="23"/>
  <c r="J389" i="23"/>
  <c r="K389" i="23"/>
  <c r="L389" i="23"/>
  <c r="M389" i="23"/>
  <c r="AG389" i="23"/>
  <c r="AQ389" i="23"/>
  <c r="C390" i="23"/>
  <c r="D390" i="23"/>
  <c r="E390" i="23"/>
  <c r="F390" i="23"/>
  <c r="G390" i="23"/>
  <c r="H390" i="23"/>
  <c r="J390" i="23"/>
  <c r="K390" i="23"/>
  <c r="L390" i="23"/>
  <c r="M390" i="23"/>
  <c r="AG390" i="23"/>
  <c r="AQ390" i="23"/>
  <c r="C391" i="23"/>
  <c r="D391" i="23"/>
  <c r="E391" i="23"/>
  <c r="F391" i="23"/>
  <c r="G391" i="23"/>
  <c r="H391" i="23"/>
  <c r="J391" i="23"/>
  <c r="K391" i="23"/>
  <c r="L391" i="23"/>
  <c r="M391" i="23"/>
  <c r="AG391" i="23"/>
  <c r="AQ391" i="23"/>
  <c r="C392" i="23"/>
  <c r="D392" i="23"/>
  <c r="E392" i="23"/>
  <c r="F392" i="23"/>
  <c r="G392" i="23"/>
  <c r="H392" i="23"/>
  <c r="J392" i="23"/>
  <c r="K392" i="23"/>
  <c r="L392" i="23"/>
  <c r="M392" i="23"/>
  <c r="AG392" i="23"/>
  <c r="AQ392" i="23"/>
  <c r="C393" i="23"/>
  <c r="D393" i="23"/>
  <c r="E393" i="23"/>
  <c r="F393" i="23"/>
  <c r="G393" i="23"/>
  <c r="H393" i="23"/>
  <c r="J393" i="23"/>
  <c r="K393" i="23"/>
  <c r="L393" i="23"/>
  <c r="M393" i="23"/>
  <c r="AG393" i="23"/>
  <c r="AQ393" i="23"/>
  <c r="C394" i="23"/>
  <c r="D394" i="23"/>
  <c r="E394" i="23"/>
  <c r="F394" i="23"/>
  <c r="G394" i="23"/>
  <c r="H394" i="23"/>
  <c r="J394" i="23"/>
  <c r="K394" i="23"/>
  <c r="L394" i="23"/>
  <c r="M394" i="23"/>
  <c r="AG394" i="23"/>
  <c r="AQ394" i="23"/>
  <c r="C395" i="23"/>
  <c r="D395" i="23"/>
  <c r="E395" i="23"/>
  <c r="F395" i="23"/>
  <c r="G395" i="23"/>
  <c r="H395" i="23"/>
  <c r="J395" i="23"/>
  <c r="K395" i="23"/>
  <c r="L395" i="23"/>
  <c r="M395" i="23"/>
  <c r="AG395" i="23"/>
  <c r="AQ395" i="23"/>
  <c r="C396" i="23"/>
  <c r="D396" i="23"/>
  <c r="E396" i="23"/>
  <c r="F396" i="23"/>
  <c r="G396" i="23"/>
  <c r="H396" i="23"/>
  <c r="J396" i="23"/>
  <c r="K396" i="23"/>
  <c r="L396" i="23"/>
  <c r="M396" i="23"/>
  <c r="AG396" i="23"/>
  <c r="AQ396" i="23"/>
  <c r="C397" i="23"/>
  <c r="D397" i="23"/>
  <c r="E397" i="23"/>
  <c r="F397" i="23"/>
  <c r="G397" i="23"/>
  <c r="H397" i="23"/>
  <c r="J397" i="23"/>
  <c r="K397" i="23"/>
  <c r="L397" i="23"/>
  <c r="M397" i="23"/>
  <c r="AG397" i="23"/>
  <c r="AQ397" i="23"/>
  <c r="C398" i="23"/>
  <c r="D398" i="23"/>
  <c r="E398" i="23"/>
  <c r="F398" i="23"/>
  <c r="G398" i="23"/>
  <c r="H398" i="23"/>
  <c r="J398" i="23"/>
  <c r="K398" i="23"/>
  <c r="L398" i="23"/>
  <c r="M398" i="23"/>
  <c r="AG398" i="23"/>
  <c r="AQ398" i="23"/>
  <c r="C399" i="23"/>
  <c r="D399" i="23"/>
  <c r="E399" i="23"/>
  <c r="F399" i="23"/>
  <c r="G399" i="23"/>
  <c r="H399" i="23"/>
  <c r="J399" i="23"/>
  <c r="K399" i="23"/>
  <c r="L399" i="23"/>
  <c r="M399" i="23"/>
  <c r="AG399" i="23"/>
  <c r="AQ399" i="23"/>
  <c r="C400" i="23"/>
  <c r="D400" i="23"/>
  <c r="E400" i="23"/>
  <c r="F400" i="23"/>
  <c r="G400" i="23"/>
  <c r="H400" i="23"/>
  <c r="J400" i="23"/>
  <c r="K400" i="23"/>
  <c r="L400" i="23"/>
  <c r="M400" i="23"/>
  <c r="AG400" i="23"/>
  <c r="AQ400" i="23"/>
  <c r="C401" i="23"/>
  <c r="D401" i="23"/>
  <c r="E401" i="23"/>
  <c r="F401" i="23"/>
  <c r="G401" i="23"/>
  <c r="H401" i="23"/>
  <c r="J401" i="23"/>
  <c r="K401" i="23"/>
  <c r="L401" i="23"/>
  <c r="M401" i="23"/>
  <c r="AG401" i="23"/>
  <c r="AQ401" i="23"/>
  <c r="C402" i="23"/>
  <c r="D402" i="23"/>
  <c r="E402" i="23"/>
  <c r="F402" i="23"/>
  <c r="G402" i="23"/>
  <c r="H402" i="23"/>
  <c r="J402" i="23"/>
  <c r="K402" i="23"/>
  <c r="L402" i="23"/>
  <c r="M402" i="23"/>
  <c r="AG402" i="23"/>
  <c r="AQ402" i="23"/>
  <c r="C403" i="23"/>
  <c r="D403" i="23"/>
  <c r="E403" i="23"/>
  <c r="F403" i="23"/>
  <c r="G403" i="23"/>
  <c r="H403" i="23"/>
  <c r="J403" i="23"/>
  <c r="K403" i="23"/>
  <c r="L403" i="23"/>
  <c r="M403" i="23"/>
  <c r="AG403" i="23"/>
  <c r="AQ403" i="23"/>
  <c r="C404" i="23"/>
  <c r="D404" i="23"/>
  <c r="E404" i="23"/>
  <c r="F404" i="23"/>
  <c r="G404" i="23"/>
  <c r="H404" i="23"/>
  <c r="J404" i="23"/>
  <c r="K404" i="23"/>
  <c r="L404" i="23"/>
  <c r="M404" i="23"/>
  <c r="AG404" i="23"/>
  <c r="AQ404" i="23"/>
  <c r="C405" i="23"/>
  <c r="D405" i="23"/>
  <c r="E405" i="23"/>
  <c r="F405" i="23"/>
  <c r="G405" i="23"/>
  <c r="H405" i="23"/>
  <c r="J405" i="23"/>
  <c r="K405" i="23"/>
  <c r="L405" i="23"/>
  <c r="M405" i="23"/>
  <c r="AG405" i="23"/>
  <c r="AQ405" i="23"/>
  <c r="C406" i="23"/>
  <c r="D406" i="23"/>
  <c r="E406" i="23"/>
  <c r="F406" i="23"/>
  <c r="G406" i="23"/>
  <c r="H406" i="23"/>
  <c r="J406" i="23"/>
  <c r="K406" i="23"/>
  <c r="L406" i="23"/>
  <c r="M406" i="23"/>
  <c r="AG406" i="23"/>
  <c r="AQ406" i="23"/>
  <c r="C407" i="23"/>
  <c r="D407" i="23"/>
  <c r="E407" i="23"/>
  <c r="F407" i="23"/>
  <c r="G407" i="23"/>
  <c r="H407" i="23"/>
  <c r="J407" i="23"/>
  <c r="K407" i="23"/>
  <c r="L407" i="23"/>
  <c r="M407" i="23"/>
  <c r="AG407" i="23"/>
  <c r="AQ407" i="23"/>
  <c r="C408" i="23"/>
  <c r="D408" i="23"/>
  <c r="E408" i="23"/>
  <c r="F408" i="23"/>
  <c r="G408" i="23"/>
  <c r="H408" i="23"/>
  <c r="J408" i="23"/>
  <c r="K408" i="23"/>
  <c r="L408" i="23"/>
  <c r="M408" i="23"/>
  <c r="AG408" i="23"/>
  <c r="AQ408" i="23"/>
  <c r="C409" i="23"/>
  <c r="D409" i="23"/>
  <c r="E409" i="23"/>
  <c r="F409" i="23"/>
  <c r="G409" i="23"/>
  <c r="H409" i="23"/>
  <c r="J409" i="23"/>
  <c r="K409" i="23"/>
  <c r="L409" i="23"/>
  <c r="M409" i="23"/>
  <c r="AG409" i="23"/>
  <c r="AQ409" i="23"/>
  <c r="C410" i="23"/>
  <c r="D410" i="23"/>
  <c r="E410" i="23"/>
  <c r="F410" i="23"/>
  <c r="G410" i="23"/>
  <c r="H410" i="23"/>
  <c r="J410" i="23"/>
  <c r="K410" i="23"/>
  <c r="L410" i="23"/>
  <c r="M410" i="23"/>
  <c r="AG410" i="23"/>
  <c r="AQ410" i="23"/>
  <c r="C411" i="23"/>
  <c r="D411" i="23"/>
  <c r="E411" i="23"/>
  <c r="F411" i="23"/>
  <c r="G411" i="23"/>
  <c r="H411" i="23"/>
  <c r="J411" i="23"/>
  <c r="K411" i="23"/>
  <c r="L411" i="23"/>
  <c r="M411" i="23"/>
  <c r="AG411" i="23"/>
  <c r="AQ411" i="23"/>
  <c r="C412" i="23"/>
  <c r="D412" i="23"/>
  <c r="E412" i="23"/>
  <c r="F412" i="23"/>
  <c r="G412" i="23"/>
  <c r="H412" i="23"/>
  <c r="J412" i="23"/>
  <c r="K412" i="23"/>
  <c r="L412" i="23"/>
  <c r="M412" i="23"/>
  <c r="AG412" i="23"/>
  <c r="AQ412" i="23"/>
  <c r="C413" i="23"/>
  <c r="D413" i="23"/>
  <c r="E413" i="23"/>
  <c r="F413" i="23"/>
  <c r="G413" i="23"/>
  <c r="H413" i="23"/>
  <c r="J413" i="23"/>
  <c r="K413" i="23"/>
  <c r="L413" i="23"/>
  <c r="M413" i="23"/>
  <c r="AG413" i="23"/>
  <c r="AQ413" i="23"/>
  <c r="C414" i="23"/>
  <c r="D414" i="23"/>
  <c r="E414" i="23"/>
  <c r="F414" i="23"/>
  <c r="G414" i="23"/>
  <c r="H414" i="23"/>
  <c r="J414" i="23"/>
  <c r="K414" i="23"/>
  <c r="L414" i="23"/>
  <c r="M414" i="23"/>
  <c r="AG414" i="23"/>
  <c r="AQ414" i="23"/>
  <c r="C415" i="23"/>
  <c r="D415" i="23"/>
  <c r="E415" i="23"/>
  <c r="F415" i="23"/>
  <c r="G415" i="23"/>
  <c r="H415" i="23"/>
  <c r="J415" i="23"/>
  <c r="K415" i="23"/>
  <c r="L415" i="23"/>
  <c r="M415" i="23"/>
  <c r="AG415" i="23"/>
  <c r="AQ415" i="23"/>
  <c r="C416" i="23"/>
  <c r="D416" i="23"/>
  <c r="E416" i="23"/>
  <c r="F416" i="23"/>
  <c r="G416" i="23"/>
  <c r="H416" i="23"/>
  <c r="J416" i="23"/>
  <c r="K416" i="23"/>
  <c r="L416" i="23"/>
  <c r="M416" i="23"/>
  <c r="AG416" i="23"/>
  <c r="AQ416" i="23"/>
  <c r="C417" i="23"/>
  <c r="D417" i="23"/>
  <c r="E417" i="23"/>
  <c r="F417" i="23"/>
  <c r="G417" i="23"/>
  <c r="H417" i="23"/>
  <c r="J417" i="23"/>
  <c r="K417" i="23"/>
  <c r="L417" i="23"/>
  <c r="M417" i="23"/>
  <c r="AG417" i="23"/>
  <c r="AQ417" i="23"/>
  <c r="C418" i="23"/>
  <c r="D418" i="23"/>
  <c r="E418" i="23"/>
  <c r="F418" i="23"/>
  <c r="G418" i="23"/>
  <c r="H418" i="23"/>
  <c r="J418" i="23"/>
  <c r="K418" i="23"/>
  <c r="L418" i="23"/>
  <c r="M418" i="23"/>
  <c r="AG418" i="23"/>
  <c r="AQ418" i="23"/>
  <c r="C419" i="23"/>
  <c r="D419" i="23"/>
  <c r="E419" i="23"/>
  <c r="F419" i="23"/>
  <c r="G419" i="23"/>
  <c r="H419" i="23"/>
  <c r="J419" i="23"/>
  <c r="K419" i="23"/>
  <c r="L419" i="23"/>
  <c r="M419" i="23"/>
  <c r="AG419" i="23"/>
  <c r="AQ419" i="23"/>
  <c r="C420" i="23"/>
  <c r="D420" i="23"/>
  <c r="E420" i="23"/>
  <c r="F420" i="23"/>
  <c r="G420" i="23"/>
  <c r="H420" i="23"/>
  <c r="J420" i="23"/>
  <c r="K420" i="23"/>
  <c r="L420" i="23"/>
  <c r="M420" i="23"/>
  <c r="AG420" i="23"/>
  <c r="AQ420" i="23"/>
  <c r="C421" i="23"/>
  <c r="D421" i="23"/>
  <c r="E421" i="23"/>
  <c r="F421" i="23"/>
  <c r="G421" i="23"/>
  <c r="H421" i="23"/>
  <c r="J421" i="23"/>
  <c r="K421" i="23"/>
  <c r="L421" i="23"/>
  <c r="M421" i="23"/>
  <c r="AG421" i="23"/>
  <c r="AQ421" i="23"/>
  <c r="C422" i="23"/>
  <c r="D422" i="23"/>
  <c r="E422" i="23"/>
  <c r="F422" i="23"/>
  <c r="G422" i="23"/>
  <c r="H422" i="23"/>
  <c r="J422" i="23"/>
  <c r="K422" i="23"/>
  <c r="L422" i="23"/>
  <c r="M422" i="23"/>
  <c r="AG422" i="23"/>
  <c r="AQ422" i="23"/>
  <c r="C423" i="23"/>
  <c r="D423" i="23"/>
  <c r="E423" i="23"/>
  <c r="F423" i="23"/>
  <c r="G423" i="23"/>
  <c r="H423" i="23"/>
  <c r="J423" i="23"/>
  <c r="K423" i="23"/>
  <c r="L423" i="23"/>
  <c r="M423" i="23"/>
  <c r="AG423" i="23"/>
  <c r="AQ423" i="23"/>
  <c r="C424" i="23"/>
  <c r="D424" i="23"/>
  <c r="E424" i="23"/>
  <c r="F424" i="23"/>
  <c r="G424" i="23"/>
  <c r="H424" i="23"/>
  <c r="J424" i="23"/>
  <c r="K424" i="23"/>
  <c r="L424" i="23"/>
  <c r="M424" i="23"/>
  <c r="AG424" i="23"/>
  <c r="AQ424" i="23"/>
  <c r="C425" i="23"/>
  <c r="D425" i="23"/>
  <c r="E425" i="23"/>
  <c r="F425" i="23"/>
  <c r="G425" i="23"/>
  <c r="H425" i="23"/>
  <c r="J425" i="23"/>
  <c r="K425" i="23"/>
  <c r="L425" i="23"/>
  <c r="M425" i="23"/>
  <c r="AG425" i="23"/>
  <c r="AQ425" i="23"/>
  <c r="C426" i="23"/>
  <c r="D426" i="23"/>
  <c r="E426" i="23"/>
  <c r="F426" i="23"/>
  <c r="G426" i="23"/>
  <c r="H426" i="23"/>
  <c r="J426" i="23"/>
  <c r="K426" i="23"/>
  <c r="L426" i="23"/>
  <c r="M426" i="23"/>
  <c r="AG426" i="23"/>
  <c r="AQ426" i="23"/>
  <c r="C427" i="23"/>
  <c r="D427" i="23"/>
  <c r="E427" i="23"/>
  <c r="F427" i="23"/>
  <c r="G427" i="23"/>
  <c r="H427" i="23"/>
  <c r="J427" i="23"/>
  <c r="K427" i="23"/>
  <c r="L427" i="23"/>
  <c r="M427" i="23"/>
  <c r="AG427" i="23"/>
  <c r="AQ427" i="23"/>
  <c r="C428" i="23"/>
  <c r="D428" i="23"/>
  <c r="E428" i="23"/>
  <c r="F428" i="23"/>
  <c r="G428" i="23"/>
  <c r="H428" i="23"/>
  <c r="J428" i="23"/>
  <c r="K428" i="23"/>
  <c r="L428" i="23"/>
  <c r="M428" i="23"/>
  <c r="AG428" i="23"/>
  <c r="AQ428" i="23"/>
  <c r="C429" i="23"/>
  <c r="D429" i="23"/>
  <c r="E429" i="23"/>
  <c r="F429" i="23"/>
  <c r="G429" i="23"/>
  <c r="H429" i="23"/>
  <c r="J429" i="23"/>
  <c r="K429" i="23"/>
  <c r="L429" i="23"/>
  <c r="M429" i="23"/>
  <c r="AG429" i="23"/>
  <c r="AQ429" i="23"/>
  <c r="C430" i="23"/>
  <c r="D430" i="23"/>
  <c r="E430" i="23"/>
  <c r="F430" i="23"/>
  <c r="G430" i="23"/>
  <c r="H430" i="23"/>
  <c r="J430" i="23"/>
  <c r="K430" i="23"/>
  <c r="L430" i="23"/>
  <c r="M430" i="23"/>
  <c r="AG430" i="23"/>
  <c r="AQ430" i="23"/>
  <c r="C431" i="23"/>
  <c r="D431" i="23"/>
  <c r="E431" i="23"/>
  <c r="F431" i="23"/>
  <c r="G431" i="23"/>
  <c r="H431" i="23"/>
  <c r="J431" i="23"/>
  <c r="K431" i="23"/>
  <c r="L431" i="23"/>
  <c r="M431" i="23"/>
  <c r="AG431" i="23"/>
  <c r="AQ431" i="23"/>
  <c r="C432" i="23"/>
  <c r="D432" i="23"/>
  <c r="E432" i="23"/>
  <c r="F432" i="23"/>
  <c r="G432" i="23"/>
  <c r="H432" i="23"/>
  <c r="J432" i="23"/>
  <c r="K432" i="23"/>
  <c r="L432" i="23"/>
  <c r="M432" i="23"/>
  <c r="AG432" i="23"/>
  <c r="AQ432" i="23"/>
  <c r="C433" i="23"/>
  <c r="D433" i="23"/>
  <c r="E433" i="23"/>
  <c r="F433" i="23"/>
  <c r="G433" i="23"/>
  <c r="H433" i="23"/>
  <c r="J433" i="23"/>
  <c r="K433" i="23"/>
  <c r="L433" i="23"/>
  <c r="M433" i="23"/>
  <c r="AG433" i="23"/>
  <c r="AQ433" i="23"/>
  <c r="C434" i="23"/>
  <c r="D434" i="23"/>
  <c r="E434" i="23"/>
  <c r="F434" i="23"/>
  <c r="G434" i="23"/>
  <c r="H434" i="23"/>
  <c r="J434" i="23"/>
  <c r="K434" i="23"/>
  <c r="L434" i="23"/>
  <c r="M434" i="23"/>
  <c r="AG434" i="23"/>
  <c r="AQ434" i="23"/>
  <c r="C435" i="23"/>
  <c r="D435" i="23"/>
  <c r="E435" i="23"/>
  <c r="F435" i="23"/>
  <c r="G435" i="23"/>
  <c r="H435" i="23"/>
  <c r="J435" i="23"/>
  <c r="K435" i="23"/>
  <c r="L435" i="23"/>
  <c r="M435" i="23"/>
  <c r="AG435" i="23"/>
  <c r="AQ435" i="23"/>
  <c r="C436" i="23"/>
  <c r="D436" i="23"/>
  <c r="E436" i="23"/>
  <c r="F436" i="23"/>
  <c r="G436" i="23"/>
  <c r="H436" i="23"/>
  <c r="J436" i="23"/>
  <c r="K436" i="23"/>
  <c r="L436" i="23"/>
  <c r="M436" i="23"/>
  <c r="AG436" i="23"/>
  <c r="AQ436" i="23"/>
  <c r="C437" i="23"/>
  <c r="D437" i="23"/>
  <c r="E437" i="23"/>
  <c r="F437" i="23"/>
  <c r="G437" i="23"/>
  <c r="H437" i="23"/>
  <c r="J437" i="23"/>
  <c r="K437" i="23"/>
  <c r="L437" i="23"/>
  <c r="M437" i="23"/>
  <c r="AG437" i="23"/>
  <c r="AQ437" i="23"/>
  <c r="C438" i="23"/>
  <c r="D438" i="23"/>
  <c r="E438" i="23"/>
  <c r="F438" i="23"/>
  <c r="G438" i="23"/>
  <c r="H438" i="23"/>
  <c r="J438" i="23"/>
  <c r="K438" i="23"/>
  <c r="L438" i="23"/>
  <c r="M438" i="23"/>
  <c r="AG438" i="23"/>
  <c r="AQ438" i="23"/>
  <c r="C439" i="23"/>
  <c r="D439" i="23"/>
  <c r="E439" i="23"/>
  <c r="F439" i="23"/>
  <c r="G439" i="23"/>
  <c r="H439" i="23"/>
  <c r="J439" i="23"/>
  <c r="K439" i="23"/>
  <c r="L439" i="23"/>
  <c r="M439" i="23"/>
  <c r="AG439" i="23"/>
  <c r="AQ439" i="23"/>
  <c r="C440" i="23"/>
  <c r="D440" i="23"/>
  <c r="E440" i="23"/>
  <c r="F440" i="23"/>
  <c r="G440" i="23"/>
  <c r="H440" i="23"/>
  <c r="J440" i="23"/>
  <c r="K440" i="23"/>
  <c r="L440" i="23"/>
  <c r="M440" i="23"/>
  <c r="AG440" i="23"/>
  <c r="AQ440" i="23"/>
  <c r="C441" i="23"/>
  <c r="D441" i="23"/>
  <c r="E441" i="23"/>
  <c r="F441" i="23"/>
  <c r="G441" i="23"/>
  <c r="H441" i="23"/>
  <c r="J441" i="23"/>
  <c r="K441" i="23"/>
  <c r="L441" i="23"/>
  <c r="M441" i="23"/>
  <c r="AG441" i="23"/>
  <c r="AQ441" i="23"/>
  <c r="C442" i="23"/>
  <c r="D442" i="23"/>
  <c r="E442" i="23"/>
  <c r="F442" i="23"/>
  <c r="G442" i="23"/>
  <c r="H442" i="23"/>
  <c r="J442" i="23"/>
  <c r="K442" i="23"/>
  <c r="L442" i="23"/>
  <c r="M442" i="23"/>
  <c r="AG442" i="23"/>
  <c r="AQ442" i="23"/>
  <c r="C443" i="23"/>
  <c r="D443" i="23"/>
  <c r="E443" i="23"/>
  <c r="F443" i="23"/>
  <c r="G443" i="23"/>
  <c r="H443" i="23"/>
  <c r="J443" i="23"/>
  <c r="K443" i="23"/>
  <c r="L443" i="23"/>
  <c r="M443" i="23"/>
  <c r="AG443" i="23"/>
  <c r="AQ443" i="23"/>
  <c r="C444" i="23"/>
  <c r="D444" i="23"/>
  <c r="E444" i="23"/>
  <c r="F444" i="23"/>
  <c r="G444" i="23"/>
  <c r="H444" i="23"/>
  <c r="J444" i="23"/>
  <c r="K444" i="23"/>
  <c r="L444" i="23"/>
  <c r="M444" i="23"/>
  <c r="AG444" i="23"/>
  <c r="AQ444" i="23"/>
  <c r="C445" i="23"/>
  <c r="D445" i="23"/>
  <c r="E445" i="23"/>
  <c r="F445" i="23"/>
  <c r="G445" i="23"/>
  <c r="H445" i="23"/>
  <c r="J445" i="23"/>
  <c r="K445" i="23"/>
  <c r="L445" i="23"/>
  <c r="M445" i="23"/>
  <c r="AG445" i="23"/>
  <c r="AQ445" i="23"/>
  <c r="C446" i="23"/>
  <c r="D446" i="23"/>
  <c r="E446" i="23"/>
  <c r="F446" i="23"/>
  <c r="G446" i="23"/>
  <c r="H446" i="23"/>
  <c r="J446" i="23"/>
  <c r="K446" i="23"/>
  <c r="L446" i="23"/>
  <c r="M446" i="23"/>
  <c r="AG446" i="23"/>
  <c r="AQ446" i="23"/>
  <c r="C447" i="23"/>
  <c r="D447" i="23"/>
  <c r="E447" i="23"/>
  <c r="F447" i="23"/>
  <c r="G447" i="23"/>
  <c r="H447" i="23"/>
  <c r="J447" i="23"/>
  <c r="K447" i="23"/>
  <c r="L447" i="23"/>
  <c r="M447" i="23"/>
  <c r="AG447" i="23"/>
  <c r="AQ447" i="23"/>
  <c r="C448" i="23"/>
  <c r="D448" i="23"/>
  <c r="E448" i="23"/>
  <c r="F448" i="23"/>
  <c r="G448" i="23"/>
  <c r="H448" i="23"/>
  <c r="J448" i="23"/>
  <c r="K448" i="23"/>
  <c r="L448" i="23"/>
  <c r="M448" i="23"/>
  <c r="AG448" i="23"/>
  <c r="AQ448" i="23"/>
  <c r="C449" i="23"/>
  <c r="D449" i="23"/>
  <c r="E449" i="23"/>
  <c r="F449" i="23"/>
  <c r="G449" i="23"/>
  <c r="H449" i="23"/>
  <c r="J449" i="23"/>
  <c r="K449" i="23"/>
  <c r="L449" i="23"/>
  <c r="M449" i="23"/>
  <c r="AG449" i="23"/>
  <c r="AQ449" i="23"/>
  <c r="C450" i="23"/>
  <c r="D450" i="23"/>
  <c r="E450" i="23"/>
  <c r="F450" i="23"/>
  <c r="G450" i="23"/>
  <c r="H450" i="23"/>
  <c r="J450" i="23"/>
  <c r="K450" i="23"/>
  <c r="L450" i="23"/>
  <c r="M450" i="23"/>
  <c r="AG450" i="23"/>
  <c r="AQ450" i="23"/>
  <c r="C451" i="23"/>
  <c r="D451" i="23"/>
  <c r="E451" i="23"/>
  <c r="F451" i="23"/>
  <c r="G451" i="23"/>
  <c r="H451" i="23"/>
  <c r="J451" i="23"/>
  <c r="K451" i="23"/>
  <c r="L451" i="23"/>
  <c r="M451" i="23"/>
  <c r="AG451" i="23"/>
  <c r="AQ451" i="23"/>
  <c r="C452" i="23"/>
  <c r="D452" i="23"/>
  <c r="E452" i="23"/>
  <c r="F452" i="23"/>
  <c r="G452" i="23"/>
  <c r="H452" i="23"/>
  <c r="J452" i="23"/>
  <c r="K452" i="23"/>
  <c r="L452" i="23"/>
  <c r="M452" i="23"/>
  <c r="AG452" i="23"/>
  <c r="AQ452" i="23"/>
  <c r="C453" i="23"/>
  <c r="D453" i="23"/>
  <c r="E453" i="23"/>
  <c r="F453" i="23"/>
  <c r="G453" i="23"/>
  <c r="H453" i="23"/>
  <c r="J453" i="23"/>
  <c r="K453" i="23"/>
  <c r="L453" i="23"/>
  <c r="M453" i="23"/>
  <c r="AG453" i="23"/>
  <c r="AQ453" i="23"/>
  <c r="C454" i="23"/>
  <c r="D454" i="23"/>
  <c r="E454" i="23"/>
  <c r="F454" i="23"/>
  <c r="G454" i="23"/>
  <c r="H454" i="23"/>
  <c r="J454" i="23"/>
  <c r="K454" i="23"/>
  <c r="L454" i="23"/>
  <c r="M454" i="23"/>
  <c r="AG454" i="23"/>
  <c r="AQ454" i="23"/>
  <c r="C455" i="23"/>
  <c r="D455" i="23"/>
  <c r="E455" i="23"/>
  <c r="F455" i="23"/>
  <c r="G455" i="23"/>
  <c r="H455" i="23"/>
  <c r="J455" i="23"/>
  <c r="K455" i="23"/>
  <c r="L455" i="23"/>
  <c r="M455" i="23"/>
  <c r="AG455" i="23"/>
  <c r="AQ455" i="23"/>
  <c r="C456" i="23"/>
  <c r="D456" i="23"/>
  <c r="E456" i="23"/>
  <c r="F456" i="23"/>
  <c r="G456" i="23"/>
  <c r="H456" i="23"/>
  <c r="J456" i="23"/>
  <c r="K456" i="23"/>
  <c r="L456" i="23"/>
  <c r="M456" i="23"/>
  <c r="AG456" i="23"/>
  <c r="AQ456" i="23"/>
  <c r="C457" i="23"/>
  <c r="D457" i="23"/>
  <c r="E457" i="23"/>
  <c r="F457" i="23"/>
  <c r="G457" i="23"/>
  <c r="H457" i="23"/>
  <c r="J457" i="23"/>
  <c r="K457" i="23"/>
  <c r="L457" i="23"/>
  <c r="M457" i="23"/>
  <c r="AG457" i="23"/>
  <c r="AQ457" i="23"/>
  <c r="C458" i="23"/>
  <c r="D458" i="23"/>
  <c r="E458" i="23"/>
  <c r="F458" i="23"/>
  <c r="G458" i="23"/>
  <c r="H458" i="23"/>
  <c r="J458" i="23"/>
  <c r="K458" i="23"/>
  <c r="L458" i="23"/>
  <c r="M458" i="23"/>
  <c r="AG458" i="23"/>
  <c r="AQ458" i="23"/>
  <c r="C459" i="23"/>
  <c r="D459" i="23"/>
  <c r="E459" i="23"/>
  <c r="F459" i="23"/>
  <c r="G459" i="23"/>
  <c r="H459" i="23"/>
  <c r="J459" i="23"/>
  <c r="K459" i="23"/>
  <c r="L459" i="23"/>
  <c r="M459" i="23"/>
  <c r="AG459" i="23"/>
  <c r="AQ459" i="23"/>
  <c r="C460" i="23"/>
  <c r="D460" i="23"/>
  <c r="E460" i="23"/>
  <c r="F460" i="23"/>
  <c r="G460" i="23"/>
  <c r="H460" i="23"/>
  <c r="J460" i="23"/>
  <c r="K460" i="23"/>
  <c r="L460" i="23"/>
  <c r="M460" i="23"/>
  <c r="AG460" i="23"/>
  <c r="AQ460" i="23"/>
  <c r="C461" i="23"/>
  <c r="D461" i="23"/>
  <c r="E461" i="23"/>
  <c r="F461" i="23"/>
  <c r="G461" i="23"/>
  <c r="H461" i="23"/>
  <c r="J461" i="23"/>
  <c r="K461" i="23"/>
  <c r="L461" i="23"/>
  <c r="M461" i="23"/>
  <c r="AG461" i="23"/>
  <c r="AQ461" i="23"/>
  <c r="C462" i="23"/>
  <c r="D462" i="23"/>
  <c r="E462" i="23"/>
  <c r="F462" i="23"/>
  <c r="G462" i="23"/>
  <c r="H462" i="23"/>
  <c r="J462" i="23"/>
  <c r="K462" i="23"/>
  <c r="L462" i="23"/>
  <c r="M462" i="23"/>
  <c r="AG462" i="23"/>
  <c r="AQ462" i="23"/>
  <c r="C463" i="23"/>
  <c r="D463" i="23"/>
  <c r="E463" i="23"/>
  <c r="F463" i="23"/>
  <c r="G463" i="23"/>
  <c r="H463" i="23"/>
  <c r="J463" i="23"/>
  <c r="K463" i="23"/>
  <c r="L463" i="23"/>
  <c r="M463" i="23"/>
  <c r="AG463" i="23"/>
  <c r="AQ463" i="23"/>
  <c r="C464" i="23"/>
  <c r="D464" i="23"/>
  <c r="E464" i="23"/>
  <c r="F464" i="23"/>
  <c r="G464" i="23"/>
  <c r="H464" i="23"/>
  <c r="J464" i="23"/>
  <c r="K464" i="23"/>
  <c r="L464" i="23"/>
  <c r="M464" i="23"/>
  <c r="AG464" i="23"/>
  <c r="AQ464" i="23"/>
  <c r="C465" i="23"/>
  <c r="D465" i="23"/>
  <c r="E465" i="23"/>
  <c r="F465" i="23"/>
  <c r="G465" i="23"/>
  <c r="H465" i="23"/>
  <c r="J465" i="23"/>
  <c r="K465" i="23"/>
  <c r="L465" i="23"/>
  <c r="M465" i="23"/>
  <c r="AG465" i="23"/>
  <c r="AQ465" i="23"/>
  <c r="C466" i="23"/>
  <c r="D466" i="23"/>
  <c r="E466" i="23"/>
  <c r="F466" i="23"/>
  <c r="G466" i="23"/>
  <c r="H466" i="23"/>
  <c r="J466" i="23"/>
  <c r="K466" i="23"/>
  <c r="L466" i="23"/>
  <c r="M466" i="23"/>
  <c r="AG466" i="23"/>
  <c r="AQ466" i="23"/>
  <c r="C467" i="23"/>
  <c r="D467" i="23"/>
  <c r="E467" i="23"/>
  <c r="F467" i="23"/>
  <c r="G467" i="23"/>
  <c r="H467" i="23"/>
  <c r="J467" i="23"/>
  <c r="K467" i="23"/>
  <c r="L467" i="23"/>
  <c r="M467" i="23"/>
  <c r="AG467" i="23"/>
  <c r="AQ467" i="23"/>
  <c r="C468" i="23"/>
  <c r="D468" i="23"/>
  <c r="E468" i="23"/>
  <c r="F468" i="23"/>
  <c r="G468" i="23"/>
  <c r="H468" i="23"/>
  <c r="J468" i="23"/>
  <c r="K468" i="23"/>
  <c r="L468" i="23"/>
  <c r="M468" i="23"/>
  <c r="AG468" i="23"/>
  <c r="AQ468" i="23"/>
  <c r="C469" i="23"/>
  <c r="D469" i="23"/>
  <c r="E469" i="23"/>
  <c r="F469" i="23"/>
  <c r="G469" i="23"/>
  <c r="H469" i="23"/>
  <c r="J469" i="23"/>
  <c r="K469" i="23"/>
  <c r="L469" i="23"/>
  <c r="M469" i="23"/>
  <c r="AG469" i="23"/>
  <c r="AQ469" i="23"/>
  <c r="C470" i="23"/>
  <c r="D470" i="23"/>
  <c r="E470" i="23"/>
  <c r="F470" i="23"/>
  <c r="G470" i="23"/>
  <c r="H470" i="23"/>
  <c r="J470" i="23"/>
  <c r="K470" i="23"/>
  <c r="L470" i="23"/>
  <c r="M470" i="23"/>
  <c r="AG470" i="23"/>
  <c r="AQ470" i="23"/>
  <c r="C471" i="23"/>
  <c r="D471" i="23"/>
  <c r="E471" i="23"/>
  <c r="F471" i="23"/>
  <c r="G471" i="23"/>
  <c r="H471" i="23"/>
  <c r="J471" i="23"/>
  <c r="K471" i="23"/>
  <c r="L471" i="23"/>
  <c r="M471" i="23"/>
  <c r="AG471" i="23"/>
  <c r="AQ471" i="23"/>
  <c r="C472" i="23"/>
  <c r="D472" i="23"/>
  <c r="E472" i="23"/>
  <c r="F472" i="23"/>
  <c r="G472" i="23"/>
  <c r="H472" i="23"/>
  <c r="J472" i="23"/>
  <c r="K472" i="23"/>
  <c r="L472" i="23"/>
  <c r="M472" i="23"/>
  <c r="AG472" i="23"/>
  <c r="AQ472" i="23"/>
  <c r="C473" i="23"/>
  <c r="D473" i="23"/>
  <c r="E473" i="23"/>
  <c r="F473" i="23"/>
  <c r="G473" i="23"/>
  <c r="H473" i="23"/>
  <c r="J473" i="23"/>
  <c r="K473" i="23"/>
  <c r="L473" i="23"/>
  <c r="M473" i="23"/>
  <c r="AG473" i="23"/>
  <c r="AQ473" i="23"/>
  <c r="C474" i="23"/>
  <c r="D474" i="23"/>
  <c r="E474" i="23"/>
  <c r="F474" i="23"/>
  <c r="G474" i="23"/>
  <c r="H474" i="23"/>
  <c r="J474" i="23"/>
  <c r="K474" i="23"/>
  <c r="L474" i="23"/>
  <c r="M474" i="23"/>
  <c r="AG474" i="23"/>
  <c r="AQ474" i="23"/>
  <c r="C475" i="23"/>
  <c r="D475" i="23"/>
  <c r="E475" i="23"/>
  <c r="F475" i="23"/>
  <c r="G475" i="23"/>
  <c r="H475" i="23"/>
  <c r="J475" i="23"/>
  <c r="K475" i="23"/>
  <c r="L475" i="23"/>
  <c r="M475" i="23"/>
  <c r="AG475" i="23"/>
  <c r="AQ475" i="23"/>
  <c r="C476" i="23"/>
  <c r="D476" i="23"/>
  <c r="E476" i="23"/>
  <c r="F476" i="23"/>
  <c r="G476" i="23"/>
  <c r="H476" i="23"/>
  <c r="J476" i="23"/>
  <c r="K476" i="23"/>
  <c r="L476" i="23"/>
  <c r="M476" i="23"/>
  <c r="AG476" i="23"/>
  <c r="AQ476" i="23"/>
  <c r="C477" i="23"/>
  <c r="D477" i="23"/>
  <c r="E477" i="23"/>
  <c r="F477" i="23"/>
  <c r="G477" i="23"/>
  <c r="H477" i="23"/>
  <c r="J477" i="23"/>
  <c r="K477" i="23"/>
  <c r="L477" i="23"/>
  <c r="M477" i="23"/>
  <c r="AG477" i="23"/>
  <c r="AQ477" i="23"/>
  <c r="C478" i="23"/>
  <c r="D478" i="23"/>
  <c r="E478" i="23"/>
  <c r="F478" i="23"/>
  <c r="G478" i="23"/>
  <c r="H478" i="23"/>
  <c r="J478" i="23"/>
  <c r="K478" i="23"/>
  <c r="L478" i="23"/>
  <c r="M478" i="23"/>
  <c r="AG478" i="23"/>
  <c r="AQ478" i="23"/>
  <c r="C479" i="23"/>
  <c r="D479" i="23"/>
  <c r="E479" i="23"/>
  <c r="F479" i="23"/>
  <c r="G479" i="23"/>
  <c r="H479" i="23"/>
  <c r="J479" i="23"/>
  <c r="K479" i="23"/>
  <c r="L479" i="23"/>
  <c r="M479" i="23"/>
  <c r="AG479" i="23"/>
  <c r="AQ479" i="23"/>
  <c r="C480" i="23"/>
  <c r="D480" i="23"/>
  <c r="E480" i="23"/>
  <c r="F480" i="23"/>
  <c r="G480" i="23"/>
  <c r="H480" i="23"/>
  <c r="J480" i="23"/>
  <c r="K480" i="23"/>
  <c r="L480" i="23"/>
  <c r="M480" i="23"/>
  <c r="AG480" i="23"/>
  <c r="AQ480" i="23"/>
  <c r="C481" i="23"/>
  <c r="D481" i="23"/>
  <c r="E481" i="23"/>
  <c r="F481" i="23"/>
  <c r="G481" i="23"/>
  <c r="H481" i="23"/>
  <c r="J481" i="23"/>
  <c r="K481" i="23"/>
  <c r="L481" i="23"/>
  <c r="M481" i="23"/>
  <c r="AG481" i="23"/>
  <c r="AQ481" i="23"/>
  <c r="C482" i="23"/>
  <c r="D482" i="23"/>
  <c r="E482" i="23"/>
  <c r="F482" i="23"/>
  <c r="G482" i="23"/>
  <c r="H482" i="23"/>
  <c r="J482" i="23"/>
  <c r="K482" i="23"/>
  <c r="L482" i="23"/>
  <c r="M482" i="23"/>
  <c r="AG482" i="23"/>
  <c r="AQ482" i="23"/>
  <c r="C483" i="23"/>
  <c r="D483" i="23"/>
  <c r="E483" i="23"/>
  <c r="F483" i="23"/>
  <c r="G483" i="23"/>
  <c r="H483" i="23"/>
  <c r="J483" i="23"/>
  <c r="K483" i="23"/>
  <c r="L483" i="23"/>
  <c r="M483" i="23"/>
  <c r="AG483" i="23"/>
  <c r="AQ483" i="23"/>
  <c r="C484" i="23"/>
  <c r="D484" i="23"/>
  <c r="E484" i="23"/>
  <c r="F484" i="23"/>
  <c r="G484" i="23"/>
  <c r="H484" i="23"/>
  <c r="J484" i="23"/>
  <c r="K484" i="23"/>
  <c r="L484" i="23"/>
  <c r="M484" i="23"/>
  <c r="AG484" i="23"/>
  <c r="AQ484" i="23"/>
  <c r="C485" i="23"/>
  <c r="D485" i="23"/>
  <c r="E485" i="23"/>
  <c r="F485" i="23"/>
  <c r="G485" i="23"/>
  <c r="H485" i="23"/>
  <c r="J485" i="23"/>
  <c r="K485" i="23"/>
  <c r="L485" i="23"/>
  <c r="M485" i="23"/>
  <c r="AG485" i="23"/>
  <c r="AQ485" i="23"/>
  <c r="C486" i="23"/>
  <c r="D486" i="23"/>
  <c r="E486" i="23"/>
  <c r="F486" i="23"/>
  <c r="G486" i="23"/>
  <c r="H486" i="23"/>
  <c r="J486" i="23"/>
  <c r="K486" i="23"/>
  <c r="L486" i="23"/>
  <c r="M486" i="23"/>
  <c r="AG486" i="23"/>
  <c r="AQ486" i="23"/>
  <c r="C487" i="23"/>
  <c r="D487" i="23"/>
  <c r="E487" i="23"/>
  <c r="F487" i="23"/>
  <c r="G487" i="23"/>
  <c r="H487" i="23"/>
  <c r="J487" i="23"/>
  <c r="K487" i="23"/>
  <c r="L487" i="23"/>
  <c r="M487" i="23"/>
  <c r="AG487" i="23"/>
  <c r="AQ487" i="23"/>
  <c r="C488" i="23"/>
  <c r="D488" i="23"/>
  <c r="E488" i="23"/>
  <c r="F488" i="23"/>
  <c r="G488" i="23"/>
  <c r="H488" i="23"/>
  <c r="J488" i="23"/>
  <c r="K488" i="23"/>
  <c r="L488" i="23"/>
  <c r="M488" i="23"/>
  <c r="AG488" i="23"/>
  <c r="AQ488" i="23"/>
  <c r="C489" i="23"/>
  <c r="D489" i="23"/>
  <c r="E489" i="23"/>
  <c r="F489" i="23"/>
  <c r="G489" i="23"/>
  <c r="H489" i="23"/>
  <c r="J489" i="23"/>
  <c r="K489" i="23"/>
  <c r="L489" i="23"/>
  <c r="M489" i="23"/>
  <c r="AG489" i="23"/>
  <c r="AQ489" i="23"/>
  <c r="C490" i="23"/>
  <c r="D490" i="23"/>
  <c r="E490" i="23"/>
  <c r="F490" i="23"/>
  <c r="G490" i="23"/>
  <c r="H490" i="23"/>
  <c r="J490" i="23"/>
  <c r="K490" i="23"/>
  <c r="L490" i="23"/>
  <c r="M490" i="23"/>
  <c r="AG490" i="23"/>
  <c r="AQ490" i="23"/>
  <c r="C491" i="23"/>
  <c r="D491" i="23"/>
  <c r="E491" i="23"/>
  <c r="F491" i="23"/>
  <c r="G491" i="23"/>
  <c r="H491" i="23"/>
  <c r="J491" i="23"/>
  <c r="K491" i="23"/>
  <c r="L491" i="23"/>
  <c r="M491" i="23"/>
  <c r="AG491" i="23"/>
  <c r="AQ491" i="23"/>
  <c r="C492" i="23"/>
  <c r="D492" i="23"/>
  <c r="E492" i="23"/>
  <c r="F492" i="23"/>
  <c r="G492" i="23"/>
  <c r="H492" i="23"/>
  <c r="J492" i="23"/>
  <c r="K492" i="23"/>
  <c r="L492" i="23"/>
  <c r="M492" i="23"/>
  <c r="AG492" i="23"/>
  <c r="AQ492" i="23"/>
  <c r="C493" i="23"/>
  <c r="D493" i="23"/>
  <c r="E493" i="23"/>
  <c r="F493" i="23"/>
  <c r="G493" i="23"/>
  <c r="H493" i="23"/>
  <c r="J493" i="23"/>
  <c r="K493" i="23"/>
  <c r="L493" i="23"/>
  <c r="M493" i="23"/>
  <c r="AG493" i="23"/>
  <c r="AQ493" i="23"/>
  <c r="C494" i="23"/>
  <c r="D494" i="23"/>
  <c r="E494" i="23"/>
  <c r="F494" i="23"/>
  <c r="G494" i="23"/>
  <c r="H494" i="23"/>
  <c r="J494" i="23"/>
  <c r="K494" i="23"/>
  <c r="L494" i="23"/>
  <c r="M494" i="23"/>
  <c r="AG494" i="23"/>
  <c r="AQ494" i="23"/>
  <c r="C495" i="23"/>
  <c r="D495" i="23"/>
  <c r="E495" i="23"/>
  <c r="F495" i="23"/>
  <c r="G495" i="23"/>
  <c r="H495" i="23"/>
  <c r="J495" i="23"/>
  <c r="K495" i="23"/>
  <c r="L495" i="23"/>
  <c r="M495" i="23"/>
  <c r="AG495" i="23"/>
  <c r="AQ495" i="23"/>
  <c r="C496" i="23"/>
  <c r="D496" i="23"/>
  <c r="E496" i="23"/>
  <c r="F496" i="23"/>
  <c r="G496" i="23"/>
  <c r="H496" i="23"/>
  <c r="J496" i="23"/>
  <c r="K496" i="23"/>
  <c r="L496" i="23"/>
  <c r="M496" i="23"/>
  <c r="AG496" i="23"/>
  <c r="AQ496" i="23"/>
  <c r="C497" i="23"/>
  <c r="D497" i="23"/>
  <c r="E497" i="23"/>
  <c r="F497" i="23"/>
  <c r="G497" i="23"/>
  <c r="H497" i="23"/>
  <c r="J497" i="23"/>
  <c r="K497" i="23"/>
  <c r="L497" i="23"/>
  <c r="M497" i="23"/>
  <c r="AG497" i="23"/>
  <c r="AQ497" i="23"/>
  <c r="C498" i="23"/>
  <c r="D498" i="23"/>
  <c r="E498" i="23"/>
  <c r="F498" i="23"/>
  <c r="G498" i="23"/>
  <c r="H498" i="23"/>
  <c r="J498" i="23"/>
  <c r="K498" i="23"/>
  <c r="L498" i="23"/>
  <c r="M498" i="23"/>
  <c r="AG498" i="23"/>
  <c r="AQ498" i="23"/>
  <c r="C499" i="23"/>
  <c r="D499" i="23"/>
  <c r="E499" i="23"/>
  <c r="F499" i="23"/>
  <c r="G499" i="23"/>
  <c r="H499" i="23"/>
  <c r="J499" i="23"/>
  <c r="K499" i="23"/>
  <c r="L499" i="23"/>
  <c r="M499" i="23"/>
  <c r="AG499" i="23"/>
  <c r="AQ499" i="23"/>
  <c r="C500" i="23"/>
  <c r="D500" i="23"/>
  <c r="E500" i="23"/>
  <c r="F500" i="23"/>
  <c r="G500" i="23"/>
  <c r="H500" i="23"/>
  <c r="J500" i="23"/>
  <c r="K500" i="23"/>
  <c r="L500" i="23"/>
  <c r="M500" i="23"/>
  <c r="AG500" i="23"/>
  <c r="AQ500" i="23"/>
  <c r="C501" i="23"/>
  <c r="D501" i="23"/>
  <c r="E501" i="23"/>
  <c r="F501" i="23"/>
  <c r="G501" i="23"/>
  <c r="H501" i="23"/>
  <c r="J501" i="23"/>
  <c r="K501" i="23"/>
  <c r="L501" i="23"/>
  <c r="M501" i="23"/>
  <c r="AG501" i="23"/>
  <c r="AQ501" i="23"/>
  <c r="C502" i="23"/>
  <c r="D502" i="23"/>
  <c r="E502" i="23"/>
  <c r="F502" i="23"/>
  <c r="G502" i="23"/>
  <c r="H502" i="23"/>
  <c r="J502" i="23"/>
  <c r="K502" i="23"/>
  <c r="L502" i="23"/>
  <c r="M502" i="23"/>
  <c r="AG502" i="23"/>
  <c r="AQ502" i="23"/>
  <c r="C503" i="23"/>
  <c r="D503" i="23"/>
  <c r="E503" i="23"/>
  <c r="F503" i="23"/>
  <c r="G503" i="23"/>
  <c r="H503" i="23"/>
  <c r="J503" i="23"/>
  <c r="K503" i="23"/>
  <c r="L503" i="23"/>
  <c r="M503" i="23"/>
  <c r="AG503" i="23"/>
  <c r="AQ503" i="23"/>
  <c r="C504" i="23"/>
  <c r="D504" i="23"/>
  <c r="E504" i="23"/>
  <c r="F504" i="23"/>
  <c r="G504" i="23"/>
  <c r="H504" i="23"/>
  <c r="J504" i="23"/>
  <c r="K504" i="23"/>
  <c r="L504" i="23"/>
  <c r="M504" i="23"/>
  <c r="AG504" i="23"/>
  <c r="AQ504" i="23"/>
  <c r="C505" i="23"/>
  <c r="D505" i="23"/>
  <c r="E505" i="23"/>
  <c r="F505" i="23"/>
  <c r="G505" i="23"/>
  <c r="H505" i="23"/>
  <c r="J505" i="23"/>
  <c r="K505" i="23"/>
  <c r="L505" i="23"/>
  <c r="M505" i="23"/>
  <c r="AG505" i="23"/>
  <c r="AQ505" i="23"/>
  <c r="C506" i="23"/>
  <c r="D506" i="23"/>
  <c r="E506" i="23"/>
  <c r="F506" i="23"/>
  <c r="G506" i="23"/>
  <c r="H506" i="23"/>
  <c r="J506" i="23"/>
  <c r="K506" i="23"/>
  <c r="L506" i="23"/>
  <c r="M506" i="23"/>
  <c r="AG506" i="23"/>
  <c r="AQ506" i="23"/>
  <c r="C507" i="23"/>
  <c r="D507" i="23"/>
  <c r="E507" i="23"/>
  <c r="F507" i="23"/>
  <c r="G507" i="23"/>
  <c r="H507" i="23"/>
  <c r="J507" i="23"/>
  <c r="K507" i="23"/>
  <c r="L507" i="23"/>
  <c r="M507" i="23"/>
  <c r="AG507" i="23"/>
  <c r="AQ507" i="23"/>
  <c r="C508" i="23"/>
  <c r="D508" i="23"/>
  <c r="E508" i="23"/>
  <c r="F508" i="23"/>
  <c r="G508" i="23"/>
  <c r="H508" i="23"/>
  <c r="J508" i="23"/>
  <c r="K508" i="23"/>
  <c r="L508" i="23"/>
  <c r="M508" i="23"/>
  <c r="AG508" i="23"/>
  <c r="AQ508" i="23"/>
  <c r="C509" i="23"/>
  <c r="D509" i="23"/>
  <c r="E509" i="23"/>
  <c r="F509" i="23"/>
  <c r="G509" i="23"/>
  <c r="H509" i="23"/>
  <c r="J509" i="23"/>
  <c r="K509" i="23"/>
  <c r="L509" i="23"/>
  <c r="M509" i="23"/>
  <c r="AG509" i="23"/>
  <c r="AQ509" i="23"/>
  <c r="C510" i="23"/>
  <c r="D510" i="23"/>
  <c r="E510" i="23"/>
  <c r="F510" i="23"/>
  <c r="G510" i="23"/>
  <c r="H510" i="23"/>
  <c r="J510" i="23"/>
  <c r="K510" i="23"/>
  <c r="L510" i="23"/>
  <c r="M510" i="23"/>
  <c r="AG510" i="23"/>
  <c r="AQ510" i="23"/>
  <c r="C511" i="23"/>
  <c r="D511" i="23"/>
  <c r="E511" i="23"/>
  <c r="F511" i="23"/>
  <c r="G511" i="23"/>
  <c r="H511" i="23"/>
  <c r="J511" i="23"/>
  <c r="K511" i="23"/>
  <c r="L511" i="23"/>
  <c r="M511" i="23"/>
  <c r="AG511" i="23"/>
  <c r="AQ511" i="23"/>
  <c r="C512" i="23"/>
  <c r="D512" i="23"/>
  <c r="E512" i="23"/>
  <c r="F512" i="23"/>
  <c r="G512" i="23"/>
  <c r="H512" i="23"/>
  <c r="J512" i="23"/>
  <c r="K512" i="23"/>
  <c r="L512" i="23"/>
  <c r="M512" i="23"/>
  <c r="AG512" i="23"/>
  <c r="AQ512" i="23"/>
  <c r="C513" i="23"/>
  <c r="D513" i="23"/>
  <c r="E513" i="23"/>
  <c r="F513" i="23"/>
  <c r="G513" i="23"/>
  <c r="H513" i="23"/>
  <c r="J513" i="23"/>
  <c r="K513" i="23"/>
  <c r="L513" i="23"/>
  <c r="M513" i="23"/>
  <c r="AG513" i="23"/>
  <c r="AQ513" i="23"/>
  <c r="C514" i="23"/>
  <c r="D514" i="23"/>
  <c r="E514" i="23"/>
  <c r="F514" i="23"/>
  <c r="G514" i="23"/>
  <c r="H514" i="23"/>
  <c r="J514" i="23"/>
  <c r="K514" i="23"/>
  <c r="L514" i="23"/>
  <c r="M514" i="23"/>
  <c r="AG514" i="23"/>
  <c r="AQ514" i="23"/>
  <c r="C515" i="23"/>
  <c r="D515" i="23"/>
  <c r="E515" i="23"/>
  <c r="F515" i="23"/>
  <c r="G515" i="23"/>
  <c r="H515" i="23"/>
  <c r="J515" i="23"/>
  <c r="K515" i="23"/>
  <c r="L515" i="23"/>
  <c r="M515" i="23"/>
  <c r="AG515" i="23"/>
  <c r="AQ515" i="23"/>
  <c r="C516" i="23"/>
  <c r="D516" i="23"/>
  <c r="E516" i="23"/>
  <c r="F516" i="23"/>
  <c r="G516" i="23"/>
  <c r="H516" i="23"/>
  <c r="J516" i="23"/>
  <c r="K516" i="23"/>
  <c r="L516" i="23"/>
  <c r="M516" i="23"/>
  <c r="AG516" i="23"/>
  <c r="AQ516" i="23"/>
  <c r="C517" i="23"/>
  <c r="D517" i="23"/>
  <c r="E517" i="23"/>
  <c r="F517" i="23"/>
  <c r="G517" i="23"/>
  <c r="H517" i="23"/>
  <c r="J517" i="23"/>
  <c r="K517" i="23"/>
  <c r="L517" i="23"/>
  <c r="M517" i="23"/>
  <c r="AG517" i="23"/>
  <c r="AQ517" i="23"/>
  <c r="C518" i="23"/>
  <c r="D518" i="23"/>
  <c r="E518" i="23"/>
  <c r="F518" i="23"/>
  <c r="G518" i="23"/>
  <c r="H518" i="23"/>
  <c r="J518" i="23"/>
  <c r="K518" i="23"/>
  <c r="L518" i="23"/>
  <c r="M518" i="23"/>
  <c r="AG518" i="23"/>
  <c r="AQ518" i="23"/>
  <c r="C519" i="23"/>
  <c r="D519" i="23"/>
  <c r="E519" i="23"/>
  <c r="F519" i="23"/>
  <c r="G519" i="23"/>
  <c r="H519" i="23"/>
  <c r="J519" i="23"/>
  <c r="K519" i="23"/>
  <c r="L519" i="23"/>
  <c r="M519" i="23"/>
  <c r="AG519" i="23"/>
  <c r="AQ519" i="23"/>
  <c r="C520" i="23"/>
  <c r="D520" i="23"/>
  <c r="E520" i="23"/>
  <c r="F520" i="23"/>
  <c r="G520" i="23"/>
  <c r="H520" i="23"/>
  <c r="J520" i="23"/>
  <c r="K520" i="23"/>
  <c r="L520" i="23"/>
  <c r="M520" i="23"/>
  <c r="AG520" i="23"/>
  <c r="AQ520" i="23"/>
  <c r="C521" i="23"/>
  <c r="D521" i="23"/>
  <c r="E521" i="23"/>
  <c r="F521" i="23"/>
  <c r="G521" i="23"/>
  <c r="H521" i="23"/>
  <c r="J521" i="23"/>
  <c r="K521" i="23"/>
  <c r="L521" i="23"/>
  <c r="M521" i="23"/>
  <c r="AG521" i="23"/>
  <c r="AQ521" i="23"/>
  <c r="C522" i="23"/>
  <c r="D522" i="23"/>
  <c r="E522" i="23"/>
  <c r="F522" i="23"/>
  <c r="G522" i="23"/>
  <c r="H522" i="23"/>
  <c r="J522" i="23"/>
  <c r="K522" i="23"/>
  <c r="L522" i="23"/>
  <c r="M522" i="23"/>
  <c r="AG522" i="23"/>
  <c r="AQ522" i="23"/>
  <c r="C523" i="23"/>
  <c r="D523" i="23"/>
  <c r="E523" i="23"/>
  <c r="F523" i="23"/>
  <c r="G523" i="23"/>
  <c r="H523" i="23"/>
  <c r="J523" i="23"/>
  <c r="K523" i="23"/>
  <c r="L523" i="23"/>
  <c r="M523" i="23"/>
  <c r="AG523" i="23"/>
  <c r="AQ523" i="23"/>
  <c r="C524" i="23"/>
  <c r="D524" i="23"/>
  <c r="E524" i="23"/>
  <c r="F524" i="23"/>
  <c r="G524" i="23"/>
  <c r="H524" i="23"/>
  <c r="J524" i="23"/>
  <c r="K524" i="23"/>
  <c r="L524" i="23"/>
  <c r="M524" i="23"/>
  <c r="AG524" i="23"/>
  <c r="AQ524" i="23"/>
  <c r="C525" i="23"/>
  <c r="D525" i="23"/>
  <c r="E525" i="23"/>
  <c r="F525" i="23"/>
  <c r="G525" i="23"/>
  <c r="H525" i="23"/>
  <c r="J525" i="23"/>
  <c r="K525" i="23"/>
  <c r="L525" i="23"/>
  <c r="M525" i="23"/>
  <c r="AG525" i="23"/>
  <c r="AQ525" i="23"/>
  <c r="C526" i="23"/>
  <c r="D526" i="23"/>
  <c r="E526" i="23"/>
  <c r="F526" i="23"/>
  <c r="G526" i="23"/>
  <c r="H526" i="23"/>
  <c r="J526" i="23"/>
  <c r="K526" i="23"/>
  <c r="L526" i="23"/>
  <c r="M526" i="23"/>
  <c r="AG526" i="23"/>
  <c r="AQ526" i="23"/>
  <c r="C527" i="23"/>
  <c r="D527" i="23"/>
  <c r="E527" i="23"/>
  <c r="F527" i="23"/>
  <c r="G527" i="23"/>
  <c r="H527" i="23"/>
  <c r="J527" i="23"/>
  <c r="K527" i="23"/>
  <c r="L527" i="23"/>
  <c r="M527" i="23"/>
  <c r="AG527" i="23"/>
  <c r="AQ527" i="23"/>
  <c r="C528" i="23"/>
  <c r="D528" i="23"/>
  <c r="E528" i="23"/>
  <c r="F528" i="23"/>
  <c r="G528" i="23"/>
  <c r="H528" i="23"/>
  <c r="J528" i="23"/>
  <c r="K528" i="23"/>
  <c r="L528" i="23"/>
  <c r="M528" i="23"/>
  <c r="AG528" i="23"/>
  <c r="AQ528" i="23"/>
  <c r="C529" i="23"/>
  <c r="D529" i="23"/>
  <c r="E529" i="23"/>
  <c r="F529" i="23"/>
  <c r="G529" i="23"/>
  <c r="H529" i="23"/>
  <c r="J529" i="23"/>
  <c r="K529" i="23"/>
  <c r="L529" i="23"/>
  <c r="M529" i="23"/>
  <c r="AG529" i="23"/>
  <c r="AQ529" i="23"/>
  <c r="C530" i="23"/>
  <c r="D530" i="23"/>
  <c r="E530" i="23"/>
  <c r="F530" i="23"/>
  <c r="G530" i="23"/>
  <c r="H530" i="23"/>
  <c r="J530" i="23"/>
  <c r="K530" i="23"/>
  <c r="L530" i="23"/>
  <c r="M530" i="23"/>
  <c r="AG530" i="23"/>
  <c r="AQ530" i="23"/>
  <c r="C531" i="23"/>
  <c r="D531" i="23"/>
  <c r="E531" i="23"/>
  <c r="F531" i="23"/>
  <c r="G531" i="23"/>
  <c r="H531" i="23"/>
  <c r="J531" i="23"/>
  <c r="K531" i="23"/>
  <c r="L531" i="23"/>
  <c r="M531" i="23"/>
  <c r="AG531" i="23"/>
  <c r="AQ531" i="23"/>
  <c r="C532" i="23"/>
  <c r="D532" i="23"/>
  <c r="E532" i="23"/>
  <c r="F532" i="23"/>
  <c r="G532" i="23"/>
  <c r="H532" i="23"/>
  <c r="J532" i="23"/>
  <c r="K532" i="23"/>
  <c r="L532" i="23"/>
  <c r="M532" i="23"/>
  <c r="AG532" i="23"/>
  <c r="AQ532" i="23"/>
  <c r="C533" i="23"/>
  <c r="D533" i="23"/>
  <c r="E533" i="23"/>
  <c r="F533" i="23"/>
  <c r="G533" i="23"/>
  <c r="H533" i="23"/>
  <c r="J533" i="23"/>
  <c r="K533" i="23"/>
  <c r="L533" i="23"/>
  <c r="M533" i="23"/>
  <c r="AG533" i="23"/>
  <c r="AQ533" i="23"/>
  <c r="C534" i="23"/>
  <c r="D534" i="23"/>
  <c r="E534" i="23"/>
  <c r="F534" i="23"/>
  <c r="G534" i="23"/>
  <c r="H534" i="23"/>
  <c r="J534" i="23"/>
  <c r="K534" i="23"/>
  <c r="L534" i="23"/>
  <c r="M534" i="23"/>
  <c r="AG534" i="23"/>
  <c r="AQ534" i="23"/>
  <c r="C535" i="23"/>
  <c r="D535" i="23"/>
  <c r="E535" i="23"/>
  <c r="F535" i="23"/>
  <c r="G535" i="23"/>
  <c r="H535" i="23"/>
  <c r="J535" i="23"/>
  <c r="K535" i="23"/>
  <c r="L535" i="23"/>
  <c r="M535" i="23"/>
  <c r="AG535" i="23"/>
  <c r="AQ535" i="23"/>
  <c r="C536" i="23"/>
  <c r="D536" i="23"/>
  <c r="E536" i="23"/>
  <c r="F536" i="23"/>
  <c r="G536" i="23"/>
  <c r="H536" i="23"/>
  <c r="J536" i="23"/>
  <c r="K536" i="23"/>
  <c r="L536" i="23"/>
  <c r="M536" i="23"/>
  <c r="AG536" i="23"/>
  <c r="AQ536" i="23"/>
  <c r="C537" i="23"/>
  <c r="D537" i="23"/>
  <c r="E537" i="23"/>
  <c r="F537" i="23"/>
  <c r="G537" i="23"/>
  <c r="H537" i="23"/>
  <c r="J537" i="23"/>
  <c r="K537" i="23"/>
  <c r="L537" i="23"/>
  <c r="M537" i="23"/>
  <c r="AG537" i="23"/>
  <c r="AQ537" i="23"/>
  <c r="C538" i="23"/>
  <c r="D538" i="23"/>
  <c r="E538" i="23"/>
  <c r="F538" i="23"/>
  <c r="G538" i="23"/>
  <c r="H538" i="23"/>
  <c r="J538" i="23"/>
  <c r="K538" i="23"/>
  <c r="L538" i="23"/>
  <c r="M538" i="23"/>
  <c r="AG538" i="23"/>
  <c r="AQ538" i="23"/>
  <c r="C539" i="23"/>
  <c r="D539" i="23"/>
  <c r="E539" i="23"/>
  <c r="F539" i="23"/>
  <c r="G539" i="23"/>
  <c r="H539" i="23"/>
  <c r="J539" i="23"/>
  <c r="K539" i="23"/>
  <c r="L539" i="23"/>
  <c r="M539" i="23"/>
  <c r="AG539" i="23"/>
  <c r="AQ539" i="23"/>
  <c r="C540" i="23"/>
  <c r="D540" i="23"/>
  <c r="E540" i="23"/>
  <c r="F540" i="23"/>
  <c r="G540" i="23"/>
  <c r="H540" i="23"/>
  <c r="J540" i="23"/>
  <c r="K540" i="23"/>
  <c r="L540" i="23"/>
  <c r="M540" i="23"/>
  <c r="AG540" i="23"/>
  <c r="AQ540" i="23"/>
  <c r="C541" i="23"/>
  <c r="D541" i="23"/>
  <c r="E541" i="23"/>
  <c r="F541" i="23"/>
  <c r="G541" i="23"/>
  <c r="H541" i="23"/>
  <c r="J541" i="23"/>
  <c r="K541" i="23"/>
  <c r="L541" i="23"/>
  <c r="M541" i="23"/>
  <c r="AG541" i="23"/>
  <c r="AQ541" i="23"/>
  <c r="C542" i="23"/>
  <c r="D542" i="23"/>
  <c r="E542" i="23"/>
  <c r="F542" i="23"/>
  <c r="G542" i="23"/>
  <c r="H542" i="23"/>
  <c r="J542" i="23"/>
  <c r="K542" i="23"/>
  <c r="L542" i="23"/>
  <c r="M542" i="23"/>
  <c r="AG542" i="23"/>
  <c r="AQ542" i="23"/>
  <c r="C543" i="23"/>
  <c r="D543" i="23"/>
  <c r="E543" i="23"/>
  <c r="F543" i="23"/>
  <c r="G543" i="23"/>
  <c r="H543" i="23"/>
  <c r="J543" i="23"/>
  <c r="K543" i="23"/>
  <c r="L543" i="23"/>
  <c r="M543" i="23"/>
  <c r="AG543" i="23"/>
  <c r="AQ543" i="23"/>
  <c r="C544" i="23"/>
  <c r="D544" i="23"/>
  <c r="E544" i="23"/>
  <c r="F544" i="23"/>
  <c r="G544" i="23"/>
  <c r="H544" i="23"/>
  <c r="J544" i="23"/>
  <c r="K544" i="23"/>
  <c r="L544" i="23"/>
  <c r="M544" i="23"/>
  <c r="AG544" i="23"/>
  <c r="AQ544" i="23"/>
  <c r="C545" i="23"/>
  <c r="D545" i="23"/>
  <c r="E545" i="23"/>
  <c r="F545" i="23"/>
  <c r="G545" i="23"/>
  <c r="H545" i="23"/>
  <c r="J545" i="23"/>
  <c r="K545" i="23"/>
  <c r="L545" i="23"/>
  <c r="M545" i="23"/>
  <c r="AG545" i="23"/>
  <c r="AQ545" i="23"/>
  <c r="C546" i="23"/>
  <c r="D546" i="23"/>
  <c r="E546" i="23"/>
  <c r="F546" i="23"/>
  <c r="G546" i="23"/>
  <c r="H546" i="23"/>
  <c r="J546" i="23"/>
  <c r="K546" i="23"/>
  <c r="L546" i="23"/>
  <c r="M546" i="23"/>
  <c r="AG546" i="23"/>
  <c r="AQ546" i="23"/>
  <c r="C547" i="23"/>
  <c r="D547" i="23"/>
  <c r="E547" i="23"/>
  <c r="F547" i="23"/>
  <c r="G547" i="23"/>
  <c r="H547" i="23"/>
  <c r="J547" i="23"/>
  <c r="K547" i="23"/>
  <c r="L547" i="23"/>
  <c r="M547" i="23"/>
  <c r="AG547" i="23"/>
  <c r="AQ547" i="23"/>
  <c r="C548" i="23"/>
  <c r="D548" i="23"/>
  <c r="E548" i="23"/>
  <c r="F548" i="23"/>
  <c r="G548" i="23"/>
  <c r="H548" i="23"/>
  <c r="J548" i="23"/>
  <c r="K548" i="23"/>
  <c r="L548" i="23"/>
  <c r="M548" i="23"/>
  <c r="AG548" i="23"/>
  <c r="AQ548" i="23"/>
  <c r="C549" i="23"/>
  <c r="D549" i="23"/>
  <c r="E549" i="23"/>
  <c r="F549" i="23"/>
  <c r="G549" i="23"/>
  <c r="H549" i="23"/>
  <c r="J549" i="23"/>
  <c r="K549" i="23"/>
  <c r="L549" i="23"/>
  <c r="M549" i="23"/>
  <c r="AG549" i="23"/>
  <c r="AQ549" i="23"/>
  <c r="C550" i="23"/>
  <c r="D550" i="23"/>
  <c r="E550" i="23"/>
  <c r="F550" i="23"/>
  <c r="G550" i="23"/>
  <c r="H550" i="23"/>
  <c r="J550" i="23"/>
  <c r="K550" i="23"/>
  <c r="L550" i="23"/>
  <c r="M550" i="23"/>
  <c r="AG550" i="23"/>
  <c r="AQ550" i="23"/>
  <c r="C551" i="23"/>
  <c r="D551" i="23"/>
  <c r="E551" i="23"/>
  <c r="F551" i="23"/>
  <c r="G551" i="23"/>
  <c r="H551" i="23"/>
  <c r="J551" i="23"/>
  <c r="K551" i="23"/>
  <c r="L551" i="23"/>
  <c r="M551" i="23"/>
  <c r="AG551" i="23"/>
  <c r="AQ551" i="23"/>
  <c r="C552" i="23"/>
  <c r="D552" i="23"/>
  <c r="E552" i="23"/>
  <c r="F552" i="23"/>
  <c r="G552" i="23"/>
  <c r="H552" i="23"/>
  <c r="J552" i="23"/>
  <c r="K552" i="23"/>
  <c r="L552" i="23"/>
  <c r="M552" i="23"/>
  <c r="AG552" i="23"/>
  <c r="AQ552" i="23"/>
  <c r="C553" i="23"/>
  <c r="D553" i="23"/>
  <c r="E553" i="23"/>
  <c r="F553" i="23"/>
  <c r="G553" i="23"/>
  <c r="H553" i="23"/>
  <c r="J553" i="23"/>
  <c r="K553" i="23"/>
  <c r="L553" i="23"/>
  <c r="M553" i="23"/>
  <c r="AG553" i="23"/>
  <c r="AQ553" i="23"/>
  <c r="C554" i="23"/>
  <c r="D554" i="23"/>
  <c r="E554" i="23"/>
  <c r="F554" i="23"/>
  <c r="G554" i="23"/>
  <c r="H554" i="23"/>
  <c r="J554" i="23"/>
  <c r="K554" i="23"/>
  <c r="L554" i="23"/>
  <c r="M554" i="23"/>
  <c r="AG554" i="23"/>
  <c r="AQ554" i="23"/>
  <c r="C555" i="23"/>
  <c r="D555" i="23"/>
  <c r="E555" i="23"/>
  <c r="F555" i="23"/>
  <c r="G555" i="23"/>
  <c r="H555" i="23"/>
  <c r="J555" i="23"/>
  <c r="K555" i="23"/>
  <c r="L555" i="23"/>
  <c r="M555" i="23"/>
  <c r="AG555" i="23"/>
  <c r="AQ555" i="23"/>
  <c r="C556" i="23"/>
  <c r="D556" i="23"/>
  <c r="E556" i="23"/>
  <c r="F556" i="23"/>
  <c r="G556" i="23"/>
  <c r="H556" i="23"/>
  <c r="J556" i="23"/>
  <c r="K556" i="23"/>
  <c r="L556" i="23"/>
  <c r="M556" i="23"/>
  <c r="AG556" i="23"/>
  <c r="AQ556" i="23"/>
  <c r="C557" i="23"/>
  <c r="D557" i="23"/>
  <c r="E557" i="23"/>
  <c r="F557" i="23"/>
  <c r="G557" i="23"/>
  <c r="H557" i="23"/>
  <c r="J557" i="23"/>
  <c r="K557" i="23"/>
  <c r="L557" i="23"/>
  <c r="M557" i="23"/>
  <c r="AG557" i="23"/>
  <c r="AQ557" i="23"/>
  <c r="C558" i="23"/>
  <c r="D558" i="23"/>
  <c r="E558" i="23"/>
  <c r="F558" i="23"/>
  <c r="G558" i="23"/>
  <c r="H558" i="23"/>
  <c r="J558" i="23"/>
  <c r="K558" i="23"/>
  <c r="L558" i="23"/>
  <c r="M558" i="23"/>
  <c r="AG558" i="23"/>
  <c r="AQ558" i="23"/>
  <c r="C559" i="23"/>
  <c r="D559" i="23"/>
  <c r="E559" i="23"/>
  <c r="F559" i="23"/>
  <c r="G559" i="23"/>
  <c r="H559" i="23"/>
  <c r="J559" i="23"/>
  <c r="K559" i="23"/>
  <c r="L559" i="23"/>
  <c r="M559" i="23"/>
  <c r="AG559" i="23"/>
  <c r="AQ559" i="23"/>
  <c r="C560" i="23"/>
  <c r="D560" i="23"/>
  <c r="E560" i="23"/>
  <c r="F560" i="23"/>
  <c r="G560" i="23"/>
  <c r="H560" i="23"/>
  <c r="J560" i="23"/>
  <c r="K560" i="23"/>
  <c r="L560" i="23"/>
  <c r="M560" i="23"/>
  <c r="AG560" i="23"/>
  <c r="AQ560" i="23"/>
  <c r="C561" i="23"/>
  <c r="D561" i="23"/>
  <c r="E561" i="23"/>
  <c r="F561" i="23"/>
  <c r="G561" i="23"/>
  <c r="H561" i="23"/>
  <c r="J561" i="23"/>
  <c r="K561" i="23"/>
  <c r="L561" i="23"/>
  <c r="M561" i="23"/>
  <c r="AG561" i="23"/>
  <c r="AQ561" i="23"/>
  <c r="C562" i="23"/>
  <c r="D562" i="23"/>
  <c r="E562" i="23"/>
  <c r="F562" i="23"/>
  <c r="G562" i="23"/>
  <c r="H562" i="23"/>
  <c r="J562" i="23"/>
  <c r="K562" i="23"/>
  <c r="L562" i="23"/>
  <c r="M562" i="23"/>
  <c r="AG562" i="23"/>
  <c r="AQ562" i="23"/>
  <c r="C563" i="23"/>
  <c r="D563" i="23"/>
  <c r="E563" i="23"/>
  <c r="F563" i="23"/>
  <c r="G563" i="23"/>
  <c r="H563" i="23"/>
  <c r="J563" i="23"/>
  <c r="K563" i="23"/>
  <c r="L563" i="23"/>
  <c r="M563" i="23"/>
  <c r="AG563" i="23"/>
  <c r="AQ563" i="23"/>
  <c r="C564" i="23"/>
  <c r="D564" i="23"/>
  <c r="E564" i="23"/>
  <c r="F564" i="23"/>
  <c r="G564" i="23"/>
  <c r="H564" i="23"/>
  <c r="J564" i="23"/>
  <c r="K564" i="23"/>
  <c r="L564" i="23"/>
  <c r="M564" i="23"/>
  <c r="AG564" i="23"/>
  <c r="AQ564" i="23"/>
  <c r="C565" i="23"/>
  <c r="D565" i="23"/>
  <c r="E565" i="23"/>
  <c r="F565" i="23"/>
  <c r="G565" i="23"/>
  <c r="H565" i="23"/>
  <c r="J565" i="23"/>
  <c r="K565" i="23"/>
  <c r="L565" i="23"/>
  <c r="M565" i="23"/>
  <c r="AG565" i="23"/>
  <c r="AQ565" i="23"/>
  <c r="C566" i="23"/>
  <c r="D566" i="23"/>
  <c r="E566" i="23"/>
  <c r="F566" i="23"/>
  <c r="G566" i="23"/>
  <c r="H566" i="23"/>
  <c r="J566" i="23"/>
  <c r="K566" i="23"/>
  <c r="L566" i="23"/>
  <c r="M566" i="23"/>
  <c r="AG566" i="23"/>
  <c r="AQ566" i="23"/>
  <c r="C567" i="23"/>
  <c r="D567" i="23"/>
  <c r="E567" i="23"/>
  <c r="F567" i="23"/>
  <c r="G567" i="23"/>
  <c r="H567" i="23"/>
  <c r="J567" i="23"/>
  <c r="K567" i="23"/>
  <c r="L567" i="23"/>
  <c r="M567" i="23"/>
  <c r="AG567" i="23"/>
  <c r="AQ567" i="23"/>
  <c r="C568" i="23"/>
  <c r="D568" i="23"/>
  <c r="E568" i="23"/>
  <c r="F568" i="23"/>
  <c r="G568" i="23"/>
  <c r="H568" i="23"/>
  <c r="J568" i="23"/>
  <c r="K568" i="23"/>
  <c r="L568" i="23"/>
  <c r="M568" i="23"/>
  <c r="AG568" i="23"/>
  <c r="AQ568" i="23"/>
  <c r="C569" i="23"/>
  <c r="D569" i="23"/>
  <c r="E569" i="23"/>
  <c r="F569" i="23"/>
  <c r="G569" i="23"/>
  <c r="H569" i="23"/>
  <c r="J569" i="23"/>
  <c r="K569" i="23"/>
  <c r="L569" i="23"/>
  <c r="M569" i="23"/>
  <c r="AG569" i="23"/>
  <c r="AQ569" i="23"/>
  <c r="C570" i="23"/>
  <c r="D570" i="23"/>
  <c r="E570" i="23"/>
  <c r="F570" i="23"/>
  <c r="G570" i="23"/>
  <c r="H570" i="23"/>
  <c r="J570" i="23"/>
  <c r="K570" i="23"/>
  <c r="L570" i="23"/>
  <c r="M570" i="23"/>
  <c r="AG570" i="23"/>
  <c r="AQ570" i="23"/>
  <c r="C571" i="23"/>
  <c r="D571" i="23"/>
  <c r="E571" i="23"/>
  <c r="F571" i="23"/>
  <c r="G571" i="23"/>
  <c r="H571" i="23"/>
  <c r="J571" i="23"/>
  <c r="K571" i="23"/>
  <c r="L571" i="23"/>
  <c r="M571" i="23"/>
  <c r="AG571" i="23"/>
  <c r="AQ571" i="23"/>
  <c r="C572" i="23"/>
  <c r="D572" i="23"/>
  <c r="E572" i="23"/>
  <c r="F572" i="23"/>
  <c r="G572" i="23"/>
  <c r="H572" i="23"/>
  <c r="J572" i="23"/>
  <c r="K572" i="23"/>
  <c r="L572" i="23"/>
  <c r="M572" i="23"/>
  <c r="AG572" i="23"/>
  <c r="AQ572" i="23"/>
  <c r="C573" i="23"/>
  <c r="D573" i="23"/>
  <c r="E573" i="23"/>
  <c r="F573" i="23"/>
  <c r="G573" i="23"/>
  <c r="H573" i="23"/>
  <c r="J573" i="23"/>
  <c r="K573" i="23"/>
  <c r="L573" i="23"/>
  <c r="M573" i="23"/>
  <c r="AG573" i="23"/>
  <c r="AQ573" i="23"/>
  <c r="C574" i="23"/>
  <c r="D574" i="23"/>
  <c r="E574" i="23"/>
  <c r="F574" i="23"/>
  <c r="G574" i="23"/>
  <c r="H574" i="23"/>
  <c r="J574" i="23"/>
  <c r="K574" i="23"/>
  <c r="L574" i="23"/>
  <c r="M574" i="23"/>
  <c r="AG574" i="23"/>
  <c r="AQ574" i="23"/>
  <c r="C575" i="23"/>
  <c r="D575" i="23"/>
  <c r="E575" i="23"/>
  <c r="F575" i="23"/>
  <c r="G575" i="23"/>
  <c r="H575" i="23"/>
  <c r="J575" i="23"/>
  <c r="K575" i="23"/>
  <c r="L575" i="23"/>
  <c r="M575" i="23"/>
  <c r="AG575" i="23"/>
  <c r="AQ575" i="23"/>
  <c r="C576" i="23"/>
  <c r="D576" i="23"/>
  <c r="E576" i="23"/>
  <c r="F576" i="23"/>
  <c r="G576" i="23"/>
  <c r="H576" i="23"/>
  <c r="J576" i="23"/>
  <c r="K576" i="23"/>
  <c r="L576" i="23"/>
  <c r="M576" i="23"/>
  <c r="AG576" i="23"/>
  <c r="AQ576" i="23"/>
  <c r="C577" i="23"/>
  <c r="D577" i="23"/>
  <c r="E577" i="23"/>
  <c r="F577" i="23"/>
  <c r="G577" i="23"/>
  <c r="H577" i="23"/>
  <c r="J577" i="23"/>
  <c r="K577" i="23"/>
  <c r="L577" i="23"/>
  <c r="M577" i="23"/>
  <c r="AG577" i="23"/>
  <c r="AQ577" i="23"/>
  <c r="C578" i="23"/>
  <c r="D578" i="23"/>
  <c r="E578" i="23"/>
  <c r="F578" i="23"/>
  <c r="G578" i="23"/>
  <c r="H578" i="23"/>
  <c r="J578" i="23"/>
  <c r="K578" i="23"/>
  <c r="L578" i="23"/>
  <c r="M578" i="23"/>
  <c r="AG578" i="23"/>
  <c r="AQ578" i="23"/>
  <c r="C579" i="23"/>
  <c r="D579" i="23"/>
  <c r="E579" i="23"/>
  <c r="F579" i="23"/>
  <c r="G579" i="23"/>
  <c r="H579" i="23"/>
  <c r="J579" i="23"/>
  <c r="K579" i="23"/>
  <c r="L579" i="23"/>
  <c r="M579" i="23"/>
  <c r="AG579" i="23"/>
  <c r="AQ579" i="23"/>
  <c r="C580" i="23"/>
  <c r="D580" i="23"/>
  <c r="E580" i="23"/>
  <c r="F580" i="23"/>
  <c r="G580" i="23"/>
  <c r="H580" i="23"/>
  <c r="J580" i="23"/>
  <c r="K580" i="23"/>
  <c r="L580" i="23"/>
  <c r="M580" i="23"/>
  <c r="AG580" i="23"/>
  <c r="AQ580" i="23"/>
  <c r="C581" i="23"/>
  <c r="D581" i="23"/>
  <c r="E581" i="23"/>
  <c r="F581" i="23"/>
  <c r="G581" i="23"/>
  <c r="H581" i="23"/>
  <c r="J581" i="23"/>
  <c r="K581" i="23"/>
  <c r="L581" i="23"/>
  <c r="M581" i="23"/>
  <c r="AG581" i="23"/>
  <c r="AQ581" i="23"/>
  <c r="C582" i="23"/>
  <c r="D582" i="23"/>
  <c r="E582" i="23"/>
  <c r="F582" i="23"/>
  <c r="G582" i="23"/>
  <c r="H582" i="23"/>
  <c r="J582" i="23"/>
  <c r="K582" i="23"/>
  <c r="L582" i="23"/>
  <c r="M582" i="23"/>
  <c r="AG582" i="23"/>
  <c r="AQ582" i="23"/>
  <c r="C583" i="23"/>
  <c r="D583" i="23"/>
  <c r="E583" i="23"/>
  <c r="F583" i="23"/>
  <c r="G583" i="23"/>
  <c r="H583" i="23"/>
  <c r="J583" i="23"/>
  <c r="K583" i="23"/>
  <c r="L583" i="23"/>
  <c r="M583" i="23"/>
  <c r="AG583" i="23"/>
  <c r="AQ583" i="23"/>
  <c r="C584" i="23"/>
  <c r="D584" i="23"/>
  <c r="E584" i="23"/>
  <c r="F584" i="23"/>
  <c r="G584" i="23"/>
  <c r="H584" i="23"/>
  <c r="J584" i="23"/>
  <c r="K584" i="23"/>
  <c r="L584" i="23"/>
  <c r="M584" i="23"/>
  <c r="AG584" i="23"/>
  <c r="AQ584" i="23"/>
  <c r="C585" i="23"/>
  <c r="D585" i="23"/>
  <c r="E585" i="23"/>
  <c r="F585" i="23"/>
  <c r="G585" i="23"/>
  <c r="H585" i="23"/>
  <c r="J585" i="23"/>
  <c r="K585" i="23"/>
  <c r="L585" i="23"/>
  <c r="M585" i="23"/>
  <c r="AG585" i="23"/>
  <c r="AQ585" i="23"/>
  <c r="C586" i="23"/>
  <c r="D586" i="23"/>
  <c r="E586" i="23"/>
  <c r="F586" i="23"/>
  <c r="G586" i="23"/>
  <c r="H586" i="23"/>
  <c r="J586" i="23"/>
  <c r="K586" i="23"/>
  <c r="L586" i="23"/>
  <c r="M586" i="23"/>
  <c r="AG586" i="23"/>
  <c r="AQ586" i="23"/>
  <c r="C587" i="23"/>
  <c r="D587" i="23"/>
  <c r="E587" i="23"/>
  <c r="F587" i="23"/>
  <c r="G587" i="23"/>
  <c r="H587" i="23"/>
  <c r="J587" i="23"/>
  <c r="K587" i="23"/>
  <c r="L587" i="23"/>
  <c r="M587" i="23"/>
  <c r="AG587" i="23"/>
  <c r="AQ587" i="23"/>
  <c r="C588" i="23"/>
  <c r="D588" i="23"/>
  <c r="E588" i="23"/>
  <c r="F588" i="23"/>
  <c r="G588" i="23"/>
  <c r="H588" i="23"/>
  <c r="J588" i="23"/>
  <c r="K588" i="23"/>
  <c r="L588" i="23"/>
  <c r="M588" i="23"/>
  <c r="AG588" i="23"/>
  <c r="AQ588" i="23"/>
  <c r="C589" i="23"/>
  <c r="D589" i="23"/>
  <c r="E589" i="23"/>
  <c r="F589" i="23"/>
  <c r="G589" i="23"/>
  <c r="H589" i="23"/>
  <c r="J589" i="23"/>
  <c r="K589" i="23"/>
  <c r="L589" i="23"/>
  <c r="M589" i="23"/>
  <c r="AG589" i="23"/>
  <c r="AQ589" i="23"/>
  <c r="C590" i="23"/>
  <c r="D590" i="23"/>
  <c r="E590" i="23"/>
  <c r="F590" i="23"/>
  <c r="G590" i="23"/>
  <c r="H590" i="23"/>
  <c r="J590" i="23"/>
  <c r="K590" i="23"/>
  <c r="L590" i="23"/>
  <c r="M590" i="23"/>
  <c r="AG590" i="23"/>
  <c r="AQ590" i="23"/>
  <c r="C591" i="23"/>
  <c r="D591" i="23"/>
  <c r="E591" i="23"/>
  <c r="F591" i="23"/>
  <c r="G591" i="23"/>
  <c r="H591" i="23"/>
  <c r="J591" i="23"/>
  <c r="K591" i="23"/>
  <c r="L591" i="23"/>
  <c r="M591" i="23"/>
  <c r="AG591" i="23"/>
  <c r="AQ591" i="23"/>
  <c r="C592" i="23"/>
  <c r="D592" i="23"/>
  <c r="E592" i="23"/>
  <c r="F592" i="23"/>
  <c r="G592" i="23"/>
  <c r="H592" i="23"/>
  <c r="J592" i="23"/>
  <c r="K592" i="23"/>
  <c r="L592" i="23"/>
  <c r="M592" i="23"/>
  <c r="AG592" i="23"/>
  <c r="AQ592" i="23"/>
  <c r="C593" i="23"/>
  <c r="D593" i="23"/>
  <c r="E593" i="23"/>
  <c r="F593" i="23"/>
  <c r="G593" i="23"/>
  <c r="H593" i="23"/>
  <c r="J593" i="23"/>
  <c r="K593" i="23"/>
  <c r="L593" i="23"/>
  <c r="M593" i="23"/>
  <c r="AG593" i="23"/>
  <c r="AQ593" i="23"/>
  <c r="C594" i="23"/>
  <c r="D594" i="23"/>
  <c r="E594" i="23"/>
  <c r="F594" i="23"/>
  <c r="G594" i="23"/>
  <c r="H594" i="23"/>
  <c r="J594" i="23"/>
  <c r="K594" i="23"/>
  <c r="L594" i="23"/>
  <c r="M594" i="23"/>
  <c r="AG594" i="23"/>
  <c r="AQ594" i="23"/>
  <c r="C595" i="23"/>
  <c r="D595" i="23"/>
  <c r="E595" i="23"/>
  <c r="F595" i="23"/>
  <c r="G595" i="23"/>
  <c r="H595" i="23"/>
  <c r="J595" i="23"/>
  <c r="K595" i="23"/>
  <c r="L595" i="23"/>
  <c r="M595" i="23"/>
  <c r="AG595" i="23"/>
  <c r="AQ595" i="23"/>
  <c r="C596" i="23"/>
  <c r="D596" i="23"/>
  <c r="E596" i="23"/>
  <c r="F596" i="23"/>
  <c r="G596" i="23"/>
  <c r="H596" i="23"/>
  <c r="J596" i="23"/>
  <c r="K596" i="23"/>
  <c r="L596" i="23"/>
  <c r="M596" i="23"/>
  <c r="AG596" i="23"/>
  <c r="AQ596" i="23"/>
  <c r="C597" i="23"/>
  <c r="D597" i="23"/>
  <c r="E597" i="23"/>
  <c r="F597" i="23"/>
  <c r="G597" i="23"/>
  <c r="H597" i="23"/>
  <c r="J597" i="23"/>
  <c r="K597" i="23"/>
  <c r="L597" i="23"/>
  <c r="M597" i="23"/>
  <c r="AG597" i="23"/>
  <c r="AQ597" i="23"/>
  <c r="C598" i="23"/>
  <c r="D598" i="23"/>
  <c r="E598" i="23"/>
  <c r="F598" i="23"/>
  <c r="G598" i="23"/>
  <c r="H598" i="23"/>
  <c r="J598" i="23"/>
  <c r="K598" i="23"/>
  <c r="L598" i="23"/>
  <c r="M598" i="23"/>
  <c r="AG598" i="23"/>
  <c r="AQ598" i="23"/>
  <c r="C599" i="23"/>
  <c r="D599" i="23"/>
  <c r="E599" i="23"/>
  <c r="F599" i="23"/>
  <c r="G599" i="23"/>
  <c r="H599" i="23"/>
  <c r="J599" i="23"/>
  <c r="K599" i="23"/>
  <c r="L599" i="23"/>
  <c r="M599" i="23"/>
  <c r="AG599" i="23"/>
  <c r="AQ599" i="23"/>
  <c r="C600" i="23"/>
  <c r="D600" i="23"/>
  <c r="E600" i="23"/>
  <c r="F600" i="23"/>
  <c r="G600" i="23"/>
  <c r="H600" i="23"/>
  <c r="J600" i="23"/>
  <c r="K600" i="23"/>
  <c r="L600" i="23"/>
  <c r="M600" i="23"/>
  <c r="AG600" i="23"/>
  <c r="AQ600" i="23"/>
  <c r="C601" i="23"/>
  <c r="D601" i="23"/>
  <c r="E601" i="23"/>
  <c r="F601" i="23"/>
  <c r="G601" i="23"/>
  <c r="H601" i="23"/>
  <c r="J601" i="23"/>
  <c r="K601" i="23"/>
  <c r="L601" i="23"/>
  <c r="M601" i="23"/>
  <c r="AG601" i="23"/>
  <c r="AQ601" i="23"/>
  <c r="C602" i="23"/>
  <c r="D602" i="23"/>
  <c r="E602" i="23"/>
  <c r="F602" i="23"/>
  <c r="G602" i="23"/>
  <c r="H602" i="23"/>
  <c r="J602" i="23"/>
  <c r="K602" i="23"/>
  <c r="L602" i="23"/>
  <c r="M602" i="23"/>
  <c r="AG602" i="23"/>
  <c r="AQ602" i="23"/>
  <c r="C603" i="23"/>
  <c r="D603" i="23"/>
  <c r="E603" i="23"/>
  <c r="F603" i="23"/>
  <c r="G603" i="23"/>
  <c r="H603" i="23"/>
  <c r="J603" i="23"/>
  <c r="K603" i="23"/>
  <c r="L603" i="23"/>
  <c r="M603" i="23"/>
  <c r="AG603" i="23"/>
  <c r="AQ603" i="23"/>
  <c r="C604" i="23"/>
  <c r="D604" i="23"/>
  <c r="E604" i="23"/>
  <c r="F604" i="23"/>
  <c r="G604" i="23"/>
  <c r="H604" i="23"/>
  <c r="J604" i="23"/>
  <c r="K604" i="23"/>
  <c r="L604" i="23"/>
  <c r="M604" i="23"/>
  <c r="AG604" i="23"/>
  <c r="AQ604" i="23"/>
  <c r="C605" i="23"/>
  <c r="D605" i="23"/>
  <c r="E605" i="23"/>
  <c r="F605" i="23"/>
  <c r="G605" i="23"/>
  <c r="H605" i="23"/>
  <c r="J605" i="23"/>
  <c r="K605" i="23"/>
  <c r="L605" i="23"/>
  <c r="M605" i="23"/>
  <c r="AG605" i="23"/>
  <c r="AQ605" i="23"/>
  <c r="C606" i="23"/>
  <c r="D606" i="23"/>
  <c r="E606" i="23"/>
  <c r="F606" i="23"/>
  <c r="G606" i="23"/>
  <c r="H606" i="23"/>
  <c r="J606" i="23"/>
  <c r="K606" i="23"/>
  <c r="L606" i="23"/>
  <c r="M606" i="23"/>
  <c r="AG606" i="23"/>
  <c r="AQ606" i="23"/>
  <c r="C607" i="23"/>
  <c r="D607" i="23"/>
  <c r="E607" i="23"/>
  <c r="F607" i="23"/>
  <c r="G607" i="23"/>
  <c r="H607" i="23"/>
  <c r="J607" i="23"/>
  <c r="K607" i="23"/>
  <c r="L607" i="23"/>
  <c r="M607" i="23"/>
  <c r="AG607" i="23"/>
  <c r="AQ607" i="23"/>
  <c r="C608" i="23"/>
  <c r="D608" i="23"/>
  <c r="E608" i="23"/>
  <c r="F608" i="23"/>
  <c r="G608" i="23"/>
  <c r="H608" i="23"/>
  <c r="J608" i="23"/>
  <c r="K608" i="23"/>
  <c r="L608" i="23"/>
  <c r="M608" i="23"/>
  <c r="AG608" i="23"/>
  <c r="AQ608" i="23"/>
  <c r="C609" i="23"/>
  <c r="D609" i="23"/>
  <c r="E609" i="23"/>
  <c r="F609" i="23"/>
  <c r="G609" i="23"/>
  <c r="H609" i="23"/>
  <c r="J609" i="23"/>
  <c r="K609" i="23"/>
  <c r="L609" i="23"/>
  <c r="M609" i="23"/>
  <c r="AG609" i="23"/>
  <c r="AQ609" i="23"/>
  <c r="C610" i="23"/>
  <c r="D610" i="23"/>
  <c r="E610" i="23"/>
  <c r="F610" i="23"/>
  <c r="G610" i="23"/>
  <c r="H610" i="23"/>
  <c r="J610" i="23"/>
  <c r="K610" i="23"/>
  <c r="L610" i="23"/>
  <c r="M610" i="23"/>
  <c r="AG610" i="23"/>
  <c r="AQ610" i="23"/>
  <c r="C611" i="23"/>
  <c r="D611" i="23"/>
  <c r="E611" i="23"/>
  <c r="F611" i="23"/>
  <c r="G611" i="23"/>
  <c r="H611" i="23"/>
  <c r="J611" i="23"/>
  <c r="K611" i="23"/>
  <c r="L611" i="23"/>
  <c r="M611" i="23"/>
  <c r="AG611" i="23"/>
  <c r="AQ611" i="23"/>
  <c r="C612" i="23"/>
  <c r="D612" i="23"/>
  <c r="E612" i="23"/>
  <c r="F612" i="23"/>
  <c r="G612" i="23"/>
  <c r="H612" i="23"/>
  <c r="J612" i="23"/>
  <c r="K612" i="23"/>
  <c r="L612" i="23"/>
  <c r="M612" i="23"/>
  <c r="AG612" i="23"/>
  <c r="AQ612" i="23"/>
  <c r="C613" i="23"/>
  <c r="D613" i="23"/>
  <c r="E613" i="23"/>
  <c r="F613" i="23"/>
  <c r="G613" i="23"/>
  <c r="H613" i="23"/>
  <c r="J613" i="23"/>
  <c r="K613" i="23"/>
  <c r="L613" i="23"/>
  <c r="M613" i="23"/>
  <c r="AG613" i="23"/>
  <c r="AQ613" i="23"/>
  <c r="C614" i="23"/>
  <c r="D614" i="23"/>
  <c r="E614" i="23"/>
  <c r="F614" i="23"/>
  <c r="G614" i="23"/>
  <c r="H614" i="23"/>
  <c r="J614" i="23"/>
  <c r="K614" i="23"/>
  <c r="L614" i="23"/>
  <c r="M614" i="23"/>
  <c r="AG614" i="23"/>
  <c r="AQ614" i="23"/>
  <c r="C615" i="23"/>
  <c r="D615" i="23"/>
  <c r="E615" i="23"/>
  <c r="F615" i="23"/>
  <c r="G615" i="23"/>
  <c r="H615" i="23"/>
  <c r="J615" i="23"/>
  <c r="K615" i="23"/>
  <c r="L615" i="23"/>
  <c r="M615" i="23"/>
  <c r="AG615" i="23"/>
  <c r="AQ615" i="23"/>
  <c r="C616" i="23"/>
  <c r="D616" i="23"/>
  <c r="E616" i="23"/>
  <c r="F616" i="23"/>
  <c r="G616" i="23"/>
  <c r="H616" i="23"/>
  <c r="J616" i="23"/>
  <c r="K616" i="23"/>
  <c r="L616" i="23"/>
  <c r="M616" i="23"/>
  <c r="AG616" i="23"/>
  <c r="AQ616" i="23"/>
  <c r="C617" i="23"/>
  <c r="D617" i="23"/>
  <c r="E617" i="23"/>
  <c r="F617" i="23"/>
  <c r="G617" i="23"/>
  <c r="H617" i="23"/>
  <c r="J617" i="23"/>
  <c r="K617" i="23"/>
  <c r="L617" i="23"/>
  <c r="M617" i="23"/>
  <c r="AG617" i="23"/>
  <c r="AQ617" i="23"/>
  <c r="C618" i="23"/>
  <c r="D618" i="23"/>
  <c r="E618" i="23"/>
  <c r="F618" i="23"/>
  <c r="G618" i="23"/>
  <c r="H618" i="23"/>
  <c r="J618" i="23"/>
  <c r="K618" i="23"/>
  <c r="L618" i="23"/>
  <c r="M618" i="23"/>
  <c r="AG618" i="23"/>
  <c r="AQ618" i="23"/>
  <c r="C619" i="23"/>
  <c r="D619" i="23"/>
  <c r="E619" i="23"/>
  <c r="F619" i="23"/>
  <c r="G619" i="23"/>
  <c r="H619" i="23"/>
  <c r="J619" i="23"/>
  <c r="K619" i="23"/>
  <c r="L619" i="23"/>
  <c r="M619" i="23"/>
  <c r="AG619" i="23"/>
  <c r="AQ619" i="23"/>
  <c r="C620" i="23"/>
  <c r="D620" i="23"/>
  <c r="E620" i="23"/>
  <c r="F620" i="23"/>
  <c r="G620" i="23"/>
  <c r="H620" i="23"/>
  <c r="J620" i="23"/>
  <c r="K620" i="23"/>
  <c r="L620" i="23"/>
  <c r="M620" i="23"/>
  <c r="AG620" i="23"/>
  <c r="AQ620" i="23"/>
  <c r="C621" i="23"/>
  <c r="D621" i="23"/>
  <c r="E621" i="23"/>
  <c r="F621" i="23"/>
  <c r="G621" i="23"/>
  <c r="H621" i="23"/>
  <c r="J621" i="23"/>
  <c r="K621" i="23"/>
  <c r="L621" i="23"/>
  <c r="M621" i="23"/>
  <c r="AG621" i="23"/>
  <c r="AQ621" i="23"/>
  <c r="C622" i="23"/>
  <c r="D622" i="23"/>
  <c r="E622" i="23"/>
  <c r="F622" i="23"/>
  <c r="G622" i="23"/>
  <c r="H622" i="23"/>
  <c r="J622" i="23"/>
  <c r="K622" i="23"/>
  <c r="L622" i="23"/>
  <c r="M622" i="23"/>
  <c r="AG622" i="23"/>
  <c r="AQ622" i="23"/>
  <c r="C623" i="23"/>
  <c r="D623" i="23"/>
  <c r="E623" i="23"/>
  <c r="F623" i="23"/>
  <c r="G623" i="23"/>
  <c r="H623" i="23"/>
  <c r="J623" i="23"/>
  <c r="K623" i="23"/>
  <c r="L623" i="23"/>
  <c r="M623" i="23"/>
  <c r="AG623" i="23"/>
  <c r="AQ623" i="23"/>
  <c r="C624" i="23"/>
  <c r="D624" i="23"/>
  <c r="E624" i="23"/>
  <c r="F624" i="23"/>
  <c r="G624" i="23"/>
  <c r="H624" i="23"/>
  <c r="J624" i="23"/>
  <c r="K624" i="23"/>
  <c r="L624" i="23"/>
  <c r="M624" i="23"/>
  <c r="AG624" i="23"/>
  <c r="AQ624" i="23"/>
  <c r="C625" i="23"/>
  <c r="D625" i="23"/>
  <c r="E625" i="23"/>
  <c r="F625" i="23"/>
  <c r="G625" i="23"/>
  <c r="H625" i="23"/>
  <c r="J625" i="23"/>
  <c r="K625" i="23"/>
  <c r="L625" i="23"/>
  <c r="M625" i="23"/>
  <c r="AG625" i="23"/>
  <c r="AQ625" i="23"/>
  <c r="C626" i="23"/>
  <c r="D626" i="23"/>
  <c r="E626" i="23"/>
  <c r="F626" i="23"/>
  <c r="G626" i="23"/>
  <c r="H626" i="23"/>
  <c r="J626" i="23"/>
  <c r="K626" i="23"/>
  <c r="L626" i="23"/>
  <c r="M626" i="23"/>
  <c r="AG626" i="23"/>
  <c r="AQ626" i="23"/>
  <c r="C627" i="23"/>
  <c r="D627" i="23"/>
  <c r="E627" i="23"/>
  <c r="F627" i="23"/>
  <c r="G627" i="23"/>
  <c r="H627" i="23"/>
  <c r="J627" i="23"/>
  <c r="K627" i="23"/>
  <c r="L627" i="23"/>
  <c r="M627" i="23"/>
  <c r="AG627" i="23"/>
  <c r="AQ627" i="23"/>
  <c r="C628" i="23"/>
  <c r="D628" i="23"/>
  <c r="E628" i="23"/>
  <c r="F628" i="23"/>
  <c r="G628" i="23"/>
  <c r="H628" i="23"/>
  <c r="J628" i="23"/>
  <c r="K628" i="23"/>
  <c r="L628" i="23"/>
  <c r="M628" i="23"/>
  <c r="AG628" i="23"/>
  <c r="AQ628" i="23"/>
  <c r="C629" i="23"/>
  <c r="D629" i="23"/>
  <c r="E629" i="23"/>
  <c r="F629" i="23"/>
  <c r="G629" i="23"/>
  <c r="H629" i="23"/>
  <c r="J629" i="23"/>
  <c r="K629" i="23"/>
  <c r="L629" i="23"/>
  <c r="M629" i="23"/>
  <c r="AG629" i="23"/>
  <c r="AQ629" i="23"/>
  <c r="C630" i="23"/>
  <c r="D630" i="23"/>
  <c r="E630" i="23"/>
  <c r="F630" i="23"/>
  <c r="G630" i="23"/>
  <c r="H630" i="23"/>
  <c r="J630" i="23"/>
  <c r="K630" i="23"/>
  <c r="L630" i="23"/>
  <c r="M630" i="23"/>
  <c r="AG630" i="23"/>
  <c r="AQ630" i="23"/>
  <c r="C631" i="23"/>
  <c r="D631" i="23"/>
  <c r="E631" i="23"/>
  <c r="F631" i="23"/>
  <c r="G631" i="23"/>
  <c r="H631" i="23"/>
  <c r="J631" i="23"/>
  <c r="K631" i="23"/>
  <c r="L631" i="23"/>
  <c r="M631" i="23"/>
  <c r="AG631" i="23"/>
  <c r="AQ631" i="23"/>
  <c r="C632" i="23"/>
  <c r="D632" i="23"/>
  <c r="E632" i="23"/>
  <c r="F632" i="23"/>
  <c r="G632" i="23"/>
  <c r="H632" i="23"/>
  <c r="J632" i="23"/>
  <c r="K632" i="23"/>
  <c r="L632" i="23"/>
  <c r="M632" i="23"/>
  <c r="AG632" i="23"/>
  <c r="AQ632" i="23"/>
  <c r="C633" i="23"/>
  <c r="D633" i="23"/>
  <c r="E633" i="23"/>
  <c r="F633" i="23"/>
  <c r="G633" i="23"/>
  <c r="H633" i="23"/>
  <c r="J633" i="23"/>
  <c r="K633" i="23"/>
  <c r="L633" i="23"/>
  <c r="M633" i="23"/>
  <c r="AG633" i="23"/>
  <c r="AQ633" i="23"/>
  <c r="C634" i="23"/>
  <c r="D634" i="23"/>
  <c r="E634" i="23"/>
  <c r="F634" i="23"/>
  <c r="G634" i="23"/>
  <c r="H634" i="23"/>
  <c r="J634" i="23"/>
  <c r="K634" i="23"/>
  <c r="L634" i="23"/>
  <c r="M634" i="23"/>
  <c r="AG634" i="23"/>
  <c r="AQ634" i="23"/>
  <c r="C635" i="23"/>
  <c r="D635" i="23"/>
  <c r="E635" i="23"/>
  <c r="F635" i="23"/>
  <c r="G635" i="23"/>
  <c r="H635" i="23"/>
  <c r="J635" i="23"/>
  <c r="K635" i="23"/>
  <c r="L635" i="23"/>
  <c r="M635" i="23"/>
  <c r="AG635" i="23"/>
  <c r="AQ635" i="23"/>
  <c r="C636" i="23"/>
  <c r="D636" i="23"/>
  <c r="E636" i="23"/>
  <c r="F636" i="23"/>
  <c r="G636" i="23"/>
  <c r="H636" i="23"/>
  <c r="J636" i="23"/>
  <c r="K636" i="23"/>
  <c r="L636" i="23"/>
  <c r="M636" i="23"/>
  <c r="AG636" i="23"/>
  <c r="AQ636" i="23"/>
  <c r="C637" i="23"/>
  <c r="D637" i="23"/>
  <c r="E637" i="23"/>
  <c r="F637" i="23"/>
  <c r="G637" i="23"/>
  <c r="H637" i="23"/>
  <c r="J637" i="23"/>
  <c r="K637" i="23"/>
  <c r="L637" i="23"/>
  <c r="M637" i="23"/>
  <c r="AG637" i="23"/>
  <c r="AQ637" i="23"/>
  <c r="C638" i="23"/>
  <c r="D638" i="23"/>
  <c r="E638" i="23"/>
  <c r="F638" i="23"/>
  <c r="G638" i="23"/>
  <c r="H638" i="23"/>
  <c r="J638" i="23"/>
  <c r="K638" i="23"/>
  <c r="L638" i="23"/>
  <c r="M638" i="23"/>
  <c r="AG638" i="23"/>
  <c r="AQ638" i="23"/>
  <c r="C639" i="23"/>
  <c r="D639" i="23"/>
  <c r="E639" i="23"/>
  <c r="F639" i="23"/>
  <c r="G639" i="23"/>
  <c r="H639" i="23"/>
  <c r="J639" i="23"/>
  <c r="K639" i="23"/>
  <c r="L639" i="23"/>
  <c r="M639" i="23"/>
  <c r="AG639" i="23"/>
  <c r="AQ639" i="23"/>
  <c r="C640" i="23"/>
  <c r="D640" i="23"/>
  <c r="E640" i="23"/>
  <c r="F640" i="23"/>
  <c r="G640" i="23"/>
  <c r="H640" i="23"/>
  <c r="J640" i="23"/>
  <c r="K640" i="23"/>
  <c r="L640" i="23"/>
  <c r="M640" i="23"/>
  <c r="AG640" i="23"/>
  <c r="AQ640" i="23"/>
  <c r="C641" i="23"/>
  <c r="D641" i="23"/>
  <c r="E641" i="23"/>
  <c r="F641" i="23"/>
  <c r="G641" i="23"/>
  <c r="H641" i="23"/>
  <c r="J641" i="23"/>
  <c r="K641" i="23"/>
  <c r="L641" i="23"/>
  <c r="M641" i="23"/>
  <c r="AG641" i="23"/>
  <c r="AQ641" i="23"/>
  <c r="C642" i="23"/>
  <c r="D642" i="23"/>
  <c r="E642" i="23"/>
  <c r="F642" i="23"/>
  <c r="G642" i="23"/>
  <c r="H642" i="23"/>
  <c r="J642" i="23"/>
  <c r="K642" i="23"/>
  <c r="L642" i="23"/>
  <c r="M642" i="23"/>
  <c r="AG642" i="23"/>
  <c r="AQ642" i="23"/>
  <c r="C643" i="23"/>
  <c r="D643" i="23"/>
  <c r="E643" i="23"/>
  <c r="F643" i="23"/>
  <c r="G643" i="23"/>
  <c r="H643" i="23"/>
  <c r="J643" i="23"/>
  <c r="K643" i="23"/>
  <c r="L643" i="23"/>
  <c r="M643" i="23"/>
  <c r="AG643" i="23"/>
  <c r="AQ643" i="23"/>
  <c r="C644" i="23"/>
  <c r="D644" i="23"/>
  <c r="E644" i="23"/>
  <c r="F644" i="23"/>
  <c r="G644" i="23"/>
  <c r="H644" i="23"/>
  <c r="J644" i="23"/>
  <c r="K644" i="23"/>
  <c r="L644" i="23"/>
  <c r="M644" i="23"/>
  <c r="AG644" i="23"/>
  <c r="AQ644" i="23"/>
  <c r="C645" i="23"/>
  <c r="D645" i="23"/>
  <c r="E645" i="23"/>
  <c r="F645" i="23"/>
  <c r="G645" i="23"/>
  <c r="H645" i="23"/>
  <c r="J645" i="23"/>
  <c r="K645" i="23"/>
  <c r="L645" i="23"/>
  <c r="M645" i="23"/>
  <c r="AG645" i="23"/>
  <c r="AQ645" i="23"/>
  <c r="C646" i="23"/>
  <c r="D646" i="23"/>
  <c r="E646" i="23"/>
  <c r="F646" i="23"/>
  <c r="G646" i="23"/>
  <c r="H646" i="23"/>
  <c r="J646" i="23"/>
  <c r="K646" i="23"/>
  <c r="L646" i="23"/>
  <c r="M646" i="23"/>
  <c r="AG646" i="23"/>
  <c r="AQ646" i="23"/>
  <c r="C647" i="23"/>
  <c r="D647" i="23"/>
  <c r="E647" i="23"/>
  <c r="F647" i="23"/>
  <c r="G647" i="23"/>
  <c r="H647" i="23"/>
  <c r="J647" i="23"/>
  <c r="K647" i="23"/>
  <c r="L647" i="23"/>
  <c r="M647" i="23"/>
  <c r="AG647" i="23"/>
  <c r="AQ647" i="23"/>
  <c r="C648" i="23"/>
  <c r="D648" i="23"/>
  <c r="E648" i="23"/>
  <c r="F648" i="23"/>
  <c r="G648" i="23"/>
  <c r="H648" i="23"/>
  <c r="J648" i="23"/>
  <c r="K648" i="23"/>
  <c r="L648" i="23"/>
  <c r="M648" i="23"/>
  <c r="AG648" i="23"/>
  <c r="AQ648" i="23"/>
  <c r="C649" i="23"/>
  <c r="D649" i="23"/>
  <c r="E649" i="23"/>
  <c r="F649" i="23"/>
  <c r="G649" i="23"/>
  <c r="H649" i="23"/>
  <c r="J649" i="23"/>
  <c r="K649" i="23"/>
  <c r="L649" i="23"/>
  <c r="M649" i="23"/>
  <c r="AG649" i="23"/>
  <c r="AQ649" i="23"/>
  <c r="C650" i="23"/>
  <c r="D650" i="23"/>
  <c r="E650" i="23"/>
  <c r="F650" i="23"/>
  <c r="G650" i="23"/>
  <c r="H650" i="23"/>
  <c r="J650" i="23"/>
  <c r="K650" i="23"/>
  <c r="L650" i="23"/>
  <c r="M650" i="23"/>
  <c r="AG650" i="23"/>
  <c r="AQ650" i="23"/>
  <c r="C651" i="23"/>
  <c r="D651" i="23"/>
  <c r="E651" i="23"/>
  <c r="F651" i="23"/>
  <c r="G651" i="23"/>
  <c r="H651" i="23"/>
  <c r="J651" i="23"/>
  <c r="K651" i="23"/>
  <c r="L651" i="23"/>
  <c r="M651" i="23"/>
  <c r="AG651" i="23"/>
  <c r="AQ651" i="23"/>
  <c r="C652" i="23"/>
  <c r="D652" i="23"/>
  <c r="E652" i="23"/>
  <c r="F652" i="23"/>
  <c r="G652" i="23"/>
  <c r="H652" i="23"/>
  <c r="J652" i="23"/>
  <c r="K652" i="23"/>
  <c r="L652" i="23"/>
  <c r="M652" i="23"/>
  <c r="AG652" i="23"/>
  <c r="AQ652" i="23"/>
  <c r="C653" i="23"/>
  <c r="D653" i="23"/>
  <c r="E653" i="23"/>
  <c r="F653" i="23"/>
  <c r="G653" i="23"/>
  <c r="H653" i="23"/>
  <c r="J653" i="23"/>
  <c r="K653" i="23"/>
  <c r="L653" i="23"/>
  <c r="M653" i="23"/>
  <c r="AG653" i="23"/>
  <c r="AQ653" i="23"/>
  <c r="C654" i="23"/>
  <c r="D654" i="23"/>
  <c r="E654" i="23"/>
  <c r="F654" i="23"/>
  <c r="G654" i="23"/>
  <c r="H654" i="23"/>
  <c r="J654" i="23"/>
  <c r="K654" i="23"/>
  <c r="L654" i="23"/>
  <c r="M654" i="23"/>
  <c r="AG654" i="23"/>
  <c r="AQ654" i="23"/>
  <c r="C655" i="23"/>
  <c r="D655" i="23"/>
  <c r="E655" i="23"/>
  <c r="F655" i="23"/>
  <c r="G655" i="23"/>
  <c r="H655" i="23"/>
  <c r="J655" i="23"/>
  <c r="K655" i="23"/>
  <c r="L655" i="23"/>
  <c r="M655" i="23"/>
  <c r="AG655" i="23"/>
  <c r="AQ655" i="23"/>
  <c r="C656" i="23"/>
  <c r="D656" i="23"/>
  <c r="E656" i="23"/>
  <c r="F656" i="23"/>
  <c r="G656" i="23"/>
  <c r="H656" i="23"/>
  <c r="J656" i="23"/>
  <c r="K656" i="23"/>
  <c r="L656" i="23"/>
  <c r="M656" i="23"/>
  <c r="AG656" i="23"/>
  <c r="AQ656" i="23"/>
  <c r="C657" i="23"/>
  <c r="D657" i="23"/>
  <c r="E657" i="23"/>
  <c r="F657" i="23"/>
  <c r="G657" i="23"/>
  <c r="H657" i="23"/>
  <c r="J657" i="23"/>
  <c r="K657" i="23"/>
  <c r="L657" i="23"/>
  <c r="M657" i="23"/>
  <c r="AG657" i="23"/>
  <c r="AQ657" i="23"/>
  <c r="C658" i="23"/>
  <c r="D658" i="23"/>
  <c r="E658" i="23"/>
  <c r="F658" i="23"/>
  <c r="G658" i="23"/>
  <c r="H658" i="23"/>
  <c r="J658" i="23"/>
  <c r="K658" i="23"/>
  <c r="L658" i="23"/>
  <c r="M658" i="23"/>
  <c r="AG658" i="23"/>
  <c r="AQ658" i="23"/>
  <c r="C659" i="23"/>
  <c r="D659" i="23"/>
  <c r="E659" i="23"/>
  <c r="F659" i="23"/>
  <c r="G659" i="23"/>
  <c r="H659" i="23"/>
  <c r="J659" i="23"/>
  <c r="K659" i="23"/>
  <c r="L659" i="23"/>
  <c r="M659" i="23"/>
  <c r="AG659" i="23"/>
  <c r="AQ659" i="23"/>
  <c r="C660" i="23"/>
  <c r="D660" i="23"/>
  <c r="E660" i="23"/>
  <c r="F660" i="23"/>
  <c r="G660" i="23"/>
  <c r="H660" i="23"/>
  <c r="J660" i="23"/>
  <c r="K660" i="23"/>
  <c r="L660" i="23"/>
  <c r="M660" i="23"/>
  <c r="AG660" i="23"/>
  <c r="AQ660" i="23"/>
  <c r="C661" i="23"/>
  <c r="D661" i="23"/>
  <c r="E661" i="23"/>
  <c r="F661" i="23"/>
  <c r="G661" i="23"/>
  <c r="H661" i="23"/>
  <c r="J661" i="23"/>
  <c r="K661" i="23"/>
  <c r="L661" i="23"/>
  <c r="M661" i="23"/>
  <c r="AG661" i="23"/>
  <c r="AQ661" i="23"/>
  <c r="C662" i="23"/>
  <c r="D662" i="23"/>
  <c r="E662" i="23"/>
  <c r="F662" i="23"/>
  <c r="G662" i="23"/>
  <c r="H662" i="23"/>
  <c r="J662" i="23"/>
  <c r="K662" i="23"/>
  <c r="L662" i="23"/>
  <c r="M662" i="23"/>
  <c r="AG662" i="23"/>
  <c r="AQ662" i="23"/>
  <c r="C663" i="23"/>
  <c r="D663" i="23"/>
  <c r="E663" i="23"/>
  <c r="F663" i="23"/>
  <c r="G663" i="23"/>
  <c r="H663" i="23"/>
  <c r="J663" i="23"/>
  <c r="K663" i="23"/>
  <c r="L663" i="23"/>
  <c r="M663" i="23"/>
  <c r="AG663" i="23"/>
  <c r="AQ663" i="23"/>
  <c r="C664" i="23"/>
  <c r="D664" i="23"/>
  <c r="E664" i="23"/>
  <c r="F664" i="23"/>
  <c r="G664" i="23"/>
  <c r="H664" i="23"/>
  <c r="J664" i="23"/>
  <c r="K664" i="23"/>
  <c r="L664" i="23"/>
  <c r="M664" i="23"/>
  <c r="AG664" i="23"/>
  <c r="AQ664" i="23"/>
  <c r="C665" i="23"/>
  <c r="D665" i="23"/>
  <c r="E665" i="23"/>
  <c r="F665" i="23"/>
  <c r="G665" i="23"/>
  <c r="H665" i="23"/>
  <c r="J665" i="23"/>
  <c r="K665" i="23"/>
  <c r="L665" i="23"/>
  <c r="M665" i="23"/>
  <c r="AG665" i="23"/>
  <c r="AQ665" i="23"/>
  <c r="C666" i="23"/>
  <c r="D666" i="23"/>
  <c r="E666" i="23"/>
  <c r="F666" i="23"/>
  <c r="G666" i="23"/>
  <c r="H666" i="23"/>
  <c r="J666" i="23"/>
  <c r="K666" i="23"/>
  <c r="L666" i="23"/>
  <c r="M666" i="23"/>
  <c r="AG666" i="23"/>
  <c r="AQ666" i="23"/>
  <c r="C667" i="23"/>
  <c r="D667" i="23"/>
  <c r="E667" i="23"/>
  <c r="F667" i="23"/>
  <c r="G667" i="23"/>
  <c r="H667" i="23"/>
  <c r="J667" i="23"/>
  <c r="K667" i="23"/>
  <c r="L667" i="23"/>
  <c r="M667" i="23"/>
  <c r="AG667" i="23"/>
  <c r="AQ667" i="23"/>
  <c r="C668" i="23"/>
  <c r="D668" i="23"/>
  <c r="E668" i="23"/>
  <c r="F668" i="23"/>
  <c r="G668" i="23"/>
  <c r="H668" i="23"/>
  <c r="J668" i="23"/>
  <c r="K668" i="23"/>
  <c r="L668" i="23"/>
  <c r="M668" i="23"/>
  <c r="AG668" i="23"/>
  <c r="AQ668" i="23"/>
  <c r="C669" i="23"/>
  <c r="D669" i="23"/>
  <c r="E669" i="23"/>
  <c r="F669" i="23"/>
  <c r="G669" i="23"/>
  <c r="H669" i="23"/>
  <c r="J669" i="23"/>
  <c r="K669" i="23"/>
  <c r="L669" i="23"/>
  <c r="M669" i="23"/>
  <c r="AG669" i="23"/>
  <c r="AQ669" i="23"/>
  <c r="C670" i="23"/>
  <c r="D670" i="23"/>
  <c r="E670" i="23"/>
  <c r="F670" i="23"/>
  <c r="G670" i="23"/>
  <c r="H670" i="23"/>
  <c r="J670" i="23"/>
  <c r="K670" i="23"/>
  <c r="L670" i="23"/>
  <c r="M670" i="23"/>
  <c r="AG670" i="23"/>
  <c r="AQ670" i="23"/>
  <c r="C671" i="23"/>
  <c r="D671" i="23"/>
  <c r="E671" i="23"/>
  <c r="F671" i="23"/>
  <c r="G671" i="23"/>
  <c r="H671" i="23"/>
  <c r="J671" i="23"/>
  <c r="K671" i="23"/>
  <c r="L671" i="23"/>
  <c r="M671" i="23"/>
  <c r="AG671" i="23"/>
  <c r="AQ671" i="23"/>
  <c r="C672" i="23"/>
  <c r="D672" i="23"/>
  <c r="E672" i="23"/>
  <c r="F672" i="23"/>
  <c r="G672" i="23"/>
  <c r="H672" i="23"/>
  <c r="J672" i="23"/>
  <c r="K672" i="23"/>
  <c r="L672" i="23"/>
  <c r="M672" i="23"/>
  <c r="AG672" i="23"/>
  <c r="AQ672" i="23"/>
  <c r="C673" i="23"/>
  <c r="D673" i="23"/>
  <c r="E673" i="23"/>
  <c r="F673" i="23"/>
  <c r="G673" i="23"/>
  <c r="H673" i="23"/>
  <c r="J673" i="23"/>
  <c r="K673" i="23"/>
  <c r="L673" i="23"/>
  <c r="M673" i="23"/>
  <c r="AG673" i="23"/>
  <c r="AQ673" i="23"/>
  <c r="C674" i="23"/>
  <c r="D674" i="23"/>
  <c r="E674" i="23"/>
  <c r="F674" i="23"/>
  <c r="G674" i="23"/>
  <c r="H674" i="23"/>
  <c r="J674" i="23"/>
  <c r="K674" i="23"/>
  <c r="L674" i="23"/>
  <c r="M674" i="23"/>
  <c r="AG674" i="23"/>
  <c r="AQ674" i="23"/>
  <c r="C675" i="23"/>
  <c r="D675" i="23"/>
  <c r="E675" i="23"/>
  <c r="F675" i="23"/>
  <c r="G675" i="23"/>
  <c r="H675" i="23"/>
  <c r="J675" i="23"/>
  <c r="K675" i="23"/>
  <c r="L675" i="23"/>
  <c r="M675" i="23"/>
  <c r="AG675" i="23"/>
  <c r="AQ675" i="23"/>
  <c r="C676" i="23"/>
  <c r="D676" i="23"/>
  <c r="E676" i="23"/>
  <c r="F676" i="23"/>
  <c r="G676" i="23"/>
  <c r="H676" i="23"/>
  <c r="J676" i="23"/>
  <c r="K676" i="23"/>
  <c r="L676" i="23"/>
  <c r="M676" i="23"/>
  <c r="AG676" i="23"/>
  <c r="AQ676" i="23"/>
  <c r="C677" i="23"/>
  <c r="D677" i="23"/>
  <c r="E677" i="23"/>
  <c r="F677" i="23"/>
  <c r="G677" i="23"/>
  <c r="H677" i="23"/>
  <c r="J677" i="23"/>
  <c r="K677" i="23"/>
  <c r="L677" i="23"/>
  <c r="M677" i="23"/>
  <c r="AG677" i="23"/>
  <c r="AQ677" i="23"/>
  <c r="C678" i="23"/>
  <c r="D678" i="23"/>
  <c r="E678" i="23"/>
  <c r="F678" i="23"/>
  <c r="G678" i="23"/>
  <c r="H678" i="23"/>
  <c r="J678" i="23"/>
  <c r="K678" i="23"/>
  <c r="L678" i="23"/>
  <c r="M678" i="23"/>
  <c r="AG678" i="23"/>
  <c r="AQ678" i="23"/>
  <c r="C679" i="23"/>
  <c r="D679" i="23"/>
  <c r="E679" i="23"/>
  <c r="F679" i="23"/>
  <c r="G679" i="23"/>
  <c r="H679" i="23"/>
  <c r="J679" i="23"/>
  <c r="K679" i="23"/>
  <c r="L679" i="23"/>
  <c r="M679" i="23"/>
  <c r="AG679" i="23"/>
  <c r="AQ679" i="23"/>
  <c r="C680" i="23"/>
  <c r="D680" i="23"/>
  <c r="E680" i="23"/>
  <c r="F680" i="23"/>
  <c r="G680" i="23"/>
  <c r="H680" i="23"/>
  <c r="J680" i="23"/>
  <c r="K680" i="23"/>
  <c r="L680" i="23"/>
  <c r="M680" i="23"/>
  <c r="AG680" i="23"/>
  <c r="AQ680" i="23"/>
  <c r="C681" i="23"/>
  <c r="D681" i="23"/>
  <c r="E681" i="23"/>
  <c r="F681" i="23"/>
  <c r="G681" i="23"/>
  <c r="H681" i="23"/>
  <c r="J681" i="23"/>
  <c r="K681" i="23"/>
  <c r="L681" i="23"/>
  <c r="M681" i="23"/>
  <c r="AG681" i="23"/>
  <c r="AQ681" i="23"/>
  <c r="C682" i="23"/>
  <c r="D682" i="23"/>
  <c r="E682" i="23"/>
  <c r="F682" i="23"/>
  <c r="G682" i="23"/>
  <c r="H682" i="23"/>
  <c r="J682" i="23"/>
  <c r="K682" i="23"/>
  <c r="L682" i="23"/>
  <c r="M682" i="23"/>
  <c r="AG682" i="23"/>
  <c r="AQ682" i="23"/>
  <c r="C683" i="23"/>
  <c r="D683" i="23"/>
  <c r="E683" i="23"/>
  <c r="F683" i="23"/>
  <c r="G683" i="23"/>
  <c r="H683" i="23"/>
  <c r="J683" i="23"/>
  <c r="K683" i="23"/>
  <c r="L683" i="23"/>
  <c r="M683" i="23"/>
  <c r="AG683" i="23"/>
  <c r="AQ683" i="23"/>
  <c r="C684" i="23"/>
  <c r="D684" i="23"/>
  <c r="E684" i="23"/>
  <c r="F684" i="23"/>
  <c r="G684" i="23"/>
  <c r="H684" i="23"/>
  <c r="J684" i="23"/>
  <c r="K684" i="23"/>
  <c r="L684" i="23"/>
  <c r="M684" i="23"/>
  <c r="AG684" i="23"/>
  <c r="AQ684" i="23"/>
  <c r="C685" i="23"/>
  <c r="D685" i="23"/>
  <c r="E685" i="23"/>
  <c r="F685" i="23"/>
  <c r="G685" i="23"/>
  <c r="H685" i="23"/>
  <c r="J685" i="23"/>
  <c r="K685" i="23"/>
  <c r="L685" i="23"/>
  <c r="M685" i="23"/>
  <c r="AG685" i="23"/>
  <c r="AQ685" i="23"/>
  <c r="C686" i="23"/>
  <c r="D686" i="23"/>
  <c r="E686" i="23"/>
  <c r="F686" i="23"/>
  <c r="G686" i="23"/>
  <c r="H686" i="23"/>
  <c r="J686" i="23"/>
  <c r="K686" i="23"/>
  <c r="L686" i="23"/>
  <c r="M686" i="23"/>
  <c r="AG686" i="23"/>
  <c r="AQ686" i="23"/>
  <c r="C687" i="23"/>
  <c r="D687" i="23"/>
  <c r="E687" i="23"/>
  <c r="F687" i="23"/>
  <c r="G687" i="23"/>
  <c r="H687" i="23"/>
  <c r="J687" i="23"/>
  <c r="K687" i="23"/>
  <c r="L687" i="23"/>
  <c r="M687" i="23"/>
  <c r="AG687" i="23"/>
  <c r="AQ687" i="23"/>
  <c r="C688" i="23"/>
  <c r="D688" i="23"/>
  <c r="E688" i="23"/>
  <c r="F688" i="23"/>
  <c r="G688" i="23"/>
  <c r="H688" i="23"/>
  <c r="J688" i="23"/>
  <c r="K688" i="23"/>
  <c r="L688" i="23"/>
  <c r="M688" i="23"/>
  <c r="AG688" i="23"/>
  <c r="AQ688" i="23"/>
  <c r="C689" i="23"/>
  <c r="D689" i="23"/>
  <c r="E689" i="23"/>
  <c r="F689" i="23"/>
  <c r="G689" i="23"/>
  <c r="H689" i="23"/>
  <c r="J689" i="23"/>
  <c r="K689" i="23"/>
  <c r="L689" i="23"/>
  <c r="M689" i="23"/>
  <c r="AG689" i="23"/>
  <c r="AQ689" i="23"/>
  <c r="C690" i="23"/>
  <c r="D690" i="23"/>
  <c r="E690" i="23"/>
  <c r="F690" i="23"/>
  <c r="G690" i="23"/>
  <c r="H690" i="23"/>
  <c r="J690" i="23"/>
  <c r="K690" i="23"/>
  <c r="L690" i="23"/>
  <c r="M690" i="23"/>
  <c r="AG690" i="23"/>
  <c r="AQ690" i="23"/>
  <c r="C691" i="23"/>
  <c r="D691" i="23"/>
  <c r="E691" i="23"/>
  <c r="F691" i="23"/>
  <c r="G691" i="23"/>
  <c r="H691" i="23"/>
  <c r="J691" i="23"/>
  <c r="K691" i="23"/>
  <c r="L691" i="23"/>
  <c r="M691" i="23"/>
  <c r="AG691" i="23"/>
  <c r="AQ691" i="23"/>
  <c r="N692" i="23"/>
  <c r="O692" i="23"/>
  <c r="P692" i="23"/>
  <c r="Q692" i="23"/>
  <c r="C692" i="23"/>
  <c r="D692" i="23"/>
  <c r="E692" i="23"/>
  <c r="F692" i="23"/>
  <c r="G692" i="23"/>
  <c r="H692" i="23"/>
  <c r="J692" i="23"/>
  <c r="K692" i="23"/>
  <c r="L692" i="23"/>
  <c r="M692" i="23"/>
  <c r="AG692" i="23"/>
  <c r="C694" i="23"/>
  <c r="D694" i="23"/>
  <c r="E694" i="23"/>
  <c r="F694" i="23"/>
  <c r="G694" i="23"/>
  <c r="H694" i="23"/>
  <c r="J694" i="23"/>
  <c r="K694" i="23"/>
  <c r="L694" i="23"/>
  <c r="M694" i="23"/>
  <c r="AG694" i="23"/>
  <c r="AQ694" i="23"/>
  <c r="C695" i="23"/>
  <c r="D695" i="23"/>
  <c r="E695" i="23"/>
  <c r="F695" i="23"/>
  <c r="G695" i="23"/>
  <c r="H695" i="23"/>
  <c r="J695" i="23"/>
  <c r="K695" i="23"/>
  <c r="L695" i="23"/>
  <c r="M695" i="23"/>
  <c r="AG695" i="23"/>
  <c r="AQ695" i="23"/>
  <c r="C696" i="23"/>
  <c r="D696" i="23"/>
  <c r="E696" i="23"/>
  <c r="F696" i="23"/>
  <c r="G696" i="23"/>
  <c r="H696" i="23"/>
  <c r="J696" i="23"/>
  <c r="K696" i="23"/>
  <c r="L696" i="23"/>
  <c r="M696" i="23"/>
  <c r="AG696" i="23"/>
  <c r="AQ696" i="23"/>
  <c r="C697" i="23"/>
  <c r="D697" i="23"/>
  <c r="E697" i="23"/>
  <c r="F697" i="23"/>
  <c r="G697" i="23"/>
  <c r="H697" i="23"/>
  <c r="J697" i="23"/>
  <c r="K697" i="23"/>
  <c r="L697" i="23"/>
  <c r="M697" i="23"/>
  <c r="AG697" i="23"/>
  <c r="AQ697" i="23"/>
  <c r="C698" i="23"/>
  <c r="D698" i="23"/>
  <c r="E698" i="23"/>
  <c r="F698" i="23"/>
  <c r="G698" i="23"/>
  <c r="H698" i="23"/>
  <c r="J698" i="23"/>
  <c r="K698" i="23"/>
  <c r="L698" i="23"/>
  <c r="M698" i="23"/>
  <c r="AG698" i="23"/>
  <c r="AQ698" i="23"/>
  <c r="C699" i="23"/>
  <c r="D699" i="23"/>
  <c r="E699" i="23"/>
  <c r="F699" i="23"/>
  <c r="G699" i="23"/>
  <c r="H699" i="23"/>
  <c r="J699" i="23"/>
  <c r="K699" i="23"/>
  <c r="L699" i="23"/>
  <c r="M699" i="23"/>
  <c r="AG699" i="23"/>
  <c r="AQ699" i="23"/>
  <c r="C700" i="23"/>
  <c r="D700" i="23"/>
  <c r="E700" i="23"/>
  <c r="F700" i="23"/>
  <c r="G700" i="23"/>
  <c r="H700" i="23"/>
  <c r="J700" i="23"/>
  <c r="K700" i="23"/>
  <c r="L700" i="23"/>
  <c r="M700" i="23"/>
  <c r="AG700" i="23"/>
  <c r="AQ700" i="23"/>
  <c r="C701" i="23"/>
  <c r="D701" i="23"/>
  <c r="E701" i="23"/>
  <c r="F701" i="23"/>
  <c r="G701" i="23"/>
  <c r="H701" i="23"/>
  <c r="J701" i="23"/>
  <c r="K701" i="23"/>
  <c r="L701" i="23"/>
  <c r="M701" i="23"/>
  <c r="AG701" i="23"/>
  <c r="AQ701" i="23"/>
  <c r="C702" i="23"/>
  <c r="D702" i="23"/>
  <c r="E702" i="23"/>
  <c r="F702" i="23"/>
  <c r="G702" i="23"/>
  <c r="H702" i="23"/>
  <c r="J702" i="23"/>
  <c r="K702" i="23"/>
  <c r="L702" i="23"/>
  <c r="M702" i="23"/>
  <c r="AG702" i="23"/>
  <c r="AQ702" i="23"/>
  <c r="C703" i="23"/>
  <c r="D703" i="23"/>
  <c r="E703" i="23"/>
  <c r="F703" i="23"/>
  <c r="G703" i="23"/>
  <c r="H703" i="23"/>
  <c r="J703" i="23"/>
  <c r="K703" i="23"/>
  <c r="L703" i="23"/>
  <c r="M703" i="23"/>
  <c r="AG703" i="23"/>
  <c r="AQ703" i="23"/>
  <c r="C704" i="23"/>
  <c r="D704" i="23"/>
  <c r="E704" i="23"/>
  <c r="F704" i="23"/>
  <c r="G704" i="23"/>
  <c r="H704" i="23"/>
  <c r="J704" i="23"/>
  <c r="K704" i="23"/>
  <c r="L704" i="23"/>
  <c r="M704" i="23"/>
  <c r="AG704" i="23"/>
  <c r="AQ704" i="23"/>
  <c r="C705" i="23"/>
  <c r="D705" i="23"/>
  <c r="E705" i="23"/>
  <c r="F705" i="23"/>
  <c r="G705" i="23"/>
  <c r="H705" i="23"/>
  <c r="J705" i="23"/>
  <c r="K705" i="23"/>
  <c r="L705" i="23"/>
  <c r="M705" i="23"/>
  <c r="AG705" i="23"/>
  <c r="AQ705" i="23"/>
  <c r="C706" i="23"/>
  <c r="D706" i="23"/>
  <c r="E706" i="23"/>
  <c r="F706" i="23"/>
  <c r="G706" i="23"/>
  <c r="H706" i="23"/>
  <c r="J706" i="23"/>
  <c r="K706" i="23"/>
  <c r="L706" i="23"/>
  <c r="M706" i="23"/>
  <c r="AG706" i="23"/>
  <c r="AQ706" i="23"/>
  <c r="C707" i="23"/>
  <c r="D707" i="23"/>
  <c r="E707" i="23"/>
  <c r="F707" i="23"/>
  <c r="G707" i="23"/>
  <c r="H707" i="23"/>
  <c r="J707" i="23"/>
  <c r="K707" i="23"/>
  <c r="L707" i="23"/>
  <c r="M707" i="23"/>
  <c r="AG707" i="23"/>
  <c r="AQ707" i="23"/>
  <c r="C708" i="23"/>
  <c r="D708" i="23"/>
  <c r="E708" i="23"/>
  <c r="F708" i="23"/>
  <c r="G708" i="23"/>
  <c r="H708" i="23"/>
  <c r="J708" i="23"/>
  <c r="K708" i="23"/>
  <c r="L708" i="23"/>
  <c r="M708" i="23"/>
  <c r="AG708" i="23"/>
  <c r="AQ708" i="23"/>
  <c r="C709" i="23"/>
  <c r="D709" i="23"/>
  <c r="E709" i="23"/>
  <c r="F709" i="23"/>
  <c r="G709" i="23"/>
  <c r="H709" i="23"/>
  <c r="J709" i="23"/>
  <c r="K709" i="23"/>
  <c r="L709" i="23"/>
  <c r="M709" i="23"/>
  <c r="AG709" i="23"/>
  <c r="AQ709" i="23"/>
  <c r="C710" i="23"/>
  <c r="D710" i="23"/>
  <c r="E710" i="23"/>
  <c r="F710" i="23"/>
  <c r="G710" i="23"/>
  <c r="H710" i="23"/>
  <c r="J710" i="23"/>
  <c r="K710" i="23"/>
  <c r="L710" i="23"/>
  <c r="M710" i="23"/>
  <c r="AG710" i="23"/>
  <c r="AQ710" i="23"/>
  <c r="C711" i="23"/>
  <c r="D711" i="23"/>
  <c r="E711" i="23"/>
  <c r="F711" i="23"/>
  <c r="G711" i="23"/>
  <c r="H711" i="23"/>
  <c r="J711" i="23"/>
  <c r="K711" i="23"/>
  <c r="L711" i="23"/>
  <c r="M711" i="23"/>
  <c r="AG711" i="23"/>
  <c r="AQ711" i="23"/>
  <c r="C712" i="23"/>
  <c r="D712" i="23"/>
  <c r="E712" i="23"/>
  <c r="F712" i="23"/>
  <c r="G712" i="23"/>
  <c r="H712" i="23"/>
  <c r="J712" i="23"/>
  <c r="K712" i="23"/>
  <c r="L712" i="23"/>
  <c r="M712" i="23"/>
  <c r="AG712" i="23"/>
  <c r="AQ712" i="23"/>
  <c r="C713" i="23"/>
  <c r="D713" i="23"/>
  <c r="E713" i="23"/>
  <c r="F713" i="23"/>
  <c r="G713" i="23"/>
  <c r="H713" i="23"/>
  <c r="J713" i="23"/>
  <c r="K713" i="23"/>
  <c r="L713" i="23"/>
  <c r="M713" i="23"/>
  <c r="AG713" i="23"/>
  <c r="AQ713" i="23"/>
  <c r="C714" i="23"/>
  <c r="D714" i="23"/>
  <c r="E714" i="23"/>
  <c r="F714" i="23"/>
  <c r="G714" i="23"/>
  <c r="H714" i="23"/>
  <c r="J714" i="23"/>
  <c r="K714" i="23"/>
  <c r="L714" i="23"/>
  <c r="M714" i="23"/>
  <c r="AG714" i="23"/>
  <c r="AQ714" i="23"/>
  <c r="C715" i="23"/>
  <c r="D715" i="23"/>
  <c r="E715" i="23"/>
  <c r="F715" i="23"/>
  <c r="G715" i="23"/>
  <c r="H715" i="23"/>
  <c r="J715" i="23"/>
  <c r="K715" i="23"/>
  <c r="L715" i="23"/>
  <c r="M715" i="23"/>
  <c r="AG715" i="23"/>
  <c r="AQ715" i="23"/>
  <c r="C716" i="23"/>
  <c r="D716" i="23"/>
  <c r="E716" i="23"/>
  <c r="F716" i="23"/>
  <c r="G716" i="23"/>
  <c r="H716" i="23"/>
  <c r="J716" i="23"/>
  <c r="K716" i="23"/>
  <c r="L716" i="23"/>
  <c r="M716" i="23"/>
  <c r="AG716" i="23"/>
  <c r="AQ716" i="23"/>
  <c r="C717" i="23"/>
  <c r="D717" i="23"/>
  <c r="E717" i="23"/>
  <c r="F717" i="23"/>
  <c r="G717" i="23"/>
  <c r="H717" i="23"/>
  <c r="J717" i="23"/>
  <c r="K717" i="23"/>
  <c r="L717" i="23"/>
  <c r="M717" i="23"/>
  <c r="AG717" i="23"/>
  <c r="AQ717" i="23"/>
  <c r="C718" i="23"/>
  <c r="D718" i="23"/>
  <c r="E718" i="23"/>
  <c r="F718" i="23"/>
  <c r="G718" i="23"/>
  <c r="H718" i="23"/>
  <c r="J718" i="23"/>
  <c r="K718" i="23"/>
  <c r="L718" i="23"/>
  <c r="M718" i="23"/>
  <c r="AG718" i="23"/>
  <c r="AQ718" i="23"/>
  <c r="C719" i="23"/>
  <c r="D719" i="23"/>
  <c r="E719" i="23"/>
  <c r="F719" i="23"/>
  <c r="G719" i="23"/>
  <c r="H719" i="23"/>
  <c r="J719" i="23"/>
  <c r="K719" i="23"/>
  <c r="L719" i="23"/>
  <c r="M719" i="23"/>
  <c r="AG719" i="23"/>
  <c r="AQ719" i="23"/>
  <c r="C720" i="23"/>
  <c r="D720" i="23"/>
  <c r="E720" i="23"/>
  <c r="F720" i="23"/>
  <c r="G720" i="23"/>
  <c r="H720" i="23"/>
  <c r="J720" i="23"/>
  <c r="K720" i="23"/>
  <c r="L720" i="23"/>
  <c r="M720" i="23"/>
  <c r="AG720" i="23"/>
  <c r="AQ720" i="23"/>
  <c r="C721" i="23"/>
  <c r="D721" i="23"/>
  <c r="E721" i="23"/>
  <c r="F721" i="23"/>
  <c r="G721" i="23"/>
  <c r="H721" i="23"/>
  <c r="J721" i="23"/>
  <c r="K721" i="23"/>
  <c r="L721" i="23"/>
  <c r="M721" i="23"/>
  <c r="AG721" i="23"/>
  <c r="AQ721" i="23"/>
  <c r="C722" i="23"/>
  <c r="D722" i="23"/>
  <c r="E722" i="23"/>
  <c r="F722" i="23"/>
  <c r="G722" i="23"/>
  <c r="H722" i="23"/>
  <c r="J722" i="23"/>
  <c r="K722" i="23"/>
  <c r="L722" i="23"/>
  <c r="M722" i="23"/>
  <c r="AG722" i="23"/>
  <c r="AQ722" i="23"/>
  <c r="C723" i="23"/>
  <c r="D723" i="23"/>
  <c r="E723" i="23"/>
  <c r="F723" i="23"/>
  <c r="G723" i="23"/>
  <c r="H723" i="23"/>
  <c r="J723" i="23"/>
  <c r="K723" i="23"/>
  <c r="L723" i="23"/>
  <c r="M723" i="23"/>
  <c r="AG723" i="23"/>
  <c r="AQ723" i="23"/>
  <c r="C724" i="23"/>
  <c r="D724" i="23"/>
  <c r="E724" i="23"/>
  <c r="F724" i="23"/>
  <c r="G724" i="23"/>
  <c r="H724" i="23"/>
  <c r="J724" i="23"/>
  <c r="K724" i="23"/>
  <c r="L724" i="23"/>
  <c r="M724" i="23"/>
  <c r="AG724" i="23"/>
  <c r="AQ724" i="23"/>
  <c r="C725" i="23"/>
  <c r="D725" i="23"/>
  <c r="E725" i="23"/>
  <c r="F725" i="23"/>
  <c r="G725" i="23"/>
  <c r="H725" i="23"/>
  <c r="J725" i="23"/>
  <c r="K725" i="23"/>
  <c r="L725" i="23"/>
  <c r="M725" i="23"/>
  <c r="AG725" i="23"/>
  <c r="AQ725" i="23"/>
  <c r="C726" i="23"/>
  <c r="D726" i="23"/>
  <c r="E726" i="23"/>
  <c r="F726" i="23"/>
  <c r="G726" i="23"/>
  <c r="H726" i="23"/>
  <c r="J726" i="23"/>
  <c r="K726" i="23"/>
  <c r="L726" i="23"/>
  <c r="M726" i="23"/>
  <c r="AG726" i="23"/>
  <c r="AQ726" i="23"/>
  <c r="C727" i="23"/>
  <c r="D727" i="23"/>
  <c r="E727" i="23"/>
  <c r="F727" i="23"/>
  <c r="G727" i="23"/>
  <c r="H727" i="23"/>
  <c r="J727" i="23"/>
  <c r="K727" i="23"/>
  <c r="L727" i="23"/>
  <c r="M727" i="23"/>
  <c r="AG727" i="23"/>
  <c r="AQ727" i="23"/>
  <c r="C728" i="23"/>
  <c r="D728" i="23"/>
  <c r="E728" i="23"/>
  <c r="F728" i="23"/>
  <c r="G728" i="23"/>
  <c r="H728" i="23"/>
  <c r="J728" i="23"/>
  <c r="K728" i="23"/>
  <c r="L728" i="23"/>
  <c r="M728" i="23"/>
  <c r="AG728" i="23"/>
  <c r="AQ728" i="23"/>
  <c r="C729" i="23"/>
  <c r="D729" i="23"/>
  <c r="E729" i="23"/>
  <c r="F729" i="23"/>
  <c r="G729" i="23"/>
  <c r="H729" i="23"/>
  <c r="J729" i="23"/>
  <c r="K729" i="23"/>
  <c r="L729" i="23"/>
  <c r="M729" i="23"/>
  <c r="AG729" i="23"/>
  <c r="AQ729" i="23"/>
  <c r="C730" i="23"/>
  <c r="D730" i="23"/>
  <c r="E730" i="23"/>
  <c r="F730" i="23"/>
  <c r="G730" i="23"/>
  <c r="H730" i="23"/>
  <c r="J730" i="23"/>
  <c r="K730" i="23"/>
  <c r="L730" i="23"/>
  <c r="M730" i="23"/>
  <c r="AG730" i="23"/>
  <c r="AQ730" i="23"/>
  <c r="C731" i="23"/>
  <c r="D731" i="23"/>
  <c r="E731" i="23"/>
  <c r="F731" i="23"/>
  <c r="G731" i="23"/>
  <c r="H731" i="23"/>
  <c r="J731" i="23"/>
  <c r="K731" i="23"/>
  <c r="L731" i="23"/>
  <c r="M731" i="23"/>
  <c r="AG731" i="23"/>
  <c r="AQ731" i="23"/>
  <c r="C732" i="23"/>
  <c r="D732" i="23"/>
  <c r="E732" i="23"/>
  <c r="F732" i="23"/>
  <c r="G732" i="23"/>
  <c r="H732" i="23"/>
  <c r="J732" i="23"/>
  <c r="K732" i="23"/>
  <c r="L732" i="23"/>
  <c r="M732" i="23"/>
  <c r="AG732" i="23"/>
  <c r="AQ732" i="23"/>
  <c r="C733" i="23"/>
  <c r="D733" i="23"/>
  <c r="E733" i="23"/>
  <c r="F733" i="23"/>
  <c r="G733" i="23"/>
  <c r="H733" i="23"/>
  <c r="J733" i="23"/>
  <c r="K733" i="23"/>
  <c r="L733" i="23"/>
  <c r="M733" i="23"/>
  <c r="AG733" i="23"/>
  <c r="AQ733" i="23"/>
  <c r="C734" i="23"/>
  <c r="D734" i="23"/>
  <c r="E734" i="23"/>
  <c r="F734" i="23"/>
  <c r="G734" i="23"/>
  <c r="H734" i="23"/>
  <c r="J734" i="23"/>
  <c r="K734" i="23"/>
  <c r="L734" i="23"/>
  <c r="M734" i="23"/>
  <c r="AG734" i="23"/>
  <c r="AQ734" i="23"/>
  <c r="C735" i="23"/>
  <c r="D735" i="23"/>
  <c r="E735" i="23"/>
  <c r="F735" i="23"/>
  <c r="G735" i="23"/>
  <c r="H735" i="23"/>
  <c r="J735" i="23"/>
  <c r="K735" i="23"/>
  <c r="L735" i="23"/>
  <c r="M735" i="23"/>
  <c r="AG735" i="23"/>
  <c r="AQ735" i="23"/>
  <c r="C736" i="23"/>
  <c r="D736" i="23"/>
  <c r="E736" i="23"/>
  <c r="F736" i="23"/>
  <c r="G736" i="23"/>
  <c r="H736" i="23"/>
  <c r="J736" i="23"/>
  <c r="K736" i="23"/>
  <c r="L736" i="23"/>
  <c r="M736" i="23"/>
  <c r="AG736" i="23"/>
  <c r="AQ736" i="23"/>
  <c r="C737" i="23"/>
  <c r="D737" i="23"/>
  <c r="E737" i="23"/>
  <c r="F737" i="23"/>
  <c r="G737" i="23"/>
  <c r="H737" i="23"/>
  <c r="J737" i="23"/>
  <c r="K737" i="23"/>
  <c r="L737" i="23"/>
  <c r="M737" i="23"/>
  <c r="AG737" i="23"/>
  <c r="AQ737" i="23"/>
  <c r="C738" i="23"/>
  <c r="D738" i="23"/>
  <c r="E738" i="23"/>
  <c r="F738" i="23"/>
  <c r="G738" i="23"/>
  <c r="H738" i="23"/>
  <c r="J738" i="23"/>
  <c r="K738" i="23"/>
  <c r="L738" i="23"/>
  <c r="M738" i="23"/>
  <c r="AG738" i="23"/>
  <c r="AQ738" i="23"/>
  <c r="C739" i="23"/>
  <c r="D739" i="23"/>
  <c r="E739" i="23"/>
  <c r="F739" i="23"/>
  <c r="G739" i="23"/>
  <c r="H739" i="23"/>
  <c r="J739" i="23"/>
  <c r="K739" i="23"/>
  <c r="L739" i="23"/>
  <c r="M739" i="23"/>
  <c r="AG739" i="23"/>
  <c r="AQ739" i="23"/>
  <c r="C740" i="23"/>
  <c r="D740" i="23"/>
  <c r="E740" i="23"/>
  <c r="F740" i="23"/>
  <c r="G740" i="23"/>
  <c r="H740" i="23"/>
  <c r="J740" i="23"/>
  <c r="K740" i="23"/>
  <c r="L740" i="23"/>
  <c r="M740" i="23"/>
  <c r="AG740" i="23"/>
  <c r="AQ740" i="23"/>
  <c r="C741" i="23"/>
  <c r="D741" i="23"/>
  <c r="E741" i="23"/>
  <c r="F741" i="23"/>
  <c r="G741" i="23"/>
  <c r="H741" i="23"/>
  <c r="J741" i="23"/>
  <c r="K741" i="23"/>
  <c r="L741" i="23"/>
  <c r="M741" i="23"/>
  <c r="AG741" i="23"/>
  <c r="AQ741" i="23"/>
  <c r="C742" i="23"/>
  <c r="D742" i="23"/>
  <c r="E742" i="23"/>
  <c r="F742" i="23"/>
  <c r="G742" i="23"/>
  <c r="H742" i="23"/>
  <c r="J742" i="23"/>
  <c r="K742" i="23"/>
  <c r="L742" i="23"/>
  <c r="M742" i="23"/>
  <c r="AG742" i="23"/>
  <c r="AQ742" i="23"/>
  <c r="C743" i="23"/>
  <c r="D743" i="23"/>
  <c r="E743" i="23"/>
  <c r="F743" i="23"/>
  <c r="G743" i="23"/>
  <c r="H743" i="23"/>
  <c r="J743" i="23"/>
  <c r="K743" i="23"/>
  <c r="L743" i="23"/>
  <c r="M743" i="23"/>
  <c r="AG743" i="23"/>
  <c r="AQ743" i="23"/>
  <c r="C744" i="23"/>
  <c r="D744" i="23"/>
  <c r="E744" i="23"/>
  <c r="F744" i="23"/>
  <c r="G744" i="23"/>
  <c r="H744" i="23"/>
  <c r="J744" i="23"/>
  <c r="K744" i="23"/>
  <c r="L744" i="23"/>
  <c r="M744" i="23"/>
  <c r="AG744" i="23"/>
  <c r="AQ744" i="23"/>
  <c r="C745" i="23"/>
  <c r="D745" i="23"/>
  <c r="E745" i="23"/>
  <c r="F745" i="23"/>
  <c r="G745" i="23"/>
  <c r="H745" i="23"/>
  <c r="J745" i="23"/>
  <c r="K745" i="23"/>
  <c r="L745" i="23"/>
  <c r="M745" i="23"/>
  <c r="AG745" i="23"/>
  <c r="AQ745" i="23"/>
  <c r="C746" i="23"/>
  <c r="D746" i="23"/>
  <c r="E746" i="23"/>
  <c r="F746" i="23"/>
  <c r="G746" i="23"/>
  <c r="H746" i="23"/>
  <c r="J746" i="23"/>
  <c r="K746" i="23"/>
  <c r="L746" i="23"/>
  <c r="M746" i="23"/>
  <c r="AG746" i="23"/>
  <c r="AQ746" i="23"/>
  <c r="C747" i="23"/>
  <c r="D747" i="23"/>
  <c r="E747" i="23"/>
  <c r="F747" i="23"/>
  <c r="G747" i="23"/>
  <c r="H747" i="23"/>
  <c r="J747" i="23"/>
  <c r="K747" i="23"/>
  <c r="L747" i="23"/>
  <c r="M747" i="23"/>
  <c r="AG747" i="23"/>
  <c r="AQ747" i="23"/>
  <c r="C748" i="23"/>
  <c r="D748" i="23"/>
  <c r="E748" i="23"/>
  <c r="F748" i="23"/>
  <c r="G748" i="23"/>
  <c r="H748" i="23"/>
  <c r="J748" i="23"/>
  <c r="K748" i="23"/>
  <c r="L748" i="23"/>
  <c r="M748" i="23"/>
  <c r="AG748" i="23"/>
  <c r="AQ748" i="23"/>
  <c r="C749" i="23"/>
  <c r="D749" i="23"/>
  <c r="E749" i="23"/>
  <c r="F749" i="23"/>
  <c r="G749" i="23"/>
  <c r="H749" i="23"/>
  <c r="J749" i="23"/>
  <c r="K749" i="23"/>
  <c r="L749" i="23"/>
  <c r="M749" i="23"/>
  <c r="AG749" i="23"/>
  <c r="AQ749" i="23"/>
  <c r="C750" i="23"/>
  <c r="D750" i="23"/>
  <c r="E750" i="23"/>
  <c r="F750" i="23"/>
  <c r="G750" i="23"/>
  <c r="H750" i="23"/>
  <c r="J750" i="23"/>
  <c r="K750" i="23"/>
  <c r="L750" i="23"/>
  <c r="M750" i="23"/>
  <c r="AG750" i="23"/>
  <c r="AQ750" i="23"/>
  <c r="C751" i="23"/>
  <c r="D751" i="23"/>
  <c r="E751" i="23"/>
  <c r="F751" i="23"/>
  <c r="G751" i="23"/>
  <c r="H751" i="23"/>
  <c r="J751" i="23"/>
  <c r="K751" i="23"/>
  <c r="L751" i="23"/>
  <c r="M751" i="23"/>
  <c r="AG751" i="23"/>
  <c r="AQ751" i="23"/>
  <c r="C752" i="23"/>
  <c r="D752" i="23"/>
  <c r="E752" i="23"/>
  <c r="F752" i="23"/>
  <c r="G752" i="23"/>
  <c r="H752" i="23"/>
  <c r="J752" i="23"/>
  <c r="K752" i="23"/>
  <c r="L752" i="23"/>
  <c r="M752" i="23"/>
  <c r="AG752" i="23"/>
  <c r="AQ752" i="23"/>
  <c r="C753" i="23"/>
  <c r="D753" i="23"/>
  <c r="E753" i="23"/>
  <c r="F753" i="23"/>
  <c r="G753" i="23"/>
  <c r="H753" i="23"/>
  <c r="J753" i="23"/>
  <c r="K753" i="23"/>
  <c r="L753" i="23"/>
  <c r="M753" i="23"/>
  <c r="AG753" i="23"/>
  <c r="AQ753" i="23"/>
  <c r="C754" i="23"/>
  <c r="D754" i="23"/>
  <c r="E754" i="23"/>
  <c r="F754" i="23"/>
  <c r="G754" i="23"/>
  <c r="H754" i="23"/>
  <c r="J754" i="23"/>
  <c r="K754" i="23"/>
  <c r="L754" i="23"/>
  <c r="M754" i="23"/>
  <c r="AG754" i="23"/>
  <c r="AQ754" i="23"/>
  <c r="C755" i="23"/>
  <c r="D755" i="23"/>
  <c r="E755" i="23"/>
  <c r="F755" i="23"/>
  <c r="G755" i="23"/>
  <c r="H755" i="23"/>
  <c r="J755" i="23"/>
  <c r="K755" i="23"/>
  <c r="L755" i="23"/>
  <c r="M755" i="23"/>
  <c r="AG755" i="23"/>
  <c r="AQ755" i="23"/>
  <c r="C756" i="23"/>
  <c r="D756" i="23"/>
  <c r="E756" i="23"/>
  <c r="F756" i="23"/>
  <c r="G756" i="23"/>
  <c r="H756" i="23"/>
  <c r="J756" i="23"/>
  <c r="K756" i="23"/>
  <c r="L756" i="23"/>
  <c r="M756" i="23"/>
  <c r="AG756" i="23"/>
  <c r="AQ756" i="23"/>
  <c r="C757" i="23"/>
  <c r="D757" i="23"/>
  <c r="E757" i="23"/>
  <c r="F757" i="23"/>
  <c r="G757" i="23"/>
  <c r="H757" i="23"/>
  <c r="J757" i="23"/>
  <c r="K757" i="23"/>
  <c r="L757" i="23"/>
  <c r="M757" i="23"/>
  <c r="AG757" i="23"/>
  <c r="AQ757" i="23"/>
  <c r="C758" i="23"/>
  <c r="D758" i="23"/>
  <c r="E758" i="23"/>
  <c r="F758" i="23"/>
  <c r="G758" i="23"/>
  <c r="H758" i="23"/>
  <c r="J758" i="23"/>
  <c r="K758" i="23"/>
  <c r="L758" i="23"/>
  <c r="M758" i="23"/>
  <c r="AG758" i="23"/>
  <c r="AQ758" i="23"/>
  <c r="C759" i="23"/>
  <c r="D759" i="23"/>
  <c r="E759" i="23"/>
  <c r="F759" i="23"/>
  <c r="G759" i="23"/>
  <c r="H759" i="23"/>
  <c r="J759" i="23"/>
  <c r="K759" i="23"/>
  <c r="L759" i="23"/>
  <c r="M759" i="23"/>
  <c r="AG759" i="23"/>
  <c r="AQ759" i="23"/>
  <c r="C760" i="23"/>
  <c r="D760" i="23"/>
  <c r="E760" i="23"/>
  <c r="F760" i="23"/>
  <c r="G760" i="23"/>
  <c r="H760" i="23"/>
  <c r="J760" i="23"/>
  <c r="K760" i="23"/>
  <c r="L760" i="23"/>
  <c r="M760" i="23"/>
  <c r="AG760" i="23"/>
  <c r="AQ760" i="23"/>
  <c r="C761" i="23"/>
  <c r="D761" i="23"/>
  <c r="E761" i="23"/>
  <c r="F761" i="23"/>
  <c r="G761" i="23"/>
  <c r="H761" i="23"/>
  <c r="J761" i="23"/>
  <c r="K761" i="23"/>
  <c r="L761" i="23"/>
  <c r="M761" i="23"/>
  <c r="AG761" i="23"/>
  <c r="AQ761" i="23"/>
  <c r="C762" i="23"/>
  <c r="D762" i="23"/>
  <c r="E762" i="23"/>
  <c r="F762" i="23"/>
  <c r="G762" i="23"/>
  <c r="H762" i="23"/>
  <c r="J762" i="23"/>
  <c r="K762" i="23"/>
  <c r="L762" i="23"/>
  <c r="M762" i="23"/>
  <c r="AG762" i="23"/>
  <c r="AQ762" i="23"/>
  <c r="C763" i="23"/>
  <c r="D763" i="23"/>
  <c r="E763" i="23"/>
  <c r="F763" i="23"/>
  <c r="G763" i="23"/>
  <c r="H763" i="23"/>
  <c r="J763" i="23"/>
  <c r="K763" i="23"/>
  <c r="L763" i="23"/>
  <c r="M763" i="23"/>
  <c r="AG763" i="23"/>
  <c r="AQ763" i="23"/>
  <c r="C764" i="23"/>
  <c r="D764" i="23"/>
  <c r="E764" i="23"/>
  <c r="F764" i="23"/>
  <c r="G764" i="23"/>
  <c r="H764" i="23"/>
  <c r="J764" i="23"/>
  <c r="K764" i="23"/>
  <c r="L764" i="23"/>
  <c r="M764" i="23"/>
  <c r="AG764" i="23"/>
  <c r="AQ764" i="23"/>
  <c r="C765" i="23"/>
  <c r="D765" i="23"/>
  <c r="E765" i="23"/>
  <c r="F765" i="23"/>
  <c r="G765" i="23"/>
  <c r="H765" i="23"/>
  <c r="J765" i="23"/>
  <c r="K765" i="23"/>
  <c r="L765" i="23"/>
  <c r="M765" i="23"/>
  <c r="AG765" i="23"/>
  <c r="AQ765" i="23"/>
  <c r="C766" i="23"/>
  <c r="D766" i="23"/>
  <c r="E766" i="23"/>
  <c r="F766" i="23"/>
  <c r="G766" i="23"/>
  <c r="H766" i="23"/>
  <c r="J766" i="23"/>
  <c r="K766" i="23"/>
  <c r="L766" i="23"/>
  <c r="M766" i="23"/>
  <c r="AG766" i="23"/>
  <c r="AQ766" i="23"/>
  <c r="C767" i="23"/>
  <c r="D767" i="23"/>
  <c r="E767" i="23"/>
  <c r="F767" i="23"/>
  <c r="G767" i="23"/>
  <c r="H767" i="23"/>
  <c r="J767" i="23"/>
  <c r="K767" i="23"/>
  <c r="L767" i="23"/>
  <c r="M767" i="23"/>
  <c r="AG767" i="23"/>
  <c r="AQ767" i="23"/>
  <c r="C768" i="23"/>
  <c r="D768" i="23"/>
  <c r="E768" i="23"/>
  <c r="F768" i="23"/>
  <c r="G768" i="23"/>
  <c r="H768" i="23"/>
  <c r="J768" i="23"/>
  <c r="K768" i="23"/>
  <c r="L768" i="23"/>
  <c r="M768" i="23"/>
  <c r="AG768" i="23"/>
  <c r="AQ768" i="23"/>
  <c r="C769" i="23"/>
  <c r="D769" i="23"/>
  <c r="E769" i="23"/>
  <c r="F769" i="23"/>
  <c r="G769" i="23"/>
  <c r="H769" i="23"/>
  <c r="J769" i="23"/>
  <c r="K769" i="23"/>
  <c r="L769" i="23"/>
  <c r="M769" i="23"/>
  <c r="AG769" i="23"/>
  <c r="AQ769" i="23"/>
  <c r="C770" i="23"/>
  <c r="D770" i="23"/>
  <c r="E770" i="23"/>
  <c r="F770" i="23"/>
  <c r="G770" i="23"/>
  <c r="H770" i="23"/>
  <c r="J770" i="23"/>
  <c r="K770" i="23"/>
  <c r="L770" i="23"/>
  <c r="M770" i="23"/>
  <c r="AG770" i="23"/>
  <c r="AQ770" i="23"/>
  <c r="C771" i="23"/>
  <c r="D771" i="23"/>
  <c r="E771" i="23"/>
  <c r="F771" i="23"/>
  <c r="G771" i="23"/>
  <c r="H771" i="23"/>
  <c r="J771" i="23"/>
  <c r="K771" i="23"/>
  <c r="L771" i="23"/>
  <c r="M771" i="23"/>
  <c r="AG771" i="23"/>
  <c r="AQ771" i="23"/>
  <c r="C772" i="23"/>
  <c r="D772" i="23"/>
  <c r="E772" i="23"/>
  <c r="F772" i="23"/>
  <c r="G772" i="23"/>
  <c r="H772" i="23"/>
  <c r="J772" i="23"/>
  <c r="K772" i="23"/>
  <c r="L772" i="23"/>
  <c r="M772" i="23"/>
  <c r="AG772" i="23"/>
  <c r="AQ772" i="23"/>
  <c r="C773" i="23"/>
  <c r="D773" i="23"/>
  <c r="E773" i="23"/>
  <c r="F773" i="23"/>
  <c r="G773" i="23"/>
  <c r="H773" i="23"/>
  <c r="J773" i="23"/>
  <c r="K773" i="23"/>
  <c r="L773" i="23"/>
  <c r="M773" i="23"/>
  <c r="AG773" i="23"/>
  <c r="AQ773" i="23"/>
  <c r="C774" i="23"/>
  <c r="D774" i="23"/>
  <c r="E774" i="23"/>
  <c r="F774" i="23"/>
  <c r="G774" i="23"/>
  <c r="H774" i="23"/>
  <c r="J774" i="23"/>
  <c r="K774" i="23"/>
  <c r="L774" i="23"/>
  <c r="M774" i="23"/>
  <c r="AG774" i="23"/>
  <c r="AQ774" i="23"/>
  <c r="C775" i="23"/>
  <c r="D775" i="23"/>
  <c r="E775" i="23"/>
  <c r="F775" i="23"/>
  <c r="G775" i="23"/>
  <c r="H775" i="23"/>
  <c r="J775" i="23"/>
  <c r="K775" i="23"/>
  <c r="L775" i="23"/>
  <c r="M775" i="23"/>
  <c r="AG775" i="23"/>
  <c r="AQ775" i="23"/>
  <c r="C776" i="23"/>
  <c r="D776" i="23"/>
  <c r="E776" i="23"/>
  <c r="F776" i="23"/>
  <c r="G776" i="23"/>
  <c r="H776" i="23"/>
  <c r="J776" i="23"/>
  <c r="K776" i="23"/>
  <c r="L776" i="23"/>
  <c r="M776" i="23"/>
  <c r="AG776" i="23"/>
  <c r="AQ776" i="23"/>
  <c r="C777" i="23"/>
  <c r="D777" i="23"/>
  <c r="E777" i="23"/>
  <c r="F777" i="23"/>
  <c r="G777" i="23"/>
  <c r="H777" i="23"/>
  <c r="J777" i="23"/>
  <c r="K777" i="23"/>
  <c r="L777" i="23"/>
  <c r="M777" i="23"/>
  <c r="AG777" i="23"/>
  <c r="AQ777" i="23"/>
  <c r="C778" i="23"/>
  <c r="D778" i="23"/>
  <c r="E778" i="23"/>
  <c r="F778" i="23"/>
  <c r="G778" i="23"/>
  <c r="H778" i="23"/>
  <c r="J778" i="23"/>
  <c r="K778" i="23"/>
  <c r="L778" i="23"/>
  <c r="M778" i="23"/>
  <c r="AG778" i="23"/>
  <c r="AQ778" i="23"/>
  <c r="C779" i="23"/>
  <c r="D779" i="23"/>
  <c r="E779" i="23"/>
  <c r="F779" i="23"/>
  <c r="G779" i="23"/>
  <c r="H779" i="23"/>
  <c r="J779" i="23"/>
  <c r="K779" i="23"/>
  <c r="L779" i="23"/>
  <c r="M779" i="23"/>
  <c r="AG779" i="23"/>
  <c r="AQ779" i="23"/>
  <c r="C780" i="23"/>
  <c r="D780" i="23"/>
  <c r="E780" i="23"/>
  <c r="F780" i="23"/>
  <c r="G780" i="23"/>
  <c r="H780" i="23"/>
  <c r="J780" i="23"/>
  <c r="K780" i="23"/>
  <c r="L780" i="23"/>
  <c r="M780" i="23"/>
  <c r="AG780" i="23"/>
  <c r="AQ780" i="23"/>
  <c r="C781" i="23"/>
  <c r="D781" i="23"/>
  <c r="E781" i="23"/>
  <c r="F781" i="23"/>
  <c r="G781" i="23"/>
  <c r="H781" i="23"/>
  <c r="J781" i="23"/>
  <c r="K781" i="23"/>
  <c r="L781" i="23"/>
  <c r="M781" i="23"/>
  <c r="AG781" i="23"/>
  <c r="AQ781" i="23"/>
  <c r="C782" i="23"/>
  <c r="D782" i="23"/>
  <c r="E782" i="23"/>
  <c r="F782" i="23"/>
  <c r="G782" i="23"/>
  <c r="H782" i="23"/>
  <c r="J782" i="23"/>
  <c r="K782" i="23"/>
  <c r="L782" i="23"/>
  <c r="M782" i="23"/>
  <c r="AG782" i="23"/>
  <c r="AQ782" i="23"/>
  <c r="C783" i="23"/>
  <c r="D783" i="23"/>
  <c r="E783" i="23"/>
  <c r="F783" i="23"/>
  <c r="G783" i="23"/>
  <c r="H783" i="23"/>
  <c r="J783" i="23"/>
  <c r="K783" i="23"/>
  <c r="L783" i="23"/>
  <c r="M783" i="23"/>
  <c r="AG783" i="23"/>
  <c r="AQ783" i="23"/>
  <c r="C784" i="23"/>
  <c r="D784" i="23"/>
  <c r="E784" i="23"/>
  <c r="F784" i="23"/>
  <c r="G784" i="23"/>
  <c r="H784" i="23"/>
  <c r="J784" i="23"/>
  <c r="K784" i="23"/>
  <c r="L784" i="23"/>
  <c r="M784" i="23"/>
  <c r="AG784" i="23"/>
  <c r="AQ784" i="23"/>
  <c r="C785" i="23"/>
  <c r="D785" i="23"/>
  <c r="E785" i="23"/>
  <c r="F785" i="23"/>
  <c r="G785" i="23"/>
  <c r="H785" i="23"/>
  <c r="J785" i="23"/>
  <c r="K785" i="23"/>
  <c r="L785" i="23"/>
  <c r="M785" i="23"/>
  <c r="AG785" i="23"/>
  <c r="AQ785" i="23"/>
  <c r="C786" i="23"/>
  <c r="D786" i="23"/>
  <c r="E786" i="23"/>
  <c r="F786" i="23"/>
  <c r="G786" i="23"/>
  <c r="H786" i="23"/>
  <c r="J786" i="23"/>
  <c r="K786" i="23"/>
  <c r="L786" i="23"/>
  <c r="M786" i="23"/>
  <c r="AG786" i="23"/>
  <c r="AQ786" i="23"/>
  <c r="C787" i="23"/>
  <c r="D787" i="23"/>
  <c r="E787" i="23"/>
  <c r="F787" i="23"/>
  <c r="G787" i="23"/>
  <c r="H787" i="23"/>
  <c r="J787" i="23"/>
  <c r="K787" i="23"/>
  <c r="L787" i="23"/>
  <c r="M787" i="23"/>
  <c r="AG787" i="23"/>
  <c r="AQ787" i="23"/>
  <c r="C788" i="23"/>
  <c r="D788" i="23"/>
  <c r="E788" i="23"/>
  <c r="F788" i="23"/>
  <c r="G788" i="23"/>
  <c r="H788" i="23"/>
  <c r="J788" i="23"/>
  <c r="K788" i="23"/>
  <c r="L788" i="23"/>
  <c r="M788" i="23"/>
  <c r="AG788" i="23"/>
  <c r="AQ788" i="23"/>
  <c r="C789" i="23"/>
  <c r="D789" i="23"/>
  <c r="E789" i="23"/>
  <c r="F789" i="23"/>
  <c r="G789" i="23"/>
  <c r="H789" i="23"/>
  <c r="J789" i="23"/>
  <c r="K789" i="23"/>
  <c r="L789" i="23"/>
  <c r="M789" i="23"/>
  <c r="AG789" i="23"/>
  <c r="AQ789" i="23"/>
  <c r="C790" i="23"/>
  <c r="D790" i="23"/>
  <c r="E790" i="23"/>
  <c r="F790" i="23"/>
  <c r="G790" i="23"/>
  <c r="H790" i="23"/>
  <c r="J790" i="23"/>
  <c r="K790" i="23"/>
  <c r="L790" i="23"/>
  <c r="M790" i="23"/>
  <c r="AG790" i="23"/>
  <c r="AQ790" i="23"/>
  <c r="C791" i="23"/>
  <c r="D791" i="23"/>
  <c r="E791" i="23"/>
  <c r="F791" i="23"/>
  <c r="G791" i="23"/>
  <c r="H791" i="23"/>
  <c r="J791" i="23"/>
  <c r="K791" i="23"/>
  <c r="L791" i="23"/>
  <c r="M791" i="23"/>
  <c r="AG791" i="23"/>
  <c r="AQ791" i="23"/>
  <c r="C792" i="23"/>
  <c r="D792" i="23"/>
  <c r="E792" i="23"/>
  <c r="F792" i="23"/>
  <c r="G792" i="23"/>
  <c r="H792" i="23"/>
  <c r="J792" i="23"/>
  <c r="K792" i="23"/>
  <c r="L792" i="23"/>
  <c r="M792" i="23"/>
  <c r="AG792" i="23"/>
  <c r="AQ792" i="23"/>
  <c r="C793" i="23"/>
  <c r="D793" i="23"/>
  <c r="E793" i="23"/>
  <c r="F793" i="23"/>
  <c r="G793" i="23"/>
  <c r="H793" i="23"/>
  <c r="J793" i="23"/>
  <c r="K793" i="23"/>
  <c r="L793" i="23"/>
  <c r="M793" i="23"/>
  <c r="AG793" i="23"/>
  <c r="AQ793" i="23"/>
  <c r="C794" i="23"/>
  <c r="D794" i="23"/>
  <c r="E794" i="23"/>
  <c r="F794" i="23"/>
  <c r="G794" i="23"/>
  <c r="H794" i="23"/>
  <c r="J794" i="23"/>
  <c r="K794" i="23"/>
  <c r="L794" i="23"/>
  <c r="M794" i="23"/>
  <c r="AG794" i="23"/>
  <c r="AQ794" i="23"/>
  <c r="C795" i="23"/>
  <c r="D795" i="23"/>
  <c r="E795" i="23"/>
  <c r="F795" i="23"/>
  <c r="G795" i="23"/>
  <c r="H795" i="23"/>
  <c r="J795" i="23"/>
  <c r="K795" i="23"/>
  <c r="L795" i="23"/>
  <c r="M795" i="23"/>
  <c r="AG795" i="23"/>
  <c r="AQ795" i="23"/>
  <c r="C796" i="23"/>
  <c r="D796" i="23"/>
  <c r="E796" i="23"/>
  <c r="F796" i="23"/>
  <c r="G796" i="23"/>
  <c r="H796" i="23"/>
  <c r="J796" i="23"/>
  <c r="K796" i="23"/>
  <c r="L796" i="23"/>
  <c r="M796" i="23"/>
  <c r="AG796" i="23"/>
  <c r="AQ796" i="23"/>
  <c r="C797" i="23"/>
  <c r="D797" i="23"/>
  <c r="E797" i="23"/>
  <c r="F797" i="23"/>
  <c r="G797" i="23"/>
  <c r="H797" i="23"/>
  <c r="J797" i="23"/>
  <c r="K797" i="23"/>
  <c r="L797" i="23"/>
  <c r="M797" i="23"/>
  <c r="AG797" i="23"/>
  <c r="AQ797" i="23"/>
  <c r="C798" i="23"/>
  <c r="D798" i="23"/>
  <c r="E798" i="23"/>
  <c r="F798" i="23"/>
  <c r="G798" i="23"/>
  <c r="H798" i="23"/>
  <c r="J798" i="23"/>
  <c r="K798" i="23"/>
  <c r="L798" i="23"/>
  <c r="M798" i="23"/>
  <c r="AG798" i="23"/>
  <c r="AQ798" i="23"/>
  <c r="C799" i="23"/>
  <c r="D799" i="23"/>
  <c r="E799" i="23"/>
  <c r="F799" i="23"/>
  <c r="G799" i="23"/>
  <c r="H799" i="23"/>
  <c r="J799" i="23"/>
  <c r="K799" i="23"/>
  <c r="L799" i="23"/>
  <c r="M799" i="23"/>
  <c r="AG799" i="23"/>
  <c r="AQ799" i="23"/>
  <c r="C800" i="23"/>
  <c r="D800" i="23"/>
  <c r="E800" i="23"/>
  <c r="F800" i="23"/>
  <c r="G800" i="23"/>
  <c r="H800" i="23"/>
  <c r="J800" i="23"/>
  <c r="K800" i="23"/>
  <c r="L800" i="23"/>
  <c r="M800" i="23"/>
  <c r="AG800" i="23"/>
  <c r="AQ800" i="23"/>
  <c r="C801" i="23"/>
  <c r="D801" i="23"/>
  <c r="E801" i="23"/>
  <c r="F801" i="23"/>
  <c r="G801" i="23"/>
  <c r="H801" i="23"/>
  <c r="J801" i="23"/>
  <c r="K801" i="23"/>
  <c r="L801" i="23"/>
  <c r="M801" i="23"/>
  <c r="AG801" i="23"/>
  <c r="AQ801" i="23"/>
  <c r="C802" i="23"/>
  <c r="D802" i="23"/>
  <c r="E802" i="23"/>
  <c r="F802" i="23"/>
  <c r="G802" i="23"/>
  <c r="H802" i="23"/>
  <c r="J802" i="23"/>
  <c r="K802" i="23"/>
  <c r="L802" i="23"/>
  <c r="M802" i="23"/>
  <c r="AG802" i="23"/>
  <c r="AQ802" i="23"/>
  <c r="C803" i="23"/>
  <c r="D803" i="23"/>
  <c r="E803" i="23"/>
  <c r="F803" i="23"/>
  <c r="G803" i="23"/>
  <c r="H803" i="23"/>
  <c r="J803" i="23"/>
  <c r="K803" i="23"/>
  <c r="L803" i="23"/>
  <c r="M803" i="23"/>
  <c r="AG803" i="23"/>
  <c r="AQ803" i="23"/>
  <c r="C804" i="23"/>
  <c r="D804" i="23"/>
  <c r="E804" i="23"/>
  <c r="F804" i="23"/>
  <c r="G804" i="23"/>
  <c r="H804" i="23"/>
  <c r="J804" i="23"/>
  <c r="K804" i="23"/>
  <c r="L804" i="23"/>
  <c r="M804" i="23"/>
  <c r="AG804" i="23"/>
  <c r="AQ804" i="23"/>
  <c r="C805" i="23"/>
  <c r="D805" i="23"/>
  <c r="E805" i="23"/>
  <c r="F805" i="23"/>
  <c r="G805" i="23"/>
  <c r="H805" i="23"/>
  <c r="J805" i="23"/>
  <c r="K805" i="23"/>
  <c r="L805" i="23"/>
  <c r="M805" i="23"/>
  <c r="AG805" i="23"/>
  <c r="AQ805" i="23"/>
  <c r="C806" i="23"/>
  <c r="D806" i="23"/>
  <c r="E806" i="23"/>
  <c r="F806" i="23"/>
  <c r="G806" i="23"/>
  <c r="H806" i="23"/>
  <c r="J806" i="23"/>
  <c r="K806" i="23"/>
  <c r="L806" i="23"/>
  <c r="M806" i="23"/>
  <c r="AG806" i="23"/>
  <c r="AQ806" i="23"/>
  <c r="C807" i="23"/>
  <c r="D807" i="23"/>
  <c r="E807" i="23"/>
  <c r="F807" i="23"/>
  <c r="G807" i="23"/>
  <c r="H807" i="23"/>
  <c r="J807" i="23"/>
  <c r="K807" i="23"/>
  <c r="L807" i="23"/>
  <c r="M807" i="23"/>
  <c r="AG807" i="23"/>
  <c r="AQ807" i="23"/>
  <c r="C808" i="23"/>
  <c r="D808" i="23"/>
  <c r="E808" i="23"/>
  <c r="F808" i="23"/>
  <c r="G808" i="23"/>
  <c r="H808" i="23"/>
  <c r="J808" i="23"/>
  <c r="K808" i="23"/>
  <c r="L808" i="23"/>
  <c r="M808" i="23"/>
  <c r="AG808" i="23"/>
  <c r="AQ808" i="23"/>
  <c r="C809" i="23"/>
  <c r="D809" i="23"/>
  <c r="E809" i="23"/>
  <c r="F809" i="23"/>
  <c r="G809" i="23"/>
  <c r="H809" i="23"/>
  <c r="J809" i="23"/>
  <c r="K809" i="23"/>
  <c r="L809" i="23"/>
  <c r="M809" i="23"/>
  <c r="AG809" i="23"/>
  <c r="AQ809" i="23"/>
  <c r="C810" i="23"/>
  <c r="D810" i="23"/>
  <c r="E810" i="23"/>
  <c r="F810" i="23"/>
  <c r="G810" i="23"/>
  <c r="H810" i="23"/>
  <c r="J810" i="23"/>
  <c r="K810" i="23"/>
  <c r="L810" i="23"/>
  <c r="M810" i="23"/>
  <c r="AG810" i="23"/>
  <c r="AQ810" i="23"/>
  <c r="C811" i="23"/>
  <c r="D811" i="23"/>
  <c r="E811" i="23"/>
  <c r="F811" i="23"/>
  <c r="G811" i="23"/>
  <c r="H811" i="23"/>
  <c r="J811" i="23"/>
  <c r="K811" i="23"/>
  <c r="L811" i="23"/>
  <c r="M811" i="23"/>
  <c r="AG811" i="23"/>
  <c r="AQ811" i="23"/>
  <c r="C812" i="23"/>
  <c r="D812" i="23"/>
  <c r="E812" i="23"/>
  <c r="F812" i="23"/>
  <c r="G812" i="23"/>
  <c r="H812" i="23"/>
  <c r="J812" i="23"/>
  <c r="K812" i="23"/>
  <c r="L812" i="23"/>
  <c r="M812" i="23"/>
  <c r="AG812" i="23"/>
  <c r="AQ812" i="23"/>
  <c r="C813" i="23"/>
  <c r="D813" i="23"/>
  <c r="E813" i="23"/>
  <c r="F813" i="23"/>
  <c r="G813" i="23"/>
  <c r="H813" i="23"/>
  <c r="J813" i="23"/>
  <c r="K813" i="23"/>
  <c r="L813" i="23"/>
  <c r="M813" i="23"/>
  <c r="AG813" i="23"/>
  <c r="AQ813" i="23"/>
  <c r="C814" i="23"/>
  <c r="D814" i="23"/>
  <c r="E814" i="23"/>
  <c r="F814" i="23"/>
  <c r="G814" i="23"/>
  <c r="H814" i="23"/>
  <c r="J814" i="23"/>
  <c r="K814" i="23"/>
  <c r="L814" i="23"/>
  <c r="M814" i="23"/>
  <c r="AG814" i="23"/>
  <c r="AQ814" i="23"/>
  <c r="C815" i="23"/>
  <c r="D815" i="23"/>
  <c r="E815" i="23"/>
  <c r="F815" i="23"/>
  <c r="G815" i="23"/>
  <c r="H815" i="23"/>
  <c r="J815" i="23"/>
  <c r="K815" i="23"/>
  <c r="L815" i="23"/>
  <c r="M815" i="23"/>
  <c r="AG815" i="23"/>
  <c r="AQ815" i="23"/>
  <c r="C816" i="23"/>
  <c r="D816" i="23"/>
  <c r="E816" i="23"/>
  <c r="F816" i="23"/>
  <c r="G816" i="23"/>
  <c r="H816" i="23"/>
  <c r="J816" i="23"/>
  <c r="K816" i="23"/>
  <c r="L816" i="23"/>
  <c r="M816" i="23"/>
  <c r="AG816" i="23"/>
  <c r="AQ816" i="23"/>
  <c r="C817" i="23"/>
  <c r="D817" i="23"/>
  <c r="E817" i="23"/>
  <c r="F817" i="23"/>
  <c r="G817" i="23"/>
  <c r="H817" i="23"/>
  <c r="J817" i="23"/>
  <c r="K817" i="23"/>
  <c r="L817" i="23"/>
  <c r="M817" i="23"/>
  <c r="AG817" i="23"/>
  <c r="AQ817" i="23"/>
  <c r="C818" i="23"/>
  <c r="D818" i="23"/>
  <c r="E818" i="23"/>
  <c r="F818" i="23"/>
  <c r="G818" i="23"/>
  <c r="H818" i="23"/>
  <c r="J818" i="23"/>
  <c r="K818" i="23"/>
  <c r="L818" i="23"/>
  <c r="M818" i="23"/>
  <c r="AG818" i="23"/>
  <c r="AQ818" i="23"/>
  <c r="C819" i="23"/>
  <c r="D819" i="23"/>
  <c r="E819" i="23"/>
  <c r="F819" i="23"/>
  <c r="G819" i="23"/>
  <c r="H819" i="23"/>
  <c r="J819" i="23"/>
  <c r="K819" i="23"/>
  <c r="L819" i="23"/>
  <c r="M819" i="23"/>
  <c r="AG819" i="23"/>
  <c r="AQ819" i="23"/>
  <c r="C820" i="23"/>
  <c r="D820" i="23"/>
  <c r="E820" i="23"/>
  <c r="F820" i="23"/>
  <c r="G820" i="23"/>
  <c r="H820" i="23"/>
  <c r="J820" i="23"/>
  <c r="K820" i="23"/>
  <c r="L820" i="23"/>
  <c r="M820" i="23"/>
  <c r="AG820" i="23"/>
  <c r="AQ820" i="23"/>
  <c r="C821" i="23"/>
  <c r="D821" i="23"/>
  <c r="E821" i="23"/>
  <c r="F821" i="23"/>
  <c r="G821" i="23"/>
  <c r="H821" i="23"/>
  <c r="J821" i="23"/>
  <c r="K821" i="23"/>
  <c r="L821" i="23"/>
  <c r="M821" i="23"/>
  <c r="AG821" i="23"/>
  <c r="AQ821" i="23"/>
  <c r="C822" i="23"/>
  <c r="D822" i="23"/>
  <c r="E822" i="23"/>
  <c r="F822" i="23"/>
  <c r="G822" i="23"/>
  <c r="H822" i="23"/>
  <c r="J822" i="23"/>
  <c r="K822" i="23"/>
  <c r="L822" i="23"/>
  <c r="M822" i="23"/>
  <c r="AG822" i="23"/>
  <c r="AQ822" i="23"/>
  <c r="C823" i="23"/>
  <c r="D823" i="23"/>
  <c r="E823" i="23"/>
  <c r="F823" i="23"/>
  <c r="G823" i="23"/>
  <c r="H823" i="23"/>
  <c r="J823" i="23"/>
  <c r="K823" i="23"/>
  <c r="L823" i="23"/>
  <c r="M823" i="23"/>
  <c r="AG823" i="23"/>
  <c r="AQ823" i="23"/>
  <c r="C824" i="23"/>
  <c r="D824" i="23"/>
  <c r="E824" i="23"/>
  <c r="F824" i="23"/>
  <c r="G824" i="23"/>
  <c r="H824" i="23"/>
  <c r="J824" i="23"/>
  <c r="K824" i="23"/>
  <c r="L824" i="23"/>
  <c r="M824" i="23"/>
  <c r="AG824" i="23"/>
  <c r="AQ824" i="23"/>
  <c r="C825" i="23"/>
  <c r="D825" i="23"/>
  <c r="E825" i="23"/>
  <c r="F825" i="23"/>
  <c r="G825" i="23"/>
  <c r="H825" i="23"/>
  <c r="J825" i="23"/>
  <c r="K825" i="23"/>
  <c r="L825" i="23"/>
  <c r="M825" i="23"/>
  <c r="AG825" i="23"/>
  <c r="AQ825" i="23"/>
  <c r="C826" i="23"/>
  <c r="D826" i="23"/>
  <c r="E826" i="23"/>
  <c r="F826" i="23"/>
  <c r="G826" i="23"/>
  <c r="H826" i="23"/>
  <c r="J826" i="23"/>
  <c r="K826" i="23"/>
  <c r="L826" i="23"/>
  <c r="M826" i="23"/>
  <c r="AG826" i="23"/>
  <c r="AQ826" i="23"/>
  <c r="C827" i="23"/>
  <c r="D827" i="23"/>
  <c r="E827" i="23"/>
  <c r="F827" i="23"/>
  <c r="G827" i="23"/>
  <c r="H827" i="23"/>
  <c r="J827" i="23"/>
  <c r="K827" i="23"/>
  <c r="L827" i="23"/>
  <c r="M827" i="23"/>
  <c r="AG827" i="23"/>
  <c r="AQ827" i="23"/>
  <c r="C828" i="23"/>
  <c r="D828" i="23"/>
  <c r="E828" i="23"/>
  <c r="F828" i="23"/>
  <c r="G828" i="23"/>
  <c r="H828" i="23"/>
  <c r="J828" i="23"/>
  <c r="K828" i="23"/>
  <c r="L828" i="23"/>
  <c r="M828" i="23"/>
  <c r="AG828" i="23"/>
  <c r="AQ828" i="23"/>
  <c r="C829" i="23"/>
  <c r="D829" i="23"/>
  <c r="E829" i="23"/>
  <c r="F829" i="23"/>
  <c r="G829" i="23"/>
  <c r="H829" i="23"/>
  <c r="J829" i="23"/>
  <c r="K829" i="23"/>
  <c r="L829" i="23"/>
  <c r="M829" i="23"/>
  <c r="AG829" i="23"/>
  <c r="AQ829" i="23"/>
  <c r="C830" i="23"/>
  <c r="D830" i="23"/>
  <c r="E830" i="23"/>
  <c r="F830" i="23"/>
  <c r="G830" i="23"/>
  <c r="H830" i="23"/>
  <c r="J830" i="23"/>
  <c r="K830" i="23"/>
  <c r="L830" i="23"/>
  <c r="M830" i="23"/>
  <c r="AG830" i="23"/>
  <c r="AQ830" i="23"/>
  <c r="C831" i="23"/>
  <c r="D831" i="23"/>
  <c r="E831" i="23"/>
  <c r="F831" i="23"/>
  <c r="G831" i="23"/>
  <c r="H831" i="23"/>
  <c r="J831" i="23"/>
  <c r="K831" i="23"/>
  <c r="L831" i="23"/>
  <c r="M831" i="23"/>
  <c r="AG831" i="23"/>
  <c r="AQ831" i="23"/>
  <c r="C832" i="23"/>
  <c r="D832" i="23"/>
  <c r="E832" i="23"/>
  <c r="F832" i="23"/>
  <c r="G832" i="23"/>
  <c r="H832" i="23"/>
  <c r="J832" i="23"/>
  <c r="K832" i="23"/>
  <c r="L832" i="23"/>
  <c r="M832" i="23"/>
  <c r="AG832" i="23"/>
  <c r="AQ832" i="23"/>
  <c r="C833" i="23"/>
  <c r="D833" i="23"/>
  <c r="E833" i="23"/>
  <c r="F833" i="23"/>
  <c r="G833" i="23"/>
  <c r="H833" i="23"/>
  <c r="J833" i="23"/>
  <c r="K833" i="23"/>
  <c r="L833" i="23"/>
  <c r="M833" i="23"/>
  <c r="AG833" i="23"/>
  <c r="AQ833" i="23"/>
  <c r="C834" i="23"/>
  <c r="D834" i="23"/>
  <c r="E834" i="23"/>
  <c r="F834" i="23"/>
  <c r="G834" i="23"/>
  <c r="H834" i="23"/>
  <c r="J834" i="23"/>
  <c r="K834" i="23"/>
  <c r="L834" i="23"/>
  <c r="M834" i="23"/>
  <c r="AG834" i="23"/>
  <c r="AQ834" i="23"/>
  <c r="C835" i="23"/>
  <c r="D835" i="23"/>
  <c r="E835" i="23"/>
  <c r="F835" i="23"/>
  <c r="G835" i="23"/>
  <c r="H835" i="23"/>
  <c r="J835" i="23"/>
  <c r="K835" i="23"/>
  <c r="L835" i="23"/>
  <c r="M835" i="23"/>
  <c r="AG835" i="23"/>
  <c r="AQ835" i="23"/>
  <c r="C836" i="23"/>
  <c r="D836" i="23"/>
  <c r="E836" i="23"/>
  <c r="F836" i="23"/>
  <c r="G836" i="23"/>
  <c r="H836" i="23"/>
  <c r="J836" i="23"/>
  <c r="K836" i="23"/>
  <c r="L836" i="23"/>
  <c r="M836" i="23"/>
  <c r="AG836" i="23"/>
  <c r="AQ836" i="23"/>
  <c r="C837" i="23"/>
  <c r="D837" i="23"/>
  <c r="E837" i="23"/>
  <c r="F837" i="23"/>
  <c r="G837" i="23"/>
  <c r="H837" i="23"/>
  <c r="J837" i="23"/>
  <c r="K837" i="23"/>
  <c r="L837" i="23"/>
  <c r="M837" i="23"/>
  <c r="AG837" i="23"/>
  <c r="AQ837" i="23"/>
  <c r="C838" i="23"/>
  <c r="D838" i="23"/>
  <c r="E838" i="23"/>
  <c r="F838" i="23"/>
  <c r="G838" i="23"/>
  <c r="H838" i="23"/>
  <c r="J838" i="23"/>
  <c r="K838" i="23"/>
  <c r="L838" i="23"/>
  <c r="M838" i="23"/>
  <c r="AG838" i="23"/>
  <c r="AQ838" i="23"/>
  <c r="C839" i="23"/>
  <c r="D839" i="23"/>
  <c r="E839" i="23"/>
  <c r="F839" i="23"/>
  <c r="G839" i="23"/>
  <c r="H839" i="23"/>
  <c r="J839" i="23"/>
  <c r="K839" i="23"/>
  <c r="L839" i="23"/>
  <c r="M839" i="23"/>
  <c r="AG839" i="23"/>
  <c r="AQ839" i="23"/>
  <c r="C840" i="23"/>
  <c r="D840" i="23"/>
  <c r="E840" i="23"/>
  <c r="F840" i="23"/>
  <c r="G840" i="23"/>
  <c r="H840" i="23"/>
  <c r="J840" i="23"/>
  <c r="K840" i="23"/>
  <c r="L840" i="23"/>
  <c r="M840" i="23"/>
  <c r="AG840" i="23"/>
  <c r="AQ840" i="23"/>
  <c r="C841" i="23"/>
  <c r="D841" i="23"/>
  <c r="E841" i="23"/>
  <c r="F841" i="23"/>
  <c r="G841" i="23"/>
  <c r="H841" i="23"/>
  <c r="J841" i="23"/>
  <c r="K841" i="23"/>
  <c r="L841" i="23"/>
  <c r="M841" i="23"/>
  <c r="AG841" i="23"/>
  <c r="AQ841" i="23"/>
  <c r="C842" i="23"/>
  <c r="D842" i="23"/>
  <c r="E842" i="23"/>
  <c r="F842" i="23"/>
  <c r="G842" i="23"/>
  <c r="H842" i="23"/>
  <c r="J842" i="23"/>
  <c r="K842" i="23"/>
  <c r="L842" i="23"/>
  <c r="M842" i="23"/>
  <c r="AG842" i="23"/>
  <c r="AQ842" i="23"/>
  <c r="C843" i="23"/>
  <c r="D843" i="23"/>
  <c r="E843" i="23"/>
  <c r="F843" i="23"/>
  <c r="G843" i="23"/>
  <c r="H843" i="23"/>
  <c r="J843" i="23"/>
  <c r="K843" i="23"/>
  <c r="L843" i="23"/>
  <c r="M843" i="23"/>
  <c r="AG843" i="23"/>
  <c r="AQ843" i="23"/>
  <c r="C844" i="23"/>
  <c r="D844" i="23"/>
  <c r="E844" i="23"/>
  <c r="F844" i="23"/>
  <c r="G844" i="23"/>
  <c r="H844" i="23"/>
  <c r="J844" i="23"/>
  <c r="K844" i="23"/>
  <c r="L844" i="23"/>
  <c r="M844" i="23"/>
  <c r="AG844" i="23"/>
  <c r="AQ844" i="23"/>
  <c r="C845" i="23"/>
  <c r="D845" i="23"/>
  <c r="E845" i="23"/>
  <c r="F845" i="23"/>
  <c r="G845" i="23"/>
  <c r="H845" i="23"/>
  <c r="J845" i="23"/>
  <c r="K845" i="23"/>
  <c r="L845" i="23"/>
  <c r="M845" i="23"/>
  <c r="AG845" i="23"/>
  <c r="AQ845" i="23"/>
  <c r="C846" i="23"/>
  <c r="D846" i="23"/>
  <c r="E846" i="23"/>
  <c r="F846" i="23"/>
  <c r="G846" i="23"/>
  <c r="H846" i="23"/>
  <c r="J846" i="23"/>
  <c r="K846" i="23"/>
  <c r="L846" i="23"/>
  <c r="M846" i="23"/>
  <c r="AG846" i="23"/>
  <c r="AQ846" i="23"/>
  <c r="C847" i="23"/>
  <c r="D847" i="23"/>
  <c r="E847" i="23"/>
  <c r="F847" i="23"/>
  <c r="G847" i="23"/>
  <c r="H847" i="23"/>
  <c r="J847" i="23"/>
  <c r="K847" i="23"/>
  <c r="L847" i="23"/>
  <c r="M847" i="23"/>
  <c r="AG847" i="23"/>
  <c r="AQ847" i="23"/>
  <c r="C848" i="23"/>
  <c r="D848" i="23"/>
  <c r="E848" i="23"/>
  <c r="F848" i="23"/>
  <c r="G848" i="23"/>
  <c r="H848" i="23"/>
  <c r="J848" i="23"/>
  <c r="K848" i="23"/>
  <c r="L848" i="23"/>
  <c r="M848" i="23"/>
  <c r="AG848" i="23"/>
  <c r="AQ848" i="23"/>
  <c r="C849" i="23"/>
  <c r="D849" i="23"/>
  <c r="E849" i="23"/>
  <c r="F849" i="23"/>
  <c r="G849" i="23"/>
  <c r="H849" i="23"/>
  <c r="J849" i="23"/>
  <c r="K849" i="23"/>
  <c r="L849" i="23"/>
  <c r="M849" i="23"/>
  <c r="AG849" i="23"/>
  <c r="AQ849" i="23"/>
  <c r="C850" i="23"/>
  <c r="D850" i="23"/>
  <c r="E850" i="23"/>
  <c r="F850" i="23"/>
  <c r="G850" i="23"/>
  <c r="H850" i="23"/>
  <c r="J850" i="23"/>
  <c r="K850" i="23"/>
  <c r="L850" i="23"/>
  <c r="M850" i="23"/>
  <c r="AG850" i="23"/>
  <c r="AQ850" i="23"/>
  <c r="C851" i="23"/>
  <c r="D851" i="23"/>
  <c r="E851" i="23"/>
  <c r="F851" i="23"/>
  <c r="G851" i="23"/>
  <c r="H851" i="23"/>
  <c r="J851" i="23"/>
  <c r="K851" i="23"/>
  <c r="L851" i="23"/>
  <c r="M851" i="23"/>
  <c r="AG851" i="23"/>
  <c r="AQ851" i="23"/>
  <c r="C852" i="23"/>
  <c r="D852" i="23"/>
  <c r="E852" i="23"/>
  <c r="F852" i="23"/>
  <c r="G852" i="23"/>
  <c r="H852" i="23"/>
  <c r="J852" i="23"/>
  <c r="K852" i="23"/>
  <c r="L852" i="23"/>
  <c r="M852" i="23"/>
  <c r="AG852" i="23"/>
  <c r="AQ852" i="23"/>
  <c r="C853" i="23"/>
  <c r="D853" i="23"/>
  <c r="E853" i="23"/>
  <c r="F853" i="23"/>
  <c r="G853" i="23"/>
  <c r="H853" i="23"/>
  <c r="J853" i="23"/>
  <c r="K853" i="23"/>
  <c r="L853" i="23"/>
  <c r="M853" i="23"/>
  <c r="AG853" i="23"/>
  <c r="AQ853" i="23"/>
  <c r="C854" i="23"/>
  <c r="D854" i="23"/>
  <c r="E854" i="23"/>
  <c r="F854" i="23"/>
  <c r="G854" i="23"/>
  <c r="H854" i="23"/>
  <c r="J854" i="23"/>
  <c r="K854" i="23"/>
  <c r="L854" i="23"/>
  <c r="M854" i="23"/>
  <c r="AG854" i="23"/>
  <c r="AQ854" i="23"/>
  <c r="C855" i="23"/>
  <c r="D855" i="23"/>
  <c r="E855" i="23"/>
  <c r="F855" i="23"/>
  <c r="G855" i="23"/>
  <c r="H855" i="23"/>
  <c r="J855" i="23"/>
  <c r="K855" i="23"/>
  <c r="L855" i="23"/>
  <c r="M855" i="23"/>
  <c r="AG855" i="23"/>
  <c r="AQ855" i="23"/>
  <c r="C856" i="23"/>
  <c r="D856" i="23"/>
  <c r="E856" i="23"/>
  <c r="F856" i="23"/>
  <c r="G856" i="23"/>
  <c r="H856" i="23"/>
  <c r="J856" i="23"/>
  <c r="K856" i="23"/>
  <c r="L856" i="23"/>
  <c r="M856" i="23"/>
  <c r="AG856" i="23"/>
  <c r="AQ856" i="23"/>
  <c r="C857" i="23"/>
  <c r="D857" i="23"/>
  <c r="E857" i="23"/>
  <c r="F857" i="23"/>
  <c r="G857" i="23"/>
  <c r="H857" i="23"/>
  <c r="J857" i="23"/>
  <c r="K857" i="23"/>
  <c r="L857" i="23"/>
  <c r="M857" i="23"/>
  <c r="AG857" i="23"/>
  <c r="AQ857" i="23"/>
  <c r="C858" i="23"/>
  <c r="D858" i="23"/>
  <c r="E858" i="23"/>
  <c r="F858" i="23"/>
  <c r="G858" i="23"/>
  <c r="H858" i="23"/>
  <c r="J858" i="23"/>
  <c r="K858" i="23"/>
  <c r="L858" i="23"/>
  <c r="M858" i="23"/>
  <c r="AG858" i="23"/>
  <c r="AQ858" i="23"/>
  <c r="C859" i="23"/>
  <c r="D859" i="23"/>
  <c r="E859" i="23"/>
  <c r="F859" i="23"/>
  <c r="G859" i="23"/>
  <c r="H859" i="23"/>
  <c r="J859" i="23"/>
  <c r="K859" i="23"/>
  <c r="L859" i="23"/>
  <c r="M859" i="23"/>
  <c r="AG859" i="23"/>
  <c r="AQ859" i="23"/>
  <c r="C860" i="23"/>
  <c r="D860" i="23"/>
  <c r="E860" i="23"/>
  <c r="F860" i="23"/>
  <c r="G860" i="23"/>
  <c r="H860" i="23"/>
  <c r="J860" i="23"/>
  <c r="K860" i="23"/>
  <c r="L860" i="23"/>
  <c r="M860" i="23"/>
  <c r="AG860" i="23"/>
  <c r="AQ860" i="23"/>
  <c r="C861" i="23"/>
  <c r="D861" i="23"/>
  <c r="E861" i="23"/>
  <c r="F861" i="23"/>
  <c r="G861" i="23"/>
  <c r="H861" i="23"/>
  <c r="J861" i="23"/>
  <c r="K861" i="23"/>
  <c r="L861" i="23"/>
  <c r="M861" i="23"/>
  <c r="AG861" i="23"/>
  <c r="AQ861" i="23"/>
  <c r="C862" i="23"/>
  <c r="D862" i="23"/>
  <c r="E862" i="23"/>
  <c r="F862" i="23"/>
  <c r="G862" i="23"/>
  <c r="H862" i="23"/>
  <c r="J862" i="23"/>
  <c r="K862" i="23"/>
  <c r="L862" i="23"/>
  <c r="M862" i="23"/>
  <c r="AG862" i="23"/>
  <c r="AQ862" i="23"/>
  <c r="C863" i="23"/>
  <c r="D863" i="23"/>
  <c r="E863" i="23"/>
  <c r="F863" i="23"/>
  <c r="G863" i="23"/>
  <c r="H863" i="23"/>
  <c r="J863" i="23"/>
  <c r="K863" i="23"/>
  <c r="L863" i="23"/>
  <c r="M863" i="23"/>
  <c r="AG863" i="23"/>
  <c r="AQ863" i="23"/>
  <c r="C864" i="23"/>
  <c r="D864" i="23"/>
  <c r="E864" i="23"/>
  <c r="F864" i="23"/>
  <c r="G864" i="23"/>
  <c r="H864" i="23"/>
  <c r="J864" i="23"/>
  <c r="K864" i="23"/>
  <c r="L864" i="23"/>
  <c r="M864" i="23"/>
  <c r="AG864" i="23"/>
  <c r="AQ864" i="23"/>
  <c r="C865" i="23"/>
  <c r="D865" i="23"/>
  <c r="E865" i="23"/>
  <c r="F865" i="23"/>
  <c r="G865" i="23"/>
  <c r="H865" i="23"/>
  <c r="J865" i="23"/>
  <c r="K865" i="23"/>
  <c r="L865" i="23"/>
  <c r="M865" i="23"/>
  <c r="AG865" i="23"/>
  <c r="AQ865" i="23"/>
  <c r="C866" i="23"/>
  <c r="D866" i="23"/>
  <c r="E866" i="23"/>
  <c r="F866" i="23"/>
  <c r="G866" i="23"/>
  <c r="H866" i="23"/>
  <c r="J866" i="23"/>
  <c r="K866" i="23"/>
  <c r="L866" i="23"/>
  <c r="M866" i="23"/>
  <c r="AG866" i="23"/>
  <c r="AQ866" i="23"/>
  <c r="C867" i="23"/>
  <c r="D867" i="23"/>
  <c r="E867" i="23"/>
  <c r="F867" i="23"/>
  <c r="G867" i="23"/>
  <c r="H867" i="23"/>
  <c r="J867" i="23"/>
  <c r="K867" i="23"/>
  <c r="L867" i="23"/>
  <c r="M867" i="23"/>
  <c r="AG867" i="23"/>
  <c r="AQ867" i="23"/>
  <c r="C868" i="23"/>
  <c r="D868" i="23"/>
  <c r="E868" i="23"/>
  <c r="F868" i="23"/>
  <c r="G868" i="23"/>
  <c r="H868" i="23"/>
  <c r="J868" i="23"/>
  <c r="K868" i="23"/>
  <c r="L868" i="23"/>
  <c r="M868" i="23"/>
  <c r="AG868" i="23"/>
  <c r="AQ868" i="23"/>
  <c r="C869" i="23"/>
  <c r="D869" i="23"/>
  <c r="E869" i="23"/>
  <c r="F869" i="23"/>
  <c r="G869" i="23"/>
  <c r="H869" i="23"/>
  <c r="J869" i="23"/>
  <c r="K869" i="23"/>
  <c r="L869" i="23"/>
  <c r="M869" i="23"/>
  <c r="AG869" i="23"/>
  <c r="AQ869" i="23"/>
  <c r="C870" i="23"/>
  <c r="D870" i="23"/>
  <c r="E870" i="23"/>
  <c r="F870" i="23"/>
  <c r="G870" i="23"/>
  <c r="H870" i="23"/>
  <c r="J870" i="23"/>
  <c r="K870" i="23"/>
  <c r="L870" i="23"/>
  <c r="M870" i="23"/>
  <c r="AG870" i="23"/>
  <c r="AQ870" i="23"/>
  <c r="C871" i="23"/>
  <c r="D871" i="23"/>
  <c r="E871" i="23"/>
  <c r="F871" i="23"/>
  <c r="G871" i="23"/>
  <c r="H871" i="23"/>
  <c r="J871" i="23"/>
  <c r="K871" i="23"/>
  <c r="L871" i="23"/>
  <c r="M871" i="23"/>
  <c r="AG871" i="23"/>
  <c r="AQ871" i="23"/>
  <c r="C872" i="23"/>
  <c r="D872" i="23"/>
  <c r="E872" i="23"/>
  <c r="F872" i="23"/>
  <c r="G872" i="23"/>
  <c r="H872" i="23"/>
  <c r="J872" i="23"/>
  <c r="K872" i="23"/>
  <c r="L872" i="23"/>
  <c r="M872" i="23"/>
  <c r="AG872" i="23"/>
  <c r="AQ872" i="23"/>
  <c r="C873" i="23"/>
  <c r="D873" i="23"/>
  <c r="E873" i="23"/>
  <c r="F873" i="23"/>
  <c r="G873" i="23"/>
  <c r="H873" i="23"/>
  <c r="J873" i="23"/>
  <c r="K873" i="23"/>
  <c r="L873" i="23"/>
  <c r="M873" i="23"/>
  <c r="AG873" i="23"/>
  <c r="AQ873" i="23"/>
  <c r="C874" i="23"/>
  <c r="D874" i="23"/>
  <c r="E874" i="23"/>
  <c r="F874" i="23"/>
  <c r="G874" i="23"/>
  <c r="H874" i="23"/>
  <c r="J874" i="23"/>
  <c r="K874" i="23"/>
  <c r="L874" i="23"/>
  <c r="M874" i="23"/>
  <c r="AG874" i="23"/>
  <c r="AQ874" i="23"/>
  <c r="C875" i="23"/>
  <c r="D875" i="23"/>
  <c r="E875" i="23"/>
  <c r="F875" i="23"/>
  <c r="G875" i="23"/>
  <c r="H875" i="23"/>
  <c r="J875" i="23"/>
  <c r="K875" i="23"/>
  <c r="L875" i="23"/>
  <c r="M875" i="23"/>
  <c r="AG875" i="23"/>
  <c r="AQ875" i="23"/>
  <c r="C876" i="23"/>
  <c r="D876" i="23"/>
  <c r="E876" i="23"/>
  <c r="F876" i="23"/>
  <c r="G876" i="23"/>
  <c r="H876" i="23"/>
  <c r="J876" i="23"/>
  <c r="K876" i="23"/>
  <c r="L876" i="23"/>
  <c r="M876" i="23"/>
  <c r="AG876" i="23"/>
  <c r="AQ876" i="23"/>
  <c r="C877" i="23"/>
  <c r="D877" i="23"/>
  <c r="E877" i="23"/>
  <c r="F877" i="23"/>
  <c r="G877" i="23"/>
  <c r="H877" i="23"/>
  <c r="J877" i="23"/>
  <c r="K877" i="23"/>
  <c r="L877" i="23"/>
  <c r="M877" i="23"/>
  <c r="AG877" i="23"/>
  <c r="AQ877" i="23"/>
  <c r="C878" i="23"/>
  <c r="D878" i="23"/>
  <c r="E878" i="23"/>
  <c r="F878" i="23"/>
  <c r="G878" i="23"/>
  <c r="H878" i="23"/>
  <c r="J878" i="23"/>
  <c r="K878" i="23"/>
  <c r="L878" i="23"/>
  <c r="M878" i="23"/>
  <c r="AG878" i="23"/>
  <c r="AQ878" i="23"/>
  <c r="C879" i="23"/>
  <c r="D879" i="23"/>
  <c r="E879" i="23"/>
  <c r="F879" i="23"/>
  <c r="G879" i="23"/>
  <c r="H879" i="23"/>
  <c r="J879" i="23"/>
  <c r="K879" i="23"/>
  <c r="L879" i="23"/>
  <c r="M879" i="23"/>
  <c r="AG879" i="23"/>
  <c r="AQ879" i="23"/>
  <c r="C880" i="23"/>
  <c r="D880" i="23"/>
  <c r="E880" i="23"/>
  <c r="F880" i="23"/>
  <c r="G880" i="23"/>
  <c r="H880" i="23"/>
  <c r="J880" i="23"/>
  <c r="K880" i="23"/>
  <c r="L880" i="23"/>
  <c r="M880" i="23"/>
  <c r="AG880" i="23"/>
  <c r="AQ880" i="23"/>
  <c r="C881" i="23"/>
  <c r="D881" i="23"/>
  <c r="E881" i="23"/>
  <c r="F881" i="23"/>
  <c r="G881" i="23"/>
  <c r="H881" i="23"/>
  <c r="J881" i="23"/>
  <c r="K881" i="23"/>
  <c r="L881" i="23"/>
  <c r="M881" i="23"/>
  <c r="AG881" i="23"/>
  <c r="AQ881" i="23"/>
  <c r="C882" i="23"/>
  <c r="D882" i="23"/>
  <c r="E882" i="23"/>
  <c r="F882" i="23"/>
  <c r="G882" i="23"/>
  <c r="H882" i="23"/>
  <c r="J882" i="23"/>
  <c r="K882" i="23"/>
  <c r="L882" i="23"/>
  <c r="M882" i="23"/>
  <c r="AG882" i="23"/>
  <c r="AQ882" i="23"/>
  <c r="C883" i="23"/>
  <c r="D883" i="23"/>
  <c r="E883" i="23"/>
  <c r="F883" i="23"/>
  <c r="G883" i="23"/>
  <c r="H883" i="23"/>
  <c r="J883" i="23"/>
  <c r="K883" i="23"/>
  <c r="L883" i="23"/>
  <c r="M883" i="23"/>
  <c r="AG883" i="23"/>
  <c r="AQ883" i="23"/>
  <c r="C884" i="23"/>
  <c r="D884" i="23"/>
  <c r="E884" i="23"/>
  <c r="F884" i="23"/>
  <c r="G884" i="23"/>
  <c r="H884" i="23"/>
  <c r="J884" i="23"/>
  <c r="K884" i="23"/>
  <c r="L884" i="23"/>
  <c r="M884" i="23"/>
  <c r="AG884" i="23"/>
  <c r="AQ884" i="23"/>
  <c r="C885" i="23"/>
  <c r="D885" i="23"/>
  <c r="E885" i="23"/>
  <c r="F885" i="23"/>
  <c r="G885" i="23"/>
  <c r="H885" i="23"/>
  <c r="J885" i="23"/>
  <c r="K885" i="23"/>
  <c r="L885" i="23"/>
  <c r="M885" i="23"/>
  <c r="AG885" i="23"/>
  <c r="AQ885" i="23"/>
  <c r="C886" i="23"/>
  <c r="D886" i="23"/>
  <c r="E886" i="23"/>
  <c r="F886" i="23"/>
  <c r="G886" i="23"/>
  <c r="H886" i="23"/>
  <c r="J886" i="23"/>
  <c r="K886" i="23"/>
  <c r="L886" i="23"/>
  <c r="M886" i="23"/>
  <c r="AG886" i="23"/>
  <c r="AQ886" i="23"/>
  <c r="C887" i="23"/>
  <c r="D887" i="23"/>
  <c r="E887" i="23"/>
  <c r="F887" i="23"/>
  <c r="G887" i="23"/>
  <c r="H887" i="23"/>
  <c r="J887" i="23"/>
  <c r="K887" i="23"/>
  <c r="L887" i="23"/>
  <c r="M887" i="23"/>
  <c r="AG887" i="23"/>
  <c r="AQ887" i="23"/>
  <c r="C888" i="23"/>
  <c r="D888" i="23"/>
  <c r="E888" i="23"/>
  <c r="F888" i="23"/>
  <c r="G888" i="23"/>
  <c r="H888" i="23"/>
  <c r="J888" i="23"/>
  <c r="K888" i="23"/>
  <c r="L888" i="23"/>
  <c r="M888" i="23"/>
  <c r="AG888" i="23"/>
  <c r="AQ888" i="23"/>
  <c r="C889" i="23"/>
  <c r="D889" i="23"/>
  <c r="E889" i="23"/>
  <c r="F889" i="23"/>
  <c r="G889" i="23"/>
  <c r="H889" i="23"/>
  <c r="J889" i="23"/>
  <c r="K889" i="23"/>
  <c r="L889" i="23"/>
  <c r="M889" i="23"/>
  <c r="AG889" i="23"/>
  <c r="AQ889" i="23"/>
  <c r="C890" i="23"/>
  <c r="D890" i="23"/>
  <c r="E890" i="23"/>
  <c r="F890" i="23"/>
  <c r="G890" i="23"/>
  <c r="H890" i="23"/>
  <c r="J890" i="23"/>
  <c r="K890" i="23"/>
  <c r="L890" i="23"/>
  <c r="M890" i="23"/>
  <c r="AG890" i="23"/>
  <c r="AQ890" i="23"/>
  <c r="C891" i="23"/>
  <c r="D891" i="23"/>
  <c r="E891" i="23"/>
  <c r="F891" i="23"/>
  <c r="G891" i="23"/>
  <c r="H891" i="23"/>
  <c r="J891" i="23"/>
  <c r="K891" i="23"/>
  <c r="L891" i="23"/>
  <c r="M891" i="23"/>
  <c r="AG891" i="23"/>
  <c r="AQ891" i="23"/>
  <c r="C892" i="23"/>
  <c r="D892" i="23"/>
  <c r="E892" i="23"/>
  <c r="F892" i="23"/>
  <c r="G892" i="23"/>
  <c r="H892" i="23"/>
  <c r="J892" i="23"/>
  <c r="K892" i="23"/>
  <c r="L892" i="23"/>
  <c r="M892" i="23"/>
  <c r="AG892" i="23"/>
  <c r="AQ892" i="23"/>
  <c r="C893" i="23"/>
  <c r="D893" i="23"/>
  <c r="E893" i="23"/>
  <c r="F893" i="23"/>
  <c r="G893" i="23"/>
  <c r="H893" i="23"/>
  <c r="J893" i="23"/>
  <c r="K893" i="23"/>
  <c r="L893" i="23"/>
  <c r="M893" i="23"/>
  <c r="AG893" i="23"/>
  <c r="AQ893" i="23"/>
  <c r="C894" i="23"/>
  <c r="D894" i="23"/>
  <c r="E894" i="23"/>
  <c r="F894" i="23"/>
  <c r="G894" i="23"/>
  <c r="H894" i="23"/>
  <c r="J894" i="23"/>
  <c r="K894" i="23"/>
  <c r="L894" i="23"/>
  <c r="M894" i="23"/>
  <c r="AG894" i="23"/>
  <c r="AQ894" i="23"/>
  <c r="C895" i="23"/>
  <c r="D895" i="23"/>
  <c r="E895" i="23"/>
  <c r="F895" i="23"/>
  <c r="G895" i="23"/>
  <c r="H895" i="23"/>
  <c r="J895" i="23"/>
  <c r="K895" i="23"/>
  <c r="L895" i="23"/>
  <c r="M895" i="23"/>
  <c r="AG895" i="23"/>
  <c r="AQ895" i="23"/>
  <c r="C896" i="23"/>
  <c r="D896" i="23"/>
  <c r="E896" i="23"/>
  <c r="F896" i="23"/>
  <c r="G896" i="23"/>
  <c r="H896" i="23"/>
  <c r="J896" i="23"/>
  <c r="K896" i="23"/>
  <c r="L896" i="23"/>
  <c r="M896" i="23"/>
  <c r="AG896" i="23"/>
  <c r="AQ896" i="23"/>
  <c r="C897" i="23"/>
  <c r="D897" i="23"/>
  <c r="E897" i="23"/>
  <c r="F897" i="23"/>
  <c r="G897" i="23"/>
  <c r="H897" i="23"/>
  <c r="J897" i="23"/>
  <c r="K897" i="23"/>
  <c r="L897" i="23"/>
  <c r="M897" i="23"/>
  <c r="AG897" i="23"/>
  <c r="AQ897" i="23"/>
  <c r="C898" i="23"/>
  <c r="D898" i="23"/>
  <c r="E898" i="23"/>
  <c r="F898" i="23"/>
  <c r="G898" i="23"/>
  <c r="H898" i="23"/>
  <c r="J898" i="23"/>
  <c r="K898" i="23"/>
  <c r="L898" i="23"/>
  <c r="M898" i="23"/>
  <c r="AG898" i="23"/>
  <c r="AQ898" i="23"/>
  <c r="C899" i="23"/>
  <c r="D899" i="23"/>
  <c r="E899" i="23"/>
  <c r="F899" i="23"/>
  <c r="G899" i="23"/>
  <c r="H899" i="23"/>
  <c r="J899" i="23"/>
  <c r="K899" i="23"/>
  <c r="L899" i="23"/>
  <c r="M899" i="23"/>
  <c r="AG899" i="23"/>
  <c r="AQ899" i="23"/>
  <c r="C900" i="23"/>
  <c r="D900" i="23"/>
  <c r="E900" i="23"/>
  <c r="F900" i="23"/>
  <c r="G900" i="23"/>
  <c r="H900" i="23"/>
  <c r="J900" i="23"/>
  <c r="K900" i="23"/>
  <c r="L900" i="23"/>
  <c r="M900" i="23"/>
  <c r="AG900" i="23"/>
  <c r="AQ900" i="23"/>
  <c r="C901" i="23"/>
  <c r="D901" i="23"/>
  <c r="E901" i="23"/>
  <c r="F901" i="23"/>
  <c r="G901" i="23"/>
  <c r="H901" i="23"/>
  <c r="J901" i="23"/>
  <c r="K901" i="23"/>
  <c r="L901" i="23"/>
  <c r="M901" i="23"/>
  <c r="AG901" i="23"/>
  <c r="AQ901" i="23"/>
  <c r="C902" i="23"/>
  <c r="D902" i="23"/>
  <c r="E902" i="23"/>
  <c r="F902" i="23"/>
  <c r="G902" i="23"/>
  <c r="H902" i="23"/>
  <c r="J902" i="23"/>
  <c r="K902" i="23"/>
  <c r="L902" i="23"/>
  <c r="M902" i="23"/>
  <c r="AG902" i="23"/>
  <c r="AQ902" i="23"/>
  <c r="C903" i="23"/>
  <c r="D903" i="23"/>
  <c r="E903" i="23"/>
  <c r="F903" i="23"/>
  <c r="G903" i="23"/>
  <c r="H903" i="23"/>
  <c r="J903" i="23"/>
  <c r="K903" i="23"/>
  <c r="L903" i="23"/>
  <c r="M903" i="23"/>
  <c r="AG903" i="23"/>
  <c r="AQ903" i="23"/>
  <c r="C904" i="23"/>
  <c r="D904" i="23"/>
  <c r="E904" i="23"/>
  <c r="F904" i="23"/>
  <c r="G904" i="23"/>
  <c r="H904" i="23"/>
  <c r="J904" i="23"/>
  <c r="K904" i="23"/>
  <c r="L904" i="23"/>
  <c r="M904" i="23"/>
  <c r="AG904" i="23"/>
  <c r="AQ904" i="23"/>
  <c r="C905" i="23"/>
  <c r="D905" i="23"/>
  <c r="E905" i="23"/>
  <c r="F905" i="23"/>
  <c r="G905" i="23"/>
  <c r="H905" i="23"/>
  <c r="J905" i="23"/>
  <c r="K905" i="23"/>
  <c r="L905" i="23"/>
  <c r="M905" i="23"/>
  <c r="AG905" i="23"/>
  <c r="AQ905" i="23"/>
  <c r="C906" i="23"/>
  <c r="D906" i="23"/>
  <c r="E906" i="23"/>
  <c r="F906" i="23"/>
  <c r="G906" i="23"/>
  <c r="H906" i="23"/>
  <c r="J906" i="23"/>
  <c r="K906" i="23"/>
  <c r="L906" i="23"/>
  <c r="M906" i="23"/>
  <c r="AG906" i="23"/>
  <c r="AQ906" i="23"/>
  <c r="C907" i="23"/>
  <c r="D907" i="23"/>
  <c r="E907" i="23"/>
  <c r="F907" i="23"/>
  <c r="G907" i="23"/>
  <c r="H907" i="23"/>
  <c r="J907" i="23"/>
  <c r="K907" i="23"/>
  <c r="L907" i="23"/>
  <c r="M907" i="23"/>
  <c r="AG907" i="23"/>
  <c r="AQ907" i="23"/>
  <c r="C908" i="23"/>
  <c r="D908" i="23"/>
  <c r="E908" i="23"/>
  <c r="F908" i="23"/>
  <c r="G908" i="23"/>
  <c r="H908" i="23"/>
  <c r="J908" i="23"/>
  <c r="K908" i="23"/>
  <c r="L908" i="23"/>
  <c r="M908" i="23"/>
  <c r="AG908" i="23"/>
  <c r="AQ908" i="23"/>
  <c r="C909" i="23"/>
  <c r="D909" i="23"/>
  <c r="E909" i="23"/>
  <c r="F909" i="23"/>
  <c r="G909" i="23"/>
  <c r="H909" i="23"/>
  <c r="J909" i="23"/>
  <c r="K909" i="23"/>
  <c r="L909" i="23"/>
  <c r="M909" i="23"/>
  <c r="AG909" i="23"/>
  <c r="AQ909" i="23"/>
  <c r="C910" i="23"/>
  <c r="D910" i="23"/>
  <c r="E910" i="23"/>
  <c r="F910" i="23"/>
  <c r="G910" i="23"/>
  <c r="H910" i="23"/>
  <c r="J910" i="23"/>
  <c r="K910" i="23"/>
  <c r="L910" i="23"/>
  <c r="M910" i="23"/>
  <c r="AG910" i="23"/>
  <c r="AQ910" i="23"/>
  <c r="C911" i="23"/>
  <c r="D911" i="23"/>
  <c r="E911" i="23"/>
  <c r="F911" i="23"/>
  <c r="G911" i="23"/>
  <c r="H911" i="23"/>
  <c r="J911" i="23"/>
  <c r="K911" i="23"/>
  <c r="L911" i="23"/>
  <c r="M911" i="23"/>
  <c r="AG911" i="23"/>
  <c r="AQ911" i="23"/>
  <c r="C912" i="23"/>
  <c r="D912" i="23"/>
  <c r="E912" i="23"/>
  <c r="F912" i="23"/>
  <c r="G912" i="23"/>
  <c r="H912" i="23"/>
  <c r="J912" i="23"/>
  <c r="K912" i="23"/>
  <c r="L912" i="23"/>
  <c r="M912" i="23"/>
  <c r="AG912" i="23"/>
  <c r="AQ912" i="23"/>
  <c r="C913" i="23"/>
  <c r="D913" i="23"/>
  <c r="E913" i="23"/>
  <c r="F913" i="23"/>
  <c r="G913" i="23"/>
  <c r="H913" i="23"/>
  <c r="J913" i="23"/>
  <c r="K913" i="23"/>
  <c r="L913" i="23"/>
  <c r="M913" i="23"/>
  <c r="AG913" i="23"/>
  <c r="AQ913" i="23"/>
  <c r="C914" i="23"/>
  <c r="D914" i="23"/>
  <c r="E914" i="23"/>
  <c r="F914" i="23"/>
  <c r="G914" i="23"/>
  <c r="H914" i="23"/>
  <c r="J914" i="23"/>
  <c r="K914" i="23"/>
  <c r="L914" i="23"/>
  <c r="M914" i="23"/>
  <c r="AG914" i="23"/>
  <c r="AQ914" i="23"/>
  <c r="C915" i="23"/>
  <c r="D915" i="23"/>
  <c r="E915" i="23"/>
  <c r="F915" i="23"/>
  <c r="G915" i="23"/>
  <c r="H915" i="23"/>
  <c r="J915" i="23"/>
  <c r="K915" i="23"/>
  <c r="L915" i="23"/>
  <c r="M915" i="23"/>
  <c r="AG915" i="23"/>
  <c r="AQ915" i="23"/>
  <c r="C916" i="23"/>
  <c r="D916" i="23"/>
  <c r="E916" i="23"/>
  <c r="F916" i="23"/>
  <c r="G916" i="23"/>
  <c r="H916" i="23"/>
  <c r="J916" i="23"/>
  <c r="K916" i="23"/>
  <c r="L916" i="23"/>
  <c r="M916" i="23"/>
  <c r="AG916" i="23"/>
  <c r="AQ916" i="23"/>
  <c r="C917" i="23"/>
  <c r="D917" i="23"/>
  <c r="E917" i="23"/>
  <c r="F917" i="23"/>
  <c r="G917" i="23"/>
  <c r="H917" i="23"/>
  <c r="J917" i="23"/>
  <c r="K917" i="23"/>
  <c r="L917" i="23"/>
  <c r="M917" i="23"/>
  <c r="AG917" i="23"/>
  <c r="AQ917" i="23"/>
  <c r="C918" i="23"/>
  <c r="D918" i="23"/>
  <c r="E918" i="23"/>
  <c r="F918" i="23"/>
  <c r="G918" i="23"/>
  <c r="H918" i="23"/>
  <c r="J918" i="23"/>
  <c r="K918" i="23"/>
  <c r="L918" i="23"/>
  <c r="M918" i="23"/>
  <c r="AG918" i="23"/>
  <c r="AQ918" i="23"/>
  <c r="C919" i="23"/>
  <c r="D919" i="23"/>
  <c r="E919" i="23"/>
  <c r="F919" i="23"/>
  <c r="G919" i="23"/>
  <c r="H919" i="23"/>
  <c r="J919" i="23"/>
  <c r="K919" i="23"/>
  <c r="L919" i="23"/>
  <c r="M919" i="23"/>
  <c r="AG919" i="23"/>
  <c r="AQ919" i="23"/>
  <c r="C920" i="23"/>
  <c r="D920" i="23"/>
  <c r="E920" i="23"/>
  <c r="F920" i="23"/>
  <c r="G920" i="23"/>
  <c r="H920" i="23"/>
  <c r="J920" i="23"/>
  <c r="K920" i="23"/>
  <c r="L920" i="23"/>
  <c r="M920" i="23"/>
  <c r="AG920" i="23"/>
  <c r="AQ920" i="23"/>
  <c r="C921" i="23"/>
  <c r="D921" i="23"/>
  <c r="E921" i="23"/>
  <c r="F921" i="23"/>
  <c r="G921" i="23"/>
  <c r="H921" i="23"/>
  <c r="J921" i="23"/>
  <c r="K921" i="23"/>
  <c r="L921" i="23"/>
  <c r="M921" i="23"/>
  <c r="AG921" i="23"/>
  <c r="AQ921" i="23"/>
  <c r="C922" i="23"/>
  <c r="D922" i="23"/>
  <c r="E922" i="23"/>
  <c r="F922" i="23"/>
  <c r="G922" i="23"/>
  <c r="H922" i="23"/>
  <c r="J922" i="23"/>
  <c r="K922" i="23"/>
  <c r="L922" i="23"/>
  <c r="M922" i="23"/>
  <c r="AG922" i="23"/>
  <c r="AQ922" i="23"/>
  <c r="C923" i="23"/>
  <c r="D923" i="23"/>
  <c r="E923" i="23"/>
  <c r="F923" i="23"/>
  <c r="G923" i="23"/>
  <c r="H923" i="23"/>
  <c r="J923" i="23"/>
  <c r="K923" i="23"/>
  <c r="L923" i="23"/>
  <c r="M923" i="23"/>
  <c r="AG923" i="23"/>
  <c r="AQ923" i="23"/>
  <c r="C924" i="23"/>
  <c r="D924" i="23"/>
  <c r="E924" i="23"/>
  <c r="F924" i="23"/>
  <c r="G924" i="23"/>
  <c r="H924" i="23"/>
  <c r="J924" i="23"/>
  <c r="K924" i="23"/>
  <c r="L924" i="23"/>
  <c r="M924" i="23"/>
  <c r="AG924" i="23"/>
  <c r="AQ924" i="23"/>
  <c r="C925" i="23"/>
  <c r="D925" i="23"/>
  <c r="E925" i="23"/>
  <c r="F925" i="23"/>
  <c r="G925" i="23"/>
  <c r="H925" i="23"/>
  <c r="J925" i="23"/>
  <c r="K925" i="23"/>
  <c r="L925" i="23"/>
  <c r="M925" i="23"/>
  <c r="AG925" i="23"/>
  <c r="AQ925" i="23"/>
  <c r="C926" i="23"/>
  <c r="D926" i="23"/>
  <c r="E926" i="23"/>
  <c r="F926" i="23"/>
  <c r="G926" i="23"/>
  <c r="H926" i="23"/>
  <c r="J926" i="23"/>
  <c r="K926" i="23"/>
  <c r="L926" i="23"/>
  <c r="M926" i="23"/>
  <c r="AG926" i="23"/>
  <c r="AQ926" i="23"/>
  <c r="C927" i="23"/>
  <c r="D927" i="23"/>
  <c r="E927" i="23"/>
  <c r="F927" i="23"/>
  <c r="G927" i="23"/>
  <c r="H927" i="23"/>
  <c r="J927" i="23"/>
  <c r="K927" i="23"/>
  <c r="L927" i="23"/>
  <c r="M927" i="23"/>
  <c r="AG927" i="23"/>
  <c r="AQ927" i="23"/>
  <c r="C928" i="23"/>
  <c r="D928" i="23"/>
  <c r="E928" i="23"/>
  <c r="F928" i="23"/>
  <c r="G928" i="23"/>
  <c r="H928" i="23"/>
  <c r="J928" i="23"/>
  <c r="K928" i="23"/>
  <c r="L928" i="23"/>
  <c r="M928" i="23"/>
  <c r="AG928" i="23"/>
  <c r="AQ928" i="23"/>
  <c r="C929" i="23"/>
  <c r="D929" i="23"/>
  <c r="E929" i="23"/>
  <c r="F929" i="23"/>
  <c r="G929" i="23"/>
  <c r="H929" i="23"/>
  <c r="J929" i="23"/>
  <c r="K929" i="23"/>
  <c r="L929" i="23"/>
  <c r="M929" i="23"/>
  <c r="AG929" i="23"/>
  <c r="AQ929" i="23"/>
  <c r="C930" i="23"/>
  <c r="D930" i="23"/>
  <c r="E930" i="23"/>
  <c r="F930" i="23"/>
  <c r="G930" i="23"/>
  <c r="H930" i="23"/>
  <c r="J930" i="23"/>
  <c r="K930" i="23"/>
  <c r="L930" i="23"/>
  <c r="M930" i="23"/>
  <c r="AG930" i="23"/>
  <c r="AQ930" i="23"/>
  <c r="C931" i="23"/>
  <c r="D931" i="23"/>
  <c r="E931" i="23"/>
  <c r="F931" i="23"/>
  <c r="G931" i="23"/>
  <c r="H931" i="23"/>
  <c r="J931" i="23"/>
  <c r="K931" i="23"/>
  <c r="L931" i="23"/>
  <c r="M931" i="23"/>
  <c r="AG931" i="23"/>
  <c r="AQ931" i="23"/>
  <c r="C932" i="23"/>
  <c r="D932" i="23"/>
  <c r="E932" i="23"/>
  <c r="F932" i="23"/>
  <c r="G932" i="23"/>
  <c r="H932" i="23"/>
  <c r="J932" i="23"/>
  <c r="K932" i="23"/>
  <c r="L932" i="23"/>
  <c r="M932" i="23"/>
  <c r="AG932" i="23"/>
  <c r="AQ932" i="23"/>
  <c r="C933" i="23"/>
  <c r="D933" i="23"/>
  <c r="E933" i="23"/>
  <c r="F933" i="23"/>
  <c r="G933" i="23"/>
  <c r="H933" i="23"/>
  <c r="J933" i="23"/>
  <c r="K933" i="23"/>
  <c r="L933" i="23"/>
  <c r="M933" i="23"/>
  <c r="AG933" i="23"/>
  <c r="AQ933" i="23"/>
  <c r="C934" i="23"/>
  <c r="D934" i="23"/>
  <c r="E934" i="23"/>
  <c r="F934" i="23"/>
  <c r="G934" i="23"/>
  <c r="H934" i="23"/>
  <c r="J934" i="23"/>
  <c r="K934" i="23"/>
  <c r="L934" i="23"/>
  <c r="M934" i="23"/>
  <c r="AG934" i="23"/>
  <c r="AQ934" i="23"/>
  <c r="C935" i="23"/>
  <c r="D935" i="23"/>
  <c r="E935" i="23"/>
  <c r="F935" i="23"/>
  <c r="G935" i="23"/>
  <c r="H935" i="23"/>
  <c r="J935" i="23"/>
  <c r="K935" i="23"/>
  <c r="L935" i="23"/>
  <c r="M935" i="23"/>
  <c r="AG935" i="23"/>
  <c r="AQ935" i="23"/>
  <c r="C936" i="23"/>
  <c r="D936" i="23"/>
  <c r="E936" i="23"/>
  <c r="F936" i="23"/>
  <c r="G936" i="23"/>
  <c r="H936" i="23"/>
  <c r="J936" i="23"/>
  <c r="K936" i="23"/>
  <c r="L936" i="23"/>
  <c r="M936" i="23"/>
  <c r="AG936" i="23"/>
  <c r="AQ936" i="23"/>
  <c r="C937" i="23"/>
  <c r="D937" i="23"/>
  <c r="E937" i="23"/>
  <c r="F937" i="23"/>
  <c r="G937" i="23"/>
  <c r="H937" i="23"/>
  <c r="J937" i="23"/>
  <c r="K937" i="23"/>
  <c r="L937" i="23"/>
  <c r="M937" i="23"/>
  <c r="AG937" i="23"/>
  <c r="AQ937" i="23"/>
  <c r="C938" i="23"/>
  <c r="D938" i="23"/>
  <c r="E938" i="23"/>
  <c r="F938" i="23"/>
  <c r="G938" i="23"/>
  <c r="H938" i="23"/>
  <c r="J938" i="23"/>
  <c r="K938" i="23"/>
  <c r="L938" i="23"/>
  <c r="M938" i="23"/>
  <c r="AG938" i="23"/>
  <c r="AQ938" i="23"/>
  <c r="C939" i="23"/>
  <c r="D939" i="23"/>
  <c r="E939" i="23"/>
  <c r="F939" i="23"/>
  <c r="G939" i="23"/>
  <c r="H939" i="23"/>
  <c r="J939" i="23"/>
  <c r="K939" i="23"/>
  <c r="L939" i="23"/>
  <c r="M939" i="23"/>
  <c r="AG939" i="23"/>
  <c r="AQ939" i="23"/>
  <c r="C940" i="23"/>
  <c r="D940" i="23"/>
  <c r="E940" i="23"/>
  <c r="F940" i="23"/>
  <c r="G940" i="23"/>
  <c r="H940" i="23"/>
  <c r="J940" i="23"/>
  <c r="K940" i="23"/>
  <c r="L940" i="23"/>
  <c r="M940" i="23"/>
  <c r="AG940" i="23"/>
  <c r="AQ940" i="23"/>
  <c r="C941" i="23"/>
  <c r="D941" i="23"/>
  <c r="E941" i="23"/>
  <c r="F941" i="23"/>
  <c r="G941" i="23"/>
  <c r="H941" i="23"/>
  <c r="J941" i="23"/>
  <c r="K941" i="23"/>
  <c r="L941" i="23"/>
  <c r="M941" i="23"/>
  <c r="AG941" i="23"/>
  <c r="AQ941" i="23"/>
  <c r="C942" i="23"/>
  <c r="D942" i="23"/>
  <c r="E942" i="23"/>
  <c r="F942" i="23"/>
  <c r="G942" i="23"/>
  <c r="H942" i="23"/>
  <c r="J942" i="23"/>
  <c r="K942" i="23"/>
  <c r="L942" i="23"/>
  <c r="M942" i="23"/>
  <c r="AG942" i="23"/>
  <c r="AQ942" i="23"/>
  <c r="C943" i="23"/>
  <c r="D943" i="23"/>
  <c r="E943" i="23"/>
  <c r="F943" i="23"/>
  <c r="G943" i="23"/>
  <c r="H943" i="23"/>
  <c r="J943" i="23"/>
  <c r="K943" i="23"/>
  <c r="L943" i="23"/>
  <c r="M943" i="23"/>
  <c r="AG943" i="23"/>
  <c r="AQ943" i="23"/>
  <c r="C944" i="23"/>
  <c r="D944" i="23"/>
  <c r="E944" i="23"/>
  <c r="F944" i="23"/>
  <c r="G944" i="23"/>
  <c r="H944" i="23"/>
  <c r="J944" i="23"/>
  <c r="K944" i="23"/>
  <c r="L944" i="23"/>
  <c r="M944" i="23"/>
  <c r="AG944" i="23"/>
  <c r="AQ944" i="23"/>
  <c r="C945" i="23"/>
  <c r="D945" i="23"/>
  <c r="E945" i="23"/>
  <c r="F945" i="23"/>
  <c r="G945" i="23"/>
  <c r="H945" i="23"/>
  <c r="J945" i="23"/>
  <c r="K945" i="23"/>
  <c r="L945" i="23"/>
  <c r="M945" i="23"/>
  <c r="AG945" i="23"/>
  <c r="AQ945" i="23"/>
  <c r="C946" i="23"/>
  <c r="D946" i="23"/>
  <c r="E946" i="23"/>
  <c r="F946" i="23"/>
  <c r="G946" i="23"/>
  <c r="H946" i="23"/>
  <c r="J946" i="23"/>
  <c r="K946" i="23"/>
  <c r="L946" i="23"/>
  <c r="M946" i="23"/>
  <c r="AG946" i="23"/>
  <c r="AQ946" i="23"/>
  <c r="C947" i="23"/>
  <c r="D947" i="23"/>
  <c r="E947" i="23"/>
  <c r="F947" i="23"/>
  <c r="G947" i="23"/>
  <c r="H947" i="23"/>
  <c r="J947" i="23"/>
  <c r="K947" i="23"/>
  <c r="L947" i="23"/>
  <c r="M947" i="23"/>
  <c r="AG947" i="23"/>
  <c r="AQ947" i="23"/>
  <c r="C948" i="23"/>
  <c r="D948" i="23"/>
  <c r="E948" i="23"/>
  <c r="F948" i="23"/>
  <c r="G948" i="23"/>
  <c r="H948" i="23"/>
  <c r="J948" i="23"/>
  <c r="K948" i="23"/>
  <c r="L948" i="23"/>
  <c r="M948" i="23"/>
  <c r="AG948" i="23"/>
  <c r="AQ948" i="23"/>
  <c r="C949" i="23"/>
  <c r="D949" i="23"/>
  <c r="E949" i="23"/>
  <c r="F949" i="23"/>
  <c r="G949" i="23"/>
  <c r="H949" i="23"/>
  <c r="J949" i="23"/>
  <c r="K949" i="23"/>
  <c r="L949" i="23"/>
  <c r="M949" i="23"/>
  <c r="AG949" i="23"/>
  <c r="AQ949" i="23"/>
  <c r="C950" i="23"/>
  <c r="D950" i="23"/>
  <c r="E950" i="23"/>
  <c r="F950" i="23"/>
  <c r="G950" i="23"/>
  <c r="H950" i="23"/>
  <c r="J950" i="23"/>
  <c r="K950" i="23"/>
  <c r="L950" i="23"/>
  <c r="M950" i="23"/>
  <c r="AG950" i="23"/>
  <c r="AQ950" i="23"/>
  <c r="C951" i="23"/>
  <c r="D951" i="23"/>
  <c r="E951" i="23"/>
  <c r="F951" i="23"/>
  <c r="G951" i="23"/>
  <c r="H951" i="23"/>
  <c r="J951" i="23"/>
  <c r="K951" i="23"/>
  <c r="L951" i="23"/>
  <c r="M951" i="23"/>
  <c r="AG951" i="23"/>
  <c r="AQ951" i="23"/>
  <c r="C952" i="23"/>
  <c r="D952" i="23"/>
  <c r="E952" i="23"/>
  <c r="F952" i="23"/>
  <c r="G952" i="23"/>
  <c r="H952" i="23"/>
  <c r="J952" i="23"/>
  <c r="K952" i="23"/>
  <c r="L952" i="23"/>
  <c r="M952" i="23"/>
  <c r="AG952" i="23"/>
  <c r="AQ952" i="23"/>
  <c r="C953" i="23"/>
  <c r="D953" i="23"/>
  <c r="E953" i="23"/>
  <c r="F953" i="23"/>
  <c r="G953" i="23"/>
  <c r="H953" i="23"/>
  <c r="J953" i="23"/>
  <c r="K953" i="23"/>
  <c r="L953" i="23"/>
  <c r="M953" i="23"/>
  <c r="AG953" i="23"/>
  <c r="AQ953" i="23"/>
  <c r="C954" i="23"/>
  <c r="D954" i="23"/>
  <c r="E954" i="23"/>
  <c r="F954" i="23"/>
  <c r="G954" i="23"/>
  <c r="H954" i="23"/>
  <c r="J954" i="23"/>
  <c r="K954" i="23"/>
  <c r="L954" i="23"/>
  <c r="M954" i="23"/>
  <c r="AG954" i="23"/>
  <c r="AQ954" i="23"/>
  <c r="C955" i="23"/>
  <c r="D955" i="23"/>
  <c r="E955" i="23"/>
  <c r="F955" i="23"/>
  <c r="G955" i="23"/>
  <c r="H955" i="23"/>
  <c r="J955" i="23"/>
  <c r="K955" i="23"/>
  <c r="L955" i="23"/>
  <c r="M955" i="23"/>
  <c r="AG955" i="23"/>
  <c r="AQ955" i="23"/>
  <c r="C956" i="23"/>
  <c r="D956" i="23"/>
  <c r="E956" i="23"/>
  <c r="F956" i="23"/>
  <c r="G956" i="23"/>
  <c r="H956" i="23"/>
  <c r="J956" i="23"/>
  <c r="K956" i="23"/>
  <c r="L956" i="23"/>
  <c r="M956" i="23"/>
  <c r="AG956" i="23"/>
  <c r="AQ956" i="23"/>
  <c r="C957" i="23"/>
  <c r="D957" i="23"/>
  <c r="E957" i="23"/>
  <c r="F957" i="23"/>
  <c r="G957" i="23"/>
  <c r="H957" i="23"/>
  <c r="J957" i="23"/>
  <c r="K957" i="23"/>
  <c r="L957" i="23"/>
  <c r="M957" i="23"/>
  <c r="AG957" i="23"/>
  <c r="AQ957" i="23"/>
  <c r="C958" i="23"/>
  <c r="D958" i="23"/>
  <c r="E958" i="23"/>
  <c r="F958" i="23"/>
  <c r="G958" i="23"/>
  <c r="H958" i="23"/>
  <c r="J958" i="23"/>
  <c r="K958" i="23"/>
  <c r="L958" i="23"/>
  <c r="M958" i="23"/>
  <c r="AG958" i="23"/>
  <c r="AQ958" i="23"/>
  <c r="C959" i="23"/>
  <c r="D959" i="23"/>
  <c r="E959" i="23"/>
  <c r="F959" i="23"/>
  <c r="G959" i="23"/>
  <c r="H959" i="23"/>
  <c r="J959" i="23"/>
  <c r="K959" i="23"/>
  <c r="L959" i="23"/>
  <c r="M959" i="23"/>
  <c r="AG959" i="23"/>
  <c r="AQ959" i="23"/>
  <c r="C960" i="23"/>
  <c r="D960" i="23"/>
  <c r="E960" i="23"/>
  <c r="F960" i="23"/>
  <c r="G960" i="23"/>
  <c r="H960" i="23"/>
  <c r="J960" i="23"/>
  <c r="K960" i="23"/>
  <c r="L960" i="23"/>
  <c r="M960" i="23"/>
  <c r="AG960" i="23"/>
  <c r="AQ960" i="23"/>
  <c r="C961" i="23"/>
  <c r="D961" i="23"/>
  <c r="E961" i="23"/>
  <c r="F961" i="23"/>
  <c r="G961" i="23"/>
  <c r="H961" i="23"/>
  <c r="J961" i="23"/>
  <c r="K961" i="23"/>
  <c r="L961" i="23"/>
  <c r="M961" i="23"/>
  <c r="AG961" i="23"/>
  <c r="AQ961" i="23"/>
  <c r="C962" i="23"/>
  <c r="D962" i="23"/>
  <c r="E962" i="23"/>
  <c r="F962" i="23"/>
  <c r="G962" i="23"/>
  <c r="H962" i="23"/>
  <c r="J962" i="23"/>
  <c r="K962" i="23"/>
  <c r="L962" i="23"/>
  <c r="M962" i="23"/>
  <c r="AG962" i="23"/>
  <c r="AQ962" i="23"/>
  <c r="C963" i="23"/>
  <c r="D963" i="23"/>
  <c r="E963" i="23"/>
  <c r="F963" i="23"/>
  <c r="G963" i="23"/>
  <c r="H963" i="23"/>
  <c r="J963" i="23"/>
  <c r="K963" i="23"/>
  <c r="L963" i="23"/>
  <c r="M963" i="23"/>
  <c r="AG963" i="23"/>
  <c r="AQ963" i="23"/>
  <c r="C964" i="23"/>
  <c r="D964" i="23"/>
  <c r="E964" i="23"/>
  <c r="F964" i="23"/>
  <c r="G964" i="23"/>
  <c r="H964" i="23"/>
  <c r="J964" i="23"/>
  <c r="K964" i="23"/>
  <c r="L964" i="23"/>
  <c r="M964" i="23"/>
  <c r="AG964" i="23"/>
  <c r="AQ964" i="23"/>
  <c r="C965" i="23"/>
  <c r="D965" i="23"/>
  <c r="E965" i="23"/>
  <c r="F965" i="23"/>
  <c r="G965" i="23"/>
  <c r="H965" i="23"/>
  <c r="J965" i="23"/>
  <c r="K965" i="23"/>
  <c r="L965" i="23"/>
  <c r="M965" i="23"/>
  <c r="AG965" i="23"/>
  <c r="AQ965" i="23"/>
  <c r="C966" i="23"/>
  <c r="D966" i="23"/>
  <c r="E966" i="23"/>
  <c r="F966" i="23"/>
  <c r="G966" i="23"/>
  <c r="H966" i="23"/>
  <c r="J966" i="23"/>
  <c r="K966" i="23"/>
  <c r="L966" i="23"/>
  <c r="M966" i="23"/>
  <c r="AG966" i="23"/>
  <c r="AQ966" i="23"/>
  <c r="C967" i="23"/>
  <c r="D967" i="23"/>
  <c r="E967" i="23"/>
  <c r="F967" i="23"/>
  <c r="G967" i="23"/>
  <c r="H967" i="23"/>
  <c r="J967" i="23"/>
  <c r="K967" i="23"/>
  <c r="L967" i="23"/>
  <c r="M967" i="23"/>
  <c r="AG967" i="23"/>
  <c r="AQ967" i="23"/>
  <c r="C968" i="23"/>
  <c r="D968" i="23"/>
  <c r="E968" i="23"/>
  <c r="F968" i="23"/>
  <c r="G968" i="23"/>
  <c r="H968" i="23"/>
  <c r="J968" i="23"/>
  <c r="K968" i="23"/>
  <c r="L968" i="23"/>
  <c r="M968" i="23"/>
  <c r="AG968" i="23"/>
  <c r="AQ968" i="23"/>
  <c r="C969" i="23"/>
  <c r="D969" i="23"/>
  <c r="E969" i="23"/>
  <c r="F969" i="23"/>
  <c r="G969" i="23"/>
  <c r="H969" i="23"/>
  <c r="J969" i="23"/>
  <c r="K969" i="23"/>
  <c r="L969" i="23"/>
  <c r="M969" i="23"/>
  <c r="AG969" i="23"/>
  <c r="AQ969" i="23"/>
  <c r="C970" i="23"/>
  <c r="D970" i="23"/>
  <c r="E970" i="23"/>
  <c r="F970" i="23"/>
  <c r="G970" i="23"/>
  <c r="H970" i="23"/>
  <c r="J970" i="23"/>
  <c r="K970" i="23"/>
  <c r="L970" i="23"/>
  <c r="M970" i="23"/>
  <c r="AG970" i="23"/>
  <c r="AQ970" i="23"/>
  <c r="C971" i="23"/>
  <c r="D971" i="23"/>
  <c r="E971" i="23"/>
  <c r="F971" i="23"/>
  <c r="G971" i="23"/>
  <c r="H971" i="23"/>
  <c r="J971" i="23"/>
  <c r="K971" i="23"/>
  <c r="L971" i="23"/>
  <c r="M971" i="23"/>
  <c r="AG971" i="23"/>
  <c r="AQ971" i="23"/>
  <c r="C972" i="23"/>
  <c r="D972" i="23"/>
  <c r="E972" i="23"/>
  <c r="F972" i="23"/>
  <c r="G972" i="23"/>
  <c r="H972" i="23"/>
  <c r="J972" i="23"/>
  <c r="K972" i="23"/>
  <c r="L972" i="23"/>
  <c r="M972" i="23"/>
  <c r="AG972" i="23"/>
  <c r="AQ972" i="23"/>
  <c r="C973" i="23"/>
  <c r="D973" i="23"/>
  <c r="E973" i="23"/>
  <c r="F973" i="23"/>
  <c r="G973" i="23"/>
  <c r="H973" i="23"/>
  <c r="J973" i="23"/>
  <c r="K973" i="23"/>
  <c r="L973" i="23"/>
  <c r="M973" i="23"/>
  <c r="AG973" i="23"/>
  <c r="AQ973" i="23"/>
  <c r="C974" i="23"/>
  <c r="D974" i="23"/>
  <c r="E974" i="23"/>
  <c r="F974" i="23"/>
  <c r="G974" i="23"/>
  <c r="H974" i="23"/>
  <c r="J974" i="23"/>
  <c r="K974" i="23"/>
  <c r="L974" i="23"/>
  <c r="M974" i="23"/>
  <c r="AG974" i="23"/>
  <c r="AQ974" i="23"/>
  <c r="C975" i="23"/>
  <c r="D975" i="23"/>
  <c r="E975" i="23"/>
  <c r="F975" i="23"/>
  <c r="G975" i="23"/>
  <c r="H975" i="23"/>
  <c r="J975" i="23"/>
  <c r="K975" i="23"/>
  <c r="L975" i="23"/>
  <c r="M975" i="23"/>
  <c r="AG975" i="23"/>
  <c r="AQ975" i="23"/>
  <c r="C976" i="23"/>
  <c r="D976" i="23"/>
  <c r="E976" i="23"/>
  <c r="F976" i="23"/>
  <c r="G976" i="23"/>
  <c r="H976" i="23"/>
  <c r="J976" i="23"/>
  <c r="K976" i="23"/>
  <c r="L976" i="23"/>
  <c r="M976" i="23"/>
  <c r="AG976" i="23"/>
  <c r="AQ976" i="23"/>
  <c r="C977" i="23"/>
  <c r="D977" i="23"/>
  <c r="E977" i="23"/>
  <c r="F977" i="23"/>
  <c r="G977" i="23"/>
  <c r="H977" i="23"/>
  <c r="J977" i="23"/>
  <c r="K977" i="23"/>
  <c r="L977" i="23"/>
  <c r="M977" i="23"/>
  <c r="AG977" i="23"/>
  <c r="AQ977" i="23"/>
  <c r="C978" i="23"/>
  <c r="D978" i="23"/>
  <c r="E978" i="23"/>
  <c r="F978" i="23"/>
  <c r="G978" i="23"/>
  <c r="H978" i="23"/>
  <c r="J978" i="23"/>
  <c r="K978" i="23"/>
  <c r="L978" i="23"/>
  <c r="M978" i="23"/>
  <c r="AG978" i="23"/>
  <c r="AQ978" i="23"/>
  <c r="C979" i="23"/>
  <c r="D979" i="23"/>
  <c r="E979" i="23"/>
  <c r="F979" i="23"/>
  <c r="G979" i="23"/>
  <c r="H979" i="23"/>
  <c r="J979" i="23"/>
  <c r="K979" i="23"/>
  <c r="L979" i="23"/>
  <c r="M979" i="23"/>
  <c r="AG979" i="23"/>
  <c r="AQ979" i="23"/>
  <c r="C980" i="23"/>
  <c r="D980" i="23"/>
  <c r="E980" i="23"/>
  <c r="F980" i="23"/>
  <c r="G980" i="23"/>
  <c r="H980" i="23"/>
  <c r="J980" i="23"/>
  <c r="K980" i="23"/>
  <c r="L980" i="23"/>
  <c r="M980" i="23"/>
  <c r="AG980" i="23"/>
  <c r="AQ980" i="23"/>
  <c r="C981" i="23"/>
  <c r="D981" i="23"/>
  <c r="E981" i="23"/>
  <c r="F981" i="23"/>
  <c r="G981" i="23"/>
  <c r="H981" i="23"/>
  <c r="J981" i="23"/>
  <c r="K981" i="23"/>
  <c r="L981" i="23"/>
  <c r="M981" i="23"/>
  <c r="AG981" i="23"/>
  <c r="AQ981" i="23"/>
  <c r="C982" i="23"/>
  <c r="D982" i="23"/>
  <c r="E982" i="23"/>
  <c r="F982" i="23"/>
  <c r="G982" i="23"/>
  <c r="H982" i="23"/>
  <c r="J982" i="23"/>
  <c r="K982" i="23"/>
  <c r="L982" i="23"/>
  <c r="M982" i="23"/>
  <c r="AG982" i="23"/>
  <c r="AQ982" i="23"/>
  <c r="C983" i="23"/>
  <c r="D983" i="23"/>
  <c r="E983" i="23"/>
  <c r="F983" i="23"/>
  <c r="G983" i="23"/>
  <c r="H983" i="23"/>
  <c r="J983" i="23"/>
  <c r="K983" i="23"/>
  <c r="L983" i="23"/>
  <c r="M983" i="23"/>
  <c r="AG983" i="23"/>
  <c r="AQ983" i="23"/>
  <c r="C984" i="23"/>
  <c r="D984" i="23"/>
  <c r="E984" i="23"/>
  <c r="F984" i="23"/>
  <c r="G984" i="23"/>
  <c r="H984" i="23"/>
  <c r="J984" i="23"/>
  <c r="K984" i="23"/>
  <c r="L984" i="23"/>
  <c r="M984" i="23"/>
  <c r="AG984" i="23"/>
  <c r="AQ984" i="23"/>
  <c r="C985" i="23"/>
  <c r="D985" i="23"/>
  <c r="E985" i="23"/>
  <c r="F985" i="23"/>
  <c r="G985" i="23"/>
  <c r="H985" i="23"/>
  <c r="J985" i="23"/>
  <c r="K985" i="23"/>
  <c r="L985" i="23"/>
  <c r="M985" i="23"/>
  <c r="AG985" i="23"/>
  <c r="AQ985" i="23"/>
  <c r="C986" i="23"/>
  <c r="D986" i="23"/>
  <c r="E986" i="23"/>
  <c r="F986" i="23"/>
  <c r="G986" i="23"/>
  <c r="H986" i="23"/>
  <c r="J986" i="23"/>
  <c r="K986" i="23"/>
  <c r="L986" i="23"/>
  <c r="M986" i="23"/>
  <c r="AG986" i="23"/>
  <c r="AQ986" i="23"/>
  <c r="C987" i="23"/>
  <c r="D987" i="23"/>
  <c r="E987" i="23"/>
  <c r="F987" i="23"/>
  <c r="G987" i="23"/>
  <c r="H987" i="23"/>
  <c r="J987" i="23"/>
  <c r="K987" i="23"/>
  <c r="L987" i="23"/>
  <c r="M987" i="23"/>
  <c r="AG987" i="23"/>
  <c r="AQ987" i="23"/>
  <c r="C988" i="23"/>
  <c r="D988" i="23"/>
  <c r="E988" i="23"/>
  <c r="F988" i="23"/>
  <c r="G988" i="23"/>
  <c r="H988" i="23"/>
  <c r="J988" i="23"/>
  <c r="K988" i="23"/>
  <c r="L988" i="23"/>
  <c r="M988" i="23"/>
  <c r="AG988" i="23"/>
  <c r="AQ988" i="23"/>
  <c r="C989" i="23"/>
  <c r="D989" i="23"/>
  <c r="E989" i="23"/>
  <c r="F989" i="23"/>
  <c r="G989" i="23"/>
  <c r="H989" i="23"/>
  <c r="J989" i="23"/>
  <c r="K989" i="23"/>
  <c r="L989" i="23"/>
  <c r="M989" i="23"/>
  <c r="AG989" i="23"/>
  <c r="AQ989" i="23"/>
  <c r="C990" i="23"/>
  <c r="D990" i="23"/>
  <c r="E990" i="23"/>
  <c r="F990" i="23"/>
  <c r="G990" i="23"/>
  <c r="H990" i="23"/>
  <c r="J990" i="23"/>
  <c r="K990" i="23"/>
  <c r="L990" i="23"/>
  <c r="M990" i="23"/>
  <c r="AG990" i="23"/>
  <c r="AQ990" i="23"/>
  <c r="C991" i="23"/>
  <c r="D991" i="23"/>
  <c r="E991" i="23"/>
  <c r="F991" i="23"/>
  <c r="G991" i="23"/>
  <c r="H991" i="23"/>
  <c r="J991" i="23"/>
  <c r="K991" i="23"/>
  <c r="L991" i="23"/>
  <c r="M991" i="23"/>
  <c r="AG991" i="23"/>
  <c r="AQ991" i="23"/>
  <c r="C992" i="23"/>
  <c r="D992" i="23"/>
  <c r="E992" i="23"/>
  <c r="F992" i="23"/>
  <c r="G992" i="23"/>
  <c r="H992" i="23"/>
  <c r="J992" i="23"/>
  <c r="K992" i="23"/>
  <c r="L992" i="23"/>
  <c r="M992" i="23"/>
  <c r="AG992" i="23"/>
  <c r="AQ992" i="23"/>
  <c r="C993" i="23"/>
  <c r="D993" i="23"/>
  <c r="E993" i="23"/>
  <c r="F993" i="23"/>
  <c r="G993" i="23"/>
  <c r="H993" i="23"/>
  <c r="J993" i="23"/>
  <c r="K993" i="23"/>
  <c r="L993" i="23"/>
  <c r="M993" i="23"/>
  <c r="AG993" i="23"/>
  <c r="AQ993" i="23"/>
  <c r="C994" i="23"/>
  <c r="D994" i="23"/>
  <c r="E994" i="23"/>
  <c r="F994" i="23"/>
  <c r="G994" i="23"/>
  <c r="H994" i="23"/>
  <c r="J994" i="23"/>
  <c r="K994" i="23"/>
  <c r="L994" i="23"/>
  <c r="M994" i="23"/>
  <c r="AG994" i="23"/>
  <c r="AQ994" i="23"/>
  <c r="C995" i="23"/>
  <c r="D995" i="23"/>
  <c r="E995" i="23"/>
  <c r="F995" i="23"/>
  <c r="G995" i="23"/>
  <c r="H995" i="23"/>
  <c r="J995" i="23"/>
  <c r="K995" i="23"/>
  <c r="L995" i="23"/>
  <c r="M995" i="23"/>
  <c r="AG995" i="23"/>
  <c r="AQ995" i="23"/>
  <c r="C996" i="23"/>
  <c r="D996" i="23"/>
  <c r="E996" i="23"/>
  <c r="F996" i="23"/>
  <c r="G996" i="23"/>
  <c r="H996" i="23"/>
  <c r="J996" i="23"/>
  <c r="K996" i="23"/>
  <c r="L996" i="23"/>
  <c r="M996" i="23"/>
  <c r="AG996" i="23"/>
  <c r="AQ996" i="23"/>
  <c r="C997" i="23"/>
  <c r="D997" i="23"/>
  <c r="E997" i="23"/>
  <c r="F997" i="23"/>
  <c r="G997" i="23"/>
  <c r="H997" i="23"/>
  <c r="J997" i="23"/>
  <c r="K997" i="23"/>
  <c r="L997" i="23"/>
  <c r="M997" i="23"/>
  <c r="AG997" i="23"/>
  <c r="AQ997" i="23"/>
  <c r="C998" i="23"/>
  <c r="D998" i="23"/>
  <c r="E998" i="23"/>
  <c r="F998" i="23"/>
  <c r="G998" i="23"/>
  <c r="H998" i="23"/>
  <c r="J998" i="23"/>
  <c r="K998" i="23"/>
  <c r="L998" i="23"/>
  <c r="M998" i="23"/>
  <c r="AG998" i="23"/>
  <c r="AQ998" i="23"/>
  <c r="C999" i="23"/>
  <c r="D999" i="23"/>
  <c r="E999" i="23"/>
  <c r="F999" i="23"/>
  <c r="G999" i="23"/>
  <c r="H999" i="23"/>
  <c r="J999" i="23"/>
  <c r="K999" i="23"/>
  <c r="L999" i="23"/>
  <c r="M999" i="23"/>
  <c r="AG999" i="23"/>
  <c r="AQ999" i="23"/>
  <c r="C1000" i="23"/>
  <c r="D1000" i="23"/>
  <c r="E1000" i="23"/>
  <c r="F1000" i="23"/>
  <c r="G1000" i="23"/>
  <c r="H1000" i="23"/>
  <c r="J1000" i="23"/>
  <c r="K1000" i="23"/>
  <c r="L1000" i="23"/>
  <c r="M1000" i="23"/>
  <c r="AG1000" i="23"/>
  <c r="AQ1000" i="23"/>
  <c r="C1001" i="23"/>
  <c r="D1001" i="23"/>
  <c r="E1001" i="23"/>
  <c r="F1001" i="23"/>
  <c r="G1001" i="23"/>
  <c r="H1001" i="23"/>
  <c r="J1001" i="23"/>
  <c r="K1001" i="23"/>
  <c r="L1001" i="23"/>
  <c r="M1001" i="23"/>
  <c r="AG1001" i="23"/>
  <c r="AQ1001" i="23"/>
  <c r="C1002" i="23"/>
  <c r="D1002" i="23"/>
  <c r="E1002" i="23"/>
  <c r="F1002" i="23"/>
  <c r="G1002" i="23"/>
  <c r="H1002" i="23"/>
  <c r="J1002" i="23"/>
  <c r="K1002" i="23"/>
  <c r="L1002" i="23"/>
  <c r="M1002" i="23"/>
  <c r="AG1002" i="23"/>
  <c r="AQ1002" i="23"/>
  <c r="C1003" i="23"/>
  <c r="D1003" i="23"/>
  <c r="E1003" i="23"/>
  <c r="F1003" i="23"/>
  <c r="G1003" i="23"/>
  <c r="H1003" i="23"/>
  <c r="J1003" i="23"/>
  <c r="K1003" i="23"/>
  <c r="L1003" i="23"/>
  <c r="M1003" i="23"/>
  <c r="AG1003" i="23"/>
  <c r="AQ1003" i="23"/>
  <c r="C1004" i="23"/>
  <c r="D1004" i="23"/>
  <c r="E1004" i="23"/>
  <c r="F1004" i="23"/>
  <c r="G1004" i="23"/>
  <c r="H1004" i="23"/>
  <c r="J1004" i="23"/>
  <c r="K1004" i="23"/>
  <c r="L1004" i="23"/>
  <c r="M1004" i="23"/>
  <c r="AG1004" i="23"/>
  <c r="AQ1004" i="23"/>
  <c r="C1005" i="23"/>
  <c r="D1005" i="23"/>
  <c r="E1005" i="23"/>
  <c r="F1005" i="23"/>
  <c r="G1005" i="23"/>
  <c r="H1005" i="23"/>
  <c r="J1005" i="23"/>
  <c r="K1005" i="23"/>
  <c r="L1005" i="23"/>
  <c r="M1005" i="23"/>
  <c r="AG1005" i="23"/>
  <c r="AQ1005" i="23"/>
  <c r="C1006" i="23"/>
  <c r="D1006" i="23"/>
  <c r="E1006" i="23"/>
  <c r="F1006" i="23"/>
  <c r="G1006" i="23"/>
  <c r="H1006" i="23"/>
  <c r="J1006" i="23"/>
  <c r="K1006" i="23"/>
  <c r="L1006" i="23"/>
  <c r="M1006" i="23"/>
  <c r="AG1006" i="23"/>
  <c r="AQ1006" i="23"/>
  <c r="C1007" i="23"/>
  <c r="D1007" i="23"/>
  <c r="E1007" i="23"/>
  <c r="F1007" i="23"/>
  <c r="G1007" i="23"/>
  <c r="H1007" i="23"/>
  <c r="J1007" i="23"/>
  <c r="K1007" i="23"/>
  <c r="L1007" i="23"/>
  <c r="M1007" i="23"/>
  <c r="AG1007" i="23"/>
  <c r="AQ1007" i="23"/>
  <c r="C1008" i="23"/>
  <c r="D1008" i="23"/>
  <c r="E1008" i="23"/>
  <c r="F1008" i="23"/>
  <c r="G1008" i="23"/>
  <c r="H1008" i="23"/>
  <c r="J1008" i="23"/>
  <c r="K1008" i="23"/>
  <c r="L1008" i="23"/>
  <c r="M1008" i="23"/>
  <c r="AG1008" i="23"/>
  <c r="AQ1008" i="23"/>
  <c r="C1009" i="23"/>
  <c r="D1009" i="23"/>
  <c r="E1009" i="23"/>
  <c r="F1009" i="23"/>
  <c r="G1009" i="23"/>
  <c r="H1009" i="23"/>
  <c r="J1009" i="23"/>
  <c r="K1009" i="23"/>
  <c r="L1009" i="23"/>
  <c r="M1009" i="23"/>
  <c r="AG1009" i="23"/>
  <c r="AQ1009" i="23"/>
  <c r="C1010" i="23"/>
  <c r="D1010" i="23"/>
  <c r="E1010" i="23"/>
  <c r="F1010" i="23"/>
  <c r="G1010" i="23"/>
  <c r="H1010" i="23"/>
  <c r="J1010" i="23"/>
  <c r="K1010" i="23"/>
  <c r="L1010" i="23"/>
  <c r="M1010" i="23"/>
  <c r="AG1010" i="23"/>
  <c r="AQ1010" i="23"/>
  <c r="C1011" i="23"/>
  <c r="D1011" i="23"/>
  <c r="E1011" i="23"/>
  <c r="F1011" i="23"/>
  <c r="G1011" i="23"/>
  <c r="H1011" i="23"/>
  <c r="J1011" i="23"/>
  <c r="K1011" i="23"/>
  <c r="L1011" i="23"/>
  <c r="M1011" i="23"/>
  <c r="AG1011" i="23"/>
  <c r="AQ1011" i="23"/>
  <c r="C1012" i="23"/>
  <c r="D1012" i="23"/>
  <c r="E1012" i="23"/>
  <c r="F1012" i="23"/>
  <c r="G1012" i="23"/>
  <c r="H1012" i="23"/>
  <c r="J1012" i="23"/>
  <c r="K1012" i="23"/>
  <c r="L1012" i="23"/>
  <c r="M1012" i="23"/>
  <c r="AG1012" i="23"/>
  <c r="AQ1012" i="23"/>
  <c r="C1013" i="23"/>
  <c r="D1013" i="23"/>
  <c r="E1013" i="23"/>
  <c r="F1013" i="23"/>
  <c r="G1013" i="23"/>
  <c r="H1013" i="23"/>
  <c r="J1013" i="23"/>
  <c r="K1013" i="23"/>
  <c r="L1013" i="23"/>
  <c r="M1013" i="23"/>
  <c r="AG1013" i="23"/>
  <c r="AQ1013" i="23"/>
  <c r="C1014" i="23"/>
  <c r="D1014" i="23"/>
  <c r="E1014" i="23"/>
  <c r="F1014" i="23"/>
  <c r="G1014" i="23"/>
  <c r="H1014" i="23"/>
  <c r="J1014" i="23"/>
  <c r="K1014" i="23"/>
  <c r="L1014" i="23"/>
  <c r="M1014" i="23"/>
  <c r="AG1014" i="23"/>
  <c r="AQ1014" i="23"/>
  <c r="C1015" i="23"/>
  <c r="D1015" i="23"/>
  <c r="E1015" i="23"/>
  <c r="F1015" i="23"/>
  <c r="G1015" i="23"/>
  <c r="H1015" i="23"/>
  <c r="J1015" i="23"/>
  <c r="K1015" i="23"/>
  <c r="L1015" i="23"/>
  <c r="M1015" i="23"/>
  <c r="AG1015" i="23"/>
  <c r="AQ1015" i="23"/>
  <c r="C1016" i="23"/>
  <c r="D1016" i="23"/>
  <c r="E1016" i="23"/>
  <c r="F1016" i="23"/>
  <c r="G1016" i="23"/>
  <c r="H1016" i="23"/>
  <c r="J1016" i="23"/>
  <c r="K1016" i="23"/>
  <c r="L1016" i="23"/>
  <c r="M1016" i="23"/>
  <c r="AG1016" i="23"/>
  <c r="AQ1016" i="23"/>
  <c r="C1017" i="23"/>
  <c r="D1017" i="23"/>
  <c r="E1017" i="23"/>
  <c r="F1017" i="23"/>
  <c r="G1017" i="23"/>
  <c r="H1017" i="23"/>
  <c r="J1017" i="23"/>
  <c r="K1017" i="23"/>
  <c r="L1017" i="23"/>
  <c r="M1017" i="23"/>
  <c r="AG1017" i="23"/>
  <c r="AQ1017" i="23"/>
  <c r="C1018" i="23"/>
  <c r="D1018" i="23"/>
  <c r="E1018" i="23"/>
  <c r="F1018" i="23"/>
  <c r="G1018" i="23"/>
  <c r="H1018" i="23"/>
  <c r="J1018" i="23"/>
  <c r="K1018" i="23"/>
  <c r="L1018" i="23"/>
  <c r="M1018" i="23"/>
  <c r="AG1018" i="23"/>
  <c r="AQ1018" i="23"/>
  <c r="C1019" i="23"/>
  <c r="D1019" i="23"/>
  <c r="E1019" i="23"/>
  <c r="F1019" i="23"/>
  <c r="G1019" i="23"/>
  <c r="H1019" i="23"/>
  <c r="J1019" i="23"/>
  <c r="K1019" i="23"/>
  <c r="L1019" i="23"/>
  <c r="M1019" i="23"/>
  <c r="AG1019" i="23"/>
  <c r="AQ1019" i="23"/>
  <c r="C1020" i="23"/>
  <c r="D1020" i="23"/>
  <c r="E1020" i="23"/>
  <c r="F1020" i="23"/>
  <c r="G1020" i="23"/>
  <c r="H1020" i="23"/>
  <c r="J1020" i="23"/>
  <c r="K1020" i="23"/>
  <c r="L1020" i="23"/>
  <c r="M1020" i="23"/>
  <c r="AG1020" i="23"/>
  <c r="AQ1020" i="23"/>
  <c r="C1021" i="23"/>
  <c r="D1021" i="23"/>
  <c r="E1021" i="23"/>
  <c r="F1021" i="23"/>
  <c r="G1021" i="23"/>
  <c r="H1021" i="23"/>
  <c r="J1021" i="23"/>
  <c r="K1021" i="23"/>
  <c r="L1021" i="23"/>
  <c r="M1021" i="23"/>
  <c r="AG1021" i="23"/>
  <c r="AQ1021" i="23"/>
  <c r="C1022" i="23"/>
  <c r="D1022" i="23"/>
  <c r="E1022" i="23"/>
  <c r="F1022" i="23"/>
  <c r="G1022" i="23"/>
  <c r="H1022" i="23"/>
  <c r="J1022" i="23"/>
  <c r="K1022" i="23"/>
  <c r="L1022" i="23"/>
  <c r="M1022" i="23"/>
  <c r="AG1022" i="23"/>
  <c r="AQ1022" i="23"/>
  <c r="C1023" i="23"/>
  <c r="D1023" i="23"/>
  <c r="E1023" i="23"/>
  <c r="F1023" i="23"/>
  <c r="G1023" i="23"/>
  <c r="H1023" i="23"/>
  <c r="J1023" i="23"/>
  <c r="K1023" i="23"/>
  <c r="L1023" i="23"/>
  <c r="M1023" i="23"/>
  <c r="AG1023" i="23"/>
  <c r="AQ1023" i="23"/>
  <c r="C1024" i="23"/>
  <c r="D1024" i="23"/>
  <c r="E1024" i="23"/>
  <c r="F1024" i="23"/>
  <c r="G1024" i="23"/>
  <c r="H1024" i="23"/>
  <c r="J1024" i="23"/>
  <c r="K1024" i="23"/>
  <c r="L1024" i="23"/>
  <c r="M1024" i="23"/>
  <c r="AG1024" i="23"/>
  <c r="AQ1024" i="23"/>
  <c r="C1025" i="23"/>
  <c r="D1025" i="23"/>
  <c r="E1025" i="23"/>
  <c r="F1025" i="23"/>
  <c r="G1025" i="23"/>
  <c r="H1025" i="23"/>
  <c r="J1025" i="23"/>
  <c r="K1025" i="23"/>
  <c r="L1025" i="23"/>
  <c r="M1025" i="23"/>
  <c r="AG1025" i="23"/>
  <c r="AQ1025" i="23"/>
  <c r="C1026" i="23"/>
  <c r="D1026" i="23"/>
  <c r="E1026" i="23"/>
  <c r="F1026" i="23"/>
  <c r="G1026" i="23"/>
  <c r="H1026" i="23"/>
  <c r="J1026" i="23"/>
  <c r="K1026" i="23"/>
  <c r="L1026" i="23"/>
  <c r="M1026" i="23"/>
  <c r="AG1026" i="23"/>
  <c r="AQ1026" i="23"/>
  <c r="C1027" i="23"/>
  <c r="D1027" i="23"/>
  <c r="E1027" i="23"/>
  <c r="F1027" i="23"/>
  <c r="G1027" i="23"/>
  <c r="H1027" i="23"/>
  <c r="J1027" i="23"/>
  <c r="K1027" i="23"/>
  <c r="L1027" i="23"/>
  <c r="M1027" i="23"/>
  <c r="AG1027" i="23"/>
  <c r="AQ1027" i="23"/>
  <c r="C1028" i="23"/>
  <c r="D1028" i="23"/>
  <c r="E1028" i="23"/>
  <c r="F1028" i="23"/>
  <c r="G1028" i="23"/>
  <c r="H1028" i="23"/>
  <c r="J1028" i="23"/>
  <c r="K1028" i="23"/>
  <c r="L1028" i="23"/>
  <c r="M1028" i="23"/>
  <c r="AG1028" i="23"/>
  <c r="AQ1028" i="23"/>
  <c r="C1029" i="23"/>
  <c r="D1029" i="23"/>
  <c r="E1029" i="23"/>
  <c r="F1029" i="23"/>
  <c r="G1029" i="23"/>
  <c r="H1029" i="23"/>
  <c r="J1029" i="23"/>
  <c r="K1029" i="23"/>
  <c r="L1029" i="23"/>
  <c r="M1029" i="23"/>
  <c r="AG1029" i="23"/>
  <c r="AQ1029" i="23"/>
  <c r="C1030" i="23"/>
  <c r="D1030" i="23"/>
  <c r="E1030" i="23"/>
  <c r="F1030" i="23"/>
  <c r="G1030" i="23"/>
  <c r="H1030" i="23"/>
  <c r="J1030" i="23"/>
  <c r="K1030" i="23"/>
  <c r="L1030" i="23"/>
  <c r="M1030" i="23"/>
  <c r="AG1030" i="23"/>
  <c r="AQ1030" i="23"/>
  <c r="C1031" i="23"/>
  <c r="D1031" i="23"/>
  <c r="E1031" i="23"/>
  <c r="F1031" i="23"/>
  <c r="G1031" i="23"/>
  <c r="H1031" i="23"/>
  <c r="J1031" i="23"/>
  <c r="K1031" i="23"/>
  <c r="L1031" i="23"/>
  <c r="M1031" i="23"/>
  <c r="AG1031" i="23"/>
  <c r="AQ1031" i="23"/>
  <c r="C1032" i="23"/>
  <c r="D1032" i="23"/>
  <c r="E1032" i="23"/>
  <c r="F1032" i="23"/>
  <c r="G1032" i="23"/>
  <c r="H1032" i="23"/>
  <c r="J1032" i="23"/>
  <c r="K1032" i="23"/>
  <c r="L1032" i="23"/>
  <c r="M1032" i="23"/>
  <c r="AG1032" i="23"/>
  <c r="AQ1032" i="23"/>
  <c r="C1033" i="23"/>
  <c r="D1033" i="23"/>
  <c r="E1033" i="23"/>
  <c r="F1033" i="23"/>
  <c r="G1033" i="23"/>
  <c r="H1033" i="23"/>
  <c r="J1033" i="23"/>
  <c r="K1033" i="23"/>
  <c r="L1033" i="23"/>
  <c r="M1033" i="23"/>
  <c r="AG1033" i="23"/>
  <c r="AQ1033" i="23"/>
  <c r="C1034" i="23"/>
  <c r="D1034" i="23"/>
  <c r="E1034" i="23"/>
  <c r="F1034" i="23"/>
  <c r="G1034" i="23"/>
  <c r="H1034" i="23"/>
  <c r="J1034" i="23"/>
  <c r="K1034" i="23"/>
  <c r="L1034" i="23"/>
  <c r="M1034" i="23"/>
  <c r="AG1034" i="23"/>
  <c r="AQ1034" i="23"/>
  <c r="C1035" i="23"/>
  <c r="D1035" i="23"/>
  <c r="E1035" i="23"/>
  <c r="F1035" i="23"/>
  <c r="G1035" i="23"/>
  <c r="H1035" i="23"/>
  <c r="J1035" i="23"/>
  <c r="K1035" i="23"/>
  <c r="L1035" i="23"/>
  <c r="M1035" i="23"/>
  <c r="AG1035" i="23"/>
  <c r="AQ1035" i="23"/>
  <c r="C1036" i="23"/>
  <c r="D1036" i="23"/>
  <c r="E1036" i="23"/>
  <c r="F1036" i="23"/>
  <c r="G1036" i="23"/>
  <c r="H1036" i="23"/>
  <c r="J1036" i="23"/>
  <c r="K1036" i="23"/>
  <c r="L1036" i="23"/>
  <c r="M1036" i="23"/>
  <c r="AG1036" i="23"/>
  <c r="AQ1036" i="23"/>
  <c r="C1037" i="23"/>
  <c r="D1037" i="23"/>
  <c r="E1037" i="23"/>
  <c r="F1037" i="23"/>
  <c r="G1037" i="23"/>
  <c r="H1037" i="23"/>
  <c r="J1037" i="23"/>
  <c r="K1037" i="23"/>
  <c r="L1037" i="23"/>
  <c r="M1037" i="23"/>
  <c r="AG1037" i="23"/>
  <c r="AQ1037" i="23"/>
  <c r="C1038" i="23"/>
  <c r="D1038" i="23"/>
  <c r="E1038" i="23"/>
  <c r="F1038" i="23"/>
  <c r="G1038" i="23"/>
  <c r="H1038" i="23"/>
  <c r="J1038" i="23"/>
  <c r="K1038" i="23"/>
  <c r="L1038" i="23"/>
  <c r="M1038" i="23"/>
  <c r="AG1038" i="23"/>
  <c r="AQ1038" i="23"/>
  <c r="C1039" i="23"/>
  <c r="D1039" i="23"/>
  <c r="E1039" i="23"/>
  <c r="F1039" i="23"/>
  <c r="G1039" i="23"/>
  <c r="H1039" i="23"/>
  <c r="J1039" i="23"/>
  <c r="K1039" i="23"/>
  <c r="L1039" i="23"/>
  <c r="M1039" i="23"/>
  <c r="AG1039" i="23"/>
  <c r="AQ1039" i="23"/>
  <c r="C1040" i="23"/>
  <c r="D1040" i="23"/>
  <c r="E1040" i="23"/>
  <c r="F1040" i="23"/>
  <c r="G1040" i="23"/>
  <c r="H1040" i="23"/>
  <c r="J1040" i="23"/>
  <c r="K1040" i="23"/>
  <c r="L1040" i="23"/>
  <c r="M1040" i="23"/>
  <c r="AG1040" i="23"/>
  <c r="AQ1040" i="23"/>
  <c r="C1041" i="23"/>
  <c r="D1041" i="23"/>
  <c r="E1041" i="23"/>
  <c r="F1041" i="23"/>
  <c r="G1041" i="23"/>
  <c r="H1041" i="23"/>
  <c r="J1041" i="23"/>
  <c r="K1041" i="23"/>
  <c r="L1041" i="23"/>
  <c r="M1041" i="23"/>
  <c r="AG1041" i="23"/>
  <c r="AQ1041" i="23"/>
  <c r="C1042" i="23"/>
  <c r="D1042" i="23"/>
  <c r="E1042" i="23"/>
  <c r="F1042" i="23"/>
  <c r="G1042" i="23"/>
  <c r="H1042" i="23"/>
  <c r="J1042" i="23"/>
  <c r="K1042" i="23"/>
  <c r="L1042" i="23"/>
  <c r="M1042" i="23"/>
  <c r="AG1042" i="23"/>
  <c r="AQ1042" i="23"/>
  <c r="C1043" i="23"/>
  <c r="D1043" i="23"/>
  <c r="E1043" i="23"/>
  <c r="F1043" i="23"/>
  <c r="G1043" i="23"/>
  <c r="H1043" i="23"/>
  <c r="J1043" i="23"/>
  <c r="K1043" i="23"/>
  <c r="L1043" i="23"/>
  <c r="M1043" i="23"/>
  <c r="AG1043" i="23"/>
  <c r="AQ1043" i="23"/>
  <c r="C1044" i="23"/>
  <c r="D1044" i="23"/>
  <c r="E1044" i="23"/>
  <c r="F1044" i="23"/>
  <c r="G1044" i="23"/>
  <c r="H1044" i="23"/>
  <c r="J1044" i="23"/>
  <c r="K1044" i="23"/>
  <c r="L1044" i="23"/>
  <c r="M1044" i="23"/>
  <c r="AG1044" i="23"/>
  <c r="AQ1044" i="23"/>
  <c r="N1045" i="23"/>
  <c r="O1045" i="23"/>
  <c r="Q1045" i="23"/>
  <c r="R1045" i="23"/>
  <c r="U1045" i="23"/>
  <c r="C1045" i="23"/>
  <c r="D1045" i="23"/>
  <c r="E1045" i="23"/>
  <c r="F1045" i="23"/>
  <c r="G1045" i="23"/>
  <c r="H1045" i="23"/>
  <c r="J1045" i="23"/>
  <c r="K1045" i="23"/>
  <c r="L1045" i="23"/>
  <c r="M1045" i="23"/>
  <c r="AG1045" i="23"/>
  <c r="C1047" i="23"/>
  <c r="D1047" i="23"/>
  <c r="E1047" i="23"/>
  <c r="F1047" i="23"/>
  <c r="G1047" i="23"/>
  <c r="H1047" i="23"/>
  <c r="J1047" i="23"/>
  <c r="K1047" i="23"/>
  <c r="L1047" i="23"/>
  <c r="M1047" i="23"/>
  <c r="AG1047" i="23"/>
  <c r="AQ1047" i="23"/>
  <c r="C1048" i="23"/>
  <c r="D1048" i="23"/>
  <c r="E1048" i="23"/>
  <c r="F1048" i="23"/>
  <c r="G1048" i="23"/>
  <c r="H1048" i="23"/>
  <c r="J1048" i="23"/>
  <c r="K1048" i="23"/>
  <c r="L1048" i="23"/>
  <c r="M1048" i="23"/>
  <c r="AG1048" i="23"/>
  <c r="AQ1048" i="23"/>
  <c r="C1049" i="23"/>
  <c r="D1049" i="23"/>
  <c r="E1049" i="23"/>
  <c r="F1049" i="23"/>
  <c r="G1049" i="23"/>
  <c r="H1049" i="23"/>
  <c r="J1049" i="23"/>
  <c r="K1049" i="23"/>
  <c r="L1049" i="23"/>
  <c r="M1049" i="23"/>
  <c r="AG1049" i="23"/>
  <c r="AQ1049" i="23"/>
  <c r="C1050" i="23"/>
  <c r="D1050" i="23"/>
  <c r="E1050" i="23"/>
  <c r="F1050" i="23"/>
  <c r="G1050" i="23"/>
  <c r="H1050" i="23"/>
  <c r="J1050" i="23"/>
  <c r="K1050" i="23"/>
  <c r="L1050" i="23"/>
  <c r="M1050" i="23"/>
  <c r="AG1050" i="23"/>
  <c r="AQ1050" i="23"/>
  <c r="C1051" i="23"/>
  <c r="D1051" i="23"/>
  <c r="E1051" i="23"/>
  <c r="F1051" i="23"/>
  <c r="G1051" i="23"/>
  <c r="H1051" i="23"/>
  <c r="J1051" i="23"/>
  <c r="K1051" i="23"/>
  <c r="L1051" i="23"/>
  <c r="M1051" i="23"/>
  <c r="AG1051" i="23"/>
  <c r="AQ1051" i="23"/>
  <c r="C1052" i="23"/>
  <c r="D1052" i="23"/>
  <c r="E1052" i="23"/>
  <c r="F1052" i="23"/>
  <c r="G1052" i="23"/>
  <c r="H1052" i="23"/>
  <c r="J1052" i="23"/>
  <c r="K1052" i="23"/>
  <c r="L1052" i="23"/>
  <c r="M1052" i="23"/>
  <c r="AG1052" i="23"/>
  <c r="AQ1052" i="23"/>
  <c r="C1053" i="23"/>
  <c r="D1053" i="23"/>
  <c r="E1053" i="23"/>
  <c r="F1053" i="23"/>
  <c r="G1053" i="23"/>
  <c r="H1053" i="23"/>
  <c r="J1053" i="23"/>
  <c r="K1053" i="23"/>
  <c r="L1053" i="23"/>
  <c r="M1053" i="23"/>
  <c r="AG1053" i="23"/>
  <c r="AQ1053" i="23"/>
  <c r="C1054" i="23"/>
  <c r="D1054" i="23"/>
  <c r="E1054" i="23"/>
  <c r="F1054" i="23"/>
  <c r="G1054" i="23"/>
  <c r="H1054" i="23"/>
  <c r="J1054" i="23"/>
  <c r="K1054" i="23"/>
  <c r="L1054" i="23"/>
  <c r="M1054" i="23"/>
  <c r="AG1054" i="23"/>
  <c r="AQ1054" i="23"/>
  <c r="C1055" i="23"/>
  <c r="D1055" i="23"/>
  <c r="E1055" i="23"/>
  <c r="F1055" i="23"/>
  <c r="G1055" i="23"/>
  <c r="H1055" i="23"/>
  <c r="J1055" i="23"/>
  <c r="K1055" i="23"/>
  <c r="L1055" i="23"/>
  <c r="M1055" i="23"/>
  <c r="AG1055" i="23"/>
  <c r="AQ1055" i="23"/>
  <c r="C1056" i="23"/>
  <c r="D1056" i="23"/>
  <c r="E1056" i="23"/>
  <c r="F1056" i="23"/>
  <c r="G1056" i="23"/>
  <c r="H1056" i="23"/>
  <c r="J1056" i="23"/>
  <c r="K1056" i="23"/>
  <c r="L1056" i="23"/>
  <c r="M1056" i="23"/>
  <c r="AG1056" i="23"/>
  <c r="AQ1056" i="23"/>
  <c r="C1057" i="23"/>
  <c r="D1057" i="23"/>
  <c r="E1057" i="23"/>
  <c r="F1057" i="23"/>
  <c r="G1057" i="23"/>
  <c r="H1057" i="23"/>
  <c r="J1057" i="23"/>
  <c r="K1057" i="23"/>
  <c r="L1057" i="23"/>
  <c r="M1057" i="23"/>
  <c r="AG1057" i="23"/>
  <c r="AQ1057" i="23"/>
  <c r="C1058" i="23"/>
  <c r="D1058" i="23"/>
  <c r="E1058" i="23"/>
  <c r="F1058" i="23"/>
  <c r="G1058" i="23"/>
  <c r="H1058" i="23"/>
  <c r="J1058" i="23"/>
  <c r="K1058" i="23"/>
  <c r="L1058" i="23"/>
  <c r="M1058" i="23"/>
  <c r="AG1058" i="23"/>
  <c r="AQ1058" i="23"/>
  <c r="C1059" i="23"/>
  <c r="D1059" i="23"/>
  <c r="E1059" i="23"/>
  <c r="F1059" i="23"/>
  <c r="G1059" i="23"/>
  <c r="H1059" i="23"/>
  <c r="J1059" i="23"/>
  <c r="K1059" i="23"/>
  <c r="L1059" i="23"/>
  <c r="M1059" i="23"/>
  <c r="AG1059" i="23"/>
  <c r="AQ1059" i="23"/>
  <c r="C1060" i="23"/>
  <c r="D1060" i="23"/>
  <c r="E1060" i="23"/>
  <c r="F1060" i="23"/>
  <c r="G1060" i="23"/>
  <c r="H1060" i="23"/>
  <c r="J1060" i="23"/>
  <c r="K1060" i="23"/>
  <c r="L1060" i="23"/>
  <c r="M1060" i="23"/>
  <c r="AG1060" i="23"/>
  <c r="AQ1060" i="23"/>
  <c r="C1061" i="23"/>
  <c r="D1061" i="23"/>
  <c r="E1061" i="23"/>
  <c r="F1061" i="23"/>
  <c r="G1061" i="23"/>
  <c r="H1061" i="23"/>
  <c r="J1061" i="23"/>
  <c r="K1061" i="23"/>
  <c r="L1061" i="23"/>
  <c r="M1061" i="23"/>
  <c r="AG1061" i="23"/>
  <c r="AQ1061" i="23"/>
  <c r="C1062" i="23"/>
  <c r="D1062" i="23"/>
  <c r="E1062" i="23"/>
  <c r="F1062" i="23"/>
  <c r="G1062" i="23"/>
  <c r="H1062" i="23"/>
  <c r="J1062" i="23"/>
  <c r="K1062" i="23"/>
  <c r="L1062" i="23"/>
  <c r="M1062" i="23"/>
  <c r="AG1062" i="23"/>
  <c r="AQ1062" i="23"/>
  <c r="C1063" i="23"/>
  <c r="D1063" i="23"/>
  <c r="E1063" i="23"/>
  <c r="F1063" i="23"/>
  <c r="G1063" i="23"/>
  <c r="H1063" i="23"/>
  <c r="J1063" i="23"/>
  <c r="K1063" i="23"/>
  <c r="L1063" i="23"/>
  <c r="M1063" i="23"/>
  <c r="AG1063" i="23"/>
  <c r="AQ1063" i="23"/>
  <c r="C1064" i="23"/>
  <c r="D1064" i="23"/>
  <c r="E1064" i="23"/>
  <c r="F1064" i="23"/>
  <c r="G1064" i="23"/>
  <c r="H1064" i="23"/>
  <c r="J1064" i="23"/>
  <c r="K1064" i="23"/>
  <c r="L1064" i="23"/>
  <c r="M1064" i="23"/>
  <c r="AG1064" i="23"/>
  <c r="AQ1064" i="23"/>
  <c r="C1065" i="23"/>
  <c r="D1065" i="23"/>
  <c r="E1065" i="23"/>
  <c r="F1065" i="23"/>
  <c r="G1065" i="23"/>
  <c r="H1065" i="23"/>
  <c r="J1065" i="23"/>
  <c r="K1065" i="23"/>
  <c r="L1065" i="23"/>
  <c r="M1065" i="23"/>
  <c r="AG1065" i="23"/>
  <c r="AQ1065" i="23"/>
  <c r="C1066" i="23"/>
  <c r="D1066" i="23"/>
  <c r="E1066" i="23"/>
  <c r="F1066" i="23"/>
  <c r="G1066" i="23"/>
  <c r="H1066" i="23"/>
  <c r="J1066" i="23"/>
  <c r="K1066" i="23"/>
  <c r="L1066" i="23"/>
  <c r="M1066" i="23"/>
  <c r="AG1066" i="23"/>
  <c r="AQ1066" i="23"/>
  <c r="C1067" i="23"/>
  <c r="D1067" i="23"/>
  <c r="E1067" i="23"/>
  <c r="F1067" i="23"/>
  <c r="G1067" i="23"/>
  <c r="H1067" i="23"/>
  <c r="J1067" i="23"/>
  <c r="K1067" i="23"/>
  <c r="L1067" i="23"/>
  <c r="M1067" i="23"/>
  <c r="AG1067" i="23"/>
  <c r="AQ1067" i="23"/>
  <c r="C1068" i="23"/>
  <c r="D1068" i="23"/>
  <c r="E1068" i="23"/>
  <c r="F1068" i="23"/>
  <c r="G1068" i="23"/>
  <c r="H1068" i="23"/>
  <c r="J1068" i="23"/>
  <c r="K1068" i="23"/>
  <c r="L1068" i="23"/>
  <c r="M1068" i="23"/>
  <c r="AG1068" i="23"/>
  <c r="AQ1068" i="23"/>
  <c r="C1069" i="23"/>
  <c r="D1069" i="23"/>
  <c r="E1069" i="23"/>
  <c r="F1069" i="23"/>
  <c r="G1069" i="23"/>
  <c r="H1069" i="23"/>
  <c r="J1069" i="23"/>
  <c r="K1069" i="23"/>
  <c r="L1069" i="23"/>
  <c r="M1069" i="23"/>
  <c r="AG1069" i="23"/>
  <c r="AQ1069" i="23"/>
  <c r="C1070" i="23"/>
  <c r="D1070" i="23"/>
  <c r="E1070" i="23"/>
  <c r="F1070" i="23"/>
  <c r="G1070" i="23"/>
  <c r="H1070" i="23"/>
  <c r="J1070" i="23"/>
  <c r="K1070" i="23"/>
  <c r="L1070" i="23"/>
  <c r="M1070" i="23"/>
  <c r="AG1070" i="23"/>
  <c r="AQ1070" i="23"/>
  <c r="C1071" i="23"/>
  <c r="D1071" i="23"/>
  <c r="E1071" i="23"/>
  <c r="F1071" i="23"/>
  <c r="G1071" i="23"/>
  <c r="H1071" i="23"/>
  <c r="J1071" i="23"/>
  <c r="K1071" i="23"/>
  <c r="L1071" i="23"/>
  <c r="M1071" i="23"/>
  <c r="AG1071" i="23"/>
  <c r="AQ1071" i="23"/>
  <c r="C1072" i="23"/>
  <c r="D1072" i="23"/>
  <c r="E1072" i="23"/>
  <c r="F1072" i="23"/>
  <c r="G1072" i="23"/>
  <c r="H1072" i="23"/>
  <c r="J1072" i="23"/>
  <c r="K1072" i="23"/>
  <c r="L1072" i="23"/>
  <c r="M1072" i="23"/>
  <c r="AG1072" i="23"/>
  <c r="AQ1072" i="23"/>
  <c r="C1073" i="23"/>
  <c r="D1073" i="23"/>
  <c r="E1073" i="23"/>
  <c r="F1073" i="23"/>
  <c r="G1073" i="23"/>
  <c r="H1073" i="23"/>
  <c r="J1073" i="23"/>
  <c r="K1073" i="23"/>
  <c r="L1073" i="23"/>
  <c r="M1073" i="23"/>
  <c r="AG1073" i="23"/>
  <c r="AQ1073" i="23"/>
  <c r="C1074" i="23"/>
  <c r="D1074" i="23"/>
  <c r="E1074" i="23"/>
  <c r="F1074" i="23"/>
  <c r="G1074" i="23"/>
  <c r="H1074" i="23"/>
  <c r="J1074" i="23"/>
  <c r="K1074" i="23"/>
  <c r="L1074" i="23"/>
  <c r="M1074" i="23"/>
  <c r="AG1074" i="23"/>
  <c r="AQ1074" i="23"/>
  <c r="C1075" i="23"/>
  <c r="D1075" i="23"/>
  <c r="E1075" i="23"/>
  <c r="F1075" i="23"/>
  <c r="G1075" i="23"/>
  <c r="H1075" i="23"/>
  <c r="J1075" i="23"/>
  <c r="K1075" i="23"/>
  <c r="L1075" i="23"/>
  <c r="M1075" i="23"/>
  <c r="AG1075" i="23"/>
  <c r="AQ1075" i="23"/>
  <c r="C1076" i="23"/>
  <c r="D1076" i="23"/>
  <c r="E1076" i="23"/>
  <c r="F1076" i="23"/>
  <c r="G1076" i="23"/>
  <c r="H1076" i="23"/>
  <c r="J1076" i="23"/>
  <c r="K1076" i="23"/>
  <c r="L1076" i="23"/>
  <c r="M1076" i="23"/>
  <c r="AG1076" i="23"/>
  <c r="AQ1076" i="23"/>
  <c r="C1077" i="23"/>
  <c r="D1077" i="23"/>
  <c r="E1077" i="23"/>
  <c r="F1077" i="23"/>
  <c r="G1077" i="23"/>
  <c r="H1077" i="23"/>
  <c r="J1077" i="23"/>
  <c r="K1077" i="23"/>
  <c r="L1077" i="23"/>
  <c r="M1077" i="23"/>
  <c r="AG1077" i="23"/>
  <c r="AQ1077" i="23"/>
  <c r="C1078" i="23"/>
  <c r="D1078" i="23"/>
  <c r="E1078" i="23"/>
  <c r="F1078" i="23"/>
  <c r="G1078" i="23"/>
  <c r="H1078" i="23"/>
  <c r="J1078" i="23"/>
  <c r="K1078" i="23"/>
  <c r="L1078" i="23"/>
  <c r="M1078" i="23"/>
  <c r="AG1078" i="23"/>
  <c r="AQ1078" i="23"/>
  <c r="C1079" i="23"/>
  <c r="D1079" i="23"/>
  <c r="E1079" i="23"/>
  <c r="F1079" i="23"/>
  <c r="G1079" i="23"/>
  <c r="H1079" i="23"/>
  <c r="J1079" i="23"/>
  <c r="K1079" i="23"/>
  <c r="L1079" i="23"/>
  <c r="M1079" i="23"/>
  <c r="AG1079" i="23"/>
  <c r="AQ1079" i="23"/>
  <c r="C1080" i="23"/>
  <c r="D1080" i="23"/>
  <c r="E1080" i="23"/>
  <c r="F1080" i="23"/>
  <c r="G1080" i="23"/>
  <c r="H1080" i="23"/>
  <c r="J1080" i="23"/>
  <c r="K1080" i="23"/>
  <c r="L1080" i="23"/>
  <c r="M1080" i="23"/>
  <c r="AG1080" i="23"/>
  <c r="AQ1080" i="23"/>
  <c r="C1081" i="23"/>
  <c r="D1081" i="23"/>
  <c r="E1081" i="23"/>
  <c r="F1081" i="23"/>
  <c r="G1081" i="23"/>
  <c r="H1081" i="23"/>
  <c r="J1081" i="23"/>
  <c r="K1081" i="23"/>
  <c r="L1081" i="23"/>
  <c r="M1081" i="23"/>
  <c r="AG1081" i="23"/>
  <c r="AQ1081" i="23"/>
  <c r="C1082" i="23"/>
  <c r="D1082" i="23"/>
  <c r="E1082" i="23"/>
  <c r="F1082" i="23"/>
  <c r="G1082" i="23"/>
  <c r="H1082" i="23"/>
  <c r="J1082" i="23"/>
  <c r="K1082" i="23"/>
  <c r="L1082" i="23"/>
  <c r="M1082" i="23"/>
  <c r="AG1082" i="23"/>
  <c r="AQ1082" i="23"/>
  <c r="C1083" i="23"/>
  <c r="D1083" i="23"/>
  <c r="E1083" i="23"/>
  <c r="F1083" i="23"/>
  <c r="G1083" i="23"/>
  <c r="H1083" i="23"/>
  <c r="J1083" i="23"/>
  <c r="K1083" i="23"/>
  <c r="L1083" i="23"/>
  <c r="M1083" i="23"/>
  <c r="AG1083" i="23"/>
  <c r="AQ1083" i="23"/>
  <c r="C1084" i="23"/>
  <c r="D1084" i="23"/>
  <c r="E1084" i="23"/>
  <c r="F1084" i="23"/>
  <c r="G1084" i="23"/>
  <c r="H1084" i="23"/>
  <c r="J1084" i="23"/>
  <c r="K1084" i="23"/>
  <c r="L1084" i="23"/>
  <c r="M1084" i="23"/>
  <c r="AG1084" i="23"/>
  <c r="AQ1084" i="23"/>
  <c r="C1085" i="23"/>
  <c r="D1085" i="23"/>
  <c r="E1085" i="23"/>
  <c r="F1085" i="23"/>
  <c r="G1085" i="23"/>
  <c r="H1085" i="23"/>
  <c r="J1085" i="23"/>
  <c r="K1085" i="23"/>
  <c r="L1085" i="23"/>
  <c r="M1085" i="23"/>
  <c r="AG1085" i="23"/>
  <c r="AQ1085" i="23"/>
  <c r="C1086" i="23"/>
  <c r="D1086" i="23"/>
  <c r="E1086" i="23"/>
  <c r="F1086" i="23"/>
  <c r="G1086" i="23"/>
  <c r="H1086" i="23"/>
  <c r="J1086" i="23"/>
  <c r="K1086" i="23"/>
  <c r="L1086" i="23"/>
  <c r="M1086" i="23"/>
  <c r="AG1086" i="23"/>
  <c r="AQ1086" i="23"/>
  <c r="C1087" i="23"/>
  <c r="D1087" i="23"/>
  <c r="E1087" i="23"/>
  <c r="F1087" i="23"/>
  <c r="G1087" i="23"/>
  <c r="H1087" i="23"/>
  <c r="J1087" i="23"/>
  <c r="K1087" i="23"/>
  <c r="L1087" i="23"/>
  <c r="M1087" i="23"/>
  <c r="AG1087" i="23"/>
  <c r="AQ1087" i="23"/>
  <c r="C1088" i="23"/>
  <c r="D1088" i="23"/>
  <c r="E1088" i="23"/>
  <c r="F1088" i="23"/>
  <c r="G1088" i="23"/>
  <c r="H1088" i="23"/>
  <c r="J1088" i="23"/>
  <c r="K1088" i="23"/>
  <c r="L1088" i="23"/>
  <c r="M1088" i="23"/>
  <c r="AG1088" i="23"/>
  <c r="AQ1088" i="23"/>
  <c r="C1089" i="23"/>
  <c r="D1089" i="23"/>
  <c r="E1089" i="23"/>
  <c r="F1089" i="23"/>
  <c r="G1089" i="23"/>
  <c r="H1089" i="23"/>
  <c r="J1089" i="23"/>
  <c r="K1089" i="23"/>
  <c r="L1089" i="23"/>
  <c r="M1089" i="23"/>
  <c r="AG1089" i="23"/>
  <c r="AQ1089" i="23"/>
  <c r="C1090" i="23"/>
  <c r="D1090" i="23"/>
  <c r="E1090" i="23"/>
  <c r="F1090" i="23"/>
  <c r="G1090" i="23"/>
  <c r="H1090" i="23"/>
  <c r="J1090" i="23"/>
  <c r="K1090" i="23"/>
  <c r="L1090" i="23"/>
  <c r="M1090" i="23"/>
  <c r="AG1090" i="23"/>
  <c r="AQ1090" i="23"/>
  <c r="C1091" i="23"/>
  <c r="D1091" i="23"/>
  <c r="E1091" i="23"/>
  <c r="F1091" i="23"/>
  <c r="G1091" i="23"/>
  <c r="H1091" i="23"/>
  <c r="J1091" i="23"/>
  <c r="K1091" i="23"/>
  <c r="L1091" i="23"/>
  <c r="M1091" i="23"/>
  <c r="AG1091" i="23"/>
  <c r="AQ1091" i="23"/>
  <c r="C1092" i="23"/>
  <c r="D1092" i="23"/>
  <c r="E1092" i="23"/>
  <c r="F1092" i="23"/>
  <c r="G1092" i="23"/>
  <c r="H1092" i="23"/>
  <c r="J1092" i="23"/>
  <c r="K1092" i="23"/>
  <c r="L1092" i="23"/>
  <c r="M1092" i="23"/>
  <c r="AG1092" i="23"/>
  <c r="AQ1092" i="23"/>
  <c r="C1093" i="23"/>
  <c r="D1093" i="23"/>
  <c r="E1093" i="23"/>
  <c r="F1093" i="23"/>
  <c r="G1093" i="23"/>
  <c r="H1093" i="23"/>
  <c r="J1093" i="23"/>
  <c r="K1093" i="23"/>
  <c r="L1093" i="23"/>
  <c r="M1093" i="23"/>
  <c r="AG1093" i="23"/>
  <c r="AQ1093" i="23"/>
  <c r="C1094" i="23"/>
  <c r="D1094" i="23"/>
  <c r="E1094" i="23"/>
  <c r="F1094" i="23"/>
  <c r="G1094" i="23"/>
  <c r="H1094" i="23"/>
  <c r="J1094" i="23"/>
  <c r="K1094" i="23"/>
  <c r="L1094" i="23"/>
  <c r="M1094" i="23"/>
  <c r="AG1094" i="23"/>
  <c r="AQ1094" i="23"/>
  <c r="C1095" i="23"/>
  <c r="D1095" i="23"/>
  <c r="E1095" i="23"/>
  <c r="F1095" i="23"/>
  <c r="G1095" i="23"/>
  <c r="H1095" i="23"/>
  <c r="J1095" i="23"/>
  <c r="K1095" i="23"/>
  <c r="L1095" i="23"/>
  <c r="M1095" i="23"/>
  <c r="AG1095" i="23"/>
  <c r="AQ1095" i="23"/>
  <c r="C1096" i="23"/>
  <c r="D1096" i="23"/>
  <c r="E1096" i="23"/>
  <c r="F1096" i="23"/>
  <c r="G1096" i="23"/>
  <c r="H1096" i="23"/>
  <c r="J1096" i="23"/>
  <c r="K1096" i="23"/>
  <c r="L1096" i="23"/>
  <c r="M1096" i="23"/>
  <c r="AG1096" i="23"/>
  <c r="AQ1096" i="23"/>
  <c r="C1097" i="23"/>
  <c r="D1097" i="23"/>
  <c r="E1097" i="23"/>
  <c r="F1097" i="23"/>
  <c r="G1097" i="23"/>
  <c r="H1097" i="23"/>
  <c r="J1097" i="23"/>
  <c r="K1097" i="23"/>
  <c r="L1097" i="23"/>
  <c r="M1097" i="23"/>
  <c r="AG1097" i="23"/>
  <c r="AQ1097" i="23"/>
  <c r="C1098" i="23"/>
  <c r="D1098" i="23"/>
  <c r="E1098" i="23"/>
  <c r="F1098" i="23"/>
  <c r="G1098" i="23"/>
  <c r="H1098" i="23"/>
  <c r="J1098" i="23"/>
  <c r="K1098" i="23"/>
  <c r="L1098" i="23"/>
  <c r="M1098" i="23"/>
  <c r="AG1098" i="23"/>
  <c r="AQ1098" i="23"/>
  <c r="C1099" i="23"/>
  <c r="D1099" i="23"/>
  <c r="E1099" i="23"/>
  <c r="F1099" i="23"/>
  <c r="G1099" i="23"/>
  <c r="H1099" i="23"/>
  <c r="J1099" i="23"/>
  <c r="K1099" i="23"/>
  <c r="L1099" i="23"/>
  <c r="M1099" i="23"/>
  <c r="AG1099" i="23"/>
  <c r="AQ1099" i="23"/>
  <c r="C1100" i="23"/>
  <c r="D1100" i="23"/>
  <c r="E1100" i="23"/>
  <c r="F1100" i="23"/>
  <c r="G1100" i="23"/>
  <c r="H1100" i="23"/>
  <c r="J1100" i="23"/>
  <c r="K1100" i="23"/>
  <c r="L1100" i="23"/>
  <c r="M1100" i="23"/>
  <c r="AG1100" i="23"/>
  <c r="AQ1100" i="23"/>
  <c r="C1101" i="23"/>
  <c r="D1101" i="23"/>
  <c r="E1101" i="23"/>
  <c r="F1101" i="23"/>
  <c r="G1101" i="23"/>
  <c r="H1101" i="23"/>
  <c r="J1101" i="23"/>
  <c r="K1101" i="23"/>
  <c r="L1101" i="23"/>
  <c r="M1101" i="23"/>
  <c r="AG1101" i="23"/>
  <c r="AQ1101" i="23"/>
  <c r="C1102" i="23"/>
  <c r="D1102" i="23"/>
  <c r="E1102" i="23"/>
  <c r="F1102" i="23"/>
  <c r="G1102" i="23"/>
  <c r="H1102" i="23"/>
  <c r="J1102" i="23"/>
  <c r="K1102" i="23"/>
  <c r="L1102" i="23"/>
  <c r="M1102" i="23"/>
  <c r="AG1102" i="23"/>
  <c r="AQ1102" i="23"/>
  <c r="C1103" i="23"/>
  <c r="D1103" i="23"/>
  <c r="E1103" i="23"/>
  <c r="F1103" i="23"/>
  <c r="G1103" i="23"/>
  <c r="H1103" i="23"/>
  <c r="J1103" i="23"/>
  <c r="K1103" i="23"/>
  <c r="L1103" i="23"/>
  <c r="M1103" i="23"/>
  <c r="AG1103" i="23"/>
  <c r="AQ1103" i="23"/>
  <c r="C1104" i="23"/>
  <c r="D1104" i="23"/>
  <c r="E1104" i="23"/>
  <c r="F1104" i="23"/>
  <c r="G1104" i="23"/>
  <c r="H1104" i="23"/>
  <c r="J1104" i="23"/>
  <c r="K1104" i="23"/>
  <c r="L1104" i="23"/>
  <c r="M1104" i="23"/>
  <c r="AG1104" i="23"/>
  <c r="AQ1104" i="23"/>
  <c r="C1105" i="23"/>
  <c r="D1105" i="23"/>
  <c r="E1105" i="23"/>
  <c r="F1105" i="23"/>
  <c r="G1105" i="23"/>
  <c r="H1105" i="23"/>
  <c r="J1105" i="23"/>
  <c r="K1105" i="23"/>
  <c r="L1105" i="23"/>
  <c r="M1105" i="23"/>
  <c r="AG1105" i="23"/>
  <c r="AQ1105" i="23"/>
  <c r="C1106" i="23"/>
  <c r="D1106" i="23"/>
  <c r="E1106" i="23"/>
  <c r="F1106" i="23"/>
  <c r="G1106" i="23"/>
  <c r="H1106" i="23"/>
  <c r="J1106" i="23"/>
  <c r="K1106" i="23"/>
  <c r="L1106" i="23"/>
  <c r="M1106" i="23"/>
  <c r="AG1106" i="23"/>
  <c r="AQ1106" i="23"/>
  <c r="C1107" i="23"/>
  <c r="D1107" i="23"/>
  <c r="E1107" i="23"/>
  <c r="F1107" i="23"/>
  <c r="G1107" i="23"/>
  <c r="H1107" i="23"/>
  <c r="J1107" i="23"/>
  <c r="K1107" i="23"/>
  <c r="L1107" i="23"/>
  <c r="M1107" i="23"/>
  <c r="AG1107" i="23"/>
  <c r="AQ1107" i="23"/>
  <c r="C1108" i="23"/>
  <c r="D1108" i="23"/>
  <c r="E1108" i="23"/>
  <c r="F1108" i="23"/>
  <c r="G1108" i="23"/>
  <c r="H1108" i="23"/>
  <c r="J1108" i="23"/>
  <c r="K1108" i="23"/>
  <c r="L1108" i="23"/>
  <c r="M1108" i="23"/>
  <c r="AG1108" i="23"/>
  <c r="AQ1108" i="23"/>
  <c r="C1109" i="23"/>
  <c r="D1109" i="23"/>
  <c r="E1109" i="23"/>
  <c r="F1109" i="23"/>
  <c r="G1109" i="23"/>
  <c r="H1109" i="23"/>
  <c r="J1109" i="23"/>
  <c r="K1109" i="23"/>
  <c r="L1109" i="23"/>
  <c r="M1109" i="23"/>
  <c r="AG1109" i="23"/>
  <c r="AQ1109" i="23"/>
  <c r="C1110" i="23"/>
  <c r="D1110" i="23"/>
  <c r="E1110" i="23"/>
  <c r="F1110" i="23"/>
  <c r="G1110" i="23"/>
  <c r="H1110" i="23"/>
  <c r="J1110" i="23"/>
  <c r="K1110" i="23"/>
  <c r="L1110" i="23"/>
  <c r="M1110" i="23"/>
  <c r="AG1110" i="23"/>
  <c r="AQ1110" i="23"/>
  <c r="C1111" i="23"/>
  <c r="D1111" i="23"/>
  <c r="E1111" i="23"/>
  <c r="F1111" i="23"/>
  <c r="G1111" i="23"/>
  <c r="H1111" i="23"/>
  <c r="J1111" i="23"/>
  <c r="K1111" i="23"/>
  <c r="L1111" i="23"/>
  <c r="M1111" i="23"/>
  <c r="AG1111" i="23"/>
  <c r="AQ1111" i="23"/>
  <c r="C1112" i="23"/>
  <c r="D1112" i="23"/>
  <c r="E1112" i="23"/>
  <c r="F1112" i="23"/>
  <c r="G1112" i="23"/>
  <c r="H1112" i="23"/>
  <c r="J1112" i="23"/>
  <c r="K1112" i="23"/>
  <c r="L1112" i="23"/>
  <c r="M1112" i="23"/>
  <c r="AG1112" i="23"/>
  <c r="AQ1112" i="23"/>
  <c r="C1113" i="23"/>
  <c r="D1113" i="23"/>
  <c r="E1113" i="23"/>
  <c r="F1113" i="23"/>
  <c r="G1113" i="23"/>
  <c r="H1113" i="23"/>
  <c r="J1113" i="23"/>
  <c r="K1113" i="23"/>
  <c r="L1113" i="23"/>
  <c r="M1113" i="23"/>
  <c r="AG1113" i="23"/>
  <c r="AQ1113" i="23"/>
  <c r="C1114" i="23"/>
  <c r="D1114" i="23"/>
  <c r="E1114" i="23"/>
  <c r="F1114" i="23"/>
  <c r="G1114" i="23"/>
  <c r="H1114" i="23"/>
  <c r="J1114" i="23"/>
  <c r="K1114" i="23"/>
  <c r="L1114" i="23"/>
  <c r="M1114" i="23"/>
  <c r="AG1114" i="23"/>
  <c r="AQ1114" i="23"/>
  <c r="C1115" i="23"/>
  <c r="D1115" i="23"/>
  <c r="E1115" i="23"/>
  <c r="F1115" i="23"/>
  <c r="G1115" i="23"/>
  <c r="H1115" i="23"/>
  <c r="J1115" i="23"/>
  <c r="K1115" i="23"/>
  <c r="L1115" i="23"/>
  <c r="M1115" i="23"/>
  <c r="AG1115" i="23"/>
  <c r="AQ1115" i="23"/>
  <c r="C1116" i="23"/>
  <c r="D1116" i="23"/>
  <c r="E1116" i="23"/>
  <c r="F1116" i="23"/>
  <c r="G1116" i="23"/>
  <c r="H1116" i="23"/>
  <c r="J1116" i="23"/>
  <c r="K1116" i="23"/>
  <c r="L1116" i="23"/>
  <c r="M1116" i="23"/>
  <c r="AG1116" i="23"/>
  <c r="AQ1116" i="23"/>
  <c r="C1117" i="23"/>
  <c r="D1117" i="23"/>
  <c r="E1117" i="23"/>
  <c r="F1117" i="23"/>
  <c r="G1117" i="23"/>
  <c r="H1117" i="23"/>
  <c r="J1117" i="23"/>
  <c r="K1117" i="23"/>
  <c r="L1117" i="23"/>
  <c r="M1117" i="23"/>
  <c r="AG1117" i="23"/>
  <c r="AQ1117" i="23"/>
  <c r="C1118" i="23"/>
  <c r="D1118" i="23"/>
  <c r="E1118" i="23"/>
  <c r="F1118" i="23"/>
  <c r="G1118" i="23"/>
  <c r="H1118" i="23"/>
  <c r="J1118" i="23"/>
  <c r="K1118" i="23"/>
  <c r="L1118" i="23"/>
  <c r="M1118" i="23"/>
  <c r="AG1118" i="23"/>
  <c r="AQ1118" i="23"/>
  <c r="C1119" i="23"/>
  <c r="D1119" i="23"/>
  <c r="E1119" i="23"/>
  <c r="F1119" i="23"/>
  <c r="G1119" i="23"/>
  <c r="H1119" i="23"/>
  <c r="J1119" i="23"/>
  <c r="K1119" i="23"/>
  <c r="L1119" i="23"/>
  <c r="M1119" i="23"/>
  <c r="AG1119" i="23"/>
  <c r="AQ1119" i="23"/>
  <c r="C1120" i="23"/>
  <c r="D1120" i="23"/>
  <c r="E1120" i="23"/>
  <c r="F1120" i="23"/>
  <c r="G1120" i="23"/>
  <c r="H1120" i="23"/>
  <c r="J1120" i="23"/>
  <c r="K1120" i="23"/>
  <c r="L1120" i="23"/>
  <c r="M1120" i="23"/>
  <c r="AG1120" i="23"/>
  <c r="AQ1120" i="23"/>
  <c r="C1121" i="23"/>
  <c r="D1121" i="23"/>
  <c r="E1121" i="23"/>
  <c r="F1121" i="23"/>
  <c r="G1121" i="23"/>
  <c r="H1121" i="23"/>
  <c r="J1121" i="23"/>
  <c r="K1121" i="23"/>
  <c r="L1121" i="23"/>
  <c r="M1121" i="23"/>
  <c r="AG1121" i="23"/>
  <c r="AQ1121" i="23"/>
  <c r="C1122" i="23"/>
  <c r="D1122" i="23"/>
  <c r="E1122" i="23"/>
  <c r="F1122" i="23"/>
  <c r="G1122" i="23"/>
  <c r="H1122" i="23"/>
  <c r="J1122" i="23"/>
  <c r="K1122" i="23"/>
  <c r="L1122" i="23"/>
  <c r="M1122" i="23"/>
  <c r="AG1122" i="23"/>
  <c r="AQ1122" i="23"/>
  <c r="C1123" i="23"/>
  <c r="D1123" i="23"/>
  <c r="E1123" i="23"/>
  <c r="F1123" i="23"/>
  <c r="G1123" i="23"/>
  <c r="H1123" i="23"/>
  <c r="J1123" i="23"/>
  <c r="K1123" i="23"/>
  <c r="L1123" i="23"/>
  <c r="M1123" i="23"/>
  <c r="AG1123" i="23"/>
  <c r="AQ1123" i="23"/>
  <c r="C1124" i="23"/>
  <c r="D1124" i="23"/>
  <c r="E1124" i="23"/>
  <c r="F1124" i="23"/>
  <c r="G1124" i="23"/>
  <c r="H1124" i="23"/>
  <c r="J1124" i="23"/>
  <c r="K1124" i="23"/>
  <c r="L1124" i="23"/>
  <c r="M1124" i="23"/>
  <c r="AG1124" i="23"/>
  <c r="AQ1124" i="23"/>
  <c r="C1125" i="23"/>
  <c r="D1125" i="23"/>
  <c r="E1125" i="23"/>
  <c r="F1125" i="23"/>
  <c r="G1125" i="23"/>
  <c r="H1125" i="23"/>
  <c r="J1125" i="23"/>
  <c r="K1125" i="23"/>
  <c r="L1125" i="23"/>
  <c r="M1125" i="23"/>
  <c r="AG1125" i="23"/>
  <c r="AQ1125" i="23"/>
  <c r="C1126" i="23"/>
  <c r="D1126" i="23"/>
  <c r="E1126" i="23"/>
  <c r="F1126" i="23"/>
  <c r="G1126" i="23"/>
  <c r="H1126" i="23"/>
  <c r="J1126" i="23"/>
  <c r="K1126" i="23"/>
  <c r="L1126" i="23"/>
  <c r="M1126" i="23"/>
  <c r="AG1126" i="23"/>
  <c r="AQ1126" i="23"/>
  <c r="C1127" i="23"/>
  <c r="D1127" i="23"/>
  <c r="E1127" i="23"/>
  <c r="F1127" i="23"/>
  <c r="G1127" i="23"/>
  <c r="H1127" i="23"/>
  <c r="J1127" i="23"/>
  <c r="K1127" i="23"/>
  <c r="L1127" i="23"/>
  <c r="M1127" i="23"/>
  <c r="AG1127" i="23"/>
  <c r="AQ1127" i="23"/>
  <c r="C1128" i="23"/>
  <c r="D1128" i="23"/>
  <c r="E1128" i="23"/>
  <c r="F1128" i="23"/>
  <c r="G1128" i="23"/>
  <c r="H1128" i="23"/>
  <c r="J1128" i="23"/>
  <c r="K1128" i="23"/>
  <c r="L1128" i="23"/>
  <c r="M1128" i="23"/>
  <c r="AG1128" i="23"/>
  <c r="AQ1128" i="23"/>
  <c r="C1129" i="23"/>
  <c r="D1129" i="23"/>
  <c r="E1129" i="23"/>
  <c r="F1129" i="23"/>
  <c r="G1129" i="23"/>
  <c r="H1129" i="23"/>
  <c r="J1129" i="23"/>
  <c r="K1129" i="23"/>
  <c r="L1129" i="23"/>
  <c r="M1129" i="23"/>
  <c r="AG1129" i="23"/>
  <c r="AQ1129" i="23"/>
  <c r="C1130" i="23"/>
  <c r="D1130" i="23"/>
  <c r="E1130" i="23"/>
  <c r="F1130" i="23"/>
  <c r="G1130" i="23"/>
  <c r="H1130" i="23"/>
  <c r="J1130" i="23"/>
  <c r="K1130" i="23"/>
  <c r="L1130" i="23"/>
  <c r="M1130" i="23"/>
  <c r="AG1130" i="23"/>
  <c r="AQ1130" i="23"/>
  <c r="C1131" i="23"/>
  <c r="D1131" i="23"/>
  <c r="E1131" i="23"/>
  <c r="F1131" i="23"/>
  <c r="G1131" i="23"/>
  <c r="H1131" i="23"/>
  <c r="J1131" i="23"/>
  <c r="K1131" i="23"/>
  <c r="L1131" i="23"/>
  <c r="M1131" i="23"/>
  <c r="AG1131" i="23"/>
  <c r="AQ1131" i="23"/>
  <c r="C1132" i="23"/>
  <c r="D1132" i="23"/>
  <c r="E1132" i="23"/>
  <c r="F1132" i="23"/>
  <c r="G1132" i="23"/>
  <c r="H1132" i="23"/>
  <c r="J1132" i="23"/>
  <c r="K1132" i="23"/>
  <c r="L1132" i="23"/>
  <c r="M1132" i="23"/>
  <c r="AG1132" i="23"/>
  <c r="AQ1132" i="23"/>
  <c r="C1133" i="23"/>
  <c r="D1133" i="23"/>
  <c r="E1133" i="23"/>
  <c r="F1133" i="23"/>
  <c r="G1133" i="23"/>
  <c r="H1133" i="23"/>
  <c r="J1133" i="23"/>
  <c r="K1133" i="23"/>
  <c r="L1133" i="23"/>
  <c r="M1133" i="23"/>
  <c r="AG1133" i="23"/>
  <c r="AQ1133" i="23"/>
  <c r="C1134" i="23"/>
  <c r="D1134" i="23"/>
  <c r="E1134" i="23"/>
  <c r="F1134" i="23"/>
  <c r="G1134" i="23"/>
  <c r="H1134" i="23"/>
  <c r="J1134" i="23"/>
  <c r="K1134" i="23"/>
  <c r="L1134" i="23"/>
  <c r="M1134" i="23"/>
  <c r="AG1134" i="23"/>
  <c r="AQ1134" i="23"/>
  <c r="C1135" i="23"/>
  <c r="D1135" i="23"/>
  <c r="E1135" i="23"/>
  <c r="F1135" i="23"/>
  <c r="G1135" i="23"/>
  <c r="H1135" i="23"/>
  <c r="J1135" i="23"/>
  <c r="K1135" i="23"/>
  <c r="L1135" i="23"/>
  <c r="M1135" i="23"/>
  <c r="AG1135" i="23"/>
  <c r="AQ1135" i="23"/>
  <c r="C1136" i="23"/>
  <c r="D1136" i="23"/>
  <c r="E1136" i="23"/>
  <c r="F1136" i="23"/>
  <c r="G1136" i="23"/>
  <c r="H1136" i="23"/>
  <c r="J1136" i="23"/>
  <c r="K1136" i="23"/>
  <c r="L1136" i="23"/>
  <c r="M1136" i="23"/>
  <c r="AG1136" i="23"/>
  <c r="AQ1136" i="23"/>
  <c r="C1137" i="23"/>
  <c r="D1137" i="23"/>
  <c r="E1137" i="23"/>
  <c r="F1137" i="23"/>
  <c r="G1137" i="23"/>
  <c r="H1137" i="23"/>
  <c r="J1137" i="23"/>
  <c r="K1137" i="23"/>
  <c r="L1137" i="23"/>
  <c r="M1137" i="23"/>
  <c r="AG1137" i="23"/>
  <c r="AQ1137" i="23"/>
  <c r="C1138" i="23"/>
  <c r="D1138" i="23"/>
  <c r="E1138" i="23"/>
  <c r="F1138" i="23"/>
  <c r="G1138" i="23"/>
  <c r="H1138" i="23"/>
  <c r="J1138" i="23"/>
  <c r="K1138" i="23"/>
  <c r="L1138" i="23"/>
  <c r="M1138" i="23"/>
  <c r="AG1138" i="23"/>
  <c r="AQ1138" i="23"/>
  <c r="C1139" i="23"/>
  <c r="D1139" i="23"/>
  <c r="E1139" i="23"/>
  <c r="F1139" i="23"/>
  <c r="G1139" i="23"/>
  <c r="H1139" i="23"/>
  <c r="J1139" i="23"/>
  <c r="K1139" i="23"/>
  <c r="L1139" i="23"/>
  <c r="M1139" i="23"/>
  <c r="AG1139" i="23"/>
  <c r="AQ1139" i="23"/>
  <c r="C1140" i="23"/>
  <c r="D1140" i="23"/>
  <c r="E1140" i="23"/>
  <c r="F1140" i="23"/>
  <c r="G1140" i="23"/>
  <c r="H1140" i="23"/>
  <c r="J1140" i="23"/>
  <c r="K1140" i="23"/>
  <c r="L1140" i="23"/>
  <c r="M1140" i="23"/>
  <c r="AG1140" i="23"/>
  <c r="AQ1140" i="23"/>
  <c r="C1141" i="23"/>
  <c r="D1141" i="23"/>
  <c r="E1141" i="23"/>
  <c r="F1141" i="23"/>
  <c r="G1141" i="23"/>
  <c r="H1141" i="23"/>
  <c r="J1141" i="23"/>
  <c r="K1141" i="23"/>
  <c r="L1141" i="23"/>
  <c r="M1141" i="23"/>
  <c r="AG1141" i="23"/>
  <c r="AQ1141" i="23"/>
  <c r="C1142" i="23"/>
  <c r="D1142" i="23"/>
  <c r="E1142" i="23"/>
  <c r="F1142" i="23"/>
  <c r="G1142" i="23"/>
  <c r="H1142" i="23"/>
  <c r="J1142" i="23"/>
  <c r="K1142" i="23"/>
  <c r="L1142" i="23"/>
  <c r="M1142" i="23"/>
  <c r="AG1142" i="23"/>
  <c r="AQ1142" i="23"/>
  <c r="C1143" i="23"/>
  <c r="D1143" i="23"/>
  <c r="E1143" i="23"/>
  <c r="F1143" i="23"/>
  <c r="G1143" i="23"/>
  <c r="H1143" i="23"/>
  <c r="J1143" i="23"/>
  <c r="K1143" i="23"/>
  <c r="L1143" i="23"/>
  <c r="M1143" i="23"/>
  <c r="AG1143" i="23"/>
  <c r="AQ1143" i="23"/>
  <c r="C1144" i="23"/>
  <c r="D1144" i="23"/>
  <c r="E1144" i="23"/>
  <c r="F1144" i="23"/>
  <c r="G1144" i="23"/>
  <c r="H1144" i="23"/>
  <c r="J1144" i="23"/>
  <c r="K1144" i="23"/>
  <c r="L1144" i="23"/>
  <c r="M1144" i="23"/>
  <c r="AG1144" i="23"/>
  <c r="AQ1144" i="23"/>
  <c r="C1145" i="23"/>
  <c r="D1145" i="23"/>
  <c r="E1145" i="23"/>
  <c r="F1145" i="23"/>
  <c r="G1145" i="23"/>
  <c r="H1145" i="23"/>
  <c r="J1145" i="23"/>
  <c r="K1145" i="23"/>
  <c r="L1145" i="23"/>
  <c r="M1145" i="23"/>
  <c r="AG1145" i="23"/>
  <c r="AQ1145" i="23"/>
  <c r="C1146" i="23"/>
  <c r="D1146" i="23"/>
  <c r="E1146" i="23"/>
  <c r="F1146" i="23"/>
  <c r="G1146" i="23"/>
  <c r="H1146" i="23"/>
  <c r="J1146" i="23"/>
  <c r="K1146" i="23"/>
  <c r="L1146" i="23"/>
  <c r="M1146" i="23"/>
  <c r="AG1146" i="23"/>
  <c r="AQ1146" i="23"/>
  <c r="C1147" i="23"/>
  <c r="D1147" i="23"/>
  <c r="E1147" i="23"/>
  <c r="F1147" i="23"/>
  <c r="G1147" i="23"/>
  <c r="H1147" i="23"/>
  <c r="J1147" i="23"/>
  <c r="K1147" i="23"/>
  <c r="L1147" i="23"/>
  <c r="M1147" i="23"/>
  <c r="AG1147" i="23"/>
  <c r="AQ1147" i="23"/>
  <c r="C1148" i="23"/>
  <c r="D1148" i="23"/>
  <c r="E1148" i="23"/>
  <c r="F1148" i="23"/>
  <c r="G1148" i="23"/>
  <c r="H1148" i="23"/>
  <c r="J1148" i="23"/>
  <c r="K1148" i="23"/>
  <c r="L1148" i="23"/>
  <c r="M1148" i="23"/>
  <c r="AG1148" i="23"/>
  <c r="AQ1148" i="23"/>
  <c r="C1149" i="23"/>
  <c r="D1149" i="23"/>
  <c r="E1149" i="23"/>
  <c r="F1149" i="23"/>
  <c r="G1149" i="23"/>
  <c r="H1149" i="23"/>
  <c r="J1149" i="23"/>
  <c r="K1149" i="23"/>
  <c r="L1149" i="23"/>
  <c r="M1149" i="23"/>
  <c r="AG1149" i="23"/>
  <c r="AQ1149" i="23"/>
  <c r="C1150" i="23"/>
  <c r="D1150" i="23"/>
  <c r="E1150" i="23"/>
  <c r="F1150" i="23"/>
  <c r="G1150" i="23"/>
  <c r="H1150" i="23"/>
  <c r="J1150" i="23"/>
  <c r="K1150" i="23"/>
  <c r="L1150" i="23"/>
  <c r="M1150" i="23"/>
  <c r="AG1150" i="23"/>
  <c r="AQ1150" i="23"/>
  <c r="C1151" i="23"/>
  <c r="D1151" i="23"/>
  <c r="E1151" i="23"/>
  <c r="F1151" i="23"/>
  <c r="G1151" i="23"/>
  <c r="H1151" i="23"/>
  <c r="J1151" i="23"/>
  <c r="K1151" i="23"/>
  <c r="L1151" i="23"/>
  <c r="M1151" i="23"/>
  <c r="AG1151" i="23"/>
  <c r="AQ1151" i="23"/>
  <c r="C1152" i="23"/>
  <c r="D1152" i="23"/>
  <c r="E1152" i="23"/>
  <c r="F1152" i="23"/>
  <c r="G1152" i="23"/>
  <c r="H1152" i="23"/>
  <c r="J1152" i="23"/>
  <c r="K1152" i="23"/>
  <c r="L1152" i="23"/>
  <c r="M1152" i="23"/>
  <c r="AG1152" i="23"/>
  <c r="AQ1152" i="23"/>
  <c r="C1153" i="23"/>
  <c r="D1153" i="23"/>
  <c r="E1153" i="23"/>
  <c r="F1153" i="23"/>
  <c r="G1153" i="23"/>
  <c r="H1153" i="23"/>
  <c r="J1153" i="23"/>
  <c r="K1153" i="23"/>
  <c r="L1153" i="23"/>
  <c r="M1153" i="23"/>
  <c r="AG1153" i="23"/>
  <c r="AQ1153" i="23"/>
  <c r="C1154" i="23"/>
  <c r="D1154" i="23"/>
  <c r="E1154" i="23"/>
  <c r="F1154" i="23"/>
  <c r="G1154" i="23"/>
  <c r="H1154" i="23"/>
  <c r="J1154" i="23"/>
  <c r="K1154" i="23"/>
  <c r="L1154" i="23"/>
  <c r="M1154" i="23"/>
  <c r="AG1154" i="23"/>
  <c r="AQ1154" i="23"/>
  <c r="C1155" i="23"/>
  <c r="D1155" i="23"/>
  <c r="E1155" i="23"/>
  <c r="F1155" i="23"/>
  <c r="G1155" i="23"/>
  <c r="H1155" i="23"/>
  <c r="J1155" i="23"/>
  <c r="K1155" i="23"/>
  <c r="L1155" i="23"/>
  <c r="M1155" i="23"/>
  <c r="AG1155" i="23"/>
  <c r="AQ1155" i="23"/>
  <c r="C1156" i="23"/>
  <c r="D1156" i="23"/>
  <c r="E1156" i="23"/>
  <c r="F1156" i="23"/>
  <c r="G1156" i="23"/>
  <c r="H1156" i="23"/>
  <c r="J1156" i="23"/>
  <c r="K1156" i="23"/>
  <c r="L1156" i="23"/>
  <c r="M1156" i="23"/>
  <c r="AG1156" i="23"/>
  <c r="AQ1156" i="23"/>
  <c r="C1157" i="23"/>
  <c r="D1157" i="23"/>
  <c r="E1157" i="23"/>
  <c r="F1157" i="23"/>
  <c r="G1157" i="23"/>
  <c r="H1157" i="23"/>
  <c r="J1157" i="23"/>
  <c r="K1157" i="23"/>
  <c r="L1157" i="23"/>
  <c r="M1157" i="23"/>
  <c r="AG1157" i="23"/>
  <c r="AQ1157" i="23"/>
  <c r="C1158" i="23"/>
  <c r="D1158" i="23"/>
  <c r="E1158" i="23"/>
  <c r="F1158" i="23"/>
  <c r="G1158" i="23"/>
  <c r="H1158" i="23"/>
  <c r="J1158" i="23"/>
  <c r="K1158" i="23"/>
  <c r="L1158" i="23"/>
  <c r="M1158" i="23"/>
  <c r="AG1158" i="23"/>
  <c r="AQ1158" i="23"/>
  <c r="C1159" i="23"/>
  <c r="D1159" i="23"/>
  <c r="E1159" i="23"/>
  <c r="F1159" i="23"/>
  <c r="G1159" i="23"/>
  <c r="H1159" i="23"/>
  <c r="J1159" i="23"/>
  <c r="K1159" i="23"/>
  <c r="L1159" i="23"/>
  <c r="M1159" i="23"/>
  <c r="AG1159" i="23"/>
  <c r="AQ1159" i="23"/>
  <c r="C1160" i="23"/>
  <c r="D1160" i="23"/>
  <c r="E1160" i="23"/>
  <c r="F1160" i="23"/>
  <c r="G1160" i="23"/>
  <c r="H1160" i="23"/>
  <c r="J1160" i="23"/>
  <c r="K1160" i="23"/>
  <c r="L1160" i="23"/>
  <c r="M1160" i="23"/>
  <c r="AG1160" i="23"/>
  <c r="AQ1160" i="23"/>
  <c r="C1161" i="23"/>
  <c r="D1161" i="23"/>
  <c r="E1161" i="23"/>
  <c r="F1161" i="23"/>
  <c r="G1161" i="23"/>
  <c r="H1161" i="23"/>
  <c r="J1161" i="23"/>
  <c r="K1161" i="23"/>
  <c r="L1161" i="23"/>
  <c r="M1161" i="23"/>
  <c r="AG1161" i="23"/>
  <c r="AQ1161" i="23"/>
  <c r="C1162" i="23"/>
  <c r="D1162" i="23"/>
  <c r="E1162" i="23"/>
  <c r="F1162" i="23"/>
  <c r="G1162" i="23"/>
  <c r="H1162" i="23"/>
  <c r="J1162" i="23"/>
  <c r="K1162" i="23"/>
  <c r="L1162" i="23"/>
  <c r="M1162" i="23"/>
  <c r="AG1162" i="23"/>
  <c r="AQ1162" i="23"/>
  <c r="C1163" i="23"/>
  <c r="D1163" i="23"/>
  <c r="E1163" i="23"/>
  <c r="F1163" i="23"/>
  <c r="G1163" i="23"/>
  <c r="H1163" i="23"/>
  <c r="J1163" i="23"/>
  <c r="K1163" i="23"/>
  <c r="L1163" i="23"/>
  <c r="M1163" i="23"/>
  <c r="AG1163" i="23"/>
  <c r="AQ1163" i="23"/>
  <c r="C1164" i="23"/>
  <c r="D1164" i="23"/>
  <c r="E1164" i="23"/>
  <c r="F1164" i="23"/>
  <c r="G1164" i="23"/>
  <c r="H1164" i="23"/>
  <c r="J1164" i="23"/>
  <c r="K1164" i="23"/>
  <c r="L1164" i="23"/>
  <c r="M1164" i="23"/>
  <c r="AG1164" i="23"/>
  <c r="AQ1164" i="23"/>
  <c r="C1165" i="23"/>
  <c r="D1165" i="23"/>
  <c r="E1165" i="23"/>
  <c r="F1165" i="23"/>
  <c r="G1165" i="23"/>
  <c r="H1165" i="23"/>
  <c r="J1165" i="23"/>
  <c r="K1165" i="23"/>
  <c r="L1165" i="23"/>
  <c r="M1165" i="23"/>
  <c r="AG1165" i="23"/>
  <c r="AQ1165" i="23"/>
  <c r="C1166" i="23"/>
  <c r="D1166" i="23"/>
  <c r="E1166" i="23"/>
  <c r="F1166" i="23"/>
  <c r="G1166" i="23"/>
  <c r="H1166" i="23"/>
  <c r="J1166" i="23"/>
  <c r="K1166" i="23"/>
  <c r="L1166" i="23"/>
  <c r="M1166" i="23"/>
  <c r="AG1166" i="23"/>
  <c r="AQ1166" i="23"/>
  <c r="C1167" i="23"/>
  <c r="D1167" i="23"/>
  <c r="E1167" i="23"/>
  <c r="F1167" i="23"/>
  <c r="G1167" i="23"/>
  <c r="H1167" i="23"/>
  <c r="J1167" i="23"/>
  <c r="K1167" i="23"/>
  <c r="L1167" i="23"/>
  <c r="M1167" i="23"/>
  <c r="AG1167" i="23"/>
  <c r="AQ1167" i="23"/>
  <c r="C1168" i="23"/>
  <c r="D1168" i="23"/>
  <c r="E1168" i="23"/>
  <c r="F1168" i="23"/>
  <c r="G1168" i="23"/>
  <c r="H1168" i="23"/>
  <c r="J1168" i="23"/>
  <c r="K1168" i="23"/>
  <c r="L1168" i="23"/>
  <c r="M1168" i="23"/>
  <c r="AG1168" i="23"/>
  <c r="AQ1168" i="23"/>
  <c r="C1169" i="23"/>
  <c r="D1169" i="23"/>
  <c r="E1169" i="23"/>
  <c r="F1169" i="23"/>
  <c r="G1169" i="23"/>
  <c r="H1169" i="23"/>
  <c r="J1169" i="23"/>
  <c r="K1169" i="23"/>
  <c r="L1169" i="23"/>
  <c r="M1169" i="23"/>
  <c r="AG1169" i="23"/>
  <c r="AQ1169" i="23"/>
  <c r="C1170" i="23"/>
  <c r="D1170" i="23"/>
  <c r="E1170" i="23"/>
  <c r="F1170" i="23"/>
  <c r="G1170" i="23"/>
  <c r="H1170" i="23"/>
  <c r="J1170" i="23"/>
  <c r="K1170" i="23"/>
  <c r="L1170" i="23"/>
  <c r="M1170" i="23"/>
  <c r="AG1170" i="23"/>
  <c r="AQ1170" i="23"/>
  <c r="C1171" i="23"/>
  <c r="D1171" i="23"/>
  <c r="E1171" i="23"/>
  <c r="F1171" i="23"/>
  <c r="G1171" i="23"/>
  <c r="H1171" i="23"/>
  <c r="J1171" i="23"/>
  <c r="K1171" i="23"/>
  <c r="L1171" i="23"/>
  <c r="M1171" i="23"/>
  <c r="AG1171" i="23"/>
  <c r="AQ1171" i="23"/>
  <c r="C1172" i="23"/>
  <c r="D1172" i="23"/>
  <c r="E1172" i="23"/>
  <c r="F1172" i="23"/>
  <c r="G1172" i="23"/>
  <c r="H1172" i="23"/>
  <c r="J1172" i="23"/>
  <c r="K1172" i="23"/>
  <c r="L1172" i="23"/>
  <c r="M1172" i="23"/>
  <c r="AG1172" i="23"/>
  <c r="AQ1172" i="23"/>
  <c r="C1173" i="23"/>
  <c r="D1173" i="23"/>
  <c r="E1173" i="23"/>
  <c r="F1173" i="23"/>
  <c r="G1173" i="23"/>
  <c r="H1173" i="23"/>
  <c r="J1173" i="23"/>
  <c r="K1173" i="23"/>
  <c r="L1173" i="23"/>
  <c r="M1173" i="23"/>
  <c r="AG1173" i="23"/>
  <c r="AQ1173" i="23"/>
  <c r="C1174" i="23"/>
  <c r="D1174" i="23"/>
  <c r="E1174" i="23"/>
  <c r="F1174" i="23"/>
  <c r="G1174" i="23"/>
  <c r="H1174" i="23"/>
  <c r="J1174" i="23"/>
  <c r="K1174" i="23"/>
  <c r="L1174" i="23"/>
  <c r="M1174" i="23"/>
  <c r="AG1174" i="23"/>
  <c r="AQ1174" i="23"/>
  <c r="C1175" i="23"/>
  <c r="D1175" i="23"/>
  <c r="E1175" i="23"/>
  <c r="F1175" i="23"/>
  <c r="G1175" i="23"/>
  <c r="H1175" i="23"/>
  <c r="J1175" i="23"/>
  <c r="K1175" i="23"/>
  <c r="L1175" i="23"/>
  <c r="M1175" i="23"/>
  <c r="AG1175" i="23"/>
  <c r="AQ1175" i="23"/>
  <c r="C1176" i="23"/>
  <c r="D1176" i="23"/>
  <c r="E1176" i="23"/>
  <c r="F1176" i="23"/>
  <c r="G1176" i="23"/>
  <c r="H1176" i="23"/>
  <c r="J1176" i="23"/>
  <c r="K1176" i="23"/>
  <c r="L1176" i="23"/>
  <c r="M1176" i="23"/>
  <c r="AG1176" i="23"/>
  <c r="AQ1176" i="23"/>
  <c r="C1177" i="23"/>
  <c r="D1177" i="23"/>
  <c r="E1177" i="23"/>
  <c r="F1177" i="23"/>
  <c r="G1177" i="23"/>
  <c r="H1177" i="23"/>
  <c r="J1177" i="23"/>
  <c r="K1177" i="23"/>
  <c r="L1177" i="23"/>
  <c r="M1177" i="23"/>
  <c r="AG1177" i="23"/>
  <c r="AQ1177" i="23"/>
  <c r="C1178" i="23"/>
  <c r="D1178" i="23"/>
  <c r="E1178" i="23"/>
  <c r="F1178" i="23"/>
  <c r="G1178" i="23"/>
  <c r="H1178" i="23"/>
  <c r="J1178" i="23"/>
  <c r="K1178" i="23"/>
  <c r="L1178" i="23"/>
  <c r="M1178" i="23"/>
  <c r="AG1178" i="23"/>
  <c r="AQ1178" i="23"/>
  <c r="C1179" i="23"/>
  <c r="D1179" i="23"/>
  <c r="E1179" i="23"/>
  <c r="F1179" i="23"/>
  <c r="G1179" i="23"/>
  <c r="H1179" i="23"/>
  <c r="J1179" i="23"/>
  <c r="K1179" i="23"/>
  <c r="L1179" i="23"/>
  <c r="M1179" i="23"/>
  <c r="AG1179" i="23"/>
  <c r="AQ1179" i="23"/>
  <c r="C1180" i="23"/>
  <c r="D1180" i="23"/>
  <c r="E1180" i="23"/>
  <c r="F1180" i="23"/>
  <c r="G1180" i="23"/>
  <c r="H1180" i="23"/>
  <c r="J1180" i="23"/>
  <c r="K1180" i="23"/>
  <c r="L1180" i="23"/>
  <c r="M1180" i="23"/>
  <c r="AG1180" i="23"/>
  <c r="AQ1180" i="23"/>
  <c r="C1181" i="23"/>
  <c r="D1181" i="23"/>
  <c r="E1181" i="23"/>
  <c r="F1181" i="23"/>
  <c r="G1181" i="23"/>
  <c r="H1181" i="23"/>
  <c r="J1181" i="23"/>
  <c r="K1181" i="23"/>
  <c r="L1181" i="23"/>
  <c r="M1181" i="23"/>
  <c r="AG1181" i="23"/>
  <c r="AQ1181" i="23"/>
  <c r="C1182" i="23"/>
  <c r="D1182" i="23"/>
  <c r="E1182" i="23"/>
  <c r="F1182" i="23"/>
  <c r="G1182" i="23"/>
  <c r="H1182" i="23"/>
  <c r="J1182" i="23"/>
  <c r="K1182" i="23"/>
  <c r="L1182" i="23"/>
  <c r="M1182" i="23"/>
  <c r="AG1182" i="23"/>
  <c r="AQ1182" i="23"/>
  <c r="C1183" i="23"/>
  <c r="D1183" i="23"/>
  <c r="E1183" i="23"/>
  <c r="F1183" i="23"/>
  <c r="G1183" i="23"/>
  <c r="H1183" i="23"/>
  <c r="J1183" i="23"/>
  <c r="K1183" i="23"/>
  <c r="L1183" i="23"/>
  <c r="M1183" i="23"/>
  <c r="AG1183" i="23"/>
  <c r="AQ1183" i="23"/>
  <c r="C1184" i="23"/>
  <c r="D1184" i="23"/>
  <c r="E1184" i="23"/>
  <c r="F1184" i="23"/>
  <c r="G1184" i="23"/>
  <c r="H1184" i="23"/>
  <c r="J1184" i="23"/>
  <c r="K1184" i="23"/>
  <c r="L1184" i="23"/>
  <c r="M1184" i="23"/>
  <c r="AG1184" i="23"/>
  <c r="AQ1184" i="23"/>
  <c r="C1185" i="23"/>
  <c r="D1185" i="23"/>
  <c r="E1185" i="23"/>
  <c r="F1185" i="23"/>
  <c r="G1185" i="23"/>
  <c r="H1185" i="23"/>
  <c r="J1185" i="23"/>
  <c r="K1185" i="23"/>
  <c r="L1185" i="23"/>
  <c r="M1185" i="23"/>
  <c r="AG1185" i="23"/>
  <c r="AQ1185" i="23"/>
  <c r="C1186" i="23"/>
  <c r="D1186" i="23"/>
  <c r="E1186" i="23"/>
  <c r="F1186" i="23"/>
  <c r="G1186" i="23"/>
  <c r="H1186" i="23"/>
  <c r="J1186" i="23"/>
  <c r="K1186" i="23"/>
  <c r="L1186" i="23"/>
  <c r="M1186" i="23"/>
  <c r="AG1186" i="23"/>
  <c r="AQ1186" i="23"/>
  <c r="C1187" i="23"/>
  <c r="D1187" i="23"/>
  <c r="E1187" i="23"/>
  <c r="F1187" i="23"/>
  <c r="G1187" i="23"/>
  <c r="H1187" i="23"/>
  <c r="J1187" i="23"/>
  <c r="K1187" i="23"/>
  <c r="L1187" i="23"/>
  <c r="M1187" i="23"/>
  <c r="AG1187" i="23"/>
  <c r="AQ1187" i="23"/>
  <c r="C1188" i="23"/>
  <c r="D1188" i="23"/>
  <c r="E1188" i="23"/>
  <c r="F1188" i="23"/>
  <c r="G1188" i="23"/>
  <c r="H1188" i="23"/>
  <c r="J1188" i="23"/>
  <c r="K1188" i="23"/>
  <c r="L1188" i="23"/>
  <c r="M1188" i="23"/>
  <c r="AG1188" i="23"/>
  <c r="AQ1188" i="23"/>
  <c r="C1189" i="23"/>
  <c r="D1189" i="23"/>
  <c r="E1189" i="23"/>
  <c r="F1189" i="23"/>
  <c r="G1189" i="23"/>
  <c r="H1189" i="23"/>
  <c r="J1189" i="23"/>
  <c r="K1189" i="23"/>
  <c r="L1189" i="23"/>
  <c r="M1189" i="23"/>
  <c r="AG1189" i="23"/>
  <c r="AQ1189" i="23"/>
  <c r="C1190" i="23"/>
  <c r="D1190" i="23"/>
  <c r="E1190" i="23"/>
  <c r="F1190" i="23"/>
  <c r="G1190" i="23"/>
  <c r="H1190" i="23"/>
  <c r="J1190" i="23"/>
  <c r="K1190" i="23"/>
  <c r="L1190" i="23"/>
  <c r="M1190" i="23"/>
  <c r="AG1190" i="23"/>
  <c r="AQ1190" i="23"/>
  <c r="C1191" i="23"/>
  <c r="D1191" i="23"/>
  <c r="E1191" i="23"/>
  <c r="F1191" i="23"/>
  <c r="G1191" i="23"/>
  <c r="H1191" i="23"/>
  <c r="J1191" i="23"/>
  <c r="K1191" i="23"/>
  <c r="L1191" i="23"/>
  <c r="M1191" i="23"/>
  <c r="AG1191" i="23"/>
  <c r="AQ1191" i="23"/>
  <c r="C1192" i="23"/>
  <c r="D1192" i="23"/>
  <c r="E1192" i="23"/>
  <c r="F1192" i="23"/>
  <c r="G1192" i="23"/>
  <c r="H1192" i="23"/>
  <c r="J1192" i="23"/>
  <c r="K1192" i="23"/>
  <c r="L1192" i="23"/>
  <c r="M1192" i="23"/>
  <c r="AG1192" i="23"/>
  <c r="AQ1192" i="23"/>
  <c r="C1193" i="23"/>
  <c r="D1193" i="23"/>
  <c r="E1193" i="23"/>
  <c r="F1193" i="23"/>
  <c r="G1193" i="23"/>
  <c r="H1193" i="23"/>
  <c r="J1193" i="23"/>
  <c r="K1193" i="23"/>
  <c r="L1193" i="23"/>
  <c r="M1193" i="23"/>
  <c r="AG1193" i="23"/>
  <c r="AQ1193" i="23"/>
  <c r="C1194" i="23"/>
  <c r="D1194" i="23"/>
  <c r="E1194" i="23"/>
  <c r="F1194" i="23"/>
  <c r="G1194" i="23"/>
  <c r="H1194" i="23"/>
  <c r="J1194" i="23"/>
  <c r="K1194" i="23"/>
  <c r="L1194" i="23"/>
  <c r="M1194" i="23"/>
  <c r="AG1194" i="23"/>
  <c r="AQ1194" i="23"/>
  <c r="C1195" i="23"/>
  <c r="D1195" i="23"/>
  <c r="E1195" i="23"/>
  <c r="F1195" i="23"/>
  <c r="G1195" i="23"/>
  <c r="H1195" i="23"/>
  <c r="J1195" i="23"/>
  <c r="K1195" i="23"/>
  <c r="L1195" i="23"/>
  <c r="M1195" i="23"/>
  <c r="AG1195" i="23"/>
  <c r="AQ1195" i="23"/>
  <c r="C1196" i="23"/>
  <c r="D1196" i="23"/>
  <c r="E1196" i="23"/>
  <c r="F1196" i="23"/>
  <c r="G1196" i="23"/>
  <c r="H1196" i="23"/>
  <c r="J1196" i="23"/>
  <c r="K1196" i="23"/>
  <c r="L1196" i="23"/>
  <c r="M1196" i="23"/>
  <c r="AG1196" i="23"/>
  <c r="AQ1196" i="23"/>
  <c r="C1197" i="23"/>
  <c r="D1197" i="23"/>
  <c r="E1197" i="23"/>
  <c r="F1197" i="23"/>
  <c r="G1197" i="23"/>
  <c r="H1197" i="23"/>
  <c r="J1197" i="23"/>
  <c r="K1197" i="23"/>
  <c r="L1197" i="23"/>
  <c r="M1197" i="23"/>
  <c r="AG1197" i="23"/>
  <c r="AQ1197" i="23"/>
  <c r="C1198" i="23"/>
  <c r="D1198" i="23"/>
  <c r="E1198" i="23"/>
  <c r="F1198" i="23"/>
  <c r="G1198" i="23"/>
  <c r="H1198" i="23"/>
  <c r="J1198" i="23"/>
  <c r="K1198" i="23"/>
  <c r="L1198" i="23"/>
  <c r="M1198" i="23"/>
  <c r="AG1198" i="23"/>
  <c r="AQ1198" i="23"/>
  <c r="C1199" i="23"/>
  <c r="D1199" i="23"/>
  <c r="E1199" i="23"/>
  <c r="F1199" i="23"/>
  <c r="G1199" i="23"/>
  <c r="H1199" i="23"/>
  <c r="J1199" i="23"/>
  <c r="K1199" i="23"/>
  <c r="L1199" i="23"/>
  <c r="M1199" i="23"/>
  <c r="AG1199" i="23"/>
  <c r="AQ1199" i="23"/>
  <c r="C1200" i="23"/>
  <c r="D1200" i="23"/>
  <c r="E1200" i="23"/>
  <c r="F1200" i="23"/>
  <c r="G1200" i="23"/>
  <c r="H1200" i="23"/>
  <c r="J1200" i="23"/>
  <c r="K1200" i="23"/>
  <c r="L1200" i="23"/>
  <c r="M1200" i="23"/>
  <c r="AG1200" i="23"/>
  <c r="AQ1200" i="23"/>
  <c r="C1201" i="23"/>
  <c r="D1201" i="23"/>
  <c r="E1201" i="23"/>
  <c r="F1201" i="23"/>
  <c r="G1201" i="23"/>
  <c r="H1201" i="23"/>
  <c r="J1201" i="23"/>
  <c r="K1201" i="23"/>
  <c r="L1201" i="23"/>
  <c r="M1201" i="23"/>
  <c r="AG1201" i="23"/>
  <c r="AQ1201" i="23"/>
  <c r="C1202" i="23"/>
  <c r="D1202" i="23"/>
  <c r="E1202" i="23"/>
  <c r="F1202" i="23"/>
  <c r="G1202" i="23"/>
  <c r="H1202" i="23"/>
  <c r="J1202" i="23"/>
  <c r="K1202" i="23"/>
  <c r="L1202" i="23"/>
  <c r="M1202" i="23"/>
  <c r="AG1202" i="23"/>
  <c r="AQ1202" i="23"/>
  <c r="C1203" i="23"/>
  <c r="D1203" i="23"/>
  <c r="E1203" i="23"/>
  <c r="F1203" i="23"/>
  <c r="G1203" i="23"/>
  <c r="H1203" i="23"/>
  <c r="J1203" i="23"/>
  <c r="K1203" i="23"/>
  <c r="L1203" i="23"/>
  <c r="M1203" i="23"/>
  <c r="AG1203" i="23"/>
  <c r="AQ1203" i="23"/>
  <c r="C1204" i="23"/>
  <c r="D1204" i="23"/>
  <c r="E1204" i="23"/>
  <c r="F1204" i="23"/>
  <c r="G1204" i="23"/>
  <c r="H1204" i="23"/>
  <c r="J1204" i="23"/>
  <c r="K1204" i="23"/>
  <c r="L1204" i="23"/>
  <c r="M1204" i="23"/>
  <c r="AG1204" i="23"/>
  <c r="AQ1204" i="23"/>
  <c r="C1205" i="23"/>
  <c r="D1205" i="23"/>
  <c r="E1205" i="23"/>
  <c r="F1205" i="23"/>
  <c r="G1205" i="23"/>
  <c r="H1205" i="23"/>
  <c r="J1205" i="23"/>
  <c r="K1205" i="23"/>
  <c r="L1205" i="23"/>
  <c r="M1205" i="23"/>
  <c r="AG1205" i="23"/>
  <c r="AQ1205" i="23"/>
  <c r="C1206" i="23"/>
  <c r="D1206" i="23"/>
  <c r="E1206" i="23"/>
  <c r="F1206" i="23"/>
  <c r="G1206" i="23"/>
  <c r="H1206" i="23"/>
  <c r="J1206" i="23"/>
  <c r="K1206" i="23"/>
  <c r="L1206" i="23"/>
  <c r="M1206" i="23"/>
  <c r="AG1206" i="23"/>
  <c r="AQ1206" i="23"/>
  <c r="C1207" i="23"/>
  <c r="D1207" i="23"/>
  <c r="E1207" i="23"/>
  <c r="F1207" i="23"/>
  <c r="G1207" i="23"/>
  <c r="H1207" i="23"/>
  <c r="J1207" i="23"/>
  <c r="K1207" i="23"/>
  <c r="L1207" i="23"/>
  <c r="M1207" i="23"/>
  <c r="AG1207" i="23"/>
  <c r="AQ1207" i="23"/>
  <c r="C1208" i="23"/>
  <c r="D1208" i="23"/>
  <c r="E1208" i="23"/>
  <c r="F1208" i="23"/>
  <c r="G1208" i="23"/>
  <c r="H1208" i="23"/>
  <c r="J1208" i="23"/>
  <c r="K1208" i="23"/>
  <c r="L1208" i="23"/>
  <c r="M1208" i="23"/>
  <c r="AG1208" i="23"/>
  <c r="AQ1208" i="23"/>
  <c r="C1209" i="23"/>
  <c r="D1209" i="23"/>
  <c r="E1209" i="23"/>
  <c r="F1209" i="23"/>
  <c r="G1209" i="23"/>
  <c r="H1209" i="23"/>
  <c r="J1209" i="23"/>
  <c r="K1209" i="23"/>
  <c r="L1209" i="23"/>
  <c r="M1209" i="23"/>
  <c r="AG1209" i="23"/>
  <c r="AQ1209" i="23"/>
  <c r="C1210" i="23"/>
  <c r="D1210" i="23"/>
  <c r="E1210" i="23"/>
  <c r="F1210" i="23"/>
  <c r="G1210" i="23"/>
  <c r="H1210" i="23"/>
  <c r="J1210" i="23"/>
  <c r="K1210" i="23"/>
  <c r="L1210" i="23"/>
  <c r="M1210" i="23"/>
  <c r="AG1210" i="23"/>
  <c r="AQ1210" i="23"/>
  <c r="C1211" i="23"/>
  <c r="D1211" i="23"/>
  <c r="E1211" i="23"/>
  <c r="F1211" i="23"/>
  <c r="G1211" i="23"/>
  <c r="H1211" i="23"/>
  <c r="J1211" i="23"/>
  <c r="K1211" i="23"/>
  <c r="L1211" i="23"/>
  <c r="M1211" i="23"/>
  <c r="AG1211" i="23"/>
  <c r="AQ1211" i="23"/>
  <c r="C1212" i="23"/>
  <c r="D1212" i="23"/>
  <c r="E1212" i="23"/>
  <c r="F1212" i="23"/>
  <c r="G1212" i="23"/>
  <c r="H1212" i="23"/>
  <c r="J1212" i="23"/>
  <c r="K1212" i="23"/>
  <c r="L1212" i="23"/>
  <c r="M1212" i="23"/>
  <c r="AG1212" i="23"/>
  <c r="AQ1212" i="23"/>
  <c r="C1213" i="23"/>
  <c r="D1213" i="23"/>
  <c r="E1213" i="23"/>
  <c r="F1213" i="23"/>
  <c r="G1213" i="23"/>
  <c r="H1213" i="23"/>
  <c r="J1213" i="23"/>
  <c r="K1213" i="23"/>
  <c r="L1213" i="23"/>
  <c r="M1213" i="23"/>
  <c r="AG1213" i="23"/>
  <c r="AQ1213" i="23"/>
  <c r="C1214" i="23"/>
  <c r="D1214" i="23"/>
  <c r="E1214" i="23"/>
  <c r="F1214" i="23"/>
  <c r="G1214" i="23"/>
  <c r="H1214" i="23"/>
  <c r="J1214" i="23"/>
  <c r="K1214" i="23"/>
  <c r="L1214" i="23"/>
  <c r="M1214" i="23"/>
  <c r="AG1214" i="23"/>
  <c r="AQ1214" i="23"/>
  <c r="C1215" i="23"/>
  <c r="D1215" i="23"/>
  <c r="E1215" i="23"/>
  <c r="F1215" i="23"/>
  <c r="G1215" i="23"/>
  <c r="H1215" i="23"/>
  <c r="J1215" i="23"/>
  <c r="K1215" i="23"/>
  <c r="L1215" i="23"/>
  <c r="M1215" i="23"/>
  <c r="AG1215" i="23"/>
  <c r="AQ1215" i="23"/>
  <c r="C1216" i="23"/>
  <c r="D1216" i="23"/>
  <c r="E1216" i="23"/>
  <c r="F1216" i="23"/>
  <c r="G1216" i="23"/>
  <c r="H1216" i="23"/>
  <c r="J1216" i="23"/>
  <c r="K1216" i="23"/>
  <c r="L1216" i="23"/>
  <c r="M1216" i="23"/>
  <c r="AG1216" i="23"/>
  <c r="AQ1216" i="23"/>
  <c r="C1217" i="23"/>
  <c r="D1217" i="23"/>
  <c r="E1217" i="23"/>
  <c r="F1217" i="23"/>
  <c r="G1217" i="23"/>
  <c r="H1217" i="23"/>
  <c r="J1217" i="23"/>
  <c r="K1217" i="23"/>
  <c r="L1217" i="23"/>
  <c r="M1217" i="23"/>
  <c r="AG1217" i="23"/>
  <c r="AQ1217" i="23"/>
  <c r="C1218" i="23"/>
  <c r="D1218" i="23"/>
  <c r="E1218" i="23"/>
  <c r="F1218" i="23"/>
  <c r="G1218" i="23"/>
  <c r="H1218" i="23"/>
  <c r="J1218" i="23"/>
  <c r="K1218" i="23"/>
  <c r="L1218" i="23"/>
  <c r="M1218" i="23"/>
  <c r="AG1218" i="23"/>
  <c r="AQ1218" i="23"/>
  <c r="C1219" i="23"/>
  <c r="D1219" i="23"/>
  <c r="E1219" i="23"/>
  <c r="F1219" i="23"/>
  <c r="G1219" i="23"/>
  <c r="H1219" i="23"/>
  <c r="J1219" i="23"/>
  <c r="K1219" i="23"/>
  <c r="L1219" i="23"/>
  <c r="M1219" i="23"/>
  <c r="AG1219" i="23"/>
  <c r="AQ1219" i="23"/>
  <c r="C1220" i="23"/>
  <c r="D1220" i="23"/>
  <c r="E1220" i="23"/>
  <c r="F1220" i="23"/>
  <c r="G1220" i="23"/>
  <c r="H1220" i="23"/>
  <c r="J1220" i="23"/>
  <c r="K1220" i="23"/>
  <c r="L1220" i="23"/>
  <c r="M1220" i="23"/>
  <c r="AG1220" i="23"/>
  <c r="AQ1220" i="23"/>
  <c r="C1221" i="23"/>
  <c r="D1221" i="23"/>
  <c r="E1221" i="23"/>
  <c r="F1221" i="23"/>
  <c r="G1221" i="23"/>
  <c r="H1221" i="23"/>
  <c r="J1221" i="23"/>
  <c r="K1221" i="23"/>
  <c r="L1221" i="23"/>
  <c r="M1221" i="23"/>
  <c r="AG1221" i="23"/>
  <c r="AQ1221" i="23"/>
  <c r="C1222" i="23"/>
  <c r="D1222" i="23"/>
  <c r="E1222" i="23"/>
  <c r="F1222" i="23"/>
  <c r="G1222" i="23"/>
  <c r="H1222" i="23"/>
  <c r="J1222" i="23"/>
  <c r="K1222" i="23"/>
  <c r="L1222" i="23"/>
  <c r="M1222" i="23"/>
  <c r="AG1222" i="23"/>
  <c r="AQ1222" i="23"/>
  <c r="C1223" i="23"/>
  <c r="D1223" i="23"/>
  <c r="E1223" i="23"/>
  <c r="F1223" i="23"/>
  <c r="G1223" i="23"/>
  <c r="H1223" i="23"/>
  <c r="J1223" i="23"/>
  <c r="K1223" i="23"/>
  <c r="L1223" i="23"/>
  <c r="M1223" i="23"/>
  <c r="AG1223" i="23"/>
  <c r="AQ1223" i="23"/>
  <c r="C1224" i="23"/>
  <c r="D1224" i="23"/>
  <c r="E1224" i="23"/>
  <c r="F1224" i="23"/>
  <c r="G1224" i="23"/>
  <c r="H1224" i="23"/>
  <c r="J1224" i="23"/>
  <c r="K1224" i="23"/>
  <c r="L1224" i="23"/>
  <c r="M1224" i="23"/>
  <c r="AG1224" i="23"/>
  <c r="AQ1224" i="23"/>
  <c r="C1225" i="23"/>
  <c r="D1225" i="23"/>
  <c r="E1225" i="23"/>
  <c r="F1225" i="23"/>
  <c r="G1225" i="23"/>
  <c r="H1225" i="23"/>
  <c r="J1225" i="23"/>
  <c r="K1225" i="23"/>
  <c r="L1225" i="23"/>
  <c r="M1225" i="23"/>
  <c r="AG1225" i="23"/>
  <c r="AQ1225" i="23"/>
  <c r="C1226" i="23"/>
  <c r="D1226" i="23"/>
  <c r="E1226" i="23"/>
  <c r="F1226" i="23"/>
  <c r="G1226" i="23"/>
  <c r="H1226" i="23"/>
  <c r="J1226" i="23"/>
  <c r="K1226" i="23"/>
  <c r="L1226" i="23"/>
  <c r="M1226" i="23"/>
  <c r="AG1226" i="23"/>
  <c r="AQ1226" i="23"/>
  <c r="C1227" i="23"/>
  <c r="D1227" i="23"/>
  <c r="E1227" i="23"/>
  <c r="F1227" i="23"/>
  <c r="G1227" i="23"/>
  <c r="H1227" i="23"/>
  <c r="J1227" i="23"/>
  <c r="K1227" i="23"/>
  <c r="L1227" i="23"/>
  <c r="M1227" i="23"/>
  <c r="AG1227" i="23"/>
  <c r="AQ1227" i="23"/>
  <c r="C1228" i="23"/>
  <c r="D1228" i="23"/>
  <c r="E1228" i="23"/>
  <c r="F1228" i="23"/>
  <c r="G1228" i="23"/>
  <c r="H1228" i="23"/>
  <c r="J1228" i="23"/>
  <c r="K1228" i="23"/>
  <c r="L1228" i="23"/>
  <c r="M1228" i="23"/>
  <c r="AG1228" i="23"/>
  <c r="AQ1228" i="23"/>
  <c r="C1229" i="23"/>
  <c r="D1229" i="23"/>
  <c r="E1229" i="23"/>
  <c r="F1229" i="23"/>
  <c r="G1229" i="23"/>
  <c r="H1229" i="23"/>
  <c r="J1229" i="23"/>
  <c r="K1229" i="23"/>
  <c r="L1229" i="23"/>
  <c r="M1229" i="23"/>
  <c r="AG1229" i="23"/>
  <c r="AQ1229" i="23"/>
  <c r="C1230" i="23"/>
  <c r="D1230" i="23"/>
  <c r="E1230" i="23"/>
  <c r="F1230" i="23"/>
  <c r="G1230" i="23"/>
  <c r="H1230" i="23"/>
  <c r="J1230" i="23"/>
  <c r="K1230" i="23"/>
  <c r="L1230" i="23"/>
  <c r="M1230" i="23"/>
  <c r="AG1230" i="23"/>
  <c r="AQ1230" i="23"/>
  <c r="C1231" i="23"/>
  <c r="D1231" i="23"/>
  <c r="E1231" i="23"/>
  <c r="F1231" i="23"/>
  <c r="G1231" i="23"/>
  <c r="H1231" i="23"/>
  <c r="J1231" i="23"/>
  <c r="K1231" i="23"/>
  <c r="L1231" i="23"/>
  <c r="M1231" i="23"/>
  <c r="AG1231" i="23"/>
  <c r="AQ1231" i="23"/>
  <c r="C1232" i="23"/>
  <c r="D1232" i="23"/>
  <c r="E1232" i="23"/>
  <c r="F1232" i="23"/>
  <c r="G1232" i="23"/>
  <c r="H1232" i="23"/>
  <c r="J1232" i="23"/>
  <c r="K1232" i="23"/>
  <c r="L1232" i="23"/>
  <c r="M1232" i="23"/>
  <c r="AG1232" i="23"/>
  <c r="AQ1232" i="23"/>
  <c r="C1233" i="23"/>
  <c r="D1233" i="23"/>
  <c r="E1233" i="23"/>
  <c r="F1233" i="23"/>
  <c r="G1233" i="23"/>
  <c r="H1233" i="23"/>
  <c r="J1233" i="23"/>
  <c r="K1233" i="23"/>
  <c r="L1233" i="23"/>
  <c r="M1233" i="23"/>
  <c r="AG1233" i="23"/>
  <c r="AQ1233" i="23"/>
  <c r="C1234" i="23"/>
  <c r="D1234" i="23"/>
  <c r="E1234" i="23"/>
  <c r="F1234" i="23"/>
  <c r="G1234" i="23"/>
  <c r="H1234" i="23"/>
  <c r="J1234" i="23"/>
  <c r="K1234" i="23"/>
  <c r="L1234" i="23"/>
  <c r="M1234" i="23"/>
  <c r="AG1234" i="23"/>
  <c r="AQ1234" i="23"/>
  <c r="C1235" i="23"/>
  <c r="D1235" i="23"/>
  <c r="E1235" i="23"/>
  <c r="F1235" i="23"/>
  <c r="G1235" i="23"/>
  <c r="H1235" i="23"/>
  <c r="J1235" i="23"/>
  <c r="K1235" i="23"/>
  <c r="L1235" i="23"/>
  <c r="M1235" i="23"/>
  <c r="AG1235" i="23"/>
  <c r="AQ1235" i="23"/>
  <c r="C1236" i="23"/>
  <c r="D1236" i="23"/>
  <c r="E1236" i="23"/>
  <c r="F1236" i="23"/>
  <c r="G1236" i="23"/>
  <c r="H1236" i="23"/>
  <c r="J1236" i="23"/>
  <c r="K1236" i="23"/>
  <c r="L1236" i="23"/>
  <c r="M1236" i="23"/>
  <c r="AG1236" i="23"/>
  <c r="AQ1236" i="23"/>
  <c r="C1237" i="23"/>
  <c r="D1237" i="23"/>
  <c r="E1237" i="23"/>
  <c r="F1237" i="23"/>
  <c r="G1237" i="23"/>
  <c r="H1237" i="23"/>
  <c r="J1237" i="23"/>
  <c r="K1237" i="23"/>
  <c r="L1237" i="23"/>
  <c r="M1237" i="23"/>
  <c r="AG1237" i="23"/>
  <c r="AQ1237" i="23"/>
  <c r="C1238" i="23"/>
  <c r="D1238" i="23"/>
  <c r="E1238" i="23"/>
  <c r="F1238" i="23"/>
  <c r="G1238" i="23"/>
  <c r="H1238" i="23"/>
  <c r="J1238" i="23"/>
  <c r="K1238" i="23"/>
  <c r="L1238" i="23"/>
  <c r="M1238" i="23"/>
  <c r="AG1238" i="23"/>
  <c r="AQ1238" i="23"/>
  <c r="C1239" i="23"/>
  <c r="D1239" i="23"/>
  <c r="E1239" i="23"/>
  <c r="F1239" i="23"/>
  <c r="G1239" i="23"/>
  <c r="H1239" i="23"/>
  <c r="J1239" i="23"/>
  <c r="K1239" i="23"/>
  <c r="L1239" i="23"/>
  <c r="M1239" i="23"/>
  <c r="AG1239" i="23"/>
  <c r="AQ1239" i="23"/>
  <c r="C1240" i="23"/>
  <c r="D1240" i="23"/>
  <c r="E1240" i="23"/>
  <c r="F1240" i="23"/>
  <c r="G1240" i="23"/>
  <c r="H1240" i="23"/>
  <c r="J1240" i="23"/>
  <c r="K1240" i="23"/>
  <c r="L1240" i="23"/>
  <c r="M1240" i="23"/>
  <c r="AG1240" i="23"/>
  <c r="AQ1240" i="23"/>
  <c r="C1241" i="23"/>
  <c r="D1241" i="23"/>
  <c r="E1241" i="23"/>
  <c r="F1241" i="23"/>
  <c r="G1241" i="23"/>
  <c r="H1241" i="23"/>
  <c r="J1241" i="23"/>
  <c r="K1241" i="23"/>
  <c r="L1241" i="23"/>
  <c r="M1241" i="23"/>
  <c r="AG1241" i="23"/>
  <c r="AQ1241" i="23"/>
  <c r="C1242" i="23"/>
  <c r="D1242" i="23"/>
  <c r="E1242" i="23"/>
  <c r="F1242" i="23"/>
  <c r="G1242" i="23"/>
  <c r="H1242" i="23"/>
  <c r="J1242" i="23"/>
  <c r="K1242" i="23"/>
  <c r="L1242" i="23"/>
  <c r="M1242" i="23"/>
  <c r="AG1242" i="23"/>
  <c r="AQ1242" i="23"/>
  <c r="C1243" i="23"/>
  <c r="D1243" i="23"/>
  <c r="E1243" i="23"/>
  <c r="F1243" i="23"/>
  <c r="G1243" i="23"/>
  <c r="H1243" i="23"/>
  <c r="J1243" i="23"/>
  <c r="K1243" i="23"/>
  <c r="L1243" i="23"/>
  <c r="M1243" i="23"/>
  <c r="AG1243" i="23"/>
  <c r="AQ1243" i="23"/>
  <c r="C1244" i="23"/>
  <c r="D1244" i="23"/>
  <c r="E1244" i="23"/>
  <c r="F1244" i="23"/>
  <c r="G1244" i="23"/>
  <c r="H1244" i="23"/>
  <c r="J1244" i="23"/>
  <c r="K1244" i="23"/>
  <c r="L1244" i="23"/>
  <c r="M1244" i="23"/>
  <c r="AG1244" i="23"/>
  <c r="AQ1244" i="23"/>
  <c r="C1245" i="23"/>
  <c r="D1245" i="23"/>
  <c r="E1245" i="23"/>
  <c r="F1245" i="23"/>
  <c r="G1245" i="23"/>
  <c r="H1245" i="23"/>
  <c r="J1245" i="23"/>
  <c r="K1245" i="23"/>
  <c r="L1245" i="23"/>
  <c r="M1245" i="23"/>
  <c r="AG1245" i="23"/>
  <c r="AQ1245" i="23"/>
  <c r="C1246" i="23"/>
  <c r="D1246" i="23"/>
  <c r="E1246" i="23"/>
  <c r="F1246" i="23"/>
  <c r="G1246" i="23"/>
  <c r="H1246" i="23"/>
  <c r="J1246" i="23"/>
  <c r="K1246" i="23"/>
  <c r="L1246" i="23"/>
  <c r="M1246" i="23"/>
  <c r="AG1246" i="23"/>
  <c r="AQ1246" i="23"/>
  <c r="C1247" i="23"/>
  <c r="D1247" i="23"/>
  <c r="E1247" i="23"/>
  <c r="F1247" i="23"/>
  <c r="G1247" i="23"/>
  <c r="H1247" i="23"/>
  <c r="J1247" i="23"/>
  <c r="K1247" i="23"/>
  <c r="L1247" i="23"/>
  <c r="M1247" i="23"/>
  <c r="AG1247" i="23"/>
  <c r="AQ1247" i="23"/>
  <c r="C1248" i="23"/>
  <c r="D1248" i="23"/>
  <c r="E1248" i="23"/>
  <c r="F1248" i="23"/>
  <c r="G1248" i="23"/>
  <c r="H1248" i="23"/>
  <c r="J1248" i="23"/>
  <c r="K1248" i="23"/>
  <c r="L1248" i="23"/>
  <c r="M1248" i="23"/>
  <c r="AG1248" i="23"/>
  <c r="AQ1248" i="23"/>
  <c r="C1249" i="23"/>
  <c r="D1249" i="23"/>
  <c r="E1249" i="23"/>
  <c r="F1249" i="23"/>
  <c r="G1249" i="23"/>
  <c r="H1249" i="23"/>
  <c r="J1249" i="23"/>
  <c r="K1249" i="23"/>
  <c r="L1249" i="23"/>
  <c r="M1249" i="23"/>
  <c r="AG1249" i="23"/>
  <c r="AQ1249" i="23"/>
  <c r="C1250" i="23"/>
  <c r="D1250" i="23"/>
  <c r="E1250" i="23"/>
  <c r="F1250" i="23"/>
  <c r="G1250" i="23"/>
  <c r="H1250" i="23"/>
  <c r="J1250" i="23"/>
  <c r="K1250" i="23"/>
  <c r="L1250" i="23"/>
  <c r="M1250" i="23"/>
  <c r="AG1250" i="23"/>
  <c r="AQ1250" i="23"/>
  <c r="C1251" i="23"/>
  <c r="D1251" i="23"/>
  <c r="E1251" i="23"/>
  <c r="F1251" i="23"/>
  <c r="G1251" i="23"/>
  <c r="H1251" i="23"/>
  <c r="J1251" i="23"/>
  <c r="K1251" i="23"/>
  <c r="L1251" i="23"/>
  <c r="M1251" i="23"/>
  <c r="AG1251" i="23"/>
  <c r="AQ1251" i="23"/>
  <c r="C1252" i="23"/>
  <c r="D1252" i="23"/>
  <c r="E1252" i="23"/>
  <c r="F1252" i="23"/>
  <c r="G1252" i="23"/>
  <c r="H1252" i="23"/>
  <c r="J1252" i="23"/>
  <c r="K1252" i="23"/>
  <c r="L1252" i="23"/>
  <c r="M1252" i="23"/>
  <c r="AG1252" i="23"/>
  <c r="AQ1252" i="23"/>
  <c r="C1253" i="23"/>
  <c r="D1253" i="23"/>
  <c r="E1253" i="23"/>
  <c r="F1253" i="23"/>
  <c r="G1253" i="23"/>
  <c r="H1253" i="23"/>
  <c r="J1253" i="23"/>
  <c r="K1253" i="23"/>
  <c r="L1253" i="23"/>
  <c r="M1253" i="23"/>
  <c r="AG1253" i="23"/>
  <c r="AQ1253" i="23"/>
  <c r="C1254" i="23"/>
  <c r="D1254" i="23"/>
  <c r="E1254" i="23"/>
  <c r="F1254" i="23"/>
  <c r="G1254" i="23"/>
  <c r="H1254" i="23"/>
  <c r="J1254" i="23"/>
  <c r="K1254" i="23"/>
  <c r="L1254" i="23"/>
  <c r="M1254" i="23"/>
  <c r="AG1254" i="23"/>
  <c r="AQ1254" i="23"/>
  <c r="C1255" i="23"/>
  <c r="D1255" i="23"/>
  <c r="E1255" i="23"/>
  <c r="F1255" i="23"/>
  <c r="G1255" i="23"/>
  <c r="H1255" i="23"/>
  <c r="J1255" i="23"/>
  <c r="K1255" i="23"/>
  <c r="L1255" i="23"/>
  <c r="M1255" i="23"/>
  <c r="AG1255" i="23"/>
  <c r="AQ1255" i="23"/>
  <c r="C1256" i="23"/>
  <c r="D1256" i="23"/>
  <c r="E1256" i="23"/>
  <c r="F1256" i="23"/>
  <c r="G1256" i="23"/>
  <c r="H1256" i="23"/>
  <c r="J1256" i="23"/>
  <c r="K1256" i="23"/>
  <c r="L1256" i="23"/>
  <c r="M1256" i="23"/>
  <c r="AG1256" i="23"/>
  <c r="AQ1256" i="23"/>
  <c r="C1257" i="23"/>
  <c r="D1257" i="23"/>
  <c r="E1257" i="23"/>
  <c r="F1257" i="23"/>
  <c r="G1257" i="23"/>
  <c r="H1257" i="23"/>
  <c r="J1257" i="23"/>
  <c r="K1257" i="23"/>
  <c r="L1257" i="23"/>
  <c r="M1257" i="23"/>
  <c r="AG1257" i="23"/>
  <c r="AQ1257" i="23"/>
  <c r="C1258" i="23"/>
  <c r="D1258" i="23"/>
  <c r="E1258" i="23"/>
  <c r="F1258" i="23"/>
  <c r="G1258" i="23"/>
  <c r="H1258" i="23"/>
  <c r="J1258" i="23"/>
  <c r="K1258" i="23"/>
  <c r="L1258" i="23"/>
  <c r="M1258" i="23"/>
  <c r="AG1258" i="23"/>
  <c r="AQ1258" i="23"/>
  <c r="C1259" i="23"/>
  <c r="D1259" i="23"/>
  <c r="E1259" i="23"/>
  <c r="F1259" i="23"/>
  <c r="G1259" i="23"/>
  <c r="H1259" i="23"/>
  <c r="J1259" i="23"/>
  <c r="K1259" i="23"/>
  <c r="L1259" i="23"/>
  <c r="M1259" i="23"/>
  <c r="AG1259" i="23"/>
  <c r="AQ1259" i="23"/>
  <c r="C1260" i="23"/>
  <c r="D1260" i="23"/>
  <c r="E1260" i="23"/>
  <c r="F1260" i="23"/>
  <c r="G1260" i="23"/>
  <c r="H1260" i="23"/>
  <c r="J1260" i="23"/>
  <c r="K1260" i="23"/>
  <c r="L1260" i="23"/>
  <c r="M1260" i="23"/>
  <c r="AG1260" i="23"/>
  <c r="AQ1260" i="23"/>
  <c r="C1261" i="23"/>
  <c r="D1261" i="23"/>
  <c r="E1261" i="23"/>
  <c r="F1261" i="23"/>
  <c r="G1261" i="23"/>
  <c r="H1261" i="23"/>
  <c r="J1261" i="23"/>
  <c r="K1261" i="23"/>
  <c r="L1261" i="23"/>
  <c r="M1261" i="23"/>
  <c r="AG1261" i="23"/>
  <c r="AQ1261" i="23"/>
  <c r="C1262" i="23"/>
  <c r="D1262" i="23"/>
  <c r="E1262" i="23"/>
  <c r="F1262" i="23"/>
  <c r="G1262" i="23"/>
  <c r="H1262" i="23"/>
  <c r="J1262" i="23"/>
  <c r="K1262" i="23"/>
  <c r="L1262" i="23"/>
  <c r="M1262" i="23"/>
  <c r="AG1262" i="23"/>
  <c r="AQ1262" i="23"/>
  <c r="C1263" i="23"/>
  <c r="D1263" i="23"/>
  <c r="E1263" i="23"/>
  <c r="F1263" i="23"/>
  <c r="G1263" i="23"/>
  <c r="H1263" i="23"/>
  <c r="J1263" i="23"/>
  <c r="K1263" i="23"/>
  <c r="L1263" i="23"/>
  <c r="M1263" i="23"/>
  <c r="AG1263" i="23"/>
  <c r="AQ1263" i="23"/>
  <c r="C1264" i="23"/>
  <c r="D1264" i="23"/>
  <c r="E1264" i="23"/>
  <c r="F1264" i="23"/>
  <c r="G1264" i="23"/>
  <c r="H1264" i="23"/>
  <c r="J1264" i="23"/>
  <c r="K1264" i="23"/>
  <c r="L1264" i="23"/>
  <c r="M1264" i="23"/>
  <c r="AG1264" i="23"/>
  <c r="AQ1264" i="23"/>
  <c r="C1265" i="23"/>
  <c r="D1265" i="23"/>
  <c r="E1265" i="23"/>
  <c r="F1265" i="23"/>
  <c r="G1265" i="23"/>
  <c r="H1265" i="23"/>
  <c r="J1265" i="23"/>
  <c r="K1265" i="23"/>
  <c r="L1265" i="23"/>
  <c r="M1265" i="23"/>
  <c r="AG1265" i="23"/>
  <c r="AQ1265" i="23"/>
  <c r="C1266" i="23"/>
  <c r="D1266" i="23"/>
  <c r="E1266" i="23"/>
  <c r="F1266" i="23"/>
  <c r="G1266" i="23"/>
  <c r="H1266" i="23"/>
  <c r="J1266" i="23"/>
  <c r="K1266" i="23"/>
  <c r="L1266" i="23"/>
  <c r="M1266" i="23"/>
  <c r="AG1266" i="23"/>
  <c r="AQ1266" i="23"/>
  <c r="C1267" i="23"/>
  <c r="D1267" i="23"/>
  <c r="E1267" i="23"/>
  <c r="F1267" i="23"/>
  <c r="G1267" i="23"/>
  <c r="H1267" i="23"/>
  <c r="J1267" i="23"/>
  <c r="K1267" i="23"/>
  <c r="L1267" i="23"/>
  <c r="M1267" i="23"/>
  <c r="AG1267" i="23"/>
  <c r="AQ1267" i="23"/>
  <c r="C1268" i="23"/>
  <c r="D1268" i="23"/>
  <c r="E1268" i="23"/>
  <c r="F1268" i="23"/>
  <c r="G1268" i="23"/>
  <c r="H1268" i="23"/>
  <c r="J1268" i="23"/>
  <c r="K1268" i="23"/>
  <c r="L1268" i="23"/>
  <c r="M1268" i="23"/>
  <c r="AG1268" i="23"/>
  <c r="AQ1268" i="23"/>
  <c r="C1269" i="23"/>
  <c r="D1269" i="23"/>
  <c r="E1269" i="23"/>
  <c r="F1269" i="23"/>
  <c r="G1269" i="23"/>
  <c r="H1269" i="23"/>
  <c r="J1269" i="23"/>
  <c r="K1269" i="23"/>
  <c r="L1269" i="23"/>
  <c r="M1269" i="23"/>
  <c r="AG1269" i="23"/>
  <c r="AQ1269" i="23"/>
  <c r="C1270" i="23"/>
  <c r="D1270" i="23"/>
  <c r="E1270" i="23"/>
  <c r="F1270" i="23"/>
  <c r="G1270" i="23"/>
  <c r="H1270" i="23"/>
  <c r="J1270" i="23"/>
  <c r="K1270" i="23"/>
  <c r="L1270" i="23"/>
  <c r="M1270" i="23"/>
  <c r="AG1270" i="23"/>
  <c r="AQ1270" i="23"/>
  <c r="C1271" i="23"/>
  <c r="D1271" i="23"/>
  <c r="E1271" i="23"/>
  <c r="F1271" i="23"/>
  <c r="G1271" i="23"/>
  <c r="H1271" i="23"/>
  <c r="J1271" i="23"/>
  <c r="K1271" i="23"/>
  <c r="L1271" i="23"/>
  <c r="M1271" i="23"/>
  <c r="AG1271" i="23"/>
  <c r="AQ1271" i="23"/>
  <c r="C1272" i="23"/>
  <c r="D1272" i="23"/>
  <c r="E1272" i="23"/>
  <c r="F1272" i="23"/>
  <c r="G1272" i="23"/>
  <c r="H1272" i="23"/>
  <c r="J1272" i="23"/>
  <c r="K1272" i="23"/>
  <c r="L1272" i="23"/>
  <c r="M1272" i="23"/>
  <c r="AG1272" i="23"/>
  <c r="AQ1272" i="23"/>
  <c r="C1273" i="23"/>
  <c r="D1273" i="23"/>
  <c r="E1273" i="23"/>
  <c r="F1273" i="23"/>
  <c r="G1273" i="23"/>
  <c r="H1273" i="23"/>
  <c r="J1273" i="23"/>
  <c r="K1273" i="23"/>
  <c r="L1273" i="23"/>
  <c r="M1273" i="23"/>
  <c r="AG1273" i="23"/>
  <c r="AQ1273" i="23"/>
  <c r="C1274" i="23"/>
  <c r="D1274" i="23"/>
  <c r="E1274" i="23"/>
  <c r="F1274" i="23"/>
  <c r="G1274" i="23"/>
  <c r="H1274" i="23"/>
  <c r="J1274" i="23"/>
  <c r="K1274" i="23"/>
  <c r="L1274" i="23"/>
  <c r="M1274" i="23"/>
  <c r="AG1274" i="23"/>
  <c r="AQ1274" i="23"/>
  <c r="C1275" i="23"/>
  <c r="D1275" i="23"/>
  <c r="E1275" i="23"/>
  <c r="F1275" i="23"/>
  <c r="G1275" i="23"/>
  <c r="H1275" i="23"/>
  <c r="J1275" i="23"/>
  <c r="K1275" i="23"/>
  <c r="L1275" i="23"/>
  <c r="M1275" i="23"/>
  <c r="AG1275" i="23"/>
  <c r="AQ1275" i="23"/>
  <c r="C1276" i="23"/>
  <c r="D1276" i="23"/>
  <c r="E1276" i="23"/>
  <c r="F1276" i="23"/>
  <c r="G1276" i="23"/>
  <c r="H1276" i="23"/>
  <c r="J1276" i="23"/>
  <c r="K1276" i="23"/>
  <c r="L1276" i="23"/>
  <c r="M1276" i="23"/>
  <c r="AG1276" i="23"/>
  <c r="AQ1276" i="23"/>
  <c r="C1277" i="23"/>
  <c r="D1277" i="23"/>
  <c r="E1277" i="23"/>
  <c r="F1277" i="23"/>
  <c r="G1277" i="23"/>
  <c r="H1277" i="23"/>
  <c r="J1277" i="23"/>
  <c r="K1277" i="23"/>
  <c r="L1277" i="23"/>
  <c r="M1277" i="23"/>
  <c r="AG1277" i="23"/>
  <c r="AQ1277" i="23"/>
  <c r="C1278" i="23"/>
  <c r="D1278" i="23"/>
  <c r="E1278" i="23"/>
  <c r="F1278" i="23"/>
  <c r="G1278" i="23"/>
  <c r="H1278" i="23"/>
  <c r="J1278" i="23"/>
  <c r="K1278" i="23"/>
  <c r="L1278" i="23"/>
  <c r="M1278" i="23"/>
  <c r="AG1278" i="23"/>
  <c r="AQ1278" i="23"/>
  <c r="C1279" i="23"/>
  <c r="D1279" i="23"/>
  <c r="E1279" i="23"/>
  <c r="F1279" i="23"/>
  <c r="G1279" i="23"/>
  <c r="H1279" i="23"/>
  <c r="J1279" i="23"/>
  <c r="K1279" i="23"/>
  <c r="L1279" i="23"/>
  <c r="M1279" i="23"/>
  <c r="AG1279" i="23"/>
  <c r="AQ1279" i="23"/>
  <c r="C1280" i="23"/>
  <c r="D1280" i="23"/>
  <c r="E1280" i="23"/>
  <c r="F1280" i="23"/>
  <c r="G1280" i="23"/>
  <c r="H1280" i="23"/>
  <c r="J1280" i="23"/>
  <c r="K1280" i="23"/>
  <c r="L1280" i="23"/>
  <c r="M1280" i="23"/>
  <c r="AG1280" i="23"/>
  <c r="AQ1280" i="23"/>
  <c r="C1281" i="23"/>
  <c r="D1281" i="23"/>
  <c r="E1281" i="23"/>
  <c r="F1281" i="23"/>
  <c r="G1281" i="23"/>
  <c r="H1281" i="23"/>
  <c r="J1281" i="23"/>
  <c r="K1281" i="23"/>
  <c r="L1281" i="23"/>
  <c r="M1281" i="23"/>
  <c r="AG1281" i="23"/>
  <c r="AQ1281" i="23"/>
  <c r="C1282" i="23"/>
  <c r="D1282" i="23"/>
  <c r="E1282" i="23"/>
  <c r="F1282" i="23"/>
  <c r="G1282" i="23"/>
  <c r="H1282" i="23"/>
  <c r="J1282" i="23"/>
  <c r="K1282" i="23"/>
  <c r="L1282" i="23"/>
  <c r="M1282" i="23"/>
  <c r="AG1282" i="23"/>
  <c r="AQ1282" i="23"/>
  <c r="C1283" i="23"/>
  <c r="D1283" i="23"/>
  <c r="E1283" i="23"/>
  <c r="F1283" i="23"/>
  <c r="G1283" i="23"/>
  <c r="H1283" i="23"/>
  <c r="J1283" i="23"/>
  <c r="K1283" i="23"/>
  <c r="L1283" i="23"/>
  <c r="M1283" i="23"/>
  <c r="AG1283" i="23"/>
  <c r="AQ1283" i="23"/>
  <c r="C1284" i="23"/>
  <c r="D1284" i="23"/>
  <c r="E1284" i="23"/>
  <c r="F1284" i="23"/>
  <c r="G1284" i="23"/>
  <c r="H1284" i="23"/>
  <c r="J1284" i="23"/>
  <c r="K1284" i="23"/>
  <c r="L1284" i="23"/>
  <c r="M1284" i="23"/>
  <c r="AG1284" i="23"/>
  <c r="AQ1284" i="23"/>
  <c r="C1285" i="23"/>
  <c r="D1285" i="23"/>
  <c r="E1285" i="23"/>
  <c r="F1285" i="23"/>
  <c r="G1285" i="23"/>
  <c r="H1285" i="23"/>
  <c r="J1285" i="23"/>
  <c r="K1285" i="23"/>
  <c r="L1285" i="23"/>
  <c r="M1285" i="23"/>
  <c r="AG1285" i="23"/>
  <c r="AQ1285" i="23"/>
  <c r="C1286" i="23"/>
  <c r="D1286" i="23"/>
  <c r="E1286" i="23"/>
  <c r="F1286" i="23"/>
  <c r="G1286" i="23"/>
  <c r="H1286" i="23"/>
  <c r="J1286" i="23"/>
  <c r="K1286" i="23"/>
  <c r="L1286" i="23"/>
  <c r="M1286" i="23"/>
  <c r="AG1286" i="23"/>
  <c r="AQ1286" i="23"/>
  <c r="C1287" i="23"/>
  <c r="D1287" i="23"/>
  <c r="E1287" i="23"/>
  <c r="F1287" i="23"/>
  <c r="G1287" i="23"/>
  <c r="H1287" i="23"/>
  <c r="J1287" i="23"/>
  <c r="K1287" i="23"/>
  <c r="L1287" i="23"/>
  <c r="M1287" i="23"/>
  <c r="AG1287" i="23"/>
  <c r="AQ1287" i="23"/>
  <c r="N1288" i="23"/>
  <c r="O1288" i="23"/>
  <c r="R1288" i="23"/>
  <c r="AA1288" i="23"/>
  <c r="C1288" i="23"/>
  <c r="D1288" i="23"/>
  <c r="E1288" i="23"/>
  <c r="F1288" i="23"/>
  <c r="G1288" i="23"/>
  <c r="H1288" i="23"/>
  <c r="J1288" i="23"/>
  <c r="K1288" i="23"/>
  <c r="L1288" i="23"/>
  <c r="M1288" i="23"/>
  <c r="AG1288" i="23"/>
  <c r="C1290" i="23"/>
  <c r="D1290" i="23"/>
  <c r="E1290" i="23"/>
  <c r="F1290" i="23"/>
  <c r="G1290" i="23"/>
  <c r="H1290" i="23"/>
  <c r="J1290" i="23"/>
  <c r="K1290" i="23"/>
  <c r="L1290" i="23"/>
  <c r="M1290" i="23"/>
  <c r="AG1290" i="23"/>
  <c r="AQ1290" i="23"/>
  <c r="C1291" i="23"/>
  <c r="D1291" i="23"/>
  <c r="E1291" i="23"/>
  <c r="F1291" i="23"/>
  <c r="G1291" i="23"/>
  <c r="H1291" i="23"/>
  <c r="J1291" i="23"/>
  <c r="K1291" i="23"/>
  <c r="L1291" i="23"/>
  <c r="M1291" i="23"/>
  <c r="AG1291" i="23"/>
  <c r="AQ1291" i="23"/>
  <c r="C1292" i="23"/>
  <c r="D1292" i="23"/>
  <c r="E1292" i="23"/>
  <c r="F1292" i="23"/>
  <c r="G1292" i="23"/>
  <c r="H1292" i="23"/>
  <c r="J1292" i="23"/>
  <c r="K1292" i="23"/>
  <c r="L1292" i="23"/>
  <c r="M1292" i="23"/>
  <c r="AG1292" i="23"/>
  <c r="AQ1292" i="23"/>
  <c r="C1293" i="23"/>
  <c r="D1293" i="23"/>
  <c r="E1293" i="23"/>
  <c r="F1293" i="23"/>
  <c r="G1293" i="23"/>
  <c r="H1293" i="23"/>
  <c r="J1293" i="23"/>
  <c r="K1293" i="23"/>
  <c r="L1293" i="23"/>
  <c r="M1293" i="23"/>
  <c r="AG1293" i="23"/>
  <c r="AQ1293" i="23"/>
  <c r="C1294" i="23"/>
  <c r="D1294" i="23"/>
  <c r="E1294" i="23"/>
  <c r="F1294" i="23"/>
  <c r="G1294" i="23"/>
  <c r="H1294" i="23"/>
  <c r="J1294" i="23"/>
  <c r="K1294" i="23"/>
  <c r="L1294" i="23"/>
  <c r="M1294" i="23"/>
  <c r="AG1294" i="23"/>
  <c r="AQ1294" i="23"/>
  <c r="C1295" i="23"/>
  <c r="D1295" i="23"/>
  <c r="E1295" i="23"/>
  <c r="F1295" i="23"/>
  <c r="G1295" i="23"/>
  <c r="H1295" i="23"/>
  <c r="J1295" i="23"/>
  <c r="K1295" i="23"/>
  <c r="L1295" i="23"/>
  <c r="M1295" i="23"/>
  <c r="AG1295" i="23"/>
  <c r="AQ1295" i="23"/>
  <c r="C1296" i="23"/>
  <c r="D1296" i="23"/>
  <c r="E1296" i="23"/>
  <c r="F1296" i="23"/>
  <c r="G1296" i="23"/>
  <c r="H1296" i="23"/>
  <c r="J1296" i="23"/>
  <c r="K1296" i="23"/>
  <c r="L1296" i="23"/>
  <c r="M1296" i="23"/>
  <c r="AG1296" i="23"/>
  <c r="AQ1296" i="23"/>
  <c r="C1297" i="23"/>
  <c r="D1297" i="23"/>
  <c r="E1297" i="23"/>
  <c r="F1297" i="23"/>
  <c r="G1297" i="23"/>
  <c r="H1297" i="23"/>
  <c r="J1297" i="23"/>
  <c r="K1297" i="23"/>
  <c r="L1297" i="23"/>
  <c r="M1297" i="23"/>
  <c r="AG1297" i="23"/>
  <c r="AQ1297" i="23"/>
  <c r="C1298" i="23"/>
  <c r="D1298" i="23"/>
  <c r="E1298" i="23"/>
  <c r="F1298" i="23"/>
  <c r="G1298" i="23"/>
  <c r="H1298" i="23"/>
  <c r="J1298" i="23"/>
  <c r="K1298" i="23"/>
  <c r="L1298" i="23"/>
  <c r="M1298" i="23"/>
  <c r="AG1298" i="23"/>
  <c r="AQ1298" i="23"/>
  <c r="C1299" i="23"/>
  <c r="D1299" i="23"/>
  <c r="E1299" i="23"/>
  <c r="F1299" i="23"/>
  <c r="G1299" i="23"/>
  <c r="H1299" i="23"/>
  <c r="J1299" i="23"/>
  <c r="K1299" i="23"/>
  <c r="L1299" i="23"/>
  <c r="M1299" i="23"/>
  <c r="AG1299" i="23"/>
  <c r="AQ1299" i="23"/>
  <c r="C1300" i="23"/>
  <c r="D1300" i="23"/>
  <c r="E1300" i="23"/>
  <c r="F1300" i="23"/>
  <c r="G1300" i="23"/>
  <c r="H1300" i="23"/>
  <c r="J1300" i="23"/>
  <c r="K1300" i="23"/>
  <c r="L1300" i="23"/>
  <c r="M1300" i="23"/>
  <c r="AG1300" i="23"/>
  <c r="AQ1300" i="23"/>
  <c r="C1301" i="23"/>
  <c r="D1301" i="23"/>
  <c r="E1301" i="23"/>
  <c r="F1301" i="23"/>
  <c r="G1301" i="23"/>
  <c r="H1301" i="23"/>
  <c r="J1301" i="23"/>
  <c r="K1301" i="23"/>
  <c r="L1301" i="23"/>
  <c r="M1301" i="23"/>
  <c r="AG1301" i="23"/>
  <c r="AQ1301" i="23"/>
  <c r="C1302" i="23"/>
  <c r="D1302" i="23"/>
  <c r="E1302" i="23"/>
  <c r="F1302" i="23"/>
  <c r="G1302" i="23"/>
  <c r="H1302" i="23"/>
  <c r="J1302" i="23"/>
  <c r="K1302" i="23"/>
  <c r="L1302" i="23"/>
  <c r="M1302" i="23"/>
  <c r="AG1302" i="23"/>
  <c r="AQ1302" i="23"/>
  <c r="C1303" i="23"/>
  <c r="D1303" i="23"/>
  <c r="E1303" i="23"/>
  <c r="F1303" i="23"/>
  <c r="G1303" i="23"/>
  <c r="H1303" i="23"/>
  <c r="J1303" i="23"/>
  <c r="K1303" i="23"/>
  <c r="L1303" i="23"/>
  <c r="M1303" i="23"/>
  <c r="AG1303" i="23"/>
  <c r="AQ1303" i="23"/>
  <c r="C1304" i="23"/>
  <c r="D1304" i="23"/>
  <c r="E1304" i="23"/>
  <c r="F1304" i="23"/>
  <c r="G1304" i="23"/>
  <c r="H1304" i="23"/>
  <c r="J1304" i="23"/>
  <c r="K1304" i="23"/>
  <c r="L1304" i="23"/>
  <c r="M1304" i="23"/>
  <c r="AG1304" i="23"/>
  <c r="AQ1304" i="23"/>
  <c r="C1305" i="23"/>
  <c r="D1305" i="23"/>
  <c r="E1305" i="23"/>
  <c r="F1305" i="23"/>
  <c r="G1305" i="23"/>
  <c r="H1305" i="23"/>
  <c r="J1305" i="23"/>
  <c r="K1305" i="23"/>
  <c r="L1305" i="23"/>
  <c r="M1305" i="23"/>
  <c r="AG1305" i="23"/>
  <c r="AQ1305" i="23"/>
  <c r="C1306" i="23"/>
  <c r="D1306" i="23"/>
  <c r="E1306" i="23"/>
  <c r="F1306" i="23"/>
  <c r="G1306" i="23"/>
  <c r="H1306" i="23"/>
  <c r="J1306" i="23"/>
  <c r="K1306" i="23"/>
  <c r="L1306" i="23"/>
  <c r="M1306" i="23"/>
  <c r="AG1306" i="23"/>
  <c r="AQ1306" i="23"/>
  <c r="C1307" i="23"/>
  <c r="D1307" i="23"/>
  <c r="E1307" i="23"/>
  <c r="F1307" i="23"/>
  <c r="G1307" i="23"/>
  <c r="H1307" i="23"/>
  <c r="J1307" i="23"/>
  <c r="K1307" i="23"/>
  <c r="L1307" i="23"/>
  <c r="M1307" i="23"/>
  <c r="AG1307" i="23"/>
  <c r="AQ1307" i="23"/>
  <c r="C1308" i="23"/>
  <c r="D1308" i="23"/>
  <c r="E1308" i="23"/>
  <c r="F1308" i="23"/>
  <c r="G1308" i="23"/>
  <c r="H1308" i="23"/>
  <c r="J1308" i="23"/>
  <c r="K1308" i="23"/>
  <c r="L1308" i="23"/>
  <c r="M1308" i="23"/>
  <c r="AG1308" i="23"/>
  <c r="AQ1308" i="23"/>
  <c r="C1309" i="23"/>
  <c r="D1309" i="23"/>
  <c r="E1309" i="23"/>
  <c r="F1309" i="23"/>
  <c r="G1309" i="23"/>
  <c r="H1309" i="23"/>
  <c r="J1309" i="23"/>
  <c r="K1309" i="23"/>
  <c r="L1309" i="23"/>
  <c r="M1309" i="23"/>
  <c r="AG1309" i="23"/>
  <c r="AQ1309" i="23"/>
  <c r="C1310" i="23"/>
  <c r="D1310" i="23"/>
  <c r="E1310" i="23"/>
  <c r="F1310" i="23"/>
  <c r="G1310" i="23"/>
  <c r="H1310" i="23"/>
  <c r="J1310" i="23"/>
  <c r="K1310" i="23"/>
  <c r="L1310" i="23"/>
  <c r="M1310" i="23"/>
  <c r="AG1310" i="23"/>
  <c r="AQ1310" i="23"/>
  <c r="C1311" i="23"/>
  <c r="D1311" i="23"/>
  <c r="E1311" i="23"/>
  <c r="F1311" i="23"/>
  <c r="G1311" i="23"/>
  <c r="H1311" i="23"/>
  <c r="J1311" i="23"/>
  <c r="K1311" i="23"/>
  <c r="L1311" i="23"/>
  <c r="M1311" i="23"/>
  <c r="AG1311" i="23"/>
  <c r="AQ1311" i="23"/>
  <c r="C1312" i="23"/>
  <c r="D1312" i="23"/>
  <c r="E1312" i="23"/>
  <c r="F1312" i="23"/>
  <c r="G1312" i="23"/>
  <c r="H1312" i="23"/>
  <c r="J1312" i="23"/>
  <c r="K1312" i="23"/>
  <c r="L1312" i="23"/>
  <c r="M1312" i="23"/>
  <c r="AG1312" i="23"/>
  <c r="AQ1312" i="23"/>
  <c r="C1313" i="23"/>
  <c r="D1313" i="23"/>
  <c r="E1313" i="23"/>
  <c r="F1313" i="23"/>
  <c r="G1313" i="23"/>
  <c r="H1313" i="23"/>
  <c r="J1313" i="23"/>
  <c r="K1313" i="23"/>
  <c r="L1313" i="23"/>
  <c r="M1313" i="23"/>
  <c r="AG1313" i="23"/>
  <c r="AQ1313" i="23"/>
  <c r="C1314" i="23"/>
  <c r="D1314" i="23"/>
  <c r="E1314" i="23"/>
  <c r="F1314" i="23"/>
  <c r="G1314" i="23"/>
  <c r="H1314" i="23"/>
  <c r="J1314" i="23"/>
  <c r="K1314" i="23"/>
  <c r="L1314" i="23"/>
  <c r="M1314" i="23"/>
  <c r="AG1314" i="23"/>
  <c r="AQ1314" i="23"/>
  <c r="C1315" i="23"/>
  <c r="D1315" i="23"/>
  <c r="E1315" i="23"/>
  <c r="F1315" i="23"/>
  <c r="G1315" i="23"/>
  <c r="H1315" i="23"/>
  <c r="J1315" i="23"/>
  <c r="K1315" i="23"/>
  <c r="L1315" i="23"/>
  <c r="M1315" i="23"/>
  <c r="AG1315" i="23"/>
  <c r="AQ1315" i="23"/>
  <c r="C1316" i="23"/>
  <c r="D1316" i="23"/>
  <c r="E1316" i="23"/>
  <c r="F1316" i="23"/>
  <c r="G1316" i="23"/>
  <c r="H1316" i="23"/>
  <c r="J1316" i="23"/>
  <c r="K1316" i="23"/>
  <c r="L1316" i="23"/>
  <c r="M1316" i="23"/>
  <c r="AG1316" i="23"/>
  <c r="AQ1316" i="23"/>
  <c r="C1317" i="23"/>
  <c r="D1317" i="23"/>
  <c r="E1317" i="23"/>
  <c r="F1317" i="23"/>
  <c r="G1317" i="23"/>
  <c r="H1317" i="23"/>
  <c r="J1317" i="23"/>
  <c r="K1317" i="23"/>
  <c r="L1317" i="23"/>
  <c r="M1317" i="23"/>
  <c r="AG1317" i="23"/>
  <c r="AQ1317" i="23"/>
  <c r="C1318" i="23"/>
  <c r="D1318" i="23"/>
  <c r="E1318" i="23"/>
  <c r="F1318" i="23"/>
  <c r="G1318" i="23"/>
  <c r="H1318" i="23"/>
  <c r="J1318" i="23"/>
  <c r="K1318" i="23"/>
  <c r="L1318" i="23"/>
  <c r="M1318" i="23"/>
  <c r="AG1318" i="23"/>
  <c r="AQ1318" i="23"/>
  <c r="C1319" i="23"/>
  <c r="D1319" i="23"/>
  <c r="E1319" i="23"/>
  <c r="F1319" i="23"/>
  <c r="G1319" i="23"/>
  <c r="H1319" i="23"/>
  <c r="J1319" i="23"/>
  <c r="K1319" i="23"/>
  <c r="L1319" i="23"/>
  <c r="M1319" i="23"/>
  <c r="AG1319" i="23"/>
  <c r="AQ1319" i="23"/>
  <c r="C1320" i="23"/>
  <c r="D1320" i="23"/>
  <c r="E1320" i="23"/>
  <c r="F1320" i="23"/>
  <c r="G1320" i="23"/>
  <c r="H1320" i="23"/>
  <c r="J1320" i="23"/>
  <c r="K1320" i="23"/>
  <c r="L1320" i="23"/>
  <c r="M1320" i="23"/>
  <c r="AG1320" i="23"/>
  <c r="AQ1320" i="23"/>
  <c r="C1321" i="23"/>
  <c r="D1321" i="23"/>
  <c r="E1321" i="23"/>
  <c r="F1321" i="23"/>
  <c r="G1321" i="23"/>
  <c r="H1321" i="23"/>
  <c r="J1321" i="23"/>
  <c r="K1321" i="23"/>
  <c r="L1321" i="23"/>
  <c r="M1321" i="23"/>
  <c r="AG1321" i="23"/>
  <c r="AQ1321" i="23"/>
  <c r="C1322" i="23"/>
  <c r="D1322" i="23"/>
  <c r="E1322" i="23"/>
  <c r="F1322" i="23"/>
  <c r="G1322" i="23"/>
  <c r="H1322" i="23"/>
  <c r="J1322" i="23"/>
  <c r="K1322" i="23"/>
  <c r="L1322" i="23"/>
  <c r="M1322" i="23"/>
  <c r="AG1322" i="23"/>
  <c r="AQ1322" i="23"/>
  <c r="C1323" i="23"/>
  <c r="D1323" i="23"/>
  <c r="E1323" i="23"/>
  <c r="F1323" i="23"/>
  <c r="G1323" i="23"/>
  <c r="H1323" i="23"/>
  <c r="J1323" i="23"/>
  <c r="K1323" i="23"/>
  <c r="L1323" i="23"/>
  <c r="M1323" i="23"/>
  <c r="AG1323" i="23"/>
  <c r="AQ1323" i="23"/>
  <c r="C1324" i="23"/>
  <c r="D1324" i="23"/>
  <c r="E1324" i="23"/>
  <c r="F1324" i="23"/>
  <c r="G1324" i="23"/>
  <c r="H1324" i="23"/>
  <c r="J1324" i="23"/>
  <c r="K1324" i="23"/>
  <c r="L1324" i="23"/>
  <c r="M1324" i="23"/>
  <c r="AG1324" i="23"/>
  <c r="AQ1324" i="23"/>
  <c r="C1325" i="23"/>
  <c r="D1325" i="23"/>
  <c r="E1325" i="23"/>
  <c r="F1325" i="23"/>
  <c r="G1325" i="23"/>
  <c r="H1325" i="23"/>
  <c r="J1325" i="23"/>
  <c r="K1325" i="23"/>
  <c r="L1325" i="23"/>
  <c r="M1325" i="23"/>
  <c r="AG1325" i="23"/>
  <c r="AQ1325" i="23"/>
  <c r="C1326" i="23"/>
  <c r="D1326" i="23"/>
  <c r="E1326" i="23"/>
  <c r="F1326" i="23"/>
  <c r="G1326" i="23"/>
  <c r="H1326" i="23"/>
  <c r="J1326" i="23"/>
  <c r="K1326" i="23"/>
  <c r="L1326" i="23"/>
  <c r="M1326" i="23"/>
  <c r="AG1326" i="23"/>
  <c r="AQ1326" i="23"/>
  <c r="C1327" i="23"/>
  <c r="D1327" i="23"/>
  <c r="E1327" i="23"/>
  <c r="F1327" i="23"/>
  <c r="G1327" i="23"/>
  <c r="H1327" i="23"/>
  <c r="J1327" i="23"/>
  <c r="K1327" i="23"/>
  <c r="L1327" i="23"/>
  <c r="M1327" i="23"/>
  <c r="AG1327" i="23"/>
  <c r="AQ1327" i="23"/>
  <c r="C1328" i="23"/>
  <c r="D1328" i="23"/>
  <c r="E1328" i="23"/>
  <c r="F1328" i="23"/>
  <c r="G1328" i="23"/>
  <c r="H1328" i="23"/>
  <c r="J1328" i="23"/>
  <c r="K1328" i="23"/>
  <c r="L1328" i="23"/>
  <c r="M1328" i="23"/>
  <c r="AG1328" i="23"/>
  <c r="AQ1328" i="23"/>
  <c r="N1329" i="23"/>
  <c r="O1329" i="23"/>
  <c r="C1329" i="23"/>
  <c r="D1329" i="23"/>
  <c r="E1329" i="23"/>
  <c r="F1329" i="23"/>
  <c r="G1329" i="23"/>
  <c r="H1329" i="23"/>
  <c r="J1329" i="23"/>
  <c r="K1329" i="23"/>
  <c r="L1329" i="23"/>
  <c r="M1329" i="23"/>
  <c r="AG1329" i="23"/>
  <c r="C1331" i="23"/>
  <c r="D1331" i="23"/>
  <c r="E1331" i="23"/>
  <c r="F1331" i="23"/>
  <c r="G1331" i="23"/>
  <c r="H1331" i="23"/>
  <c r="J1331" i="23"/>
  <c r="K1331" i="23"/>
  <c r="L1331" i="23"/>
  <c r="M1331" i="23"/>
  <c r="AG1331" i="23"/>
  <c r="AQ1331" i="23"/>
  <c r="C1332" i="23"/>
  <c r="D1332" i="23"/>
  <c r="E1332" i="23"/>
  <c r="F1332" i="23"/>
  <c r="G1332" i="23"/>
  <c r="H1332" i="23"/>
  <c r="J1332" i="23"/>
  <c r="K1332" i="23"/>
  <c r="L1332" i="23"/>
  <c r="M1332" i="23"/>
  <c r="AG1332" i="23"/>
  <c r="AQ1332" i="23"/>
  <c r="C1333" i="23"/>
  <c r="D1333" i="23"/>
  <c r="E1333" i="23"/>
  <c r="F1333" i="23"/>
  <c r="G1333" i="23"/>
  <c r="H1333" i="23"/>
  <c r="J1333" i="23"/>
  <c r="K1333" i="23"/>
  <c r="L1333" i="23"/>
  <c r="M1333" i="23"/>
  <c r="AG1333" i="23"/>
  <c r="AQ1333" i="23"/>
  <c r="C1334" i="23"/>
  <c r="D1334" i="23"/>
  <c r="E1334" i="23"/>
  <c r="F1334" i="23"/>
  <c r="G1334" i="23"/>
  <c r="H1334" i="23"/>
  <c r="J1334" i="23"/>
  <c r="K1334" i="23"/>
  <c r="L1334" i="23"/>
  <c r="M1334" i="23"/>
  <c r="AG1334" i="23"/>
  <c r="AQ1334" i="23"/>
  <c r="C1335" i="23"/>
  <c r="D1335" i="23"/>
  <c r="E1335" i="23"/>
  <c r="F1335" i="23"/>
  <c r="G1335" i="23"/>
  <c r="H1335" i="23"/>
  <c r="J1335" i="23"/>
  <c r="K1335" i="23"/>
  <c r="L1335" i="23"/>
  <c r="M1335" i="23"/>
  <c r="AG1335" i="23"/>
  <c r="AQ1335" i="23"/>
  <c r="C1336" i="23"/>
  <c r="D1336" i="23"/>
  <c r="E1336" i="23"/>
  <c r="F1336" i="23"/>
  <c r="G1336" i="23"/>
  <c r="H1336" i="23"/>
  <c r="J1336" i="23"/>
  <c r="K1336" i="23"/>
  <c r="L1336" i="23"/>
  <c r="M1336" i="23"/>
  <c r="AG1336" i="23"/>
  <c r="AQ1336" i="23"/>
  <c r="C1337" i="23"/>
  <c r="D1337" i="23"/>
  <c r="E1337" i="23"/>
  <c r="F1337" i="23"/>
  <c r="G1337" i="23"/>
  <c r="H1337" i="23"/>
  <c r="J1337" i="23"/>
  <c r="K1337" i="23"/>
  <c r="L1337" i="23"/>
  <c r="M1337" i="23"/>
  <c r="AG1337" i="23"/>
  <c r="AQ1337" i="23"/>
  <c r="C1338" i="23"/>
  <c r="D1338" i="23"/>
  <c r="E1338" i="23"/>
  <c r="F1338" i="23"/>
  <c r="G1338" i="23"/>
  <c r="H1338" i="23"/>
  <c r="J1338" i="23"/>
  <c r="K1338" i="23"/>
  <c r="L1338" i="23"/>
  <c r="M1338" i="23"/>
  <c r="AG1338" i="23"/>
  <c r="AQ1338" i="23"/>
  <c r="C1339" i="23"/>
  <c r="D1339" i="23"/>
  <c r="E1339" i="23"/>
  <c r="F1339" i="23"/>
  <c r="G1339" i="23"/>
  <c r="H1339" i="23"/>
  <c r="J1339" i="23"/>
  <c r="K1339" i="23"/>
  <c r="L1339" i="23"/>
  <c r="M1339" i="23"/>
  <c r="AG1339" i="23"/>
  <c r="AQ1339" i="23"/>
  <c r="C1340" i="23"/>
  <c r="D1340" i="23"/>
  <c r="E1340" i="23"/>
  <c r="F1340" i="23"/>
  <c r="G1340" i="23"/>
  <c r="H1340" i="23"/>
  <c r="J1340" i="23"/>
  <c r="K1340" i="23"/>
  <c r="L1340" i="23"/>
  <c r="M1340" i="23"/>
  <c r="AG1340" i="23"/>
  <c r="AQ1340" i="23"/>
  <c r="C1341" i="23"/>
  <c r="D1341" i="23"/>
  <c r="E1341" i="23"/>
  <c r="F1341" i="23"/>
  <c r="G1341" i="23"/>
  <c r="H1341" i="23"/>
  <c r="J1341" i="23"/>
  <c r="K1341" i="23"/>
  <c r="L1341" i="23"/>
  <c r="M1341" i="23"/>
  <c r="AG1341" i="23"/>
  <c r="AQ1341" i="23"/>
  <c r="C1342" i="23"/>
  <c r="D1342" i="23"/>
  <c r="E1342" i="23"/>
  <c r="F1342" i="23"/>
  <c r="G1342" i="23"/>
  <c r="H1342" i="23"/>
  <c r="J1342" i="23"/>
  <c r="K1342" i="23"/>
  <c r="L1342" i="23"/>
  <c r="M1342" i="23"/>
  <c r="AG1342" i="23"/>
  <c r="AQ1342" i="23"/>
  <c r="C1343" i="23"/>
  <c r="D1343" i="23"/>
  <c r="E1343" i="23"/>
  <c r="F1343" i="23"/>
  <c r="G1343" i="23"/>
  <c r="H1343" i="23"/>
  <c r="J1343" i="23"/>
  <c r="K1343" i="23"/>
  <c r="L1343" i="23"/>
  <c r="M1343" i="23"/>
  <c r="AG1343" i="23"/>
  <c r="AQ1343" i="23"/>
  <c r="C1344" i="23"/>
  <c r="D1344" i="23"/>
  <c r="E1344" i="23"/>
  <c r="F1344" i="23"/>
  <c r="G1344" i="23"/>
  <c r="H1344" i="23"/>
  <c r="J1344" i="23"/>
  <c r="K1344" i="23"/>
  <c r="L1344" i="23"/>
  <c r="M1344" i="23"/>
  <c r="AG1344" i="23"/>
  <c r="AQ1344" i="23"/>
  <c r="C1345" i="23"/>
  <c r="D1345" i="23"/>
  <c r="E1345" i="23"/>
  <c r="F1345" i="23"/>
  <c r="G1345" i="23"/>
  <c r="H1345" i="23"/>
  <c r="J1345" i="23"/>
  <c r="K1345" i="23"/>
  <c r="L1345" i="23"/>
  <c r="M1345" i="23"/>
  <c r="AG1345" i="23"/>
  <c r="AQ1345" i="23"/>
  <c r="C1346" i="23"/>
  <c r="D1346" i="23"/>
  <c r="E1346" i="23"/>
  <c r="F1346" i="23"/>
  <c r="G1346" i="23"/>
  <c r="H1346" i="23"/>
  <c r="J1346" i="23"/>
  <c r="K1346" i="23"/>
  <c r="L1346" i="23"/>
  <c r="M1346" i="23"/>
  <c r="AG1346" i="23"/>
  <c r="AQ1346" i="23"/>
  <c r="C1347" i="23"/>
  <c r="D1347" i="23"/>
  <c r="E1347" i="23"/>
  <c r="F1347" i="23"/>
  <c r="G1347" i="23"/>
  <c r="H1347" i="23"/>
  <c r="J1347" i="23"/>
  <c r="K1347" i="23"/>
  <c r="L1347" i="23"/>
  <c r="M1347" i="23"/>
  <c r="AG1347" i="23"/>
  <c r="AQ1347" i="23"/>
  <c r="C1348" i="23"/>
  <c r="D1348" i="23"/>
  <c r="E1348" i="23"/>
  <c r="F1348" i="23"/>
  <c r="G1348" i="23"/>
  <c r="H1348" i="23"/>
  <c r="J1348" i="23"/>
  <c r="K1348" i="23"/>
  <c r="L1348" i="23"/>
  <c r="M1348" i="23"/>
  <c r="AG1348" i="23"/>
  <c r="AQ1348" i="23"/>
  <c r="C1349" i="23"/>
  <c r="D1349" i="23"/>
  <c r="E1349" i="23"/>
  <c r="F1349" i="23"/>
  <c r="G1349" i="23"/>
  <c r="H1349" i="23"/>
  <c r="J1349" i="23"/>
  <c r="K1349" i="23"/>
  <c r="L1349" i="23"/>
  <c r="M1349" i="23"/>
  <c r="AG1349" i="23"/>
  <c r="AQ1349" i="23"/>
  <c r="C1350" i="23"/>
  <c r="D1350" i="23"/>
  <c r="E1350" i="23"/>
  <c r="F1350" i="23"/>
  <c r="G1350" i="23"/>
  <c r="H1350" i="23"/>
  <c r="J1350" i="23"/>
  <c r="K1350" i="23"/>
  <c r="L1350" i="23"/>
  <c r="M1350" i="23"/>
  <c r="AG1350" i="23"/>
  <c r="AQ1350" i="23"/>
  <c r="C1351" i="23"/>
  <c r="D1351" i="23"/>
  <c r="E1351" i="23"/>
  <c r="F1351" i="23"/>
  <c r="G1351" i="23"/>
  <c r="H1351" i="23"/>
  <c r="J1351" i="23"/>
  <c r="K1351" i="23"/>
  <c r="L1351" i="23"/>
  <c r="M1351" i="23"/>
  <c r="AG1351" i="23"/>
  <c r="AQ1351" i="23"/>
  <c r="C1352" i="23"/>
  <c r="D1352" i="23"/>
  <c r="E1352" i="23"/>
  <c r="F1352" i="23"/>
  <c r="G1352" i="23"/>
  <c r="H1352" i="23"/>
  <c r="J1352" i="23"/>
  <c r="K1352" i="23"/>
  <c r="L1352" i="23"/>
  <c r="M1352" i="23"/>
  <c r="AG1352" i="23"/>
  <c r="AQ1352" i="23"/>
  <c r="C1353" i="23"/>
  <c r="D1353" i="23"/>
  <c r="E1353" i="23"/>
  <c r="F1353" i="23"/>
  <c r="G1353" i="23"/>
  <c r="H1353" i="23"/>
  <c r="J1353" i="23"/>
  <c r="K1353" i="23"/>
  <c r="L1353" i="23"/>
  <c r="M1353" i="23"/>
  <c r="AG1353" i="23"/>
  <c r="AQ1353" i="23"/>
  <c r="C1354" i="23"/>
  <c r="D1354" i="23"/>
  <c r="E1354" i="23"/>
  <c r="F1354" i="23"/>
  <c r="G1354" i="23"/>
  <c r="H1354" i="23"/>
  <c r="J1354" i="23"/>
  <c r="K1354" i="23"/>
  <c r="L1354" i="23"/>
  <c r="M1354" i="23"/>
  <c r="AG1354" i="23"/>
  <c r="AQ1354" i="23"/>
  <c r="C1355" i="23"/>
  <c r="D1355" i="23"/>
  <c r="E1355" i="23"/>
  <c r="F1355" i="23"/>
  <c r="G1355" i="23"/>
  <c r="H1355" i="23"/>
  <c r="J1355" i="23"/>
  <c r="K1355" i="23"/>
  <c r="L1355" i="23"/>
  <c r="M1355" i="23"/>
  <c r="AG1355" i="23"/>
  <c r="AQ1355" i="23"/>
  <c r="C1356" i="23"/>
  <c r="D1356" i="23"/>
  <c r="E1356" i="23"/>
  <c r="F1356" i="23"/>
  <c r="G1356" i="23"/>
  <c r="H1356" i="23"/>
  <c r="J1356" i="23"/>
  <c r="K1356" i="23"/>
  <c r="L1356" i="23"/>
  <c r="M1356" i="23"/>
  <c r="AG1356" i="23"/>
  <c r="AQ1356" i="23"/>
  <c r="C1357" i="23"/>
  <c r="D1357" i="23"/>
  <c r="E1357" i="23"/>
  <c r="F1357" i="23"/>
  <c r="G1357" i="23"/>
  <c r="H1357" i="23"/>
  <c r="J1357" i="23"/>
  <c r="K1357" i="23"/>
  <c r="L1357" i="23"/>
  <c r="M1357" i="23"/>
  <c r="AG1357" i="23"/>
  <c r="AQ1357" i="23"/>
  <c r="C1358" i="23"/>
  <c r="D1358" i="23"/>
  <c r="E1358" i="23"/>
  <c r="F1358" i="23"/>
  <c r="G1358" i="23"/>
  <c r="H1358" i="23"/>
  <c r="J1358" i="23"/>
  <c r="K1358" i="23"/>
  <c r="L1358" i="23"/>
  <c r="M1358" i="23"/>
  <c r="AG1358" i="23"/>
  <c r="AQ1358" i="23"/>
  <c r="C1359" i="23"/>
  <c r="D1359" i="23"/>
  <c r="E1359" i="23"/>
  <c r="F1359" i="23"/>
  <c r="G1359" i="23"/>
  <c r="H1359" i="23"/>
  <c r="J1359" i="23"/>
  <c r="K1359" i="23"/>
  <c r="L1359" i="23"/>
  <c r="M1359" i="23"/>
  <c r="AG1359" i="23"/>
  <c r="AQ1359" i="23"/>
  <c r="C1360" i="23"/>
  <c r="D1360" i="23"/>
  <c r="E1360" i="23"/>
  <c r="F1360" i="23"/>
  <c r="G1360" i="23"/>
  <c r="H1360" i="23"/>
  <c r="J1360" i="23"/>
  <c r="K1360" i="23"/>
  <c r="L1360" i="23"/>
  <c r="M1360" i="23"/>
  <c r="AG1360" i="23"/>
  <c r="AQ1360" i="23"/>
  <c r="C1361" i="23"/>
  <c r="D1361" i="23"/>
  <c r="E1361" i="23"/>
  <c r="F1361" i="23"/>
  <c r="G1361" i="23"/>
  <c r="H1361" i="23"/>
  <c r="J1361" i="23"/>
  <c r="K1361" i="23"/>
  <c r="L1361" i="23"/>
  <c r="M1361" i="23"/>
  <c r="AG1361" i="23"/>
  <c r="AQ1361" i="23"/>
  <c r="C1362" i="23"/>
  <c r="D1362" i="23"/>
  <c r="E1362" i="23"/>
  <c r="F1362" i="23"/>
  <c r="G1362" i="23"/>
  <c r="H1362" i="23"/>
  <c r="J1362" i="23"/>
  <c r="K1362" i="23"/>
  <c r="L1362" i="23"/>
  <c r="M1362" i="23"/>
  <c r="AG1362" i="23"/>
  <c r="AQ1362" i="23"/>
  <c r="C1363" i="23"/>
  <c r="D1363" i="23"/>
  <c r="E1363" i="23"/>
  <c r="F1363" i="23"/>
  <c r="G1363" i="23"/>
  <c r="H1363" i="23"/>
  <c r="J1363" i="23"/>
  <c r="K1363" i="23"/>
  <c r="L1363" i="23"/>
  <c r="M1363" i="23"/>
  <c r="AG1363" i="23"/>
  <c r="AQ1363" i="23"/>
  <c r="C1364" i="23"/>
  <c r="D1364" i="23"/>
  <c r="E1364" i="23"/>
  <c r="F1364" i="23"/>
  <c r="G1364" i="23"/>
  <c r="H1364" i="23"/>
  <c r="J1364" i="23"/>
  <c r="K1364" i="23"/>
  <c r="L1364" i="23"/>
  <c r="M1364" i="23"/>
  <c r="AG1364" i="23"/>
  <c r="AQ1364" i="23"/>
  <c r="C1365" i="23"/>
  <c r="D1365" i="23"/>
  <c r="E1365" i="23"/>
  <c r="F1365" i="23"/>
  <c r="G1365" i="23"/>
  <c r="H1365" i="23"/>
  <c r="J1365" i="23"/>
  <c r="K1365" i="23"/>
  <c r="L1365" i="23"/>
  <c r="M1365" i="23"/>
  <c r="AG1365" i="23"/>
  <c r="AQ1365" i="23"/>
  <c r="C1366" i="23"/>
  <c r="D1366" i="23"/>
  <c r="E1366" i="23"/>
  <c r="F1366" i="23"/>
  <c r="G1366" i="23"/>
  <c r="H1366" i="23"/>
  <c r="J1366" i="23"/>
  <c r="K1366" i="23"/>
  <c r="L1366" i="23"/>
  <c r="M1366" i="23"/>
  <c r="AG1366" i="23"/>
  <c r="AQ1366" i="23"/>
  <c r="C1367" i="23"/>
  <c r="D1367" i="23"/>
  <c r="E1367" i="23"/>
  <c r="F1367" i="23"/>
  <c r="G1367" i="23"/>
  <c r="H1367" i="23"/>
  <c r="J1367" i="23"/>
  <c r="K1367" i="23"/>
  <c r="L1367" i="23"/>
  <c r="M1367" i="23"/>
  <c r="AG1367" i="23"/>
  <c r="AQ1367" i="23"/>
  <c r="C1368" i="23"/>
  <c r="D1368" i="23"/>
  <c r="E1368" i="23"/>
  <c r="F1368" i="23"/>
  <c r="G1368" i="23"/>
  <c r="H1368" i="23"/>
  <c r="J1368" i="23"/>
  <c r="K1368" i="23"/>
  <c r="L1368" i="23"/>
  <c r="M1368" i="23"/>
  <c r="AG1368" i="23"/>
  <c r="AQ1368" i="23"/>
  <c r="C1369" i="23"/>
  <c r="D1369" i="23"/>
  <c r="E1369" i="23"/>
  <c r="F1369" i="23"/>
  <c r="G1369" i="23"/>
  <c r="H1369" i="23"/>
  <c r="J1369" i="23"/>
  <c r="K1369" i="23"/>
  <c r="L1369" i="23"/>
  <c r="M1369" i="23"/>
  <c r="AG1369" i="23"/>
  <c r="AQ1369" i="23"/>
  <c r="C1370" i="23"/>
  <c r="D1370" i="23"/>
  <c r="E1370" i="23"/>
  <c r="F1370" i="23"/>
  <c r="G1370" i="23"/>
  <c r="H1370" i="23"/>
  <c r="J1370" i="23"/>
  <c r="K1370" i="23"/>
  <c r="L1370" i="23"/>
  <c r="M1370" i="23"/>
  <c r="AG1370" i="23"/>
  <c r="AQ1370" i="23"/>
  <c r="C1371" i="23"/>
  <c r="D1371" i="23"/>
  <c r="E1371" i="23"/>
  <c r="F1371" i="23"/>
  <c r="G1371" i="23"/>
  <c r="H1371" i="23"/>
  <c r="J1371" i="23"/>
  <c r="K1371" i="23"/>
  <c r="L1371" i="23"/>
  <c r="M1371" i="23"/>
  <c r="AG1371" i="23"/>
  <c r="AQ1371" i="23"/>
  <c r="C1372" i="23"/>
  <c r="D1372" i="23"/>
  <c r="E1372" i="23"/>
  <c r="F1372" i="23"/>
  <c r="G1372" i="23"/>
  <c r="H1372" i="23"/>
  <c r="J1372" i="23"/>
  <c r="K1372" i="23"/>
  <c r="L1372" i="23"/>
  <c r="M1372" i="23"/>
  <c r="AG1372" i="23"/>
  <c r="AQ1372" i="23"/>
  <c r="C1373" i="23"/>
  <c r="D1373" i="23"/>
  <c r="E1373" i="23"/>
  <c r="F1373" i="23"/>
  <c r="G1373" i="23"/>
  <c r="H1373" i="23"/>
  <c r="J1373" i="23"/>
  <c r="K1373" i="23"/>
  <c r="L1373" i="23"/>
  <c r="M1373" i="23"/>
  <c r="AG1373" i="23"/>
  <c r="AQ1373" i="23"/>
  <c r="C1374" i="23"/>
  <c r="D1374" i="23"/>
  <c r="E1374" i="23"/>
  <c r="F1374" i="23"/>
  <c r="G1374" i="23"/>
  <c r="H1374" i="23"/>
  <c r="J1374" i="23"/>
  <c r="K1374" i="23"/>
  <c r="L1374" i="23"/>
  <c r="M1374" i="23"/>
  <c r="AG1374" i="23"/>
  <c r="AQ1374" i="23"/>
  <c r="C1375" i="23"/>
  <c r="D1375" i="23"/>
  <c r="E1375" i="23"/>
  <c r="F1375" i="23"/>
  <c r="G1375" i="23"/>
  <c r="H1375" i="23"/>
  <c r="J1375" i="23"/>
  <c r="K1375" i="23"/>
  <c r="L1375" i="23"/>
  <c r="M1375" i="23"/>
  <c r="AG1375" i="23"/>
  <c r="AQ1375" i="23"/>
  <c r="C1376" i="23"/>
  <c r="D1376" i="23"/>
  <c r="E1376" i="23"/>
  <c r="F1376" i="23"/>
  <c r="G1376" i="23"/>
  <c r="H1376" i="23"/>
  <c r="J1376" i="23"/>
  <c r="K1376" i="23"/>
  <c r="L1376" i="23"/>
  <c r="M1376" i="23"/>
  <c r="AG1376" i="23"/>
  <c r="AQ1376" i="23"/>
  <c r="C1377" i="23"/>
  <c r="D1377" i="23"/>
  <c r="E1377" i="23"/>
  <c r="F1377" i="23"/>
  <c r="G1377" i="23"/>
  <c r="H1377" i="23"/>
  <c r="J1377" i="23"/>
  <c r="K1377" i="23"/>
  <c r="L1377" i="23"/>
  <c r="M1377" i="23"/>
  <c r="AG1377" i="23"/>
  <c r="AQ1377" i="23"/>
  <c r="C1378" i="23"/>
  <c r="D1378" i="23"/>
  <c r="E1378" i="23"/>
  <c r="F1378" i="23"/>
  <c r="G1378" i="23"/>
  <c r="H1378" i="23"/>
  <c r="J1378" i="23"/>
  <c r="K1378" i="23"/>
  <c r="L1378" i="23"/>
  <c r="M1378" i="23"/>
  <c r="AG1378" i="23"/>
  <c r="AQ1378" i="23"/>
  <c r="C1379" i="23"/>
  <c r="D1379" i="23"/>
  <c r="E1379" i="23"/>
  <c r="F1379" i="23"/>
  <c r="G1379" i="23"/>
  <c r="H1379" i="23"/>
  <c r="J1379" i="23"/>
  <c r="K1379" i="23"/>
  <c r="L1379" i="23"/>
  <c r="M1379" i="23"/>
  <c r="AG1379" i="23"/>
  <c r="AQ1379" i="23"/>
  <c r="C1380" i="23"/>
  <c r="D1380" i="23"/>
  <c r="E1380" i="23"/>
  <c r="F1380" i="23"/>
  <c r="G1380" i="23"/>
  <c r="H1380" i="23"/>
  <c r="J1380" i="23"/>
  <c r="K1380" i="23"/>
  <c r="L1380" i="23"/>
  <c r="M1380" i="23"/>
  <c r="AG1380" i="23"/>
  <c r="AQ1380" i="23"/>
  <c r="C1381" i="23"/>
  <c r="D1381" i="23"/>
  <c r="E1381" i="23"/>
  <c r="F1381" i="23"/>
  <c r="G1381" i="23"/>
  <c r="H1381" i="23"/>
  <c r="J1381" i="23"/>
  <c r="K1381" i="23"/>
  <c r="L1381" i="23"/>
  <c r="M1381" i="23"/>
  <c r="AG1381" i="23"/>
  <c r="AQ1381" i="23"/>
  <c r="C1382" i="23"/>
  <c r="D1382" i="23"/>
  <c r="E1382" i="23"/>
  <c r="F1382" i="23"/>
  <c r="G1382" i="23"/>
  <c r="H1382" i="23"/>
  <c r="J1382" i="23"/>
  <c r="K1382" i="23"/>
  <c r="L1382" i="23"/>
  <c r="M1382" i="23"/>
  <c r="AG1382" i="23"/>
  <c r="AQ1382" i="23"/>
  <c r="C1383" i="23"/>
  <c r="D1383" i="23"/>
  <c r="E1383" i="23"/>
  <c r="F1383" i="23"/>
  <c r="G1383" i="23"/>
  <c r="H1383" i="23"/>
  <c r="J1383" i="23"/>
  <c r="K1383" i="23"/>
  <c r="L1383" i="23"/>
  <c r="M1383" i="23"/>
  <c r="AG1383" i="23"/>
  <c r="AQ1383" i="23"/>
  <c r="C1384" i="23"/>
  <c r="D1384" i="23"/>
  <c r="E1384" i="23"/>
  <c r="F1384" i="23"/>
  <c r="G1384" i="23"/>
  <c r="H1384" i="23"/>
  <c r="J1384" i="23"/>
  <c r="K1384" i="23"/>
  <c r="L1384" i="23"/>
  <c r="M1384" i="23"/>
  <c r="AG1384" i="23"/>
  <c r="AQ1384" i="23"/>
  <c r="C1385" i="23"/>
  <c r="D1385" i="23"/>
  <c r="E1385" i="23"/>
  <c r="F1385" i="23"/>
  <c r="G1385" i="23"/>
  <c r="H1385" i="23"/>
  <c r="J1385" i="23"/>
  <c r="K1385" i="23"/>
  <c r="L1385" i="23"/>
  <c r="M1385" i="23"/>
  <c r="AG1385" i="23"/>
  <c r="AQ1385" i="23"/>
  <c r="C1386" i="23"/>
  <c r="D1386" i="23"/>
  <c r="E1386" i="23"/>
  <c r="F1386" i="23"/>
  <c r="G1386" i="23"/>
  <c r="H1386" i="23"/>
  <c r="J1386" i="23"/>
  <c r="K1386" i="23"/>
  <c r="L1386" i="23"/>
  <c r="M1386" i="23"/>
  <c r="AG1386" i="23"/>
  <c r="AQ1386" i="23"/>
  <c r="C1387" i="23"/>
  <c r="D1387" i="23"/>
  <c r="E1387" i="23"/>
  <c r="F1387" i="23"/>
  <c r="G1387" i="23"/>
  <c r="H1387" i="23"/>
  <c r="J1387" i="23"/>
  <c r="K1387" i="23"/>
  <c r="L1387" i="23"/>
  <c r="M1387" i="23"/>
  <c r="AG1387" i="23"/>
  <c r="AQ1387" i="23"/>
  <c r="C1388" i="23"/>
  <c r="D1388" i="23"/>
  <c r="E1388" i="23"/>
  <c r="F1388" i="23"/>
  <c r="G1388" i="23"/>
  <c r="H1388" i="23"/>
  <c r="J1388" i="23"/>
  <c r="K1388" i="23"/>
  <c r="L1388" i="23"/>
  <c r="M1388" i="23"/>
  <c r="AG1388" i="23"/>
  <c r="AQ1388" i="23"/>
  <c r="C1389" i="23"/>
  <c r="D1389" i="23"/>
  <c r="E1389" i="23"/>
  <c r="F1389" i="23"/>
  <c r="G1389" i="23"/>
  <c r="H1389" i="23"/>
  <c r="J1389" i="23"/>
  <c r="K1389" i="23"/>
  <c r="L1389" i="23"/>
  <c r="M1389" i="23"/>
  <c r="AG1389" i="23"/>
  <c r="AQ1389" i="23"/>
  <c r="C1390" i="23"/>
  <c r="D1390" i="23"/>
  <c r="E1390" i="23"/>
  <c r="F1390" i="23"/>
  <c r="G1390" i="23"/>
  <c r="H1390" i="23"/>
  <c r="J1390" i="23"/>
  <c r="K1390" i="23"/>
  <c r="L1390" i="23"/>
  <c r="M1390" i="23"/>
  <c r="AG1390" i="23"/>
  <c r="AQ1390" i="23"/>
  <c r="C1391" i="23"/>
  <c r="D1391" i="23"/>
  <c r="E1391" i="23"/>
  <c r="F1391" i="23"/>
  <c r="G1391" i="23"/>
  <c r="H1391" i="23"/>
  <c r="J1391" i="23"/>
  <c r="K1391" i="23"/>
  <c r="L1391" i="23"/>
  <c r="M1391" i="23"/>
  <c r="AG1391" i="23"/>
  <c r="AQ1391" i="23"/>
  <c r="C1392" i="23"/>
  <c r="D1392" i="23"/>
  <c r="E1392" i="23"/>
  <c r="F1392" i="23"/>
  <c r="G1392" i="23"/>
  <c r="H1392" i="23"/>
  <c r="J1392" i="23"/>
  <c r="K1392" i="23"/>
  <c r="L1392" i="23"/>
  <c r="M1392" i="23"/>
  <c r="AG1392" i="23"/>
  <c r="AQ1392" i="23"/>
  <c r="C1393" i="23"/>
  <c r="D1393" i="23"/>
  <c r="E1393" i="23"/>
  <c r="F1393" i="23"/>
  <c r="G1393" i="23"/>
  <c r="H1393" i="23"/>
  <c r="J1393" i="23"/>
  <c r="K1393" i="23"/>
  <c r="L1393" i="23"/>
  <c r="M1393" i="23"/>
  <c r="AG1393" i="23"/>
  <c r="AQ1393" i="23"/>
  <c r="C1394" i="23"/>
  <c r="D1394" i="23"/>
  <c r="E1394" i="23"/>
  <c r="F1394" i="23"/>
  <c r="G1394" i="23"/>
  <c r="H1394" i="23"/>
  <c r="J1394" i="23"/>
  <c r="K1394" i="23"/>
  <c r="L1394" i="23"/>
  <c r="M1394" i="23"/>
  <c r="AG1394" i="23"/>
  <c r="AQ1394" i="23"/>
  <c r="C1395" i="23"/>
  <c r="D1395" i="23"/>
  <c r="E1395" i="23"/>
  <c r="F1395" i="23"/>
  <c r="G1395" i="23"/>
  <c r="H1395" i="23"/>
  <c r="J1395" i="23"/>
  <c r="K1395" i="23"/>
  <c r="L1395" i="23"/>
  <c r="M1395" i="23"/>
  <c r="AG1395" i="23"/>
  <c r="AQ1395" i="23"/>
  <c r="C1396" i="23"/>
  <c r="D1396" i="23"/>
  <c r="E1396" i="23"/>
  <c r="F1396" i="23"/>
  <c r="G1396" i="23"/>
  <c r="H1396" i="23"/>
  <c r="J1396" i="23"/>
  <c r="K1396" i="23"/>
  <c r="L1396" i="23"/>
  <c r="M1396" i="23"/>
  <c r="AG1396" i="23"/>
  <c r="AQ1396" i="23"/>
  <c r="C1397" i="23"/>
  <c r="D1397" i="23"/>
  <c r="E1397" i="23"/>
  <c r="F1397" i="23"/>
  <c r="G1397" i="23"/>
  <c r="H1397" i="23"/>
  <c r="J1397" i="23"/>
  <c r="K1397" i="23"/>
  <c r="L1397" i="23"/>
  <c r="M1397" i="23"/>
  <c r="AG1397" i="23"/>
  <c r="AQ1397" i="23"/>
  <c r="C1398" i="23"/>
  <c r="D1398" i="23"/>
  <c r="E1398" i="23"/>
  <c r="F1398" i="23"/>
  <c r="G1398" i="23"/>
  <c r="H1398" i="23"/>
  <c r="J1398" i="23"/>
  <c r="K1398" i="23"/>
  <c r="L1398" i="23"/>
  <c r="M1398" i="23"/>
  <c r="AG1398" i="23"/>
  <c r="AQ1398" i="23"/>
  <c r="C1399" i="23"/>
  <c r="D1399" i="23"/>
  <c r="E1399" i="23"/>
  <c r="F1399" i="23"/>
  <c r="G1399" i="23"/>
  <c r="H1399" i="23"/>
  <c r="J1399" i="23"/>
  <c r="K1399" i="23"/>
  <c r="L1399" i="23"/>
  <c r="M1399" i="23"/>
  <c r="AG1399" i="23"/>
  <c r="AQ1399" i="23"/>
  <c r="C1400" i="23"/>
  <c r="D1400" i="23"/>
  <c r="E1400" i="23"/>
  <c r="F1400" i="23"/>
  <c r="G1400" i="23"/>
  <c r="H1400" i="23"/>
  <c r="J1400" i="23"/>
  <c r="K1400" i="23"/>
  <c r="L1400" i="23"/>
  <c r="M1400" i="23"/>
  <c r="AG1400" i="23"/>
  <c r="AQ1400" i="23"/>
  <c r="C1401" i="23"/>
  <c r="D1401" i="23"/>
  <c r="E1401" i="23"/>
  <c r="F1401" i="23"/>
  <c r="G1401" i="23"/>
  <c r="H1401" i="23"/>
  <c r="J1401" i="23"/>
  <c r="K1401" i="23"/>
  <c r="L1401" i="23"/>
  <c r="M1401" i="23"/>
  <c r="AG1401" i="23"/>
  <c r="AQ1401" i="23"/>
  <c r="C1402" i="23"/>
  <c r="D1402" i="23"/>
  <c r="E1402" i="23"/>
  <c r="F1402" i="23"/>
  <c r="G1402" i="23"/>
  <c r="H1402" i="23"/>
  <c r="J1402" i="23"/>
  <c r="K1402" i="23"/>
  <c r="L1402" i="23"/>
  <c r="M1402" i="23"/>
  <c r="AG1402" i="23"/>
  <c r="AQ1402" i="23"/>
  <c r="C1403" i="23"/>
  <c r="D1403" i="23"/>
  <c r="E1403" i="23"/>
  <c r="F1403" i="23"/>
  <c r="G1403" i="23"/>
  <c r="H1403" i="23"/>
  <c r="J1403" i="23"/>
  <c r="K1403" i="23"/>
  <c r="L1403" i="23"/>
  <c r="M1403" i="23"/>
  <c r="AG1403" i="23"/>
  <c r="AQ1403" i="23"/>
  <c r="C1404" i="23"/>
  <c r="D1404" i="23"/>
  <c r="E1404" i="23"/>
  <c r="F1404" i="23"/>
  <c r="G1404" i="23"/>
  <c r="H1404" i="23"/>
  <c r="J1404" i="23"/>
  <c r="K1404" i="23"/>
  <c r="L1404" i="23"/>
  <c r="M1404" i="23"/>
  <c r="AG1404" i="23"/>
  <c r="AQ1404" i="23"/>
  <c r="C1405" i="23"/>
  <c r="D1405" i="23"/>
  <c r="E1405" i="23"/>
  <c r="F1405" i="23"/>
  <c r="G1405" i="23"/>
  <c r="H1405" i="23"/>
  <c r="J1405" i="23"/>
  <c r="K1405" i="23"/>
  <c r="L1405" i="23"/>
  <c r="M1405" i="23"/>
  <c r="AG1405" i="23"/>
  <c r="AQ1405" i="23"/>
  <c r="C1406" i="23"/>
  <c r="D1406" i="23"/>
  <c r="E1406" i="23"/>
  <c r="F1406" i="23"/>
  <c r="G1406" i="23"/>
  <c r="H1406" i="23"/>
  <c r="J1406" i="23"/>
  <c r="K1406" i="23"/>
  <c r="L1406" i="23"/>
  <c r="M1406" i="23"/>
  <c r="AG1406" i="23"/>
  <c r="AQ1406" i="23"/>
  <c r="C1407" i="23"/>
  <c r="D1407" i="23"/>
  <c r="E1407" i="23"/>
  <c r="F1407" i="23"/>
  <c r="G1407" i="23"/>
  <c r="H1407" i="23"/>
  <c r="J1407" i="23"/>
  <c r="K1407" i="23"/>
  <c r="L1407" i="23"/>
  <c r="M1407" i="23"/>
  <c r="AG1407" i="23"/>
  <c r="AQ1407" i="23"/>
  <c r="C1408" i="23"/>
  <c r="D1408" i="23"/>
  <c r="E1408" i="23"/>
  <c r="F1408" i="23"/>
  <c r="G1408" i="23"/>
  <c r="H1408" i="23"/>
  <c r="J1408" i="23"/>
  <c r="K1408" i="23"/>
  <c r="L1408" i="23"/>
  <c r="M1408" i="23"/>
  <c r="AG1408" i="23"/>
  <c r="AQ1408" i="23"/>
  <c r="C1409" i="23"/>
  <c r="D1409" i="23"/>
  <c r="E1409" i="23"/>
  <c r="F1409" i="23"/>
  <c r="G1409" i="23"/>
  <c r="H1409" i="23"/>
  <c r="J1409" i="23"/>
  <c r="K1409" i="23"/>
  <c r="L1409" i="23"/>
  <c r="M1409" i="23"/>
  <c r="AG1409" i="23"/>
  <c r="AQ1409" i="23"/>
  <c r="C1410" i="23"/>
  <c r="D1410" i="23"/>
  <c r="E1410" i="23"/>
  <c r="F1410" i="23"/>
  <c r="G1410" i="23"/>
  <c r="H1410" i="23"/>
  <c r="J1410" i="23"/>
  <c r="K1410" i="23"/>
  <c r="L1410" i="23"/>
  <c r="M1410" i="23"/>
  <c r="AG1410" i="23"/>
  <c r="AQ1410" i="23"/>
  <c r="C1411" i="23"/>
  <c r="D1411" i="23"/>
  <c r="E1411" i="23"/>
  <c r="F1411" i="23"/>
  <c r="G1411" i="23"/>
  <c r="H1411" i="23"/>
  <c r="J1411" i="23"/>
  <c r="K1411" i="23"/>
  <c r="L1411" i="23"/>
  <c r="M1411" i="23"/>
  <c r="AG1411" i="23"/>
  <c r="AQ1411" i="23"/>
  <c r="C1412" i="23"/>
  <c r="D1412" i="23"/>
  <c r="E1412" i="23"/>
  <c r="F1412" i="23"/>
  <c r="G1412" i="23"/>
  <c r="H1412" i="23"/>
  <c r="J1412" i="23"/>
  <c r="K1412" i="23"/>
  <c r="L1412" i="23"/>
  <c r="M1412" i="23"/>
  <c r="AG1412" i="23"/>
  <c r="AQ1412" i="23"/>
  <c r="C1413" i="23"/>
  <c r="D1413" i="23"/>
  <c r="E1413" i="23"/>
  <c r="F1413" i="23"/>
  <c r="G1413" i="23"/>
  <c r="H1413" i="23"/>
  <c r="J1413" i="23"/>
  <c r="K1413" i="23"/>
  <c r="L1413" i="23"/>
  <c r="M1413" i="23"/>
  <c r="AG1413" i="23"/>
  <c r="AQ1413" i="23"/>
  <c r="C1414" i="23"/>
  <c r="D1414" i="23"/>
  <c r="E1414" i="23"/>
  <c r="F1414" i="23"/>
  <c r="G1414" i="23"/>
  <c r="H1414" i="23"/>
  <c r="J1414" i="23"/>
  <c r="K1414" i="23"/>
  <c r="L1414" i="23"/>
  <c r="M1414" i="23"/>
  <c r="AG1414" i="23"/>
  <c r="AQ1414" i="23"/>
  <c r="C1415" i="23"/>
  <c r="D1415" i="23"/>
  <c r="E1415" i="23"/>
  <c r="F1415" i="23"/>
  <c r="G1415" i="23"/>
  <c r="H1415" i="23"/>
  <c r="J1415" i="23"/>
  <c r="K1415" i="23"/>
  <c r="L1415" i="23"/>
  <c r="M1415" i="23"/>
  <c r="AG1415" i="23"/>
  <c r="AQ1415" i="23"/>
  <c r="C1416" i="23"/>
  <c r="D1416" i="23"/>
  <c r="E1416" i="23"/>
  <c r="F1416" i="23"/>
  <c r="G1416" i="23"/>
  <c r="H1416" i="23"/>
  <c r="J1416" i="23"/>
  <c r="K1416" i="23"/>
  <c r="L1416" i="23"/>
  <c r="M1416" i="23"/>
  <c r="AG1416" i="23"/>
  <c r="AQ1416" i="23"/>
  <c r="C1417" i="23"/>
  <c r="D1417" i="23"/>
  <c r="E1417" i="23"/>
  <c r="F1417" i="23"/>
  <c r="G1417" i="23"/>
  <c r="H1417" i="23"/>
  <c r="J1417" i="23"/>
  <c r="K1417" i="23"/>
  <c r="L1417" i="23"/>
  <c r="M1417" i="23"/>
  <c r="AG1417" i="23"/>
  <c r="AQ1417" i="23"/>
  <c r="C1418" i="23"/>
  <c r="D1418" i="23"/>
  <c r="E1418" i="23"/>
  <c r="F1418" i="23"/>
  <c r="G1418" i="23"/>
  <c r="H1418" i="23"/>
  <c r="J1418" i="23"/>
  <c r="K1418" i="23"/>
  <c r="L1418" i="23"/>
  <c r="M1418" i="23"/>
  <c r="AG1418" i="23"/>
  <c r="AQ1418" i="23"/>
  <c r="C1419" i="23"/>
  <c r="D1419" i="23"/>
  <c r="E1419" i="23"/>
  <c r="F1419" i="23"/>
  <c r="G1419" i="23"/>
  <c r="H1419" i="23"/>
  <c r="J1419" i="23"/>
  <c r="K1419" i="23"/>
  <c r="L1419" i="23"/>
  <c r="M1419" i="23"/>
  <c r="AG1419" i="23"/>
  <c r="AQ1419" i="23"/>
  <c r="C1420" i="23"/>
  <c r="D1420" i="23"/>
  <c r="E1420" i="23"/>
  <c r="F1420" i="23"/>
  <c r="G1420" i="23"/>
  <c r="H1420" i="23"/>
  <c r="J1420" i="23"/>
  <c r="K1420" i="23"/>
  <c r="L1420" i="23"/>
  <c r="M1420" i="23"/>
  <c r="AG1420" i="23"/>
  <c r="AQ1420" i="23"/>
  <c r="C1421" i="23"/>
  <c r="D1421" i="23"/>
  <c r="E1421" i="23"/>
  <c r="F1421" i="23"/>
  <c r="G1421" i="23"/>
  <c r="H1421" i="23"/>
  <c r="J1421" i="23"/>
  <c r="K1421" i="23"/>
  <c r="L1421" i="23"/>
  <c r="M1421" i="23"/>
  <c r="AG1421" i="23"/>
  <c r="AQ1421" i="23"/>
  <c r="C1422" i="23"/>
  <c r="D1422" i="23"/>
  <c r="E1422" i="23"/>
  <c r="F1422" i="23"/>
  <c r="G1422" i="23"/>
  <c r="H1422" i="23"/>
  <c r="J1422" i="23"/>
  <c r="K1422" i="23"/>
  <c r="L1422" i="23"/>
  <c r="M1422" i="23"/>
  <c r="AG1422" i="23"/>
  <c r="AQ1422" i="23"/>
  <c r="C1423" i="23"/>
  <c r="D1423" i="23"/>
  <c r="E1423" i="23"/>
  <c r="F1423" i="23"/>
  <c r="G1423" i="23"/>
  <c r="H1423" i="23"/>
  <c r="J1423" i="23"/>
  <c r="K1423" i="23"/>
  <c r="L1423" i="23"/>
  <c r="M1423" i="23"/>
  <c r="AG1423" i="23"/>
  <c r="AQ1423" i="23"/>
  <c r="C1424" i="23"/>
  <c r="D1424" i="23"/>
  <c r="E1424" i="23"/>
  <c r="F1424" i="23"/>
  <c r="G1424" i="23"/>
  <c r="H1424" i="23"/>
  <c r="J1424" i="23"/>
  <c r="K1424" i="23"/>
  <c r="L1424" i="23"/>
  <c r="M1424" i="23"/>
  <c r="AG1424" i="23"/>
  <c r="AQ1424" i="23"/>
  <c r="C1425" i="23"/>
  <c r="D1425" i="23"/>
  <c r="E1425" i="23"/>
  <c r="F1425" i="23"/>
  <c r="G1425" i="23"/>
  <c r="H1425" i="23"/>
  <c r="J1425" i="23"/>
  <c r="K1425" i="23"/>
  <c r="L1425" i="23"/>
  <c r="M1425" i="23"/>
  <c r="AG1425" i="23"/>
  <c r="AQ1425" i="23"/>
  <c r="C1426" i="23"/>
  <c r="D1426" i="23"/>
  <c r="E1426" i="23"/>
  <c r="F1426" i="23"/>
  <c r="G1426" i="23"/>
  <c r="H1426" i="23"/>
  <c r="J1426" i="23"/>
  <c r="K1426" i="23"/>
  <c r="L1426" i="23"/>
  <c r="M1426" i="23"/>
  <c r="AG1426" i="23"/>
  <c r="AQ1426" i="23"/>
  <c r="C1427" i="23"/>
  <c r="D1427" i="23"/>
  <c r="E1427" i="23"/>
  <c r="F1427" i="23"/>
  <c r="G1427" i="23"/>
  <c r="H1427" i="23"/>
  <c r="J1427" i="23"/>
  <c r="K1427" i="23"/>
  <c r="L1427" i="23"/>
  <c r="M1427" i="23"/>
  <c r="AG1427" i="23"/>
  <c r="AQ1427" i="23"/>
  <c r="C1428" i="23"/>
  <c r="D1428" i="23"/>
  <c r="E1428" i="23"/>
  <c r="F1428" i="23"/>
  <c r="G1428" i="23"/>
  <c r="H1428" i="23"/>
  <c r="J1428" i="23"/>
  <c r="K1428" i="23"/>
  <c r="L1428" i="23"/>
  <c r="M1428" i="23"/>
  <c r="AG1428" i="23"/>
  <c r="AQ1428" i="23"/>
  <c r="C1429" i="23"/>
  <c r="D1429" i="23"/>
  <c r="E1429" i="23"/>
  <c r="F1429" i="23"/>
  <c r="G1429" i="23"/>
  <c r="H1429" i="23"/>
  <c r="J1429" i="23"/>
  <c r="K1429" i="23"/>
  <c r="L1429" i="23"/>
  <c r="M1429" i="23"/>
  <c r="AG1429" i="23"/>
  <c r="AQ1429" i="23"/>
  <c r="C1430" i="23"/>
  <c r="D1430" i="23"/>
  <c r="E1430" i="23"/>
  <c r="F1430" i="23"/>
  <c r="G1430" i="23"/>
  <c r="H1430" i="23"/>
  <c r="J1430" i="23"/>
  <c r="K1430" i="23"/>
  <c r="L1430" i="23"/>
  <c r="M1430" i="23"/>
  <c r="AG1430" i="23"/>
  <c r="AQ1430" i="23"/>
  <c r="C1431" i="23"/>
  <c r="D1431" i="23"/>
  <c r="E1431" i="23"/>
  <c r="F1431" i="23"/>
  <c r="G1431" i="23"/>
  <c r="H1431" i="23"/>
  <c r="J1431" i="23"/>
  <c r="K1431" i="23"/>
  <c r="L1431" i="23"/>
  <c r="M1431" i="23"/>
  <c r="AG1431" i="23"/>
  <c r="AQ1431" i="23"/>
  <c r="C1432" i="23"/>
  <c r="D1432" i="23"/>
  <c r="E1432" i="23"/>
  <c r="F1432" i="23"/>
  <c r="G1432" i="23"/>
  <c r="H1432" i="23"/>
  <c r="J1432" i="23"/>
  <c r="K1432" i="23"/>
  <c r="L1432" i="23"/>
  <c r="M1432" i="23"/>
  <c r="AG1432" i="23"/>
  <c r="AQ1432" i="23"/>
  <c r="C1433" i="23"/>
  <c r="D1433" i="23"/>
  <c r="E1433" i="23"/>
  <c r="F1433" i="23"/>
  <c r="G1433" i="23"/>
  <c r="H1433" i="23"/>
  <c r="J1433" i="23"/>
  <c r="K1433" i="23"/>
  <c r="L1433" i="23"/>
  <c r="M1433" i="23"/>
  <c r="AG1433" i="23"/>
  <c r="AQ1433" i="23"/>
  <c r="C1434" i="23"/>
  <c r="D1434" i="23"/>
  <c r="E1434" i="23"/>
  <c r="F1434" i="23"/>
  <c r="G1434" i="23"/>
  <c r="H1434" i="23"/>
  <c r="J1434" i="23"/>
  <c r="K1434" i="23"/>
  <c r="L1434" i="23"/>
  <c r="M1434" i="23"/>
  <c r="AG1434" i="23"/>
  <c r="AQ1434" i="23"/>
  <c r="C1435" i="23"/>
  <c r="D1435" i="23"/>
  <c r="E1435" i="23"/>
  <c r="F1435" i="23"/>
  <c r="G1435" i="23"/>
  <c r="H1435" i="23"/>
  <c r="J1435" i="23"/>
  <c r="K1435" i="23"/>
  <c r="L1435" i="23"/>
  <c r="M1435" i="23"/>
  <c r="AG1435" i="23"/>
  <c r="AQ1435" i="23"/>
  <c r="C1436" i="23"/>
  <c r="D1436" i="23"/>
  <c r="E1436" i="23"/>
  <c r="F1436" i="23"/>
  <c r="G1436" i="23"/>
  <c r="H1436" i="23"/>
  <c r="J1436" i="23"/>
  <c r="K1436" i="23"/>
  <c r="L1436" i="23"/>
  <c r="M1436" i="23"/>
  <c r="AG1436" i="23"/>
  <c r="AQ1436" i="23"/>
  <c r="C1437" i="23"/>
  <c r="D1437" i="23"/>
  <c r="E1437" i="23"/>
  <c r="F1437" i="23"/>
  <c r="G1437" i="23"/>
  <c r="H1437" i="23"/>
  <c r="J1437" i="23"/>
  <c r="K1437" i="23"/>
  <c r="L1437" i="23"/>
  <c r="M1437" i="23"/>
  <c r="AG1437" i="23"/>
  <c r="AQ1437" i="23"/>
  <c r="C1438" i="23"/>
  <c r="D1438" i="23"/>
  <c r="E1438" i="23"/>
  <c r="F1438" i="23"/>
  <c r="G1438" i="23"/>
  <c r="H1438" i="23"/>
  <c r="J1438" i="23"/>
  <c r="K1438" i="23"/>
  <c r="L1438" i="23"/>
  <c r="M1438" i="23"/>
  <c r="AG1438" i="23"/>
  <c r="AQ1438" i="23"/>
  <c r="C1439" i="23"/>
  <c r="D1439" i="23"/>
  <c r="E1439" i="23"/>
  <c r="F1439" i="23"/>
  <c r="G1439" i="23"/>
  <c r="H1439" i="23"/>
  <c r="J1439" i="23"/>
  <c r="K1439" i="23"/>
  <c r="L1439" i="23"/>
  <c r="M1439" i="23"/>
  <c r="AG1439" i="23"/>
  <c r="AQ1439" i="23"/>
  <c r="C1440" i="23"/>
  <c r="D1440" i="23"/>
  <c r="E1440" i="23"/>
  <c r="F1440" i="23"/>
  <c r="G1440" i="23"/>
  <c r="H1440" i="23"/>
  <c r="J1440" i="23"/>
  <c r="K1440" i="23"/>
  <c r="L1440" i="23"/>
  <c r="M1440" i="23"/>
  <c r="AG1440" i="23"/>
  <c r="AQ1440" i="23"/>
  <c r="C1441" i="23"/>
  <c r="D1441" i="23"/>
  <c r="E1441" i="23"/>
  <c r="F1441" i="23"/>
  <c r="G1441" i="23"/>
  <c r="H1441" i="23"/>
  <c r="J1441" i="23"/>
  <c r="K1441" i="23"/>
  <c r="L1441" i="23"/>
  <c r="M1441" i="23"/>
  <c r="AG1441" i="23"/>
  <c r="AQ1441" i="23"/>
  <c r="C1442" i="23"/>
  <c r="D1442" i="23"/>
  <c r="E1442" i="23"/>
  <c r="F1442" i="23"/>
  <c r="G1442" i="23"/>
  <c r="H1442" i="23"/>
  <c r="J1442" i="23"/>
  <c r="K1442" i="23"/>
  <c r="L1442" i="23"/>
  <c r="M1442" i="23"/>
  <c r="AG1442" i="23"/>
  <c r="AQ1442" i="23"/>
  <c r="C1443" i="23"/>
  <c r="D1443" i="23"/>
  <c r="E1443" i="23"/>
  <c r="F1443" i="23"/>
  <c r="G1443" i="23"/>
  <c r="H1443" i="23"/>
  <c r="J1443" i="23"/>
  <c r="K1443" i="23"/>
  <c r="L1443" i="23"/>
  <c r="M1443" i="23"/>
  <c r="AG1443" i="23"/>
  <c r="AQ1443" i="23"/>
  <c r="C1444" i="23"/>
  <c r="D1444" i="23"/>
  <c r="E1444" i="23"/>
  <c r="F1444" i="23"/>
  <c r="G1444" i="23"/>
  <c r="H1444" i="23"/>
  <c r="J1444" i="23"/>
  <c r="K1444" i="23"/>
  <c r="L1444" i="23"/>
  <c r="M1444" i="23"/>
  <c r="AG1444" i="23"/>
  <c r="AQ1444" i="23"/>
  <c r="C1445" i="23"/>
  <c r="D1445" i="23"/>
  <c r="E1445" i="23"/>
  <c r="F1445" i="23"/>
  <c r="G1445" i="23"/>
  <c r="H1445" i="23"/>
  <c r="J1445" i="23"/>
  <c r="K1445" i="23"/>
  <c r="L1445" i="23"/>
  <c r="M1445" i="23"/>
  <c r="AG1445" i="23"/>
  <c r="AQ1445" i="23"/>
  <c r="C1446" i="23"/>
  <c r="D1446" i="23"/>
  <c r="E1446" i="23"/>
  <c r="F1446" i="23"/>
  <c r="G1446" i="23"/>
  <c r="H1446" i="23"/>
  <c r="J1446" i="23"/>
  <c r="K1446" i="23"/>
  <c r="L1446" i="23"/>
  <c r="M1446" i="23"/>
  <c r="AG1446" i="23"/>
  <c r="AQ1446" i="23"/>
  <c r="C1447" i="23"/>
  <c r="D1447" i="23"/>
  <c r="E1447" i="23"/>
  <c r="F1447" i="23"/>
  <c r="G1447" i="23"/>
  <c r="H1447" i="23"/>
  <c r="J1447" i="23"/>
  <c r="K1447" i="23"/>
  <c r="L1447" i="23"/>
  <c r="M1447" i="23"/>
  <c r="AG1447" i="23"/>
  <c r="AQ1447" i="23"/>
  <c r="C1448" i="23"/>
  <c r="D1448" i="23"/>
  <c r="E1448" i="23"/>
  <c r="F1448" i="23"/>
  <c r="G1448" i="23"/>
  <c r="H1448" i="23"/>
  <c r="J1448" i="23"/>
  <c r="K1448" i="23"/>
  <c r="L1448" i="23"/>
  <c r="M1448" i="23"/>
  <c r="AG1448" i="23"/>
  <c r="AQ1448" i="23"/>
  <c r="C1449" i="23"/>
  <c r="D1449" i="23"/>
  <c r="E1449" i="23"/>
  <c r="F1449" i="23"/>
  <c r="G1449" i="23"/>
  <c r="H1449" i="23"/>
  <c r="J1449" i="23"/>
  <c r="K1449" i="23"/>
  <c r="L1449" i="23"/>
  <c r="M1449" i="23"/>
  <c r="AG1449" i="23"/>
  <c r="AQ1449" i="23"/>
  <c r="C1450" i="23"/>
  <c r="D1450" i="23"/>
  <c r="E1450" i="23"/>
  <c r="F1450" i="23"/>
  <c r="G1450" i="23"/>
  <c r="H1450" i="23"/>
  <c r="J1450" i="23"/>
  <c r="K1450" i="23"/>
  <c r="L1450" i="23"/>
  <c r="M1450" i="23"/>
  <c r="AG1450" i="23"/>
  <c r="AQ1450" i="23"/>
  <c r="C1451" i="23"/>
  <c r="D1451" i="23"/>
  <c r="E1451" i="23"/>
  <c r="F1451" i="23"/>
  <c r="G1451" i="23"/>
  <c r="H1451" i="23"/>
  <c r="J1451" i="23"/>
  <c r="K1451" i="23"/>
  <c r="L1451" i="23"/>
  <c r="M1451" i="23"/>
  <c r="AG1451" i="23"/>
  <c r="AQ1451" i="23"/>
  <c r="C1452" i="23"/>
  <c r="D1452" i="23"/>
  <c r="E1452" i="23"/>
  <c r="F1452" i="23"/>
  <c r="G1452" i="23"/>
  <c r="H1452" i="23"/>
  <c r="J1452" i="23"/>
  <c r="K1452" i="23"/>
  <c r="L1452" i="23"/>
  <c r="M1452" i="23"/>
  <c r="AG1452" i="23"/>
  <c r="AQ1452" i="23"/>
  <c r="C1453" i="23"/>
  <c r="D1453" i="23"/>
  <c r="E1453" i="23"/>
  <c r="F1453" i="23"/>
  <c r="G1453" i="23"/>
  <c r="H1453" i="23"/>
  <c r="J1453" i="23"/>
  <c r="K1453" i="23"/>
  <c r="L1453" i="23"/>
  <c r="M1453" i="23"/>
  <c r="AG1453" i="23"/>
  <c r="AQ1453" i="23"/>
  <c r="C1454" i="23"/>
  <c r="D1454" i="23"/>
  <c r="E1454" i="23"/>
  <c r="F1454" i="23"/>
  <c r="G1454" i="23"/>
  <c r="H1454" i="23"/>
  <c r="J1454" i="23"/>
  <c r="K1454" i="23"/>
  <c r="L1454" i="23"/>
  <c r="M1454" i="23"/>
  <c r="AG1454" i="23"/>
  <c r="AQ1454" i="23"/>
  <c r="C1455" i="23"/>
  <c r="D1455" i="23"/>
  <c r="E1455" i="23"/>
  <c r="F1455" i="23"/>
  <c r="G1455" i="23"/>
  <c r="H1455" i="23"/>
  <c r="J1455" i="23"/>
  <c r="K1455" i="23"/>
  <c r="L1455" i="23"/>
  <c r="M1455" i="23"/>
  <c r="AG1455" i="23"/>
  <c r="AQ1455" i="23"/>
  <c r="C1456" i="23"/>
  <c r="D1456" i="23"/>
  <c r="E1456" i="23"/>
  <c r="F1456" i="23"/>
  <c r="G1456" i="23"/>
  <c r="H1456" i="23"/>
  <c r="J1456" i="23"/>
  <c r="K1456" i="23"/>
  <c r="L1456" i="23"/>
  <c r="M1456" i="23"/>
  <c r="AG1456" i="23"/>
  <c r="AQ1456" i="23"/>
  <c r="C1457" i="23"/>
  <c r="D1457" i="23"/>
  <c r="E1457" i="23"/>
  <c r="F1457" i="23"/>
  <c r="G1457" i="23"/>
  <c r="H1457" i="23"/>
  <c r="J1457" i="23"/>
  <c r="K1457" i="23"/>
  <c r="L1457" i="23"/>
  <c r="M1457" i="23"/>
  <c r="AG1457" i="23"/>
  <c r="AQ1457" i="23"/>
  <c r="C1458" i="23"/>
  <c r="D1458" i="23"/>
  <c r="E1458" i="23"/>
  <c r="F1458" i="23"/>
  <c r="G1458" i="23"/>
  <c r="H1458" i="23"/>
  <c r="J1458" i="23"/>
  <c r="K1458" i="23"/>
  <c r="L1458" i="23"/>
  <c r="M1458" i="23"/>
  <c r="AG1458" i="23"/>
  <c r="AQ1458" i="23"/>
  <c r="C1459" i="23"/>
  <c r="D1459" i="23"/>
  <c r="E1459" i="23"/>
  <c r="F1459" i="23"/>
  <c r="G1459" i="23"/>
  <c r="H1459" i="23"/>
  <c r="J1459" i="23"/>
  <c r="K1459" i="23"/>
  <c r="L1459" i="23"/>
  <c r="M1459" i="23"/>
  <c r="AG1459" i="23"/>
  <c r="AQ1459" i="23"/>
  <c r="C1460" i="23"/>
  <c r="D1460" i="23"/>
  <c r="E1460" i="23"/>
  <c r="F1460" i="23"/>
  <c r="G1460" i="23"/>
  <c r="H1460" i="23"/>
  <c r="J1460" i="23"/>
  <c r="K1460" i="23"/>
  <c r="L1460" i="23"/>
  <c r="M1460" i="23"/>
  <c r="AG1460" i="23"/>
  <c r="AQ1460" i="23"/>
  <c r="C1461" i="23"/>
  <c r="D1461" i="23"/>
  <c r="E1461" i="23"/>
  <c r="F1461" i="23"/>
  <c r="G1461" i="23"/>
  <c r="H1461" i="23"/>
  <c r="J1461" i="23"/>
  <c r="K1461" i="23"/>
  <c r="L1461" i="23"/>
  <c r="M1461" i="23"/>
  <c r="AG1461" i="23"/>
  <c r="AQ1461" i="23"/>
  <c r="C1462" i="23"/>
  <c r="D1462" i="23"/>
  <c r="E1462" i="23"/>
  <c r="F1462" i="23"/>
  <c r="G1462" i="23"/>
  <c r="H1462" i="23"/>
  <c r="J1462" i="23"/>
  <c r="K1462" i="23"/>
  <c r="L1462" i="23"/>
  <c r="M1462" i="23"/>
  <c r="AG1462" i="23"/>
  <c r="AQ1462" i="23"/>
  <c r="C1463" i="23"/>
  <c r="D1463" i="23"/>
  <c r="E1463" i="23"/>
  <c r="F1463" i="23"/>
  <c r="G1463" i="23"/>
  <c r="H1463" i="23"/>
  <c r="J1463" i="23"/>
  <c r="K1463" i="23"/>
  <c r="L1463" i="23"/>
  <c r="M1463" i="23"/>
  <c r="AG1463" i="23"/>
  <c r="AQ1463" i="23"/>
  <c r="C1464" i="23"/>
  <c r="D1464" i="23"/>
  <c r="E1464" i="23"/>
  <c r="F1464" i="23"/>
  <c r="G1464" i="23"/>
  <c r="H1464" i="23"/>
  <c r="J1464" i="23"/>
  <c r="K1464" i="23"/>
  <c r="L1464" i="23"/>
  <c r="M1464" i="23"/>
  <c r="AG1464" i="23"/>
  <c r="AQ1464" i="23"/>
  <c r="C1465" i="23"/>
  <c r="D1465" i="23"/>
  <c r="E1465" i="23"/>
  <c r="F1465" i="23"/>
  <c r="G1465" i="23"/>
  <c r="H1465" i="23"/>
  <c r="J1465" i="23"/>
  <c r="K1465" i="23"/>
  <c r="L1465" i="23"/>
  <c r="M1465" i="23"/>
  <c r="AG1465" i="23"/>
  <c r="AQ1465" i="23"/>
  <c r="C1466" i="23"/>
  <c r="D1466" i="23"/>
  <c r="E1466" i="23"/>
  <c r="F1466" i="23"/>
  <c r="G1466" i="23"/>
  <c r="H1466" i="23"/>
  <c r="J1466" i="23"/>
  <c r="K1466" i="23"/>
  <c r="L1466" i="23"/>
  <c r="M1466" i="23"/>
  <c r="AG1466" i="23"/>
  <c r="AQ1466" i="23"/>
  <c r="C1467" i="23"/>
  <c r="D1467" i="23"/>
  <c r="E1467" i="23"/>
  <c r="F1467" i="23"/>
  <c r="G1467" i="23"/>
  <c r="H1467" i="23"/>
  <c r="J1467" i="23"/>
  <c r="K1467" i="23"/>
  <c r="L1467" i="23"/>
  <c r="M1467" i="23"/>
  <c r="AG1467" i="23"/>
  <c r="AQ1467" i="23"/>
  <c r="C1468" i="23"/>
  <c r="D1468" i="23"/>
  <c r="E1468" i="23"/>
  <c r="F1468" i="23"/>
  <c r="G1468" i="23"/>
  <c r="H1468" i="23"/>
  <c r="J1468" i="23"/>
  <c r="K1468" i="23"/>
  <c r="L1468" i="23"/>
  <c r="M1468" i="23"/>
  <c r="AG1468" i="23"/>
  <c r="AQ1468" i="23"/>
  <c r="C1469" i="23"/>
  <c r="D1469" i="23"/>
  <c r="E1469" i="23"/>
  <c r="F1469" i="23"/>
  <c r="G1469" i="23"/>
  <c r="H1469" i="23"/>
  <c r="J1469" i="23"/>
  <c r="K1469" i="23"/>
  <c r="L1469" i="23"/>
  <c r="M1469" i="23"/>
  <c r="AG1469" i="23"/>
  <c r="AQ1469" i="23"/>
  <c r="C1470" i="23"/>
  <c r="D1470" i="23"/>
  <c r="E1470" i="23"/>
  <c r="F1470" i="23"/>
  <c r="G1470" i="23"/>
  <c r="H1470" i="23"/>
  <c r="J1470" i="23"/>
  <c r="K1470" i="23"/>
  <c r="L1470" i="23"/>
  <c r="M1470" i="23"/>
  <c r="AG1470" i="23"/>
  <c r="AQ1470" i="23"/>
  <c r="C1471" i="23"/>
  <c r="D1471" i="23"/>
  <c r="E1471" i="23"/>
  <c r="F1471" i="23"/>
  <c r="G1471" i="23"/>
  <c r="H1471" i="23"/>
  <c r="J1471" i="23"/>
  <c r="K1471" i="23"/>
  <c r="L1471" i="23"/>
  <c r="M1471" i="23"/>
  <c r="AG1471" i="23"/>
  <c r="AQ1471" i="23"/>
  <c r="C1472" i="23"/>
  <c r="D1472" i="23"/>
  <c r="E1472" i="23"/>
  <c r="F1472" i="23"/>
  <c r="G1472" i="23"/>
  <c r="H1472" i="23"/>
  <c r="J1472" i="23"/>
  <c r="K1472" i="23"/>
  <c r="L1472" i="23"/>
  <c r="M1472" i="23"/>
  <c r="AG1472" i="23"/>
  <c r="AQ1472" i="23"/>
  <c r="C1473" i="23"/>
  <c r="D1473" i="23"/>
  <c r="E1473" i="23"/>
  <c r="F1473" i="23"/>
  <c r="G1473" i="23"/>
  <c r="H1473" i="23"/>
  <c r="J1473" i="23"/>
  <c r="K1473" i="23"/>
  <c r="L1473" i="23"/>
  <c r="M1473" i="23"/>
  <c r="AG1473" i="23"/>
  <c r="AQ1473" i="23"/>
  <c r="C1474" i="23"/>
  <c r="D1474" i="23"/>
  <c r="E1474" i="23"/>
  <c r="F1474" i="23"/>
  <c r="G1474" i="23"/>
  <c r="H1474" i="23"/>
  <c r="J1474" i="23"/>
  <c r="K1474" i="23"/>
  <c r="L1474" i="23"/>
  <c r="M1474" i="23"/>
  <c r="AG1474" i="23"/>
  <c r="AQ1474" i="23"/>
  <c r="C1475" i="23"/>
  <c r="D1475" i="23"/>
  <c r="E1475" i="23"/>
  <c r="F1475" i="23"/>
  <c r="G1475" i="23"/>
  <c r="H1475" i="23"/>
  <c r="J1475" i="23"/>
  <c r="K1475" i="23"/>
  <c r="L1475" i="23"/>
  <c r="M1475" i="23"/>
  <c r="AG1475" i="23"/>
  <c r="AQ1475" i="23"/>
  <c r="C1476" i="23"/>
  <c r="D1476" i="23"/>
  <c r="E1476" i="23"/>
  <c r="F1476" i="23"/>
  <c r="G1476" i="23"/>
  <c r="H1476" i="23"/>
  <c r="J1476" i="23"/>
  <c r="K1476" i="23"/>
  <c r="L1476" i="23"/>
  <c r="M1476" i="23"/>
  <c r="AG1476" i="23"/>
  <c r="AQ1476" i="23"/>
  <c r="C1477" i="23"/>
  <c r="D1477" i="23"/>
  <c r="E1477" i="23"/>
  <c r="F1477" i="23"/>
  <c r="G1477" i="23"/>
  <c r="H1477" i="23"/>
  <c r="J1477" i="23"/>
  <c r="K1477" i="23"/>
  <c r="L1477" i="23"/>
  <c r="M1477" i="23"/>
  <c r="AG1477" i="23"/>
  <c r="AQ1477" i="23"/>
  <c r="C1478" i="23"/>
  <c r="D1478" i="23"/>
  <c r="E1478" i="23"/>
  <c r="F1478" i="23"/>
  <c r="G1478" i="23"/>
  <c r="H1478" i="23"/>
  <c r="J1478" i="23"/>
  <c r="K1478" i="23"/>
  <c r="L1478" i="23"/>
  <c r="M1478" i="23"/>
  <c r="AG1478" i="23"/>
  <c r="AQ1478" i="23"/>
  <c r="C1479" i="23"/>
  <c r="D1479" i="23"/>
  <c r="E1479" i="23"/>
  <c r="F1479" i="23"/>
  <c r="G1479" i="23"/>
  <c r="H1479" i="23"/>
  <c r="J1479" i="23"/>
  <c r="K1479" i="23"/>
  <c r="L1479" i="23"/>
  <c r="M1479" i="23"/>
  <c r="AG1479" i="23"/>
  <c r="AQ1479" i="23"/>
  <c r="C1480" i="23"/>
  <c r="D1480" i="23"/>
  <c r="E1480" i="23"/>
  <c r="F1480" i="23"/>
  <c r="G1480" i="23"/>
  <c r="H1480" i="23"/>
  <c r="J1480" i="23"/>
  <c r="K1480" i="23"/>
  <c r="L1480" i="23"/>
  <c r="M1480" i="23"/>
  <c r="AG1480" i="23"/>
  <c r="AQ1480" i="23"/>
  <c r="C1481" i="23"/>
  <c r="D1481" i="23"/>
  <c r="E1481" i="23"/>
  <c r="F1481" i="23"/>
  <c r="G1481" i="23"/>
  <c r="H1481" i="23"/>
  <c r="J1481" i="23"/>
  <c r="K1481" i="23"/>
  <c r="L1481" i="23"/>
  <c r="M1481" i="23"/>
  <c r="AG1481" i="23"/>
  <c r="AQ1481" i="23"/>
  <c r="C1482" i="23"/>
  <c r="D1482" i="23"/>
  <c r="E1482" i="23"/>
  <c r="F1482" i="23"/>
  <c r="G1482" i="23"/>
  <c r="H1482" i="23"/>
  <c r="J1482" i="23"/>
  <c r="K1482" i="23"/>
  <c r="L1482" i="23"/>
  <c r="M1482" i="23"/>
  <c r="AG1482" i="23"/>
  <c r="AQ1482" i="23"/>
  <c r="C1483" i="23"/>
  <c r="D1483" i="23"/>
  <c r="E1483" i="23"/>
  <c r="F1483" i="23"/>
  <c r="G1483" i="23"/>
  <c r="H1483" i="23"/>
  <c r="J1483" i="23"/>
  <c r="K1483" i="23"/>
  <c r="L1483" i="23"/>
  <c r="M1483" i="23"/>
  <c r="AG1483" i="23"/>
  <c r="AQ1483" i="23"/>
  <c r="C1484" i="23"/>
  <c r="D1484" i="23"/>
  <c r="E1484" i="23"/>
  <c r="F1484" i="23"/>
  <c r="G1484" i="23"/>
  <c r="H1484" i="23"/>
  <c r="J1484" i="23"/>
  <c r="K1484" i="23"/>
  <c r="L1484" i="23"/>
  <c r="M1484" i="23"/>
  <c r="AG1484" i="23"/>
  <c r="AQ1484" i="23"/>
  <c r="C1485" i="23"/>
  <c r="D1485" i="23"/>
  <c r="E1485" i="23"/>
  <c r="F1485" i="23"/>
  <c r="G1485" i="23"/>
  <c r="H1485" i="23"/>
  <c r="J1485" i="23"/>
  <c r="K1485" i="23"/>
  <c r="L1485" i="23"/>
  <c r="M1485" i="23"/>
  <c r="AG1485" i="23"/>
  <c r="AQ1485" i="23"/>
  <c r="C1486" i="23"/>
  <c r="D1486" i="23"/>
  <c r="E1486" i="23"/>
  <c r="F1486" i="23"/>
  <c r="G1486" i="23"/>
  <c r="H1486" i="23"/>
  <c r="J1486" i="23"/>
  <c r="K1486" i="23"/>
  <c r="L1486" i="23"/>
  <c r="M1486" i="23"/>
  <c r="AG1486" i="23"/>
  <c r="AQ1486" i="23"/>
  <c r="C1487" i="23"/>
  <c r="D1487" i="23"/>
  <c r="E1487" i="23"/>
  <c r="F1487" i="23"/>
  <c r="G1487" i="23"/>
  <c r="H1487" i="23"/>
  <c r="J1487" i="23"/>
  <c r="K1487" i="23"/>
  <c r="L1487" i="23"/>
  <c r="M1487" i="23"/>
  <c r="AG1487" i="23"/>
  <c r="AQ1487" i="23"/>
  <c r="C1488" i="23"/>
  <c r="D1488" i="23"/>
  <c r="E1488" i="23"/>
  <c r="F1488" i="23"/>
  <c r="G1488" i="23"/>
  <c r="H1488" i="23"/>
  <c r="J1488" i="23"/>
  <c r="K1488" i="23"/>
  <c r="L1488" i="23"/>
  <c r="M1488" i="23"/>
  <c r="AG1488" i="23"/>
  <c r="AQ1488" i="23"/>
  <c r="C1489" i="23"/>
  <c r="D1489" i="23"/>
  <c r="E1489" i="23"/>
  <c r="F1489" i="23"/>
  <c r="G1489" i="23"/>
  <c r="H1489" i="23"/>
  <c r="J1489" i="23"/>
  <c r="K1489" i="23"/>
  <c r="L1489" i="23"/>
  <c r="M1489" i="23"/>
  <c r="AG1489" i="23"/>
  <c r="AQ1489" i="23"/>
  <c r="C1490" i="23"/>
  <c r="D1490" i="23"/>
  <c r="E1490" i="23"/>
  <c r="F1490" i="23"/>
  <c r="G1490" i="23"/>
  <c r="H1490" i="23"/>
  <c r="J1490" i="23"/>
  <c r="K1490" i="23"/>
  <c r="L1490" i="23"/>
  <c r="M1490" i="23"/>
  <c r="AG1490" i="23"/>
  <c r="AQ1490" i="23"/>
  <c r="C1491" i="23"/>
  <c r="D1491" i="23"/>
  <c r="E1491" i="23"/>
  <c r="F1491" i="23"/>
  <c r="G1491" i="23"/>
  <c r="H1491" i="23"/>
  <c r="J1491" i="23"/>
  <c r="K1491" i="23"/>
  <c r="L1491" i="23"/>
  <c r="M1491" i="23"/>
  <c r="AG1491" i="23"/>
  <c r="AQ1491" i="23"/>
  <c r="C1492" i="23"/>
  <c r="D1492" i="23"/>
  <c r="E1492" i="23"/>
  <c r="F1492" i="23"/>
  <c r="G1492" i="23"/>
  <c r="H1492" i="23"/>
  <c r="J1492" i="23"/>
  <c r="K1492" i="23"/>
  <c r="L1492" i="23"/>
  <c r="M1492" i="23"/>
  <c r="AG1492" i="23"/>
  <c r="AQ1492" i="23"/>
  <c r="C1493" i="23"/>
  <c r="D1493" i="23"/>
  <c r="E1493" i="23"/>
  <c r="F1493" i="23"/>
  <c r="G1493" i="23"/>
  <c r="H1493" i="23"/>
  <c r="J1493" i="23"/>
  <c r="K1493" i="23"/>
  <c r="L1493" i="23"/>
  <c r="M1493" i="23"/>
  <c r="AG1493" i="23"/>
  <c r="AQ1493" i="23"/>
  <c r="C1494" i="23"/>
  <c r="D1494" i="23"/>
  <c r="E1494" i="23"/>
  <c r="F1494" i="23"/>
  <c r="G1494" i="23"/>
  <c r="H1494" i="23"/>
  <c r="J1494" i="23"/>
  <c r="K1494" i="23"/>
  <c r="L1494" i="23"/>
  <c r="M1494" i="23"/>
  <c r="AG1494" i="23"/>
  <c r="AQ1494" i="23"/>
  <c r="C1495" i="23"/>
  <c r="D1495" i="23"/>
  <c r="E1495" i="23"/>
  <c r="F1495" i="23"/>
  <c r="G1495" i="23"/>
  <c r="H1495" i="23"/>
  <c r="J1495" i="23"/>
  <c r="K1495" i="23"/>
  <c r="L1495" i="23"/>
  <c r="M1495" i="23"/>
  <c r="AG1495" i="23"/>
  <c r="AQ1495" i="23"/>
  <c r="C1496" i="23"/>
  <c r="D1496" i="23"/>
  <c r="E1496" i="23"/>
  <c r="F1496" i="23"/>
  <c r="G1496" i="23"/>
  <c r="H1496" i="23"/>
  <c r="J1496" i="23"/>
  <c r="K1496" i="23"/>
  <c r="L1496" i="23"/>
  <c r="M1496" i="23"/>
  <c r="AG1496" i="23"/>
  <c r="AQ1496" i="23"/>
  <c r="C1497" i="23"/>
  <c r="D1497" i="23"/>
  <c r="E1497" i="23"/>
  <c r="F1497" i="23"/>
  <c r="G1497" i="23"/>
  <c r="H1497" i="23"/>
  <c r="J1497" i="23"/>
  <c r="K1497" i="23"/>
  <c r="L1497" i="23"/>
  <c r="M1497" i="23"/>
  <c r="AG1497" i="23"/>
  <c r="AQ1497" i="23"/>
  <c r="C1498" i="23"/>
  <c r="D1498" i="23"/>
  <c r="E1498" i="23"/>
  <c r="F1498" i="23"/>
  <c r="G1498" i="23"/>
  <c r="H1498" i="23"/>
  <c r="J1498" i="23"/>
  <c r="K1498" i="23"/>
  <c r="L1498" i="23"/>
  <c r="M1498" i="23"/>
  <c r="AG1498" i="23"/>
  <c r="AQ1498" i="23"/>
  <c r="C1499" i="23"/>
  <c r="D1499" i="23"/>
  <c r="E1499" i="23"/>
  <c r="F1499" i="23"/>
  <c r="G1499" i="23"/>
  <c r="H1499" i="23"/>
  <c r="J1499" i="23"/>
  <c r="K1499" i="23"/>
  <c r="L1499" i="23"/>
  <c r="M1499" i="23"/>
  <c r="AG1499" i="23"/>
  <c r="AQ1499" i="23"/>
  <c r="C1500" i="23"/>
  <c r="D1500" i="23"/>
  <c r="E1500" i="23"/>
  <c r="F1500" i="23"/>
  <c r="G1500" i="23"/>
  <c r="H1500" i="23"/>
  <c r="J1500" i="23"/>
  <c r="K1500" i="23"/>
  <c r="L1500" i="23"/>
  <c r="M1500" i="23"/>
  <c r="AG1500" i="23"/>
  <c r="AQ1500" i="23"/>
  <c r="C1501" i="23"/>
  <c r="D1501" i="23"/>
  <c r="E1501" i="23"/>
  <c r="F1501" i="23"/>
  <c r="G1501" i="23"/>
  <c r="H1501" i="23"/>
  <c r="J1501" i="23"/>
  <c r="K1501" i="23"/>
  <c r="L1501" i="23"/>
  <c r="M1501" i="23"/>
  <c r="AG1501" i="23"/>
  <c r="AQ1501" i="23"/>
  <c r="C1502" i="23"/>
  <c r="D1502" i="23"/>
  <c r="E1502" i="23"/>
  <c r="F1502" i="23"/>
  <c r="G1502" i="23"/>
  <c r="H1502" i="23"/>
  <c r="J1502" i="23"/>
  <c r="K1502" i="23"/>
  <c r="L1502" i="23"/>
  <c r="M1502" i="23"/>
  <c r="AG1502" i="23"/>
  <c r="AQ1502" i="23"/>
  <c r="C1503" i="23"/>
  <c r="D1503" i="23"/>
  <c r="E1503" i="23"/>
  <c r="F1503" i="23"/>
  <c r="G1503" i="23"/>
  <c r="H1503" i="23"/>
  <c r="J1503" i="23"/>
  <c r="K1503" i="23"/>
  <c r="L1503" i="23"/>
  <c r="M1503" i="23"/>
  <c r="AG1503" i="23"/>
  <c r="AQ1503" i="23"/>
  <c r="C1504" i="23"/>
  <c r="D1504" i="23"/>
  <c r="E1504" i="23"/>
  <c r="F1504" i="23"/>
  <c r="G1504" i="23"/>
  <c r="H1504" i="23"/>
  <c r="J1504" i="23"/>
  <c r="K1504" i="23"/>
  <c r="L1504" i="23"/>
  <c r="M1504" i="23"/>
  <c r="AG1504" i="23"/>
  <c r="AQ1504" i="23"/>
  <c r="C1505" i="23"/>
  <c r="D1505" i="23"/>
  <c r="E1505" i="23"/>
  <c r="F1505" i="23"/>
  <c r="G1505" i="23"/>
  <c r="H1505" i="23"/>
  <c r="J1505" i="23"/>
  <c r="K1505" i="23"/>
  <c r="L1505" i="23"/>
  <c r="M1505" i="23"/>
  <c r="AG1505" i="23"/>
  <c r="AQ1505" i="23"/>
  <c r="C1506" i="23"/>
  <c r="D1506" i="23"/>
  <c r="E1506" i="23"/>
  <c r="F1506" i="23"/>
  <c r="G1506" i="23"/>
  <c r="H1506" i="23"/>
  <c r="J1506" i="23"/>
  <c r="K1506" i="23"/>
  <c r="L1506" i="23"/>
  <c r="M1506" i="23"/>
  <c r="AG1506" i="23"/>
  <c r="AQ1506" i="23"/>
  <c r="C1507" i="23"/>
  <c r="D1507" i="23"/>
  <c r="E1507" i="23"/>
  <c r="F1507" i="23"/>
  <c r="G1507" i="23"/>
  <c r="H1507" i="23"/>
  <c r="J1507" i="23"/>
  <c r="K1507" i="23"/>
  <c r="L1507" i="23"/>
  <c r="M1507" i="23"/>
  <c r="AG1507" i="23"/>
  <c r="AQ1507" i="23"/>
  <c r="C1508" i="23"/>
  <c r="D1508" i="23"/>
  <c r="E1508" i="23"/>
  <c r="F1508" i="23"/>
  <c r="G1508" i="23"/>
  <c r="H1508" i="23"/>
  <c r="J1508" i="23"/>
  <c r="K1508" i="23"/>
  <c r="L1508" i="23"/>
  <c r="M1508" i="23"/>
  <c r="AG1508" i="23"/>
  <c r="AQ1508" i="23"/>
  <c r="C1509" i="23"/>
  <c r="D1509" i="23"/>
  <c r="E1509" i="23"/>
  <c r="F1509" i="23"/>
  <c r="G1509" i="23"/>
  <c r="H1509" i="23"/>
  <c r="J1509" i="23"/>
  <c r="K1509" i="23"/>
  <c r="L1509" i="23"/>
  <c r="M1509" i="23"/>
  <c r="AG1509" i="23"/>
  <c r="AQ1509" i="23"/>
  <c r="C1510" i="23"/>
  <c r="D1510" i="23"/>
  <c r="E1510" i="23"/>
  <c r="F1510" i="23"/>
  <c r="G1510" i="23"/>
  <c r="H1510" i="23"/>
  <c r="J1510" i="23"/>
  <c r="K1510" i="23"/>
  <c r="L1510" i="23"/>
  <c r="M1510" i="23"/>
  <c r="AG1510" i="23"/>
  <c r="AQ1510" i="23"/>
  <c r="C1511" i="23"/>
  <c r="D1511" i="23"/>
  <c r="E1511" i="23"/>
  <c r="F1511" i="23"/>
  <c r="G1511" i="23"/>
  <c r="H1511" i="23"/>
  <c r="J1511" i="23"/>
  <c r="K1511" i="23"/>
  <c r="L1511" i="23"/>
  <c r="M1511" i="23"/>
  <c r="AG1511" i="23"/>
  <c r="AQ1511" i="23"/>
  <c r="C1512" i="23"/>
  <c r="D1512" i="23"/>
  <c r="E1512" i="23"/>
  <c r="F1512" i="23"/>
  <c r="G1512" i="23"/>
  <c r="H1512" i="23"/>
  <c r="J1512" i="23"/>
  <c r="K1512" i="23"/>
  <c r="L1512" i="23"/>
  <c r="M1512" i="23"/>
  <c r="AG1512" i="23"/>
  <c r="AQ1512" i="23"/>
  <c r="C1513" i="23"/>
  <c r="D1513" i="23"/>
  <c r="E1513" i="23"/>
  <c r="F1513" i="23"/>
  <c r="G1513" i="23"/>
  <c r="H1513" i="23"/>
  <c r="J1513" i="23"/>
  <c r="K1513" i="23"/>
  <c r="L1513" i="23"/>
  <c r="M1513" i="23"/>
  <c r="AG1513" i="23"/>
  <c r="AQ1513" i="23"/>
  <c r="C1514" i="23"/>
  <c r="D1514" i="23"/>
  <c r="E1514" i="23"/>
  <c r="F1514" i="23"/>
  <c r="G1514" i="23"/>
  <c r="H1514" i="23"/>
  <c r="J1514" i="23"/>
  <c r="K1514" i="23"/>
  <c r="L1514" i="23"/>
  <c r="M1514" i="23"/>
  <c r="AG1514" i="23"/>
  <c r="AQ1514" i="23"/>
  <c r="C1515" i="23"/>
  <c r="D1515" i="23"/>
  <c r="E1515" i="23"/>
  <c r="F1515" i="23"/>
  <c r="G1515" i="23"/>
  <c r="H1515" i="23"/>
  <c r="J1515" i="23"/>
  <c r="K1515" i="23"/>
  <c r="L1515" i="23"/>
  <c r="M1515" i="23"/>
  <c r="AG1515" i="23"/>
  <c r="AQ1515" i="23"/>
  <c r="C1516" i="23"/>
  <c r="D1516" i="23"/>
  <c r="E1516" i="23"/>
  <c r="F1516" i="23"/>
  <c r="G1516" i="23"/>
  <c r="H1516" i="23"/>
  <c r="J1516" i="23"/>
  <c r="K1516" i="23"/>
  <c r="L1516" i="23"/>
  <c r="M1516" i="23"/>
  <c r="AG1516" i="23"/>
  <c r="AQ1516" i="23"/>
  <c r="C1517" i="23"/>
  <c r="D1517" i="23"/>
  <c r="E1517" i="23"/>
  <c r="F1517" i="23"/>
  <c r="G1517" i="23"/>
  <c r="H1517" i="23"/>
  <c r="J1517" i="23"/>
  <c r="K1517" i="23"/>
  <c r="L1517" i="23"/>
  <c r="M1517" i="23"/>
  <c r="AG1517" i="23"/>
  <c r="AQ1517" i="23"/>
  <c r="C1518" i="23"/>
  <c r="D1518" i="23"/>
  <c r="E1518" i="23"/>
  <c r="F1518" i="23"/>
  <c r="G1518" i="23"/>
  <c r="H1518" i="23"/>
  <c r="J1518" i="23"/>
  <c r="K1518" i="23"/>
  <c r="L1518" i="23"/>
  <c r="M1518" i="23"/>
  <c r="AG1518" i="23"/>
  <c r="AQ1518" i="23"/>
  <c r="C1519" i="23"/>
  <c r="D1519" i="23"/>
  <c r="E1519" i="23"/>
  <c r="F1519" i="23"/>
  <c r="G1519" i="23"/>
  <c r="H1519" i="23"/>
  <c r="J1519" i="23"/>
  <c r="K1519" i="23"/>
  <c r="L1519" i="23"/>
  <c r="M1519" i="23"/>
  <c r="AG1519" i="23"/>
  <c r="AQ1519" i="23"/>
  <c r="C1520" i="23"/>
  <c r="D1520" i="23"/>
  <c r="E1520" i="23"/>
  <c r="F1520" i="23"/>
  <c r="G1520" i="23"/>
  <c r="H1520" i="23"/>
  <c r="J1520" i="23"/>
  <c r="K1520" i="23"/>
  <c r="L1520" i="23"/>
  <c r="M1520" i="23"/>
  <c r="AG1520" i="23"/>
  <c r="AQ1520" i="23"/>
  <c r="C1521" i="23"/>
  <c r="D1521" i="23"/>
  <c r="E1521" i="23"/>
  <c r="F1521" i="23"/>
  <c r="G1521" i="23"/>
  <c r="H1521" i="23"/>
  <c r="J1521" i="23"/>
  <c r="K1521" i="23"/>
  <c r="L1521" i="23"/>
  <c r="M1521" i="23"/>
  <c r="AG1521" i="23"/>
  <c r="AQ1521" i="23"/>
  <c r="C1522" i="23"/>
  <c r="D1522" i="23"/>
  <c r="E1522" i="23"/>
  <c r="F1522" i="23"/>
  <c r="G1522" i="23"/>
  <c r="H1522" i="23"/>
  <c r="J1522" i="23"/>
  <c r="K1522" i="23"/>
  <c r="L1522" i="23"/>
  <c r="M1522" i="23"/>
  <c r="AG1522" i="23"/>
  <c r="AQ1522" i="23"/>
  <c r="C1523" i="23"/>
  <c r="D1523" i="23"/>
  <c r="E1523" i="23"/>
  <c r="F1523" i="23"/>
  <c r="G1523" i="23"/>
  <c r="H1523" i="23"/>
  <c r="J1523" i="23"/>
  <c r="K1523" i="23"/>
  <c r="L1523" i="23"/>
  <c r="M1523" i="23"/>
  <c r="AG1523" i="23"/>
  <c r="AQ1523" i="23"/>
  <c r="C1524" i="23"/>
  <c r="D1524" i="23"/>
  <c r="E1524" i="23"/>
  <c r="F1524" i="23"/>
  <c r="G1524" i="23"/>
  <c r="H1524" i="23"/>
  <c r="J1524" i="23"/>
  <c r="K1524" i="23"/>
  <c r="L1524" i="23"/>
  <c r="M1524" i="23"/>
  <c r="AG1524" i="23"/>
  <c r="AQ1524" i="23"/>
  <c r="C1525" i="23"/>
  <c r="D1525" i="23"/>
  <c r="E1525" i="23"/>
  <c r="F1525" i="23"/>
  <c r="G1525" i="23"/>
  <c r="H1525" i="23"/>
  <c r="J1525" i="23"/>
  <c r="K1525" i="23"/>
  <c r="L1525" i="23"/>
  <c r="M1525" i="23"/>
  <c r="AG1525" i="23"/>
  <c r="AQ1525" i="23"/>
  <c r="C1526" i="23"/>
  <c r="D1526" i="23"/>
  <c r="E1526" i="23"/>
  <c r="F1526" i="23"/>
  <c r="G1526" i="23"/>
  <c r="H1526" i="23"/>
  <c r="J1526" i="23"/>
  <c r="K1526" i="23"/>
  <c r="L1526" i="23"/>
  <c r="M1526" i="23"/>
  <c r="AG1526" i="23"/>
  <c r="AQ1526" i="23"/>
  <c r="C1527" i="23"/>
  <c r="D1527" i="23"/>
  <c r="E1527" i="23"/>
  <c r="F1527" i="23"/>
  <c r="G1527" i="23"/>
  <c r="H1527" i="23"/>
  <c r="J1527" i="23"/>
  <c r="K1527" i="23"/>
  <c r="L1527" i="23"/>
  <c r="M1527" i="23"/>
  <c r="AG1527" i="23"/>
  <c r="AQ1527" i="23"/>
  <c r="C1528" i="23"/>
  <c r="D1528" i="23"/>
  <c r="E1528" i="23"/>
  <c r="F1528" i="23"/>
  <c r="G1528" i="23"/>
  <c r="H1528" i="23"/>
  <c r="J1528" i="23"/>
  <c r="K1528" i="23"/>
  <c r="L1528" i="23"/>
  <c r="M1528" i="23"/>
  <c r="AG1528" i="23"/>
  <c r="AQ1528" i="23"/>
  <c r="C1529" i="23"/>
  <c r="D1529" i="23"/>
  <c r="E1529" i="23"/>
  <c r="F1529" i="23"/>
  <c r="G1529" i="23"/>
  <c r="H1529" i="23"/>
  <c r="J1529" i="23"/>
  <c r="K1529" i="23"/>
  <c r="L1529" i="23"/>
  <c r="M1529" i="23"/>
  <c r="AG1529" i="23"/>
  <c r="AQ1529" i="23"/>
  <c r="C1530" i="23"/>
  <c r="D1530" i="23"/>
  <c r="E1530" i="23"/>
  <c r="F1530" i="23"/>
  <c r="G1530" i="23"/>
  <c r="H1530" i="23"/>
  <c r="J1530" i="23"/>
  <c r="K1530" i="23"/>
  <c r="L1530" i="23"/>
  <c r="M1530" i="23"/>
  <c r="AG1530" i="23"/>
  <c r="AQ1530" i="23"/>
  <c r="C1531" i="23"/>
  <c r="D1531" i="23"/>
  <c r="E1531" i="23"/>
  <c r="F1531" i="23"/>
  <c r="G1531" i="23"/>
  <c r="H1531" i="23"/>
  <c r="J1531" i="23"/>
  <c r="K1531" i="23"/>
  <c r="L1531" i="23"/>
  <c r="M1531" i="23"/>
  <c r="AG1531" i="23"/>
  <c r="AQ1531" i="23"/>
  <c r="C1532" i="23"/>
  <c r="D1532" i="23"/>
  <c r="E1532" i="23"/>
  <c r="F1532" i="23"/>
  <c r="G1532" i="23"/>
  <c r="H1532" i="23"/>
  <c r="J1532" i="23"/>
  <c r="K1532" i="23"/>
  <c r="L1532" i="23"/>
  <c r="M1532" i="23"/>
  <c r="AG1532" i="23"/>
  <c r="AQ1532" i="23"/>
  <c r="C1533" i="23"/>
  <c r="D1533" i="23"/>
  <c r="E1533" i="23"/>
  <c r="F1533" i="23"/>
  <c r="G1533" i="23"/>
  <c r="H1533" i="23"/>
  <c r="J1533" i="23"/>
  <c r="K1533" i="23"/>
  <c r="L1533" i="23"/>
  <c r="M1533" i="23"/>
  <c r="AG1533" i="23"/>
  <c r="AQ1533" i="23"/>
  <c r="C1534" i="23"/>
  <c r="D1534" i="23"/>
  <c r="E1534" i="23"/>
  <c r="F1534" i="23"/>
  <c r="G1534" i="23"/>
  <c r="H1534" i="23"/>
  <c r="J1534" i="23"/>
  <c r="K1534" i="23"/>
  <c r="L1534" i="23"/>
  <c r="M1534" i="23"/>
  <c r="AG1534" i="23"/>
  <c r="AQ1534" i="23"/>
  <c r="C1535" i="23"/>
  <c r="D1535" i="23"/>
  <c r="E1535" i="23"/>
  <c r="F1535" i="23"/>
  <c r="G1535" i="23"/>
  <c r="H1535" i="23"/>
  <c r="J1535" i="23"/>
  <c r="K1535" i="23"/>
  <c r="L1535" i="23"/>
  <c r="M1535" i="23"/>
  <c r="AG1535" i="23"/>
  <c r="AQ1535" i="23"/>
  <c r="C1536" i="23"/>
  <c r="D1536" i="23"/>
  <c r="E1536" i="23"/>
  <c r="F1536" i="23"/>
  <c r="G1536" i="23"/>
  <c r="H1536" i="23"/>
  <c r="J1536" i="23"/>
  <c r="K1536" i="23"/>
  <c r="L1536" i="23"/>
  <c r="M1536" i="23"/>
  <c r="AG1536" i="23"/>
  <c r="AQ1536" i="23"/>
  <c r="C1537" i="23"/>
  <c r="D1537" i="23"/>
  <c r="E1537" i="23"/>
  <c r="F1537" i="23"/>
  <c r="G1537" i="23"/>
  <c r="H1537" i="23"/>
  <c r="J1537" i="23"/>
  <c r="K1537" i="23"/>
  <c r="L1537" i="23"/>
  <c r="M1537" i="23"/>
  <c r="AG1537" i="23"/>
  <c r="AQ1537" i="23"/>
  <c r="C1538" i="23"/>
  <c r="D1538" i="23"/>
  <c r="E1538" i="23"/>
  <c r="F1538" i="23"/>
  <c r="G1538" i="23"/>
  <c r="H1538" i="23"/>
  <c r="J1538" i="23"/>
  <c r="K1538" i="23"/>
  <c r="L1538" i="23"/>
  <c r="M1538" i="23"/>
  <c r="AG1538" i="23"/>
  <c r="AQ1538" i="23"/>
  <c r="C1539" i="23"/>
  <c r="D1539" i="23"/>
  <c r="E1539" i="23"/>
  <c r="F1539" i="23"/>
  <c r="G1539" i="23"/>
  <c r="H1539" i="23"/>
  <c r="J1539" i="23"/>
  <c r="K1539" i="23"/>
  <c r="L1539" i="23"/>
  <c r="M1539" i="23"/>
  <c r="AG1539" i="23"/>
  <c r="AQ1539" i="23"/>
  <c r="C1540" i="23"/>
  <c r="D1540" i="23"/>
  <c r="E1540" i="23"/>
  <c r="F1540" i="23"/>
  <c r="G1540" i="23"/>
  <c r="H1540" i="23"/>
  <c r="J1540" i="23"/>
  <c r="K1540" i="23"/>
  <c r="L1540" i="23"/>
  <c r="M1540" i="23"/>
  <c r="AG1540" i="23"/>
  <c r="AQ1540" i="23"/>
  <c r="C1541" i="23"/>
  <c r="D1541" i="23"/>
  <c r="E1541" i="23"/>
  <c r="F1541" i="23"/>
  <c r="G1541" i="23"/>
  <c r="H1541" i="23"/>
  <c r="J1541" i="23"/>
  <c r="K1541" i="23"/>
  <c r="L1541" i="23"/>
  <c r="M1541" i="23"/>
  <c r="AG1541" i="23"/>
  <c r="AQ1541" i="23"/>
  <c r="C1542" i="23"/>
  <c r="D1542" i="23"/>
  <c r="E1542" i="23"/>
  <c r="F1542" i="23"/>
  <c r="G1542" i="23"/>
  <c r="H1542" i="23"/>
  <c r="J1542" i="23"/>
  <c r="K1542" i="23"/>
  <c r="L1542" i="23"/>
  <c r="M1542" i="23"/>
  <c r="AG1542" i="23"/>
  <c r="AQ1542" i="23"/>
  <c r="C1543" i="23"/>
  <c r="D1543" i="23"/>
  <c r="E1543" i="23"/>
  <c r="F1543" i="23"/>
  <c r="G1543" i="23"/>
  <c r="H1543" i="23"/>
  <c r="J1543" i="23"/>
  <c r="K1543" i="23"/>
  <c r="L1543" i="23"/>
  <c r="M1543" i="23"/>
  <c r="AG1543" i="23"/>
  <c r="AQ1543" i="23"/>
  <c r="C1544" i="23"/>
  <c r="D1544" i="23"/>
  <c r="E1544" i="23"/>
  <c r="F1544" i="23"/>
  <c r="G1544" i="23"/>
  <c r="H1544" i="23"/>
  <c r="J1544" i="23"/>
  <c r="K1544" i="23"/>
  <c r="L1544" i="23"/>
  <c r="M1544" i="23"/>
  <c r="AG1544" i="23"/>
  <c r="AQ1544" i="23"/>
  <c r="C1545" i="23"/>
  <c r="D1545" i="23"/>
  <c r="E1545" i="23"/>
  <c r="F1545" i="23"/>
  <c r="G1545" i="23"/>
  <c r="H1545" i="23"/>
  <c r="J1545" i="23"/>
  <c r="K1545" i="23"/>
  <c r="L1545" i="23"/>
  <c r="M1545" i="23"/>
  <c r="AG1545" i="23"/>
  <c r="AQ1545" i="23"/>
  <c r="C1546" i="23"/>
  <c r="D1546" i="23"/>
  <c r="E1546" i="23"/>
  <c r="F1546" i="23"/>
  <c r="G1546" i="23"/>
  <c r="H1546" i="23"/>
  <c r="J1546" i="23"/>
  <c r="K1546" i="23"/>
  <c r="L1546" i="23"/>
  <c r="M1546" i="23"/>
  <c r="AG1546" i="23"/>
  <c r="AQ1546" i="23"/>
  <c r="C1547" i="23"/>
  <c r="D1547" i="23"/>
  <c r="E1547" i="23"/>
  <c r="F1547" i="23"/>
  <c r="G1547" i="23"/>
  <c r="H1547" i="23"/>
  <c r="J1547" i="23"/>
  <c r="K1547" i="23"/>
  <c r="L1547" i="23"/>
  <c r="M1547" i="23"/>
  <c r="AG1547" i="23"/>
  <c r="AQ1547" i="23"/>
  <c r="C1548" i="23"/>
  <c r="D1548" i="23"/>
  <c r="E1548" i="23"/>
  <c r="F1548" i="23"/>
  <c r="G1548" i="23"/>
  <c r="H1548" i="23"/>
  <c r="J1548" i="23"/>
  <c r="K1548" i="23"/>
  <c r="L1548" i="23"/>
  <c r="M1548" i="23"/>
  <c r="AG1548" i="23"/>
  <c r="AQ1548" i="23"/>
  <c r="C1549" i="23"/>
  <c r="D1549" i="23"/>
  <c r="E1549" i="23"/>
  <c r="F1549" i="23"/>
  <c r="G1549" i="23"/>
  <c r="H1549" i="23"/>
  <c r="J1549" i="23"/>
  <c r="K1549" i="23"/>
  <c r="L1549" i="23"/>
  <c r="M1549" i="23"/>
  <c r="AG1549" i="23"/>
  <c r="AQ1549" i="23"/>
  <c r="C1550" i="23"/>
  <c r="D1550" i="23"/>
  <c r="E1550" i="23"/>
  <c r="F1550" i="23"/>
  <c r="G1550" i="23"/>
  <c r="H1550" i="23"/>
  <c r="J1550" i="23"/>
  <c r="K1550" i="23"/>
  <c r="L1550" i="23"/>
  <c r="M1550" i="23"/>
  <c r="AG1550" i="23"/>
  <c r="AQ1550" i="23"/>
  <c r="C1551" i="23"/>
  <c r="D1551" i="23"/>
  <c r="E1551" i="23"/>
  <c r="F1551" i="23"/>
  <c r="G1551" i="23"/>
  <c r="H1551" i="23"/>
  <c r="J1551" i="23"/>
  <c r="K1551" i="23"/>
  <c r="L1551" i="23"/>
  <c r="M1551" i="23"/>
  <c r="AG1551" i="23"/>
  <c r="AQ1551" i="23"/>
  <c r="C1552" i="23"/>
  <c r="D1552" i="23"/>
  <c r="E1552" i="23"/>
  <c r="F1552" i="23"/>
  <c r="G1552" i="23"/>
  <c r="H1552" i="23"/>
  <c r="J1552" i="23"/>
  <c r="K1552" i="23"/>
  <c r="L1552" i="23"/>
  <c r="M1552" i="23"/>
  <c r="AG1552" i="23"/>
  <c r="AQ1552" i="23"/>
  <c r="C1553" i="23"/>
  <c r="D1553" i="23"/>
  <c r="E1553" i="23"/>
  <c r="F1553" i="23"/>
  <c r="G1553" i="23"/>
  <c r="H1553" i="23"/>
  <c r="J1553" i="23"/>
  <c r="K1553" i="23"/>
  <c r="L1553" i="23"/>
  <c r="M1553" i="23"/>
  <c r="AG1553" i="23"/>
  <c r="AQ1553" i="23"/>
  <c r="C1554" i="23"/>
  <c r="D1554" i="23"/>
  <c r="E1554" i="23"/>
  <c r="F1554" i="23"/>
  <c r="G1554" i="23"/>
  <c r="H1554" i="23"/>
  <c r="J1554" i="23"/>
  <c r="K1554" i="23"/>
  <c r="L1554" i="23"/>
  <c r="M1554" i="23"/>
  <c r="AG1554" i="23"/>
  <c r="AQ1554" i="23"/>
  <c r="C1555" i="23"/>
  <c r="D1555" i="23"/>
  <c r="E1555" i="23"/>
  <c r="F1555" i="23"/>
  <c r="G1555" i="23"/>
  <c r="H1555" i="23"/>
  <c r="J1555" i="23"/>
  <c r="K1555" i="23"/>
  <c r="L1555" i="23"/>
  <c r="M1555" i="23"/>
  <c r="AG1555" i="23"/>
  <c r="AQ1555" i="23"/>
  <c r="C1556" i="23"/>
  <c r="D1556" i="23"/>
  <c r="E1556" i="23"/>
  <c r="F1556" i="23"/>
  <c r="G1556" i="23"/>
  <c r="H1556" i="23"/>
  <c r="J1556" i="23"/>
  <c r="K1556" i="23"/>
  <c r="L1556" i="23"/>
  <c r="M1556" i="23"/>
  <c r="AG1556" i="23"/>
  <c r="AQ1556" i="23"/>
  <c r="C1557" i="23"/>
  <c r="D1557" i="23"/>
  <c r="E1557" i="23"/>
  <c r="F1557" i="23"/>
  <c r="G1557" i="23"/>
  <c r="H1557" i="23"/>
  <c r="J1557" i="23"/>
  <c r="K1557" i="23"/>
  <c r="L1557" i="23"/>
  <c r="M1557" i="23"/>
  <c r="AG1557" i="23"/>
  <c r="AQ1557" i="23"/>
  <c r="C1558" i="23"/>
  <c r="D1558" i="23"/>
  <c r="E1558" i="23"/>
  <c r="F1558" i="23"/>
  <c r="G1558" i="23"/>
  <c r="H1558" i="23"/>
  <c r="J1558" i="23"/>
  <c r="K1558" i="23"/>
  <c r="L1558" i="23"/>
  <c r="M1558" i="23"/>
  <c r="AG1558" i="23"/>
  <c r="AQ1558" i="23"/>
  <c r="C1559" i="23"/>
  <c r="D1559" i="23"/>
  <c r="E1559" i="23"/>
  <c r="F1559" i="23"/>
  <c r="G1559" i="23"/>
  <c r="H1559" i="23"/>
  <c r="J1559" i="23"/>
  <c r="K1559" i="23"/>
  <c r="L1559" i="23"/>
  <c r="M1559" i="23"/>
  <c r="AG1559" i="23"/>
  <c r="AQ1559" i="23"/>
  <c r="C1560" i="23"/>
  <c r="D1560" i="23"/>
  <c r="E1560" i="23"/>
  <c r="F1560" i="23"/>
  <c r="G1560" i="23"/>
  <c r="H1560" i="23"/>
  <c r="J1560" i="23"/>
  <c r="K1560" i="23"/>
  <c r="L1560" i="23"/>
  <c r="M1560" i="23"/>
  <c r="AG1560" i="23"/>
  <c r="AQ1560" i="23"/>
  <c r="C1561" i="23"/>
  <c r="D1561" i="23"/>
  <c r="E1561" i="23"/>
  <c r="F1561" i="23"/>
  <c r="G1561" i="23"/>
  <c r="H1561" i="23"/>
  <c r="J1561" i="23"/>
  <c r="K1561" i="23"/>
  <c r="L1561" i="23"/>
  <c r="M1561" i="23"/>
  <c r="AG1561" i="23"/>
  <c r="AQ1561" i="23"/>
  <c r="C1562" i="23"/>
  <c r="D1562" i="23"/>
  <c r="E1562" i="23"/>
  <c r="F1562" i="23"/>
  <c r="G1562" i="23"/>
  <c r="H1562" i="23"/>
  <c r="J1562" i="23"/>
  <c r="K1562" i="23"/>
  <c r="L1562" i="23"/>
  <c r="M1562" i="23"/>
  <c r="AG1562" i="23"/>
  <c r="AQ1562" i="23"/>
  <c r="C1563" i="23"/>
  <c r="D1563" i="23"/>
  <c r="E1563" i="23"/>
  <c r="F1563" i="23"/>
  <c r="G1563" i="23"/>
  <c r="H1563" i="23"/>
  <c r="J1563" i="23"/>
  <c r="K1563" i="23"/>
  <c r="L1563" i="23"/>
  <c r="M1563" i="23"/>
  <c r="AG1563" i="23"/>
  <c r="AQ1563" i="23"/>
  <c r="C1564" i="23"/>
  <c r="D1564" i="23"/>
  <c r="E1564" i="23"/>
  <c r="F1564" i="23"/>
  <c r="G1564" i="23"/>
  <c r="H1564" i="23"/>
  <c r="J1564" i="23"/>
  <c r="K1564" i="23"/>
  <c r="L1564" i="23"/>
  <c r="M1564" i="23"/>
  <c r="AG1564" i="23"/>
  <c r="AQ1564" i="23"/>
  <c r="C1565" i="23"/>
  <c r="D1565" i="23"/>
  <c r="E1565" i="23"/>
  <c r="F1565" i="23"/>
  <c r="G1565" i="23"/>
  <c r="H1565" i="23"/>
  <c r="J1565" i="23"/>
  <c r="K1565" i="23"/>
  <c r="L1565" i="23"/>
  <c r="M1565" i="23"/>
  <c r="AG1565" i="23"/>
  <c r="AQ1565" i="23"/>
  <c r="C1566" i="23"/>
  <c r="D1566" i="23"/>
  <c r="E1566" i="23"/>
  <c r="F1566" i="23"/>
  <c r="G1566" i="23"/>
  <c r="H1566" i="23"/>
  <c r="J1566" i="23"/>
  <c r="K1566" i="23"/>
  <c r="L1566" i="23"/>
  <c r="M1566" i="23"/>
  <c r="AG1566" i="23"/>
  <c r="AQ1566" i="23"/>
  <c r="C1567" i="23"/>
  <c r="D1567" i="23"/>
  <c r="E1567" i="23"/>
  <c r="F1567" i="23"/>
  <c r="G1567" i="23"/>
  <c r="H1567" i="23"/>
  <c r="J1567" i="23"/>
  <c r="K1567" i="23"/>
  <c r="L1567" i="23"/>
  <c r="M1567" i="23"/>
  <c r="AG1567" i="23"/>
  <c r="AQ1567" i="23"/>
  <c r="C1568" i="23"/>
  <c r="D1568" i="23"/>
  <c r="E1568" i="23"/>
  <c r="F1568" i="23"/>
  <c r="G1568" i="23"/>
  <c r="H1568" i="23"/>
  <c r="J1568" i="23"/>
  <c r="K1568" i="23"/>
  <c r="L1568" i="23"/>
  <c r="M1568" i="23"/>
  <c r="AG1568" i="23"/>
  <c r="AQ1568" i="23"/>
  <c r="C1569" i="23"/>
  <c r="D1569" i="23"/>
  <c r="E1569" i="23"/>
  <c r="F1569" i="23"/>
  <c r="G1569" i="23"/>
  <c r="H1569" i="23"/>
  <c r="J1569" i="23"/>
  <c r="K1569" i="23"/>
  <c r="L1569" i="23"/>
  <c r="M1569" i="23"/>
  <c r="AG1569" i="23"/>
  <c r="AQ1569" i="23"/>
  <c r="C1570" i="23"/>
  <c r="D1570" i="23"/>
  <c r="E1570" i="23"/>
  <c r="F1570" i="23"/>
  <c r="G1570" i="23"/>
  <c r="H1570" i="23"/>
  <c r="J1570" i="23"/>
  <c r="K1570" i="23"/>
  <c r="L1570" i="23"/>
  <c r="M1570" i="23"/>
  <c r="AG1570" i="23"/>
  <c r="AQ1570" i="23"/>
  <c r="C1571" i="23"/>
  <c r="D1571" i="23"/>
  <c r="E1571" i="23"/>
  <c r="F1571" i="23"/>
  <c r="G1571" i="23"/>
  <c r="H1571" i="23"/>
  <c r="J1571" i="23"/>
  <c r="K1571" i="23"/>
  <c r="L1571" i="23"/>
  <c r="M1571" i="23"/>
  <c r="AG1571" i="23"/>
  <c r="AQ1571" i="23"/>
  <c r="C1572" i="23"/>
  <c r="D1572" i="23"/>
  <c r="E1572" i="23"/>
  <c r="F1572" i="23"/>
  <c r="G1572" i="23"/>
  <c r="H1572" i="23"/>
  <c r="J1572" i="23"/>
  <c r="K1572" i="23"/>
  <c r="L1572" i="23"/>
  <c r="M1572" i="23"/>
  <c r="AG1572" i="23"/>
  <c r="AQ1572" i="23"/>
  <c r="C1573" i="23"/>
  <c r="D1573" i="23"/>
  <c r="E1573" i="23"/>
  <c r="F1573" i="23"/>
  <c r="G1573" i="23"/>
  <c r="H1573" i="23"/>
  <c r="J1573" i="23"/>
  <c r="K1573" i="23"/>
  <c r="L1573" i="23"/>
  <c r="M1573" i="23"/>
  <c r="AG1573" i="23"/>
  <c r="AQ1573" i="23"/>
  <c r="C1574" i="23"/>
  <c r="D1574" i="23"/>
  <c r="E1574" i="23"/>
  <c r="F1574" i="23"/>
  <c r="G1574" i="23"/>
  <c r="H1574" i="23"/>
  <c r="J1574" i="23"/>
  <c r="K1574" i="23"/>
  <c r="L1574" i="23"/>
  <c r="M1574" i="23"/>
  <c r="AG1574" i="23"/>
  <c r="AQ1574" i="23"/>
  <c r="C1575" i="23"/>
  <c r="D1575" i="23"/>
  <c r="E1575" i="23"/>
  <c r="F1575" i="23"/>
  <c r="G1575" i="23"/>
  <c r="H1575" i="23"/>
  <c r="J1575" i="23"/>
  <c r="K1575" i="23"/>
  <c r="L1575" i="23"/>
  <c r="M1575" i="23"/>
  <c r="AG1575" i="23"/>
  <c r="AQ1575" i="23"/>
  <c r="C1576" i="23"/>
  <c r="D1576" i="23"/>
  <c r="E1576" i="23"/>
  <c r="F1576" i="23"/>
  <c r="G1576" i="23"/>
  <c r="H1576" i="23"/>
  <c r="J1576" i="23"/>
  <c r="K1576" i="23"/>
  <c r="L1576" i="23"/>
  <c r="M1576" i="23"/>
  <c r="AG1576" i="23"/>
  <c r="AQ1576" i="23"/>
  <c r="N1577" i="23"/>
  <c r="O1577" i="23"/>
  <c r="P1577" i="23"/>
  <c r="Q1577" i="23"/>
  <c r="R1577" i="23"/>
  <c r="U1577" i="23"/>
  <c r="V1577" i="23"/>
  <c r="W1577" i="23"/>
  <c r="X1577" i="23"/>
  <c r="Y1577" i="23"/>
  <c r="AA1577" i="23"/>
  <c r="C1577" i="23"/>
  <c r="D1577" i="23"/>
  <c r="E1577" i="23"/>
  <c r="F1577" i="23"/>
  <c r="G1577" i="23"/>
  <c r="H1577" i="23"/>
  <c r="J1577" i="23"/>
  <c r="K1577" i="23"/>
  <c r="L1577" i="23"/>
  <c r="M1577" i="23"/>
  <c r="AG1577" i="23"/>
  <c r="AG1582" i="23"/>
  <c r="AO1582" i="23"/>
  <c r="AG1583" i="23"/>
  <c r="AO1583" i="23"/>
  <c r="AG1584" i="23"/>
  <c r="AO1584" i="23"/>
  <c r="AG1585" i="23"/>
  <c r="AO1585" i="23"/>
  <c r="AG1586" i="23"/>
  <c r="AO1586" i="23"/>
  <c r="AG1587" i="23"/>
  <c r="AO1587" i="23"/>
  <c r="AG1588" i="23"/>
  <c r="AO1588" i="23"/>
  <c r="AG1589" i="23"/>
  <c r="AO1589" i="23"/>
  <c r="AG1590" i="23"/>
  <c r="AO1590" i="23"/>
  <c r="AG1591" i="23"/>
  <c r="AO1591" i="23"/>
  <c r="AG1592" i="23"/>
  <c r="AO1592" i="23"/>
  <c r="AG1593" i="23"/>
  <c r="AO1593" i="23"/>
  <c r="AG1594" i="23"/>
  <c r="AO1594" i="23"/>
  <c r="AG1595" i="23"/>
  <c r="AO1595" i="23"/>
  <c r="AG1596" i="23"/>
  <c r="AO1596" i="23"/>
  <c r="AG1597" i="23"/>
  <c r="AO1597" i="23"/>
  <c r="AG1598" i="23"/>
  <c r="AO1598" i="23"/>
  <c r="AG1599" i="23"/>
  <c r="AO1599" i="23"/>
  <c r="AG1602" i="23"/>
  <c r="AO1602" i="23"/>
  <c r="AG1603" i="23"/>
  <c r="AO1603" i="23"/>
  <c r="AG1604" i="23"/>
  <c r="AO1604" i="23"/>
  <c r="AG1605" i="23"/>
  <c r="AO1605" i="23"/>
  <c r="AG1606" i="23"/>
  <c r="AO1606" i="23"/>
  <c r="AG1607" i="23"/>
  <c r="AO1607" i="23"/>
  <c r="AG1608" i="23"/>
  <c r="AO1608" i="23"/>
  <c r="AG1609" i="23"/>
  <c r="AO1609" i="23"/>
  <c r="AG1610" i="23"/>
  <c r="AO1610" i="23"/>
  <c r="AG1613" i="23"/>
  <c r="AO1613" i="23"/>
  <c r="AG1614" i="23"/>
  <c r="AO1614" i="23"/>
  <c r="AG1615" i="23"/>
  <c r="AO1615" i="23"/>
  <c r="AG1616" i="23"/>
  <c r="AO1616" i="23"/>
  <c r="AG1617" i="23"/>
  <c r="AO1617" i="23"/>
  <c r="AG1618" i="23"/>
  <c r="AO1618" i="23"/>
  <c r="AG1619" i="23"/>
  <c r="AO1619" i="23"/>
  <c r="AG1620" i="23"/>
  <c r="AO1620" i="23"/>
  <c r="AG1621" i="23"/>
  <c r="AO1621" i="23"/>
  <c r="AG1622" i="23"/>
  <c r="AO1622" i="23"/>
  <c r="AG1623" i="23"/>
  <c r="AO1623" i="23"/>
  <c r="AG1624" i="23"/>
  <c r="AO1624" i="23"/>
  <c r="AG1625" i="23"/>
  <c r="AO1625" i="23"/>
  <c r="AG1626" i="23"/>
  <c r="AO1626" i="23"/>
  <c r="AG1627" i="23"/>
  <c r="AO1627" i="23"/>
  <c r="AG1628" i="23"/>
  <c r="AO1628" i="23"/>
  <c r="AG1629" i="23"/>
  <c r="AO1629" i="23"/>
  <c r="AG1630" i="23"/>
  <c r="AO1630" i="23"/>
  <c r="AG1631" i="23"/>
  <c r="AO1631" i="23"/>
  <c r="AG1632" i="23"/>
  <c r="AO1632" i="23"/>
  <c r="AG1633" i="23"/>
  <c r="AO1633" i="23"/>
  <c r="AG1634" i="23"/>
  <c r="AO1634" i="23"/>
  <c r="AG1635" i="23"/>
  <c r="AO1635" i="23"/>
  <c r="AG1636" i="23"/>
  <c r="AO1636" i="23"/>
  <c r="AG1637" i="23"/>
  <c r="AO1637" i="23"/>
  <c r="AG1638" i="23"/>
  <c r="AO1638" i="23"/>
  <c r="AG1639" i="23"/>
  <c r="AO1639" i="23"/>
  <c r="AG1640" i="23"/>
  <c r="AO1640" i="23"/>
  <c r="AG1641" i="23"/>
  <c r="AO1641" i="23"/>
  <c r="AG1642" i="23"/>
  <c r="AO1642" i="23"/>
  <c r="AG1643" i="23"/>
  <c r="AO1643" i="23"/>
  <c r="AG1644" i="23"/>
  <c r="AO1644" i="23"/>
  <c r="AG1645" i="23"/>
  <c r="AO1645" i="23"/>
  <c r="AG1646" i="23"/>
  <c r="AO1646" i="23"/>
  <c r="AG1647" i="23"/>
  <c r="AO1647" i="23"/>
  <c r="AG1648" i="23"/>
  <c r="AO1648" i="23"/>
  <c r="AG1649" i="23"/>
  <c r="AO1649" i="23"/>
  <c r="AG1650" i="23"/>
  <c r="AO1650" i="23"/>
  <c r="AG1651" i="23"/>
  <c r="AO1651" i="23"/>
  <c r="E2" i="4"/>
  <c r="K1" i="4"/>
  <c r="E3" i="4"/>
  <c r="L1" i="4"/>
  <c r="E4" i="4"/>
  <c r="M1" i="4"/>
  <c r="E5" i="4"/>
  <c r="N1" i="4"/>
  <c r="E6" i="4"/>
  <c r="O1" i="4"/>
  <c r="E7" i="4"/>
  <c r="P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F4" i="4"/>
  <c r="G4" i="4"/>
  <c r="H4" i="4"/>
  <c r="I4" i="4"/>
  <c r="A5" i="4"/>
  <c r="B5" i="4"/>
  <c r="C5" i="4"/>
  <c r="D5" i="4"/>
  <c r="F5" i="4"/>
  <c r="G5" i="4"/>
  <c r="H5" i="4"/>
  <c r="I5" i="4"/>
  <c r="A6" i="4"/>
  <c r="B6" i="4"/>
  <c r="C6" i="4"/>
  <c r="D6" i="4"/>
  <c r="F6" i="4"/>
  <c r="G6" i="4"/>
  <c r="H6" i="4"/>
  <c r="I6" i="4"/>
  <c r="A7" i="4"/>
  <c r="B7" i="4"/>
  <c r="C7" i="4"/>
  <c r="D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K13" i="4"/>
  <c r="N13" i="4"/>
  <c r="O13" i="4"/>
  <c r="P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K25" i="4"/>
  <c r="L25" i="4"/>
  <c r="N25" i="4"/>
  <c r="O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L37" i="4"/>
  <c r="M37" i="4"/>
  <c r="N37" i="4"/>
  <c r="O37" i="4"/>
  <c r="P37" i="4"/>
  <c r="A38" i="4"/>
  <c r="B38" i="4"/>
  <c r="C38" i="4"/>
  <c r="D38" i="4"/>
  <c r="E38" i="4"/>
  <c r="F38" i="4"/>
  <c r="G38" i="4"/>
  <c r="H38" i="4"/>
  <c r="I38" i="4"/>
  <c r="F40" i="4"/>
  <c r="G40" i="4"/>
  <c r="F41" i="4"/>
  <c r="G41" i="4"/>
  <c r="H41" i="4"/>
  <c r="N49" i="4"/>
  <c r="O49" i="4"/>
  <c r="P49" i="4"/>
  <c r="L61" i="4"/>
  <c r="M61" i="4"/>
  <c r="P61" i="4"/>
  <c r="G71" i="4"/>
  <c r="K73" i="4"/>
  <c r="L73" i="4"/>
  <c r="M73" i="4"/>
  <c r="N73" i="4"/>
  <c r="O73" i="4"/>
  <c r="P73" i="4"/>
  <c r="E28" i="3"/>
  <c r="E84" i="4"/>
  <c r="C63" i="3"/>
  <c r="F84" i="4"/>
  <c r="B63" i="3"/>
  <c r="F85" i="4"/>
  <c r="D63" i="3"/>
  <c r="F86" i="4"/>
  <c r="F87" i="4"/>
  <c r="G84" i="4"/>
  <c r="A28" i="3"/>
  <c r="E85" i="4"/>
  <c r="G85" i="4"/>
  <c r="K85" i="4"/>
  <c r="L85" i="4"/>
  <c r="N85" i="4"/>
  <c r="I28" i="3"/>
  <c r="E86" i="4"/>
  <c r="G86" i="4"/>
  <c r="G87" i="4"/>
  <c r="E96" i="4"/>
  <c r="F96" i="4"/>
  <c r="G96" i="4"/>
  <c r="E97" i="4"/>
  <c r="F97" i="4"/>
  <c r="G97" i="4"/>
  <c r="L97" i="4"/>
  <c r="M97" i="4"/>
  <c r="E98" i="4"/>
  <c r="F98" i="4"/>
  <c r="G98" i="4"/>
  <c r="E99" i="4"/>
  <c r="F99" i="4"/>
  <c r="G99" i="4"/>
  <c r="E108" i="4"/>
  <c r="C68" i="3"/>
  <c r="F108" i="4"/>
  <c r="B68" i="3"/>
  <c r="F109" i="4"/>
  <c r="D68" i="3"/>
  <c r="F110" i="4"/>
  <c r="E63" i="3"/>
  <c r="E68" i="3"/>
  <c r="F111" i="4"/>
  <c r="G108" i="4"/>
  <c r="E109" i="4"/>
  <c r="G109" i="4"/>
  <c r="E110" i="4"/>
  <c r="G110" i="4"/>
  <c r="E111" i="4"/>
  <c r="G111" i="4"/>
  <c r="E1" i="25"/>
  <c r="L1" i="25"/>
  <c r="S1" i="25"/>
  <c r="F2" i="25"/>
  <c r="B2" i="25"/>
  <c r="C2" i="25"/>
  <c r="D2" i="25"/>
  <c r="E2" i="25"/>
  <c r="M2" i="25"/>
  <c r="I2" i="25"/>
  <c r="J2" i="25"/>
  <c r="K2" i="25"/>
  <c r="L2" i="25"/>
  <c r="T2" i="25"/>
  <c r="P2" i="25"/>
  <c r="Q2" i="25"/>
  <c r="R2" i="25"/>
  <c r="S2" i="25"/>
  <c r="F3" i="25"/>
  <c r="B3" i="25"/>
  <c r="C3" i="25"/>
  <c r="D3" i="25"/>
  <c r="E3" i="25"/>
  <c r="M3" i="25"/>
  <c r="I3" i="25"/>
  <c r="J3" i="25"/>
  <c r="K3" i="25"/>
  <c r="L3" i="25"/>
  <c r="T3" i="25"/>
  <c r="P3" i="25"/>
  <c r="Q3" i="25"/>
  <c r="R3" i="25"/>
  <c r="S3" i="25"/>
  <c r="F4" i="25"/>
  <c r="B4" i="25"/>
  <c r="C4" i="25"/>
  <c r="D4" i="25"/>
  <c r="E4" i="25"/>
  <c r="M4" i="25"/>
  <c r="I4" i="25"/>
  <c r="J4" i="25"/>
  <c r="K4" i="25"/>
  <c r="L4" i="25"/>
  <c r="T4" i="25"/>
  <c r="P4" i="25"/>
  <c r="Q4" i="25"/>
  <c r="R4" i="25"/>
  <c r="S4" i="25"/>
  <c r="F5" i="25"/>
  <c r="B5" i="25"/>
  <c r="C5" i="25"/>
  <c r="D5" i="25"/>
  <c r="E5" i="25"/>
  <c r="M5" i="25"/>
  <c r="I5" i="25"/>
  <c r="J5" i="25"/>
  <c r="K5" i="25"/>
  <c r="L5" i="25"/>
  <c r="T5" i="25"/>
  <c r="P5" i="25"/>
  <c r="Q5" i="25"/>
  <c r="R5" i="25"/>
  <c r="S5" i="25"/>
  <c r="F6" i="25"/>
  <c r="B6" i="25"/>
  <c r="C6" i="25"/>
  <c r="D6" i="25"/>
  <c r="E6" i="25"/>
  <c r="M6" i="25"/>
  <c r="I6" i="25"/>
  <c r="J6" i="25"/>
  <c r="K6" i="25"/>
  <c r="L6" i="25"/>
  <c r="T6" i="25"/>
  <c r="P6" i="25"/>
  <c r="Q6" i="25"/>
  <c r="R6" i="25"/>
  <c r="S6" i="25"/>
  <c r="F7" i="25"/>
  <c r="B7" i="25"/>
  <c r="C7" i="25"/>
  <c r="D7" i="25"/>
  <c r="E7" i="25"/>
  <c r="M7" i="25"/>
  <c r="I7" i="25"/>
  <c r="J7" i="25"/>
  <c r="K7" i="25"/>
  <c r="L7" i="25"/>
  <c r="T7" i="25"/>
  <c r="P7" i="25"/>
  <c r="Q7" i="25"/>
  <c r="R7" i="25"/>
  <c r="S7" i="25"/>
  <c r="F8" i="25"/>
  <c r="B8" i="25"/>
  <c r="C8" i="25"/>
  <c r="D8" i="25"/>
  <c r="E8" i="25"/>
  <c r="M8" i="25"/>
  <c r="I8" i="25"/>
  <c r="J8" i="25"/>
  <c r="K8" i="25"/>
  <c r="L8" i="25"/>
  <c r="T8" i="25"/>
  <c r="P8" i="25"/>
  <c r="Q8" i="25"/>
  <c r="R8" i="25"/>
  <c r="S8" i="25"/>
  <c r="F9" i="25"/>
  <c r="B9" i="25"/>
  <c r="C9" i="25"/>
  <c r="D9" i="25"/>
  <c r="E9" i="25"/>
  <c r="M9" i="25"/>
  <c r="I9" i="25"/>
  <c r="J9" i="25"/>
  <c r="K9" i="25"/>
  <c r="L9" i="25"/>
  <c r="T9" i="25"/>
  <c r="P9" i="25"/>
  <c r="Q9" i="25"/>
  <c r="R9" i="25"/>
  <c r="S9" i="25"/>
  <c r="F10" i="25"/>
  <c r="B10" i="25"/>
  <c r="C10" i="25"/>
  <c r="D10" i="25"/>
  <c r="E10" i="25"/>
  <c r="M10" i="25"/>
  <c r="I10" i="25"/>
  <c r="J10" i="25"/>
  <c r="K10" i="25"/>
  <c r="L10" i="25"/>
  <c r="T10" i="25"/>
  <c r="P10" i="25"/>
  <c r="Q10" i="25"/>
  <c r="R10" i="25"/>
  <c r="S10" i="25"/>
  <c r="F11" i="25"/>
  <c r="B11" i="25"/>
  <c r="C11" i="25"/>
  <c r="D11" i="25"/>
  <c r="E11" i="25"/>
  <c r="M11" i="25"/>
  <c r="I11" i="25"/>
  <c r="J11" i="25"/>
  <c r="K11" i="25"/>
  <c r="L11" i="25"/>
  <c r="T11" i="25"/>
  <c r="P11" i="25"/>
  <c r="Q11" i="25"/>
  <c r="R11" i="25"/>
  <c r="S11" i="25"/>
  <c r="F12" i="25"/>
  <c r="B12" i="25"/>
  <c r="C12" i="25"/>
  <c r="D12" i="25"/>
  <c r="E12" i="25"/>
  <c r="M12" i="25"/>
  <c r="I12" i="25"/>
  <c r="J12" i="25"/>
  <c r="K12" i="25"/>
  <c r="L12" i="25"/>
  <c r="T12" i="25"/>
  <c r="P12" i="25"/>
  <c r="Q12" i="25"/>
  <c r="R12" i="25"/>
  <c r="S12" i="25"/>
  <c r="F13" i="25"/>
  <c r="B13" i="25"/>
  <c r="C13" i="25"/>
  <c r="D13" i="25"/>
  <c r="E13" i="25"/>
  <c r="M13" i="25"/>
  <c r="I13" i="25"/>
  <c r="J13" i="25"/>
  <c r="K13" i="25"/>
  <c r="L13" i="25"/>
  <c r="T13" i="25"/>
  <c r="P13" i="25"/>
  <c r="Q13" i="25"/>
  <c r="R13" i="25"/>
  <c r="S13" i="25"/>
  <c r="F14" i="25"/>
  <c r="B14" i="25"/>
  <c r="C14" i="25"/>
  <c r="D14" i="25"/>
  <c r="E14" i="25"/>
  <c r="M14" i="25"/>
  <c r="I14" i="25"/>
  <c r="J14" i="25"/>
  <c r="K14" i="25"/>
  <c r="L14" i="25"/>
  <c r="T14" i="25"/>
  <c r="P14" i="25"/>
  <c r="Q14" i="25"/>
  <c r="R14" i="25"/>
  <c r="S14" i="25"/>
  <c r="F15" i="25"/>
  <c r="B15" i="25"/>
  <c r="C15" i="25"/>
  <c r="D15" i="25"/>
  <c r="E15" i="25"/>
  <c r="M15" i="25"/>
  <c r="I15" i="25"/>
  <c r="J15" i="25"/>
  <c r="K15" i="25"/>
  <c r="L15" i="25"/>
  <c r="T15" i="25"/>
  <c r="P15" i="25"/>
  <c r="Q15" i="25"/>
  <c r="R15" i="25"/>
  <c r="S15" i="25"/>
  <c r="F16" i="25"/>
  <c r="B16" i="25"/>
  <c r="C16" i="25"/>
  <c r="D16" i="25"/>
  <c r="E16" i="25"/>
  <c r="M16" i="25"/>
  <c r="I16" i="25"/>
  <c r="J16" i="25"/>
  <c r="K16" i="25"/>
  <c r="L16" i="25"/>
  <c r="T16" i="25"/>
  <c r="P16" i="25"/>
  <c r="Q16" i="25"/>
  <c r="R16" i="25"/>
  <c r="S16" i="25"/>
  <c r="F17" i="25"/>
  <c r="B17" i="25"/>
  <c r="C17" i="25"/>
  <c r="D17" i="25"/>
  <c r="E17" i="25"/>
  <c r="M17" i="25"/>
  <c r="I17" i="25"/>
  <c r="J17" i="25"/>
  <c r="K17" i="25"/>
  <c r="L17" i="25"/>
  <c r="T17" i="25"/>
  <c r="P17" i="25"/>
  <c r="Q17" i="25"/>
  <c r="R17" i="25"/>
  <c r="S17" i="25"/>
  <c r="F18" i="25"/>
  <c r="B18" i="25"/>
  <c r="C18" i="25"/>
  <c r="D18" i="25"/>
  <c r="E18" i="25"/>
  <c r="M18" i="25"/>
  <c r="I18" i="25"/>
  <c r="J18" i="25"/>
  <c r="K18" i="25"/>
  <c r="L18" i="25"/>
  <c r="T18" i="25"/>
  <c r="P18" i="25"/>
  <c r="Q18" i="25"/>
  <c r="R18" i="25"/>
  <c r="S18" i="25"/>
  <c r="F19" i="25"/>
  <c r="B19" i="25"/>
  <c r="C19" i="25"/>
  <c r="D19" i="25"/>
  <c r="E19" i="25"/>
  <c r="M19" i="25"/>
  <c r="I19" i="25"/>
  <c r="J19" i="25"/>
  <c r="K19" i="25"/>
  <c r="L19" i="25"/>
  <c r="T19" i="25"/>
  <c r="P19" i="25"/>
  <c r="Q19" i="25"/>
  <c r="R19" i="25"/>
  <c r="S19" i="25"/>
  <c r="F20" i="25"/>
  <c r="B20" i="25"/>
  <c r="C20" i="25"/>
  <c r="D20" i="25"/>
  <c r="E20" i="25"/>
  <c r="M20" i="25"/>
  <c r="I20" i="25"/>
  <c r="J20" i="25"/>
  <c r="K20" i="25"/>
  <c r="L20" i="25"/>
  <c r="T20" i="25"/>
  <c r="P20" i="25"/>
  <c r="Q20" i="25"/>
  <c r="R20" i="25"/>
  <c r="S20" i="25"/>
  <c r="F21" i="25"/>
  <c r="B21" i="25"/>
  <c r="C21" i="25"/>
  <c r="D21" i="25"/>
  <c r="E21" i="25"/>
  <c r="M21" i="25"/>
  <c r="I21" i="25"/>
  <c r="J21" i="25"/>
  <c r="K21" i="25"/>
  <c r="L21" i="25"/>
  <c r="T21" i="25"/>
  <c r="P21" i="25"/>
  <c r="Q21" i="25"/>
  <c r="R21" i="25"/>
  <c r="S21" i="25"/>
  <c r="F22" i="25"/>
  <c r="B22" i="25"/>
  <c r="C22" i="25"/>
  <c r="D22" i="25"/>
  <c r="E22" i="25"/>
  <c r="M22" i="25"/>
  <c r="I22" i="25"/>
  <c r="J22" i="25"/>
  <c r="K22" i="25"/>
  <c r="L22" i="25"/>
  <c r="T22" i="25"/>
  <c r="P22" i="25"/>
  <c r="Q22" i="25"/>
  <c r="R22" i="25"/>
  <c r="S22" i="25"/>
  <c r="F23" i="25"/>
  <c r="B23" i="25"/>
  <c r="C23" i="25"/>
  <c r="D23" i="25"/>
  <c r="E23" i="25"/>
  <c r="M23" i="25"/>
  <c r="I23" i="25"/>
  <c r="J23" i="25"/>
  <c r="K23" i="25"/>
  <c r="L23" i="25"/>
  <c r="T23" i="25"/>
  <c r="P23" i="25"/>
  <c r="Q23" i="25"/>
  <c r="R23" i="25"/>
  <c r="S23" i="25"/>
  <c r="F24" i="25"/>
  <c r="B24" i="25"/>
  <c r="C24" i="25"/>
  <c r="D24" i="25"/>
  <c r="E24" i="25"/>
  <c r="M24" i="25"/>
  <c r="I24" i="25"/>
  <c r="J24" i="25"/>
  <c r="K24" i="25"/>
  <c r="L24" i="25"/>
  <c r="T24" i="25"/>
  <c r="P24" i="25"/>
  <c r="Q24" i="25"/>
  <c r="R24" i="25"/>
  <c r="S24" i="25"/>
  <c r="F25" i="25"/>
  <c r="B25" i="25"/>
  <c r="C25" i="25"/>
  <c r="D25" i="25"/>
  <c r="E25" i="25"/>
  <c r="M25" i="25"/>
  <c r="I25" i="25"/>
  <c r="J25" i="25"/>
  <c r="K25" i="25"/>
  <c r="L25" i="25"/>
  <c r="T25" i="25"/>
  <c r="P25" i="25"/>
  <c r="Q25" i="25"/>
  <c r="R25" i="25"/>
  <c r="S25" i="25"/>
  <c r="F26" i="25"/>
  <c r="B26" i="25"/>
  <c r="C26" i="25"/>
  <c r="D26" i="25"/>
  <c r="E26" i="25"/>
  <c r="M26" i="25"/>
  <c r="I26" i="25"/>
  <c r="J26" i="25"/>
  <c r="K26" i="25"/>
  <c r="L26" i="25"/>
  <c r="T26" i="25"/>
  <c r="P26" i="25"/>
  <c r="Q26" i="25"/>
  <c r="R26" i="25"/>
  <c r="S26" i="25"/>
  <c r="F27" i="25"/>
  <c r="B27" i="25"/>
  <c r="C27" i="25"/>
  <c r="D27" i="25"/>
  <c r="E27" i="25"/>
  <c r="M27" i="25"/>
  <c r="I27" i="25"/>
  <c r="J27" i="25"/>
  <c r="K27" i="25"/>
  <c r="L27" i="25"/>
  <c r="T27" i="25"/>
  <c r="P27" i="25"/>
  <c r="Q27" i="25"/>
  <c r="R27" i="25"/>
  <c r="S27" i="25"/>
  <c r="F28" i="25"/>
  <c r="B28" i="25"/>
  <c r="C28" i="25"/>
  <c r="D28" i="25"/>
  <c r="E28" i="25"/>
  <c r="M28" i="25"/>
  <c r="I28" i="25"/>
  <c r="J28" i="25"/>
  <c r="K28" i="25"/>
  <c r="L28" i="25"/>
  <c r="T28" i="25"/>
  <c r="P28" i="25"/>
  <c r="Q28" i="25"/>
  <c r="R28" i="25"/>
  <c r="S28" i="25"/>
  <c r="F29" i="25"/>
  <c r="B29" i="25"/>
  <c r="C29" i="25"/>
  <c r="D29" i="25"/>
  <c r="E29" i="25"/>
  <c r="M29" i="25"/>
  <c r="I29" i="25"/>
  <c r="J29" i="25"/>
  <c r="K29" i="25"/>
  <c r="L29" i="25"/>
  <c r="T29" i="25"/>
  <c r="P29" i="25"/>
  <c r="Q29" i="25"/>
  <c r="R29" i="25"/>
  <c r="S29" i="25"/>
  <c r="F30" i="25"/>
  <c r="B30" i="25"/>
  <c r="C30" i="25"/>
  <c r="D30" i="25"/>
  <c r="E30" i="25"/>
  <c r="M30" i="25"/>
  <c r="I30" i="25"/>
  <c r="J30" i="25"/>
  <c r="K30" i="25"/>
  <c r="L30" i="25"/>
  <c r="T30" i="25"/>
  <c r="P30" i="25"/>
  <c r="Q30" i="25"/>
  <c r="R30" i="25"/>
  <c r="S30" i="25"/>
  <c r="F31" i="25"/>
  <c r="B31" i="25"/>
  <c r="C31" i="25"/>
  <c r="D31" i="25"/>
  <c r="E31" i="25"/>
  <c r="M31" i="25"/>
  <c r="I31" i="25"/>
  <c r="J31" i="25"/>
  <c r="K31" i="25"/>
  <c r="L31" i="25"/>
  <c r="T31" i="25"/>
  <c r="P31" i="25"/>
  <c r="Q31" i="25"/>
  <c r="R31" i="25"/>
  <c r="S31" i="25"/>
  <c r="F32" i="25"/>
  <c r="B32" i="25"/>
  <c r="C32" i="25"/>
  <c r="D32" i="25"/>
  <c r="E32" i="25"/>
  <c r="M32" i="25"/>
  <c r="I32" i="25"/>
  <c r="J32" i="25"/>
  <c r="K32" i="25"/>
  <c r="L32" i="25"/>
  <c r="T32" i="25"/>
  <c r="P32" i="25"/>
  <c r="Q32" i="25"/>
  <c r="R32" i="25"/>
  <c r="S32" i="25"/>
  <c r="F33" i="25"/>
  <c r="B33" i="25"/>
  <c r="C33" i="25"/>
  <c r="D33" i="25"/>
  <c r="E33" i="25"/>
  <c r="M33" i="25"/>
  <c r="I33" i="25"/>
  <c r="J33" i="25"/>
  <c r="K33" i="25"/>
  <c r="L33" i="25"/>
  <c r="T33" i="25"/>
  <c r="P33" i="25"/>
  <c r="Q33" i="25"/>
  <c r="R33" i="25"/>
  <c r="S33" i="25"/>
  <c r="F34" i="25"/>
  <c r="B34" i="25"/>
  <c r="C34" i="25"/>
  <c r="D34" i="25"/>
  <c r="E34" i="25"/>
  <c r="M34" i="25"/>
  <c r="I34" i="25"/>
  <c r="J34" i="25"/>
  <c r="K34" i="25"/>
  <c r="L34" i="25"/>
  <c r="T34" i="25"/>
  <c r="P34" i="25"/>
  <c r="Q34" i="25"/>
  <c r="R34" i="25"/>
  <c r="S34" i="25"/>
  <c r="F35" i="25"/>
  <c r="B35" i="25"/>
  <c r="C35" i="25"/>
  <c r="D35" i="25"/>
  <c r="E35" i="25"/>
  <c r="M35" i="25"/>
  <c r="I35" i="25"/>
  <c r="J35" i="25"/>
  <c r="K35" i="25"/>
  <c r="L35" i="25"/>
  <c r="T35" i="25"/>
  <c r="P35" i="25"/>
  <c r="Q35" i="25"/>
  <c r="R35" i="25"/>
  <c r="S35" i="25"/>
  <c r="F36" i="25"/>
  <c r="B36" i="25"/>
  <c r="C36" i="25"/>
  <c r="D36" i="25"/>
  <c r="E36" i="25"/>
  <c r="M36" i="25"/>
  <c r="I36" i="25"/>
  <c r="J36" i="25"/>
  <c r="K36" i="25"/>
  <c r="L36" i="25"/>
  <c r="T36" i="25"/>
  <c r="P36" i="25"/>
  <c r="Q36" i="25"/>
  <c r="R36" i="25"/>
  <c r="S36" i="25"/>
  <c r="F37" i="25"/>
  <c r="B37" i="25"/>
  <c r="C37" i="25"/>
  <c r="D37" i="25"/>
  <c r="E37" i="25"/>
  <c r="M37" i="25"/>
  <c r="I37" i="25"/>
  <c r="J37" i="25"/>
  <c r="K37" i="25"/>
  <c r="L37" i="25"/>
  <c r="T37" i="25"/>
  <c r="P37" i="25"/>
  <c r="Q37" i="25"/>
  <c r="R37" i="25"/>
  <c r="S37" i="25"/>
  <c r="C38" i="25"/>
  <c r="D38" i="25"/>
  <c r="E38" i="25"/>
  <c r="F38" i="25"/>
  <c r="J38" i="25"/>
  <c r="K38" i="25"/>
  <c r="L38" i="25"/>
  <c r="M38" i="25"/>
  <c r="Q38" i="25"/>
  <c r="R38" i="25"/>
  <c r="S38" i="25"/>
  <c r="T38" i="25"/>
  <c r="G2" i="3"/>
  <c r="H2" i="3"/>
  <c r="I2" i="3"/>
  <c r="D3" i="3"/>
  <c r="A3" i="3"/>
  <c r="G3" i="3"/>
  <c r="H3" i="3"/>
  <c r="I3" i="3"/>
  <c r="J3" i="3"/>
  <c r="C3" i="3"/>
  <c r="E3" i="3"/>
  <c r="F3" i="3"/>
  <c r="D4" i="3"/>
  <c r="A4" i="3"/>
  <c r="G4" i="3"/>
  <c r="H4" i="3"/>
  <c r="I4" i="3"/>
  <c r="J4" i="3"/>
  <c r="C4" i="3"/>
  <c r="E4" i="3"/>
  <c r="F4" i="3"/>
  <c r="D5" i="3"/>
  <c r="A5" i="3"/>
  <c r="G5" i="3"/>
  <c r="H5" i="3"/>
  <c r="I5" i="3"/>
  <c r="J5" i="3"/>
  <c r="C5" i="3"/>
  <c r="E5" i="3"/>
  <c r="F5" i="3"/>
  <c r="D6" i="3"/>
  <c r="A6" i="3"/>
  <c r="G6" i="3"/>
  <c r="H6" i="3"/>
  <c r="I6" i="3"/>
  <c r="J6" i="3"/>
  <c r="C6" i="3"/>
  <c r="E6" i="3"/>
  <c r="F6" i="3"/>
  <c r="D7" i="3"/>
  <c r="A7" i="3"/>
  <c r="G7" i="3"/>
  <c r="H7" i="3"/>
  <c r="I7" i="3"/>
  <c r="J7" i="3"/>
  <c r="C7" i="3"/>
  <c r="E7" i="3"/>
  <c r="F7" i="3"/>
  <c r="D8" i="3"/>
  <c r="A8" i="3"/>
  <c r="G8" i="3"/>
  <c r="H8" i="3"/>
  <c r="I8" i="3"/>
  <c r="J8" i="3"/>
  <c r="C8" i="3"/>
  <c r="E8" i="3"/>
  <c r="F8" i="3"/>
  <c r="D9" i="3"/>
  <c r="A9" i="3"/>
  <c r="G9" i="3"/>
  <c r="H9" i="3"/>
  <c r="I9" i="3"/>
  <c r="J9" i="3"/>
  <c r="C9" i="3"/>
  <c r="E9" i="3"/>
  <c r="F9" i="3"/>
  <c r="D10" i="3"/>
  <c r="A10" i="3"/>
  <c r="G10" i="3"/>
  <c r="H10" i="3"/>
  <c r="I10" i="3"/>
  <c r="J10" i="3"/>
  <c r="C10" i="3"/>
  <c r="E10" i="3"/>
  <c r="F10" i="3"/>
  <c r="D11" i="3"/>
  <c r="A11" i="3"/>
  <c r="G11" i="3"/>
  <c r="H11" i="3"/>
  <c r="I11" i="3"/>
  <c r="J11" i="3"/>
  <c r="C11" i="3"/>
  <c r="E11" i="3"/>
  <c r="F11" i="3"/>
  <c r="D12" i="3"/>
  <c r="A12" i="3"/>
  <c r="G12" i="3"/>
  <c r="H12" i="3"/>
  <c r="I12" i="3"/>
  <c r="J12" i="3"/>
  <c r="C12" i="3"/>
  <c r="E12" i="3"/>
  <c r="F12" i="3"/>
  <c r="G15" i="3"/>
  <c r="H15" i="3"/>
  <c r="I15" i="3"/>
  <c r="D16" i="3"/>
  <c r="A16" i="3"/>
  <c r="G16" i="3"/>
  <c r="H16" i="3"/>
  <c r="I16" i="3"/>
  <c r="J16" i="3"/>
  <c r="C16" i="3"/>
  <c r="E16" i="3"/>
  <c r="F16" i="3"/>
  <c r="D17" i="3"/>
  <c r="A17" i="3"/>
  <c r="G17" i="3"/>
  <c r="H17" i="3"/>
  <c r="I17" i="3"/>
  <c r="J17" i="3"/>
  <c r="C17" i="3"/>
  <c r="E17" i="3"/>
  <c r="F17" i="3"/>
  <c r="D18" i="3"/>
  <c r="A18" i="3"/>
  <c r="G18" i="3"/>
  <c r="H18" i="3"/>
  <c r="I18" i="3"/>
  <c r="J18" i="3"/>
  <c r="C18" i="3"/>
  <c r="E18" i="3"/>
  <c r="F18" i="3"/>
  <c r="D19" i="3"/>
  <c r="A19" i="3"/>
  <c r="G19" i="3"/>
  <c r="H19" i="3"/>
  <c r="I19" i="3"/>
  <c r="J19" i="3"/>
  <c r="C19" i="3"/>
  <c r="E19" i="3"/>
  <c r="F19" i="3"/>
  <c r="D20" i="3"/>
  <c r="A20" i="3"/>
  <c r="G20" i="3"/>
  <c r="H20" i="3"/>
  <c r="I20" i="3"/>
  <c r="J20" i="3"/>
  <c r="C20" i="3"/>
  <c r="E20" i="3"/>
  <c r="F20" i="3"/>
  <c r="D21" i="3"/>
  <c r="A21" i="3"/>
  <c r="G21" i="3"/>
  <c r="H21" i="3"/>
  <c r="I21" i="3"/>
  <c r="J21" i="3"/>
  <c r="C21" i="3"/>
  <c r="E21" i="3"/>
  <c r="F21" i="3"/>
  <c r="D22" i="3"/>
  <c r="A22" i="3"/>
  <c r="G22" i="3"/>
  <c r="H22" i="3"/>
  <c r="I22" i="3"/>
  <c r="J22" i="3"/>
  <c r="C22" i="3"/>
  <c r="E22" i="3"/>
  <c r="F22" i="3"/>
  <c r="D23" i="3"/>
  <c r="A23" i="3"/>
  <c r="G23" i="3"/>
  <c r="H23" i="3"/>
  <c r="I23" i="3"/>
  <c r="J23" i="3"/>
  <c r="C23" i="3"/>
  <c r="E23" i="3"/>
  <c r="F23" i="3"/>
  <c r="D24" i="3"/>
  <c r="A24" i="3"/>
  <c r="G24" i="3"/>
  <c r="H24" i="3"/>
  <c r="I24" i="3"/>
  <c r="J24" i="3"/>
  <c r="C24" i="3"/>
  <c r="E24" i="3"/>
  <c r="F24" i="3"/>
  <c r="D25" i="3"/>
  <c r="A25" i="3"/>
  <c r="G25" i="3"/>
  <c r="H25" i="3"/>
  <c r="I25" i="3"/>
  <c r="J25" i="3"/>
  <c r="C25" i="3"/>
  <c r="E25" i="3"/>
  <c r="F25" i="3"/>
  <c r="M28" i="3"/>
  <c r="Q28" i="3"/>
  <c r="U28" i="3"/>
  <c r="Y28" i="3"/>
  <c r="C29" i="3"/>
  <c r="A29" i="3"/>
  <c r="G29" i="3"/>
  <c r="E29" i="3"/>
  <c r="K29" i="3"/>
  <c r="I29" i="3"/>
  <c r="O29" i="3"/>
  <c r="M29" i="3"/>
  <c r="S29" i="3"/>
  <c r="Q29" i="3"/>
  <c r="W29" i="3"/>
  <c r="U29" i="3"/>
  <c r="AA29" i="3"/>
  <c r="Y29" i="3"/>
  <c r="C30" i="3"/>
  <c r="A30" i="3"/>
  <c r="G30" i="3"/>
  <c r="E30" i="3"/>
  <c r="K30" i="3"/>
  <c r="I30" i="3"/>
  <c r="O30" i="3"/>
  <c r="M30" i="3"/>
  <c r="S30" i="3"/>
  <c r="Q30" i="3"/>
  <c r="W30" i="3"/>
  <c r="U30" i="3"/>
  <c r="AA30" i="3"/>
  <c r="Y30" i="3"/>
  <c r="C31" i="3"/>
  <c r="A31" i="3"/>
  <c r="G31" i="3"/>
  <c r="E31" i="3"/>
  <c r="K31" i="3"/>
  <c r="I31" i="3"/>
  <c r="O31" i="3"/>
  <c r="M31" i="3"/>
  <c r="S31" i="3"/>
  <c r="Q31" i="3"/>
  <c r="W31" i="3"/>
  <c r="U31" i="3"/>
  <c r="AA31" i="3"/>
  <c r="Y31" i="3"/>
  <c r="C32" i="3"/>
  <c r="A32" i="3"/>
  <c r="G32" i="3"/>
  <c r="E32" i="3"/>
  <c r="K32" i="3"/>
  <c r="I32" i="3"/>
  <c r="O32" i="3"/>
  <c r="M32" i="3"/>
  <c r="S32" i="3"/>
  <c r="Q32" i="3"/>
  <c r="W32" i="3"/>
  <c r="U32" i="3"/>
  <c r="AA32" i="3"/>
  <c r="Y32" i="3"/>
  <c r="C33" i="3"/>
  <c r="A33" i="3"/>
  <c r="G33" i="3"/>
  <c r="E33" i="3"/>
  <c r="K33" i="3"/>
  <c r="I33" i="3"/>
  <c r="O33" i="3"/>
  <c r="M33" i="3"/>
  <c r="S33" i="3"/>
  <c r="Q33" i="3"/>
  <c r="W33" i="3"/>
  <c r="U33" i="3"/>
  <c r="AA33" i="3"/>
  <c r="Y33" i="3"/>
  <c r="C36" i="3"/>
  <c r="A36" i="3"/>
  <c r="G36" i="3"/>
  <c r="E36" i="3"/>
  <c r="K36" i="3"/>
  <c r="I36" i="3"/>
  <c r="O36" i="3"/>
  <c r="M36" i="3"/>
  <c r="S36" i="3"/>
  <c r="Q36" i="3"/>
  <c r="C37" i="3"/>
  <c r="A37" i="3"/>
  <c r="G37" i="3"/>
  <c r="E37" i="3"/>
  <c r="K37" i="3"/>
  <c r="O37" i="3"/>
  <c r="M37" i="3"/>
  <c r="S37" i="3"/>
  <c r="Q37" i="3"/>
  <c r="C38" i="3"/>
  <c r="A38" i="3"/>
  <c r="G38" i="3"/>
  <c r="E38" i="3"/>
  <c r="K38" i="3"/>
  <c r="O38" i="3"/>
  <c r="M38" i="3"/>
  <c r="S38" i="3"/>
  <c r="Q38" i="3"/>
  <c r="C39" i="3"/>
  <c r="A39" i="3"/>
  <c r="G39" i="3"/>
  <c r="E39" i="3"/>
  <c r="K39" i="3"/>
  <c r="I39" i="3"/>
  <c r="O39" i="3"/>
  <c r="M39" i="3"/>
  <c r="S39" i="3"/>
  <c r="Q39" i="3"/>
  <c r="C40" i="3"/>
  <c r="A40" i="3"/>
  <c r="G40" i="3"/>
  <c r="E40" i="3"/>
  <c r="K40" i="3"/>
  <c r="I40" i="3"/>
  <c r="O40" i="3"/>
  <c r="M40" i="3"/>
  <c r="S40" i="3"/>
  <c r="Q40" i="3"/>
  <c r="C43" i="3"/>
  <c r="A43" i="3"/>
  <c r="B43" i="3"/>
  <c r="G43" i="3"/>
  <c r="E43" i="3"/>
  <c r="F43" i="3"/>
  <c r="K43" i="3"/>
  <c r="I43" i="3"/>
  <c r="J43" i="3"/>
  <c r="O43" i="3"/>
  <c r="M43" i="3"/>
  <c r="N43" i="3"/>
  <c r="S43" i="3"/>
  <c r="Q43" i="3"/>
  <c r="R43" i="3"/>
  <c r="W43" i="3"/>
  <c r="U43" i="3"/>
  <c r="V43" i="3"/>
  <c r="AA43" i="3"/>
  <c r="Y43" i="3"/>
  <c r="Z43" i="3"/>
  <c r="C44" i="3"/>
  <c r="A44" i="3"/>
  <c r="B44" i="3"/>
  <c r="G44" i="3"/>
  <c r="E44" i="3"/>
  <c r="F44" i="3"/>
  <c r="K44" i="3"/>
  <c r="I44" i="3"/>
  <c r="J44" i="3"/>
  <c r="O44" i="3"/>
  <c r="M44" i="3"/>
  <c r="N44" i="3"/>
  <c r="S44" i="3"/>
  <c r="Q44" i="3"/>
  <c r="R44" i="3"/>
  <c r="W44" i="3"/>
  <c r="U44" i="3"/>
  <c r="V44" i="3"/>
  <c r="AA44" i="3"/>
  <c r="Y44" i="3"/>
  <c r="Z44" i="3"/>
  <c r="C45" i="3"/>
  <c r="A45" i="3"/>
  <c r="B45" i="3"/>
  <c r="G45" i="3"/>
  <c r="E45" i="3"/>
  <c r="F45" i="3"/>
  <c r="K45" i="3"/>
  <c r="I45" i="3"/>
  <c r="J45" i="3"/>
  <c r="O45" i="3"/>
  <c r="M45" i="3"/>
  <c r="N45" i="3"/>
  <c r="S45" i="3"/>
  <c r="Q45" i="3"/>
  <c r="R45" i="3"/>
  <c r="W45" i="3"/>
  <c r="U45" i="3"/>
  <c r="V45" i="3"/>
  <c r="AA45" i="3"/>
  <c r="Y45" i="3"/>
  <c r="Z45" i="3"/>
  <c r="C46" i="3"/>
  <c r="A46" i="3"/>
  <c r="B46" i="3"/>
  <c r="G46" i="3"/>
  <c r="E46" i="3"/>
  <c r="F46" i="3"/>
  <c r="K46" i="3"/>
  <c r="I46" i="3"/>
  <c r="J46" i="3"/>
  <c r="O46" i="3"/>
  <c r="M46" i="3"/>
  <c r="N46" i="3"/>
  <c r="S46" i="3"/>
  <c r="Q46" i="3"/>
  <c r="R46" i="3"/>
  <c r="W46" i="3"/>
  <c r="U46" i="3"/>
  <c r="V46" i="3"/>
  <c r="AA46" i="3"/>
  <c r="Y46" i="3"/>
  <c r="Z46" i="3"/>
  <c r="C47" i="3"/>
  <c r="A47" i="3"/>
  <c r="B47" i="3"/>
  <c r="G47" i="3"/>
  <c r="E47" i="3"/>
  <c r="F47" i="3"/>
  <c r="K47" i="3"/>
  <c r="I47" i="3"/>
  <c r="J47" i="3"/>
  <c r="O47" i="3"/>
  <c r="M47" i="3"/>
  <c r="N47" i="3"/>
  <c r="S47" i="3"/>
  <c r="Q47" i="3"/>
  <c r="R47" i="3"/>
  <c r="W47" i="3"/>
  <c r="U47" i="3"/>
  <c r="V47" i="3"/>
  <c r="AA47" i="3"/>
  <c r="Y47" i="3"/>
  <c r="Z47" i="3"/>
  <c r="C50" i="3"/>
  <c r="A50" i="3"/>
  <c r="B50" i="3"/>
  <c r="G50" i="3"/>
  <c r="E50" i="3"/>
  <c r="F50" i="3"/>
  <c r="C51" i="3"/>
  <c r="A51" i="3"/>
  <c r="B51" i="3"/>
  <c r="G51" i="3"/>
  <c r="E51" i="3"/>
  <c r="F51" i="3"/>
  <c r="C52" i="3"/>
  <c r="A52" i="3"/>
  <c r="B52" i="3"/>
  <c r="G52" i="3"/>
  <c r="E52" i="3"/>
  <c r="F52" i="3"/>
  <c r="C53" i="3"/>
  <c r="A53" i="3"/>
  <c r="B53" i="3"/>
  <c r="G53" i="3"/>
  <c r="E53" i="3"/>
  <c r="F53" i="3"/>
  <c r="C54" i="3"/>
  <c r="A54" i="3"/>
  <c r="B54" i="3"/>
  <c r="G54" i="3"/>
  <c r="E54" i="3"/>
  <c r="F54" i="3"/>
  <c r="C57" i="3"/>
  <c r="A57" i="3"/>
  <c r="B57" i="3"/>
  <c r="G57" i="3"/>
  <c r="E57" i="3"/>
  <c r="F57" i="3"/>
  <c r="C60" i="3"/>
  <c r="A60" i="3"/>
  <c r="B60" i="3"/>
  <c r="G60" i="3"/>
  <c r="E60" i="3"/>
  <c r="F60" i="3"/>
  <c r="B62" i="3"/>
  <c r="C62" i="3"/>
  <c r="D62" i="3"/>
  <c r="E62" i="3"/>
  <c r="F62" i="3"/>
  <c r="G62" i="3"/>
  <c r="H62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A21" i="27"/>
  <c r="A22" i="27"/>
  <c r="A23" i="27"/>
  <c r="A25" i="27"/>
  <c r="A26" i="27"/>
  <c r="A27" i="27"/>
  <c r="A28" i="27"/>
  <c r="A32" i="27"/>
  <c r="A33" i="27"/>
  <c r="A35" i="27"/>
  <c r="A36" i="27"/>
  <c r="A37" i="27"/>
  <c r="A38" i="27"/>
  <c r="A39" i="27"/>
  <c r="A40" i="27"/>
  <c r="A41" i="27"/>
  <c r="A42" i="27"/>
  <c r="A43" i="27"/>
  <c r="A47" i="27"/>
  <c r="A48" i="27"/>
  <c r="A49" i="27"/>
  <c r="A50" i="27"/>
  <c r="A51" i="27"/>
  <c r="A53" i="27"/>
  <c r="A54" i="27"/>
  <c r="A55" i="27"/>
  <c r="A57" i="27"/>
  <c r="A58" i="27"/>
  <c r="A59" i="27"/>
  <c r="A60" i="27"/>
  <c r="A61" i="27"/>
  <c r="A62" i="27"/>
  <c r="A63" i="27"/>
  <c r="A64" i="27"/>
  <c r="A68" i="27"/>
  <c r="A69" i="27"/>
  <c r="A70" i="27"/>
  <c r="A71" i="27"/>
  <c r="A72" i="27"/>
  <c r="A73" i="27"/>
  <c r="A74" i="27"/>
  <c r="A77" i="27"/>
  <c r="A78" i="27"/>
  <c r="A80" i="27"/>
  <c r="A81" i="27"/>
  <c r="A82" i="27"/>
  <c r="A83" i="27"/>
  <c r="A85" i="27"/>
  <c r="A86" i="27"/>
  <c r="A87" i="27"/>
  <c r="A89" i="27"/>
  <c r="A90" i="27"/>
  <c r="A91" i="27"/>
  <c r="A92" i="27"/>
  <c r="A93" i="27"/>
  <c r="A94" i="27"/>
  <c r="A95" i="27"/>
  <c r="A97" i="27"/>
  <c r="A99" i="27"/>
  <c r="A100" i="27"/>
  <c r="A107" i="27"/>
  <c r="A111" i="27"/>
  <c r="A112" i="27"/>
  <c r="A113" i="27"/>
  <c r="A115" i="27"/>
  <c r="A116" i="27"/>
  <c r="A117" i="27"/>
  <c r="A118" i="27"/>
  <c r="A122" i="27"/>
  <c r="A123" i="27"/>
  <c r="A124" i="27"/>
  <c r="A126" i="27"/>
  <c r="A127" i="27"/>
  <c r="A128" i="27"/>
  <c r="A129" i="27"/>
  <c r="A130" i="27"/>
  <c r="A134" i="27"/>
  <c r="A135" i="27"/>
  <c r="A137" i="27"/>
  <c r="A138" i="27"/>
  <c r="A140" i="27"/>
  <c r="A141" i="27"/>
  <c r="A142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60" i="27"/>
  <c r="A161" i="27"/>
  <c r="A170" i="27"/>
  <c r="A171" i="27"/>
  <c r="A172" i="27"/>
  <c r="A173" i="27"/>
  <c r="A174" i="27"/>
  <c r="A175" i="27"/>
  <c r="A176" i="27"/>
  <c r="A179" i="27"/>
  <c r="A186" i="27"/>
  <c r="A187" i="27"/>
  <c r="A189" i="27"/>
  <c r="A195" i="27"/>
  <c r="A196" i="27"/>
  <c r="A197" i="27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</calcChain>
</file>

<file path=xl/comments1.xml><?xml version="1.0" encoding="utf-8"?>
<comments xmlns="http://schemas.openxmlformats.org/spreadsheetml/2006/main">
  <authors>
    <author>Dave Leip</author>
  </authors>
  <commentList>
    <comment ref="AA34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Four groups of write-ins not available by county</t>
        </r>
      </text>
    </comment>
    <comment ref="R43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117.  One provisional vote added per county SOVC.  1/14/03</t>
        </r>
      </text>
    </comment>
    <comment ref="N43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11,718.  Updated based on County SOVC.</t>
        </r>
      </text>
    </comment>
    <comment ref="O43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28,613.  Updated based on County SOVC.</t>
        </r>
      </text>
    </comment>
    <comment ref="N51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22,573.  Updated based on County SOVC.</t>
        </r>
      </text>
    </comment>
    <comment ref="O51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14,083  Updated based on County SOVC.</t>
        </r>
      </text>
    </comment>
    <comment ref="R51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489.  Updated based on County SOVC.</t>
        </r>
      </text>
    </comment>
    <comment ref="N57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937,062.  Updated several counties based on SOVC reports.</t>
        </r>
      </text>
    </comment>
    <comment ref="O57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1,041,677.  Updated several counties based on SOVC reports.</t>
        </r>
      </text>
    </comment>
    <comment ref="R57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47,122  Updated several counties based on SOVC reports.</t>
        </r>
      </text>
    </comment>
    <comment ref="AA57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Tabluated from individual county SOVC reports.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A21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E Plantation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D16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Libertarian</t>
        </r>
      </text>
    </comment>
    <comment ref="D17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With Green Column</t>
        </r>
      </text>
    </comment>
    <comment ref="D19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Reform
</t>
        </r>
      </text>
    </comment>
  </commentList>
</comments>
</file>

<file path=xl/sharedStrings.xml><?xml version="1.0" encoding="utf-8"?>
<sst xmlns="http://schemas.openxmlformats.org/spreadsheetml/2006/main" count="19330" uniqueCount="3123">
  <si>
    <t>Clyde Cleveland</t>
  </si>
  <si>
    <t>Robert Ehrlich Jr.</t>
  </si>
  <si>
    <t>South Aroostook</t>
  </si>
  <si>
    <t>Sandown</t>
  </si>
  <si>
    <t>Broomfield</t>
  </si>
  <si>
    <t>North Washington</t>
  </si>
  <si>
    <t>Const./IA</t>
  </si>
  <si>
    <t>Pentel</t>
  </si>
  <si>
    <t>Pataki</t>
  </si>
  <si>
    <t>Golisano</t>
  </si>
  <si>
    <t>Northeast Piscataquis</t>
  </si>
  <si>
    <t>Limington</t>
  </si>
  <si>
    <t>Reservation</t>
  </si>
  <si>
    <t>gore</t>
  </si>
  <si>
    <t>East Central Washington</t>
  </si>
  <si>
    <t>&gt;50%</t>
  </si>
  <si>
    <t>&gt;60%</t>
  </si>
  <si>
    <t>&gt;70%</t>
  </si>
  <si>
    <t>&gt;80%</t>
  </si>
  <si>
    <t>&gt;90%</t>
  </si>
  <si>
    <t>Somervell</t>
  </si>
  <si>
    <t>Fall River</t>
  </si>
  <si>
    <t>Dover</t>
  </si>
  <si>
    <t>Dummerston</t>
  </si>
  <si>
    <t>Duxbury</t>
  </si>
  <si>
    <t>Eustis</t>
  </si>
  <si>
    <t>Frankfort</t>
  </si>
  <si>
    <t>Freeport</t>
  </si>
  <si>
    <t>Morristown</t>
  </si>
  <si>
    <t>Southport</t>
  </si>
  <si>
    <t>Sugar Hill</t>
  </si>
  <si>
    <t>Wyandotte</t>
  </si>
  <si>
    <t>Otis</t>
  </si>
  <si>
    <t>Colleton</t>
  </si>
  <si>
    <t>Gregory</t>
  </si>
  <si>
    <t>Haakon</t>
  </si>
  <si>
    <t>Dixie</t>
  </si>
  <si>
    <t>East Longmeadow</t>
  </si>
  <si>
    <t>Buffalo</t>
  </si>
  <si>
    <t>Echols</t>
  </si>
  <si>
    <t>Bulloch</t>
  </si>
  <si>
    <t>Tennessee</t>
  </si>
  <si>
    <t>Highest % of Vote and Lose</t>
  </si>
  <si>
    <t>Blue Earth</t>
  </si>
  <si>
    <t>Camp</t>
  </si>
  <si>
    <t>Navarro</t>
  </si>
  <si>
    <t>Nolan</t>
  </si>
  <si>
    <t>Derby</t>
  </si>
  <si>
    <t>East Montpelier</t>
  </si>
  <si>
    <t>O'Brien</t>
  </si>
  <si>
    <t>Pottawattamie</t>
  </si>
  <si>
    <t>Zapata</t>
  </si>
  <si>
    <t>Cameron</t>
  </si>
  <si>
    <t>Burnet</t>
  </si>
  <si>
    <t>Newry</t>
  </si>
  <si>
    <t>White</t>
  </si>
  <si>
    <t>Gatchell</t>
  </si>
  <si>
    <t>Givens</t>
  </si>
  <si>
    <t>Herren</t>
  </si>
  <si>
    <t>Party</t>
  </si>
  <si>
    <t>Lamoine</t>
  </si>
  <si>
    <t>Leeds</t>
  </si>
  <si>
    <t>Levant</t>
  </si>
  <si>
    <t>Lewiston</t>
  </si>
  <si>
    <t>Limerick</t>
  </si>
  <si>
    <t>Square Lake</t>
  </si>
  <si>
    <t>Northwest Aroostook</t>
  </si>
  <si>
    <t>Austin</t>
  </si>
  <si>
    <t>Lavaca</t>
  </si>
  <si>
    <t>Wilton</t>
  </si>
  <si>
    <t>Tuscaloosa</t>
  </si>
  <si>
    <t>Louisa</t>
  </si>
  <si>
    <t>This spreadsheet is for personal use and may not be redistributed in whole or in part.</t>
  </si>
  <si>
    <t>Version:</t>
  </si>
  <si>
    <t>Kauss</t>
  </si>
  <si>
    <t>Haddam</t>
  </si>
  <si>
    <t>Hamden</t>
  </si>
  <si>
    <t>Won?</t>
  </si>
  <si>
    <t>Norwood</t>
  </si>
  <si>
    <t>New Castle</t>
  </si>
  <si>
    <t>Black Hawk</t>
  </si>
  <si>
    <t>Statement of Vote General Election November 5, 2002</t>
  </si>
  <si>
    <t>Voter Turnout (VAP)</t>
  </si>
  <si>
    <t>District 35</t>
  </si>
  <si>
    <t>Waseca</t>
  </si>
  <si>
    <t>Old Orchard Beach</t>
  </si>
  <si>
    <t>Montrose</t>
  </si>
  <si>
    <t>Warner</t>
  </si>
  <si>
    <t>Highgate</t>
  </si>
  <si>
    <t>Short Name</t>
  </si>
  <si>
    <t>Notes</t>
  </si>
  <si>
    <t>Freudenthal</t>
  </si>
  <si>
    <t>Bebout</t>
  </si>
  <si>
    <t>West Tisbury</t>
  </si>
  <si>
    <t>&lt;10%</t>
  </si>
  <si>
    <t>&lt;20%</t>
  </si>
  <si>
    <t>&lt;30%</t>
  </si>
  <si>
    <t>&lt;40%</t>
  </si>
  <si>
    <t>&lt;50%</t>
  </si>
  <si>
    <t>Page</t>
  </si>
  <si>
    <t>Dorset</t>
  </si>
  <si>
    <t>Royalton</t>
  </si>
  <si>
    <t>Cutt's Grant</t>
  </si>
  <si>
    <t>Meriden</t>
  </si>
  <si>
    <t>Erath</t>
  </si>
  <si>
    <t>Lane</t>
  </si>
  <si>
    <t>Greer</t>
  </si>
  <si>
    <t>Love</t>
  </si>
  <si>
    <t>Cleveland</t>
  </si>
  <si>
    <t>Gilmer</t>
  </si>
  <si>
    <t>Lonoke</t>
  </si>
  <si>
    <t>Cromwell</t>
  </si>
  <si>
    <t>West Windsor</t>
  </si>
  <si>
    <t>Colchester</t>
  </si>
  <si>
    <t>Concord</t>
  </si>
  <si>
    <t>Eden</t>
  </si>
  <si>
    <t>Enosburg</t>
  </si>
  <si>
    <t>Darlington</t>
  </si>
  <si>
    <t>Dillon</t>
  </si>
  <si>
    <t>Boylston</t>
  </si>
  <si>
    <t>No.</t>
  </si>
  <si>
    <t>Montpelier</t>
  </si>
  <si>
    <t>Winooski</t>
  </si>
  <si>
    <t>Averill</t>
  </si>
  <si>
    <t>Ferdinand</t>
  </si>
  <si>
    <t>Glastenbury</t>
  </si>
  <si>
    <t>Passamaquoddy Indianship</t>
  </si>
  <si>
    <t>Indianship</t>
  </si>
  <si>
    <t>Old</t>
  </si>
  <si>
    <t>Northwest Piscataquis</t>
  </si>
  <si>
    <t/>
  </si>
  <si>
    <t>Plantation</t>
  </si>
  <si>
    <t>Level</t>
  </si>
  <si>
    <t>West Central Franklin</t>
  </si>
  <si>
    <t>South Franklin</t>
  </si>
  <si>
    <t>East Hancock</t>
  </si>
  <si>
    <t>Northwest Hancock</t>
  </si>
  <si>
    <t>Central Hancock</t>
  </si>
  <si>
    <t>Criehaven</t>
  </si>
  <si>
    <t>Hibberts</t>
  </si>
  <si>
    <t>North Oxford</t>
  </si>
  <si>
    <t>South Oxford</t>
  </si>
  <si>
    <t>Subdivision</t>
  </si>
  <si>
    <t>States with Highest Percent of Vote</t>
  </si>
  <si>
    <t>IA Green</t>
  </si>
  <si>
    <t>Dunstable</t>
  </si>
  <si>
    <t>Hingham</t>
  </si>
  <si>
    <t>East Greenwich</t>
  </si>
  <si>
    <t>Oakham</t>
  </si>
  <si>
    <t>Newbury</t>
  </si>
  <si>
    <t>Egremont</t>
  </si>
  <si>
    <t>Erving</t>
  </si>
  <si>
    <t>Everett</t>
  </si>
  <si>
    <t>Newburgh</t>
  </si>
  <si>
    <t>Michigan</t>
  </si>
  <si>
    <t>Ventura</t>
  </si>
  <si>
    <t>Norwell</t>
  </si>
  <si>
    <t>Chesterfield</t>
  </si>
  <si>
    <t>Middlebury</t>
  </si>
  <si>
    <t>Schoolcraft</t>
  </si>
  <si>
    <t>Coles</t>
  </si>
  <si>
    <t>Edgar</t>
  </si>
  <si>
    <t>Trenton</t>
  </si>
  <si>
    <t>Newark</t>
  </si>
  <si>
    <t>Colbert</t>
  </si>
  <si>
    <t>Rio Arriba</t>
  </si>
  <si>
    <t>Sandoval</t>
  </si>
  <si>
    <t>Choctaw</t>
  </si>
  <si>
    <t>Clarke</t>
  </si>
  <si>
    <t>Clay</t>
  </si>
  <si>
    <t>Grand</t>
  </si>
  <si>
    <t>Oakland</t>
  </si>
  <si>
    <t>Oceana</t>
  </si>
  <si>
    <t>Hinesburg</t>
  </si>
  <si>
    <t>Muskogee</t>
  </si>
  <si>
    <t>Pueblo</t>
  </si>
  <si>
    <t>Maryland</t>
  </si>
  <si>
    <t>MD</t>
  </si>
  <si>
    <t>Ira</t>
  </si>
  <si>
    <t>Lycoming</t>
  </si>
  <si>
    <t>McKean</t>
  </si>
  <si>
    <t>Bean's Purchase</t>
  </si>
  <si>
    <t>Bethlehem</t>
  </si>
  <si>
    <t>Boscawen</t>
  </si>
  <si>
    <t>Bow</t>
  </si>
  <si>
    <t>El Paso</t>
  </si>
  <si>
    <t>Minnesota</t>
  </si>
  <si>
    <t>MN</t>
  </si>
  <si>
    <t>Pittsfield</t>
  </si>
  <si>
    <t>Bay</t>
  </si>
  <si>
    <t>Bradford</t>
  </si>
  <si>
    <t>Naugatuck</t>
  </si>
  <si>
    <t>Stratham</t>
  </si>
  <si>
    <t>Success</t>
  </si>
  <si>
    <t>Shackelford</t>
  </si>
  <si>
    <t>North Penobscot</t>
  </si>
  <si>
    <t>Whitney</t>
  </si>
  <si>
    <t>Twombly</t>
  </si>
  <si>
    <t>East Central Penobscot</t>
  </si>
  <si>
    <t>Argyle</t>
  </si>
  <si>
    <t>Penobscot Indian Island</t>
  </si>
  <si>
    <t>David Gatchell</t>
  </si>
  <si>
    <t>Maine</t>
  </si>
  <si>
    <t>Kingfisher</t>
  </si>
  <si>
    <t>East Brookfield</t>
  </si>
  <si>
    <t>Weare</t>
  </si>
  <si>
    <t>Cullman</t>
  </si>
  <si>
    <t>Dale</t>
  </si>
  <si>
    <t>Sheridan</t>
  </si>
  <si>
    <t>cst</t>
  </si>
  <si>
    <t>Dona Ana</t>
  </si>
  <si>
    <t>Eddy</t>
  </si>
  <si>
    <t>Charlestown</t>
  </si>
  <si>
    <t>Central Aroostook</t>
  </si>
  <si>
    <t>Lyndon</t>
  </si>
  <si>
    <t>Granby</t>
  </si>
  <si>
    <t>Westborough</t>
  </si>
  <si>
    <t>Westhampton</t>
  </si>
  <si>
    <t>Westport</t>
  </si>
  <si>
    <t>Avery's gore</t>
  </si>
  <si>
    <t>Buels gore</t>
  </si>
  <si>
    <t>Central Falls</t>
  </si>
  <si>
    <t>Cranston</t>
  </si>
  <si>
    <t>Pawtucket</t>
  </si>
  <si>
    <t>Woonsocket</t>
  </si>
  <si>
    <t>Town FIPS</t>
  </si>
  <si>
    <t>Aiken</t>
  </si>
  <si>
    <t>Moretown</t>
  </si>
  <si>
    <t>Washtenaw</t>
  </si>
  <si>
    <t>Fairlee</t>
  </si>
  <si>
    <t>Fayston</t>
  </si>
  <si>
    <t>Fletcher</t>
  </si>
  <si>
    <t>Glover</t>
  </si>
  <si>
    <t>Hartland</t>
  </si>
  <si>
    <t>Danville</t>
  </si>
  <si>
    <t>Wayland</t>
  </si>
  <si>
    <t>Wellesley</t>
  </si>
  <si>
    <t>Brookline</t>
  </si>
  <si>
    <t>Los Angeles</t>
  </si>
  <si>
    <t>West Haven</t>
  </si>
  <si>
    <t>West Rutland</t>
  </si>
  <si>
    <t>Latimer</t>
  </si>
  <si>
    <t>Deep River</t>
  </si>
  <si>
    <t>MCD</t>
  </si>
  <si>
    <t>COUSUBFP</t>
  </si>
  <si>
    <t>Frederick</t>
  </si>
  <si>
    <t>Garrett</t>
  </si>
  <si>
    <t>Windham</t>
  </si>
  <si>
    <t>Pomfret</t>
  </si>
  <si>
    <t>Maidstone</t>
  </si>
  <si>
    <t>Nobleboro</t>
  </si>
  <si>
    <t>Norridgewock</t>
  </si>
  <si>
    <t>North Berwick</t>
  </si>
  <si>
    <t>Corinna</t>
  </si>
  <si>
    <t>Odell</t>
  </si>
  <si>
    <t>Searsmont</t>
  </si>
  <si>
    <t>Cohasset</t>
  </si>
  <si>
    <t>North Hampton</t>
  </si>
  <si>
    <t>North Adams</t>
  </si>
  <si>
    <t>Clarksburg</t>
  </si>
  <si>
    <t>New Hapmshire</t>
  </si>
  <si>
    <t>Allagash</t>
  </si>
  <si>
    <t>Blandford</t>
  </si>
  <si>
    <t>Boston</t>
  </si>
  <si>
    <t>Bourne</t>
  </si>
  <si>
    <t>Boxborough</t>
  </si>
  <si>
    <t>Boxford</t>
  </si>
  <si>
    <t>Thorndike</t>
  </si>
  <si>
    <t>Talmadge</t>
  </si>
  <si>
    <t>Marshfield</t>
  </si>
  <si>
    <t>Mendon</t>
  </si>
  <si>
    <t>Gibson</t>
  </si>
  <si>
    <t>Wadena</t>
  </si>
  <si>
    <t>Irasburg</t>
  </si>
  <si>
    <t>Isle La Motte</t>
  </si>
  <si>
    <t>Day</t>
  </si>
  <si>
    <t>Fairhaven</t>
  </si>
  <si>
    <t>Falmouth</t>
  </si>
  <si>
    <t>Yell</t>
  </si>
  <si>
    <t>Dewey</t>
  </si>
  <si>
    <t>FL</t>
  </si>
  <si>
    <t>Alachua</t>
  </si>
  <si>
    <t>Baker</t>
  </si>
  <si>
    <t>Guildhall</t>
  </si>
  <si>
    <t>Orland</t>
  </si>
  <si>
    <t>Orono</t>
  </si>
  <si>
    <t>P Home State</t>
  </si>
  <si>
    <t>Passamaquoddy Pleasant Point</t>
  </si>
  <si>
    <t>Governor</t>
  </si>
  <si>
    <t>Lt. Governor</t>
  </si>
  <si>
    <t>-</t>
  </si>
  <si>
    <t>Independent</t>
  </si>
  <si>
    <t>Roger Moe</t>
  </si>
  <si>
    <t>Ken Pentel</t>
  </si>
  <si>
    <t>Write-ins</t>
  </si>
  <si>
    <t>George Pataki</t>
  </si>
  <si>
    <t>Leighton</t>
  </si>
  <si>
    <t>Tuftonboro</t>
  </si>
  <si>
    <t>Hiram</t>
  </si>
  <si>
    <t>Wabash</t>
  </si>
  <si>
    <t>Dodge</t>
  </si>
  <si>
    <t>Calvert</t>
  </si>
  <si>
    <t>Bleckley</t>
  </si>
  <si>
    <t>Brantley</t>
  </si>
  <si>
    <t>Brooks</t>
  </si>
  <si>
    <t>Bryan</t>
  </si>
  <si>
    <t>Talladega</t>
  </si>
  <si>
    <t>Frye Island</t>
  </si>
  <si>
    <t>Fryeburg</t>
  </si>
  <si>
    <t>Gardiner</t>
  </si>
  <si>
    <t>Washita</t>
  </si>
  <si>
    <t>Panton</t>
  </si>
  <si>
    <t>Counties with Lowest Percent of Vote</t>
  </si>
  <si>
    <t>Dracut</t>
  </si>
  <si>
    <t>Dudley</t>
  </si>
  <si>
    <t>Parker</t>
  </si>
  <si>
    <t>Caribou</t>
  </si>
  <si>
    <t>Aroostook</t>
  </si>
  <si>
    <t>Landgrove</t>
  </si>
  <si>
    <t>Archuleta</t>
  </si>
  <si>
    <t>Baca</t>
  </si>
  <si>
    <t>Labette</t>
  </si>
  <si>
    <t>Salem</t>
  </si>
  <si>
    <t>Cotton</t>
  </si>
  <si>
    <t>Creek</t>
  </si>
  <si>
    <t>Thomaston</t>
  </si>
  <si>
    <t>Talbot</t>
  </si>
  <si>
    <t>Rockdale</t>
  </si>
  <si>
    <t>Charlevoix</t>
  </si>
  <si>
    <t>Uxbridge</t>
  </si>
  <si>
    <t>Westwood</t>
  </si>
  <si>
    <t>Rank</t>
  </si>
  <si>
    <t>Second Place</t>
  </si>
  <si>
    <t>Third Place</t>
  </si>
  <si>
    <t>First Place</t>
  </si>
  <si>
    <t>Harmon</t>
  </si>
  <si>
    <t>Greensboro</t>
  </si>
  <si>
    <t>Peacham</t>
  </si>
  <si>
    <t>Lewis</t>
  </si>
  <si>
    <t>Minidoka</t>
  </si>
  <si>
    <t>Nez Perce</t>
  </si>
  <si>
    <t>Oneida</t>
  </si>
  <si>
    <t>Nacogdoches</t>
  </si>
  <si>
    <t>Northampton</t>
  </si>
  <si>
    <t>Fourth Place</t>
  </si>
  <si>
    <t>State Ranking</t>
  </si>
  <si>
    <t>Ferrisburg</t>
  </si>
  <si>
    <t>Abbot</t>
  </si>
  <si>
    <t>Counties with Highest Percent of Vote</t>
  </si>
  <si>
    <t>Heard</t>
  </si>
  <si>
    <t>Irwin</t>
  </si>
  <si>
    <t>Roscommon</t>
  </si>
  <si>
    <t>Saginaw</t>
  </si>
  <si>
    <t>Sanilac</t>
  </si>
  <si>
    <t>Christian</t>
  </si>
  <si>
    <t>Hampstead</t>
  </si>
  <si>
    <t>Bowdoin</t>
  </si>
  <si>
    <t>Bureau</t>
  </si>
  <si>
    <t>Rupert</t>
  </si>
  <si>
    <t>Alexandria</t>
  </si>
  <si>
    <t>Richmond</t>
  </si>
  <si>
    <t>Kay</t>
  </si>
  <si>
    <t>Whately</t>
  </si>
  <si>
    <t>Wilbraham</t>
  </si>
  <si>
    <t>Winchendon</t>
  </si>
  <si>
    <t>Greenbush</t>
  </si>
  <si>
    <t>New Haven</t>
  </si>
  <si>
    <t>New London</t>
  </si>
  <si>
    <t>Swanzey</t>
  </si>
  <si>
    <t>Tamworth</t>
  </si>
  <si>
    <t>Penobscot</t>
  </si>
  <si>
    <t>Androscoggin</t>
  </si>
  <si>
    <t>West Newbury</t>
  </si>
  <si>
    <t>Kenduskeag</t>
  </si>
  <si>
    <t>Kittery</t>
  </si>
  <si>
    <t>Lagrange</t>
  </si>
  <si>
    <t>Brownington</t>
  </si>
  <si>
    <t>Blanchard</t>
  </si>
  <si>
    <t>Southeast Piscataquis</t>
  </si>
  <si>
    <t>Seboomook Lake</t>
  </si>
  <si>
    <t>Northeast Somerset</t>
  </si>
  <si>
    <t>Northwest Somerset</t>
  </si>
  <si>
    <t>Central Somerset</t>
  </si>
  <si>
    <t>East Central Franklin</t>
  </si>
  <si>
    <t>Gabriel Givens</t>
  </si>
  <si>
    <t>James Herren</t>
  </si>
  <si>
    <t>John Hooker</t>
  </si>
  <si>
    <t>Edwin Sanders</t>
  </si>
  <si>
    <t>Carl Whitaker</t>
  </si>
  <si>
    <t>Sanders</t>
  </si>
  <si>
    <t>Whitaker</t>
  </si>
  <si>
    <t>St. Francis</t>
  </si>
  <si>
    <t>Thompson &amp; Mes's Pur.</t>
  </si>
  <si>
    <t>Stetson</t>
  </si>
  <si>
    <t>Ouray</t>
  </si>
  <si>
    <t>Park</t>
  </si>
  <si>
    <t>Menard</t>
  </si>
  <si>
    <t>Fort Fairfield</t>
  </si>
  <si>
    <t>Wenham</t>
  </si>
  <si>
    <t>Industry</t>
  </si>
  <si>
    <t>Chandler's Purchase</t>
  </si>
  <si>
    <t>West Bridgewater</t>
  </si>
  <si>
    <t>West Brookfield</t>
  </si>
  <si>
    <t>Fair Haven</t>
  </si>
  <si>
    <t>Plaistow</t>
  </si>
  <si>
    <t>Jonesport</t>
  </si>
  <si>
    <t>Middletown Springs</t>
  </si>
  <si>
    <t>Harford</t>
  </si>
  <si>
    <t>Denmark</t>
  </si>
  <si>
    <t>Independence/Ind.</t>
  </si>
  <si>
    <t>Independ.</t>
  </si>
  <si>
    <t>Warner's grant</t>
  </si>
  <si>
    <t>Warren's gore</t>
  </si>
  <si>
    <t>Barron</t>
  </si>
  <si>
    <t>Bayfield</t>
  </si>
  <si>
    <t>Mississippi</t>
  </si>
  <si>
    <t>District 36</t>
  </si>
  <si>
    <t>Northbridge</t>
  </si>
  <si>
    <t>Hallowell</t>
  </si>
  <si>
    <t>Northfield</t>
  </si>
  <si>
    <t>Total Vote</t>
  </si>
  <si>
    <t>Ellsworth</t>
  </si>
  <si>
    <t>T3 ND</t>
  </si>
  <si>
    <t>% Total Vote</t>
  </si>
  <si>
    <t>Oscoda</t>
  </si>
  <si>
    <t>Atascosa</t>
  </si>
  <si>
    <t>Clare</t>
  </si>
  <si>
    <t>Other</t>
  </si>
  <si>
    <t>Brown</t>
  </si>
  <si>
    <t>Phillips</t>
  </si>
  <si>
    <t>Newfane</t>
  </si>
  <si>
    <t>District 6</t>
  </si>
  <si>
    <t>Upshur</t>
  </si>
  <si>
    <t>Manchester</t>
  </si>
  <si>
    <t>Hammond</t>
  </si>
  <si>
    <t>Harmony</t>
  </si>
  <si>
    <t>Burrillville</t>
  </si>
  <si>
    <t>South Thomaston</t>
  </si>
  <si>
    <t>Stacyville</t>
  </si>
  <si>
    <t>Menominee</t>
  </si>
  <si>
    <t>Hampden</t>
  </si>
  <si>
    <t>Milton</t>
  </si>
  <si>
    <t>Monkton</t>
  </si>
  <si>
    <t>Tyringham</t>
  </si>
  <si>
    <t>Wareham</t>
  </si>
  <si>
    <t>Ontonagon</t>
  </si>
  <si>
    <t>Provincetown</t>
  </si>
  <si>
    <t>Medford</t>
  </si>
  <si>
    <t>Medway</t>
  </si>
  <si>
    <t>Charleston</t>
  </si>
  <si>
    <t>Gloucester</t>
  </si>
  <si>
    <t>Hudson</t>
  </si>
  <si>
    <t>Blount</t>
  </si>
  <si>
    <t>Bullock</t>
  </si>
  <si>
    <t>Butler</t>
  </si>
  <si>
    <t>Gila</t>
  </si>
  <si>
    <t>Graham</t>
  </si>
  <si>
    <t>Cleburne</t>
  </si>
  <si>
    <t>Abbeville</t>
  </si>
  <si>
    <t>Glastonbury</t>
  </si>
  <si>
    <t>North Andover</t>
  </si>
  <si>
    <t>New Canada</t>
  </si>
  <si>
    <t>Dawson</t>
  </si>
  <si>
    <t>Mount Vernon</t>
  </si>
  <si>
    <t>Pratt</t>
  </si>
  <si>
    <t>Morrill</t>
  </si>
  <si>
    <t>Hamilton</t>
  </si>
  <si>
    <t>Sangamon</t>
  </si>
  <si>
    <t>Kankakee</t>
  </si>
  <si>
    <t>Macoupin</t>
  </si>
  <si>
    <t>Massac</t>
  </si>
  <si>
    <t>Moultrie</t>
  </si>
  <si>
    <t>Catron</t>
  </si>
  <si>
    <t>Aurora</t>
  </si>
  <si>
    <t>New Gloucester</t>
  </si>
  <si>
    <t>New Hartford</t>
  </si>
  <si>
    <t>New Milford</t>
  </si>
  <si>
    <t>Newtown</t>
  </si>
  <si>
    <t>North Branford</t>
  </si>
  <si>
    <t>Dennysville</t>
  </si>
  <si>
    <t>Burlington</t>
  </si>
  <si>
    <t>Calhoun</t>
  </si>
  <si>
    <t>Cloud</t>
  </si>
  <si>
    <t>Savoy</t>
  </si>
  <si>
    <t>Seekonk</t>
  </si>
  <si>
    <t>Norway</t>
  </si>
  <si>
    <t>Westford</t>
  </si>
  <si>
    <t>Conway</t>
  </si>
  <si>
    <t>NM</t>
  </si>
  <si>
    <t>San Juan</t>
  </si>
  <si>
    <t>South Berwick</t>
  </si>
  <si>
    <t>South Bristol</t>
  </si>
  <si>
    <t>Proctor</t>
  </si>
  <si>
    <t>Hardwick</t>
  </si>
  <si>
    <t>Little River</t>
  </si>
  <si>
    <t>Easthampton</t>
  </si>
  <si>
    <t>Deerfield</t>
  </si>
  <si>
    <t>Dennis</t>
  </si>
  <si>
    <t>Dighton</t>
  </si>
  <si>
    <t>Drew</t>
  </si>
  <si>
    <t>Lauderdale</t>
  </si>
  <si>
    <t>Big Horn</t>
  </si>
  <si>
    <t>Chambers</t>
  </si>
  <si>
    <t>Brule</t>
  </si>
  <si>
    <t>Bibb</t>
  </si>
  <si>
    <t>Lowndes</t>
  </si>
  <si>
    <t>Melrose</t>
  </si>
  <si>
    <t>Sagadahoc</t>
  </si>
  <si>
    <t>Verona</t>
  </si>
  <si>
    <t>Glascock</t>
  </si>
  <si>
    <t>District 32</t>
  </si>
  <si>
    <t>District 38</t>
  </si>
  <si>
    <t>Canterbury</t>
  </si>
  <si>
    <t>Cooke</t>
  </si>
  <si>
    <t>South Hadley</t>
  </si>
  <si>
    <t>Southborough</t>
  </si>
  <si>
    <t>Southbridge</t>
  </si>
  <si>
    <t>Citrus</t>
  </si>
  <si>
    <t>Hughes</t>
  </si>
  <si>
    <t>Southwick</t>
  </si>
  <si>
    <t>Stoneham</t>
  </si>
  <si>
    <t>Stockholm</t>
  </si>
  <si>
    <t>Rindge</t>
  </si>
  <si>
    <t>Corinth</t>
  </si>
  <si>
    <t>Brooklyn</t>
  </si>
  <si>
    <t>Chaplin</t>
  </si>
  <si>
    <t>North Franklin</t>
  </si>
  <si>
    <t>Wyman</t>
  </si>
  <si>
    <t>Carson</t>
  </si>
  <si>
    <t>Castro</t>
  </si>
  <si>
    <t>Greenwood</t>
  </si>
  <si>
    <t>Parsonsfield</t>
  </si>
  <si>
    <t>Garfield</t>
  </si>
  <si>
    <t>Kennebec</t>
  </si>
  <si>
    <t>Shiawassee</t>
  </si>
  <si>
    <t>Fulton</t>
  </si>
  <si>
    <t>Habersham</t>
  </si>
  <si>
    <t>Kennebunk</t>
  </si>
  <si>
    <t>County</t>
  </si>
  <si>
    <t>Peru</t>
  </si>
  <si>
    <t>Nowata</t>
  </si>
  <si>
    <t>Mayes</t>
  </si>
  <si>
    <t>Sumner</t>
  </si>
  <si>
    <t>Woodson</t>
  </si>
  <si>
    <t>Edmunds</t>
  </si>
  <si>
    <t>Roger Mills</t>
  </si>
  <si>
    <t>Rogers</t>
  </si>
  <si>
    <t>Butts</t>
  </si>
  <si>
    <t>East Haven</t>
  </si>
  <si>
    <t>Massachusetts</t>
  </si>
  <si>
    <t>MA</t>
  </si>
  <si>
    <t>Winthrop</t>
  </si>
  <si>
    <t>Darien</t>
  </si>
  <si>
    <t>Hampton Falls</t>
  </si>
  <si>
    <t>Ledyard</t>
  </si>
  <si>
    <t>Glenburn</t>
  </si>
  <si>
    <t>Standish</t>
  </si>
  <si>
    <t>Gilead</t>
  </si>
  <si>
    <t>Berkeley</t>
  </si>
  <si>
    <t>San Diego</t>
  </si>
  <si>
    <t>San Francisco</t>
  </si>
  <si>
    <t>San Joaquin</t>
  </si>
  <si>
    <t>County Ranking</t>
  </si>
  <si>
    <t>States with Lowest Percent of Vote</t>
  </si>
  <si>
    <t>Okfuskee</t>
  </si>
  <si>
    <t>Okmulgee</t>
  </si>
  <si>
    <t>Payne</t>
  </si>
  <si>
    <t>Naples</t>
  </si>
  <si>
    <t>Kent</t>
  </si>
  <si>
    <t>Loudon</t>
  </si>
  <si>
    <t>Maury</t>
  </si>
  <si>
    <t>Voluntown</t>
  </si>
  <si>
    <t>West Hartford</t>
  </si>
  <si>
    <t>East Haddam</t>
  </si>
  <si>
    <t>Milwaukee</t>
  </si>
  <si>
    <t>Westfield</t>
  </si>
  <si>
    <t>Cheshire</t>
  </si>
  <si>
    <t>Schuylkill</t>
  </si>
  <si>
    <t>Mifflin</t>
  </si>
  <si>
    <t>Montour</t>
  </si>
  <si>
    <t>Hanson</t>
  </si>
  <si>
    <t>Hutchinson</t>
  </si>
  <si>
    <t>Hyde</t>
  </si>
  <si>
    <t>Jerauld</t>
  </si>
  <si>
    <t>Richardson</t>
  </si>
  <si>
    <t>Ellis</t>
  </si>
  <si>
    <t>Jeff Davis</t>
  </si>
  <si>
    <t>Jenkins</t>
  </si>
  <si>
    <t>Jefferson</t>
  </si>
  <si>
    <t>Pershing</t>
  </si>
  <si>
    <t>Houston</t>
  </si>
  <si>
    <t>Pepin</t>
  </si>
  <si>
    <t>Belfast</t>
  </si>
  <si>
    <t>Morrow</t>
  </si>
  <si>
    <t>Brentwood</t>
  </si>
  <si>
    <t>Barnstead</t>
  </si>
  <si>
    <t>Bartlett</t>
  </si>
  <si>
    <t>Greeley</t>
  </si>
  <si>
    <t>Motley</t>
  </si>
  <si>
    <t>Autauga</t>
  </si>
  <si>
    <t>Baldwin</t>
  </si>
  <si>
    <t>Teton</t>
  </si>
  <si>
    <t>Twin Falls</t>
  </si>
  <si>
    <t>Maui</t>
  </si>
  <si>
    <t>Nantucket</t>
  </si>
  <si>
    <t>Norfolk</t>
  </si>
  <si>
    <t>Duval</t>
  </si>
  <si>
    <t>Madera</t>
  </si>
  <si>
    <t>Gilpin</t>
  </si>
  <si>
    <t>Anderson</t>
  </si>
  <si>
    <t>Atchison</t>
  </si>
  <si>
    <t>Barber</t>
  </si>
  <si>
    <t>Coal</t>
  </si>
  <si>
    <t>Stone</t>
  </si>
  <si>
    <t>Islesboro</t>
  </si>
  <si>
    <t>Lac Qui Parle</t>
  </si>
  <si>
    <t>Huerfano</t>
  </si>
  <si>
    <t>Falls</t>
  </si>
  <si>
    <t>Fisher</t>
  </si>
  <si>
    <t>District 27</t>
  </si>
  <si>
    <t>Cornwall</t>
  </si>
  <si>
    <t>Cibola</t>
  </si>
  <si>
    <t>Pontotoc</t>
  </si>
  <si>
    <t>Yavapai</t>
  </si>
  <si>
    <t>Town</t>
  </si>
  <si>
    <t>Killington</t>
  </si>
  <si>
    <t>Kirby</t>
  </si>
  <si>
    <t>Low &amp; Burbank's Gt.</t>
  </si>
  <si>
    <t>Lyme</t>
  </si>
  <si>
    <t>Delaware</t>
  </si>
  <si>
    <t>Ipswich</t>
  </si>
  <si>
    <t>North Yarmouth</t>
  </si>
  <si>
    <t>Northport</t>
  </si>
  <si>
    <t>Pinkham's Grant</t>
  </si>
  <si>
    <t>Gouldsboro</t>
  </si>
  <si>
    <t>Columbia</t>
  </si>
  <si>
    <t>West Boylston</t>
  </si>
  <si>
    <t>Jonesboro</t>
  </si>
  <si>
    <t>Rush</t>
  </si>
  <si>
    <t>Charlotte</t>
  </si>
  <si>
    <t>Licking</t>
  </si>
  <si>
    <t>Raymond</t>
  </si>
  <si>
    <t>Bexar</t>
  </si>
  <si>
    <t>Lampasas</t>
  </si>
  <si>
    <t>Philadelphia</t>
  </si>
  <si>
    <t>Summit</t>
  </si>
  <si>
    <t>Teller</t>
  </si>
  <si>
    <t>Surry</t>
  </si>
  <si>
    <t>Hopkinton</t>
  </si>
  <si>
    <t>Oklahoma</t>
  </si>
  <si>
    <t>OK</t>
  </si>
  <si>
    <t>OR</t>
  </si>
  <si>
    <t>Riverside</t>
  </si>
  <si>
    <t>Nuckolls</t>
  </si>
  <si>
    <t>Otoe</t>
  </si>
  <si>
    <t>Woods</t>
  </si>
  <si>
    <t>Crane</t>
  </si>
  <si>
    <t>South Portland</t>
  </si>
  <si>
    <t>Wolcott</t>
  </si>
  <si>
    <t>Acushnet</t>
  </si>
  <si>
    <t>Agawam</t>
  </si>
  <si>
    <t>Redwood</t>
  </si>
  <si>
    <t>Renville</t>
  </si>
  <si>
    <t>Middleborough</t>
  </si>
  <si>
    <t>Clarendon</t>
  </si>
  <si>
    <t>Tolland</t>
  </si>
  <si>
    <t>Freedom</t>
  </si>
  <si>
    <t>Dixville</t>
  </si>
  <si>
    <t>Hyde Park</t>
  </si>
  <si>
    <t>North Hero</t>
  </si>
  <si>
    <t>Owls Head</t>
  </si>
  <si>
    <t>Allegany</t>
  </si>
  <si>
    <t>Gill</t>
  </si>
  <si>
    <t>Otisfield</t>
  </si>
  <si>
    <t>Kit Carson</t>
  </si>
  <si>
    <t>La Plata</t>
  </si>
  <si>
    <t>Arrowsic</t>
  </si>
  <si>
    <t>Arundel</t>
  </si>
  <si>
    <t>Baileyville</t>
  </si>
  <si>
    <t>Bancroft</t>
  </si>
  <si>
    <t>Bangor</t>
  </si>
  <si>
    <t>Baring</t>
  </si>
  <si>
    <t>Beals</t>
  </si>
  <si>
    <t>Londonderry</t>
  </si>
  <si>
    <t>Charlemont</t>
  </si>
  <si>
    <t>McKinley</t>
  </si>
  <si>
    <t>Mora</t>
  </si>
  <si>
    <t>Quay</t>
  </si>
  <si>
    <t>Piscataquis</t>
  </si>
  <si>
    <t>Green</t>
  </si>
  <si>
    <t>Cattaraugus</t>
  </si>
  <si>
    <t>Hadley's Purchase</t>
  </si>
  <si>
    <t>Bath</t>
  </si>
  <si>
    <t>East Providence</t>
  </si>
  <si>
    <t>Exeter</t>
  </si>
  <si>
    <t>Glocester</t>
  </si>
  <si>
    <t>Harwich</t>
  </si>
  <si>
    <t>Hatfield</t>
  </si>
  <si>
    <t>Marblehead</t>
  </si>
  <si>
    <t>Beddington</t>
  </si>
  <si>
    <t>Leicester</t>
  </si>
  <si>
    <t>Bridgeport</t>
  </si>
  <si>
    <t>Broward</t>
  </si>
  <si>
    <t>Hitchcock</t>
  </si>
  <si>
    <t>Humphreys</t>
  </si>
  <si>
    <t>Fitchburg</t>
  </si>
  <si>
    <t>Palo Pinto</t>
  </si>
  <si>
    <t>Northumberland</t>
  </si>
  <si>
    <t>Jackman</t>
  </si>
  <si>
    <t>Emanuel</t>
  </si>
  <si>
    <t>Wilkin</t>
  </si>
  <si>
    <t>Effingham</t>
  </si>
  <si>
    <t>West Stockbridge</t>
  </si>
  <si>
    <t>Island Falls</t>
  </si>
  <si>
    <t>East Granby</t>
  </si>
  <si>
    <t>Sherman</t>
  </si>
  <si>
    <t>Smith</t>
  </si>
  <si>
    <t>Stafford</t>
  </si>
  <si>
    <t>Nueces</t>
  </si>
  <si>
    <t>Wilmot</t>
  </si>
  <si>
    <t>Orrington</t>
  </si>
  <si>
    <t>Vanceboro</t>
  </si>
  <si>
    <t>Branford</t>
  </si>
  <si>
    <t>Wales</t>
  </si>
  <si>
    <t>Stockton Springs</t>
  </si>
  <si>
    <t>Stonington</t>
  </si>
  <si>
    <t>Walpole</t>
  </si>
  <si>
    <t>Lemhi</t>
  </si>
  <si>
    <t>Watonwan</t>
  </si>
  <si>
    <t>Pittsford</t>
  </si>
  <si>
    <t>Tompkins</t>
  </si>
  <si>
    <t>New Britain</t>
  </si>
  <si>
    <t>New Canaan</t>
  </si>
  <si>
    <t>Deer Isle</t>
  </si>
  <si>
    <t>Wakefield</t>
  </si>
  <si>
    <t>Holland</t>
  </si>
  <si>
    <t>Stanton</t>
  </si>
  <si>
    <t>Stevens</t>
  </si>
  <si>
    <t>Unity</t>
  </si>
  <si>
    <t>Temple</t>
  </si>
  <si>
    <t>S</t>
  </si>
  <si>
    <t>Dukes</t>
  </si>
  <si>
    <t>Northwood</t>
  </si>
  <si>
    <t>Nottingham</t>
  </si>
  <si>
    <t>Orford</t>
  </si>
  <si>
    <t>Ossipee</t>
  </si>
  <si>
    <t>Throckmorton</t>
  </si>
  <si>
    <t>Benson</t>
  </si>
  <si>
    <t>Bernardston</t>
  </si>
  <si>
    <t>Beverly</t>
  </si>
  <si>
    <t>Candia</t>
  </si>
  <si>
    <t>Cornish</t>
  </si>
  <si>
    <t>Starksboro</t>
  </si>
  <si>
    <t>Alfalfa</t>
  </si>
  <si>
    <t>Richford</t>
  </si>
  <si>
    <t>Ripton</t>
  </si>
  <si>
    <t>Rochester</t>
  </si>
  <si>
    <t>Vienna</t>
  </si>
  <si>
    <t>Jasper</t>
  </si>
  <si>
    <t>Lamoille</t>
  </si>
  <si>
    <t>District 20</t>
  </si>
  <si>
    <t>LaSalle</t>
  </si>
  <si>
    <t>Coffee</t>
  </si>
  <si>
    <t>District 31</t>
  </si>
  <si>
    <t>Snyder</t>
  </si>
  <si>
    <t>Plainville</t>
  </si>
  <si>
    <t>Plympton</t>
  </si>
  <si>
    <t>Princeton</t>
  </si>
  <si>
    <t>NH</t>
  </si>
  <si>
    <t>Belknap</t>
  </si>
  <si>
    <t>Coconino</t>
  </si>
  <si>
    <t>Groton</t>
  </si>
  <si>
    <t>Bent</t>
  </si>
  <si>
    <t>Boulder</t>
  </si>
  <si>
    <t>Coffey</t>
  </si>
  <si>
    <t>Weymouth</t>
  </si>
  <si>
    <t>Sangerville</t>
  </si>
  <si>
    <t>Mechanic Falls</t>
  </si>
  <si>
    <t>Embden</t>
  </si>
  <si>
    <t>Etna</t>
  </si>
  <si>
    <t>South Hampton</t>
  </si>
  <si>
    <t>District 40</t>
  </si>
  <si>
    <t>East Lyme</t>
  </si>
  <si>
    <t>East Hartford</t>
  </si>
  <si>
    <t>Rehoboth</t>
  </si>
  <si>
    <t>Dickens</t>
  </si>
  <si>
    <t>Francestown</t>
  </si>
  <si>
    <t>Vershire</t>
  </si>
  <si>
    <t>Monticello</t>
  </si>
  <si>
    <t>Dresden</t>
  </si>
  <si>
    <t>Claremont</t>
  </si>
  <si>
    <t>Epsom</t>
  </si>
  <si>
    <t>Errol</t>
  </si>
  <si>
    <t>East Windsor</t>
  </si>
  <si>
    <t>Eastford</t>
  </si>
  <si>
    <t>Ellington</t>
  </si>
  <si>
    <t>Somers</t>
  </si>
  <si>
    <t>Montville</t>
  </si>
  <si>
    <t>Moose River</t>
  </si>
  <si>
    <t>Mount Tabor</t>
  </si>
  <si>
    <t>Second College Gt.</t>
  </si>
  <si>
    <t>Somersworth</t>
  </si>
  <si>
    <t>Stoughton</t>
  </si>
  <si>
    <t>Stow</t>
  </si>
  <si>
    <t>Sturbridge</t>
  </si>
  <si>
    <t>Swampscott</t>
  </si>
  <si>
    <t>Forest</t>
  </si>
  <si>
    <t>Calumet</t>
  </si>
  <si>
    <t>Dane</t>
  </si>
  <si>
    <t>Wilmington</t>
  </si>
  <si>
    <t>SC</t>
  </si>
  <si>
    <t>Republic</t>
  </si>
  <si>
    <t>Wabaunsee</t>
  </si>
  <si>
    <t>Leverett</t>
  </si>
  <si>
    <t>Leyden</t>
  </si>
  <si>
    <t>Littleton</t>
  </si>
  <si>
    <t>Westmoreland</t>
  </si>
  <si>
    <t>Howell</t>
  </si>
  <si>
    <t>Iron</t>
  </si>
  <si>
    <t>Wisconsin</t>
  </si>
  <si>
    <t>Florida</t>
  </si>
  <si>
    <t>Burke</t>
  </si>
  <si>
    <t>Pawlet</t>
  </si>
  <si>
    <t>West Springfield</t>
  </si>
  <si>
    <t>Cheboygan</t>
  </si>
  <si>
    <t>Craftsbury</t>
  </si>
  <si>
    <t>Danby</t>
  </si>
  <si>
    <t>Chichester</t>
  </si>
  <si>
    <t>Long Island</t>
  </si>
  <si>
    <t>Wharton</t>
  </si>
  <si>
    <t>Wilbarger</t>
  </si>
  <si>
    <t>State</t>
  </si>
  <si>
    <t>Finney</t>
  </si>
  <si>
    <t>Tuscola</t>
  </si>
  <si>
    <t>Tallapoosa</t>
  </si>
  <si>
    <t>Garvin</t>
  </si>
  <si>
    <t>Plainfield</t>
  </si>
  <si>
    <t>Norwich</t>
  </si>
  <si>
    <t>Sterling</t>
  </si>
  <si>
    <t>Stonewall</t>
  </si>
  <si>
    <t>Waterville Valley</t>
  </si>
  <si>
    <t>WI</t>
  </si>
  <si>
    <t>Stratford</t>
  </si>
  <si>
    <t>Mariaville</t>
  </si>
  <si>
    <t>Larimer</t>
  </si>
  <si>
    <t>Winneshiek</t>
  </si>
  <si>
    <t>Woodbury</t>
  </si>
  <si>
    <t>Bond</t>
  </si>
  <si>
    <t>Cabot</t>
  </si>
  <si>
    <t>Calais</t>
  </si>
  <si>
    <t>Greenwich</t>
  </si>
  <si>
    <t>Griswold</t>
  </si>
  <si>
    <t>Cutler</t>
  </si>
  <si>
    <t>Damariscotta</t>
  </si>
  <si>
    <t>Oakfield</t>
  </si>
  <si>
    <t>Ogunquit</t>
  </si>
  <si>
    <t>Houlton</t>
  </si>
  <si>
    <t>Ulster</t>
  </si>
  <si>
    <t>AK</t>
  </si>
  <si>
    <t>Faulk</t>
  </si>
  <si>
    <t>Randolph</t>
  </si>
  <si>
    <t>Russell</t>
  </si>
  <si>
    <t>Tremont</t>
  </si>
  <si>
    <t>Jersey</t>
  </si>
  <si>
    <t>Orwell</t>
  </si>
  <si>
    <t>Jamaica</t>
  </si>
  <si>
    <t>Hale</t>
  </si>
  <si>
    <t>Rockingham</t>
  </si>
  <si>
    <t>Jackson</t>
  </si>
  <si>
    <t>Eastham</t>
  </si>
  <si>
    <t>Hodgdon</t>
  </si>
  <si>
    <t>Howland</t>
  </si>
  <si>
    <t>Blackstone</t>
  </si>
  <si>
    <t>Trego</t>
  </si>
  <si>
    <t>Winhall</t>
  </si>
  <si>
    <t>North Brookfield</t>
  </si>
  <si>
    <t>North Reading</t>
  </si>
  <si>
    <t>Poweshiek</t>
  </si>
  <si>
    <t>New Shoreham</t>
  </si>
  <si>
    <t>Waushara</t>
  </si>
  <si>
    <t>Craighead</t>
  </si>
  <si>
    <t>Paris</t>
  </si>
  <si>
    <t>Granville</t>
  </si>
  <si>
    <t>Guilford</t>
  </si>
  <si>
    <t>Susquehanna</t>
  </si>
  <si>
    <t>Weston</t>
  </si>
  <si>
    <t>Isabella</t>
  </si>
  <si>
    <t>Mason</t>
  </si>
  <si>
    <t>District 17</t>
  </si>
  <si>
    <t>Perry</t>
  </si>
  <si>
    <t>Saluda</t>
  </si>
  <si>
    <t>Stewartstown</t>
  </si>
  <si>
    <t>Shutesbury</t>
  </si>
  <si>
    <t>Frenchville</t>
  </si>
  <si>
    <t>Culberson</t>
  </si>
  <si>
    <t>Dallam</t>
  </si>
  <si>
    <t>Clermont</t>
  </si>
  <si>
    <t>Seminole</t>
  </si>
  <si>
    <t>Tulsa</t>
  </si>
  <si>
    <t>Wagoner</t>
  </si>
  <si>
    <t>Preston</t>
  </si>
  <si>
    <t>Henry</t>
  </si>
  <si>
    <t>New Mexico</t>
  </si>
  <si>
    <t>Bee</t>
  </si>
  <si>
    <t>Geneva</t>
  </si>
  <si>
    <t>Pop Vote</t>
  </si>
  <si>
    <t>Lowest % of Vote and Win</t>
  </si>
  <si>
    <t>Bennett</t>
  </si>
  <si>
    <t>Bon Homme</t>
  </si>
  <si>
    <t>Wapello</t>
  </si>
  <si>
    <t>Boothbay</t>
  </si>
  <si>
    <t>Boothbay Harbor</t>
  </si>
  <si>
    <t>Byron</t>
  </si>
  <si>
    <t>Millbury</t>
  </si>
  <si>
    <t>Millis</t>
  </si>
  <si>
    <t>Palermo</t>
  </si>
  <si>
    <t>Harvard</t>
  </si>
  <si>
    <t>Biddeford</t>
  </si>
  <si>
    <t>Blue Hill</t>
  </si>
  <si>
    <t>Campbell</t>
  </si>
  <si>
    <t>Waterboro</t>
  </si>
  <si>
    <t>Story</t>
  </si>
  <si>
    <t>Tama</t>
  </si>
  <si>
    <t>Hunt</t>
  </si>
  <si>
    <t>Bear Lake</t>
  </si>
  <si>
    <t>Benewah</t>
  </si>
  <si>
    <t>Bingham</t>
  </si>
  <si>
    <t>Jo Daviess</t>
  </si>
  <si>
    <t>West Warwick</t>
  </si>
  <si>
    <t>Westerly</t>
  </si>
  <si>
    <t>Foster</t>
  </si>
  <si>
    <t>Sac</t>
  </si>
  <si>
    <t>Wichita</t>
  </si>
  <si>
    <t>Wilson</t>
  </si>
  <si>
    <t>Lynn</t>
  </si>
  <si>
    <t>Ford</t>
  </si>
  <si>
    <t>Limestone</t>
  </si>
  <si>
    <t>Matagorda</t>
  </si>
  <si>
    <t>Multnomah</t>
  </si>
  <si>
    <t>Greenlee</t>
  </si>
  <si>
    <t>Lucas</t>
  </si>
  <si>
    <t>New Boston</t>
  </si>
  <si>
    <t>Shoshone</t>
  </si>
  <si>
    <t>Poultney</t>
  </si>
  <si>
    <t>Pownal</t>
  </si>
  <si>
    <t>North Attleborough</t>
  </si>
  <si>
    <t>District 33</t>
  </si>
  <si>
    <t>Mahoning</t>
  </si>
  <si>
    <t>Harper</t>
  </si>
  <si>
    <t>Farmingdale</t>
  </si>
  <si>
    <t>Parmer</t>
  </si>
  <si>
    <t>Nye</t>
  </si>
  <si>
    <t>Yolo</t>
  </si>
  <si>
    <t>Yuba</t>
  </si>
  <si>
    <t>Colorado</t>
  </si>
  <si>
    <t>CO</t>
  </si>
  <si>
    <t>Adams</t>
  </si>
  <si>
    <t>Franklin</t>
  </si>
  <si>
    <t>Gonzales</t>
  </si>
  <si>
    <t>Gregg</t>
  </si>
  <si>
    <t>St. Clair</t>
  </si>
  <si>
    <t>Clifton</t>
  </si>
  <si>
    <t>Pittston</t>
  </si>
  <si>
    <t>Poland</t>
  </si>
  <si>
    <t>Sherburne</t>
  </si>
  <si>
    <t>New Braintree</t>
  </si>
  <si>
    <t>New Marlborough</t>
  </si>
  <si>
    <t>Bridgewater</t>
  </si>
  <si>
    <t>Bridport</t>
  </si>
  <si>
    <t>Brighton</t>
  </si>
  <si>
    <t>Maynard</t>
  </si>
  <si>
    <t>North Smithfield</t>
  </si>
  <si>
    <t>North Providence</t>
  </si>
  <si>
    <t>Tarrant</t>
  </si>
  <si>
    <t>Barrington</t>
  </si>
  <si>
    <t>Dedham</t>
  </si>
  <si>
    <t>Rangeley</t>
  </si>
  <si>
    <t>New Durham</t>
  </si>
  <si>
    <t>New Hampton</t>
  </si>
  <si>
    <t>Westmanland</t>
  </si>
  <si>
    <t>Whitneyville</t>
  </si>
  <si>
    <t>Willimantic</t>
  </si>
  <si>
    <t>Pocahontas</t>
  </si>
  <si>
    <t>Phelps</t>
  </si>
  <si>
    <t>Mineral</t>
  </si>
  <si>
    <t>Moffat</t>
  </si>
  <si>
    <t>Montezuma</t>
  </si>
  <si>
    <t>Alford</t>
  </si>
  <si>
    <t>Amesbury</t>
  </si>
  <si>
    <t>Ashburnham</t>
  </si>
  <si>
    <t>Sorrento</t>
  </si>
  <si>
    <t>Ashby</t>
  </si>
  <si>
    <t>Ashfield</t>
  </si>
  <si>
    <t>Athol</t>
  </si>
  <si>
    <t>Watertown</t>
  </si>
  <si>
    <t>Palmer</t>
  </si>
  <si>
    <t>Searsport</t>
  </si>
  <si>
    <t>Brimfield</t>
  </si>
  <si>
    <t>Alamosa</t>
  </si>
  <si>
    <t>Arapahoe</t>
  </si>
  <si>
    <t>McIntosh</t>
  </si>
  <si>
    <t>Lumpkin</t>
  </si>
  <si>
    <t>McDuffie</t>
  </si>
  <si>
    <t>Tulare</t>
  </si>
  <si>
    <t>Anson</t>
  </si>
  <si>
    <t>Alexander</t>
  </si>
  <si>
    <t>Treutlen</t>
  </si>
  <si>
    <t>Pawnee</t>
  </si>
  <si>
    <t>Lawrence</t>
  </si>
  <si>
    <t>Lee</t>
  </si>
  <si>
    <t>Southwest Harbor</t>
  </si>
  <si>
    <t>Mitchell</t>
  </si>
  <si>
    <t>China</t>
  </si>
  <si>
    <t>Hermon</t>
  </si>
  <si>
    <t>Becket</t>
  </si>
  <si>
    <t>Allamakee</t>
  </si>
  <si>
    <t>Margin</t>
  </si>
  <si>
    <t>Glenn</t>
  </si>
  <si>
    <t>Brooklin</t>
  </si>
  <si>
    <t>Wade</t>
  </si>
  <si>
    <t>Meredith</t>
  </si>
  <si>
    <t>Milan</t>
  </si>
  <si>
    <t>Millsfield</t>
  </si>
  <si>
    <t>Mont Vernon</t>
  </si>
  <si>
    <t>Medfield</t>
  </si>
  <si>
    <t>Millville</t>
  </si>
  <si>
    <t>Templeton</t>
  </si>
  <si>
    <t>Tewksbury</t>
  </si>
  <si>
    <t>Clayton</t>
  </si>
  <si>
    <t>Wentworth's Loc.</t>
  </si>
  <si>
    <t>Medina</t>
  </si>
  <si>
    <t>Meigs</t>
  </si>
  <si>
    <t>Freetown</t>
  </si>
  <si>
    <t>New Vineyard</t>
  </si>
  <si>
    <t>Edwards</t>
  </si>
  <si>
    <t>Elk</t>
  </si>
  <si>
    <t>Doniphan</t>
  </si>
  <si>
    <t>Bristol</t>
  </si>
  <si>
    <t>Keith</t>
  </si>
  <si>
    <t>Potter</t>
  </si>
  <si>
    <t>Freestone</t>
  </si>
  <si>
    <t>Bowie</t>
  </si>
  <si>
    <t>Faulkner</t>
  </si>
  <si>
    <t>Belgrade</t>
  </si>
  <si>
    <t>Ringgold</t>
  </si>
  <si>
    <t>Santa Fe</t>
  </si>
  <si>
    <t>Socorro</t>
  </si>
  <si>
    <t>Taos</t>
  </si>
  <si>
    <t>San Miguel</t>
  </si>
  <si>
    <t>Sedgwick</t>
  </si>
  <si>
    <t>Ashley</t>
  </si>
  <si>
    <t>Windsor</t>
  </si>
  <si>
    <t>Dunbarton</t>
  </si>
  <si>
    <t>Tazewell</t>
  </si>
  <si>
    <t>Wise</t>
  </si>
  <si>
    <t>Dauphin</t>
  </si>
  <si>
    <t>Luna</t>
  </si>
  <si>
    <t>Cimarron</t>
  </si>
  <si>
    <t>Stannard</t>
  </si>
  <si>
    <t>Cross</t>
  </si>
  <si>
    <t>Shaftsbury</t>
  </si>
  <si>
    <t>Sharon</t>
  </si>
  <si>
    <t>Gilford</t>
  </si>
  <si>
    <t>Greenland</t>
  </si>
  <si>
    <t>Denton</t>
  </si>
  <si>
    <t>Dewitt</t>
  </si>
  <si>
    <t>Gray</t>
  </si>
  <si>
    <t>Stowe</t>
  </si>
  <si>
    <t>Ogle</t>
  </si>
  <si>
    <t>Townshend</t>
  </si>
  <si>
    <t>Tunbridge</t>
  </si>
  <si>
    <t>Redding</t>
  </si>
  <si>
    <t>Power</t>
  </si>
  <si>
    <t>Waukesha</t>
  </si>
  <si>
    <t>Preble</t>
  </si>
  <si>
    <t>Aitkin</t>
  </si>
  <si>
    <t>Hood River</t>
  </si>
  <si>
    <t>McDonough</t>
  </si>
  <si>
    <t>Glades</t>
  </si>
  <si>
    <t>Meddybemps</t>
  </si>
  <si>
    <t>Merrill</t>
  </si>
  <si>
    <t>Karnes</t>
  </si>
  <si>
    <t>Kings</t>
  </si>
  <si>
    <t>Wheelock</t>
  </si>
  <si>
    <t>Whiting</t>
  </si>
  <si>
    <t>Whitingham</t>
  </si>
  <si>
    <t>Williamstown</t>
  </si>
  <si>
    <t>Williston</t>
  </si>
  <si>
    <t>Gillespie</t>
  </si>
  <si>
    <t>Glasscock</t>
  </si>
  <si>
    <t>Goliad</t>
  </si>
  <si>
    <t>Suffolk</t>
  </si>
  <si>
    <t>Rensselaer</t>
  </si>
  <si>
    <t>Galveston</t>
  </si>
  <si>
    <t>Arlington</t>
  </si>
  <si>
    <t>Willington</t>
  </si>
  <si>
    <t>Eastland</t>
  </si>
  <si>
    <t>District 19</t>
  </si>
  <si>
    <t>Garza</t>
  </si>
  <si>
    <t>Barkhamsted</t>
  </si>
  <si>
    <t>Hillsborough</t>
  </si>
  <si>
    <t>Walker</t>
  </si>
  <si>
    <t>Killingworth</t>
  </si>
  <si>
    <t>Dyer Brook</t>
  </si>
  <si>
    <t>Eastbrook</t>
  </si>
  <si>
    <t>Sebastian</t>
  </si>
  <si>
    <t>Sharp</t>
  </si>
  <si>
    <t>Hinsdale</t>
  </si>
  <si>
    <t>Codington</t>
  </si>
  <si>
    <t>Mower</t>
  </si>
  <si>
    <t>Upton</t>
  </si>
  <si>
    <t>Uvalde</t>
  </si>
  <si>
    <t>Val Verde</t>
  </si>
  <si>
    <t>Holderness</t>
  </si>
  <si>
    <t>Hollis</t>
  </si>
  <si>
    <t>Hooksett</t>
  </si>
  <si>
    <t>Jaffrey</t>
  </si>
  <si>
    <t>Attleboro</t>
  </si>
  <si>
    <t>Kiowa</t>
  </si>
  <si>
    <t>Boone</t>
  </si>
  <si>
    <t>Cass</t>
  </si>
  <si>
    <t>Ridgefield</t>
  </si>
  <si>
    <t>West Fairlee</t>
  </si>
  <si>
    <t>Red River</t>
  </si>
  <si>
    <t>Haralson</t>
  </si>
  <si>
    <t>Waltham</t>
  </si>
  <si>
    <t>Wardsboro</t>
  </si>
  <si>
    <t>Walden</t>
  </si>
  <si>
    <t>Los Alamos</t>
  </si>
  <si>
    <t>Madrid</t>
  </si>
  <si>
    <t>Harwinton</t>
  </si>
  <si>
    <t>Edinburg</t>
  </si>
  <si>
    <t>Simsbury</t>
  </si>
  <si>
    <t>South Carolina</t>
  </si>
  <si>
    <t>Pepperell</t>
  </si>
  <si>
    <t>Cranberry Isles</t>
  </si>
  <si>
    <t>Crystal</t>
  </si>
  <si>
    <t>Cushing</t>
  </si>
  <si>
    <t>Missaukee</t>
  </si>
  <si>
    <t>Washakie</t>
  </si>
  <si>
    <t>Wethersfield</t>
  </si>
  <si>
    <t>Wrentham</t>
  </si>
  <si>
    <t>Lincolnville</t>
  </si>
  <si>
    <t>Woodbridge</t>
  </si>
  <si>
    <t>Waitsfield</t>
  </si>
  <si>
    <t>New Limerick</t>
  </si>
  <si>
    <t>Cambridge</t>
  </si>
  <si>
    <t>Canaan</t>
  </si>
  <si>
    <t>Castleton</t>
  </si>
  <si>
    <t>Cavendish</t>
  </si>
  <si>
    <t>Chelsea</t>
  </si>
  <si>
    <t>Piatt</t>
  </si>
  <si>
    <t>Underhill</t>
  </si>
  <si>
    <t>Vergennes</t>
  </si>
  <si>
    <t>St. George</t>
  </si>
  <si>
    <t>St. Johnsbury</t>
  </si>
  <si>
    <t>Stamford</t>
  </si>
  <si>
    <t>Kimball</t>
  </si>
  <si>
    <t>Erie</t>
  </si>
  <si>
    <t>Loup</t>
  </si>
  <si>
    <t>Caroline</t>
  </si>
  <si>
    <t>Cecil</t>
  </si>
  <si>
    <t>Hopedale</t>
  </si>
  <si>
    <t>Alabama</t>
  </si>
  <si>
    <t>Bell</t>
  </si>
  <si>
    <t>Boyd</t>
  </si>
  <si>
    <t>District 28</t>
  </si>
  <si>
    <t>District 29</t>
  </si>
  <si>
    <t>Long</t>
  </si>
  <si>
    <t>Harpswell</t>
  </si>
  <si>
    <t>Lemington</t>
  </si>
  <si>
    <t>Bozrah</t>
  </si>
  <si>
    <t>Oak Bluffs</t>
  </si>
  <si>
    <t>Cooper</t>
  </si>
  <si>
    <t>Midland</t>
  </si>
  <si>
    <t>Hubbardton</t>
  </si>
  <si>
    <t>Huntington</t>
  </si>
  <si>
    <t>Winterport</t>
  </si>
  <si>
    <t>Wiscasset</t>
  </si>
  <si>
    <t>Red Lake</t>
  </si>
  <si>
    <t>Webb</t>
  </si>
  <si>
    <t>Electoral Vote</t>
  </si>
  <si>
    <t>Montmorency</t>
  </si>
  <si>
    <t>Muskegon</t>
  </si>
  <si>
    <t>Newaygo</t>
  </si>
  <si>
    <t>Mobile</t>
  </si>
  <si>
    <t>Niobrara</t>
  </si>
  <si>
    <t>Carson City</t>
  </si>
  <si>
    <t>Sully</t>
  </si>
  <si>
    <t>Tripp</t>
  </si>
  <si>
    <t>Crow Wing</t>
  </si>
  <si>
    <t>Dakota</t>
  </si>
  <si>
    <t>Faribault</t>
  </si>
  <si>
    <t>Greene</t>
  </si>
  <si>
    <t>Belmont</t>
  </si>
  <si>
    <t>Champaign</t>
  </si>
  <si>
    <t>Brevard</t>
  </si>
  <si>
    <t>MI</t>
  </si>
  <si>
    <t>Davidson</t>
  </si>
  <si>
    <t>Curry</t>
  </si>
  <si>
    <t>TX</t>
  </si>
  <si>
    <t>North Stonington</t>
  </si>
  <si>
    <t>Norwalk</t>
  </si>
  <si>
    <t>East Bridgewater</t>
  </si>
  <si>
    <t>Sunapee</t>
  </si>
  <si>
    <t>New Ipswich</t>
  </si>
  <si>
    <t>Starr</t>
  </si>
  <si>
    <t>Otero</t>
  </si>
  <si>
    <t>Ripley</t>
  </si>
  <si>
    <t>Johnston</t>
  </si>
  <si>
    <t>Scurry</t>
  </si>
  <si>
    <t>Woodruff</t>
  </si>
  <si>
    <t>Ochiltree</t>
  </si>
  <si>
    <t>Childress</t>
  </si>
  <si>
    <t>Cochran</t>
  </si>
  <si>
    <t>District 30</t>
  </si>
  <si>
    <t>Alton</t>
  </si>
  <si>
    <t>St. Joseph</t>
  </si>
  <si>
    <t>Barbour</t>
  </si>
  <si>
    <t>Atk. &amp; Gilm. Ac. Gt.</t>
  </si>
  <si>
    <t>Early</t>
  </si>
  <si>
    <t>Gunnison</t>
  </si>
  <si>
    <t>Onondaga</t>
  </si>
  <si>
    <t>Saco</t>
  </si>
  <si>
    <t>St. Agatha</t>
  </si>
  <si>
    <t>Seneca</t>
  </si>
  <si>
    <t>Tioga</t>
  </si>
  <si>
    <t>Sabattus</t>
  </si>
  <si>
    <t>Madison</t>
  </si>
  <si>
    <t>Marengo</t>
  </si>
  <si>
    <t>Rio Grande</t>
  </si>
  <si>
    <t>Chittenden</t>
  </si>
  <si>
    <t>Grand Isle</t>
  </si>
  <si>
    <t>Beacon Falls</t>
  </si>
  <si>
    <t>Woodland</t>
  </si>
  <si>
    <t>Cape Elizabeth</t>
  </si>
  <si>
    <t>Roque Bluffs</t>
  </si>
  <si>
    <t>Rumford</t>
  </si>
  <si>
    <t>Costilla</t>
  </si>
  <si>
    <t>Van Buren</t>
  </si>
  <si>
    <t>Weakley</t>
  </si>
  <si>
    <t>Williamson</t>
  </si>
  <si>
    <t>McLeod</t>
  </si>
  <si>
    <t>State Code</t>
  </si>
  <si>
    <t>Bakersfield</t>
  </si>
  <si>
    <t>Osage</t>
  </si>
  <si>
    <t>Osborne</t>
  </si>
  <si>
    <t>Meade</t>
  </si>
  <si>
    <t>Morris</t>
  </si>
  <si>
    <t>Andover</t>
  </si>
  <si>
    <t>Le Flore</t>
  </si>
  <si>
    <t>Jim Wells</t>
  </si>
  <si>
    <t>West Greenwich</t>
  </si>
  <si>
    <t>Queens</t>
  </si>
  <si>
    <t>Gadsden</t>
  </si>
  <si>
    <t>Waldo</t>
  </si>
  <si>
    <t>York</t>
  </si>
  <si>
    <t>Longmeadow</t>
  </si>
  <si>
    <t>Lynnfield</t>
  </si>
  <si>
    <t>Malden</t>
  </si>
  <si>
    <t>Mansfield</t>
  </si>
  <si>
    <t>Nemaha</t>
  </si>
  <si>
    <t>Neosho</t>
  </si>
  <si>
    <t>Berlin</t>
  </si>
  <si>
    <t>Bethel</t>
  </si>
  <si>
    <t>Bloomfield</t>
  </si>
  <si>
    <t>Bolton</t>
  </si>
  <si>
    <t>Braintree</t>
  </si>
  <si>
    <t>Colusa</t>
  </si>
  <si>
    <t>Alpena</t>
  </si>
  <si>
    <t>Montague</t>
  </si>
  <si>
    <t>Placer</t>
  </si>
  <si>
    <t>Mono</t>
  </si>
  <si>
    <t>Nelson</t>
  </si>
  <si>
    <t>Schleicher</t>
  </si>
  <si>
    <t>District 2</t>
  </si>
  <si>
    <t>District 3</t>
  </si>
  <si>
    <t>Pinal</t>
  </si>
  <si>
    <t>Ware</t>
  </si>
  <si>
    <t>Warren</t>
  </si>
  <si>
    <t>Wayne</t>
  </si>
  <si>
    <t>Waterbury</t>
  </si>
  <si>
    <t>Kearny</t>
  </si>
  <si>
    <t>Edgefield</t>
  </si>
  <si>
    <t>San Patricio</t>
  </si>
  <si>
    <t>Smithfield</t>
  </si>
  <si>
    <t>Roosevelt</t>
  </si>
  <si>
    <t>Alburg</t>
  </si>
  <si>
    <t>Wyoming</t>
  </si>
  <si>
    <t>Terry</t>
  </si>
  <si>
    <t>Weld</t>
  </si>
  <si>
    <t>Hardin</t>
  </si>
  <si>
    <t>Alpine</t>
  </si>
  <si>
    <t>Middlefield</t>
  </si>
  <si>
    <t>Nashua</t>
  </si>
  <si>
    <t>Buxton</t>
  </si>
  <si>
    <t>Pitkin</t>
  </si>
  <si>
    <t>Gardner</t>
  </si>
  <si>
    <t>Dartmouth</t>
  </si>
  <si>
    <t>Wolfeboro</t>
  </si>
  <si>
    <t>Centerville</t>
  </si>
  <si>
    <t>District 23</t>
  </si>
  <si>
    <t>District 24</t>
  </si>
  <si>
    <t>Chapman</t>
  </si>
  <si>
    <t>Tillamook</t>
  </si>
  <si>
    <t>Umatilla</t>
  </si>
  <si>
    <t>Prowers</t>
  </si>
  <si>
    <t>Seymour</t>
  </si>
  <si>
    <t>Shelton</t>
  </si>
  <si>
    <t>Millinocket</t>
  </si>
  <si>
    <t>Mexico</t>
  </si>
  <si>
    <t>Milbridge</t>
  </si>
  <si>
    <t>Panola</t>
  </si>
  <si>
    <t>Dublin</t>
  </si>
  <si>
    <t>Dummer</t>
  </si>
  <si>
    <t>ME</t>
  </si>
  <si>
    <t>Brandon</t>
  </si>
  <si>
    <t>Mattapoisett</t>
  </si>
  <si>
    <t>Monson</t>
  </si>
  <si>
    <t>Livermore</t>
  </si>
  <si>
    <t>Martin's Location</t>
  </si>
  <si>
    <t>Cherryfield</t>
  </si>
  <si>
    <t>Deuel</t>
  </si>
  <si>
    <t>Dixon</t>
  </si>
  <si>
    <t>Las Animas</t>
  </si>
  <si>
    <t>Rio Blanco</t>
  </si>
  <si>
    <t>Florence</t>
  </si>
  <si>
    <t>West Bath</t>
  </si>
  <si>
    <t>Trempealeau</t>
  </si>
  <si>
    <t>Vilas</t>
  </si>
  <si>
    <t>Ben Hill</t>
  </si>
  <si>
    <t>Grady</t>
  </si>
  <si>
    <t>Irion</t>
  </si>
  <si>
    <t>Jack</t>
  </si>
  <si>
    <t>Ashland</t>
  </si>
  <si>
    <t>Andrews</t>
  </si>
  <si>
    <t>OH</t>
  </si>
  <si>
    <t>Yates</t>
  </si>
  <si>
    <t>Major</t>
  </si>
  <si>
    <t>Woodville</t>
  </si>
  <si>
    <t>Woolwich</t>
  </si>
  <si>
    <t>Jamestown</t>
  </si>
  <si>
    <t>Holbrook</t>
  </si>
  <si>
    <t>Holden</t>
  </si>
  <si>
    <t>Holliston</t>
  </si>
  <si>
    <t>Holyoke</t>
  </si>
  <si>
    <t>Stephenson</t>
  </si>
  <si>
    <t>Tuolumne</t>
  </si>
  <si>
    <t>Meriwether</t>
  </si>
  <si>
    <t>Hayes</t>
  </si>
  <si>
    <t>Greenfield</t>
  </si>
  <si>
    <t>Groveland</t>
  </si>
  <si>
    <t>Hadley</t>
  </si>
  <si>
    <t>Wentworth</t>
  </si>
  <si>
    <t>Brookings</t>
  </si>
  <si>
    <t>Floyd</t>
  </si>
  <si>
    <t>Forsyth</t>
  </si>
  <si>
    <t>Hart</t>
  </si>
  <si>
    <t>Great Pond</t>
  </si>
  <si>
    <t>Wyandot</t>
  </si>
  <si>
    <t>Brockton</t>
  </si>
  <si>
    <t>Buckland</t>
  </si>
  <si>
    <t>Canton</t>
  </si>
  <si>
    <t>Easton</t>
  </si>
  <si>
    <t>Edgartown</t>
  </si>
  <si>
    <t>Hope</t>
  </si>
  <si>
    <t>Eliot</t>
  </si>
  <si>
    <t>Danbury</t>
  </si>
  <si>
    <t>Worcester</t>
  </si>
  <si>
    <t>Yarmouth</t>
  </si>
  <si>
    <t>Acworth</t>
  </si>
  <si>
    <t>Allenstown</t>
  </si>
  <si>
    <t>Montcalm</t>
  </si>
  <si>
    <t>District 7</t>
  </si>
  <si>
    <t>Roxbury</t>
  </si>
  <si>
    <t>Poinsett</t>
  </si>
  <si>
    <t>Readfield</t>
  </si>
  <si>
    <t>Robbinston</t>
  </si>
  <si>
    <t>Rome</t>
  </si>
  <si>
    <t>Newburyport</t>
  </si>
  <si>
    <t>Carver</t>
  </si>
  <si>
    <t>Travis</t>
  </si>
  <si>
    <t>Grand Traverse</t>
  </si>
  <si>
    <t>Reeves</t>
  </si>
  <si>
    <t>Refugio</t>
  </si>
  <si>
    <t>Rockwall</t>
  </si>
  <si>
    <t>Belchertown</t>
  </si>
  <si>
    <t>Scarborough</t>
  </si>
  <si>
    <t>Shapleigh</t>
  </si>
  <si>
    <t>Toombs</t>
  </si>
  <si>
    <t>Towns</t>
  </si>
  <si>
    <t>Dougherty</t>
  </si>
  <si>
    <t>Dubuque</t>
  </si>
  <si>
    <t>Routt</t>
  </si>
  <si>
    <t>Cobb</t>
  </si>
  <si>
    <t>Colquitt</t>
  </si>
  <si>
    <t>Stockbridge</t>
  </si>
  <si>
    <t>Reagan</t>
  </si>
  <si>
    <t>Real</t>
  </si>
  <si>
    <t>Kaufman</t>
  </si>
  <si>
    <t>Kendall</t>
  </si>
  <si>
    <t>Okeechobee</t>
  </si>
  <si>
    <t>Hall</t>
  </si>
  <si>
    <t>Rocky Hill</t>
  </si>
  <si>
    <t>Tyler</t>
  </si>
  <si>
    <t>Natrona</t>
  </si>
  <si>
    <t>Hubbard</t>
  </si>
  <si>
    <t>Beckham</t>
  </si>
  <si>
    <t>Scott</t>
  </si>
  <si>
    <t>Shrewsbury</t>
  </si>
  <si>
    <t>South Burlington</t>
  </si>
  <si>
    <t>South Hero</t>
  </si>
  <si>
    <t>Springfield</t>
  </si>
  <si>
    <t>Ontario</t>
  </si>
  <si>
    <t>Sheffield</t>
  </si>
  <si>
    <t>Shelburne</t>
  </si>
  <si>
    <t>McCulloch</t>
  </si>
  <si>
    <t>McLennan</t>
  </si>
  <si>
    <t>Santa Barbara</t>
  </si>
  <si>
    <t>District 13</t>
  </si>
  <si>
    <t>Oswego</t>
  </si>
  <si>
    <t>Otsego</t>
  </si>
  <si>
    <t>Sudbury</t>
  </si>
  <si>
    <t>Green's Grant</t>
  </si>
  <si>
    <t>Fort Bend</t>
  </si>
  <si>
    <t>District 15</t>
  </si>
  <si>
    <t>Garden</t>
  </si>
  <si>
    <t>Randall</t>
  </si>
  <si>
    <t>Marlboro</t>
  </si>
  <si>
    <t>Newberry</t>
  </si>
  <si>
    <t>Grimes</t>
  </si>
  <si>
    <t>Hennepin</t>
  </si>
  <si>
    <t>Marinette</t>
  </si>
  <si>
    <t>Sherborn</t>
  </si>
  <si>
    <t>Ionia</t>
  </si>
  <si>
    <t>Total</t>
  </si>
  <si>
    <t>Oconto</t>
  </si>
  <si>
    <t>Jones</t>
  </si>
  <si>
    <t>Belvidere</t>
  </si>
  <si>
    <t xml:space="preserve"> </t>
  </si>
  <si>
    <t>NV</t>
  </si>
  <si>
    <t>Topsfield</t>
  </si>
  <si>
    <t>Vinton</t>
  </si>
  <si>
    <t>Coshocton</t>
  </si>
  <si>
    <t>Lamar</t>
  </si>
  <si>
    <t>Whitfield</t>
  </si>
  <si>
    <t>Door</t>
  </si>
  <si>
    <t>District 26</t>
  </si>
  <si>
    <t>Center Harbor</t>
  </si>
  <si>
    <t>Orient</t>
  </si>
  <si>
    <t>Chenango</t>
  </si>
  <si>
    <t>Cortland</t>
  </si>
  <si>
    <t>Southampton</t>
  </si>
  <si>
    <t>Anne Arundel</t>
  </si>
  <si>
    <t>Baltimore City</t>
  </si>
  <si>
    <t>Merrimack</t>
  </si>
  <si>
    <t>Kensington</t>
  </si>
  <si>
    <t>District 14</t>
  </si>
  <si>
    <t>District 10</t>
  </si>
  <si>
    <t>Rains</t>
  </si>
  <si>
    <t>Screven</t>
  </si>
  <si>
    <t>Spalding</t>
  </si>
  <si>
    <t>Stephens</t>
  </si>
  <si>
    <t>Fillmore</t>
  </si>
  <si>
    <t>Sarpy</t>
  </si>
  <si>
    <t>Gorham</t>
  </si>
  <si>
    <t>Waterford</t>
  </si>
  <si>
    <t>Noble</t>
  </si>
  <si>
    <t>Illinois</t>
  </si>
  <si>
    <t>Wright</t>
  </si>
  <si>
    <t>Sublette</t>
  </si>
  <si>
    <t>Sweetwater</t>
  </si>
  <si>
    <t>Merced</t>
  </si>
  <si>
    <t>Oglethorpe</t>
  </si>
  <si>
    <t>Paulding</t>
  </si>
  <si>
    <t>Peach</t>
  </si>
  <si>
    <t>Newfields</t>
  </si>
  <si>
    <t>Osborn</t>
  </si>
  <si>
    <t>Des Moines</t>
  </si>
  <si>
    <t>District 34</t>
  </si>
  <si>
    <t>Oxford</t>
  </si>
  <si>
    <t>Peterborough</t>
  </si>
  <si>
    <t>Piermont</t>
  </si>
  <si>
    <t>Flagler</t>
  </si>
  <si>
    <t>Hodgeman</t>
  </si>
  <si>
    <t>Jewell</t>
  </si>
  <si>
    <t>Bellingham</t>
  </si>
  <si>
    <t>Williams</t>
  </si>
  <si>
    <t>Rhode Island</t>
  </si>
  <si>
    <t>RI</t>
  </si>
  <si>
    <t>Cayuga</t>
  </si>
  <si>
    <t>Boise</t>
  </si>
  <si>
    <t>Cumberland</t>
  </si>
  <si>
    <t>Collier</t>
  </si>
  <si>
    <t>Pickens</t>
  </si>
  <si>
    <t>Pike</t>
  </si>
  <si>
    <t>Hebron</t>
  </si>
  <si>
    <t>Iroquois</t>
  </si>
  <si>
    <t>Hersey</t>
  </si>
  <si>
    <t>Swanville</t>
  </si>
  <si>
    <t>Sweden</t>
  </si>
  <si>
    <t>Kilkenny</t>
  </si>
  <si>
    <t>St. Albans</t>
  </si>
  <si>
    <t>Crenshaw</t>
  </si>
  <si>
    <t>Lyndeborough</t>
  </si>
  <si>
    <t>Jericho</t>
  </si>
  <si>
    <t>Winslow</t>
  </si>
  <si>
    <t>Livingston</t>
  </si>
  <si>
    <t>Tuscarawas</t>
  </si>
  <si>
    <t>Van Wert</t>
  </si>
  <si>
    <t>Chaves</t>
  </si>
  <si>
    <t>Tilton</t>
  </si>
  <si>
    <t>Prospect</t>
  </si>
  <si>
    <t>Chicot</t>
  </si>
  <si>
    <t>Geary</t>
  </si>
  <si>
    <t>Gove</t>
  </si>
  <si>
    <t>Scituate</t>
  </si>
  <si>
    <t>Hart's Location</t>
  </si>
  <si>
    <t>Langdon</t>
  </si>
  <si>
    <t>Lempster</t>
  </si>
  <si>
    <t>Middleton</t>
  </si>
  <si>
    <t>Milford</t>
  </si>
  <si>
    <t>Nassau</t>
  </si>
  <si>
    <t>Westchester</t>
  </si>
  <si>
    <t>Barnard</t>
  </si>
  <si>
    <t>Barnet</t>
  </si>
  <si>
    <t>Wicomico</t>
  </si>
  <si>
    <t>Rock Island</t>
  </si>
  <si>
    <t>Bean's Grant</t>
  </si>
  <si>
    <t>Durham</t>
  </si>
  <si>
    <t>Barton</t>
  </si>
  <si>
    <t>Bourbon</t>
  </si>
  <si>
    <t>Chase</t>
  </si>
  <si>
    <t>Chautauqua</t>
  </si>
  <si>
    <t>Athens</t>
  </si>
  <si>
    <t>Auglaize</t>
  </si>
  <si>
    <t>Prairie</t>
  </si>
  <si>
    <t>Petersham</t>
  </si>
  <si>
    <t>Johnson</t>
  </si>
  <si>
    <t>Quincy</t>
  </si>
  <si>
    <t>Pasco</t>
  </si>
  <si>
    <t>Le Sueur</t>
  </si>
  <si>
    <t>Barrow</t>
  </si>
  <si>
    <t>Norman</t>
  </si>
  <si>
    <t>Olmsted</t>
  </si>
  <si>
    <t>Otter Tail</t>
  </si>
  <si>
    <t>Mt. Washington</t>
  </si>
  <si>
    <t>Carmel</t>
  </si>
  <si>
    <t>Eaton</t>
  </si>
  <si>
    <t>Pine</t>
  </si>
  <si>
    <t>Pipestone</t>
  </si>
  <si>
    <t>Miami</t>
  </si>
  <si>
    <t>Calaveras</t>
  </si>
  <si>
    <t>Lancaster</t>
  </si>
  <si>
    <t>Gosper</t>
  </si>
  <si>
    <t>Old Saybrook</t>
  </si>
  <si>
    <t>Chickasaw</t>
  </si>
  <si>
    <t>Dooly</t>
  </si>
  <si>
    <t>Constitution</t>
  </si>
  <si>
    <t>Concho</t>
  </si>
  <si>
    <t>District 21</t>
  </si>
  <si>
    <t>Tom Green</t>
  </si>
  <si>
    <t>Nahant</t>
  </si>
  <si>
    <t>Needham</t>
  </si>
  <si>
    <t>Tisbury</t>
  </si>
  <si>
    <t>LSAD_TRANS</t>
  </si>
  <si>
    <t>Wilkinson</t>
  </si>
  <si>
    <t>Kimble</t>
  </si>
  <si>
    <t>Muscogee</t>
  </si>
  <si>
    <t>Morton</t>
  </si>
  <si>
    <t>Coweta</t>
  </si>
  <si>
    <t>Wells</t>
  </si>
  <si>
    <t>Perkins</t>
  </si>
  <si>
    <t>Portage</t>
  </si>
  <si>
    <t>Callahan</t>
  </si>
  <si>
    <t>Sheldon</t>
  </si>
  <si>
    <t>Prince George's</t>
  </si>
  <si>
    <t>Beaver</t>
  </si>
  <si>
    <t>Pinellas</t>
  </si>
  <si>
    <t>Polk</t>
  </si>
  <si>
    <t>Putnam</t>
  </si>
  <si>
    <t>Somerville</t>
  </si>
  <si>
    <t>District 9</t>
  </si>
  <si>
    <t>East Machias</t>
  </si>
  <si>
    <t>Defiance</t>
  </si>
  <si>
    <t>Linneus</t>
  </si>
  <si>
    <t>Barnstable</t>
  </si>
  <si>
    <t>Winn</t>
  </si>
  <si>
    <t>Dade</t>
  </si>
  <si>
    <t>Desoto</t>
  </si>
  <si>
    <t>Paxton</t>
  </si>
  <si>
    <t>Peabody</t>
  </si>
  <si>
    <t>Pelham</t>
  </si>
  <si>
    <t>Pembroke</t>
  </si>
  <si>
    <t>East Hampton</t>
  </si>
  <si>
    <t>North Haven</t>
  </si>
  <si>
    <t>Cornville</t>
  </si>
  <si>
    <t>South Windsor</t>
  </si>
  <si>
    <t>Southbury</t>
  </si>
  <si>
    <t>Southington</t>
  </si>
  <si>
    <t>Sprague</t>
  </si>
  <si>
    <t>Suffield</t>
  </si>
  <si>
    <t>Thompson</t>
  </si>
  <si>
    <t>Lea</t>
  </si>
  <si>
    <t>Dix's Grant</t>
  </si>
  <si>
    <t>McCook</t>
  </si>
  <si>
    <t>Claiborne</t>
  </si>
  <si>
    <t>Blair</t>
  </si>
  <si>
    <t>Juneau</t>
  </si>
  <si>
    <t>San Augustine</t>
  </si>
  <si>
    <t>New Portland</t>
  </si>
  <si>
    <t>Kinney</t>
  </si>
  <si>
    <t>Howard</t>
  </si>
  <si>
    <t>San Jacinto</t>
  </si>
  <si>
    <t>Kalamazoo</t>
  </si>
  <si>
    <t>Woodstock</t>
  </si>
  <si>
    <t>Abington</t>
  </si>
  <si>
    <t>Acton</t>
  </si>
  <si>
    <t>Newcastle</t>
  </si>
  <si>
    <t>Newfield</t>
  </si>
  <si>
    <t>Quitman</t>
  </si>
  <si>
    <t>Rabun</t>
  </si>
  <si>
    <t>Kershaw</t>
  </si>
  <si>
    <t>Atoka</t>
  </si>
  <si>
    <t>Sumter</t>
  </si>
  <si>
    <t>Izard</t>
  </si>
  <si>
    <t>Murray</t>
  </si>
  <si>
    <t>Coventry</t>
  </si>
  <si>
    <t>Bar Harbor</t>
  </si>
  <si>
    <t>Gosnold</t>
  </si>
  <si>
    <t>Great Barrington</t>
  </si>
  <si>
    <t>Columbiana</t>
  </si>
  <si>
    <t>Laconia</t>
  </si>
  <si>
    <t>Zavala</t>
  </si>
  <si>
    <t>Kewaunee</t>
  </si>
  <si>
    <t>La Crosse</t>
  </si>
  <si>
    <t>Outagamie</t>
  </si>
  <si>
    <t>Branch</t>
  </si>
  <si>
    <t>Searcy</t>
  </si>
  <si>
    <t>Westminster</t>
  </si>
  <si>
    <t>New Hampshire</t>
  </si>
  <si>
    <t>Monmouth</t>
  </si>
  <si>
    <t>Rockport</t>
  </si>
  <si>
    <t>Mapleton</t>
  </si>
  <si>
    <t>New Fairfield</t>
  </si>
  <si>
    <t>Dover-Foxcroft</t>
  </si>
  <si>
    <t>Woodward</t>
  </si>
  <si>
    <t>Mattawamkeag</t>
  </si>
  <si>
    <t>Maxfield</t>
  </si>
  <si>
    <t>Reading</t>
  </si>
  <si>
    <t>Dexter</t>
  </si>
  <si>
    <t>Dixfield</t>
  </si>
  <si>
    <t>Livermore Falls</t>
  </si>
  <si>
    <t>Lubec</t>
  </si>
  <si>
    <t>Machias</t>
  </si>
  <si>
    <t>Machiasport</t>
  </si>
  <si>
    <t>Clarksville</t>
  </si>
  <si>
    <t>Torrington</t>
  </si>
  <si>
    <t>Westmore</t>
  </si>
  <si>
    <t>Weybridge</t>
  </si>
  <si>
    <t>Date</t>
  </si>
  <si>
    <t>Swansea</t>
  </si>
  <si>
    <t>Taunton</t>
  </si>
  <si>
    <t>San Bernardino</t>
  </si>
  <si>
    <t>La Salle</t>
  </si>
  <si>
    <t>Lake</t>
  </si>
  <si>
    <t>Lassen</t>
  </si>
  <si>
    <t>Malheur</t>
  </si>
  <si>
    <t>Nance</t>
  </si>
  <si>
    <t>Thetford</t>
  </si>
  <si>
    <t>Crisp</t>
  </si>
  <si>
    <t>Brewster</t>
  </si>
  <si>
    <t>Briscoe</t>
  </si>
  <si>
    <t>DuPage</t>
  </si>
  <si>
    <t>Skowhegan</t>
  </si>
  <si>
    <t>Smyrna</t>
  </si>
  <si>
    <t>Solon</t>
  </si>
  <si>
    <t>Alstead</t>
  </si>
  <si>
    <t>Worthington</t>
  </si>
  <si>
    <t>Kennebunkport</t>
  </si>
  <si>
    <t>Kingfield</t>
  </si>
  <si>
    <t>Danforth</t>
  </si>
  <si>
    <t>Dayton</t>
  </si>
  <si>
    <t>Deblois</t>
  </si>
  <si>
    <t>Custer</t>
  </si>
  <si>
    <t>Delta</t>
  </si>
  <si>
    <t>Isle Au Haut</t>
  </si>
  <si>
    <t>District 18</t>
  </si>
  <si>
    <t>Overton</t>
  </si>
  <si>
    <t>Angelina</t>
  </si>
  <si>
    <t>Hocking</t>
  </si>
  <si>
    <t>Baraga</t>
  </si>
  <si>
    <t>Ada</t>
  </si>
  <si>
    <t>Sargent's Purchase</t>
  </si>
  <si>
    <t>Seabrook</t>
  </si>
  <si>
    <t>Yellow Medicine</t>
  </si>
  <si>
    <t>Huron</t>
  </si>
  <si>
    <t>Jerry Brady</t>
  </si>
  <si>
    <t>Marin</t>
  </si>
  <si>
    <t>San Saba</t>
  </si>
  <si>
    <t>Coos</t>
  </si>
  <si>
    <t>Grafton</t>
  </si>
  <si>
    <t>Minnehaha</t>
  </si>
  <si>
    <t>Vermont</t>
  </si>
  <si>
    <t>Presidio</t>
  </si>
  <si>
    <t>Nobles</t>
  </si>
  <si>
    <t>Adair</t>
  </si>
  <si>
    <t>Camas</t>
  </si>
  <si>
    <t>Canyon</t>
  </si>
  <si>
    <t>Fayette</t>
  </si>
  <si>
    <t>Marion</t>
  </si>
  <si>
    <t>Honolulu</t>
  </si>
  <si>
    <t>Clear Creek</t>
  </si>
  <si>
    <t>Cheyenne</t>
  </si>
  <si>
    <t>Santa Clara</t>
  </si>
  <si>
    <t>Trousdale</t>
  </si>
  <si>
    <t>Harrington</t>
  </si>
  <si>
    <t>East Kingston</t>
  </si>
  <si>
    <t>Patten</t>
  </si>
  <si>
    <t>Passadumkeag</t>
  </si>
  <si>
    <t>Beaver Cove</t>
  </si>
  <si>
    <t>Albion</t>
  </si>
  <si>
    <t>Alfred</t>
  </si>
  <si>
    <t>Berwick</t>
  </si>
  <si>
    <t>Lisbon</t>
  </si>
  <si>
    <t>West Gardiner</t>
  </si>
  <si>
    <t>West Paris</t>
  </si>
  <si>
    <t>Hubbardston</t>
  </si>
  <si>
    <t>Vassalboro</t>
  </si>
  <si>
    <t>Veazie</t>
  </si>
  <si>
    <t>Beadle</t>
  </si>
  <si>
    <t>Fort Kent</t>
  </si>
  <si>
    <t>AL</t>
  </si>
  <si>
    <t>Appleton</t>
  </si>
  <si>
    <t>Heath</t>
  </si>
  <si>
    <t>Alna</t>
  </si>
  <si>
    <t>Amity</t>
  </si>
  <si>
    <t>Chelmsford</t>
  </si>
  <si>
    <t>Chicopee</t>
  </si>
  <si>
    <t>Chilmark</t>
  </si>
  <si>
    <t>Hooker</t>
  </si>
  <si>
    <t>Lyman</t>
  </si>
  <si>
    <t>Sauk</t>
  </si>
  <si>
    <t>Lunenburg</t>
  </si>
  <si>
    <t>Rice</t>
  </si>
  <si>
    <t>Riley</t>
  </si>
  <si>
    <t>Rooks</t>
  </si>
  <si>
    <t>Saline</t>
  </si>
  <si>
    <t>Seward</t>
  </si>
  <si>
    <t>Shawnee</t>
  </si>
  <si>
    <t>New Salem</t>
  </si>
  <si>
    <t>Chesterville</t>
  </si>
  <si>
    <t>St. Mary's</t>
  </si>
  <si>
    <t>Carrabassett Valley</t>
  </si>
  <si>
    <t>Carthage</t>
  </si>
  <si>
    <t>Wexford</t>
  </si>
  <si>
    <t>Grayson</t>
  </si>
  <si>
    <t>Closest States</t>
  </si>
  <si>
    <t>McLean</t>
  </si>
  <si>
    <t>Presque Isle</t>
  </si>
  <si>
    <t>Chattahoochee</t>
  </si>
  <si>
    <t>Wheeler</t>
  </si>
  <si>
    <t>Oregon</t>
  </si>
  <si>
    <t>Troup</t>
  </si>
  <si>
    <t>Turner</t>
  </si>
  <si>
    <t>Wellfleet</t>
  </si>
  <si>
    <t>Wendell</t>
  </si>
  <si>
    <t>Fairfax</t>
  </si>
  <si>
    <t>Lowell</t>
  </si>
  <si>
    <t>Ludlow</t>
  </si>
  <si>
    <t>Gwinnett</t>
  </si>
  <si>
    <t>Brazoria</t>
  </si>
  <si>
    <t>Burt</t>
  </si>
  <si>
    <t>Cherry</t>
  </si>
  <si>
    <t>Thornton</t>
  </si>
  <si>
    <t>Buena Vista</t>
  </si>
  <si>
    <t>Strong</t>
  </si>
  <si>
    <t>Swan's Island</t>
  </si>
  <si>
    <t>Kearney</t>
  </si>
  <si>
    <t>Amherst</t>
  </si>
  <si>
    <t>Narragansett</t>
  </si>
  <si>
    <t>Buckfield</t>
  </si>
  <si>
    <t>Somerset</t>
  </si>
  <si>
    <t>Brownville</t>
  </si>
  <si>
    <t>Desha</t>
  </si>
  <si>
    <t>Hull</t>
  </si>
  <si>
    <t>Lenox</t>
  </si>
  <si>
    <t>Leominster</t>
  </si>
  <si>
    <t>Winnebago</t>
  </si>
  <si>
    <t>Coke</t>
  </si>
  <si>
    <t>Vinalhaven</t>
  </si>
  <si>
    <t>Methuen</t>
  </si>
  <si>
    <t>Buchanan</t>
  </si>
  <si>
    <t>Independence</t>
  </si>
  <si>
    <t>Parkman</t>
  </si>
  <si>
    <t>Connecticut</t>
  </si>
  <si>
    <t>Hale's Location</t>
  </si>
  <si>
    <t>Haverhill</t>
  </si>
  <si>
    <t>Hawley</t>
  </si>
  <si>
    <t>Elko</t>
  </si>
  <si>
    <t>McPherson</t>
  </si>
  <si>
    <t>Harrisville</t>
  </si>
  <si>
    <t>Northborough</t>
  </si>
  <si>
    <t>Caldwell</t>
  </si>
  <si>
    <t>Whitefield</t>
  </si>
  <si>
    <t>Rowley</t>
  </si>
  <si>
    <t>Royalston</t>
  </si>
  <si>
    <t>Brooksville</t>
  </si>
  <si>
    <t>Bowdoinham</t>
  </si>
  <si>
    <t>Morrison</t>
  </si>
  <si>
    <t>Jim Hogg</t>
  </si>
  <si>
    <t>Pittsburg</t>
  </si>
  <si>
    <t>Hampton</t>
  </si>
  <si>
    <t>Bronx</t>
  </si>
  <si>
    <t>Rock</t>
  </si>
  <si>
    <t>Hempstead</t>
  </si>
  <si>
    <t>Hampshire</t>
  </si>
  <si>
    <t>Ogemaw</t>
  </si>
  <si>
    <t>Craig</t>
  </si>
  <si>
    <t>Essex</t>
  </si>
  <si>
    <t>Cherokee</t>
  </si>
  <si>
    <t>Fentress</t>
  </si>
  <si>
    <t>Giles</t>
  </si>
  <si>
    <t>Storey</t>
  </si>
  <si>
    <t>Washoe</t>
  </si>
  <si>
    <t>Manitowoc</t>
  </si>
  <si>
    <t>Marathon</t>
  </si>
  <si>
    <t>Sarasota</t>
  </si>
  <si>
    <t>Maverick</t>
  </si>
  <si>
    <t>HI</t>
  </si>
  <si>
    <t>Macon</t>
  </si>
  <si>
    <t>Milam</t>
  </si>
  <si>
    <t>Mills</t>
  </si>
  <si>
    <t>Hot Spring</t>
  </si>
  <si>
    <t>Raynham</t>
  </si>
  <si>
    <t>Mecosta</t>
  </si>
  <si>
    <t>Kenosha</t>
  </si>
  <si>
    <t>Brunswick</t>
  </si>
  <si>
    <t>Traverse</t>
  </si>
  <si>
    <t>Washington</t>
  </si>
  <si>
    <t>Wilcox</t>
  </si>
  <si>
    <t>Winston</t>
  </si>
  <si>
    <t>T</t>
  </si>
  <si>
    <t>Alaska</t>
  </si>
  <si>
    <t>Brattleboro</t>
  </si>
  <si>
    <t>Swisher</t>
  </si>
  <si>
    <t>Butte</t>
  </si>
  <si>
    <t>Westbrook</t>
  </si>
  <si>
    <t>Moultonborough</t>
  </si>
  <si>
    <t>Rowe</t>
  </si>
  <si>
    <t>Fremont</t>
  </si>
  <si>
    <t>Palm Beach</t>
  </si>
  <si>
    <t>Upson</t>
  </si>
  <si>
    <t>Frio</t>
  </si>
  <si>
    <t>Kalkaska</t>
  </si>
  <si>
    <t>Keweenaw</t>
  </si>
  <si>
    <t>Derry</t>
  </si>
  <si>
    <t>Broome</t>
  </si>
  <si>
    <t>Augusta</t>
  </si>
  <si>
    <t>Niagara</t>
  </si>
  <si>
    <t>Deering</t>
  </si>
  <si>
    <t>Campton</t>
  </si>
  <si>
    <t>Lovell</t>
  </si>
  <si>
    <t>Mars Hill</t>
  </si>
  <si>
    <t>Crawford's Purchase</t>
  </si>
  <si>
    <t>Croydon</t>
  </si>
  <si>
    <t>Guadalupe</t>
  </si>
  <si>
    <t>Harding</t>
  </si>
  <si>
    <t>Hidalgo</t>
  </si>
  <si>
    <t>Dimmit</t>
  </si>
  <si>
    <t>Donley</t>
  </si>
  <si>
    <t>Fitzwilliam</t>
  </si>
  <si>
    <t>Milo</t>
  </si>
  <si>
    <t>Minot</t>
  </si>
  <si>
    <t>Vernon</t>
  </si>
  <si>
    <t>Topsham</t>
  </si>
  <si>
    <t>Price</t>
  </si>
  <si>
    <t>Racine</t>
  </si>
  <si>
    <t>Shirley</t>
  </si>
  <si>
    <t>Robertson</t>
  </si>
  <si>
    <t>Van Zandt</t>
  </si>
  <si>
    <t>Willacy</t>
  </si>
  <si>
    <t>Iowa</t>
  </si>
  <si>
    <t>IA</t>
  </si>
  <si>
    <t>Auburn</t>
  </si>
  <si>
    <t>Avon</t>
  </si>
  <si>
    <t>Shoreham</t>
  </si>
  <si>
    <t>Venango</t>
  </si>
  <si>
    <t>Old Lyme</t>
  </si>
  <si>
    <t>Eagle Lake</t>
  </si>
  <si>
    <t>Dallas</t>
  </si>
  <si>
    <t>DeKalb</t>
  </si>
  <si>
    <t>Stewart</t>
  </si>
  <si>
    <t>Glynn</t>
  </si>
  <si>
    <t>Santa Cruz</t>
  </si>
  <si>
    <t>Yuma</t>
  </si>
  <si>
    <t>Cambria</t>
  </si>
  <si>
    <t>Spencer</t>
  </si>
  <si>
    <t>Mahnomen</t>
  </si>
  <si>
    <t>Meeker</t>
  </si>
  <si>
    <t>Dundy</t>
  </si>
  <si>
    <t>Wallingford</t>
  </si>
  <si>
    <t>Erving's Location</t>
  </si>
  <si>
    <t>Moscow</t>
  </si>
  <si>
    <t>Mount Chase</t>
  </si>
  <si>
    <t>Mount Holly</t>
  </si>
  <si>
    <t>Phillipston</t>
  </si>
  <si>
    <t>Archer</t>
  </si>
  <si>
    <t>Schuyler</t>
  </si>
  <si>
    <t>Deaf Smith</t>
  </si>
  <si>
    <t>Blanco</t>
  </si>
  <si>
    <t>Borden</t>
  </si>
  <si>
    <t>Grant</t>
  </si>
  <si>
    <t>Harrison</t>
  </si>
  <si>
    <t>Bosque</t>
  </si>
  <si>
    <t>Shannon</t>
  </si>
  <si>
    <t>District 37</t>
  </si>
  <si>
    <t>District 25</t>
  </si>
  <si>
    <t>Swanton</t>
  </si>
  <si>
    <t>Portsmouth</t>
  </si>
  <si>
    <t>Platte</t>
  </si>
  <si>
    <t>Humboldt</t>
  </si>
  <si>
    <t>Williamsburg</t>
  </si>
  <si>
    <t>Leavenworth</t>
  </si>
  <si>
    <t>Shelby</t>
  </si>
  <si>
    <t>Linn</t>
  </si>
  <si>
    <t>Comanche</t>
  </si>
  <si>
    <t>Cowley</t>
  </si>
  <si>
    <t>Dickinson</t>
  </si>
  <si>
    <t>Antrim</t>
  </si>
  <si>
    <t>Rusk</t>
  </si>
  <si>
    <t>Burnett</t>
  </si>
  <si>
    <t>Little Compton</t>
  </si>
  <si>
    <t>Middletown</t>
  </si>
  <si>
    <t>North Kingstown</t>
  </si>
  <si>
    <t>South Kingstown</t>
  </si>
  <si>
    <t>Queen Anne's</t>
  </si>
  <si>
    <t>Lexington</t>
  </si>
  <si>
    <t>Blaine</t>
  </si>
  <si>
    <t>Columbia Falls</t>
  </si>
  <si>
    <t>New Bedford</t>
  </si>
  <si>
    <t>Greenville</t>
  </si>
  <si>
    <t>Sebec</t>
  </si>
  <si>
    <t>Starks</t>
  </si>
  <si>
    <t>Sidney</t>
  </si>
  <si>
    <t>Berkley</t>
  </si>
  <si>
    <t>Sanford</t>
  </si>
  <si>
    <t>Eastport</t>
  </si>
  <si>
    <t>Eddington</t>
  </si>
  <si>
    <t>New Sharon</t>
  </si>
  <si>
    <t>Revere</t>
  </si>
  <si>
    <t>Killingly</t>
  </si>
  <si>
    <t>Agency</t>
  </si>
  <si>
    <t>Cannon</t>
  </si>
  <si>
    <t>Cheatham</t>
  </si>
  <si>
    <t>Cocke</t>
  </si>
  <si>
    <t>Josephine</t>
  </si>
  <si>
    <t>Fannin</t>
  </si>
  <si>
    <t>Wellington</t>
  </si>
  <si>
    <t>Crowley</t>
  </si>
  <si>
    <t>Elbert</t>
  </si>
  <si>
    <t>Davison</t>
  </si>
  <si>
    <t>Esmeralda</t>
  </si>
  <si>
    <t>Wood</t>
  </si>
  <si>
    <t>Nicollet</t>
  </si>
  <si>
    <t>Cook</t>
  </si>
  <si>
    <t>District 8</t>
  </si>
  <si>
    <t>District 12</t>
  </si>
  <si>
    <t>AR</t>
  </si>
  <si>
    <t>California</t>
  </si>
  <si>
    <t>CA</t>
  </si>
  <si>
    <t>Chippewa</t>
  </si>
  <si>
    <t>Chisago</t>
  </si>
  <si>
    <t>Audubon</t>
  </si>
  <si>
    <t>Madawaska</t>
  </si>
  <si>
    <t>North Canaan</t>
  </si>
  <si>
    <t>Edgecomb</t>
  </si>
  <si>
    <t>Detroit</t>
  </si>
  <si>
    <t>Masardis</t>
  </si>
  <si>
    <t>Rollinsford</t>
  </si>
  <si>
    <t>Rumney</t>
  </si>
  <si>
    <t>Rye</t>
  </si>
  <si>
    <t>Sanbornton</t>
  </si>
  <si>
    <t>District 39</t>
  </si>
  <si>
    <t>Canadian</t>
  </si>
  <si>
    <t>Putney</t>
  </si>
  <si>
    <t>Readsboro</t>
  </si>
  <si>
    <t>Burleson</t>
  </si>
  <si>
    <t>Lincoln</t>
  </si>
  <si>
    <t>Mesa</t>
  </si>
  <si>
    <t>Peoria</t>
  </si>
  <si>
    <t>Troy</t>
  </si>
  <si>
    <t>Perham</t>
  </si>
  <si>
    <t>Kingston</t>
  </si>
  <si>
    <t>Lakeville</t>
  </si>
  <si>
    <t>Arenac</t>
  </si>
  <si>
    <t>Keokuk</t>
  </si>
  <si>
    <t>Billerica</t>
  </si>
  <si>
    <t>Ness</t>
  </si>
  <si>
    <t>Rawlins</t>
  </si>
  <si>
    <t>Reno</t>
  </si>
  <si>
    <t>Gallatin</t>
  </si>
  <si>
    <t>Waite</t>
  </si>
  <si>
    <t>Waldoboro</t>
  </si>
  <si>
    <t>Phippsburg</t>
  </si>
  <si>
    <t>Lafayette</t>
  </si>
  <si>
    <t>Leon</t>
  </si>
  <si>
    <t>Levy</t>
  </si>
  <si>
    <t>Sandusky</t>
  </si>
  <si>
    <t>Wesley</t>
  </si>
  <si>
    <t>Sibley</t>
  </si>
  <si>
    <t>Clinch</t>
  </si>
  <si>
    <t>Enfield</t>
  </si>
  <si>
    <t>Epping</t>
  </si>
  <si>
    <t>Franconia</t>
  </si>
  <si>
    <t>New Sweden</t>
  </si>
  <si>
    <t>Ashford</t>
  </si>
  <si>
    <t>Whitman</t>
  </si>
  <si>
    <t>Scotland</t>
  </si>
  <si>
    <t>Live Oak</t>
  </si>
  <si>
    <t>Monroe</t>
  </si>
  <si>
    <t>Allendale</t>
  </si>
  <si>
    <t>Bamberg</t>
  </si>
  <si>
    <t>Garland</t>
  </si>
  <si>
    <t>Ashtabula</t>
  </si>
  <si>
    <t>St. Croix</t>
  </si>
  <si>
    <t>Michael Badamo</t>
  </si>
  <si>
    <t>Progressive</t>
  </si>
  <si>
    <t>Marilynn Christian</t>
  </si>
  <si>
    <t>Restore Justice-Freedom</t>
  </si>
  <si>
    <t>Pete Diamondstone</t>
  </si>
  <si>
    <t>Liberty Union</t>
  </si>
  <si>
    <t>Cris Ericson</t>
  </si>
  <si>
    <t>Make Marijuana Legal</t>
  </si>
  <si>
    <t>Marijuana Reform</t>
  </si>
  <si>
    <t>Patricia Hejny</t>
  </si>
  <si>
    <t>Chilton</t>
  </si>
  <si>
    <t>Stoddard</t>
  </si>
  <si>
    <t>Gratiot</t>
  </si>
  <si>
    <t>Hillsdale</t>
  </si>
  <si>
    <t>Albany</t>
  </si>
  <si>
    <t>Stearns</t>
  </si>
  <si>
    <t>Arkansas</t>
  </si>
  <si>
    <t>Plymouth</t>
  </si>
  <si>
    <t>Knox</t>
  </si>
  <si>
    <t>Mellette</t>
  </si>
  <si>
    <t>Horry</t>
  </si>
  <si>
    <t>Elmore</t>
  </si>
  <si>
    <t>Eureka</t>
  </si>
  <si>
    <t>Lander</t>
  </si>
  <si>
    <t>Hardee</t>
  </si>
  <si>
    <t>Kleberg</t>
  </si>
  <si>
    <t>Osceola</t>
  </si>
  <si>
    <t>Harris</t>
  </si>
  <si>
    <t>Anoka</t>
  </si>
  <si>
    <t>Becker</t>
  </si>
  <si>
    <t>Norton</t>
  </si>
  <si>
    <t>Clinton</t>
  </si>
  <si>
    <t>Bailey</t>
  </si>
  <si>
    <t>Bandera</t>
  </si>
  <si>
    <t>Bastrop</t>
  </si>
  <si>
    <t>Baylor</t>
  </si>
  <si>
    <t>Tiverton</t>
  </si>
  <si>
    <t>Warwick</t>
  </si>
  <si>
    <t>Winter Harbor</t>
  </si>
  <si>
    <t>Madbury</t>
  </si>
  <si>
    <t>Marlow</t>
  </si>
  <si>
    <t>Danvers</t>
  </si>
  <si>
    <t>Caratunk</t>
  </si>
  <si>
    <t>Newington</t>
  </si>
  <si>
    <t>Frenchboro</t>
  </si>
  <si>
    <t>Santa Rosa</t>
  </si>
  <si>
    <t>Clackamas</t>
  </si>
  <si>
    <t>Clatsop</t>
  </si>
  <si>
    <t>Bradley</t>
  </si>
  <si>
    <t>Monona</t>
  </si>
  <si>
    <t>Liberal</t>
  </si>
  <si>
    <t>Davis</t>
  </si>
  <si>
    <t>Crook</t>
  </si>
  <si>
    <t>McHenry</t>
  </si>
  <si>
    <t>Haywood</t>
  </si>
  <si>
    <t>TN</t>
  </si>
  <si>
    <t>Carlton</t>
  </si>
  <si>
    <t>Twiggs</t>
  </si>
  <si>
    <t>Fresno</t>
  </si>
  <si>
    <t>Box Butte</t>
  </si>
  <si>
    <t>Foxborough</t>
  </si>
  <si>
    <t>Framingham</t>
  </si>
  <si>
    <t>CT</t>
  </si>
  <si>
    <t>WY</t>
  </si>
  <si>
    <t>Bannock</t>
  </si>
  <si>
    <t>Palmyra</t>
  </si>
  <si>
    <t>Landaff</t>
  </si>
  <si>
    <t>Newmarket</t>
  </si>
  <si>
    <t>Portage Lake</t>
  </si>
  <si>
    <t>Portland</t>
  </si>
  <si>
    <t>Sebago</t>
  </si>
  <si>
    <t>Tyngsborough</t>
  </si>
  <si>
    <t>Brewer</t>
  </si>
  <si>
    <t>Bowerbank</t>
  </si>
  <si>
    <t>Bremen</t>
  </si>
  <si>
    <t>Martin</t>
  </si>
  <si>
    <t>Ozaukee</t>
  </si>
  <si>
    <t>Hand</t>
  </si>
  <si>
    <t>Friendship</t>
  </si>
  <si>
    <t>Coryell</t>
  </si>
  <si>
    <t>Cottle</t>
  </si>
  <si>
    <t>Crosby</t>
  </si>
  <si>
    <t>Caddo</t>
  </si>
  <si>
    <t>Stanislaus</t>
  </si>
  <si>
    <t>District 22</t>
  </si>
  <si>
    <t>Tehama</t>
  </si>
  <si>
    <t>Trinity</t>
  </si>
  <si>
    <t>Berks</t>
  </si>
  <si>
    <t>Baltimore</t>
  </si>
  <si>
    <t>Saratoga</t>
  </si>
  <si>
    <t>Barnes</t>
  </si>
  <si>
    <t>Muskingum</t>
  </si>
  <si>
    <t>Merrimac</t>
  </si>
  <si>
    <t>Brookfield</t>
  </si>
  <si>
    <t>New Ashford</t>
  </si>
  <si>
    <t>Sutton</t>
  </si>
  <si>
    <t>Churchill</t>
  </si>
  <si>
    <t>Barry</t>
  </si>
  <si>
    <t>Bucksport</t>
  </si>
  <si>
    <t>Hartford</t>
  </si>
  <si>
    <t>Litchfield</t>
  </si>
  <si>
    <t>Wallagrass</t>
  </si>
  <si>
    <t>Ansonia</t>
  </si>
  <si>
    <t>Sandisfield</t>
  </si>
  <si>
    <t>Sandwich</t>
  </si>
  <si>
    <t>Saugus</t>
  </si>
  <si>
    <t>Owyhee</t>
  </si>
  <si>
    <t>Payette</t>
  </si>
  <si>
    <t>Colebrook</t>
  </si>
  <si>
    <t>Steuben</t>
  </si>
  <si>
    <t>Sullivan</t>
  </si>
  <si>
    <t>Keya Paha</t>
  </si>
  <si>
    <t>Sandgate</t>
  </si>
  <si>
    <t>Searsburg</t>
  </si>
  <si>
    <t>Bartow</t>
  </si>
  <si>
    <t>Crockett</t>
  </si>
  <si>
    <t>Richland</t>
  </si>
  <si>
    <t>Orleans</t>
  </si>
  <si>
    <t>Monterey</t>
  </si>
  <si>
    <t>Merrick</t>
  </si>
  <si>
    <t>Marquette</t>
  </si>
  <si>
    <t>Plumas</t>
  </si>
  <si>
    <t>Gilsum</t>
  </si>
  <si>
    <t>Goffstown</t>
  </si>
  <si>
    <t>Frontier</t>
  </si>
  <si>
    <t>Furnas</t>
  </si>
  <si>
    <t>Sioux</t>
  </si>
  <si>
    <t>Barnwell</t>
  </si>
  <si>
    <t>Beaufort</t>
  </si>
  <si>
    <t>Fairfield</t>
  </si>
  <si>
    <t>Caswell</t>
  </si>
  <si>
    <t>Hot Springs</t>
  </si>
  <si>
    <t>Laramie</t>
  </si>
  <si>
    <t>Gallia</t>
  </si>
  <si>
    <t>Geauga</t>
  </si>
  <si>
    <t>Lebanon</t>
  </si>
  <si>
    <t>Schley</t>
  </si>
  <si>
    <t>Kerr</t>
  </si>
  <si>
    <t>Hockley</t>
  </si>
  <si>
    <t>Kingsbury</t>
  </si>
  <si>
    <t>Bonner</t>
  </si>
  <si>
    <t>Pennsylvania</t>
  </si>
  <si>
    <t>PA</t>
  </si>
  <si>
    <t>Ramsey</t>
  </si>
  <si>
    <t>Cal Skinner</t>
  </si>
  <si>
    <t>James Tobin</t>
  </si>
  <si>
    <t>Skinner</t>
  </si>
  <si>
    <t>Marisellis Brown</t>
  </si>
  <si>
    <t>Tom Vilsack</t>
  </si>
  <si>
    <t>Sally Pederson</t>
  </si>
  <si>
    <t>Mount Desert</t>
  </si>
  <si>
    <t>Taliaferro</t>
  </si>
  <si>
    <t>Tattnall</t>
  </si>
  <si>
    <t>Mariposa</t>
  </si>
  <si>
    <t>McMullen</t>
  </si>
  <si>
    <t>Iosco</t>
  </si>
  <si>
    <t>Dunn</t>
  </si>
  <si>
    <t>Gore</t>
  </si>
  <si>
    <t>Ward</t>
  </si>
  <si>
    <t>Windsor Locks</t>
  </si>
  <si>
    <t>Gilmanton</t>
  </si>
  <si>
    <t>Thayer</t>
  </si>
  <si>
    <t>St. Lucie</t>
  </si>
  <si>
    <t>1st</t>
  </si>
  <si>
    <t>2nd</t>
  </si>
  <si>
    <t>3rd</t>
  </si>
  <si>
    <t>Strafford</t>
  </si>
  <si>
    <t>Chemung</t>
  </si>
  <si>
    <t>Kingman</t>
  </si>
  <si>
    <t>Saunders</t>
  </si>
  <si>
    <t>Jay</t>
  </si>
  <si>
    <t>Winkler</t>
  </si>
  <si>
    <t>Yoakum</t>
  </si>
  <si>
    <t>Young</t>
  </si>
  <si>
    <t>Moody</t>
  </si>
  <si>
    <t>Roberts</t>
  </si>
  <si>
    <t>Gladwin</t>
  </si>
  <si>
    <t>Aransas</t>
  </si>
  <si>
    <t>Charles Mix</t>
  </si>
  <si>
    <t>Arthur</t>
  </si>
  <si>
    <t>Banner</t>
  </si>
  <si>
    <t>Sutter</t>
  </si>
  <si>
    <t>Kandiyohi</t>
  </si>
  <si>
    <t>Escambia</t>
  </si>
  <si>
    <t>Truro</t>
  </si>
  <si>
    <t>Ayer</t>
  </si>
  <si>
    <t>Barre</t>
  </si>
  <si>
    <t>Sanborn</t>
  </si>
  <si>
    <t>Spink</t>
  </si>
  <si>
    <t>Stanley</t>
  </si>
  <si>
    <t>Gogebic</t>
  </si>
  <si>
    <t>Pecos</t>
  </si>
  <si>
    <t>Shasta</t>
  </si>
  <si>
    <t>Lorain</t>
  </si>
  <si>
    <t>Sabine</t>
  </si>
  <si>
    <t>Dixmont</t>
  </si>
  <si>
    <t>Woburn</t>
  </si>
  <si>
    <t>Napa</t>
  </si>
  <si>
    <t>Nevada</t>
  </si>
  <si>
    <t>Orange</t>
  </si>
  <si>
    <t>Dawes</t>
  </si>
  <si>
    <t>Clearwater</t>
  </si>
  <si>
    <t>Gem</t>
  </si>
  <si>
    <t>Gooding</t>
  </si>
  <si>
    <t>Porter</t>
  </si>
  <si>
    <t>Marshall</t>
  </si>
  <si>
    <t>Miller</t>
  </si>
  <si>
    <t>McClain</t>
  </si>
  <si>
    <t>McCurtain</t>
  </si>
  <si>
    <t>Collingsworth</t>
  </si>
  <si>
    <t>Comal</t>
  </si>
  <si>
    <t>Emmet</t>
  </si>
  <si>
    <t>Mendocino</t>
  </si>
  <si>
    <t>White Pine</t>
  </si>
  <si>
    <t>Lenawee</t>
  </si>
  <si>
    <t>Tipton</t>
  </si>
  <si>
    <t>Kane</t>
  </si>
  <si>
    <t>Ohio</t>
  </si>
  <si>
    <t>Jerome</t>
  </si>
  <si>
    <t>Kootenai</t>
  </si>
  <si>
    <t>Latah</t>
  </si>
  <si>
    <t>Solano</t>
  </si>
  <si>
    <t>WI Green</t>
  </si>
  <si>
    <t>Lyon</t>
  </si>
  <si>
    <t>Ottawa</t>
  </si>
  <si>
    <t>Miner</t>
  </si>
  <si>
    <t>Farmington</t>
  </si>
  <si>
    <t>Ross</t>
  </si>
  <si>
    <t>Tinmouth</t>
  </si>
  <si>
    <t>Pushmataha</t>
  </si>
  <si>
    <t>Pottawatomie</t>
  </si>
  <si>
    <t>Kern</t>
  </si>
  <si>
    <t>Imperial</t>
  </si>
  <si>
    <t>Inyo</t>
  </si>
  <si>
    <t>Crawford</t>
  </si>
  <si>
    <t>Klamath</t>
  </si>
  <si>
    <t>Conejos</t>
  </si>
  <si>
    <t>Stratton</t>
  </si>
  <si>
    <t>Sunderland</t>
  </si>
  <si>
    <t>Rutland</t>
  </si>
  <si>
    <t>Steele</t>
  </si>
  <si>
    <t>Swift</t>
  </si>
  <si>
    <t>Cuyahoga</t>
  </si>
  <si>
    <t>Darke</t>
  </si>
  <si>
    <t>Decatur</t>
  </si>
  <si>
    <t>Guernsey</t>
  </si>
  <si>
    <t>Highland</t>
  </si>
  <si>
    <t>Bridgton</t>
  </si>
  <si>
    <t>Allegan</t>
  </si>
  <si>
    <t>Benzie</t>
  </si>
  <si>
    <t>Harvey</t>
  </si>
  <si>
    <t>Alcona</t>
  </si>
  <si>
    <t>Alger</t>
  </si>
  <si>
    <t>Sacramento</t>
  </si>
  <si>
    <t>San Benito</t>
  </si>
  <si>
    <t>Titus</t>
  </si>
  <si>
    <t>Henniker</t>
  </si>
  <si>
    <t>Bethany</t>
  </si>
  <si>
    <t>Natick</t>
  </si>
  <si>
    <t>Keene</t>
  </si>
  <si>
    <t>Cummington</t>
  </si>
  <si>
    <t>Dalton</t>
  </si>
  <si>
    <t>Baxter</t>
  </si>
  <si>
    <t>Bremer</t>
  </si>
  <si>
    <t>Cerro Gordo</t>
  </si>
  <si>
    <t>Sonoma</t>
  </si>
  <si>
    <t>Macomb</t>
  </si>
  <si>
    <t>Manistee</t>
  </si>
  <si>
    <t>Ty Bollerud</t>
  </si>
  <si>
    <t>Mike Managan</t>
  </si>
  <si>
    <t>Aneb Rasta</t>
  </si>
  <si>
    <t>Doyle</t>
  </si>
  <si>
    <t>McCallum</t>
  </si>
  <si>
    <t>Eisenberg</t>
  </si>
  <si>
    <t>Bollerud</t>
  </si>
  <si>
    <t>Managan</t>
  </si>
  <si>
    <t>Rasta</t>
  </si>
  <si>
    <t>James Doyle</t>
  </si>
  <si>
    <t>Barbara Lawton</t>
  </si>
  <si>
    <t>Del Norte</t>
  </si>
  <si>
    <t>El Dorado</t>
  </si>
  <si>
    <t>AZ</t>
  </si>
  <si>
    <t>Apache</t>
  </si>
  <si>
    <t>Cochise</t>
  </si>
  <si>
    <t>Maricopa</t>
  </si>
  <si>
    <t>La Paz</t>
  </si>
  <si>
    <t>Denver</t>
  </si>
  <si>
    <t>Dolores</t>
  </si>
  <si>
    <t>Converse</t>
  </si>
  <si>
    <t>Jeb Bush</t>
  </si>
  <si>
    <t>Frank Brogan</t>
  </si>
  <si>
    <t>Bush</t>
  </si>
  <si>
    <t>Robert Kunst</t>
  </si>
  <si>
    <t>Unicoi</t>
  </si>
  <si>
    <t>New York</t>
  </si>
  <si>
    <t>Casco</t>
  </si>
  <si>
    <t>Castine</t>
  </si>
  <si>
    <t>Castle Hill</t>
  </si>
  <si>
    <t>Webster</t>
  </si>
  <si>
    <t>Pima</t>
  </si>
  <si>
    <t>Hill</t>
  </si>
  <si>
    <t>Navajo</t>
  </si>
  <si>
    <t>Walworth</t>
  </si>
  <si>
    <t>Yankton</t>
  </si>
  <si>
    <t>VT</t>
  </si>
  <si>
    <t>Addison</t>
  </si>
  <si>
    <t>Bennington</t>
  </si>
  <si>
    <t>Banks</t>
  </si>
  <si>
    <t>Arizona</t>
  </si>
  <si>
    <t>Mohave</t>
  </si>
  <si>
    <t>South Dakota</t>
  </si>
  <si>
    <t>SD</t>
  </si>
  <si>
    <t>Lapeer</t>
  </si>
  <si>
    <t>Leelanau</t>
  </si>
  <si>
    <t>Allegheny</t>
  </si>
  <si>
    <t>Fond du Lac</t>
  </si>
  <si>
    <t>Green Lake</t>
  </si>
  <si>
    <t>Itasca</t>
  </si>
  <si>
    <t>Kanabec</t>
  </si>
  <si>
    <t>Brownfield</t>
  </si>
  <si>
    <t>Burnham</t>
  </si>
  <si>
    <t>Rockland</t>
  </si>
  <si>
    <t>Morgan</t>
  </si>
  <si>
    <t>Berkshire</t>
  </si>
  <si>
    <t>Republican</t>
  </si>
  <si>
    <t>Reform</t>
  </si>
  <si>
    <t>Kansas</t>
  </si>
  <si>
    <t>Trumbull</t>
  </si>
  <si>
    <t>Dutchess</t>
  </si>
  <si>
    <t>St. Lawrence</t>
  </si>
  <si>
    <t>San Mateo</t>
  </si>
  <si>
    <t>Jay Greco</t>
  </si>
  <si>
    <t>Thomas Leighton</t>
  </si>
  <si>
    <t>Thomas Hillgardner</t>
  </si>
  <si>
    <t>McCall</t>
  </si>
  <si>
    <t>Cuomo</t>
  </si>
  <si>
    <t>Cronin</t>
  </si>
  <si>
    <t>Aronowitz</t>
  </si>
  <si>
    <t>Jeffrey</t>
  </si>
  <si>
    <t>Mike Johanns</t>
  </si>
  <si>
    <t>Dave Heineman</t>
  </si>
  <si>
    <t>Stormy Dean</t>
  </si>
  <si>
    <t>Melany Chesterman</t>
  </si>
  <si>
    <t>Paul Rosberg</t>
  </si>
  <si>
    <t>Barry Richards</t>
  </si>
  <si>
    <t>Dean</t>
  </si>
  <si>
    <t>Johanns</t>
  </si>
  <si>
    <t>Rosberg</t>
  </si>
  <si>
    <t>Joseph Neal</t>
  </si>
  <si>
    <t>Kenny Guinn</t>
  </si>
  <si>
    <t>Richard Geyer</t>
  </si>
  <si>
    <t>Roseau</t>
  </si>
  <si>
    <t>St. Louis</t>
  </si>
  <si>
    <t>Armstrong</t>
  </si>
  <si>
    <t>Wallowa</t>
  </si>
  <si>
    <t>Wasco</t>
  </si>
  <si>
    <t>Yamhill</t>
  </si>
  <si>
    <t>De Baca</t>
  </si>
  <si>
    <t>Charles</t>
  </si>
  <si>
    <t>Dorchester</t>
  </si>
  <si>
    <t>Candler</t>
  </si>
  <si>
    <t>Carroll</t>
  </si>
  <si>
    <t>Clarion</t>
  </si>
  <si>
    <t>Clearfield</t>
  </si>
  <si>
    <t>Caledonia</t>
  </si>
  <si>
    <t>Right to Life</t>
  </si>
  <si>
    <t>Luzerne</t>
  </si>
  <si>
    <t>Bernalillo</t>
  </si>
  <si>
    <t>Loren Leman</t>
  </si>
  <si>
    <t>Diane Benson</t>
  </si>
  <si>
    <t>Frank Murkowski</t>
  </si>
  <si>
    <t>Jill Stein</t>
  </si>
  <si>
    <t>MA Green</t>
  </si>
  <si>
    <t>Carla Howell</t>
  </si>
  <si>
    <t>Barbara Johnson</t>
  </si>
  <si>
    <t>Schebel</t>
  </si>
  <si>
    <t>Christopher Gabrieli</t>
  </si>
  <si>
    <t>Kerry Healey</t>
  </si>
  <si>
    <t>Dickson</t>
  </si>
  <si>
    <t>Dyer</t>
  </si>
  <si>
    <t>Waupaca</t>
  </si>
  <si>
    <t>FIPS</t>
  </si>
  <si>
    <t>Juniata</t>
  </si>
  <si>
    <t>District 16</t>
  </si>
  <si>
    <t>Cuming</t>
  </si>
  <si>
    <t>Hood</t>
  </si>
  <si>
    <t>Halifax</t>
  </si>
  <si>
    <t>Cassia</t>
  </si>
  <si>
    <t>Clark</t>
  </si>
  <si>
    <t>Lanesborough</t>
  </si>
  <si>
    <t>Oldham</t>
  </si>
  <si>
    <t>Henderson</t>
  </si>
  <si>
    <t>Terrell</t>
  </si>
  <si>
    <t>Thomas</t>
  </si>
  <si>
    <t>Herkimer</t>
  </si>
  <si>
    <t>Grantham</t>
  </si>
  <si>
    <t>Langlade</t>
  </si>
  <si>
    <t>Uinta</t>
  </si>
  <si>
    <t>Worth</t>
  </si>
  <si>
    <t>Hawaii</t>
  </si>
  <si>
    <t>Telfair</t>
  </si>
  <si>
    <t>Pennington</t>
  </si>
  <si>
    <t>Centre</t>
  </si>
  <si>
    <t>Chester</t>
  </si>
  <si>
    <t>Lipscomb</t>
  </si>
  <si>
    <t>Victory</t>
  </si>
  <si>
    <t>City</t>
  </si>
  <si>
    <t>Middlesex</t>
  </si>
  <si>
    <t>EV</t>
  </si>
  <si>
    <t>Bacon</t>
  </si>
  <si>
    <t>Sheboygan</t>
  </si>
  <si>
    <t>Votes</t>
  </si>
  <si>
    <t>Hardeman</t>
  </si>
  <si>
    <t>Will</t>
  </si>
  <si>
    <t>Conecuh</t>
  </si>
  <si>
    <t>Coosa</t>
  </si>
  <si>
    <t>Covington</t>
  </si>
  <si>
    <t>Pope</t>
  </si>
  <si>
    <t>Eau Claire</t>
  </si>
  <si>
    <t>Gage</t>
  </si>
  <si>
    <t>Bedford</t>
  </si>
  <si>
    <t>Logan</t>
  </si>
  <si>
    <t>Hanover</t>
  </si>
  <si>
    <t>Lake of the Woods</t>
  </si>
  <si>
    <t>Llano</t>
  </si>
  <si>
    <t>Loving</t>
  </si>
  <si>
    <t>Orangeburg</t>
  </si>
  <si>
    <t>Woodford</t>
  </si>
  <si>
    <t>Harney</t>
  </si>
  <si>
    <t>East Millinocket</t>
  </si>
  <si>
    <t>Isanti</t>
  </si>
  <si>
    <t>Stark</t>
  </si>
  <si>
    <t>Kenedy</t>
  </si>
  <si>
    <t>Hancock</t>
  </si>
  <si>
    <t>Evans</t>
  </si>
  <si>
    <t>San Luis Obispo</t>
  </si>
  <si>
    <t>UT</t>
  </si>
  <si>
    <t>District 11</t>
  </si>
  <si>
    <t>Gaines</t>
  </si>
  <si>
    <t>Cedar</t>
  </si>
  <si>
    <t>Hudspeth</t>
  </si>
  <si>
    <t>Nebraska</t>
  </si>
  <si>
    <t>NE</t>
  </si>
  <si>
    <t>Winona</t>
  </si>
  <si>
    <t>Spartanburg</t>
  </si>
  <si>
    <t>Lanier</t>
  </si>
  <si>
    <t>Gordon</t>
  </si>
  <si>
    <t>Modoc</t>
  </si>
  <si>
    <t>Colfax</t>
  </si>
  <si>
    <t>Sierra</t>
  </si>
  <si>
    <t>Siskiyou</t>
  </si>
  <si>
    <t>Colrain</t>
  </si>
  <si>
    <t>Manatee</t>
  </si>
  <si>
    <t>Beltrami</t>
  </si>
  <si>
    <t>Big Stone</t>
  </si>
  <si>
    <t>Townsend</t>
  </si>
  <si>
    <t>Appanoose</t>
  </si>
  <si>
    <t>Hirono</t>
  </si>
  <si>
    <t>Lingle</t>
  </si>
  <si>
    <t>Ryan</t>
  </si>
  <si>
    <t>Cunningham</t>
  </si>
  <si>
    <t>Rod Blagojevich</t>
  </si>
  <si>
    <t>Pat Quinn</t>
  </si>
  <si>
    <t>Blagojevich</t>
  </si>
  <si>
    <t>Jim Ryan</t>
  </si>
  <si>
    <t>Carl Hawkins</t>
  </si>
  <si>
    <t>Rhea</t>
  </si>
  <si>
    <t>Goodhue</t>
  </si>
  <si>
    <t>Laurens</t>
  </si>
  <si>
    <t>Waterville</t>
  </si>
  <si>
    <t>Weathersfield</t>
  </si>
  <si>
    <t>Soc. Workers</t>
  </si>
  <si>
    <t>Chaffee</t>
  </si>
  <si>
    <t>Wakulla</t>
  </si>
  <si>
    <t>Walton</t>
  </si>
  <si>
    <t>Margin of Victory</t>
  </si>
  <si>
    <t>Carter</t>
  </si>
  <si>
    <t>Lamb</t>
  </si>
  <si>
    <t>Guthrie</t>
  </si>
  <si>
    <t>Ida</t>
  </si>
  <si>
    <t>Vermilion</t>
  </si>
  <si>
    <t>Whiteside</t>
  </si>
  <si>
    <t>Freeborn</t>
  </si>
  <si>
    <t>Purchase</t>
  </si>
  <si>
    <t>Shnelvar</t>
  </si>
  <si>
    <t>Rollie Heath</t>
  </si>
  <si>
    <t>Bill Owens</t>
  </si>
  <si>
    <t>Ronald Forthofer</t>
  </si>
  <si>
    <t>Ralph Shnelvar</t>
  </si>
  <si>
    <t>Owens</t>
  </si>
  <si>
    <t>Forthofer</t>
  </si>
  <si>
    <t>John Sanchez</t>
  </si>
  <si>
    <t>Rod Adair</t>
  </si>
  <si>
    <t>David Bacon</t>
  </si>
  <si>
    <t>Kathleen Sanchez</t>
  </si>
  <si>
    <t>Sanchez</t>
  </si>
  <si>
    <t>Timothy Hagan</t>
  </si>
  <si>
    <t>Charleta Tavares</t>
  </si>
  <si>
    <t>Bob Taft</t>
  </si>
  <si>
    <t>John Eastman</t>
  </si>
  <si>
    <t>Sadie Stewart</t>
  </si>
  <si>
    <t>Scott Jeffrey</t>
  </si>
  <si>
    <t>District 1</t>
  </si>
  <si>
    <t>Haskell</t>
  </si>
  <si>
    <t>Crittenden</t>
  </si>
  <si>
    <t>Saguache</t>
  </si>
  <si>
    <t>Hemphill</t>
  </si>
  <si>
    <t>Scioto</t>
  </si>
  <si>
    <t>Pilchak</t>
  </si>
  <si>
    <t>Tim Pawlenty</t>
  </si>
  <si>
    <t>Carol Molnau</t>
  </si>
  <si>
    <t xml:space="preserve">Timothy Penny </t>
  </si>
  <si>
    <t>Joel Williams</t>
  </si>
  <si>
    <t>Scott McCallum</t>
  </si>
  <si>
    <t>Henry Haller</t>
  </si>
  <si>
    <t>Diamondstone</t>
  </si>
  <si>
    <t>Jane Earll</t>
  </si>
  <si>
    <t>Michael Morrill</t>
  </si>
  <si>
    <t>Vicki Smedley</t>
  </si>
  <si>
    <t>Ken Krawchuk</t>
  </si>
  <si>
    <t>Dennistown</t>
  </si>
  <si>
    <t>Glenwood</t>
  </si>
  <si>
    <t>Grand Lake Stream</t>
  </si>
  <si>
    <t>Lake View</t>
  </si>
  <si>
    <t>Macwahoc</t>
  </si>
  <si>
    <t>Magalloway</t>
  </si>
  <si>
    <t>Matinicus Isle</t>
  </si>
  <si>
    <t>Monhegan</t>
  </si>
  <si>
    <t>Moro</t>
  </si>
  <si>
    <t>Alan Eisenberg</t>
  </si>
  <si>
    <t>Ericson</t>
  </si>
  <si>
    <t>Hejny</t>
  </si>
  <si>
    <t>Hogan</t>
  </si>
  <si>
    <t>Daniel Adams</t>
  </si>
  <si>
    <t>Kevin Powers</t>
  </si>
  <si>
    <t>Brady</t>
  </si>
  <si>
    <t>Kempthorne</t>
  </si>
  <si>
    <t>Powers</t>
  </si>
  <si>
    <t>C. Dirk Kempthorne</t>
  </si>
  <si>
    <t>Mazie Hirono</t>
  </si>
  <si>
    <t>Matt Matsunaga</t>
  </si>
  <si>
    <t>Linda Lingle</t>
  </si>
  <si>
    <t>James Aiona</t>
  </si>
  <si>
    <t>Tracy Ryan</t>
  </si>
  <si>
    <t>Ken Vaughan</t>
  </si>
  <si>
    <t>Jim Brewer</t>
  </si>
  <si>
    <t>Renee Ing</t>
  </si>
  <si>
    <t>Nonpartisan</t>
  </si>
  <si>
    <t>Jim Abbott</t>
  </si>
  <si>
    <t>Mike Rounds</t>
  </si>
  <si>
    <t>Nathan Barton</t>
  </si>
  <si>
    <t>James Carlson</t>
  </si>
  <si>
    <t>Mercer</t>
  </si>
  <si>
    <t>Kauai</t>
  </si>
  <si>
    <t>NY</t>
  </si>
  <si>
    <t>Largest Margin of Victory</t>
  </si>
  <si>
    <t>Winner</t>
  </si>
  <si>
    <t>Rutherford</t>
  </si>
  <si>
    <t>Pickett</t>
  </si>
  <si>
    <t>De Witt</t>
  </si>
  <si>
    <t>IL</t>
  </si>
  <si>
    <t>Indiana</t>
  </si>
  <si>
    <t>Allen</t>
  </si>
  <si>
    <t>Benton</t>
  </si>
  <si>
    <t>Valley</t>
  </si>
  <si>
    <t>Schenectady</t>
  </si>
  <si>
    <t>Gilchrist</t>
  </si>
  <si>
    <t>Deschutes</t>
  </si>
  <si>
    <t>Gilliam</t>
  </si>
  <si>
    <t>Schoharie</t>
  </si>
  <si>
    <t>Haynesville</t>
  </si>
  <si>
    <t>Kossuth</t>
  </si>
  <si>
    <t>McMinn</t>
  </si>
  <si>
    <t>McNairy</t>
  </si>
  <si>
    <t>Moore</t>
  </si>
  <si>
    <t>Obion</t>
  </si>
  <si>
    <t>Sequatchie</t>
  </si>
  <si>
    <t>Foard</t>
  </si>
  <si>
    <t>Thurston</t>
  </si>
  <si>
    <t>McBride</t>
  </si>
  <si>
    <t>Mahajan</t>
  </si>
  <si>
    <t>Doug Racine</t>
  </si>
  <si>
    <t>Jim Douglas</t>
  </si>
  <si>
    <t>Valencia</t>
  </si>
  <si>
    <t>Sequoyah</t>
  </si>
  <si>
    <t>Tillman</t>
  </si>
  <si>
    <t>Todd</t>
  </si>
  <si>
    <t>Alameda</t>
  </si>
  <si>
    <t>Camden</t>
  </si>
  <si>
    <t>Amador</t>
  </si>
  <si>
    <t>Coleman</t>
  </si>
  <si>
    <t>Wallace</t>
  </si>
  <si>
    <t>Bledsoe</t>
  </si>
  <si>
    <t>Catoosa</t>
  </si>
  <si>
    <t>Charlton</t>
  </si>
  <si>
    <t>Chatham</t>
  </si>
  <si>
    <t>District 5</t>
  </si>
  <si>
    <t>Margin (%)</t>
  </si>
  <si>
    <t>District 4</t>
  </si>
  <si>
    <t>Gulf</t>
  </si>
  <si>
    <t>Buonarroti Adrianna</t>
  </si>
  <si>
    <t>Joseph Pilchak</t>
  </si>
  <si>
    <t>Clara Pilchak</t>
  </si>
  <si>
    <t>US Taxpayers</t>
  </si>
  <si>
    <t>Granholm</t>
  </si>
  <si>
    <t>Posthumus</t>
  </si>
  <si>
    <t>Berrien</t>
  </si>
  <si>
    <t>Brazos</t>
  </si>
  <si>
    <t>Scotts Bluff</t>
  </si>
  <si>
    <t>Winchester</t>
  </si>
  <si>
    <t>Miami-Dade</t>
  </si>
  <si>
    <t>Torrance</t>
  </si>
  <si>
    <t>Mike Wilson</t>
  </si>
  <si>
    <t>Dennis Hawver</t>
  </si>
  <si>
    <t>Election District</t>
  </si>
  <si>
    <t>Hernando</t>
  </si>
  <si>
    <t>Bucks</t>
  </si>
  <si>
    <t>Ouachita</t>
  </si>
  <si>
    <t>Highlands</t>
  </si>
  <si>
    <t>Pickaway</t>
  </si>
  <si>
    <t>States</t>
  </si>
  <si>
    <t>Newton</t>
  </si>
  <si>
    <t>Oconee</t>
  </si>
  <si>
    <t>Wabasha</t>
  </si>
  <si>
    <t>Georgia</t>
  </si>
  <si>
    <t>GA</t>
  </si>
  <si>
    <t>Appling</t>
  </si>
  <si>
    <t>Harlan</t>
  </si>
  <si>
    <t>Rahul Mahajan</t>
  </si>
  <si>
    <t>Pearl</t>
  </si>
  <si>
    <t>Julie Sabo</t>
  </si>
  <si>
    <t>Dick Posthumus</t>
  </si>
  <si>
    <t>NYS Board of Elections Governor Election Returns Nov. 5, 2002</t>
  </si>
  <si>
    <t>Margaret Farrow</t>
  </si>
  <si>
    <t>James Young</t>
  </si>
  <si>
    <t>Jeff Peterson</t>
  </si>
  <si>
    <t>A. Ed Thompson</t>
  </si>
  <si>
    <t>Kathleen Townsend</t>
  </si>
  <si>
    <t>Charles Larson</t>
  </si>
  <si>
    <t>Michael Steele</t>
  </si>
  <si>
    <t>Spear Lancaster</t>
  </si>
  <si>
    <t>Lorenzo Gaztanaga</t>
  </si>
  <si>
    <t>Baldacci</t>
  </si>
  <si>
    <t>Hawkins</t>
  </si>
  <si>
    <t>Okaloosa</t>
  </si>
  <si>
    <t>State of Arizona Official Canvass 2002 General Election - November 5, 2002</t>
  </si>
  <si>
    <t>Phil Bredesen</t>
  </si>
  <si>
    <t>Abbott</t>
  </si>
  <si>
    <t>Rounds</t>
  </si>
  <si>
    <t>Rendell</t>
  </si>
  <si>
    <t>A. Charles Laws</t>
  </si>
  <si>
    <t>David Holmgren</t>
  </si>
  <si>
    <t>Ind. American</t>
  </si>
  <si>
    <t>Jerry Norton</t>
  </si>
  <si>
    <t>Bob Riley</t>
  </si>
  <si>
    <t>John Sophocleus</t>
  </si>
  <si>
    <t>Fran Ulmer</t>
  </si>
  <si>
    <t>Ernie Hall</t>
  </si>
  <si>
    <t>Cianchette</t>
  </si>
  <si>
    <t>Michael</t>
  </si>
  <si>
    <t>Ehrlich</t>
  </si>
  <si>
    <t>Shannon O'Brien</t>
  </si>
  <si>
    <t>Mitt Romney</t>
  </si>
  <si>
    <t>Rockwood</t>
  </si>
  <si>
    <t>Sinclair</t>
  </si>
  <si>
    <t>No. 14 (Cooper)</t>
  </si>
  <si>
    <t>Penobscot Nation</t>
  </si>
  <si>
    <t>Pleasant Point</t>
  </si>
  <si>
    <t>Voting District</t>
  </si>
  <si>
    <t>Richard Aucoin</t>
  </si>
  <si>
    <t>Anthoney Lorenzen</t>
  </si>
  <si>
    <t>Romney</t>
  </si>
  <si>
    <t>Stein</t>
  </si>
  <si>
    <t>Jennifer Granholm</t>
  </si>
  <si>
    <t>John Cherry Jr.</t>
  </si>
  <si>
    <t>Iris Adam</t>
  </si>
  <si>
    <t>Natural Law</t>
  </si>
  <si>
    <t>Adam</t>
  </si>
  <si>
    <t>Democratic</t>
  </si>
  <si>
    <t>Democratic-F.L.</t>
  </si>
  <si>
    <t>Ledford</t>
  </si>
  <si>
    <t>Leinoff</t>
  </si>
  <si>
    <t>Marceaux</t>
  </si>
  <si>
    <t>Contra Costa</t>
  </si>
  <si>
    <t>Ziebach</t>
  </si>
  <si>
    <t>Georgetown</t>
  </si>
  <si>
    <t>Sawyer</t>
  </si>
  <si>
    <t>Shawano</t>
  </si>
  <si>
    <t>Libertarian</t>
  </si>
  <si>
    <t>Holmes</t>
  </si>
  <si>
    <t>Mille Lacs</t>
  </si>
  <si>
    <t>Lackawanna</t>
  </si>
  <si>
    <t>Counties</t>
  </si>
  <si>
    <t>CD</t>
  </si>
  <si>
    <t>Extra Boundary Shapes</t>
  </si>
  <si>
    <t>Popular Vote</t>
  </si>
  <si>
    <t>Palo Alto</t>
  </si>
  <si>
    <t>Cottonwood</t>
  </si>
  <si>
    <t>Idaho</t>
  </si>
  <si>
    <t>ID</t>
  </si>
  <si>
    <t>King</t>
  </si>
  <si>
    <t>Hansford</t>
  </si>
  <si>
    <t>Hartley</t>
  </si>
  <si>
    <t>Collin</t>
  </si>
  <si>
    <t>Grainger</t>
  </si>
  <si>
    <t>Hamblen</t>
  </si>
  <si>
    <t>Antelope</t>
  </si>
  <si>
    <t>Liberty</t>
  </si>
  <si>
    <t>Kamal Buchanan</t>
  </si>
  <si>
    <t>Moe</t>
  </si>
  <si>
    <t>Pawlenty</t>
  </si>
  <si>
    <t>Penny</t>
  </si>
  <si>
    <t>Sachs</t>
  </si>
  <si>
    <t>Aeshliman</t>
  </si>
  <si>
    <t>Hodges</t>
  </si>
  <si>
    <t>Tom Cox</t>
  </si>
  <si>
    <t>Kulongoski</t>
  </si>
  <si>
    <t>Mannix</t>
  </si>
  <si>
    <t>Cox</t>
  </si>
  <si>
    <t>Ed Rendell</t>
  </si>
  <si>
    <t>Catherine Knoll</t>
  </si>
  <si>
    <t>VT Grassroots</t>
  </si>
  <si>
    <t>Cornelius Hogan</t>
  </si>
  <si>
    <t>Brian Pearl</t>
  </si>
  <si>
    <t>Badamo</t>
  </si>
  <si>
    <t>McCormick</t>
  </si>
  <si>
    <t>Tom Stone</t>
  </si>
  <si>
    <t>Kau`i Hill</t>
  </si>
  <si>
    <t>Daniel Cunningham</t>
  </si>
  <si>
    <t>Arthur Powell</t>
  </si>
  <si>
    <t>Free Energy</t>
  </si>
  <si>
    <t>Mike Huckabee</t>
  </si>
  <si>
    <t>Doug Gross</t>
  </si>
  <si>
    <t>Debi Durham</t>
  </si>
  <si>
    <t>Jay Robinson</t>
  </si>
  <si>
    <t>Holly Hart</t>
  </si>
  <si>
    <t>Marlborough</t>
  </si>
  <si>
    <t>Roane</t>
  </si>
  <si>
    <t>Certification of Results November 5, 2002</t>
  </si>
  <si>
    <t>W</t>
  </si>
  <si>
    <t>State of Alaska Division of Elections</t>
  </si>
  <si>
    <t>None of these Cand.</t>
  </si>
  <si>
    <t>None</t>
  </si>
  <si>
    <t>Richard Campagna</t>
  </si>
  <si>
    <t>Vilsack</t>
  </si>
  <si>
    <t>Simmons</t>
  </si>
  <si>
    <t>Waldron</t>
  </si>
  <si>
    <t>Chattooga</t>
  </si>
  <si>
    <t>Houghton</t>
  </si>
  <si>
    <t>Bonneville</t>
  </si>
  <si>
    <t>Montgomery</t>
  </si>
  <si>
    <t>Boundary</t>
  </si>
  <si>
    <t>Dan Winters</t>
  </si>
  <si>
    <t>Desiree Hickson</t>
  </si>
  <si>
    <t>Bill Curry</t>
  </si>
  <si>
    <t>Tift</t>
  </si>
  <si>
    <t>Wilkes</t>
  </si>
  <si>
    <t>Red Willow</t>
  </si>
  <si>
    <t>Newport</t>
  </si>
  <si>
    <t>Martha Robertson</t>
  </si>
  <si>
    <t>Rhoda Gilman</t>
  </si>
  <si>
    <t>Kari Sachs</t>
  </si>
  <si>
    <t>Samuel Farley</t>
  </si>
  <si>
    <t>Lawrence Aeshliman</t>
  </si>
  <si>
    <t>Tamara Houle</t>
  </si>
  <si>
    <t>Booker Hodges IV</t>
  </si>
  <si>
    <t>Taft</t>
  </si>
  <si>
    <t>Eastman</t>
  </si>
  <si>
    <t>Brad Henry</t>
  </si>
  <si>
    <t>Steve Largent</t>
  </si>
  <si>
    <t>Gary Richardson</t>
  </si>
  <si>
    <t>Largent</t>
  </si>
  <si>
    <t>Ted Kulongoski</t>
  </si>
  <si>
    <t>Kevin Mannix</t>
  </si>
  <si>
    <t>Jane Norton</t>
  </si>
  <si>
    <t>Siegelman</t>
  </si>
  <si>
    <t>Sophocleus</t>
  </si>
  <si>
    <t>Ulmer</t>
  </si>
  <si>
    <t>Murkowski</t>
  </si>
  <si>
    <t>Toien</t>
  </si>
  <si>
    <t>Vinzant</t>
  </si>
  <si>
    <t>Napolitano</t>
  </si>
  <si>
    <t>Salmon</t>
  </si>
  <si>
    <t>Mahoney</t>
  </si>
  <si>
    <t>Hess</t>
  </si>
  <si>
    <t>Huckabee</t>
  </si>
  <si>
    <t>Bill Simon</t>
  </si>
  <si>
    <t>Reihnold Gulke</t>
  </si>
  <si>
    <t>American Ind.</t>
  </si>
  <si>
    <t>Gray Davis</t>
  </si>
  <si>
    <t>Gary Copeland</t>
  </si>
  <si>
    <t>Peter Camejo</t>
  </si>
  <si>
    <t>Simon</t>
  </si>
  <si>
    <t>Camejo</t>
  </si>
  <si>
    <t>Copeland</t>
  </si>
  <si>
    <t>Gulke</t>
  </si>
  <si>
    <t>Lehigh</t>
  </si>
  <si>
    <t>Township</t>
  </si>
  <si>
    <t>Location</t>
  </si>
  <si>
    <t>Atkinson</t>
  </si>
  <si>
    <t>Jimmie Lou Fisher</t>
  </si>
  <si>
    <t>Krawchuk</t>
  </si>
  <si>
    <t>Myrth York</t>
  </si>
  <si>
    <t>Donald Carcieri</t>
  </si>
  <si>
    <t>Carcieri</t>
  </si>
  <si>
    <t>Jim Hodges</t>
  </si>
  <si>
    <t>Mark Sanford</t>
  </si>
  <si>
    <t>ST</t>
  </si>
  <si>
    <t>CTY</t>
  </si>
  <si>
    <t>Martin Reynolds</t>
  </si>
  <si>
    <t>State1</t>
  </si>
  <si>
    <t>State2</t>
  </si>
  <si>
    <t>State3</t>
  </si>
  <si>
    <t>State4</t>
  </si>
  <si>
    <t>State5</t>
  </si>
  <si>
    <t>Abbrev</t>
  </si>
  <si>
    <t>dem</t>
  </si>
  <si>
    <t>rep</t>
  </si>
  <si>
    <t>ind</t>
  </si>
  <si>
    <t>lib</t>
  </si>
  <si>
    <t>grn</t>
  </si>
  <si>
    <t>Mike Fisher</t>
  </si>
  <si>
    <t>Gross</t>
  </si>
  <si>
    <t>Robinson</t>
  </si>
  <si>
    <t>Campagna</t>
  </si>
  <si>
    <t>Kathleen Sebelius</t>
  </si>
  <si>
    <t>John Moore</t>
  </si>
  <si>
    <t>Ted Pettibone</t>
  </si>
  <si>
    <t>Ingham</t>
  </si>
  <si>
    <t>Ector</t>
  </si>
  <si>
    <t>Goshen</t>
  </si>
  <si>
    <t>Sevier</t>
  </si>
  <si>
    <t>Carbon</t>
  </si>
  <si>
    <t>Pierce</t>
  </si>
  <si>
    <t>Kittson</t>
  </si>
  <si>
    <t>Koochiching</t>
  </si>
  <si>
    <t>Victoria</t>
  </si>
  <si>
    <t>Bill Thiebaut</t>
  </si>
  <si>
    <t>Tony Sanchez</t>
  </si>
  <si>
    <t>Rick Perry</t>
  </si>
  <si>
    <t>M. Jodi Rell</t>
  </si>
  <si>
    <t>Rowland</t>
  </si>
  <si>
    <t>Jeff Daiell</t>
  </si>
  <si>
    <t>Nashville</t>
  </si>
  <si>
    <t>Oxbow</t>
  </si>
  <si>
    <t>Pleasant Ridge</t>
  </si>
  <si>
    <t>Reed</t>
  </si>
  <si>
    <t>St. John</t>
  </si>
  <si>
    <t>Sandy River</t>
  </si>
  <si>
    <t>Seboeis</t>
  </si>
  <si>
    <t>The Forks</t>
  </si>
  <si>
    <t>West Forks</t>
  </si>
  <si>
    <t>Winterville</t>
  </si>
  <si>
    <t>Freeman</t>
  </si>
  <si>
    <t>Linda Miklowitz</t>
  </si>
  <si>
    <t>NPA</t>
  </si>
  <si>
    <t>Kunst</t>
  </si>
  <si>
    <t>Roy Barnes</t>
  </si>
  <si>
    <t>Sonny Perdue</t>
  </si>
  <si>
    <t>Garrett Hayes</t>
  </si>
  <si>
    <t>Perdue</t>
  </si>
  <si>
    <t>Union</t>
  </si>
  <si>
    <t>Washburn</t>
  </si>
  <si>
    <t>Ryegate</t>
  </si>
  <si>
    <t>Salisbury</t>
  </si>
  <si>
    <t>Providence</t>
  </si>
  <si>
    <t>Waller</t>
  </si>
  <si>
    <t>Texas</t>
  </si>
  <si>
    <t>Pulaski</t>
  </si>
  <si>
    <t>Hays</t>
  </si>
  <si>
    <t>Lubbock</t>
  </si>
  <si>
    <t>George Jespen</t>
  </si>
  <si>
    <t>John Rowland</t>
  </si>
  <si>
    <t>Douglas</t>
  </si>
  <si>
    <t>Eagle</t>
  </si>
  <si>
    <t>Bill McBride</t>
  </si>
  <si>
    <t>Luce</t>
  </si>
  <si>
    <t>Mackinac</t>
  </si>
  <si>
    <t>Etowah</t>
  </si>
  <si>
    <t>% Difference</t>
  </si>
  <si>
    <t>Vote Difference</t>
  </si>
  <si>
    <t>Maryland State Board of Elections</t>
  </si>
  <si>
    <t>2002 Gubernatorial General - Official Results</t>
  </si>
  <si>
    <t>Official Publication</t>
  </si>
  <si>
    <t>William Francis Galvin</t>
  </si>
  <si>
    <t>Secretary of the Commonwealth</t>
  </si>
  <si>
    <t>pub.</t>
  </si>
  <si>
    <t>Tom Rossin</t>
  </si>
  <si>
    <t>Daiell</t>
  </si>
  <si>
    <t>Jennette Bradley</t>
  </si>
  <si>
    <t>Hagan</t>
  </si>
  <si>
    <t>Indian Purchase T3 T4</t>
  </si>
  <si>
    <t>Madawaska Lake</t>
  </si>
  <si>
    <t>No. 21</t>
  </si>
  <si>
    <t>No. 27</t>
  </si>
  <si>
    <t>Orneville</t>
  </si>
  <si>
    <t>Prentiss</t>
  </si>
  <si>
    <t>KS</t>
  </si>
  <si>
    <t>Mashpee</t>
  </si>
  <si>
    <t>Don Siegelman</t>
  </si>
  <si>
    <t>Runnels</t>
  </si>
  <si>
    <t>Volusia</t>
  </si>
  <si>
    <t>Hamlin</t>
  </si>
  <si>
    <t>Suwannee</t>
  </si>
  <si>
    <t>Taylor</t>
  </si>
  <si>
    <t>St. Johns</t>
  </si>
  <si>
    <t>Hickman</t>
  </si>
  <si>
    <t>Hopkins</t>
  </si>
  <si>
    <t>Holt</t>
  </si>
  <si>
    <t>Huntingdon</t>
  </si>
  <si>
    <t>Muscatine</t>
  </si>
  <si>
    <t>Grundy</t>
  </si>
  <si>
    <t>Carlisle</t>
  </si>
  <si>
    <t>Genesee</t>
  </si>
  <si>
    <t>Dave Freudenthal</t>
  </si>
  <si>
    <t>Eli Bebout</t>
  </si>
  <si>
    <t>Dave Dawson</t>
  </si>
  <si>
    <t>Joel Heller</t>
  </si>
  <si>
    <t>Guinn</t>
  </si>
  <si>
    <t>Geyer</t>
  </si>
  <si>
    <t>Laws</t>
  </si>
  <si>
    <t>Holmgren</t>
  </si>
  <si>
    <t>John Babiarz</t>
  </si>
  <si>
    <t>Mark Fernald</t>
  </si>
  <si>
    <t>Craig Benson</t>
  </si>
  <si>
    <t>Fernald</t>
  </si>
  <si>
    <t>Babiarz</t>
  </si>
  <si>
    <t>Bill Richardson</t>
  </si>
  <si>
    <t>Diane Denish</t>
  </si>
  <si>
    <t>Della Coburn</t>
  </si>
  <si>
    <t>Billy Toien</t>
  </si>
  <si>
    <t>Al Anders</t>
  </si>
  <si>
    <t>Don Wright</t>
  </si>
  <si>
    <t>Daniel DeNardo</t>
  </si>
  <si>
    <t>Mahaska</t>
  </si>
  <si>
    <t>Aquinnah</t>
  </si>
  <si>
    <t>Manchester-by-the-Sea</t>
  </si>
  <si>
    <t>Corson</t>
  </si>
  <si>
    <t>Hendry</t>
  </si>
  <si>
    <t>Indian River</t>
  </si>
  <si>
    <t>Loren Bennett</t>
  </si>
  <si>
    <t>Douglas Campbell</t>
  </si>
  <si>
    <t>Watson</t>
  </si>
  <si>
    <t>Wilhoit</t>
  </si>
  <si>
    <t>Ray Ledford, Jr.</t>
  </si>
  <si>
    <t>Tim Shallenburger</t>
  </si>
  <si>
    <t>David Lindstrom</t>
  </si>
  <si>
    <t>Sebelius</t>
  </si>
  <si>
    <t>Shallenburger</t>
  </si>
  <si>
    <t>Pettibone</t>
  </si>
  <si>
    <t>Hawver</t>
  </si>
  <si>
    <t>John Baldacci</t>
  </si>
  <si>
    <t>Peter Cianchette</t>
  </si>
  <si>
    <t>Johnathan Carter</t>
  </si>
  <si>
    <t>John Michael</t>
  </si>
  <si>
    <t>Unenrolled</t>
  </si>
  <si>
    <t>State6</t>
  </si>
  <si>
    <t>Neal</t>
  </si>
  <si>
    <t>H. Carl McCall</t>
  </si>
  <si>
    <t>Dennis Mehiel</t>
  </si>
  <si>
    <t>Mary Donohue</t>
  </si>
  <si>
    <t>B. Thomas Golisano</t>
  </si>
  <si>
    <t>Andrew Cuomo</t>
  </si>
  <si>
    <t>Charles King</t>
  </si>
  <si>
    <t>Gerard Cronin</t>
  </si>
  <si>
    <t>Stasia Vogel</t>
  </si>
  <si>
    <t>Stanley Aronowitz</t>
  </si>
  <si>
    <t>Jennifer Daniels</t>
  </si>
  <si>
    <t>Benedicta</t>
  </si>
  <si>
    <t>Brookton</t>
  </si>
  <si>
    <t>Cary</t>
  </si>
  <si>
    <t>Codyville</t>
  </si>
  <si>
    <t>Coplin</t>
  </si>
  <si>
    <t>Connor</t>
  </si>
  <si>
    <t>Cyr</t>
  </si>
  <si>
    <t>DTT9 &amp; T10</t>
  </si>
  <si>
    <t>No. 8 S.D.</t>
  </si>
  <si>
    <t>T1 R9</t>
  </si>
  <si>
    <t>T17 R5</t>
  </si>
  <si>
    <t>Trescott</t>
  </si>
  <si>
    <t>D</t>
  </si>
  <si>
    <t>R</t>
  </si>
  <si>
    <t>Carlson</t>
  </si>
  <si>
    <t>Bredesen</t>
  </si>
  <si>
    <t>Hilleary</t>
  </si>
  <si>
    <t>Van Hilleary</t>
  </si>
  <si>
    <t>AK Independence</t>
  </si>
  <si>
    <t>Raymond Vinzant Sr.</t>
  </si>
  <si>
    <t>Dawn Mendias</t>
  </si>
  <si>
    <t>Rep. Moderate</t>
  </si>
  <si>
    <t>Janet Napolitano</t>
  </si>
  <si>
    <t>Matt Salmon</t>
  </si>
  <si>
    <t>Richard Mahoney</t>
  </si>
  <si>
    <t>Barry Hess</t>
  </si>
  <si>
    <t>Source</t>
  </si>
  <si>
    <t>Author</t>
  </si>
  <si>
    <t>Author Title</t>
  </si>
  <si>
    <t>Comp</t>
  </si>
  <si>
    <t>Title</t>
  </si>
  <si>
    <t>Complete Title</t>
  </si>
  <si>
    <t>Publisher</t>
  </si>
  <si>
    <t>Year</t>
  </si>
  <si>
    <t>Pages</t>
  </si>
  <si>
    <t>Access Date</t>
  </si>
  <si>
    <t>Type</t>
  </si>
  <si>
    <t>Web Page</t>
  </si>
  <si>
    <t>X</t>
  </si>
  <si>
    <t>Office of the Secretary of State State of Alabama. Elections Division</t>
  </si>
  <si>
    <t>Office of the Secretary of State 2002 General Election 11/5/2002 Governor</t>
  </si>
  <si>
    <t>Vermont Office of the Secretary of State</t>
  </si>
  <si>
    <t xml:space="preserve">General Election - November 5, 2002 </t>
  </si>
  <si>
    <t>Wisconsin State Election Board</t>
  </si>
  <si>
    <t>State of Alaska General Election - November 5, 2002 Official Results</t>
  </si>
  <si>
    <t>Official Canvass</t>
  </si>
  <si>
    <t>Secretary of State</t>
  </si>
  <si>
    <t>Arizona Secretary of State</t>
  </si>
  <si>
    <t>Arkansas Secretary of State. Elections</t>
  </si>
  <si>
    <t>Certification Report 2002 General 2002-11-05 County Summary</t>
  </si>
  <si>
    <t>Statement of Vote</t>
  </si>
  <si>
    <t>Bill Jones</t>
  </si>
  <si>
    <t>California Secretary of State</t>
  </si>
  <si>
    <t>Statement of Vote 2002 General Election November 5, 2002</t>
  </si>
  <si>
    <t>pp. 1-6</t>
  </si>
  <si>
    <t>Official Abstract</t>
  </si>
  <si>
    <t>Donetta Davidson</t>
  </si>
  <si>
    <t>Colorado Secretary of State</t>
  </si>
  <si>
    <t>Gov./Lieutenant Gov.</t>
  </si>
  <si>
    <t>Official Publication of the Abstract of Votes Cast for the 2001 Coordinated 2002 Primary 2002 General</t>
  </si>
  <si>
    <t>pp. 100-102</t>
  </si>
  <si>
    <t>State of Connecticut Secretary of State</t>
  </si>
  <si>
    <t>Vote For Governor And Lieutenant Governor November 5, 2002</t>
  </si>
  <si>
    <t>Florida Department of State. Division of Elections</t>
  </si>
  <si>
    <t>Governor and Lieutenant Governor</t>
  </si>
  <si>
    <t>Florida Department of State Division of Elections November 5, 2002 General Election Official Results</t>
  </si>
  <si>
    <t>Georgia Secretary of State</t>
  </si>
  <si>
    <t>Georgia Election Results Official Results of the November 5, 2002 General Election</t>
  </si>
  <si>
    <t>State of Hawaii Office of Elections</t>
  </si>
  <si>
    <t>General Election 2002 Results ** CERTIFIED **</t>
  </si>
  <si>
    <t>Pete T. Cenarrusa</t>
  </si>
  <si>
    <t>Idaho Secretary of State</t>
  </si>
  <si>
    <t>Abstract of Votes Cast at the General Election November 5, 2002</t>
  </si>
  <si>
    <t>Illinois State Board of Elections</t>
  </si>
  <si>
    <t>Vote Totals General Election - 11/5/2002 Governor and Lieutenant Governor</t>
  </si>
  <si>
    <t>Chester J. Culver</t>
  </si>
  <si>
    <t>Iowa Secretary of State</t>
  </si>
  <si>
    <t>Governor/Lieutenant Governor</t>
  </si>
  <si>
    <t>State of Iowa Canvass Summary Election: 2002 General Election (11/5/2002)</t>
  </si>
  <si>
    <t>Kansas Secretary of State. Division of Elections and Legislative Matters</t>
  </si>
  <si>
    <t>2002 Kansas General Election Results (Governor)</t>
  </si>
  <si>
    <t>Maine Department of the Secretary of State. Bureau of Corporations, Elections, and Commissions</t>
  </si>
  <si>
    <t>General Election Tabulations November 5, 2002 Governor</t>
  </si>
  <si>
    <t>Wisconsin State Elections Board Canvass - County Totals Fall General Election - 11/05/2002</t>
  </si>
  <si>
    <t>Wyoming Secretary of State. Election Administration</t>
  </si>
  <si>
    <t>Statewide Candidate's Abstract -- Official General Election Results -- November 5, 2002</t>
  </si>
  <si>
    <t>Massachusetts Secretary of the Commonwealth. Elections Division</t>
  </si>
  <si>
    <t>Public Document #43 Massachusetts Election Statistics 2002</t>
  </si>
  <si>
    <t>pp. 114-124</t>
  </si>
  <si>
    <t>Michigan Legislative Service Bureau</t>
  </si>
  <si>
    <t>2002 Official Michigan General Election Results</t>
  </si>
  <si>
    <t>Legislative Manual</t>
  </si>
  <si>
    <t>Mary Kiffmeyer</t>
  </si>
  <si>
    <t>Minnesota Office of the Secretary of State. Elections Division</t>
  </si>
  <si>
    <t>Vote for Governor by County November 5, 2002 General Election</t>
  </si>
  <si>
    <t>Legislative Manual 2003-2004</t>
  </si>
  <si>
    <t>Nebraska Secretary of State</t>
  </si>
  <si>
    <t>Official Results-2002 General Election</t>
  </si>
  <si>
    <t>Nevada Secretary of State</t>
  </si>
  <si>
    <t>Election Summary Official 2002 General Election Results</t>
  </si>
  <si>
    <t>New Hampshire Department of State</t>
  </si>
  <si>
    <t>New Hampshire State General Election November 5, 2002</t>
  </si>
  <si>
    <t>New Mexico State Canvassing Board</t>
  </si>
  <si>
    <t>New York State Board of Elections</t>
  </si>
  <si>
    <t>Ohio Secretary of State</t>
  </si>
  <si>
    <t>Governor / Lieutenant Governor Official Tabulation: November 5, 2002</t>
  </si>
  <si>
    <t>Oklahoma State Election Board</t>
  </si>
  <si>
    <t>GOVERNOR General Election — November 5, 2002</t>
  </si>
  <si>
    <t>Election Results and Statistics — 2002</t>
  </si>
  <si>
    <t>Oregon Secretary of State. Elections Division</t>
  </si>
  <si>
    <t>Novemer 5, 2002, General Election Abstract of Votes</t>
  </si>
  <si>
    <t>Pennsylvania Department of State. Bureau of Commissions, Elections and Legislation</t>
  </si>
  <si>
    <t>Official 2002 General Election Results Governor</t>
  </si>
  <si>
    <t>Rhode Island Board of Elections</t>
  </si>
  <si>
    <t>RI General Election November 5, 2002 Results for Governor by Community</t>
  </si>
  <si>
    <t>South Carolina State Election Commission</t>
  </si>
  <si>
    <t xml:space="preserve">South Carolina Election Returns November 5, 2002 South Carolina State Wide General Election Official Results Governor </t>
  </si>
  <si>
    <t>South Dakota Secretary of State</t>
  </si>
  <si>
    <t>Governor Official Returns</t>
  </si>
  <si>
    <t>Tennessee Secretary of State</t>
  </si>
  <si>
    <t>November 5, 2002 General Election Governor</t>
  </si>
  <si>
    <t>Texas Secretary of State. Elections Division</t>
  </si>
  <si>
    <t>Version</t>
  </si>
  <si>
    <t>Note</t>
  </si>
  <si>
    <t>Added data by AK House district.</t>
  </si>
  <si>
    <t>© David Leip 2015 All Rights Reserved</t>
  </si>
  <si>
    <t>Updated vote totals in several counties based on individal county SOVC reports.  Added write-in votes by county per county SOVC reports.</t>
  </si>
  <si>
    <t>Canvass of Returns of General ElectionHeld on November 5, 2002 - State of New Mexico</t>
  </si>
  <si>
    <t>Updated data in Taos County per official "Canvass of the Returns"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</si>
</sst>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#,##0.000"/>
    <numFmt numFmtId="168" formatCode="0.0"/>
    <numFmt numFmtId="169" formatCode="m/d/yyyy"/>
    <numFmt numFmtId="170" formatCode="0.00000%"/>
    <numFmt numFmtId="171" formatCode="0.000000%"/>
    <numFmt numFmtId="172" formatCode="00000"/>
    <numFmt numFmtId="173" formatCode="000"/>
    <numFmt numFmtId="174" formatCode="00"/>
    <numFmt numFmtId="175" formatCode="d\ mmm\ yyyy"/>
  </numFmts>
  <fonts count="16" x14ac:knownFonts="1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7">
    <xf numFmtId="0" fontId="0" fillId="0" borderId="0" xfId="0"/>
    <xf numFmtId="3" fontId="0" fillId="0" borderId="0" xfId="0" applyNumberFormat="1"/>
    <xf numFmtId="10" fontId="0" fillId="0" borderId="0" xfId="0" applyNumberFormat="1"/>
    <xf numFmtId="3" fontId="4" fillId="0" borderId="0" xfId="0" applyNumberFormat="1" applyFont="1"/>
    <xf numFmtId="3" fontId="5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4" fillId="0" borderId="0" xfId="0" applyNumberFormat="1" applyFont="1"/>
    <xf numFmtId="10" fontId="5" fillId="0" borderId="0" xfId="0" applyNumberFormat="1" applyFont="1"/>
    <xf numFmtId="10" fontId="7" fillId="0" borderId="0" xfId="0" applyNumberFormat="1" applyFont="1"/>
    <xf numFmtId="3" fontId="7" fillId="0" borderId="0" xfId="0" applyNumberFormat="1" applyFont="1"/>
    <xf numFmtId="1" fontId="4" fillId="0" borderId="0" xfId="0" applyNumberFormat="1" applyFont="1"/>
    <xf numFmtId="0" fontId="0" fillId="0" borderId="0" xfId="0" applyNumberFormat="1"/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0" borderId="0" xfId="0" applyFill="1" applyAlignment="1"/>
    <xf numFmtId="0" fontId="0" fillId="0" borderId="1" xfId="0" applyFill="1" applyBorder="1"/>
    <xf numFmtId="166" fontId="0" fillId="0" borderId="1" xfId="0" applyNumberFormat="1" applyFill="1" applyBorder="1"/>
    <xf numFmtId="0" fontId="1" fillId="2" borderId="0" xfId="0" applyFont="1" applyFill="1"/>
    <xf numFmtId="3" fontId="0" fillId="0" borderId="1" xfId="0" applyNumberFormat="1" applyFill="1" applyBorder="1"/>
    <xf numFmtId="10" fontId="0" fillId="0" borderId="1" xfId="0" applyNumberFormat="1" applyFill="1" applyBorder="1"/>
    <xf numFmtId="0" fontId="0" fillId="2" borderId="0" xfId="0" applyFill="1"/>
    <xf numFmtId="166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1" xfId="1" applyNumberFormat="1" applyFont="1" applyFill="1" applyBorder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 applyFill="1"/>
    <xf numFmtId="3" fontId="2" fillId="2" borderId="0" xfId="0" applyNumberFormat="1" applyFont="1" applyFill="1"/>
    <xf numFmtId="3" fontId="3" fillId="0" borderId="0" xfId="0" applyNumberFormat="1" applyFont="1"/>
    <xf numFmtId="0" fontId="8" fillId="0" borderId="0" xfId="0" applyFont="1" applyFill="1" applyBorder="1" applyAlignment="1"/>
    <xf numFmtId="0" fontId="12" fillId="0" borderId="0" xfId="0" applyFont="1"/>
    <xf numFmtId="3" fontId="12" fillId="0" borderId="0" xfId="0" applyNumberFormat="1" applyFont="1"/>
    <xf numFmtId="3" fontId="1" fillId="0" borderId="0" xfId="0" applyNumberFormat="1" applyFont="1"/>
    <xf numFmtId="10" fontId="3" fillId="0" borderId="0" xfId="0" applyNumberFormat="1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3" fillId="2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0" fontId="0" fillId="0" borderId="0" xfId="0" applyAlignment="1">
      <alignment wrapText="1"/>
    </xf>
    <xf numFmtId="169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1" fontId="0" fillId="0" borderId="0" xfId="0" applyNumberFormat="1" applyAlignment="1"/>
    <xf numFmtId="3" fontId="7" fillId="0" borderId="0" xfId="0" applyNumberFormat="1" applyFont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Fill="1"/>
    <xf numFmtId="10" fontId="12" fillId="0" borderId="0" xfId="0" applyNumberFormat="1" applyFont="1" applyFill="1"/>
    <xf numFmtId="0" fontId="12" fillId="0" borderId="0" xfId="0" applyFont="1" applyFill="1"/>
    <xf numFmtId="3" fontId="12" fillId="0" borderId="0" xfId="0" applyNumberFormat="1" applyFont="1" applyAlignment="1">
      <alignment horizontal="center"/>
    </xf>
    <xf numFmtId="10" fontId="12" fillId="0" borderId="0" xfId="0" applyNumberFormat="1" applyFont="1"/>
    <xf numFmtId="170" fontId="0" fillId="0" borderId="0" xfId="0" applyNumberFormat="1"/>
    <xf numFmtId="171" fontId="0" fillId="0" borderId="0" xfId="0" applyNumberFormat="1"/>
    <xf numFmtId="1" fontId="5" fillId="0" borderId="0" xfId="0" applyNumberFormat="1" applyFont="1"/>
    <xf numFmtId="1" fontId="7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3" fillId="0" borderId="0" xfId="0" applyFont="1" applyBorder="1"/>
    <xf numFmtId="167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3" fillId="0" borderId="0" xfId="0" applyNumberFormat="1" applyFont="1"/>
    <xf numFmtId="174" fontId="0" fillId="0" borderId="0" xfId="0" applyNumberFormat="1"/>
    <xf numFmtId="173" fontId="3" fillId="0" borderId="0" xfId="0" applyNumberFormat="1" applyFont="1"/>
    <xf numFmtId="174" fontId="0" fillId="0" borderId="0" xfId="0" applyNumberFormat="1" applyAlignment="1">
      <alignment horizontal="right"/>
    </xf>
    <xf numFmtId="172" fontId="0" fillId="0" borderId="0" xfId="0" applyNumberFormat="1" applyAlignment="1">
      <alignment horizontal="left"/>
    </xf>
    <xf numFmtId="172" fontId="0" fillId="0" borderId="0" xfId="0" applyNumberFormat="1" applyAlignment="1">
      <alignment horizontal="right"/>
    </xf>
    <xf numFmtId="0" fontId="1" fillId="0" borderId="1" xfId="0" applyFont="1" applyFill="1" applyBorder="1"/>
    <xf numFmtId="10" fontId="3" fillId="2" borderId="0" xfId="0" applyNumberFormat="1" applyFont="1" applyFill="1"/>
    <xf numFmtId="10" fontId="3" fillId="0" borderId="1" xfId="0" applyNumberFormat="1" applyFont="1" applyFill="1" applyBorder="1"/>
    <xf numFmtId="3" fontId="3" fillId="0" borderId="1" xfId="0" applyNumberFormat="1" applyFont="1" applyFill="1" applyBorder="1"/>
    <xf numFmtId="0" fontId="3" fillId="0" borderId="0" xfId="0" applyNumberFormat="1" applyFont="1" applyAlignment="1"/>
    <xf numFmtId="172" fontId="3" fillId="0" borderId="0" xfId="0" applyNumberFormat="1" applyFont="1"/>
    <xf numFmtId="168" fontId="0" fillId="0" borderId="0" xfId="0" applyNumberFormat="1"/>
    <xf numFmtId="14" fontId="0" fillId="0" borderId="0" xfId="0" applyNumberFormat="1"/>
    <xf numFmtId="175" fontId="1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4" fontId="3" fillId="0" borderId="0" xfId="0" applyNumberFormat="1" applyFont="1"/>
    <xf numFmtId="0" fontId="0" fillId="0" borderId="0" xfId="0" applyFont="1"/>
    <xf numFmtId="169" fontId="0" fillId="0" borderId="0" xfId="0" applyNumberFormat="1" applyFont="1"/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0" fontId="4" fillId="0" borderId="0" xfId="0" applyNumberFormat="1" applyFont="1" applyFill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0" fontId="6" fillId="0" borderId="0" xfId="0" applyNumberFormat="1" applyFont="1" applyAlignment="1"/>
    <xf numFmtId="10" fontId="5" fillId="0" borderId="0" xfId="0" applyNumberFormat="1" applyFont="1" applyAlignment="1">
      <alignment horizontal="center"/>
    </xf>
    <xf numFmtId="0" fontId="5" fillId="0" borderId="0" xfId="0" applyFont="1" applyAlignment="1"/>
    <xf numFmtId="10" fontId="7" fillId="0" borderId="0" xfId="0" applyNumberFormat="1" applyFont="1" applyAlignment="1">
      <alignment horizontal="center"/>
    </xf>
    <xf numFmtId="0" fontId="7" fillId="0" borderId="0" xfId="0" applyFont="1" applyAlignment="1"/>
    <xf numFmtId="10" fontId="3" fillId="0" borderId="0" xfId="0" applyNumberFormat="1" applyFont="1" applyAlignment="1">
      <alignment horizontal="center"/>
    </xf>
    <xf numFmtId="0" fontId="3" fillId="0" borderId="0" xfId="0" applyFont="1" applyAlignme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50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672225.0</c:v>
                </c:pt>
                <c:pt idx="1">
                  <c:v>669105.0</c:v>
                </c:pt>
                <c:pt idx="2">
                  <c:v>0.491732946710918</c:v>
                </c:pt>
                <c:pt idx="3">
                  <c:v>25722.5082670533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197009.0</c:v>
                </c:pt>
                <c:pt idx="1">
                  <c:v>179647.0</c:v>
                </c:pt>
                <c:pt idx="2">
                  <c:v>0.515581900499856</c:v>
                </c:pt>
                <c:pt idx="3">
                  <c:v>5453.484418099501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231566.0</c:v>
                </c:pt>
                <c:pt idx="1">
                  <c:v>171711.0</c:v>
                </c:pt>
                <c:pt idx="2">
                  <c:v>0.562767785319714</c:v>
                </c:pt>
                <c:pt idx="3">
                  <c:v>8199.43723221468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1.84704E6</c:v>
                </c:pt>
                <c:pt idx="1">
                  <c:v>1.59496E6</c:v>
                </c:pt>
                <c:pt idx="2">
                  <c:v>0.521926219259084</c:v>
                </c:pt>
                <c:pt idx="3">
                  <c:v>96890.47807378074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Graphs!$F$14:$I$14</c:f>
              <c:numCache>
                <c:formatCode>#,##0</c:formatCode>
                <c:ptCount val="4"/>
                <c:pt idx="0">
                  <c:v>540449.0</c:v>
                </c:pt>
                <c:pt idx="1">
                  <c:v>456612.0</c:v>
                </c:pt>
                <c:pt idx="2">
                  <c:v>0.526855085094394</c:v>
                </c:pt>
                <c:pt idx="3">
                  <c:v>28740.4731449149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Graphs!$F$15:$I$15</c:f>
              <c:numCache>
                <c:formatCode>#,##0</c:formatCode>
                <c:ptCount val="4"/>
                <c:pt idx="0">
                  <c:v>441858.0</c:v>
                </c:pt>
                <c:pt idx="1">
                  <c:v>376830.0</c:v>
                </c:pt>
                <c:pt idx="2">
                  <c:v>0.528734339288492</c:v>
                </c:pt>
                <c:pt idx="3">
                  <c:v>17001.47126566071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Graphs!$F$16:$I$16</c:f>
              <c:numCache>
                <c:formatCode>#,##0</c:formatCode>
                <c:ptCount val="4"/>
                <c:pt idx="0">
                  <c:v>238179.0</c:v>
                </c:pt>
                <c:pt idx="1">
                  <c:v>209496.0</c:v>
                </c:pt>
                <c:pt idx="2">
                  <c:v>10612.0</c:v>
                </c:pt>
                <c:pt idx="3">
                  <c:v>46903.0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Graphs!$F$17:$I$17</c:f>
              <c:numCache>
                <c:formatCode>#,##0</c:formatCode>
                <c:ptCount val="4"/>
                <c:pt idx="0">
                  <c:v>879592.0</c:v>
                </c:pt>
                <c:pt idx="1">
                  <c:v>813422.0</c:v>
                </c:pt>
                <c:pt idx="2">
                  <c:v>0.515533247097755</c:v>
                </c:pt>
                <c:pt idx="3">
                  <c:v>13164.4844667529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Graphs!$F$18:$I$18</c:f>
              <c:numCache>
                <c:formatCode>#,##0</c:formatCode>
                <c:ptCount val="4"/>
                <c:pt idx="0">
                  <c:v>1.091988E6</c:v>
                </c:pt>
                <c:pt idx="1">
                  <c:v>985981.0</c:v>
                </c:pt>
                <c:pt idx="2">
                  <c:v>0.497674984584211</c:v>
                </c:pt>
                <c:pt idx="3">
                  <c:v>116209.5023250154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Graphs!$F$19:$I$19</c:f>
              <c:numCache>
                <c:formatCode>#,##0</c:formatCode>
                <c:ptCount val="4"/>
                <c:pt idx="0">
                  <c:v>1.633796E6</c:v>
                </c:pt>
                <c:pt idx="1">
                  <c:v>1.506104E6</c:v>
                </c:pt>
                <c:pt idx="2">
                  <c:v>0.514166035942616</c:v>
                </c:pt>
                <c:pt idx="3">
                  <c:v>37664.48583396405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Graphs!$F$20:$I$20</c:f>
              <c:numCache>
                <c:formatCode>#,##0</c:formatCode>
                <c:ptCount val="4"/>
                <c:pt idx="0">
                  <c:v>999473.0</c:v>
                </c:pt>
                <c:pt idx="1">
                  <c:v>821268.0</c:v>
                </c:pt>
                <c:pt idx="2">
                  <c:v>364534.0</c:v>
                </c:pt>
                <c:pt idx="3">
                  <c:v>67198.0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129279.0</c:v>
                </c:pt>
                <c:pt idx="1">
                  <c:v>94216.0</c:v>
                </c:pt>
                <c:pt idx="2">
                  <c:v>0.558479203746263</c:v>
                </c:pt>
                <c:pt idx="3">
                  <c:v>7988.441520796254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Graphs!$F$21:$I$21</c:f>
              <c:numCache>
                <c:formatCode>#,##0</c:formatCode>
                <c:ptCount val="4"/>
                <c:pt idx="0">
                  <c:v>330349.0</c:v>
                </c:pt>
                <c:pt idx="1">
                  <c:v>132348.0</c:v>
                </c:pt>
                <c:pt idx="2">
                  <c:v>0.686809108694341</c:v>
                </c:pt>
                <c:pt idx="3">
                  <c:v>18293.31319089131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Graphs!$F$22:$I$22</c:f>
              <c:numCache>
                <c:formatCode>#,##0</c:formatCode>
                <c:ptCount val="4"/>
                <c:pt idx="0">
                  <c:v>344001.0</c:v>
                </c:pt>
                <c:pt idx="1">
                  <c:v>110935.0</c:v>
                </c:pt>
                <c:pt idx="2">
                  <c:v>0.682434697735871</c:v>
                </c:pt>
                <c:pt idx="3">
                  <c:v>49142.31756530226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Graphs!$F$23:$I$23</c:f>
              <c:numCache>
                <c:formatCode>#,##0</c:formatCode>
                <c:ptCount val="4"/>
                <c:pt idx="0">
                  <c:v>259663.0</c:v>
                </c:pt>
                <c:pt idx="1">
                  <c:v>169277.0</c:v>
                </c:pt>
                <c:pt idx="2">
                  <c:v>0.586178483710178</c:v>
                </c:pt>
                <c:pt idx="3">
                  <c:v>14035.41382151629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Graphs!$F$38:$I$38</c:f>
              <c:numCache>
                <c:formatCode>#,##0</c:formatCode>
                <c:ptCount val="4"/>
                <c:pt idx="0">
                  <c:v>3.101999E7</c:v>
                </c:pt>
                <c:pt idx="1">
                  <c:v>2.7868757E7</c:v>
                </c:pt>
                <c:pt idx="2">
                  <c:v>1.409348E6</c:v>
                </c:pt>
                <c:pt idx="3">
                  <c:v>2.171177E6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Graphs!$F$39:$I$39</c:f>
              <c:numCache>
                <c:formatCode>General</c:formatCode>
                <c:ptCount val="4"/>
                <c:pt idx="0">
                  <c:v>22.0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Graphs!$F$24:$I$24</c:f>
              <c:numCache>
                <c:formatCode>#,##0</c:formatCode>
                <c:ptCount val="4"/>
                <c:pt idx="0">
                  <c:v>268693.0</c:v>
                </c:pt>
                <c:pt idx="1">
                  <c:v>189074.0</c:v>
                </c:pt>
                <c:pt idx="2">
                  <c:v>0.554883702680321</c:v>
                </c:pt>
                <c:pt idx="3">
                  <c:v>26465.44511629732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Graphs!$F$25:$I$25</c:f>
              <c:numCache>
                <c:formatCode>#,##0</c:formatCode>
                <c:ptCount val="4"/>
                <c:pt idx="0">
                  <c:v>2.262255E6</c:v>
                </c:pt>
                <c:pt idx="1">
                  <c:v>1.534064E6</c:v>
                </c:pt>
                <c:pt idx="2">
                  <c:v>654016.0</c:v>
                </c:pt>
                <c:pt idx="3">
                  <c:v>128743.0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Graphs!$F$26:$I$26</c:f>
              <c:numCache>
                <c:formatCode>#,##0</c:formatCode>
                <c:ptCount val="4"/>
                <c:pt idx="0">
                  <c:v>1.865007E6</c:v>
                </c:pt>
                <c:pt idx="1">
                  <c:v>1.236924E6</c:v>
                </c:pt>
                <c:pt idx="2">
                  <c:v>126686.0</c:v>
                </c:pt>
                <c:pt idx="3">
                  <c:v>375.0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Graphs!$F$27:$I$27</c:f>
              <c:numCache>
                <c:formatCode>#,##0</c:formatCode>
                <c:ptCount val="4"/>
                <c:pt idx="0">
                  <c:v>448143.0</c:v>
                </c:pt>
                <c:pt idx="1">
                  <c:v>441277.0</c:v>
                </c:pt>
                <c:pt idx="2">
                  <c:v>146200.0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Graphs!$F$28:$I$28</c:f>
              <c:numCache>
                <c:formatCode>#,##0</c:formatCode>
                <c:ptCount val="4"/>
                <c:pt idx="0">
                  <c:v>618004.0</c:v>
                </c:pt>
                <c:pt idx="1">
                  <c:v>581785.0</c:v>
                </c:pt>
                <c:pt idx="2">
                  <c:v>0.490285974500534</c:v>
                </c:pt>
                <c:pt idx="3">
                  <c:v>60707.5097140255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566284.0</c:v>
                </c:pt>
                <c:pt idx="1">
                  <c:v>554465.0</c:v>
                </c:pt>
                <c:pt idx="2">
                  <c:v>84947.0</c:v>
                </c:pt>
                <c:pt idx="3">
                  <c:v>20415.0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Graphs!$F$29:$I$29</c:f>
              <c:numCache>
                <c:formatCode>#,##0</c:formatCode>
                <c:ptCount val="4"/>
                <c:pt idx="0">
                  <c:v>1.913235E6</c:v>
                </c:pt>
                <c:pt idx="1">
                  <c:v>1.589408E6</c:v>
                </c:pt>
                <c:pt idx="2">
                  <c:v>0.53412643087402</c:v>
                </c:pt>
                <c:pt idx="3">
                  <c:v>79345.46587356912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Graphs!$F$30:$I$30</c:f>
              <c:numCache>
                <c:formatCode>#,##0</c:formatCode>
                <c:ptCount val="4"/>
                <c:pt idx="0">
                  <c:v>181827.0</c:v>
                </c:pt>
                <c:pt idx="1">
                  <c:v>150229.0</c:v>
                </c:pt>
                <c:pt idx="2">
                  <c:v>0.547579323969451</c:v>
                </c:pt>
                <c:pt idx="3">
                  <c:v>-0.547579323969451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Graphs!$F$31:$I$31</c:f>
              <c:numCache>
                <c:formatCode>#,##0</c:formatCode>
                <c:ptCount val="4"/>
                <c:pt idx="0">
                  <c:v>585422.0</c:v>
                </c:pt>
                <c:pt idx="1">
                  <c:v>521140.0</c:v>
                </c:pt>
                <c:pt idx="2">
                  <c:v>0.528490374416033</c:v>
                </c:pt>
                <c:pt idx="3">
                  <c:v>1162.471509625584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Graphs!$F$32:$I$32</c:f>
              <c:numCache>
                <c:formatCode>#,##0</c:formatCode>
                <c:ptCount val="4"/>
                <c:pt idx="0">
                  <c:v>189920.0</c:v>
                </c:pt>
                <c:pt idx="1">
                  <c:v>140263.0</c:v>
                </c:pt>
                <c:pt idx="2">
                  <c:v>0.56767266760123</c:v>
                </c:pt>
                <c:pt idx="3">
                  <c:v>4375.432327332399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Graphs!$F$33:$I$33</c:f>
              <c:numCache>
                <c:formatCode>#,##0</c:formatCode>
                <c:ptCount val="4"/>
                <c:pt idx="0">
                  <c:v>837284.0</c:v>
                </c:pt>
                <c:pt idx="1">
                  <c:v>786803.0</c:v>
                </c:pt>
                <c:pt idx="2">
                  <c:v>0.50647272780064</c:v>
                </c:pt>
                <c:pt idx="3">
                  <c:v>29079.4935272722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Graphs!$F$34:$I$34</c:f>
              <c:numCache>
                <c:formatCode>#,##0</c:formatCode>
                <c:ptCount val="4"/>
                <c:pt idx="0">
                  <c:v>2.632541E6</c:v>
                </c:pt>
                <c:pt idx="1">
                  <c:v>1.819843E6</c:v>
                </c:pt>
                <c:pt idx="2">
                  <c:v>0.578074909875518</c:v>
                </c:pt>
                <c:pt idx="3">
                  <c:v>101594.4219250901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Graphs!$F$35:$I$35</c:f>
              <c:numCache>
                <c:formatCode>#,##0</c:formatCode>
                <c:ptCount val="4"/>
                <c:pt idx="0">
                  <c:v>103436.0</c:v>
                </c:pt>
                <c:pt idx="1">
                  <c:v>97565.0</c:v>
                </c:pt>
                <c:pt idx="2">
                  <c:v>22353.0</c:v>
                </c:pt>
                <c:pt idx="3">
                  <c:v>6807.0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Graphs!$F$36:$I$36</c:f>
              <c:numCache>
                <c:formatCode>#,##0</c:formatCode>
                <c:ptCount val="4"/>
                <c:pt idx="0">
                  <c:v>800515.0</c:v>
                </c:pt>
                <c:pt idx="1">
                  <c:v>734779.0</c:v>
                </c:pt>
                <c:pt idx="2">
                  <c:v>0.450905709243647</c:v>
                </c:pt>
                <c:pt idx="3">
                  <c:v>240054.5490942908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Graphs!$F$37:$I$37</c:f>
              <c:numCache>
                <c:formatCode>#,##0</c:formatCode>
                <c:ptCount val="4"/>
                <c:pt idx="0">
                  <c:v>92662.0</c:v>
                </c:pt>
                <c:pt idx="1">
                  <c:v>88873.0</c:v>
                </c:pt>
                <c:pt idx="2">
                  <c:v>0.499636038153985</c:v>
                </c:pt>
                <c:pt idx="3">
                  <c:v>3923.500363961846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24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5056222309576"/>
          <c:y val="0.0564104329753636"/>
          <c:w val="0.820224944101383"/>
          <c:h val="0.80000250401424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Graphs!$F$41:$H$41</c:f>
              <c:strCache>
                <c:ptCount val="3"/>
                <c:pt idx="0">
                  <c:v>Democratic</c:v>
                </c:pt>
                <c:pt idx="1">
                  <c:v>Republican</c:v>
                </c:pt>
                <c:pt idx="2">
                  <c:v>Independ.</c:v>
                </c:pt>
              </c:strCache>
            </c:strRef>
          </c:cat>
          <c:val>
            <c:numRef>
              <c:f>Graphs!$G$39:$H$39</c:f>
              <c:numCache>
                <c:formatCode>General</c:formatCode>
                <c:ptCount val="2"/>
                <c:pt idx="0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7580360"/>
        <c:axId val="-2017577000"/>
        <c:axId val="0"/>
      </c:bar3DChart>
      <c:catAx>
        <c:axId val="-2017580360"/>
        <c:scaling>
          <c:orientation val="maxMin"/>
        </c:scaling>
        <c:delete val="0"/>
        <c:axPos val="l"/>
        <c:numFmt formatCode="0.0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757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577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7580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427082.0</c:v>
                </c:pt>
                <c:pt idx="1">
                  <c:v>378250.0</c:v>
                </c:pt>
                <c:pt idx="2">
                  <c:v>0.530078342203511</c:v>
                </c:pt>
                <c:pt idx="3">
                  <c:v>363.4699216577965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906797039046"/>
          <c:y val="0.155039933381279"/>
          <c:w val="0.165467771213687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Graphs!$G$71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549336"/>
        <c:axId val="-2017546024"/>
      </c:barChart>
      <c:catAx>
        <c:axId val="-201754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754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546024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7549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38856068437"/>
          <c:y val="0.449615806805708"/>
          <c:w val="0.122302265679682"/>
          <c:h val="0.069767970021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Graphs!$E$84:$E$87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Independ.</c:v>
                </c:pt>
                <c:pt idx="3">
                  <c:v>Other</c:v>
                </c:pt>
              </c:strCache>
            </c:strRef>
          </c:cat>
          <c:val>
            <c:numRef>
              <c:f>Graphs!$F$84:$F$87</c:f>
              <c:numCache>
                <c:formatCode>0</c:formatCode>
                <c:ptCount val="4"/>
                <c:pt idx="0">
                  <c:v>22.0</c:v>
                </c:pt>
                <c:pt idx="1">
                  <c:v>14.0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Graphs!$E$84:$E$87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Independ.</c:v>
                </c:pt>
                <c:pt idx="3">
                  <c:v>Other</c:v>
                </c:pt>
              </c:strCache>
            </c:strRef>
          </c:cat>
          <c:val>
            <c:numRef>
              <c:f>Graphs!$F$96:$F$99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Graphs!$E$84:$E$87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Independ.</c:v>
                </c:pt>
                <c:pt idx="3">
                  <c:v>Other</c:v>
                </c:pt>
              </c:strCache>
            </c:strRef>
          </c:cat>
          <c:val>
            <c:numRef>
              <c:f>Graphs!$F$108:$F$111</c:f>
              <c:numCache>
                <c:formatCode>0</c:formatCode>
                <c:ptCount val="4"/>
                <c:pt idx="0">
                  <c:v>1490.0</c:v>
                </c:pt>
                <c:pt idx="1">
                  <c:v>692.0</c:v>
                </c:pt>
                <c:pt idx="2">
                  <c:v>8.0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Democratic</a:t>
            </a:r>
          </a:p>
        </c:rich>
      </c:tx>
      <c:layout>
        <c:manualLayout>
          <c:xMode val="edge"/>
          <c:yMode val="edge"/>
          <c:x val="0.39498447716576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3048831588"/>
          <c:y val="0.161290322580645"/>
          <c:w val="0.78056456201805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1.0</c:v>
                </c:pt>
                <c:pt idx="1">
                  <c:v>109.0</c:v>
                </c:pt>
                <c:pt idx="2">
                  <c:v>323.0</c:v>
                </c:pt>
                <c:pt idx="3">
                  <c:v>561.0</c:v>
                </c:pt>
                <c:pt idx="4">
                  <c:v>650.0</c:v>
                </c:pt>
                <c:pt idx="5">
                  <c:v>401.0</c:v>
                </c:pt>
                <c:pt idx="6">
                  <c:v>105.0</c:v>
                </c:pt>
                <c:pt idx="7">
                  <c:v>28.0</c:v>
                </c:pt>
                <c:pt idx="8">
                  <c:v>11.0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176488"/>
        <c:axId val="-2018170408"/>
      </c:barChart>
      <c:catAx>
        <c:axId val="-201817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724157724088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17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7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176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Republican</a:t>
            </a:r>
          </a:p>
        </c:rich>
      </c:tx>
      <c:layout>
        <c:manualLayout>
          <c:xMode val="edge"/>
          <c:yMode val="edge"/>
          <c:x val="0.40067373003614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3361950693"/>
          <c:y val="0.158357771260997"/>
          <c:w val="0.764310392589956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1.0</c:v>
                </c:pt>
                <c:pt idx="1">
                  <c:v>13.0</c:v>
                </c:pt>
                <c:pt idx="2">
                  <c:v>61.0</c:v>
                </c:pt>
                <c:pt idx="3">
                  <c:v>240.0</c:v>
                </c:pt>
                <c:pt idx="4">
                  <c:v>541.0</c:v>
                </c:pt>
                <c:pt idx="5">
                  <c:v>617.0</c:v>
                </c:pt>
                <c:pt idx="6">
                  <c:v>471.0</c:v>
                </c:pt>
                <c:pt idx="7">
                  <c:v>216.0</c:v>
                </c:pt>
                <c:pt idx="8">
                  <c:v>29.0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209816"/>
        <c:axId val="-2018507640"/>
      </c:barChart>
      <c:catAx>
        <c:axId val="-201820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851894475265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50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50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209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Independent</a:t>
            </a:r>
          </a:p>
        </c:rich>
      </c:tx>
      <c:layout>
        <c:manualLayout>
          <c:xMode val="edge"/>
          <c:yMode val="edge"/>
          <c:x val="0.38590667258722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188293355923"/>
          <c:y val="0.158357771260997"/>
          <c:w val="0.734900533013929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1995.0</c:v>
                </c:pt>
                <c:pt idx="1">
                  <c:v>149.0</c:v>
                </c:pt>
                <c:pt idx="2">
                  <c:v>25.0</c:v>
                </c:pt>
                <c:pt idx="3">
                  <c:v>13.0</c:v>
                </c:pt>
                <c:pt idx="4">
                  <c:v>5.0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472616"/>
        <c:axId val="-2018466536"/>
      </c:barChart>
      <c:catAx>
        <c:axId val="-201847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3355792122929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46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472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4280225874"/>
          <c:y val="0.160818828252659"/>
          <c:w val="0.833730908352845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1.0</c:v>
                </c:pt>
                <c:pt idx="1">
                  <c:v>109.0</c:v>
                </c:pt>
                <c:pt idx="2">
                  <c:v>323.0</c:v>
                </c:pt>
                <c:pt idx="3">
                  <c:v>561.0</c:v>
                </c:pt>
                <c:pt idx="4">
                  <c:v>650.0</c:v>
                </c:pt>
                <c:pt idx="5">
                  <c:v>401.0</c:v>
                </c:pt>
                <c:pt idx="6">
                  <c:v>105.0</c:v>
                </c:pt>
                <c:pt idx="7">
                  <c:v>28.0</c:v>
                </c:pt>
                <c:pt idx="8">
                  <c:v>11.0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1.0</c:v>
                </c:pt>
                <c:pt idx="1">
                  <c:v>13.0</c:v>
                </c:pt>
                <c:pt idx="2">
                  <c:v>61.0</c:v>
                </c:pt>
                <c:pt idx="3">
                  <c:v>240.0</c:v>
                </c:pt>
                <c:pt idx="4">
                  <c:v>541.0</c:v>
                </c:pt>
                <c:pt idx="5">
                  <c:v>617.0</c:v>
                </c:pt>
                <c:pt idx="6">
                  <c:v>471.0</c:v>
                </c:pt>
                <c:pt idx="7">
                  <c:v>216.0</c:v>
                </c:pt>
                <c:pt idx="8">
                  <c:v>29.0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426072"/>
        <c:axId val="-2018420056"/>
      </c:barChart>
      <c:catAx>
        <c:axId val="-201842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3065174370981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42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2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18426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3.53349E6</c:v>
                </c:pt>
                <c:pt idx="1">
                  <c:v>3.169801E6</c:v>
                </c:pt>
                <c:pt idx="2">
                  <c:v>0.472769041601385</c:v>
                </c:pt>
                <c:pt idx="3">
                  <c:v>770738.5272309585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884583.0</c:v>
                </c:pt>
                <c:pt idx="1">
                  <c:v>475373.0</c:v>
                </c:pt>
                <c:pt idx="2">
                  <c:v>0.626208231334799</c:v>
                </c:pt>
                <c:pt idx="3">
                  <c:v>52645.37379176867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573958.0</c:v>
                </c:pt>
                <c:pt idx="1">
                  <c:v>448984.0</c:v>
                </c:pt>
                <c:pt idx="2">
                  <c:v>0.561054860322308</c:v>
                </c:pt>
                <c:pt idx="3">
                  <c:v>55.4389451396777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2.856845E6</c:v>
                </c:pt>
                <c:pt idx="1">
                  <c:v>2.201427E6</c:v>
                </c:pt>
                <c:pt idx="2">
                  <c:v>0.56010187858991</c:v>
                </c:pt>
                <c:pt idx="3">
                  <c:v>42308.43989812141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1.041702E6</c:v>
                </c:pt>
                <c:pt idx="1">
                  <c:v>937153.0</c:v>
                </c:pt>
                <c:pt idx="2">
                  <c:v>0.513596196920401</c:v>
                </c:pt>
                <c:pt idx="3">
                  <c:v>49395.48640380308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131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132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133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2006600</xdr:colOff>
      <xdr:row>11</xdr:row>
      <xdr:rowOff>127000</xdr:rowOff>
    </xdr:to>
    <xdr:graphicFrame macro="">
      <xdr:nvGraphicFramePr>
        <xdr:cNvPr id="3134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2006600</xdr:colOff>
      <xdr:row>11</xdr:row>
      <xdr:rowOff>127000</xdr:rowOff>
    </xdr:to>
    <xdr:graphicFrame macro="">
      <xdr:nvGraphicFramePr>
        <xdr:cNvPr id="3135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2006600</xdr:colOff>
      <xdr:row>11</xdr:row>
      <xdr:rowOff>127000</xdr:rowOff>
    </xdr:to>
    <xdr:graphicFrame macro="">
      <xdr:nvGraphicFramePr>
        <xdr:cNvPr id="3136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2006600</xdr:colOff>
      <xdr:row>23</xdr:row>
      <xdr:rowOff>127000</xdr:rowOff>
    </xdr:to>
    <xdr:graphicFrame macro="">
      <xdr:nvGraphicFramePr>
        <xdr:cNvPr id="3137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2006600</xdr:colOff>
      <xdr:row>23</xdr:row>
      <xdr:rowOff>127000</xdr:rowOff>
    </xdr:to>
    <xdr:graphicFrame macro="">
      <xdr:nvGraphicFramePr>
        <xdr:cNvPr id="3140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2006600</xdr:colOff>
      <xdr:row>23</xdr:row>
      <xdr:rowOff>127000</xdr:rowOff>
    </xdr:to>
    <xdr:graphicFrame macro="">
      <xdr:nvGraphicFramePr>
        <xdr:cNvPr id="3141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2006600</xdr:colOff>
      <xdr:row>23</xdr:row>
      <xdr:rowOff>127000</xdr:rowOff>
    </xdr:to>
    <xdr:graphicFrame macro="">
      <xdr:nvGraphicFramePr>
        <xdr:cNvPr id="3142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2006600</xdr:colOff>
      <xdr:row>35</xdr:row>
      <xdr:rowOff>127000</xdr:rowOff>
    </xdr:to>
    <xdr:graphicFrame macro="">
      <xdr:nvGraphicFramePr>
        <xdr:cNvPr id="3143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2006600</xdr:colOff>
      <xdr:row>35</xdr:row>
      <xdr:rowOff>127000</xdr:rowOff>
    </xdr:to>
    <xdr:graphicFrame macro="">
      <xdr:nvGraphicFramePr>
        <xdr:cNvPr id="3144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13</xdr:col>
      <xdr:colOff>2006600</xdr:colOff>
      <xdr:row>35</xdr:row>
      <xdr:rowOff>127000</xdr:rowOff>
    </xdr:to>
    <xdr:graphicFrame macro="">
      <xdr:nvGraphicFramePr>
        <xdr:cNvPr id="3146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14</xdr:col>
      <xdr:colOff>2006600</xdr:colOff>
      <xdr:row>35</xdr:row>
      <xdr:rowOff>127000</xdr:rowOff>
    </xdr:to>
    <xdr:graphicFrame macro="">
      <xdr:nvGraphicFramePr>
        <xdr:cNvPr id="3147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2006600</xdr:colOff>
      <xdr:row>47</xdr:row>
      <xdr:rowOff>127000</xdr:rowOff>
    </xdr:to>
    <xdr:graphicFrame macro="">
      <xdr:nvGraphicFramePr>
        <xdr:cNvPr id="3150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2006600</xdr:colOff>
      <xdr:row>47</xdr:row>
      <xdr:rowOff>127000</xdr:rowOff>
    </xdr:to>
    <xdr:graphicFrame macro="">
      <xdr:nvGraphicFramePr>
        <xdr:cNvPr id="3151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2006600</xdr:colOff>
      <xdr:row>47</xdr:row>
      <xdr:rowOff>127000</xdr:rowOff>
    </xdr:to>
    <xdr:graphicFrame macro="">
      <xdr:nvGraphicFramePr>
        <xdr:cNvPr id="3152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14</xdr:col>
      <xdr:colOff>2006600</xdr:colOff>
      <xdr:row>47</xdr:row>
      <xdr:rowOff>127000</xdr:rowOff>
    </xdr:to>
    <xdr:graphicFrame macro="">
      <xdr:nvGraphicFramePr>
        <xdr:cNvPr id="3153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2006600</xdr:colOff>
      <xdr:row>47</xdr:row>
      <xdr:rowOff>127000</xdr:rowOff>
    </xdr:to>
    <xdr:graphicFrame macro="">
      <xdr:nvGraphicFramePr>
        <xdr:cNvPr id="3154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13</xdr:col>
      <xdr:colOff>2006600</xdr:colOff>
      <xdr:row>59</xdr:row>
      <xdr:rowOff>127000</xdr:rowOff>
    </xdr:to>
    <xdr:graphicFrame macro="">
      <xdr:nvGraphicFramePr>
        <xdr:cNvPr id="3159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14</xdr:col>
      <xdr:colOff>2006600</xdr:colOff>
      <xdr:row>59</xdr:row>
      <xdr:rowOff>127000</xdr:rowOff>
    </xdr:to>
    <xdr:graphicFrame macro="">
      <xdr:nvGraphicFramePr>
        <xdr:cNvPr id="3160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15</xdr:col>
      <xdr:colOff>2006600</xdr:colOff>
      <xdr:row>59</xdr:row>
      <xdr:rowOff>127000</xdr:rowOff>
    </xdr:to>
    <xdr:graphicFrame macro="">
      <xdr:nvGraphicFramePr>
        <xdr:cNvPr id="3161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6</xdr:col>
      <xdr:colOff>101600</xdr:colOff>
      <xdr:row>52</xdr:row>
      <xdr:rowOff>127000</xdr:rowOff>
    </xdr:to>
    <xdr:graphicFrame macro="">
      <xdr:nvGraphicFramePr>
        <xdr:cNvPr id="316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9</xdr:col>
      <xdr:colOff>101600</xdr:colOff>
      <xdr:row>53</xdr:row>
      <xdr:rowOff>127000</xdr:rowOff>
    </xdr:to>
    <xdr:graphicFrame macro="">
      <xdr:nvGraphicFramePr>
        <xdr:cNvPr id="3164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11</xdr:col>
      <xdr:colOff>2006600</xdr:colOff>
      <xdr:row>71</xdr:row>
      <xdr:rowOff>127000</xdr:rowOff>
    </xdr:to>
    <xdr:graphicFrame macro="">
      <xdr:nvGraphicFramePr>
        <xdr:cNvPr id="3166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12</xdr:col>
      <xdr:colOff>2006600</xdr:colOff>
      <xdr:row>71</xdr:row>
      <xdr:rowOff>127000</xdr:rowOff>
    </xdr:to>
    <xdr:graphicFrame macro="">
      <xdr:nvGraphicFramePr>
        <xdr:cNvPr id="3167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15</xdr:col>
      <xdr:colOff>2006600</xdr:colOff>
      <xdr:row>71</xdr:row>
      <xdr:rowOff>127000</xdr:rowOff>
    </xdr:to>
    <xdr:graphicFrame macro="">
      <xdr:nvGraphicFramePr>
        <xdr:cNvPr id="3170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10</xdr:col>
      <xdr:colOff>2006600</xdr:colOff>
      <xdr:row>83</xdr:row>
      <xdr:rowOff>127000</xdr:rowOff>
    </xdr:to>
    <xdr:graphicFrame macro="">
      <xdr:nvGraphicFramePr>
        <xdr:cNvPr id="3171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11</xdr:col>
      <xdr:colOff>2006600</xdr:colOff>
      <xdr:row>83</xdr:row>
      <xdr:rowOff>127000</xdr:rowOff>
    </xdr:to>
    <xdr:graphicFrame macro="">
      <xdr:nvGraphicFramePr>
        <xdr:cNvPr id="3172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12</xdr:col>
      <xdr:colOff>2006600</xdr:colOff>
      <xdr:row>83</xdr:row>
      <xdr:rowOff>127000</xdr:rowOff>
    </xdr:to>
    <xdr:graphicFrame macro="">
      <xdr:nvGraphicFramePr>
        <xdr:cNvPr id="3173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13</xdr:col>
      <xdr:colOff>2006600</xdr:colOff>
      <xdr:row>83</xdr:row>
      <xdr:rowOff>127000</xdr:rowOff>
    </xdr:to>
    <xdr:graphicFrame macro="">
      <xdr:nvGraphicFramePr>
        <xdr:cNvPr id="3174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14</xdr:col>
      <xdr:colOff>2006600</xdr:colOff>
      <xdr:row>83</xdr:row>
      <xdr:rowOff>127000</xdr:rowOff>
    </xdr:to>
    <xdr:graphicFrame macro="">
      <xdr:nvGraphicFramePr>
        <xdr:cNvPr id="3175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15</xdr:col>
      <xdr:colOff>2006600</xdr:colOff>
      <xdr:row>83</xdr:row>
      <xdr:rowOff>127000</xdr:rowOff>
    </xdr:to>
    <xdr:graphicFrame macro="">
      <xdr:nvGraphicFramePr>
        <xdr:cNvPr id="3176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85</xdr:row>
      <xdr:rowOff>0</xdr:rowOff>
    </xdr:from>
    <xdr:to>
      <xdr:col>10</xdr:col>
      <xdr:colOff>2006600</xdr:colOff>
      <xdr:row>95</xdr:row>
      <xdr:rowOff>127000</xdr:rowOff>
    </xdr:to>
    <xdr:graphicFrame macro="">
      <xdr:nvGraphicFramePr>
        <xdr:cNvPr id="3177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85</xdr:row>
      <xdr:rowOff>0</xdr:rowOff>
    </xdr:from>
    <xdr:to>
      <xdr:col>11</xdr:col>
      <xdr:colOff>2006600</xdr:colOff>
      <xdr:row>95</xdr:row>
      <xdr:rowOff>127000</xdr:rowOff>
    </xdr:to>
    <xdr:graphicFrame macro="">
      <xdr:nvGraphicFramePr>
        <xdr:cNvPr id="3178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13</xdr:col>
      <xdr:colOff>2006600</xdr:colOff>
      <xdr:row>95</xdr:row>
      <xdr:rowOff>127000</xdr:rowOff>
    </xdr:to>
    <xdr:graphicFrame macro="">
      <xdr:nvGraphicFramePr>
        <xdr:cNvPr id="3180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11</xdr:col>
      <xdr:colOff>2006600</xdr:colOff>
      <xdr:row>107</xdr:row>
      <xdr:rowOff>127000</xdr:rowOff>
    </xdr:to>
    <xdr:graphicFrame macro="">
      <xdr:nvGraphicFramePr>
        <xdr:cNvPr id="3184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12</xdr:col>
      <xdr:colOff>2006600</xdr:colOff>
      <xdr:row>107</xdr:row>
      <xdr:rowOff>127000</xdr:rowOff>
    </xdr:to>
    <xdr:graphicFrame macro="">
      <xdr:nvGraphicFramePr>
        <xdr:cNvPr id="3185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0</xdr:colOff>
      <xdr:row>54</xdr:row>
      <xdr:rowOff>12700</xdr:rowOff>
    </xdr:from>
    <xdr:to>
      <xdr:col>9</xdr:col>
      <xdr:colOff>889000</xdr:colOff>
      <xdr:row>69</xdr:row>
      <xdr:rowOff>12700</xdr:rowOff>
    </xdr:to>
    <xdr:graphicFrame macro="">
      <xdr:nvGraphicFramePr>
        <xdr:cNvPr id="3186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25400</xdr:colOff>
      <xdr:row>70</xdr:row>
      <xdr:rowOff>12700</xdr:rowOff>
    </xdr:from>
    <xdr:to>
      <xdr:col>8</xdr:col>
      <xdr:colOff>838200</xdr:colOff>
      <xdr:row>80</xdr:row>
      <xdr:rowOff>0</xdr:rowOff>
    </xdr:to>
    <xdr:graphicFrame macro="">
      <xdr:nvGraphicFramePr>
        <xdr:cNvPr id="3187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9</xdr:col>
      <xdr:colOff>101600</xdr:colOff>
      <xdr:row>94</xdr:row>
      <xdr:rowOff>127000</xdr:rowOff>
    </xdr:to>
    <xdr:graphicFrame macro="">
      <xdr:nvGraphicFramePr>
        <xdr:cNvPr id="3189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96</xdr:row>
      <xdr:rowOff>0</xdr:rowOff>
    </xdr:from>
    <xdr:to>
      <xdr:col>9</xdr:col>
      <xdr:colOff>101600</xdr:colOff>
      <xdr:row>106</xdr:row>
      <xdr:rowOff>127000</xdr:rowOff>
    </xdr:to>
    <xdr:graphicFrame macro="">
      <xdr:nvGraphicFramePr>
        <xdr:cNvPr id="3190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108</xdr:row>
      <xdr:rowOff>0</xdr:rowOff>
    </xdr:from>
    <xdr:to>
      <xdr:col>9</xdr:col>
      <xdr:colOff>101600</xdr:colOff>
      <xdr:row>118</xdr:row>
      <xdr:rowOff>127000</xdr:rowOff>
    </xdr:to>
    <xdr:graphicFrame macro="">
      <xdr:nvGraphicFramePr>
        <xdr:cNvPr id="3191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177800</xdr:colOff>
      <xdr:row>125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99</xdr:row>
      <xdr:rowOff>63500</xdr:rowOff>
    </xdr:from>
    <xdr:to>
      <xdr:col>8</xdr:col>
      <xdr:colOff>139700</xdr:colOff>
      <xdr:row>125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99</xdr:row>
      <xdr:rowOff>63500</xdr:rowOff>
    </xdr:from>
    <xdr:to>
      <xdr:col>12</xdr:col>
      <xdr:colOff>114300</xdr:colOff>
      <xdr:row>125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584200</xdr:colOff>
      <xdr:row>99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33" sqref="C33"/>
    </sheetView>
  </sheetViews>
  <sheetFormatPr baseColWidth="10" defaultRowHeight="13" x14ac:dyDescent="0"/>
  <sheetData>
    <row r="1" spans="1:2">
      <c r="A1" t="s">
        <v>3119</v>
      </c>
    </row>
    <row r="2" spans="1:2">
      <c r="A2" t="s">
        <v>72</v>
      </c>
    </row>
    <row r="4" spans="1:2">
      <c r="A4" t="s">
        <v>73</v>
      </c>
      <c r="B4" s="115">
        <v>1.3</v>
      </c>
    </row>
    <row r="5" spans="1:2">
      <c r="A5" t="s">
        <v>1660</v>
      </c>
      <c r="B5" s="116">
        <v>40758</v>
      </c>
    </row>
  </sheetData>
  <phoneticPr fontId="1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P44"/>
  <sheetViews>
    <sheetView workbookViewId="0">
      <selection activeCell="A24" sqref="A24:XFD24"/>
    </sheetView>
  </sheetViews>
  <sheetFormatPr baseColWidth="10" defaultRowHeight="13" x14ac:dyDescent="0"/>
  <cols>
    <col min="1" max="1" width="15.140625" style="10" customWidth="1"/>
    <col min="2" max="3" width="14" style="10" customWidth="1"/>
    <col min="4" max="4" width="13.140625" style="10" customWidth="1"/>
    <col min="5" max="5" width="5.28515625" style="10" customWidth="1"/>
    <col min="6" max="6" width="50.28515625" style="10" customWidth="1"/>
    <col min="7" max="7" width="56.140625" style="10" customWidth="1"/>
    <col min="8" max="8" width="76" style="10" customWidth="1"/>
    <col min="9" max="9" width="10.7109375" style="10"/>
    <col min="10" max="10" width="10.85546875" style="10" customWidth="1"/>
    <col min="11" max="11" width="10.7109375" style="119"/>
    <col min="12" max="12" width="5" style="10" customWidth="1"/>
    <col min="13" max="13" width="10.5703125" style="10" customWidth="1"/>
    <col min="14" max="14" width="10.7109375" style="10"/>
    <col min="15" max="15" width="4.85546875" style="10" customWidth="1"/>
  </cols>
  <sheetData>
    <row r="1" spans="1:16" s="59" customFormat="1">
      <c r="A1" s="59" t="s">
        <v>831</v>
      </c>
      <c r="B1" s="59" t="s">
        <v>3020</v>
      </c>
      <c r="C1" s="59" t="s">
        <v>3021</v>
      </c>
      <c r="D1" s="59" t="s">
        <v>3022</v>
      </c>
      <c r="E1" s="59" t="s">
        <v>3023</v>
      </c>
      <c r="F1" s="59" t="s">
        <v>1952</v>
      </c>
      <c r="G1" s="59" t="s">
        <v>3024</v>
      </c>
      <c r="H1" s="59" t="s">
        <v>3025</v>
      </c>
      <c r="I1" s="59" t="s">
        <v>3026</v>
      </c>
      <c r="J1" s="59" t="s">
        <v>2432</v>
      </c>
      <c r="K1" s="117" t="s">
        <v>1660</v>
      </c>
      <c r="L1" s="59" t="s">
        <v>3027</v>
      </c>
      <c r="M1" s="59" t="s">
        <v>3028</v>
      </c>
      <c r="N1" s="59" t="s">
        <v>3029</v>
      </c>
      <c r="O1" s="59" t="s">
        <v>3030</v>
      </c>
    </row>
    <row r="2" spans="1:16">
      <c r="A2" s="10" t="s">
        <v>1163</v>
      </c>
      <c r="B2" s="10" t="s">
        <v>3031</v>
      </c>
      <c r="C2" s="10" t="s">
        <v>3032</v>
      </c>
      <c r="D2" s="10" t="s">
        <v>3032</v>
      </c>
      <c r="E2" s="10" t="s">
        <v>3032</v>
      </c>
      <c r="F2" s="10" t="s">
        <v>3033</v>
      </c>
      <c r="G2" s="10" t="s">
        <v>3032</v>
      </c>
      <c r="H2" s="10" t="s">
        <v>2764</v>
      </c>
      <c r="I2" s="10" t="s">
        <v>3032</v>
      </c>
      <c r="J2" s="10" t="s">
        <v>3032</v>
      </c>
      <c r="K2" s="118">
        <v>36118</v>
      </c>
      <c r="L2" s="10">
        <v>2002</v>
      </c>
      <c r="M2" s="10" t="s">
        <v>3032</v>
      </c>
      <c r="N2" s="118">
        <v>37352</v>
      </c>
      <c r="O2" s="10" t="s">
        <v>2765</v>
      </c>
    </row>
    <row r="3" spans="1:16">
      <c r="A3" s="10" t="s">
        <v>1843</v>
      </c>
      <c r="B3" s="10" t="s">
        <v>3031</v>
      </c>
      <c r="C3" s="10" t="s">
        <v>3032</v>
      </c>
      <c r="D3" s="10" t="s">
        <v>3032</v>
      </c>
      <c r="E3" s="10" t="s">
        <v>3032</v>
      </c>
      <c r="F3" s="10" t="s">
        <v>2766</v>
      </c>
      <c r="G3" s="10" t="s">
        <v>3032</v>
      </c>
      <c r="H3" s="10" t="s">
        <v>3038</v>
      </c>
      <c r="I3" s="10" t="s">
        <v>3032</v>
      </c>
      <c r="J3" s="10" t="s">
        <v>3032</v>
      </c>
      <c r="K3" s="118">
        <v>36134</v>
      </c>
      <c r="L3" s="10">
        <v>2002</v>
      </c>
      <c r="M3" s="10" t="s">
        <v>3032</v>
      </c>
      <c r="N3" s="118">
        <v>37390</v>
      </c>
      <c r="O3" s="10" t="s">
        <v>2765</v>
      </c>
    </row>
    <row r="4" spans="1:16">
      <c r="A4" s="10" t="s">
        <v>2334</v>
      </c>
      <c r="B4" s="10" t="s">
        <v>3039</v>
      </c>
      <c r="C4" s="10" t="s">
        <v>3032</v>
      </c>
      <c r="D4" s="10" t="s">
        <v>3040</v>
      </c>
      <c r="E4" s="10" t="s">
        <v>3032</v>
      </c>
      <c r="F4" s="10" t="s">
        <v>3041</v>
      </c>
      <c r="G4" s="10" t="s">
        <v>288</v>
      </c>
      <c r="H4" s="10" t="s">
        <v>2671</v>
      </c>
      <c r="I4" s="10" t="s">
        <v>3032</v>
      </c>
      <c r="J4" s="10" t="s">
        <v>3032</v>
      </c>
      <c r="K4" s="118">
        <v>36123</v>
      </c>
      <c r="L4" s="10">
        <v>2002</v>
      </c>
      <c r="M4" s="10" t="s">
        <v>3032</v>
      </c>
      <c r="N4" s="118" t="s">
        <v>3032</v>
      </c>
      <c r="O4" s="10" t="s">
        <v>3006</v>
      </c>
    </row>
    <row r="5" spans="1:16">
      <c r="A5" s="10" t="s">
        <v>2042</v>
      </c>
      <c r="B5" s="10" t="s">
        <v>3031</v>
      </c>
      <c r="C5" s="10" t="s">
        <v>3032</v>
      </c>
      <c r="D5" s="10" t="s">
        <v>3032</v>
      </c>
      <c r="E5" s="10" t="s">
        <v>3032</v>
      </c>
      <c r="F5" s="10" t="s">
        <v>3042</v>
      </c>
      <c r="G5" s="10" t="s">
        <v>3032</v>
      </c>
      <c r="H5" s="10" t="s">
        <v>3043</v>
      </c>
      <c r="I5" s="10" t="s">
        <v>3032</v>
      </c>
      <c r="J5" s="10" t="s">
        <v>3032</v>
      </c>
      <c r="K5" s="118" t="s">
        <v>3032</v>
      </c>
      <c r="L5" s="10">
        <v>2002</v>
      </c>
      <c r="M5" s="10" t="s">
        <v>3032</v>
      </c>
      <c r="N5" s="118">
        <v>37331</v>
      </c>
      <c r="O5" s="10" t="s">
        <v>2765</v>
      </c>
    </row>
    <row r="6" spans="1:16">
      <c r="A6" s="10" t="s">
        <v>1969</v>
      </c>
      <c r="B6" s="10" t="s">
        <v>3044</v>
      </c>
      <c r="C6" s="10" t="s">
        <v>3045</v>
      </c>
      <c r="D6" s="10" t="s">
        <v>3040</v>
      </c>
      <c r="E6" s="10" t="s">
        <v>3032</v>
      </c>
      <c r="F6" s="10" t="s">
        <v>3046</v>
      </c>
      <c r="G6" s="10" t="s">
        <v>288</v>
      </c>
      <c r="H6" s="10" t="s">
        <v>3047</v>
      </c>
      <c r="I6" s="10" t="s">
        <v>3032</v>
      </c>
      <c r="J6" s="10" t="s">
        <v>3032</v>
      </c>
      <c r="K6" s="118">
        <v>36141</v>
      </c>
      <c r="L6" s="10">
        <v>2002</v>
      </c>
      <c r="M6" s="10" t="s">
        <v>3048</v>
      </c>
      <c r="N6" s="118" t="s">
        <v>3032</v>
      </c>
      <c r="O6" s="10" t="s">
        <v>3006</v>
      </c>
    </row>
    <row r="7" spans="1:16">
      <c r="A7" s="10" t="s">
        <v>954</v>
      </c>
      <c r="B7" s="10" t="s">
        <v>3049</v>
      </c>
      <c r="C7" s="10" t="s">
        <v>3050</v>
      </c>
      <c r="D7" s="10" t="s">
        <v>3040</v>
      </c>
      <c r="E7" s="10" t="s">
        <v>3032</v>
      </c>
      <c r="F7" s="10" t="s">
        <v>3051</v>
      </c>
      <c r="G7" s="10" t="s">
        <v>3052</v>
      </c>
      <c r="H7" s="10" t="s">
        <v>3053</v>
      </c>
      <c r="I7" s="10" t="s">
        <v>3032</v>
      </c>
      <c r="J7" s="10" t="s">
        <v>3032</v>
      </c>
      <c r="K7" s="118" t="s">
        <v>3032</v>
      </c>
      <c r="L7" s="10">
        <v>2002</v>
      </c>
      <c r="M7" s="10" t="s">
        <v>3054</v>
      </c>
      <c r="N7" s="118" t="s">
        <v>3032</v>
      </c>
      <c r="O7" s="10" t="s">
        <v>3006</v>
      </c>
    </row>
    <row r="8" spans="1:16" ht="13" customHeight="1">
      <c r="A8" s="10" t="s">
        <v>1795</v>
      </c>
      <c r="B8" s="10" t="s">
        <v>3044</v>
      </c>
      <c r="C8" s="10" t="s">
        <v>3032</v>
      </c>
      <c r="D8" s="10" t="s">
        <v>3032</v>
      </c>
      <c r="E8" s="10" t="s">
        <v>3032</v>
      </c>
      <c r="F8" s="10" t="s">
        <v>3055</v>
      </c>
      <c r="G8" s="10" t="s">
        <v>3056</v>
      </c>
      <c r="H8" s="74" t="s">
        <v>81</v>
      </c>
      <c r="I8" s="10" t="s">
        <v>3032</v>
      </c>
      <c r="J8" s="10" t="s">
        <v>3032</v>
      </c>
      <c r="K8" s="118">
        <v>36125</v>
      </c>
      <c r="L8" s="10">
        <v>2002</v>
      </c>
      <c r="M8" s="10" t="s">
        <v>3032</v>
      </c>
      <c r="N8" s="118" t="s">
        <v>3032</v>
      </c>
      <c r="O8" s="10" t="s">
        <v>3006</v>
      </c>
    </row>
    <row r="9" spans="1:16">
      <c r="A9" s="10" t="s">
        <v>820</v>
      </c>
      <c r="B9" s="10" t="s">
        <v>3031</v>
      </c>
      <c r="C9" s="10" t="s">
        <v>3032</v>
      </c>
      <c r="D9" s="10" t="s">
        <v>3032</v>
      </c>
      <c r="E9" s="10" t="s">
        <v>3032</v>
      </c>
      <c r="F9" s="10" t="s">
        <v>3057</v>
      </c>
      <c r="G9" s="10" t="s">
        <v>3058</v>
      </c>
      <c r="H9" s="10" t="s">
        <v>3059</v>
      </c>
      <c r="I9" s="10" t="s">
        <v>3032</v>
      </c>
      <c r="J9" s="10" t="s">
        <v>3032</v>
      </c>
      <c r="K9" s="118" t="s">
        <v>3032</v>
      </c>
      <c r="L9" s="10">
        <v>2002</v>
      </c>
      <c r="M9" s="10" t="s">
        <v>3032</v>
      </c>
      <c r="N9" s="118">
        <v>37211</v>
      </c>
      <c r="O9" s="10" t="s">
        <v>2765</v>
      </c>
    </row>
    <row r="10" spans="1:16">
      <c r="A10" s="10" t="s">
        <v>2650</v>
      </c>
      <c r="B10" s="10" t="s">
        <v>3031</v>
      </c>
      <c r="C10" s="10" t="s">
        <v>3032</v>
      </c>
      <c r="D10" s="10" t="s">
        <v>3032</v>
      </c>
      <c r="E10" s="10" t="s">
        <v>3032</v>
      </c>
      <c r="F10" s="10" t="s">
        <v>3060</v>
      </c>
      <c r="G10" s="10" t="s">
        <v>288</v>
      </c>
      <c r="H10" s="10" t="s">
        <v>3061</v>
      </c>
      <c r="I10" s="10" t="s">
        <v>3032</v>
      </c>
      <c r="J10" s="10" t="s">
        <v>3032</v>
      </c>
      <c r="K10" s="118">
        <v>36152</v>
      </c>
      <c r="L10" s="10">
        <v>2002</v>
      </c>
      <c r="M10" s="10" t="s">
        <v>3032</v>
      </c>
      <c r="N10" s="118">
        <v>37211</v>
      </c>
      <c r="O10" s="10" t="s">
        <v>2765</v>
      </c>
    </row>
    <row r="11" spans="1:16" s="10" customFormat="1">
      <c r="A11" s="10" t="s">
        <v>2425</v>
      </c>
      <c r="B11" s="10" t="s">
        <v>3031</v>
      </c>
      <c r="C11" s="10" t="s">
        <v>3032</v>
      </c>
      <c r="D11" s="10" t="s">
        <v>3032</v>
      </c>
      <c r="E11" s="10" t="s">
        <v>3032</v>
      </c>
      <c r="F11" s="10" t="s">
        <v>3062</v>
      </c>
      <c r="G11" s="10" t="s">
        <v>3032</v>
      </c>
      <c r="H11" s="10" t="s">
        <v>3063</v>
      </c>
      <c r="I11" s="10" t="s">
        <v>3032</v>
      </c>
      <c r="J11" s="10" t="s">
        <v>3032</v>
      </c>
      <c r="K11" s="118">
        <v>36104</v>
      </c>
      <c r="L11" s="10">
        <v>2002</v>
      </c>
      <c r="M11" s="10" t="s">
        <v>3032</v>
      </c>
      <c r="N11" s="118">
        <v>37335</v>
      </c>
      <c r="O11" s="10" t="s">
        <v>2765</v>
      </c>
    </row>
    <row r="12" spans="1:16">
      <c r="A12" s="10" t="s">
        <v>2724</v>
      </c>
      <c r="B12" s="10" t="s">
        <v>3049</v>
      </c>
      <c r="C12" s="10" t="s">
        <v>3064</v>
      </c>
      <c r="D12" s="10" t="s">
        <v>3040</v>
      </c>
      <c r="E12" s="10" t="s">
        <v>3032</v>
      </c>
      <c r="F12" s="10" t="s">
        <v>3065</v>
      </c>
      <c r="G12" s="10" t="s">
        <v>288</v>
      </c>
      <c r="H12" s="10" t="s">
        <v>3066</v>
      </c>
      <c r="I12" s="10" t="s">
        <v>3032</v>
      </c>
      <c r="J12" s="10" t="s">
        <v>3032</v>
      </c>
      <c r="K12" s="118" t="s">
        <v>3032</v>
      </c>
      <c r="L12" s="10">
        <v>2002</v>
      </c>
      <c r="M12" s="10" t="s">
        <v>3032</v>
      </c>
      <c r="N12" s="118">
        <v>37380</v>
      </c>
      <c r="O12" s="10" t="s">
        <v>3006</v>
      </c>
      <c r="P12" s="10"/>
    </row>
    <row r="13" spans="1:16">
      <c r="A13" s="10" t="s">
        <v>1468</v>
      </c>
      <c r="B13" s="10" t="s">
        <v>3031</v>
      </c>
      <c r="C13" s="10" t="s">
        <v>3032</v>
      </c>
      <c r="D13" s="10" t="s">
        <v>3032</v>
      </c>
      <c r="E13" s="10" t="s">
        <v>3032</v>
      </c>
      <c r="F13" s="10" t="s">
        <v>3067</v>
      </c>
      <c r="G13" s="10" t="s">
        <v>3032</v>
      </c>
      <c r="H13" s="10" t="s">
        <v>3068</v>
      </c>
      <c r="I13" s="10" t="s">
        <v>3032</v>
      </c>
      <c r="J13" s="10" t="s">
        <v>3032</v>
      </c>
      <c r="K13" s="118" t="s">
        <v>3032</v>
      </c>
      <c r="L13" s="10">
        <v>2002</v>
      </c>
      <c r="M13" s="10" t="s">
        <v>3032</v>
      </c>
      <c r="N13" s="118">
        <v>37421</v>
      </c>
      <c r="O13" s="10" t="s">
        <v>2765</v>
      </c>
    </row>
    <row r="14" spans="1:16">
      <c r="A14" s="10" t="s">
        <v>1882</v>
      </c>
      <c r="B14" s="10" t="s">
        <v>3039</v>
      </c>
      <c r="C14" s="10" t="s">
        <v>3069</v>
      </c>
      <c r="D14" s="10" t="s">
        <v>3040</v>
      </c>
      <c r="E14" s="10" t="s">
        <v>3032</v>
      </c>
      <c r="F14" s="10" t="s">
        <v>3070</v>
      </c>
      <c r="G14" s="10" t="s">
        <v>3071</v>
      </c>
      <c r="H14" s="10" t="s">
        <v>3072</v>
      </c>
      <c r="I14" s="10" t="s">
        <v>3032</v>
      </c>
      <c r="J14" s="10" t="s">
        <v>3032</v>
      </c>
      <c r="K14" s="118">
        <v>36172</v>
      </c>
      <c r="L14" s="10">
        <v>2002</v>
      </c>
      <c r="M14" s="10" t="s">
        <v>3032</v>
      </c>
      <c r="N14" s="118">
        <v>37382</v>
      </c>
      <c r="O14" s="10" t="s">
        <v>3006</v>
      </c>
    </row>
    <row r="15" spans="1:16">
      <c r="A15" s="10" t="s">
        <v>2352</v>
      </c>
      <c r="B15" s="10" t="s">
        <v>3031</v>
      </c>
      <c r="C15" s="10" t="s">
        <v>3032</v>
      </c>
      <c r="D15" s="10" t="s">
        <v>3032</v>
      </c>
      <c r="E15" s="10" t="s">
        <v>3032</v>
      </c>
      <c r="F15" s="10" t="s">
        <v>3073</v>
      </c>
      <c r="G15" s="10" t="s">
        <v>3032</v>
      </c>
      <c r="H15" s="10" t="s">
        <v>3074</v>
      </c>
      <c r="I15" s="10" t="s">
        <v>3032</v>
      </c>
      <c r="J15" s="10" t="s">
        <v>3032</v>
      </c>
      <c r="K15" s="118" t="s">
        <v>3032</v>
      </c>
      <c r="L15" s="10">
        <v>2002</v>
      </c>
      <c r="M15" s="10" t="s">
        <v>3032</v>
      </c>
      <c r="N15" s="118">
        <v>37331</v>
      </c>
      <c r="O15" s="10" t="s">
        <v>2765</v>
      </c>
    </row>
    <row r="16" spans="1:16">
      <c r="A16" s="10" t="s">
        <v>202</v>
      </c>
      <c r="B16" s="10" t="s">
        <v>3031</v>
      </c>
      <c r="C16" s="10" t="s">
        <v>3032</v>
      </c>
      <c r="D16" s="10" t="s">
        <v>3032</v>
      </c>
      <c r="E16" s="10" t="s">
        <v>3032</v>
      </c>
      <c r="F16" s="10" t="s">
        <v>3075</v>
      </c>
      <c r="G16" s="10" t="s">
        <v>3032</v>
      </c>
      <c r="H16" s="10" t="s">
        <v>3076</v>
      </c>
      <c r="I16" s="10" t="s">
        <v>3032</v>
      </c>
      <c r="J16" s="10" t="s">
        <v>3032</v>
      </c>
      <c r="K16" s="118" t="s">
        <v>3032</v>
      </c>
      <c r="L16" s="10">
        <v>2002</v>
      </c>
      <c r="M16" s="10" t="s">
        <v>3032</v>
      </c>
      <c r="N16" s="118">
        <v>37345</v>
      </c>
      <c r="O16" s="10" t="s">
        <v>2765</v>
      </c>
    </row>
    <row r="17" spans="1:16">
      <c r="A17" s="10" t="s">
        <v>176</v>
      </c>
      <c r="B17" s="10" t="s">
        <v>3031</v>
      </c>
      <c r="C17" s="10" t="s">
        <v>3032</v>
      </c>
      <c r="D17" s="10" t="s">
        <v>3032</v>
      </c>
      <c r="E17" s="10" t="s">
        <v>3032</v>
      </c>
      <c r="F17" s="10" t="s">
        <v>2907</v>
      </c>
      <c r="G17" s="10" t="s">
        <v>3032</v>
      </c>
      <c r="H17" s="10" t="s">
        <v>2908</v>
      </c>
      <c r="I17" s="10" t="s">
        <v>3032</v>
      </c>
      <c r="J17" s="10" t="s">
        <v>3032</v>
      </c>
      <c r="K17" s="118">
        <v>36130</v>
      </c>
      <c r="L17" s="10">
        <v>2002</v>
      </c>
      <c r="M17" s="10" t="s">
        <v>3032</v>
      </c>
      <c r="N17" s="118">
        <v>37421</v>
      </c>
      <c r="O17" s="10" t="s">
        <v>2765</v>
      </c>
    </row>
    <row r="18" spans="1:16">
      <c r="A18" s="10" t="s">
        <v>549</v>
      </c>
      <c r="B18" s="10" t="s">
        <v>2909</v>
      </c>
      <c r="C18" s="10" t="s">
        <v>2910</v>
      </c>
      <c r="D18" s="10" t="s">
        <v>2911</v>
      </c>
      <c r="E18" s="10" t="s">
        <v>2912</v>
      </c>
      <c r="F18" s="10" t="s">
        <v>3080</v>
      </c>
      <c r="G18" s="10" t="s">
        <v>288</v>
      </c>
      <c r="H18" s="10" t="s">
        <v>3081</v>
      </c>
      <c r="I18" s="10" t="s">
        <v>3032</v>
      </c>
      <c r="J18" s="10" t="s">
        <v>3032</v>
      </c>
      <c r="K18" s="118" t="s">
        <v>3032</v>
      </c>
      <c r="L18" s="10">
        <v>2003</v>
      </c>
      <c r="M18" s="10" t="s">
        <v>3082</v>
      </c>
      <c r="N18" s="118" t="s">
        <v>3032</v>
      </c>
      <c r="O18" s="10" t="s">
        <v>3006</v>
      </c>
    </row>
    <row r="19" spans="1:16">
      <c r="A19" s="10" t="s">
        <v>154</v>
      </c>
      <c r="B19" s="10" t="s">
        <v>3031</v>
      </c>
      <c r="C19" s="10" t="s">
        <v>3032</v>
      </c>
      <c r="D19" s="10" t="s">
        <v>3032</v>
      </c>
      <c r="E19" s="10" t="s">
        <v>3032</v>
      </c>
      <c r="F19" s="10" t="s">
        <v>3083</v>
      </c>
      <c r="G19" s="10" t="s">
        <v>288</v>
      </c>
      <c r="H19" s="10" t="s">
        <v>3084</v>
      </c>
      <c r="I19" s="10" t="s">
        <v>3032</v>
      </c>
      <c r="J19" s="10" t="s">
        <v>3032</v>
      </c>
      <c r="K19" s="118">
        <v>36145</v>
      </c>
      <c r="L19" s="10">
        <v>2002</v>
      </c>
      <c r="M19" s="10" t="s">
        <v>3032</v>
      </c>
      <c r="N19" s="118">
        <v>37425</v>
      </c>
      <c r="O19" s="10" t="s">
        <v>2765</v>
      </c>
    </row>
    <row r="20" spans="1:16">
      <c r="A20" s="10" t="s">
        <v>186</v>
      </c>
      <c r="B20" s="10" t="s">
        <v>3085</v>
      </c>
      <c r="C20" s="10" t="s">
        <v>3086</v>
      </c>
      <c r="D20" s="10" t="s">
        <v>3040</v>
      </c>
      <c r="E20" s="10" t="s">
        <v>2912</v>
      </c>
      <c r="F20" s="10" t="s">
        <v>3087</v>
      </c>
      <c r="G20" s="10" t="s">
        <v>3088</v>
      </c>
      <c r="H20" s="10" t="s">
        <v>3089</v>
      </c>
      <c r="I20" s="10" t="s">
        <v>3032</v>
      </c>
      <c r="J20" s="10" t="s">
        <v>3032</v>
      </c>
      <c r="K20" s="118" t="s">
        <v>3032</v>
      </c>
      <c r="L20" s="10">
        <v>2002</v>
      </c>
      <c r="M20" s="10" t="s">
        <v>3032</v>
      </c>
      <c r="N20" s="118" t="s">
        <v>3032</v>
      </c>
      <c r="O20" s="10" t="s">
        <v>3006</v>
      </c>
    </row>
    <row r="21" spans="1:16">
      <c r="A21" s="10" t="s">
        <v>2467</v>
      </c>
      <c r="B21" s="10" t="s">
        <v>3031</v>
      </c>
      <c r="C21" s="10" t="s">
        <v>3032</v>
      </c>
      <c r="D21" s="10" t="s">
        <v>3032</v>
      </c>
      <c r="E21" s="10" t="s">
        <v>3032</v>
      </c>
      <c r="F21" s="10" t="s">
        <v>3090</v>
      </c>
      <c r="G21" s="10" t="s">
        <v>288</v>
      </c>
      <c r="H21" s="10" t="s">
        <v>3091</v>
      </c>
      <c r="I21" s="10" t="s">
        <v>3032</v>
      </c>
      <c r="J21" s="10" t="s">
        <v>3032</v>
      </c>
      <c r="K21" s="119" t="s">
        <v>3032</v>
      </c>
      <c r="L21" s="10">
        <v>2002</v>
      </c>
      <c r="M21" s="10" t="s">
        <v>3032</v>
      </c>
      <c r="N21" s="118">
        <v>36142</v>
      </c>
      <c r="O21" s="10" t="s">
        <v>2765</v>
      </c>
    </row>
    <row r="22" spans="1:16">
      <c r="A22" s="10" t="s">
        <v>2224</v>
      </c>
      <c r="B22" s="10" t="s">
        <v>3031</v>
      </c>
      <c r="C22" s="10" t="s">
        <v>3032</v>
      </c>
      <c r="D22" s="10" t="s">
        <v>3032</v>
      </c>
      <c r="E22" s="10" t="s">
        <v>3032</v>
      </c>
      <c r="F22" s="10" t="s">
        <v>3092</v>
      </c>
      <c r="G22" s="10" t="s">
        <v>288</v>
      </c>
      <c r="H22" s="10" t="s">
        <v>3093</v>
      </c>
      <c r="I22" s="10" t="s">
        <v>3032</v>
      </c>
      <c r="J22" s="10" t="s">
        <v>3032</v>
      </c>
      <c r="K22" s="118" t="s">
        <v>3032</v>
      </c>
      <c r="L22" s="10">
        <v>2002</v>
      </c>
      <c r="M22" s="10" t="s">
        <v>3032</v>
      </c>
      <c r="N22" s="118">
        <v>37380</v>
      </c>
      <c r="O22" s="10" t="s">
        <v>2765</v>
      </c>
    </row>
    <row r="23" spans="1:16">
      <c r="A23" s="10" t="s">
        <v>1640</v>
      </c>
      <c r="B23" s="10" t="s">
        <v>3031</v>
      </c>
      <c r="C23" s="10" t="s">
        <v>3032</v>
      </c>
      <c r="D23" s="10" t="s">
        <v>3032</v>
      </c>
      <c r="E23" s="10" t="s">
        <v>3032</v>
      </c>
      <c r="F23" s="10" t="s">
        <v>3094</v>
      </c>
      <c r="G23" s="10" t="s">
        <v>288</v>
      </c>
      <c r="H23" s="10" t="s">
        <v>3095</v>
      </c>
      <c r="I23" s="10" t="s">
        <v>3032</v>
      </c>
      <c r="J23" s="10" t="s">
        <v>3032</v>
      </c>
      <c r="K23" s="118" t="s">
        <v>3032</v>
      </c>
      <c r="L23" s="10">
        <v>2002</v>
      </c>
      <c r="M23" s="10" t="s">
        <v>3032</v>
      </c>
      <c r="N23" s="118">
        <v>37344</v>
      </c>
      <c r="O23" s="10" t="s">
        <v>2765</v>
      </c>
    </row>
    <row r="24" spans="1:16">
      <c r="A24" s="10" t="s">
        <v>902</v>
      </c>
      <c r="B24" s="121" t="s">
        <v>3039</v>
      </c>
      <c r="C24" s="10" t="s">
        <v>3032</v>
      </c>
      <c r="D24" s="10" t="s">
        <v>3032</v>
      </c>
      <c r="E24" s="10" t="s">
        <v>3032</v>
      </c>
      <c r="F24" s="10" t="s">
        <v>3096</v>
      </c>
      <c r="G24" s="10" t="s">
        <v>3032</v>
      </c>
      <c r="H24" s="121" t="s">
        <v>3121</v>
      </c>
      <c r="I24" s="10" t="s">
        <v>3032</v>
      </c>
      <c r="J24" s="10" t="s">
        <v>3032</v>
      </c>
      <c r="K24" s="118" t="s">
        <v>3032</v>
      </c>
      <c r="L24" s="10">
        <v>2002</v>
      </c>
      <c r="M24" s="10" t="s">
        <v>3032</v>
      </c>
      <c r="N24" s="122" t="s">
        <v>3032</v>
      </c>
      <c r="O24" s="121" t="s">
        <v>3006</v>
      </c>
    </row>
    <row r="25" spans="1:16">
      <c r="A25" s="10" t="s">
        <v>2320</v>
      </c>
      <c r="B25" s="10" t="s">
        <v>3031</v>
      </c>
      <c r="C25" s="10" t="s">
        <v>3032</v>
      </c>
      <c r="D25" s="10" t="s">
        <v>3032</v>
      </c>
      <c r="E25" s="10" t="s">
        <v>3032</v>
      </c>
      <c r="F25" s="10" t="s">
        <v>3097</v>
      </c>
      <c r="G25" s="10" t="s">
        <v>3032</v>
      </c>
      <c r="H25" s="10" t="s">
        <v>2658</v>
      </c>
      <c r="I25" s="10" t="s">
        <v>3032</v>
      </c>
      <c r="J25" s="10" t="s">
        <v>3032</v>
      </c>
      <c r="K25" s="118" t="s">
        <v>3032</v>
      </c>
      <c r="L25" s="10">
        <v>2002</v>
      </c>
      <c r="M25" s="10" t="s">
        <v>3032</v>
      </c>
      <c r="N25" s="118">
        <v>36142</v>
      </c>
      <c r="O25" s="10" t="s">
        <v>2765</v>
      </c>
    </row>
    <row r="26" spans="1:16">
      <c r="A26" s="10" t="s">
        <v>2243</v>
      </c>
      <c r="B26" s="10" t="s">
        <v>3031</v>
      </c>
      <c r="C26" s="10" t="s">
        <v>3032</v>
      </c>
      <c r="D26" s="10" t="s">
        <v>3032</v>
      </c>
      <c r="E26" s="10" t="s">
        <v>3032</v>
      </c>
      <c r="F26" s="10" t="s">
        <v>3098</v>
      </c>
      <c r="G26" s="10" t="s">
        <v>3032</v>
      </c>
      <c r="H26" s="10" t="s">
        <v>3099</v>
      </c>
      <c r="I26" s="10" t="s">
        <v>3032</v>
      </c>
      <c r="J26" s="10" t="s">
        <v>3032</v>
      </c>
      <c r="K26" s="118" t="s">
        <v>3032</v>
      </c>
      <c r="L26" s="10">
        <v>2002</v>
      </c>
      <c r="M26" s="10" t="s">
        <v>3032</v>
      </c>
      <c r="N26" s="118">
        <v>36220</v>
      </c>
      <c r="O26" s="10" t="s">
        <v>2765</v>
      </c>
    </row>
    <row r="27" spans="1:16">
      <c r="A27" s="10" t="s">
        <v>649</v>
      </c>
      <c r="B27" s="10" t="s">
        <v>3031</v>
      </c>
      <c r="C27" s="10" t="s">
        <v>3032</v>
      </c>
      <c r="D27" s="10" t="s">
        <v>3032</v>
      </c>
      <c r="E27" s="10" t="s">
        <v>3032</v>
      </c>
      <c r="F27" s="10" t="s">
        <v>3100</v>
      </c>
      <c r="G27" s="10" t="s">
        <v>3101</v>
      </c>
      <c r="H27" s="10" t="s">
        <v>3102</v>
      </c>
      <c r="I27" s="10" t="s">
        <v>3032</v>
      </c>
      <c r="J27" s="10" t="s">
        <v>3032</v>
      </c>
      <c r="K27" s="118" t="s">
        <v>3032</v>
      </c>
      <c r="L27" s="10">
        <v>2002</v>
      </c>
      <c r="M27" s="10" t="s">
        <v>3032</v>
      </c>
      <c r="N27" s="118">
        <v>37214</v>
      </c>
      <c r="O27" s="10" t="s">
        <v>2765</v>
      </c>
      <c r="P27" s="10"/>
    </row>
    <row r="28" spans="1:16">
      <c r="A28" s="10" t="s">
        <v>1762</v>
      </c>
      <c r="B28" s="10" t="s">
        <v>3031</v>
      </c>
      <c r="C28" s="10" t="s">
        <v>3032</v>
      </c>
      <c r="D28" s="10" t="s">
        <v>3032</v>
      </c>
      <c r="E28" s="10" t="s">
        <v>3032</v>
      </c>
      <c r="F28" s="10" t="s">
        <v>3103</v>
      </c>
      <c r="G28" s="10" t="s">
        <v>288</v>
      </c>
      <c r="H28" s="10" t="s">
        <v>3104</v>
      </c>
      <c r="I28" s="10" t="s">
        <v>3032</v>
      </c>
      <c r="J28" s="10" t="s">
        <v>3032</v>
      </c>
      <c r="K28" s="118" t="s">
        <v>3032</v>
      </c>
      <c r="L28" s="10">
        <v>2002</v>
      </c>
      <c r="M28" s="10" t="s">
        <v>3032</v>
      </c>
      <c r="N28" s="118">
        <v>37214</v>
      </c>
      <c r="O28" s="10" t="s">
        <v>2765</v>
      </c>
      <c r="P28" s="10"/>
    </row>
    <row r="29" spans="1:16">
      <c r="A29" s="10" t="s">
        <v>2167</v>
      </c>
      <c r="B29" s="10" t="s">
        <v>3031</v>
      </c>
      <c r="C29" s="10" t="s">
        <v>3032</v>
      </c>
      <c r="D29" s="10" t="s">
        <v>3032</v>
      </c>
      <c r="E29" s="10" t="s">
        <v>3032</v>
      </c>
      <c r="F29" s="10" t="s">
        <v>3105</v>
      </c>
      <c r="G29" s="10" t="s">
        <v>3032</v>
      </c>
      <c r="H29" s="10" t="s">
        <v>3106</v>
      </c>
      <c r="I29" s="10" t="s">
        <v>3032</v>
      </c>
      <c r="J29" s="10" t="s">
        <v>3032</v>
      </c>
      <c r="K29" s="118" t="s">
        <v>3032</v>
      </c>
      <c r="L29" s="10">
        <v>2002</v>
      </c>
      <c r="M29" s="10" t="s">
        <v>3032</v>
      </c>
      <c r="N29" s="118">
        <v>37429</v>
      </c>
      <c r="O29" s="10" t="s">
        <v>2765</v>
      </c>
    </row>
    <row r="30" spans="1:16">
      <c r="A30" s="10" t="s">
        <v>1488</v>
      </c>
      <c r="B30" s="10" t="s">
        <v>3031</v>
      </c>
      <c r="C30" s="10" t="s">
        <v>3032</v>
      </c>
      <c r="D30" s="10" t="s">
        <v>3032</v>
      </c>
      <c r="E30" s="10" t="s">
        <v>3032</v>
      </c>
      <c r="F30" s="10" t="s">
        <v>3107</v>
      </c>
      <c r="G30" s="10" t="s">
        <v>3032</v>
      </c>
      <c r="H30" s="10" t="s">
        <v>3108</v>
      </c>
      <c r="I30" s="10" t="s">
        <v>3032</v>
      </c>
      <c r="J30" s="10" t="s">
        <v>3032</v>
      </c>
      <c r="K30" s="118" t="s">
        <v>3032</v>
      </c>
      <c r="L30" s="10">
        <v>2002</v>
      </c>
      <c r="M30" s="10" t="s">
        <v>3032</v>
      </c>
      <c r="N30" s="118">
        <v>36272</v>
      </c>
      <c r="O30" s="10" t="s">
        <v>2765</v>
      </c>
    </row>
    <row r="31" spans="1:16">
      <c r="A31" s="10" t="s">
        <v>1133</v>
      </c>
      <c r="B31" s="10" t="s">
        <v>3031</v>
      </c>
      <c r="C31" s="10" t="s">
        <v>3032</v>
      </c>
      <c r="D31" s="10" t="s">
        <v>3032</v>
      </c>
      <c r="E31" s="10" t="s">
        <v>3032</v>
      </c>
      <c r="F31" s="10" t="s">
        <v>3109</v>
      </c>
      <c r="G31" s="10" t="s">
        <v>3032</v>
      </c>
      <c r="H31" s="10" t="s">
        <v>3110</v>
      </c>
      <c r="I31" s="10" t="s">
        <v>3032</v>
      </c>
      <c r="J31" s="10" t="s">
        <v>3032</v>
      </c>
      <c r="K31" s="118" t="s">
        <v>3032</v>
      </c>
      <c r="L31" s="10">
        <v>2002</v>
      </c>
      <c r="M31" s="10" t="s">
        <v>3032</v>
      </c>
      <c r="N31" s="118">
        <v>37429</v>
      </c>
      <c r="O31" s="10" t="s">
        <v>2765</v>
      </c>
    </row>
    <row r="32" spans="1:16">
      <c r="A32" s="10" t="s">
        <v>2336</v>
      </c>
      <c r="B32" s="10" t="s">
        <v>3031</v>
      </c>
      <c r="C32" s="10" t="s">
        <v>3032</v>
      </c>
      <c r="D32" s="10" t="s">
        <v>3032</v>
      </c>
      <c r="E32" s="10" t="s">
        <v>3032</v>
      </c>
      <c r="F32" s="10" t="s">
        <v>3111</v>
      </c>
      <c r="G32" s="10" t="s">
        <v>3032</v>
      </c>
      <c r="H32" s="10" t="s">
        <v>3112</v>
      </c>
      <c r="I32" s="10" t="s">
        <v>3032</v>
      </c>
      <c r="J32" s="10" t="s">
        <v>3032</v>
      </c>
      <c r="K32" s="118" t="s">
        <v>3032</v>
      </c>
      <c r="L32" s="10">
        <v>2002</v>
      </c>
      <c r="M32" s="10" t="s">
        <v>3032</v>
      </c>
      <c r="N32" s="118">
        <v>36113</v>
      </c>
      <c r="O32" s="10" t="s">
        <v>2765</v>
      </c>
    </row>
    <row r="33" spans="1:15">
      <c r="A33" s="10" t="s">
        <v>41</v>
      </c>
      <c r="B33" s="10" t="s">
        <v>3031</v>
      </c>
      <c r="C33" s="10" t="s">
        <v>3032</v>
      </c>
      <c r="D33" s="10" t="s">
        <v>3032</v>
      </c>
      <c r="E33" s="10" t="s">
        <v>3032</v>
      </c>
      <c r="F33" s="10" t="s">
        <v>3113</v>
      </c>
      <c r="G33" s="10" t="s">
        <v>3032</v>
      </c>
      <c r="H33" s="10" t="s">
        <v>3114</v>
      </c>
      <c r="I33" s="10" t="s">
        <v>3032</v>
      </c>
      <c r="J33" s="10" t="s">
        <v>3032</v>
      </c>
      <c r="K33" s="118" t="s">
        <v>3032</v>
      </c>
      <c r="L33" s="10">
        <v>2002</v>
      </c>
      <c r="M33" s="10" t="s">
        <v>3032</v>
      </c>
      <c r="N33" s="118">
        <v>37214</v>
      </c>
      <c r="O33" s="10" t="s">
        <v>2765</v>
      </c>
    </row>
    <row r="34" spans="1:15">
      <c r="A34" s="10" t="s">
        <v>2893</v>
      </c>
      <c r="B34" s="10" t="s">
        <v>3031</v>
      </c>
      <c r="C34" s="10" t="s">
        <v>3032</v>
      </c>
      <c r="D34" s="10" t="s">
        <v>3032</v>
      </c>
      <c r="E34" s="10" t="s">
        <v>3032</v>
      </c>
      <c r="F34" s="10" t="s">
        <v>3115</v>
      </c>
      <c r="G34" s="10" t="s">
        <v>3032</v>
      </c>
      <c r="H34" s="10" t="s">
        <v>3034</v>
      </c>
      <c r="I34" s="10" t="s">
        <v>3032</v>
      </c>
      <c r="J34" s="10" t="s">
        <v>3032</v>
      </c>
      <c r="K34" s="118" t="s">
        <v>3032</v>
      </c>
      <c r="L34" s="10">
        <v>2002</v>
      </c>
      <c r="M34" s="10" t="s">
        <v>3032</v>
      </c>
      <c r="N34" s="118">
        <v>37214</v>
      </c>
      <c r="O34" s="10" t="s">
        <v>2765</v>
      </c>
    </row>
    <row r="35" spans="1:15" s="10" customFormat="1">
      <c r="A35" s="10" t="s">
        <v>1703</v>
      </c>
      <c r="B35" s="10" t="s">
        <v>3031</v>
      </c>
      <c r="C35" s="10" t="s">
        <v>3032</v>
      </c>
      <c r="D35" s="10" t="s">
        <v>3032</v>
      </c>
      <c r="E35" s="10" t="s">
        <v>3032</v>
      </c>
      <c r="F35" s="10" t="s">
        <v>3035</v>
      </c>
      <c r="G35" s="10" t="s">
        <v>3032</v>
      </c>
      <c r="H35" s="10" t="s">
        <v>3036</v>
      </c>
      <c r="I35" s="10" t="s">
        <v>3032</v>
      </c>
      <c r="J35" s="10" t="s">
        <v>3032</v>
      </c>
      <c r="K35" s="118" t="s">
        <v>3032</v>
      </c>
      <c r="L35" s="10">
        <v>2002</v>
      </c>
      <c r="M35" s="10" t="s">
        <v>3032</v>
      </c>
      <c r="N35" s="118">
        <v>37343</v>
      </c>
      <c r="O35" s="10" t="s">
        <v>2765</v>
      </c>
    </row>
    <row r="36" spans="1:15">
      <c r="A36" s="10" t="s">
        <v>819</v>
      </c>
      <c r="B36" s="10" t="s">
        <v>3039</v>
      </c>
      <c r="C36" s="10" t="s">
        <v>3032</v>
      </c>
      <c r="D36" s="10" t="s">
        <v>3032</v>
      </c>
      <c r="E36" s="10" t="s">
        <v>3032</v>
      </c>
      <c r="F36" s="10" t="s">
        <v>3037</v>
      </c>
      <c r="G36" s="10" t="s">
        <v>288</v>
      </c>
      <c r="H36" s="10" t="s">
        <v>3077</v>
      </c>
      <c r="I36" s="10" t="s">
        <v>3032</v>
      </c>
      <c r="J36" s="10" t="s">
        <v>3032</v>
      </c>
      <c r="K36" s="118">
        <v>36123</v>
      </c>
      <c r="L36" s="10">
        <v>2002</v>
      </c>
      <c r="M36" s="10" t="s">
        <v>3032</v>
      </c>
      <c r="N36" s="118" t="s">
        <v>3032</v>
      </c>
      <c r="O36" s="10" t="s">
        <v>3006</v>
      </c>
    </row>
    <row r="37" spans="1:15">
      <c r="A37" s="10" t="s">
        <v>1288</v>
      </c>
      <c r="B37" s="10" t="s">
        <v>3031</v>
      </c>
      <c r="C37" s="10" t="s">
        <v>3032</v>
      </c>
      <c r="D37" s="10" t="s">
        <v>3032</v>
      </c>
      <c r="E37" s="10" t="s">
        <v>3032</v>
      </c>
      <c r="F37" s="10" t="s">
        <v>3078</v>
      </c>
      <c r="G37" s="10" t="s">
        <v>288</v>
      </c>
      <c r="H37" s="10" t="s">
        <v>3079</v>
      </c>
      <c r="I37" s="10" t="s">
        <v>3032</v>
      </c>
      <c r="J37" s="10" t="s">
        <v>3032</v>
      </c>
      <c r="K37" s="118" t="s">
        <v>3032</v>
      </c>
      <c r="L37" s="10">
        <v>2002</v>
      </c>
      <c r="M37" s="10" t="s">
        <v>3032</v>
      </c>
      <c r="N37" s="118">
        <v>37379</v>
      </c>
      <c r="O37" s="10" t="s">
        <v>2765</v>
      </c>
    </row>
    <row r="39" spans="1:15">
      <c r="B39" s="99"/>
      <c r="C39" s="99"/>
      <c r="N39" s="119"/>
    </row>
    <row r="41" spans="1:15">
      <c r="N41" s="120"/>
    </row>
    <row r="42" spans="1:15">
      <c r="K42" s="118"/>
      <c r="N42" s="118"/>
    </row>
    <row r="44" spans="1:15">
      <c r="H44" s="75"/>
    </row>
  </sheetData>
  <phoneticPr fontId="9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3" x14ac:dyDescent="0"/>
  <cols>
    <col min="4" max="4" width="98.140625" bestFit="1" customWidth="1"/>
  </cols>
  <sheetData>
    <row r="1" spans="1:4">
      <c r="A1" s="98" t="s">
        <v>1660</v>
      </c>
      <c r="B1" s="98" t="s">
        <v>3116</v>
      </c>
      <c r="C1" s="98" t="s">
        <v>831</v>
      </c>
      <c r="D1" s="98" t="s">
        <v>3117</v>
      </c>
    </row>
    <row r="2" spans="1:4">
      <c r="A2" s="116">
        <v>40133</v>
      </c>
      <c r="B2">
        <v>1.2</v>
      </c>
      <c r="C2" t="s">
        <v>1843</v>
      </c>
      <c r="D2" t="s">
        <v>3118</v>
      </c>
    </row>
    <row r="3" spans="1:4">
      <c r="A3" s="116">
        <v>40668</v>
      </c>
      <c r="B3">
        <v>1.3</v>
      </c>
      <c r="C3" t="s">
        <v>2650</v>
      </c>
      <c r="D3" t="s">
        <v>3120</v>
      </c>
    </row>
    <row r="4" spans="1:4">
      <c r="A4" s="116">
        <v>40758</v>
      </c>
      <c r="B4">
        <v>1.3</v>
      </c>
      <c r="C4" t="s">
        <v>902</v>
      </c>
      <c r="D4" t="s">
        <v>3122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C44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A3" sqref="A3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69" customWidth="1"/>
    <col min="6" max="7" width="9.7109375" customWidth="1"/>
    <col min="9" max="9" width="10.7109375" style="2"/>
    <col min="14" max="21" width="8.7109375" customWidth="1"/>
    <col min="22" max="46" width="7.7109375" customWidth="1"/>
    <col min="48" max="48" width="3.85546875" customWidth="1"/>
    <col min="49" max="49" width="4.7109375" customWidth="1"/>
    <col min="50" max="53" width="1.7109375" customWidth="1"/>
    <col min="54" max="54" width="2.7109375" customWidth="1"/>
  </cols>
  <sheetData>
    <row r="1" spans="1:55">
      <c r="A1" t="s">
        <v>831</v>
      </c>
      <c r="B1" s="30" t="s">
        <v>1435</v>
      </c>
      <c r="C1" s="123" t="s">
        <v>905</v>
      </c>
      <c r="D1" s="123"/>
      <c r="E1" s="123"/>
      <c r="F1" s="129" t="s">
        <v>2501</v>
      </c>
      <c r="G1" s="126"/>
      <c r="H1" s="124" t="str">
        <f>Candidates!F2</f>
        <v>Democratic</v>
      </c>
      <c r="I1" s="124"/>
      <c r="J1" s="125" t="str">
        <f>Candidates!F3</f>
        <v>Republican</v>
      </c>
      <c r="K1" s="126"/>
      <c r="L1" s="127" t="str">
        <f>Candidates!F4</f>
        <v>Independ.</v>
      </c>
      <c r="M1" s="128"/>
      <c r="N1" s="129" t="str">
        <f>Candidates!F5</f>
        <v>Green</v>
      </c>
      <c r="O1" s="126"/>
      <c r="P1" s="129" t="str">
        <f>Candidates!F6</f>
        <v>Libertarian</v>
      </c>
      <c r="Q1" s="126"/>
      <c r="R1" s="129" t="str">
        <f>Candidates!F7</f>
        <v>Constitution</v>
      </c>
      <c r="S1" s="126"/>
      <c r="T1" s="129" t="str">
        <f>Candidates!F8</f>
        <v>Natural Law</v>
      </c>
      <c r="U1" s="126"/>
      <c r="V1" s="129" t="str">
        <f>Candidates!F9</f>
        <v>State1</v>
      </c>
      <c r="W1" s="129"/>
      <c r="X1" s="129" t="str">
        <f>Candidates!F10</f>
        <v>State2</v>
      </c>
      <c r="Y1" s="126"/>
      <c r="Z1" s="129" t="str">
        <f>Candidates!F11</f>
        <v>State3</v>
      </c>
      <c r="AA1" s="126"/>
      <c r="AB1" s="129" t="str">
        <f>Candidates!F12</f>
        <v>State4</v>
      </c>
      <c r="AC1" s="129"/>
      <c r="AD1" s="129" t="str">
        <f>Candidates!F13</f>
        <v>State5</v>
      </c>
      <c r="AE1" s="129"/>
      <c r="AF1" s="129" t="str">
        <f>Candidates!F14</f>
        <v>State6</v>
      </c>
      <c r="AG1" s="129"/>
      <c r="AH1" s="129" t="str">
        <f>Candidates!F15</f>
        <v>Write-ins</v>
      </c>
      <c r="AI1" s="126"/>
      <c r="AJ1" s="129">
        <f>Candidates!F16</f>
        <v>0</v>
      </c>
      <c r="AK1" s="129"/>
      <c r="AL1" s="129">
        <f>Candidates!F17</f>
        <v>0</v>
      </c>
      <c r="AM1" s="126"/>
      <c r="AN1" s="129">
        <f>Candidates!F18</f>
        <v>0</v>
      </c>
      <c r="AO1" s="126"/>
      <c r="AP1" s="129">
        <f>Candidates!F19</f>
        <v>0</v>
      </c>
      <c r="AQ1" s="126"/>
      <c r="AR1" s="129">
        <f>Candidates!F20</f>
        <v>0</v>
      </c>
      <c r="AS1" s="129"/>
      <c r="AT1" s="1"/>
      <c r="AU1" s="1"/>
      <c r="AX1" s="17" t="str">
        <f>LEFT(N1,1)</f>
        <v>G</v>
      </c>
      <c r="AY1" s="17" t="str">
        <f>LEFT(P1,1)</f>
        <v>L</v>
      </c>
      <c r="AZ1" s="17" t="str">
        <f>LEFT(T1,1)</f>
        <v>N</v>
      </c>
      <c r="BA1" s="17" t="str">
        <f>LEFT(R1,1)</f>
        <v>C</v>
      </c>
    </row>
    <row r="2" spans="1:55" s="32" customFormat="1">
      <c r="B2" s="33" t="s">
        <v>2721</v>
      </c>
      <c r="C2" s="77" t="str">
        <f>LEFT(H2,1)</f>
        <v>D</v>
      </c>
      <c r="D2" s="78" t="str">
        <f>LEFT(J2,1)</f>
        <v>R</v>
      </c>
      <c r="E2" s="76" t="str">
        <f>LEFT(L2,1)</f>
        <v>I</v>
      </c>
      <c r="F2" s="33" t="s">
        <v>2437</v>
      </c>
      <c r="G2" s="33" t="s">
        <v>423</v>
      </c>
      <c r="H2" s="132" t="str">
        <f>Candidates!D2</f>
        <v>Democratic</v>
      </c>
      <c r="I2" s="132"/>
      <c r="J2" s="133" t="str">
        <f>Candidates!D3</f>
        <v>Republican</v>
      </c>
      <c r="K2" s="131"/>
      <c r="L2" s="134" t="str">
        <f>Candidates!D4</f>
        <v>Independence/Ind.</v>
      </c>
      <c r="M2" s="131"/>
      <c r="N2" s="130" t="str">
        <f>Candidates!D5</f>
        <v>Green</v>
      </c>
      <c r="O2" s="131"/>
      <c r="P2" s="130" t="str">
        <f>Candidates!D6</f>
        <v>Libertarian</v>
      </c>
      <c r="Q2" s="131"/>
      <c r="R2" s="130" t="str">
        <f>Candidates!D7</f>
        <v>Const./IA</v>
      </c>
      <c r="S2" s="131"/>
      <c r="T2" s="130" t="str">
        <f>Candidates!D8</f>
        <v>Natural Law</v>
      </c>
      <c r="U2" s="131"/>
      <c r="V2" s="130" t="str">
        <f>Candidates!D9</f>
        <v>State1</v>
      </c>
      <c r="W2" s="131"/>
      <c r="X2" s="130" t="str">
        <f>Candidates!D10</f>
        <v>State2</v>
      </c>
      <c r="Y2" s="131"/>
      <c r="Z2" s="130" t="str">
        <f>Candidates!D11</f>
        <v>State3</v>
      </c>
      <c r="AA2" s="131"/>
      <c r="AB2" s="130" t="str">
        <f>Candidates!D12</f>
        <v>State4</v>
      </c>
      <c r="AC2" s="131"/>
      <c r="AD2" s="130" t="str">
        <f>Candidates!D13</f>
        <v>State5</v>
      </c>
      <c r="AE2" s="131"/>
      <c r="AF2" s="130" t="str">
        <f>Candidates!D14</f>
        <v>State6</v>
      </c>
      <c r="AG2" s="131"/>
      <c r="AH2" s="130" t="str">
        <f>Candidates!D15</f>
        <v>Write-ins</v>
      </c>
      <c r="AI2" s="131"/>
      <c r="AJ2" s="130">
        <f>Candidates!D16</f>
        <v>0</v>
      </c>
      <c r="AK2" s="131"/>
      <c r="AL2" s="130">
        <f>Candidates!D17</f>
        <v>0</v>
      </c>
      <c r="AM2" s="131"/>
      <c r="AN2" s="130">
        <f>Candidates!D18</f>
        <v>0</v>
      </c>
      <c r="AO2" s="131"/>
      <c r="AP2" s="130">
        <f>Candidates!D19</f>
        <v>0</v>
      </c>
      <c r="AQ2" s="131"/>
      <c r="AR2" s="130">
        <f>Candidates!D20</f>
        <v>0</v>
      </c>
      <c r="AS2" s="131"/>
      <c r="AT2" s="34"/>
      <c r="AU2" s="34" t="s">
        <v>831</v>
      </c>
      <c r="AW2" s="32" t="s">
        <v>2434</v>
      </c>
      <c r="AX2" s="35"/>
      <c r="AY2" s="35"/>
      <c r="AZ2" s="35"/>
      <c r="BA2" s="35"/>
      <c r="BC2" s="32" t="s">
        <v>1243</v>
      </c>
    </row>
    <row r="3" spans="1:55">
      <c r="A3" t="s">
        <v>1163</v>
      </c>
      <c r="B3" s="1">
        <f t="shared" ref="B3:B25" si="0">H3+J3+L3+N3+P3+T3+R3+Z3+AF3+X3+AB3+V3+AD3+AN3+AP3+AH3+AL3+AJ3+AR3</f>
        <v>1367053</v>
      </c>
      <c r="C3" s="79">
        <f t="shared" ref="C3:C25" si="1">RANK(H3,H3:AT3)</f>
        <v>2</v>
      </c>
      <c r="D3" s="79">
        <f t="shared" ref="D3:D25" si="2">RANK(J3,H3:AT3)</f>
        <v>1</v>
      </c>
      <c r="E3" s="79" t="str">
        <f t="shared" ref="E3:E25" si="3">IF(L3&gt;0,RANK(L3,H3:AT3),"-")</f>
        <v>-</v>
      </c>
      <c r="F3" s="1">
        <f>ABS(J3-H3)</f>
        <v>3120</v>
      </c>
      <c r="G3" s="2">
        <f t="shared" ref="G3:G26" si="4">F3/B3</f>
        <v>2.2822816672067579E-3</v>
      </c>
      <c r="H3" s="1">
        <f>County!N69</f>
        <v>669105</v>
      </c>
      <c r="I3" s="2">
        <f t="shared" ref="I3:I25" si="5">H3/$B3</f>
        <v>0.48945066504371082</v>
      </c>
      <c r="J3" s="1">
        <f>County!O69</f>
        <v>672225</v>
      </c>
      <c r="K3" s="2">
        <f t="shared" ref="K3:K25" si="6">J3/$B3</f>
        <v>0.49173294671091755</v>
      </c>
      <c r="L3" s="62">
        <f>County!P69</f>
        <v>0</v>
      </c>
      <c r="M3" s="67">
        <f t="shared" ref="M3:M25" si="7">L3/$B3</f>
        <v>0</v>
      </c>
      <c r="N3" s="62">
        <f>County!Q69</f>
        <v>0</v>
      </c>
      <c r="O3" s="67">
        <f t="shared" ref="O3:O25" si="8">N3/$B3</f>
        <v>0</v>
      </c>
      <c r="P3" s="62">
        <f>County!R69</f>
        <v>23272</v>
      </c>
      <c r="Q3" s="67">
        <f t="shared" ref="Q3:Q25" si="9">P3/$B3</f>
        <v>1.7023480435652459E-2</v>
      </c>
      <c r="R3" s="62">
        <f>County!S69</f>
        <v>0</v>
      </c>
      <c r="S3" s="67">
        <f t="shared" ref="S3:S25" si="10">R3/$B3</f>
        <v>0</v>
      </c>
      <c r="T3" s="62">
        <f>County!T69</f>
        <v>0</v>
      </c>
      <c r="U3" s="67">
        <f t="shared" ref="U3:U25" si="11">T3/$B3</f>
        <v>0</v>
      </c>
      <c r="V3" s="62">
        <f>County!U69</f>
        <v>0</v>
      </c>
      <c r="W3" s="67">
        <f t="shared" ref="W3:W25" si="12">V3/$B3</f>
        <v>0</v>
      </c>
      <c r="X3" s="62">
        <f>County!V69</f>
        <v>0</v>
      </c>
      <c r="Y3" s="67">
        <f t="shared" ref="Y3:Y25" si="13">X3/$B3</f>
        <v>0</v>
      </c>
      <c r="Z3" s="62">
        <f>County!W69</f>
        <v>0</v>
      </c>
      <c r="AA3" s="67">
        <f t="shared" ref="AA3:AA25" si="14">Z3/$B3</f>
        <v>0</v>
      </c>
      <c r="AB3" s="1">
        <f>County!X69</f>
        <v>0</v>
      </c>
      <c r="AC3" s="2">
        <f t="shared" ref="AC3:AC25" si="15">AB3/$B3</f>
        <v>0</v>
      </c>
      <c r="AD3" s="1">
        <f>County!Y69</f>
        <v>0</v>
      </c>
      <c r="AE3" s="2">
        <f t="shared" ref="AE3:AE25" si="16">AD3/$B3</f>
        <v>0</v>
      </c>
      <c r="AF3" s="1">
        <f>County!Z69</f>
        <v>0</v>
      </c>
      <c r="AG3" s="2">
        <f t="shared" ref="AG3:AG25" si="17">AF3/$B3</f>
        <v>0</v>
      </c>
      <c r="AH3" s="1">
        <f>County!AA69</f>
        <v>2451</v>
      </c>
      <c r="AI3" s="2">
        <f t="shared" ref="AI3:AI25" si="18">AH3/$B3</f>
        <v>1.7929078097191551E-3</v>
      </c>
      <c r="AJ3" s="1">
        <f>County!AB69</f>
        <v>0</v>
      </c>
      <c r="AK3" s="2">
        <f t="shared" ref="AK3:AK25" si="19">AJ3/$B3</f>
        <v>0</v>
      </c>
      <c r="AL3" s="1">
        <f>County!AC69</f>
        <v>0</v>
      </c>
      <c r="AM3" s="2">
        <f t="shared" ref="AM3:AM25" si="20">AL3/$B3</f>
        <v>0</v>
      </c>
      <c r="AN3" s="1">
        <f>County!AD69</f>
        <v>0</v>
      </c>
      <c r="AO3" s="2">
        <f t="shared" ref="AO3:AO25" si="21">AN3/$B3</f>
        <v>0</v>
      </c>
      <c r="AP3" s="1">
        <f>County!AE69</f>
        <v>0</v>
      </c>
      <c r="AQ3" s="2">
        <f t="shared" ref="AQ3:AQ25" si="22">AP3/$B3</f>
        <v>0</v>
      </c>
      <c r="AR3" s="1">
        <f>County!AF69</f>
        <v>0</v>
      </c>
      <c r="AS3" s="2">
        <f t="shared" ref="AS3:AS25" si="23">AR3/$B3</f>
        <v>0</v>
      </c>
      <c r="AT3" s="31"/>
      <c r="AU3" t="str">
        <f>A3</f>
        <v>Alabama</v>
      </c>
      <c r="AV3" t="s">
        <v>1732</v>
      </c>
      <c r="AW3" t="e">
        <f>SUM(#REF!)</f>
        <v>#REF!</v>
      </c>
      <c r="AX3" s="9">
        <f>RANK(N3,(H3:M3,N3:U3,Z3:AS3))</f>
        <v>9</v>
      </c>
      <c r="AY3" s="9">
        <f>RANK(P3,(H3:M3,N3:U3,Z3:AS3))</f>
        <v>3</v>
      </c>
      <c r="AZ3" s="9">
        <f>RANK(T3,(H3:M3,N3:U3,Z3:AS3))</f>
        <v>9</v>
      </c>
      <c r="BA3" s="9">
        <f>RANK(R3,(H3:M3,N3:U3,Z3:AS3))</f>
        <v>9</v>
      </c>
      <c r="BC3">
        <v>1</v>
      </c>
    </row>
    <row r="4" spans="1:55" s="46" customFormat="1">
      <c r="A4" s="46" t="s">
        <v>1843</v>
      </c>
      <c r="B4" s="48">
        <f t="shared" si="0"/>
        <v>231484</v>
      </c>
      <c r="C4" s="80">
        <f t="shared" si="1"/>
        <v>2</v>
      </c>
      <c r="D4" s="80">
        <f t="shared" si="2"/>
        <v>1</v>
      </c>
      <c r="E4" s="80" t="str">
        <f t="shared" si="3"/>
        <v>-</v>
      </c>
      <c r="F4" s="48">
        <f t="shared" ref="F4:F38" si="24">ABS(J4-H4)</f>
        <v>35063</v>
      </c>
      <c r="G4" s="49">
        <f t="shared" si="4"/>
        <v>0.15147051200082942</v>
      </c>
      <c r="H4" s="48">
        <f>County!N111</f>
        <v>94216</v>
      </c>
      <c r="I4" s="49">
        <f t="shared" si="5"/>
        <v>0.4070086917454338</v>
      </c>
      <c r="J4" s="48">
        <f>County!O111</f>
        <v>129279</v>
      </c>
      <c r="K4" s="49">
        <f t="shared" si="6"/>
        <v>0.55847920374626325</v>
      </c>
      <c r="L4" s="71">
        <f>County!P111</f>
        <v>0</v>
      </c>
      <c r="M4" s="110">
        <f t="shared" si="7"/>
        <v>0</v>
      </c>
      <c r="N4" s="71">
        <f>County!Q111</f>
        <v>2926</v>
      </c>
      <c r="O4" s="110">
        <f t="shared" si="8"/>
        <v>1.2640182474814673E-2</v>
      </c>
      <c r="P4" s="71">
        <f>County!R111</f>
        <v>1109</v>
      </c>
      <c r="Q4" s="110">
        <f t="shared" si="9"/>
        <v>4.790827875792711E-3</v>
      </c>
      <c r="R4" s="71">
        <f>County!S111</f>
        <v>2185</v>
      </c>
      <c r="S4" s="110">
        <f t="shared" si="10"/>
        <v>9.4390973026213468E-3</v>
      </c>
      <c r="T4" s="71">
        <f>County!T111</f>
        <v>0</v>
      </c>
      <c r="U4" s="110">
        <f t="shared" si="11"/>
        <v>0</v>
      </c>
      <c r="V4" s="71">
        <f>County!U111</f>
        <v>1506</v>
      </c>
      <c r="W4" s="110">
        <f t="shared" si="12"/>
        <v>6.505849216360526E-3</v>
      </c>
      <c r="X4" s="71">
        <f>County!V111</f>
        <v>0</v>
      </c>
      <c r="Y4" s="110">
        <f t="shared" si="13"/>
        <v>0</v>
      </c>
      <c r="Z4" s="71">
        <f>County!W111</f>
        <v>0</v>
      </c>
      <c r="AA4" s="110">
        <f t="shared" si="14"/>
        <v>0</v>
      </c>
      <c r="AB4" s="48">
        <f>County!X111</f>
        <v>0</v>
      </c>
      <c r="AC4" s="49">
        <f t="shared" si="15"/>
        <v>0</v>
      </c>
      <c r="AD4" s="48">
        <f>County!Y111</f>
        <v>0</v>
      </c>
      <c r="AE4" s="49">
        <f t="shared" si="16"/>
        <v>0</v>
      </c>
      <c r="AF4" s="48">
        <f>County!Z111</f>
        <v>0</v>
      </c>
      <c r="AG4" s="49">
        <f t="shared" si="17"/>
        <v>0</v>
      </c>
      <c r="AH4" s="48">
        <f>County!AA111</f>
        <v>263</v>
      </c>
      <c r="AI4" s="49">
        <f t="shared" si="18"/>
        <v>1.1361476387136908E-3</v>
      </c>
      <c r="AJ4" s="48">
        <f>County!AB111</f>
        <v>0</v>
      </c>
      <c r="AK4" s="49">
        <f t="shared" si="19"/>
        <v>0</v>
      </c>
      <c r="AL4" s="48">
        <f>County!AC111</f>
        <v>0</v>
      </c>
      <c r="AM4" s="49">
        <f t="shared" si="20"/>
        <v>0</v>
      </c>
      <c r="AN4" s="48">
        <f>County!AD111</f>
        <v>0</v>
      </c>
      <c r="AO4" s="49">
        <f t="shared" si="21"/>
        <v>0</v>
      </c>
      <c r="AP4" s="48">
        <f>County!AE111</f>
        <v>0</v>
      </c>
      <c r="AQ4" s="49">
        <f t="shared" si="22"/>
        <v>0</v>
      </c>
      <c r="AR4" s="48">
        <f>County!AF111</f>
        <v>0</v>
      </c>
      <c r="AS4" s="49">
        <f t="shared" si="23"/>
        <v>0</v>
      </c>
      <c r="AT4" s="55"/>
      <c r="AU4" s="46" t="str">
        <f t="shared" ref="AU4:AU39" si="25">A4</f>
        <v>Alaska</v>
      </c>
      <c r="AV4" s="46" t="s">
        <v>858</v>
      </c>
      <c r="AW4" s="46" t="e">
        <f>SUM(#REF!)</f>
        <v>#REF!</v>
      </c>
      <c r="AX4" s="47">
        <f>RANK(N4,(H4:M4,N4:U4,Z4:AS4))</f>
        <v>3</v>
      </c>
      <c r="AY4" s="47">
        <f>RANK(P4,(H4:M4,N4:U4,Z4:AS4))</f>
        <v>5</v>
      </c>
      <c r="AZ4" s="47">
        <f>RANK(T4,(H4:M4,N4:U4,Z4:AS4))</f>
        <v>13</v>
      </c>
      <c r="BA4" s="47">
        <f>RANK(R4,(H4:M4,N4:U4,Z4:AS4))</f>
        <v>4</v>
      </c>
      <c r="BC4" s="46">
        <v>2</v>
      </c>
    </row>
    <row r="5" spans="1:55" s="36" customFormat="1">
      <c r="A5" s="36" t="s">
        <v>2334</v>
      </c>
      <c r="B5" s="38">
        <f t="shared" si="0"/>
        <v>1226111</v>
      </c>
      <c r="C5" s="81">
        <f t="shared" si="1"/>
        <v>1</v>
      </c>
      <c r="D5" s="81">
        <f t="shared" si="2"/>
        <v>2</v>
      </c>
      <c r="E5" s="81">
        <f t="shared" si="3"/>
        <v>3</v>
      </c>
      <c r="F5" s="1">
        <f t="shared" si="24"/>
        <v>11819</v>
      </c>
      <c r="G5" s="39">
        <f t="shared" si="4"/>
        <v>9.6394209007177982E-3</v>
      </c>
      <c r="H5" s="38">
        <f>County!N128</f>
        <v>566284</v>
      </c>
      <c r="I5" s="39">
        <f t="shared" si="5"/>
        <v>0.46185377995956323</v>
      </c>
      <c r="J5" s="38">
        <f>County!O128</f>
        <v>554465</v>
      </c>
      <c r="K5" s="39">
        <f t="shared" si="6"/>
        <v>0.45221435905884538</v>
      </c>
      <c r="L5" s="72">
        <f>County!P128</f>
        <v>84947</v>
      </c>
      <c r="M5" s="73">
        <f t="shared" si="7"/>
        <v>6.9281655576044904E-2</v>
      </c>
      <c r="N5" s="72">
        <f>County!Q128</f>
        <v>0</v>
      </c>
      <c r="O5" s="73">
        <f t="shared" si="8"/>
        <v>0</v>
      </c>
      <c r="P5" s="72">
        <f>County!R128</f>
        <v>20356</v>
      </c>
      <c r="Q5" s="73">
        <f t="shared" si="9"/>
        <v>1.6602085781793001E-2</v>
      </c>
      <c r="R5" s="72">
        <f>County!S128</f>
        <v>0</v>
      </c>
      <c r="S5" s="73">
        <f t="shared" si="10"/>
        <v>0</v>
      </c>
      <c r="T5" s="72">
        <f>County!T128</f>
        <v>0</v>
      </c>
      <c r="U5" s="73">
        <f t="shared" si="11"/>
        <v>0</v>
      </c>
      <c r="V5" s="72">
        <f>County!U128</f>
        <v>0</v>
      </c>
      <c r="W5" s="73">
        <f t="shared" si="12"/>
        <v>0</v>
      </c>
      <c r="X5" s="72">
        <f>County!V128</f>
        <v>0</v>
      </c>
      <c r="Y5" s="73">
        <f t="shared" si="13"/>
        <v>0</v>
      </c>
      <c r="Z5" s="72">
        <f>County!W128</f>
        <v>0</v>
      </c>
      <c r="AA5" s="73">
        <f t="shared" si="14"/>
        <v>0</v>
      </c>
      <c r="AB5" s="38">
        <f>County!X128</f>
        <v>0</v>
      </c>
      <c r="AC5" s="39">
        <f t="shared" si="15"/>
        <v>0</v>
      </c>
      <c r="AD5" s="38">
        <f>County!Y128</f>
        <v>0</v>
      </c>
      <c r="AE5" s="39">
        <f t="shared" si="16"/>
        <v>0</v>
      </c>
      <c r="AF5" s="38">
        <f>County!Z128</f>
        <v>0</v>
      </c>
      <c r="AG5" s="39">
        <f t="shared" si="17"/>
        <v>0</v>
      </c>
      <c r="AH5" s="38">
        <f>County!AA128</f>
        <v>59</v>
      </c>
      <c r="AI5" s="39">
        <f t="shared" si="18"/>
        <v>4.8119623753477456E-5</v>
      </c>
      <c r="AJ5" s="38">
        <f>County!AB128</f>
        <v>0</v>
      </c>
      <c r="AK5" s="39">
        <f t="shared" si="19"/>
        <v>0</v>
      </c>
      <c r="AL5" s="38">
        <f>County!AC128</f>
        <v>0</v>
      </c>
      <c r="AM5" s="39">
        <f t="shared" si="20"/>
        <v>0</v>
      </c>
      <c r="AN5" s="38">
        <f>County!AD128</f>
        <v>0</v>
      </c>
      <c r="AO5" s="39">
        <f t="shared" si="21"/>
        <v>0</v>
      </c>
      <c r="AP5" s="38">
        <f>County!AE128</f>
        <v>0</v>
      </c>
      <c r="AQ5" s="39">
        <f t="shared" si="22"/>
        <v>0</v>
      </c>
      <c r="AR5" s="38">
        <f>County!AF128</f>
        <v>0</v>
      </c>
      <c r="AS5" s="39">
        <f t="shared" si="23"/>
        <v>0</v>
      </c>
      <c r="AT5" s="56"/>
      <c r="AU5" s="36" t="str">
        <f t="shared" si="25"/>
        <v>Arizona</v>
      </c>
      <c r="AV5" s="36" t="s">
        <v>2307</v>
      </c>
      <c r="AW5" s="36" t="e">
        <f>SUM(#REF!)</f>
        <v>#REF!</v>
      </c>
      <c r="AX5" s="37">
        <f>RANK(N5,(H5:M5,N5:U5,Z5:AS5))</f>
        <v>11</v>
      </c>
      <c r="AY5" s="37">
        <f>RANK(P5,(H5:M5,N5:U5,Z5:AS5))</f>
        <v>4</v>
      </c>
      <c r="AZ5" s="37">
        <f>RANK(T5,(H5:M5,N5:U5,Z5:AS5))</f>
        <v>11</v>
      </c>
      <c r="BA5" s="37">
        <f>RANK(R5,(H5:M5,N5:U5,Z5:AS5))</f>
        <v>11</v>
      </c>
      <c r="BC5" s="36">
        <v>4</v>
      </c>
    </row>
    <row r="6" spans="1:55" s="46" customFormat="1">
      <c r="A6" s="50" t="s">
        <v>2042</v>
      </c>
      <c r="B6" s="48">
        <f t="shared" si="0"/>
        <v>805696</v>
      </c>
      <c r="C6" s="80">
        <f t="shared" si="1"/>
        <v>2</v>
      </c>
      <c r="D6" s="80">
        <f t="shared" si="2"/>
        <v>1</v>
      </c>
      <c r="E6" s="80" t="str">
        <f t="shared" si="3"/>
        <v>-</v>
      </c>
      <c r="F6" s="48">
        <f t="shared" si="24"/>
        <v>48832</v>
      </c>
      <c r="G6" s="49">
        <f t="shared" si="4"/>
        <v>6.0608467709905474E-2</v>
      </c>
      <c r="H6" s="48">
        <f>County!N205</f>
        <v>378250</v>
      </c>
      <c r="I6" s="49">
        <f t="shared" si="5"/>
        <v>0.46946987449360555</v>
      </c>
      <c r="J6" s="48">
        <f>County!O205</f>
        <v>427082</v>
      </c>
      <c r="K6" s="49">
        <f t="shared" si="6"/>
        <v>0.53007834220351102</v>
      </c>
      <c r="L6" s="71">
        <f>County!P205</f>
        <v>0</v>
      </c>
      <c r="M6" s="110">
        <f t="shared" si="7"/>
        <v>0</v>
      </c>
      <c r="N6" s="71">
        <f>County!Q205</f>
        <v>0</v>
      </c>
      <c r="O6" s="110">
        <f t="shared" si="8"/>
        <v>0</v>
      </c>
      <c r="P6" s="71">
        <f>County!R205</f>
        <v>0</v>
      </c>
      <c r="Q6" s="110">
        <f t="shared" si="9"/>
        <v>0</v>
      </c>
      <c r="R6" s="71">
        <f>County!S205</f>
        <v>0</v>
      </c>
      <c r="S6" s="110">
        <f t="shared" si="10"/>
        <v>0</v>
      </c>
      <c r="T6" s="71">
        <f>County!T205</f>
        <v>0</v>
      </c>
      <c r="U6" s="110">
        <f t="shared" si="11"/>
        <v>0</v>
      </c>
      <c r="V6" s="71">
        <f>County!U205</f>
        <v>0</v>
      </c>
      <c r="W6" s="110">
        <f t="shared" si="12"/>
        <v>0</v>
      </c>
      <c r="X6" s="71">
        <f>County!V205</f>
        <v>0</v>
      </c>
      <c r="Y6" s="110">
        <f t="shared" si="13"/>
        <v>0</v>
      </c>
      <c r="Z6" s="71">
        <f>County!W205</f>
        <v>0</v>
      </c>
      <c r="AA6" s="110">
        <f t="shared" si="14"/>
        <v>0</v>
      </c>
      <c r="AB6" s="48">
        <f>County!X205</f>
        <v>0</v>
      </c>
      <c r="AC6" s="49">
        <f t="shared" si="15"/>
        <v>0</v>
      </c>
      <c r="AD6" s="48">
        <f>County!Y205</f>
        <v>0</v>
      </c>
      <c r="AE6" s="49">
        <f t="shared" si="16"/>
        <v>0</v>
      </c>
      <c r="AF6" s="48">
        <f>County!Z205</f>
        <v>0</v>
      </c>
      <c r="AG6" s="49">
        <f t="shared" si="17"/>
        <v>0</v>
      </c>
      <c r="AH6" s="48">
        <f>County!AA205</f>
        <v>364</v>
      </c>
      <c r="AI6" s="49">
        <f t="shared" si="18"/>
        <v>4.517833028834697E-4</v>
      </c>
      <c r="AJ6" s="48">
        <f>County!AB205</f>
        <v>0</v>
      </c>
      <c r="AK6" s="49">
        <f t="shared" si="19"/>
        <v>0</v>
      </c>
      <c r="AL6" s="48">
        <f>County!AC205</f>
        <v>0</v>
      </c>
      <c r="AM6" s="49">
        <f t="shared" si="20"/>
        <v>0</v>
      </c>
      <c r="AN6" s="48">
        <f>County!AD205</f>
        <v>0</v>
      </c>
      <c r="AO6" s="49">
        <f t="shared" si="21"/>
        <v>0</v>
      </c>
      <c r="AP6" s="48">
        <f>County!AE205</f>
        <v>0</v>
      </c>
      <c r="AQ6" s="49">
        <f t="shared" si="22"/>
        <v>0</v>
      </c>
      <c r="AR6" s="48">
        <f>County!AF205</f>
        <v>0</v>
      </c>
      <c r="AS6" s="49">
        <f t="shared" si="23"/>
        <v>0</v>
      </c>
      <c r="AT6" s="55"/>
      <c r="AU6" s="46" t="str">
        <f t="shared" si="25"/>
        <v>Arkansas</v>
      </c>
      <c r="AV6" s="46" t="s">
        <v>1968</v>
      </c>
      <c r="AW6" s="46" t="e">
        <f>SUM(#REF!)</f>
        <v>#REF!</v>
      </c>
      <c r="AX6" s="47">
        <f>RANK(N6,(H6:M6,N6:U6,Z6:AS6))</f>
        <v>7</v>
      </c>
      <c r="AY6" s="47">
        <f>RANK(P6,(H6:M6,N6:U6,Z6:AS6))</f>
        <v>7</v>
      </c>
      <c r="AZ6" s="47">
        <f>RANK(T6,(H6:M6,N6:U6,Z6:AS6))</f>
        <v>7</v>
      </c>
      <c r="BA6" s="47">
        <f>RANK(R6,(H6:M6,N6:U6,Z6:AS6))</f>
        <v>7</v>
      </c>
      <c r="BC6" s="46">
        <v>5</v>
      </c>
    </row>
    <row r="7" spans="1:55" s="36" customFormat="1">
      <c r="A7" s="40" t="s">
        <v>1969</v>
      </c>
      <c r="B7" s="38">
        <f t="shared" si="0"/>
        <v>7474030</v>
      </c>
      <c r="C7" s="81">
        <f t="shared" si="1"/>
        <v>1</v>
      </c>
      <c r="D7" s="81">
        <f t="shared" si="2"/>
        <v>2</v>
      </c>
      <c r="E7" s="81" t="str">
        <f t="shared" si="3"/>
        <v>-</v>
      </c>
      <c r="F7" s="1">
        <f t="shared" si="24"/>
        <v>363689</v>
      </c>
      <c r="G7" s="39">
        <f t="shared" si="4"/>
        <v>4.8660361277650742E-2</v>
      </c>
      <c r="H7" s="38">
        <f>County!N265</f>
        <v>3533490</v>
      </c>
      <c r="I7" s="39">
        <f t="shared" si="5"/>
        <v>0.47276904160138505</v>
      </c>
      <c r="J7" s="38">
        <f>County!O265</f>
        <v>3169801</v>
      </c>
      <c r="K7" s="39">
        <f t="shared" si="6"/>
        <v>0.42410868032373433</v>
      </c>
      <c r="L7" s="72">
        <f>County!P265</f>
        <v>0</v>
      </c>
      <c r="M7" s="73">
        <f t="shared" si="7"/>
        <v>0</v>
      </c>
      <c r="N7" s="72">
        <f>County!Q265</f>
        <v>393036</v>
      </c>
      <c r="O7" s="73">
        <f t="shared" si="8"/>
        <v>5.2586890874133499E-2</v>
      </c>
      <c r="P7" s="72">
        <f>County!R265</f>
        <v>161203</v>
      </c>
      <c r="Q7" s="73">
        <f t="shared" si="9"/>
        <v>2.156841757391929E-2</v>
      </c>
      <c r="R7" s="72">
        <f>County!S265</f>
        <v>128035</v>
      </c>
      <c r="S7" s="73">
        <f t="shared" si="10"/>
        <v>1.7130651067763979E-2</v>
      </c>
      <c r="T7" s="72">
        <f>County!T265</f>
        <v>88415</v>
      </c>
      <c r="U7" s="73">
        <f t="shared" si="11"/>
        <v>1.1829628727741258E-2</v>
      </c>
      <c r="V7" s="72">
        <f>County!U265</f>
        <v>0</v>
      </c>
      <c r="W7" s="73">
        <f t="shared" si="12"/>
        <v>0</v>
      </c>
      <c r="X7" s="72">
        <f>County!V265</f>
        <v>0</v>
      </c>
      <c r="Y7" s="73">
        <f t="shared" si="13"/>
        <v>0</v>
      </c>
      <c r="Z7" s="72">
        <f>County!W265</f>
        <v>0</v>
      </c>
      <c r="AA7" s="73">
        <f t="shared" si="14"/>
        <v>0</v>
      </c>
      <c r="AB7" s="60">
        <f>County!X265</f>
        <v>0</v>
      </c>
      <c r="AC7" s="39">
        <f t="shared" si="15"/>
        <v>0</v>
      </c>
      <c r="AD7" s="38">
        <f>County!Y265</f>
        <v>0</v>
      </c>
      <c r="AE7" s="39">
        <f t="shared" si="16"/>
        <v>0</v>
      </c>
      <c r="AF7" s="38">
        <f>County!Z265</f>
        <v>0</v>
      </c>
      <c r="AG7" s="39">
        <f t="shared" si="17"/>
        <v>0</v>
      </c>
      <c r="AH7" s="38">
        <f>County!AA265</f>
        <v>50</v>
      </c>
      <c r="AI7" s="39">
        <f t="shared" si="18"/>
        <v>6.6898313225930321E-6</v>
      </c>
      <c r="AJ7" s="38">
        <f>County!AB265</f>
        <v>0</v>
      </c>
      <c r="AK7" s="39">
        <f t="shared" si="19"/>
        <v>0</v>
      </c>
      <c r="AL7" s="38">
        <f>County!AC265</f>
        <v>0</v>
      </c>
      <c r="AM7" s="39">
        <f t="shared" si="20"/>
        <v>0</v>
      </c>
      <c r="AN7" s="38">
        <f>County!AD265</f>
        <v>0</v>
      </c>
      <c r="AO7" s="39">
        <f t="shared" si="21"/>
        <v>0</v>
      </c>
      <c r="AP7" s="38">
        <f>County!AE265</f>
        <v>0</v>
      </c>
      <c r="AQ7" s="39">
        <f t="shared" si="22"/>
        <v>0</v>
      </c>
      <c r="AR7" s="38">
        <f>County!AF265</f>
        <v>0</v>
      </c>
      <c r="AS7" s="39">
        <f t="shared" si="23"/>
        <v>0</v>
      </c>
      <c r="AT7" s="56"/>
      <c r="AU7" s="36" t="str">
        <f t="shared" si="25"/>
        <v>California</v>
      </c>
      <c r="AV7" s="36" t="s">
        <v>1970</v>
      </c>
      <c r="AW7" s="36" t="e">
        <f>SUM(#REF!)</f>
        <v>#REF!</v>
      </c>
      <c r="AX7" s="37">
        <f>RANK(N7,(H7:M7,N7:U7,Z7:AS7))</f>
        <v>3</v>
      </c>
      <c r="AY7" s="37">
        <f>RANK(P7,(H7:M7,N7:U7,Z7:AS7))</f>
        <v>4</v>
      </c>
      <c r="AZ7" s="37">
        <f>RANK(T7,(H7:M7,N7:U7,Z7:AS7))</f>
        <v>6</v>
      </c>
      <c r="BA7" s="37">
        <f>RANK(R7,(H7:M7,N7:U7,Z7:AS7))</f>
        <v>5</v>
      </c>
      <c r="BC7" s="36">
        <v>6</v>
      </c>
    </row>
    <row r="8" spans="1:55" s="46" customFormat="1">
      <c r="A8" s="46" t="s">
        <v>954</v>
      </c>
      <c r="B8" s="48">
        <f t="shared" si="0"/>
        <v>1412602</v>
      </c>
      <c r="C8" s="80">
        <f t="shared" si="1"/>
        <v>2</v>
      </c>
      <c r="D8" s="80">
        <f t="shared" si="2"/>
        <v>1</v>
      </c>
      <c r="E8" s="80" t="str">
        <f t="shared" si="3"/>
        <v>-</v>
      </c>
      <c r="F8" s="48">
        <f t="shared" si="24"/>
        <v>409210</v>
      </c>
      <c r="G8" s="49">
        <f t="shared" si="4"/>
        <v>0.28968527582432985</v>
      </c>
      <c r="H8" s="48">
        <f>County!N331</f>
        <v>475373</v>
      </c>
      <c r="I8" s="49">
        <f t="shared" si="5"/>
        <v>0.33652295551046935</v>
      </c>
      <c r="J8" s="48">
        <f>County!O331</f>
        <v>884583</v>
      </c>
      <c r="K8" s="49">
        <f t="shared" si="6"/>
        <v>0.62620823133479919</v>
      </c>
      <c r="L8" s="71">
        <f>County!P331</f>
        <v>0</v>
      </c>
      <c r="M8" s="110">
        <f t="shared" si="7"/>
        <v>0</v>
      </c>
      <c r="N8" s="71">
        <f>County!Q331</f>
        <v>32099</v>
      </c>
      <c r="O8" s="110">
        <f t="shared" si="8"/>
        <v>2.2723314847352617E-2</v>
      </c>
      <c r="P8" s="71">
        <f>County!R331</f>
        <v>20547</v>
      </c>
      <c r="Q8" s="110">
        <f t="shared" si="9"/>
        <v>1.4545498307378866E-2</v>
      </c>
      <c r="R8" s="71">
        <f>County!S331</f>
        <v>0</v>
      </c>
      <c r="S8" s="110">
        <f t="shared" si="10"/>
        <v>0</v>
      </c>
      <c r="T8" s="71">
        <f>County!T331</f>
        <v>0</v>
      </c>
      <c r="U8" s="110">
        <f t="shared" si="11"/>
        <v>0</v>
      </c>
      <c r="V8" s="71">
        <f>County!U331</f>
        <v>0</v>
      </c>
      <c r="W8" s="110">
        <f t="shared" si="12"/>
        <v>0</v>
      </c>
      <c r="X8" s="71">
        <f>County!V331</f>
        <v>0</v>
      </c>
      <c r="Y8" s="110">
        <f t="shared" si="13"/>
        <v>0</v>
      </c>
      <c r="Z8" s="71">
        <f>County!W331</f>
        <v>0</v>
      </c>
      <c r="AA8" s="110">
        <f t="shared" si="14"/>
        <v>0</v>
      </c>
      <c r="AB8" s="48">
        <f>County!X331</f>
        <v>0</v>
      </c>
      <c r="AC8" s="49">
        <f t="shared" si="15"/>
        <v>0</v>
      </c>
      <c r="AD8" s="48">
        <f>County!Y331</f>
        <v>0</v>
      </c>
      <c r="AE8" s="49">
        <f t="shared" si="16"/>
        <v>0</v>
      </c>
      <c r="AF8" s="48">
        <f>County!Z331</f>
        <v>0</v>
      </c>
      <c r="AG8" s="49">
        <f t="shared" si="17"/>
        <v>0</v>
      </c>
      <c r="AH8" s="48">
        <f>County!AA331</f>
        <v>0</v>
      </c>
      <c r="AI8" s="49">
        <f t="shared" si="18"/>
        <v>0</v>
      </c>
      <c r="AJ8" s="48">
        <f>County!AB331</f>
        <v>0</v>
      </c>
      <c r="AK8" s="49">
        <f t="shared" si="19"/>
        <v>0</v>
      </c>
      <c r="AL8" s="48">
        <f>County!AC331</f>
        <v>0</v>
      </c>
      <c r="AM8" s="49">
        <f t="shared" si="20"/>
        <v>0</v>
      </c>
      <c r="AN8" s="48">
        <f>County!AD331</f>
        <v>0</v>
      </c>
      <c r="AO8" s="49">
        <f t="shared" si="21"/>
        <v>0</v>
      </c>
      <c r="AP8" s="48">
        <f>County!AE331</f>
        <v>0</v>
      </c>
      <c r="AQ8" s="49">
        <f t="shared" si="22"/>
        <v>0</v>
      </c>
      <c r="AR8" s="48">
        <f>County!AF331</f>
        <v>0</v>
      </c>
      <c r="AS8" s="49">
        <f t="shared" si="23"/>
        <v>0</v>
      </c>
      <c r="AT8" s="55"/>
      <c r="AU8" s="46" t="str">
        <f t="shared" si="25"/>
        <v>Colorado</v>
      </c>
      <c r="AV8" s="46" t="s">
        <v>955</v>
      </c>
      <c r="AW8" s="46" t="e">
        <f>SUM(#REF!)</f>
        <v>#REF!</v>
      </c>
      <c r="AX8" s="47">
        <f>RANK(N8,(H8:M8,N8:U8,Z8:AS8))</f>
        <v>3</v>
      </c>
      <c r="AY8" s="47">
        <f>RANK(P8,(H8:M8,N8:U8,Z8:AS8))</f>
        <v>4</v>
      </c>
      <c r="AZ8" s="47">
        <f>RANK(T8,(H8:M8,N8:U8,Z8:AS8))</f>
        <v>9</v>
      </c>
      <c r="BA8" s="47">
        <f>RANK(R8,(H8:M8,N8:U8,Z8:AS8))</f>
        <v>9</v>
      </c>
      <c r="BC8" s="46">
        <v>8</v>
      </c>
    </row>
    <row r="9" spans="1:55" s="36" customFormat="1">
      <c r="A9" s="36" t="s">
        <v>1795</v>
      </c>
      <c r="B9" s="38">
        <f t="shared" si="0"/>
        <v>1022998</v>
      </c>
      <c r="C9" s="81">
        <f t="shared" si="1"/>
        <v>2</v>
      </c>
      <c r="D9" s="81">
        <f t="shared" si="2"/>
        <v>1</v>
      </c>
      <c r="E9" s="81" t="str">
        <f t="shared" si="3"/>
        <v>-</v>
      </c>
      <c r="F9" s="1">
        <f t="shared" si="24"/>
        <v>124974</v>
      </c>
      <c r="G9" s="39">
        <f t="shared" si="4"/>
        <v>0.12216446170960256</v>
      </c>
      <c r="H9" s="38">
        <f>County!N341</f>
        <v>448984</v>
      </c>
      <c r="I9" s="39">
        <f t="shared" si="5"/>
        <v>0.43889039861270501</v>
      </c>
      <c r="J9" s="38">
        <f>County!O341</f>
        <v>573958</v>
      </c>
      <c r="K9" s="39">
        <f t="shared" si="6"/>
        <v>0.56105486032230756</v>
      </c>
      <c r="L9" s="72">
        <f>County!P341</f>
        <v>0</v>
      </c>
      <c r="M9" s="73">
        <f t="shared" si="7"/>
        <v>0</v>
      </c>
      <c r="N9" s="72">
        <f>County!Q341</f>
        <v>0</v>
      </c>
      <c r="O9" s="73">
        <f t="shared" si="8"/>
        <v>0</v>
      </c>
      <c r="P9" s="72">
        <f>County!R341</f>
        <v>0</v>
      </c>
      <c r="Q9" s="73">
        <f t="shared" si="9"/>
        <v>0</v>
      </c>
      <c r="R9" s="72">
        <f>County!S341</f>
        <v>0</v>
      </c>
      <c r="S9" s="73">
        <f t="shared" si="10"/>
        <v>0</v>
      </c>
      <c r="T9" s="72">
        <f>County!T341</f>
        <v>0</v>
      </c>
      <c r="U9" s="73">
        <f t="shared" si="11"/>
        <v>0</v>
      </c>
      <c r="V9" s="72">
        <f>County!U341</f>
        <v>0</v>
      </c>
      <c r="W9" s="73">
        <f t="shared" si="12"/>
        <v>0</v>
      </c>
      <c r="X9" s="72">
        <f>County!V341</f>
        <v>0</v>
      </c>
      <c r="Y9" s="73">
        <f t="shared" si="13"/>
        <v>0</v>
      </c>
      <c r="Z9" s="72">
        <f>County!W341</f>
        <v>0</v>
      </c>
      <c r="AA9" s="73">
        <f t="shared" si="14"/>
        <v>0</v>
      </c>
      <c r="AB9" s="38">
        <f>County!X341</f>
        <v>0</v>
      </c>
      <c r="AC9" s="39">
        <f t="shared" si="15"/>
        <v>0</v>
      </c>
      <c r="AD9" s="38">
        <f>County!Y341</f>
        <v>0</v>
      </c>
      <c r="AE9" s="39">
        <f t="shared" si="16"/>
        <v>0</v>
      </c>
      <c r="AF9" s="38">
        <f>County!Z341</f>
        <v>0</v>
      </c>
      <c r="AG9" s="39">
        <f t="shared" si="17"/>
        <v>0</v>
      </c>
      <c r="AH9" s="38">
        <f>County!AA341</f>
        <v>56</v>
      </c>
      <c r="AI9" s="39">
        <f t="shared" si="18"/>
        <v>5.4741064987419332E-5</v>
      </c>
      <c r="AJ9" s="38">
        <f>County!AB341</f>
        <v>0</v>
      </c>
      <c r="AK9" s="39">
        <f t="shared" si="19"/>
        <v>0</v>
      </c>
      <c r="AL9" s="38">
        <f>County!AC341</f>
        <v>0</v>
      </c>
      <c r="AM9" s="39">
        <f t="shared" si="20"/>
        <v>0</v>
      </c>
      <c r="AN9" s="38">
        <f>County!AD341</f>
        <v>0</v>
      </c>
      <c r="AO9" s="39">
        <f t="shared" si="21"/>
        <v>0</v>
      </c>
      <c r="AP9" s="38">
        <f>County!AE341</f>
        <v>0</v>
      </c>
      <c r="AQ9" s="39">
        <f t="shared" si="22"/>
        <v>0</v>
      </c>
      <c r="AR9" s="38">
        <f>County!AF341</f>
        <v>0</v>
      </c>
      <c r="AS9" s="39">
        <f t="shared" si="23"/>
        <v>0</v>
      </c>
      <c r="AT9" s="56"/>
      <c r="AU9" s="36" t="str">
        <f t="shared" si="25"/>
        <v>Connecticut</v>
      </c>
      <c r="AV9" s="36" t="s">
        <v>2088</v>
      </c>
      <c r="AW9" s="36" t="e">
        <f>SUM(#REF!)</f>
        <v>#REF!</v>
      </c>
      <c r="AX9" s="37">
        <f>RANK(N9,(H9:M9,N9:U9,Z9:AS9))</f>
        <v>7</v>
      </c>
      <c r="AY9" s="37">
        <f>RANK(P9,(H9:M9,N9:U9,Z9:AS9))</f>
        <v>7</v>
      </c>
      <c r="AZ9" s="37">
        <f>RANK(T9,(H9:M9,N9:U9,Z9:AS9))</f>
        <v>7</v>
      </c>
      <c r="BA9" s="37">
        <f>RANK(R9,(H9:M9,N9:U9,Z9:AS9))</f>
        <v>7</v>
      </c>
      <c r="BC9" s="36">
        <v>9</v>
      </c>
    </row>
    <row r="10" spans="1:55" s="46" customFormat="1">
      <c r="A10" s="46" t="s">
        <v>820</v>
      </c>
      <c r="B10" s="48">
        <f t="shared" si="0"/>
        <v>5100581</v>
      </c>
      <c r="C10" s="80">
        <f t="shared" si="1"/>
        <v>2</v>
      </c>
      <c r="D10" s="80">
        <f t="shared" si="2"/>
        <v>1</v>
      </c>
      <c r="E10" s="80" t="str">
        <f t="shared" si="3"/>
        <v>-</v>
      </c>
      <c r="F10" s="48">
        <f t="shared" si="24"/>
        <v>655418</v>
      </c>
      <c r="G10" s="49">
        <f t="shared" si="4"/>
        <v>0.12849869456048243</v>
      </c>
      <c r="H10" s="48">
        <f>County!N410</f>
        <v>2201427</v>
      </c>
      <c r="I10" s="49">
        <f t="shared" si="5"/>
        <v>0.43160318402942721</v>
      </c>
      <c r="J10" s="48">
        <f>County!O410</f>
        <v>2856845</v>
      </c>
      <c r="K10" s="49">
        <f t="shared" si="6"/>
        <v>0.56010187858990967</v>
      </c>
      <c r="L10" s="71">
        <f>County!P410</f>
        <v>0</v>
      </c>
      <c r="M10" s="110">
        <f t="shared" si="7"/>
        <v>0</v>
      </c>
      <c r="N10" s="71">
        <f>County!Q410</f>
        <v>0</v>
      </c>
      <c r="O10" s="110">
        <f t="shared" si="8"/>
        <v>0</v>
      </c>
      <c r="P10" s="71">
        <f>County!R410</f>
        <v>0</v>
      </c>
      <c r="Q10" s="110">
        <f t="shared" si="9"/>
        <v>0</v>
      </c>
      <c r="R10" s="71">
        <f>County!S410</f>
        <v>0</v>
      </c>
      <c r="S10" s="110">
        <f t="shared" si="10"/>
        <v>0</v>
      </c>
      <c r="T10" s="71">
        <f>County!T410</f>
        <v>0</v>
      </c>
      <c r="U10" s="110">
        <f t="shared" si="11"/>
        <v>0</v>
      </c>
      <c r="V10" s="71">
        <f>County!U410</f>
        <v>42039</v>
      </c>
      <c r="W10" s="110">
        <f t="shared" si="12"/>
        <v>8.2420022346473866E-3</v>
      </c>
      <c r="X10" s="71">
        <f>County!V410</f>
        <v>0</v>
      </c>
      <c r="Y10" s="110">
        <f t="shared" si="13"/>
        <v>0</v>
      </c>
      <c r="Z10" s="71">
        <f>County!W410</f>
        <v>0</v>
      </c>
      <c r="AA10" s="110">
        <f t="shared" si="14"/>
        <v>0</v>
      </c>
      <c r="AB10" s="48">
        <f>County!X410</f>
        <v>0</v>
      </c>
      <c r="AC10" s="49">
        <f t="shared" si="15"/>
        <v>0</v>
      </c>
      <c r="AD10" s="48">
        <f>County!Y410</f>
        <v>0</v>
      </c>
      <c r="AE10" s="49">
        <f t="shared" si="16"/>
        <v>0</v>
      </c>
      <c r="AF10" s="48">
        <f>County!Z410</f>
        <v>0</v>
      </c>
      <c r="AG10" s="49">
        <f t="shared" si="17"/>
        <v>0</v>
      </c>
      <c r="AH10" s="48">
        <f>County!AA410</f>
        <v>270</v>
      </c>
      <c r="AI10" s="49">
        <f t="shared" si="18"/>
        <v>5.29351460157186E-5</v>
      </c>
      <c r="AJ10" s="48">
        <f>County!AB410</f>
        <v>0</v>
      </c>
      <c r="AK10" s="49">
        <f t="shared" si="19"/>
        <v>0</v>
      </c>
      <c r="AL10" s="48">
        <f>County!AC410</f>
        <v>0</v>
      </c>
      <c r="AM10" s="49">
        <f t="shared" si="20"/>
        <v>0</v>
      </c>
      <c r="AN10" s="48">
        <f>County!AD410</f>
        <v>0</v>
      </c>
      <c r="AO10" s="49">
        <f t="shared" si="21"/>
        <v>0</v>
      </c>
      <c r="AP10" s="48">
        <f>County!AE410</f>
        <v>0</v>
      </c>
      <c r="AQ10" s="49">
        <f t="shared" si="22"/>
        <v>0</v>
      </c>
      <c r="AR10" s="48">
        <f>County!AF410</f>
        <v>0</v>
      </c>
      <c r="AS10" s="49">
        <f t="shared" si="23"/>
        <v>0</v>
      </c>
      <c r="AT10" s="55"/>
      <c r="AU10" s="46" t="str">
        <f t="shared" si="25"/>
        <v>Florida</v>
      </c>
      <c r="AV10" s="46" t="s">
        <v>280</v>
      </c>
      <c r="AW10" s="46" t="e">
        <f>SUM(#REF!)</f>
        <v>#REF!</v>
      </c>
      <c r="AX10" s="47">
        <f>RANK(N10,(H10:M10,N10:U10,Z10:AS10))</f>
        <v>7</v>
      </c>
      <c r="AY10" s="47">
        <f>RANK(P10,(H10:M10,N10:U10,Z10:AS10))</f>
        <v>7</v>
      </c>
      <c r="AZ10" s="47">
        <f>RANK(T10,(H10:M10,N10:U10,Z10:AS10))</f>
        <v>7</v>
      </c>
      <c r="BA10" s="47">
        <f>RANK(R10,(H10:M10,N10:U10,Z10:AS10))</f>
        <v>7</v>
      </c>
      <c r="BC10" s="46">
        <v>12</v>
      </c>
    </row>
    <row r="11" spans="1:55" s="36" customFormat="1">
      <c r="A11" s="36" t="s">
        <v>2650</v>
      </c>
      <c r="B11" s="38">
        <f t="shared" si="0"/>
        <v>2028251</v>
      </c>
      <c r="C11" s="81">
        <f t="shared" si="1"/>
        <v>2</v>
      </c>
      <c r="D11" s="81">
        <f t="shared" si="2"/>
        <v>1</v>
      </c>
      <c r="E11" s="81" t="str">
        <f t="shared" si="3"/>
        <v>-</v>
      </c>
      <c r="F11" s="1">
        <f t="shared" si="24"/>
        <v>104549</v>
      </c>
      <c r="G11" s="39">
        <f t="shared" si="4"/>
        <v>5.1546381586894327E-2</v>
      </c>
      <c r="H11" s="38">
        <f>County!N571</f>
        <v>937153</v>
      </c>
      <c r="I11" s="39">
        <f t="shared" si="5"/>
        <v>0.46204981533350653</v>
      </c>
      <c r="J11" s="38">
        <f>County!O571</f>
        <v>1041702</v>
      </c>
      <c r="K11" s="39">
        <f t="shared" si="6"/>
        <v>0.51359619692040093</v>
      </c>
      <c r="L11" s="72">
        <f>County!P571</f>
        <v>0</v>
      </c>
      <c r="M11" s="73">
        <f t="shared" si="7"/>
        <v>0</v>
      </c>
      <c r="N11" s="72">
        <f>County!Q571</f>
        <v>0</v>
      </c>
      <c r="O11" s="73">
        <f t="shared" si="8"/>
        <v>0</v>
      </c>
      <c r="P11" s="72">
        <f>County!R571</f>
        <v>47126</v>
      </c>
      <c r="Q11" s="73">
        <f t="shared" si="9"/>
        <v>2.3234796876717922E-2</v>
      </c>
      <c r="R11" s="72">
        <f>County!S571</f>
        <v>0</v>
      </c>
      <c r="S11" s="73">
        <f t="shared" si="10"/>
        <v>0</v>
      </c>
      <c r="T11" s="72">
        <f>County!T571</f>
        <v>0</v>
      </c>
      <c r="U11" s="73">
        <f t="shared" si="11"/>
        <v>0</v>
      </c>
      <c r="V11" s="72">
        <f>County!U571</f>
        <v>0</v>
      </c>
      <c r="W11" s="73">
        <f t="shared" si="12"/>
        <v>0</v>
      </c>
      <c r="X11" s="72">
        <f>County!V571</f>
        <v>0</v>
      </c>
      <c r="Y11" s="73">
        <f t="shared" si="13"/>
        <v>0</v>
      </c>
      <c r="Z11" s="72">
        <f>County!W571</f>
        <v>0</v>
      </c>
      <c r="AA11" s="73">
        <f t="shared" si="14"/>
        <v>0</v>
      </c>
      <c r="AB11" s="38">
        <f>County!X571</f>
        <v>0</v>
      </c>
      <c r="AC11" s="39">
        <f t="shared" si="15"/>
        <v>0</v>
      </c>
      <c r="AD11" s="38">
        <f>County!Y571</f>
        <v>0</v>
      </c>
      <c r="AE11" s="39">
        <f t="shared" si="16"/>
        <v>0</v>
      </c>
      <c r="AF11" s="38">
        <f>County!Z571</f>
        <v>0</v>
      </c>
      <c r="AG11" s="39">
        <f t="shared" si="17"/>
        <v>0</v>
      </c>
      <c r="AH11" s="38">
        <f>County!AA571</f>
        <v>2270</v>
      </c>
      <c r="AI11" s="39">
        <f t="shared" si="18"/>
        <v>1.1191908693746484E-3</v>
      </c>
      <c r="AJ11" s="38">
        <f>County!AB571</f>
        <v>0</v>
      </c>
      <c r="AK11" s="39">
        <f t="shared" si="19"/>
        <v>0</v>
      </c>
      <c r="AL11" s="38">
        <f>County!AC571</f>
        <v>0</v>
      </c>
      <c r="AM11" s="39">
        <f t="shared" si="20"/>
        <v>0</v>
      </c>
      <c r="AN11" s="38">
        <f>County!AD571</f>
        <v>0</v>
      </c>
      <c r="AO11" s="39">
        <f t="shared" si="21"/>
        <v>0</v>
      </c>
      <c r="AP11" s="38">
        <f>County!AE571</f>
        <v>0</v>
      </c>
      <c r="AQ11" s="39">
        <f t="shared" si="22"/>
        <v>0</v>
      </c>
      <c r="AR11" s="38">
        <f>County!AF571</f>
        <v>0</v>
      </c>
      <c r="AS11" s="39">
        <f t="shared" si="23"/>
        <v>0</v>
      </c>
      <c r="AT11" s="56"/>
      <c r="AU11" s="36" t="str">
        <f t="shared" si="25"/>
        <v>Georgia</v>
      </c>
      <c r="AV11" s="36" t="s">
        <v>2651</v>
      </c>
      <c r="AW11" s="36" t="e">
        <f>SUM(#REF!)</f>
        <v>#REF!</v>
      </c>
      <c r="AX11" s="37">
        <f>RANK(N11,(H11:M11,N11:U11,Z11:AS11))</f>
        <v>9</v>
      </c>
      <c r="AY11" s="37">
        <f>RANK(P11,(H11:M11,N11:U11,Z11:AS11))</f>
        <v>3</v>
      </c>
      <c r="AZ11" s="37">
        <f>RANK(T11,(H11:M11,N11:U11,Z11:AS11))</f>
        <v>9</v>
      </c>
      <c r="BA11" s="37">
        <f>RANK(R11,(H11:M11,N11:U11,Z11:AS11))</f>
        <v>9</v>
      </c>
      <c r="BC11" s="36">
        <v>13</v>
      </c>
    </row>
    <row r="12" spans="1:55" s="46" customFormat="1">
      <c r="A12" s="46" t="s">
        <v>2425</v>
      </c>
      <c r="B12" s="48">
        <f t="shared" si="0"/>
        <v>382110</v>
      </c>
      <c r="C12" s="80">
        <f t="shared" si="1"/>
        <v>2</v>
      </c>
      <c r="D12" s="80">
        <f t="shared" si="2"/>
        <v>1</v>
      </c>
      <c r="E12" s="80" t="str">
        <f t="shared" si="3"/>
        <v>-</v>
      </c>
      <c r="F12" s="48">
        <f t="shared" si="24"/>
        <v>17362</v>
      </c>
      <c r="G12" s="49">
        <f t="shared" si="4"/>
        <v>4.543717777603308E-2</v>
      </c>
      <c r="H12" s="48">
        <f>County!N577</f>
        <v>179647</v>
      </c>
      <c r="I12" s="49">
        <f t="shared" si="5"/>
        <v>0.47014472272382296</v>
      </c>
      <c r="J12" s="48">
        <f>County!O577</f>
        <v>197009</v>
      </c>
      <c r="K12" s="49">
        <f t="shared" si="6"/>
        <v>0.51558190049985608</v>
      </c>
      <c r="L12" s="71">
        <f>County!P577</f>
        <v>0</v>
      </c>
      <c r="M12" s="110">
        <f t="shared" si="7"/>
        <v>0</v>
      </c>
      <c r="N12" s="71">
        <f>County!Q577</f>
        <v>0</v>
      </c>
      <c r="O12" s="110">
        <f t="shared" si="8"/>
        <v>0</v>
      </c>
      <c r="P12" s="71">
        <f>County!R577</f>
        <v>1364</v>
      </c>
      <c r="Q12" s="110">
        <f t="shared" si="9"/>
        <v>3.5696527178037739E-3</v>
      </c>
      <c r="R12" s="71">
        <f>County!S577</f>
        <v>0</v>
      </c>
      <c r="S12" s="110">
        <f t="shared" si="10"/>
        <v>0</v>
      </c>
      <c r="T12" s="71">
        <f>County!T577</f>
        <v>2561</v>
      </c>
      <c r="U12" s="110">
        <f t="shared" si="11"/>
        <v>6.7022585119468217E-3</v>
      </c>
      <c r="V12" s="71">
        <f>County!U577</f>
        <v>1147</v>
      </c>
      <c r="W12" s="110">
        <f t="shared" si="12"/>
        <v>3.0017534217895371E-3</v>
      </c>
      <c r="X12" s="71">
        <f>County!V577</f>
        <v>382</v>
      </c>
      <c r="Y12" s="110">
        <f t="shared" si="13"/>
        <v>9.9971212478082222E-4</v>
      </c>
      <c r="Z12" s="71">
        <f>County!W577</f>
        <v>0</v>
      </c>
      <c r="AA12" s="110">
        <f t="shared" si="14"/>
        <v>0</v>
      </c>
      <c r="AB12" s="48">
        <f>County!X577</f>
        <v>0</v>
      </c>
      <c r="AC12" s="49">
        <f t="shared" si="15"/>
        <v>0</v>
      </c>
      <c r="AD12" s="48">
        <f>County!Y577</f>
        <v>0</v>
      </c>
      <c r="AE12" s="49">
        <f t="shared" si="16"/>
        <v>0</v>
      </c>
      <c r="AF12" s="48">
        <f>County!Z577</f>
        <v>0</v>
      </c>
      <c r="AG12" s="49">
        <f t="shared" si="17"/>
        <v>0</v>
      </c>
      <c r="AH12" s="48">
        <f>County!AA577</f>
        <v>0</v>
      </c>
      <c r="AI12" s="49">
        <f t="shared" si="18"/>
        <v>0</v>
      </c>
      <c r="AJ12" s="48">
        <f>County!AB577</f>
        <v>0</v>
      </c>
      <c r="AK12" s="49">
        <f t="shared" si="19"/>
        <v>0</v>
      </c>
      <c r="AL12" s="48">
        <f>County!AC577</f>
        <v>0</v>
      </c>
      <c r="AM12" s="49">
        <f t="shared" si="20"/>
        <v>0</v>
      </c>
      <c r="AN12" s="48">
        <f>County!AD577</f>
        <v>0</v>
      </c>
      <c r="AO12" s="49">
        <f t="shared" si="21"/>
        <v>0</v>
      </c>
      <c r="AP12" s="48">
        <f>County!AE577</f>
        <v>0</v>
      </c>
      <c r="AQ12" s="49">
        <f t="shared" si="22"/>
        <v>0</v>
      </c>
      <c r="AR12" s="48">
        <f>County!AF577</f>
        <v>0</v>
      </c>
      <c r="AS12" s="49">
        <f t="shared" si="23"/>
        <v>0</v>
      </c>
      <c r="AT12" s="55"/>
      <c r="AU12" s="46" t="str">
        <f t="shared" si="25"/>
        <v>Hawaii</v>
      </c>
      <c r="AV12" s="46" t="s">
        <v>1829</v>
      </c>
      <c r="AW12" s="46" t="e">
        <f>SUM(#REF!)</f>
        <v>#REF!</v>
      </c>
      <c r="AX12" s="47">
        <f>RANK(N12,(H12:M12,N12:U12,Z12:AS12))</f>
        <v>9</v>
      </c>
      <c r="AY12" s="47">
        <f>RANK(P12,(H12:M12,N12:U12,Z12:AS12))</f>
        <v>4</v>
      </c>
      <c r="AZ12" s="47">
        <f>RANK(T12,(H12:M12,N12:U12,Z12:AS12))</f>
        <v>3</v>
      </c>
      <c r="BA12" s="47">
        <f>RANK(R12,(H12:M12,N12:U12,Z12:AS12))</f>
        <v>9</v>
      </c>
      <c r="BC12" s="46">
        <v>15</v>
      </c>
    </row>
    <row r="13" spans="1:55" s="36" customFormat="1">
      <c r="A13" s="36" t="s">
        <v>2724</v>
      </c>
      <c r="B13" s="38">
        <f t="shared" si="0"/>
        <v>411477</v>
      </c>
      <c r="C13" s="81">
        <f t="shared" si="1"/>
        <v>2</v>
      </c>
      <c r="D13" s="81">
        <f t="shared" si="2"/>
        <v>1</v>
      </c>
      <c r="E13" s="81" t="str">
        <f t="shared" si="3"/>
        <v>-</v>
      </c>
      <c r="F13" s="1">
        <f t="shared" si="24"/>
        <v>59855</v>
      </c>
      <c r="G13" s="39">
        <f t="shared" si="4"/>
        <v>0.14546378047861727</v>
      </c>
      <c r="H13" s="38">
        <f>County!N623</f>
        <v>171711</v>
      </c>
      <c r="I13" s="39">
        <f t="shared" si="5"/>
        <v>0.41730400484109681</v>
      </c>
      <c r="J13" s="38">
        <f>County!O623</f>
        <v>231566</v>
      </c>
      <c r="K13" s="39">
        <f t="shared" si="6"/>
        <v>0.56276778531971405</v>
      </c>
      <c r="L13" s="72">
        <f>County!P623</f>
        <v>0</v>
      </c>
      <c r="M13" s="73">
        <f t="shared" si="7"/>
        <v>0</v>
      </c>
      <c r="N13" s="72">
        <f>County!Q623</f>
        <v>0</v>
      </c>
      <c r="O13" s="73">
        <f t="shared" si="8"/>
        <v>0</v>
      </c>
      <c r="P13" s="72">
        <f>County!R623</f>
        <v>8187</v>
      </c>
      <c r="Q13" s="73">
        <f t="shared" si="9"/>
        <v>1.9896616335785475E-2</v>
      </c>
      <c r="R13" s="72">
        <f>County!S623</f>
        <v>0</v>
      </c>
      <c r="S13" s="73">
        <f t="shared" si="10"/>
        <v>0</v>
      </c>
      <c r="T13" s="72">
        <f>County!T623</f>
        <v>0</v>
      </c>
      <c r="U13" s="73">
        <f t="shared" si="11"/>
        <v>0</v>
      </c>
      <c r="V13" s="72">
        <f>County!U623</f>
        <v>0</v>
      </c>
      <c r="W13" s="73">
        <f t="shared" si="12"/>
        <v>0</v>
      </c>
      <c r="X13" s="72">
        <f>County!V623</f>
        <v>0</v>
      </c>
      <c r="Y13" s="73">
        <f t="shared" si="13"/>
        <v>0</v>
      </c>
      <c r="Z13" s="72">
        <f>County!W623</f>
        <v>0</v>
      </c>
      <c r="AA13" s="73">
        <f t="shared" si="14"/>
        <v>0</v>
      </c>
      <c r="AB13" s="38">
        <f>County!X623</f>
        <v>0</v>
      </c>
      <c r="AC13" s="39">
        <f t="shared" si="15"/>
        <v>0</v>
      </c>
      <c r="AD13" s="38">
        <f>County!Y623</f>
        <v>0</v>
      </c>
      <c r="AE13" s="39">
        <f t="shared" si="16"/>
        <v>0</v>
      </c>
      <c r="AF13" s="38">
        <f>County!Z623</f>
        <v>0</v>
      </c>
      <c r="AG13" s="39">
        <f t="shared" si="17"/>
        <v>0</v>
      </c>
      <c r="AH13" s="38">
        <f>County!AA623</f>
        <v>13</v>
      </c>
      <c r="AI13" s="39">
        <f t="shared" si="18"/>
        <v>3.1593503403592426E-5</v>
      </c>
      <c r="AJ13" s="38">
        <f>County!AB623</f>
        <v>0</v>
      </c>
      <c r="AK13" s="39">
        <f t="shared" si="19"/>
        <v>0</v>
      </c>
      <c r="AL13" s="38">
        <f>County!AC623</f>
        <v>0</v>
      </c>
      <c r="AM13" s="39">
        <f t="shared" si="20"/>
        <v>0</v>
      </c>
      <c r="AN13" s="38">
        <f>County!AD623</f>
        <v>0</v>
      </c>
      <c r="AO13" s="39">
        <f t="shared" si="21"/>
        <v>0</v>
      </c>
      <c r="AP13" s="38">
        <f>County!AE623</f>
        <v>0</v>
      </c>
      <c r="AQ13" s="39">
        <f t="shared" si="22"/>
        <v>0</v>
      </c>
      <c r="AR13" s="38">
        <f>County!AF623</f>
        <v>0</v>
      </c>
      <c r="AS13" s="39">
        <f t="shared" si="23"/>
        <v>0</v>
      </c>
      <c r="AT13" s="56"/>
      <c r="AU13" s="36" t="str">
        <f t="shared" si="25"/>
        <v>Idaho</v>
      </c>
      <c r="AV13" s="36" t="s">
        <v>2725</v>
      </c>
      <c r="AW13" s="36" t="e">
        <f>SUM(#REF!)</f>
        <v>#REF!</v>
      </c>
      <c r="AX13" s="37">
        <f>RANK(N13,(H13:M13,N13:U13,Z13:AS13))</f>
        <v>9</v>
      </c>
      <c r="AY13" s="37">
        <f>RANK(P13,(H13:M13,N13:U13,Z13:AS13))</f>
        <v>3</v>
      </c>
      <c r="AZ13" s="37">
        <f>RANK(T13,(H13:M13,N13:U13,Z13:AS13))</f>
        <v>9</v>
      </c>
      <c r="BA13" s="37">
        <f>RANK(R13,(H13:M13,N13:U13,Z13:AS13))</f>
        <v>9</v>
      </c>
      <c r="BC13" s="36">
        <v>16</v>
      </c>
    </row>
    <row r="14" spans="1:55" s="46" customFormat="1">
      <c r="A14" s="46" t="s">
        <v>1468</v>
      </c>
      <c r="B14" s="48">
        <f t="shared" si="0"/>
        <v>3538891</v>
      </c>
      <c r="C14" s="80">
        <f t="shared" si="1"/>
        <v>1</v>
      </c>
      <c r="D14" s="80">
        <f t="shared" si="2"/>
        <v>2</v>
      </c>
      <c r="E14" s="80" t="str">
        <f t="shared" si="3"/>
        <v>-</v>
      </c>
      <c r="F14" s="48">
        <f t="shared" si="24"/>
        <v>252080</v>
      </c>
      <c r="G14" s="49">
        <f t="shared" si="4"/>
        <v>7.1231354681452461E-2</v>
      </c>
      <c r="H14" s="48">
        <f>County!N727</f>
        <v>1847040</v>
      </c>
      <c r="I14" s="49">
        <f t="shared" si="5"/>
        <v>0.52192621925908422</v>
      </c>
      <c r="J14" s="48">
        <f>County!O727</f>
        <v>1594960</v>
      </c>
      <c r="K14" s="49">
        <f t="shared" si="6"/>
        <v>0.4506948645776318</v>
      </c>
      <c r="L14" s="71">
        <f>County!P727</f>
        <v>0</v>
      </c>
      <c r="M14" s="110">
        <f t="shared" si="7"/>
        <v>0</v>
      </c>
      <c r="N14" s="71">
        <f>County!Q727</f>
        <v>0</v>
      </c>
      <c r="O14" s="110">
        <f t="shared" si="8"/>
        <v>0</v>
      </c>
      <c r="P14" s="71">
        <f>County!R727</f>
        <v>73794</v>
      </c>
      <c r="Q14" s="110">
        <f t="shared" si="9"/>
        <v>2.0852295252947888E-2</v>
      </c>
      <c r="R14" s="71">
        <f>County!S727</f>
        <v>0</v>
      </c>
      <c r="S14" s="110">
        <f t="shared" si="10"/>
        <v>0</v>
      </c>
      <c r="T14" s="71">
        <f>County!T727</f>
        <v>0</v>
      </c>
      <c r="U14" s="110">
        <f t="shared" si="11"/>
        <v>0</v>
      </c>
      <c r="V14" s="71">
        <f>County!U727</f>
        <v>23089</v>
      </c>
      <c r="W14" s="110">
        <f t="shared" si="12"/>
        <v>6.5243603151382739E-3</v>
      </c>
      <c r="X14" s="71">
        <f>County!V727</f>
        <v>0</v>
      </c>
      <c r="Y14" s="110">
        <f t="shared" si="13"/>
        <v>0</v>
      </c>
      <c r="Z14" s="71">
        <f>County!W727</f>
        <v>0</v>
      </c>
      <c r="AA14" s="110">
        <f t="shared" si="14"/>
        <v>0</v>
      </c>
      <c r="AB14" s="61">
        <f>County!X727</f>
        <v>0</v>
      </c>
      <c r="AC14" s="49">
        <f t="shared" si="15"/>
        <v>0</v>
      </c>
      <c r="AD14" s="48">
        <f>County!Y727</f>
        <v>0</v>
      </c>
      <c r="AE14" s="49">
        <f t="shared" si="16"/>
        <v>0</v>
      </c>
      <c r="AF14" s="48">
        <f>County!Z727</f>
        <v>0</v>
      </c>
      <c r="AG14" s="49">
        <f t="shared" si="17"/>
        <v>0</v>
      </c>
      <c r="AH14" s="48">
        <f>County!AA727</f>
        <v>8</v>
      </c>
      <c r="AI14" s="49">
        <f t="shared" si="18"/>
        <v>2.2605951977611064E-6</v>
      </c>
      <c r="AJ14" s="48">
        <f>County!AB727</f>
        <v>0</v>
      </c>
      <c r="AK14" s="49">
        <f t="shared" si="19"/>
        <v>0</v>
      </c>
      <c r="AL14" s="48">
        <f>County!AC727</f>
        <v>0</v>
      </c>
      <c r="AM14" s="49">
        <f t="shared" si="20"/>
        <v>0</v>
      </c>
      <c r="AN14" s="48">
        <f>County!AD727</f>
        <v>0</v>
      </c>
      <c r="AO14" s="49">
        <f t="shared" si="21"/>
        <v>0</v>
      </c>
      <c r="AP14" s="48">
        <f>County!AE727</f>
        <v>0</v>
      </c>
      <c r="AQ14" s="49">
        <f t="shared" si="22"/>
        <v>0</v>
      </c>
      <c r="AR14" s="48">
        <f>County!AF727</f>
        <v>0</v>
      </c>
      <c r="AS14" s="49">
        <f t="shared" si="23"/>
        <v>0</v>
      </c>
      <c r="AT14" s="55"/>
      <c r="AU14" s="46" t="str">
        <f t="shared" si="25"/>
        <v>Illinois</v>
      </c>
      <c r="AV14" s="46" t="s">
        <v>2586</v>
      </c>
      <c r="AW14" s="46" t="e">
        <f>SUM(#REF!)</f>
        <v>#REF!</v>
      </c>
      <c r="AX14" s="47">
        <f>RANK(N14,(H14:M14,N14:U14,Z14:AS14))</f>
        <v>9</v>
      </c>
      <c r="AY14" s="47">
        <f>RANK(P14,(H14:M14,N14:U14,Z14:AS14))</f>
        <v>3</v>
      </c>
      <c r="AZ14" s="47">
        <f>RANK(T14,(H14:M14,N14:U14,Z14:AS14))</f>
        <v>9</v>
      </c>
      <c r="BA14" s="47">
        <f>RANK(R14,(H14:M14,N14:U14,Z14:AS14))</f>
        <v>9</v>
      </c>
      <c r="BC14" s="46">
        <v>17</v>
      </c>
    </row>
    <row r="15" spans="1:55" s="46" customFormat="1">
      <c r="A15" s="46" t="s">
        <v>1882</v>
      </c>
      <c r="B15" s="48">
        <f t="shared" si="0"/>
        <v>1025802</v>
      </c>
      <c r="C15" s="80">
        <f t="shared" si="1"/>
        <v>1</v>
      </c>
      <c r="D15" s="80">
        <f t="shared" si="2"/>
        <v>2</v>
      </c>
      <c r="E15" s="80" t="str">
        <f t="shared" si="3"/>
        <v>-</v>
      </c>
      <c r="F15" s="48">
        <f t="shared" si="24"/>
        <v>83837</v>
      </c>
      <c r="G15" s="49">
        <f t="shared" si="4"/>
        <v>8.1728247751515395E-2</v>
      </c>
      <c r="H15" s="48">
        <f>County!N828</f>
        <v>540449</v>
      </c>
      <c r="I15" s="49">
        <f t="shared" si="5"/>
        <v>0.52685508509439438</v>
      </c>
      <c r="J15" s="48">
        <f>County!O828</f>
        <v>456612</v>
      </c>
      <c r="K15" s="49">
        <f t="shared" si="6"/>
        <v>0.44512683734287906</v>
      </c>
      <c r="L15" s="71">
        <f>County!P828</f>
        <v>0</v>
      </c>
      <c r="M15" s="110">
        <f t="shared" si="7"/>
        <v>0</v>
      </c>
      <c r="N15" s="71">
        <f>County!Q828</f>
        <v>14628</v>
      </c>
      <c r="O15" s="110">
        <f t="shared" si="8"/>
        <v>1.4260061883287418E-2</v>
      </c>
      <c r="P15" s="71">
        <f>County!R828</f>
        <v>13098</v>
      </c>
      <c r="Q15" s="110">
        <f t="shared" si="9"/>
        <v>1.2768545976708956E-2</v>
      </c>
      <c r="R15" s="71">
        <f>County!S828</f>
        <v>0</v>
      </c>
      <c r="S15" s="110">
        <f t="shared" si="10"/>
        <v>0</v>
      </c>
      <c r="T15" s="71">
        <f>County!T828</f>
        <v>0</v>
      </c>
      <c r="U15" s="110">
        <f t="shared" si="11"/>
        <v>0</v>
      </c>
      <c r="V15" s="71">
        <f>County!U828</f>
        <v>0</v>
      </c>
      <c r="W15" s="110">
        <f t="shared" si="12"/>
        <v>0</v>
      </c>
      <c r="X15" s="71">
        <f>County!V828</f>
        <v>0</v>
      </c>
      <c r="Y15" s="110">
        <f t="shared" si="13"/>
        <v>0</v>
      </c>
      <c r="Z15" s="71">
        <f>County!W828</f>
        <v>0</v>
      </c>
      <c r="AA15" s="110">
        <f t="shared" si="14"/>
        <v>0</v>
      </c>
      <c r="AB15" s="48">
        <f>County!X828</f>
        <v>0</v>
      </c>
      <c r="AC15" s="49">
        <f t="shared" si="15"/>
        <v>0</v>
      </c>
      <c r="AD15" s="48">
        <f>County!Y828</f>
        <v>0</v>
      </c>
      <c r="AE15" s="49">
        <f t="shared" si="16"/>
        <v>0</v>
      </c>
      <c r="AF15" s="48">
        <f>County!Z828</f>
        <v>0</v>
      </c>
      <c r="AG15" s="49">
        <f t="shared" si="17"/>
        <v>0</v>
      </c>
      <c r="AH15" s="48">
        <f>County!AA828</f>
        <v>1015</v>
      </c>
      <c r="AI15" s="49">
        <f t="shared" si="18"/>
        <v>9.894697027301566E-4</v>
      </c>
      <c r="AJ15" s="48">
        <f>County!AB828</f>
        <v>0</v>
      </c>
      <c r="AK15" s="49">
        <f t="shared" si="19"/>
        <v>0</v>
      </c>
      <c r="AL15" s="48">
        <f>County!AC828</f>
        <v>0</v>
      </c>
      <c r="AM15" s="49">
        <f t="shared" si="20"/>
        <v>0</v>
      </c>
      <c r="AN15" s="48">
        <f>County!AD828</f>
        <v>0</v>
      </c>
      <c r="AO15" s="49">
        <f t="shared" si="21"/>
        <v>0</v>
      </c>
      <c r="AP15" s="48">
        <f>County!AE828</f>
        <v>0</v>
      </c>
      <c r="AQ15" s="49">
        <f t="shared" si="22"/>
        <v>0</v>
      </c>
      <c r="AR15" s="48">
        <f>County!AF828</f>
        <v>0</v>
      </c>
      <c r="AS15" s="49">
        <f t="shared" si="23"/>
        <v>0</v>
      </c>
      <c r="AT15" s="55"/>
      <c r="AU15" s="46" t="str">
        <f t="shared" si="25"/>
        <v>Iowa</v>
      </c>
      <c r="AV15" s="46" t="s">
        <v>1883</v>
      </c>
      <c r="AW15" s="46" t="e">
        <f>SUM(#REF!)</f>
        <v>#REF!</v>
      </c>
      <c r="AX15" s="47">
        <f>RANK(N15,(H15:M15,N15:U15,Z15:AS15))</f>
        <v>3</v>
      </c>
      <c r="AY15" s="47">
        <f>RANK(P15,(H15:M15,N15:U15,Z15:AS15))</f>
        <v>4</v>
      </c>
      <c r="AZ15" s="47">
        <f>RANK(T15,(H15:M15,N15:U15,Z15:AS15))</f>
        <v>11</v>
      </c>
      <c r="BA15" s="47">
        <f>RANK(R15,(H15:M15,N15:U15,Z15:AS15))</f>
        <v>11</v>
      </c>
      <c r="BC15" s="46">
        <v>19</v>
      </c>
    </row>
    <row r="16" spans="1:55" s="36" customFormat="1">
      <c r="A16" s="36" t="s">
        <v>2352</v>
      </c>
      <c r="B16" s="38">
        <f t="shared" si="0"/>
        <v>835690</v>
      </c>
      <c r="C16" s="81">
        <f t="shared" si="1"/>
        <v>1</v>
      </c>
      <c r="D16" s="81">
        <f t="shared" si="2"/>
        <v>2</v>
      </c>
      <c r="E16" s="81" t="str">
        <f t="shared" si="3"/>
        <v>-</v>
      </c>
      <c r="F16" s="1">
        <f t="shared" si="24"/>
        <v>65028</v>
      </c>
      <c r="G16" s="39">
        <f t="shared" si="4"/>
        <v>7.7813543299548871E-2</v>
      </c>
      <c r="H16" s="38">
        <f>County!N935</f>
        <v>441858</v>
      </c>
      <c r="I16" s="39">
        <f t="shared" si="5"/>
        <v>0.52873433928849212</v>
      </c>
      <c r="J16" s="38">
        <f>County!O935</f>
        <v>376830</v>
      </c>
      <c r="K16" s="39">
        <f t="shared" si="6"/>
        <v>0.45092079598894325</v>
      </c>
      <c r="L16" s="72">
        <f>County!P935</f>
        <v>0</v>
      </c>
      <c r="M16" s="73">
        <f t="shared" si="7"/>
        <v>0</v>
      </c>
      <c r="N16" s="72">
        <f>County!Q935</f>
        <v>0</v>
      </c>
      <c r="O16" s="73">
        <f t="shared" si="8"/>
        <v>0</v>
      </c>
      <c r="P16" s="72">
        <f>County!R935</f>
        <v>8095</v>
      </c>
      <c r="Q16" s="73">
        <f t="shared" si="9"/>
        <v>9.686606277447378E-3</v>
      </c>
      <c r="R16" s="72">
        <f>County!S935</f>
        <v>0</v>
      </c>
      <c r="S16" s="73">
        <f t="shared" si="10"/>
        <v>0</v>
      </c>
      <c r="T16" s="72">
        <f>County!T935</f>
        <v>0</v>
      </c>
      <c r="U16" s="73">
        <f t="shared" si="11"/>
        <v>0</v>
      </c>
      <c r="V16" s="72">
        <f>County!U935</f>
        <v>8907</v>
      </c>
      <c r="W16" s="73">
        <f t="shared" si="12"/>
        <v>1.0658258445117209E-2</v>
      </c>
      <c r="X16" s="72">
        <f>County!V935</f>
        <v>0</v>
      </c>
      <c r="Y16" s="73">
        <f t="shared" si="13"/>
        <v>0</v>
      </c>
      <c r="Z16" s="72">
        <f>County!W935</f>
        <v>0</v>
      </c>
      <c r="AA16" s="73">
        <f t="shared" si="14"/>
        <v>0</v>
      </c>
      <c r="AB16" s="38">
        <f>County!X935</f>
        <v>0</v>
      </c>
      <c r="AC16" s="39">
        <f t="shared" si="15"/>
        <v>0</v>
      </c>
      <c r="AD16" s="38">
        <f>County!Y935</f>
        <v>0</v>
      </c>
      <c r="AE16" s="39">
        <f t="shared" si="16"/>
        <v>0</v>
      </c>
      <c r="AF16" s="38">
        <f>County!Z935</f>
        <v>0</v>
      </c>
      <c r="AG16" s="39">
        <f t="shared" si="17"/>
        <v>0</v>
      </c>
      <c r="AH16" s="38">
        <f>County!AA935</f>
        <v>0</v>
      </c>
      <c r="AI16" s="39">
        <f t="shared" si="18"/>
        <v>0</v>
      </c>
      <c r="AJ16" s="38">
        <f>County!AB935</f>
        <v>0</v>
      </c>
      <c r="AK16" s="39">
        <f t="shared" si="19"/>
        <v>0</v>
      </c>
      <c r="AL16" s="38">
        <f>County!AC935</f>
        <v>0</v>
      </c>
      <c r="AM16" s="39">
        <f t="shared" si="20"/>
        <v>0</v>
      </c>
      <c r="AN16" s="38">
        <f>County!AD935</f>
        <v>0</v>
      </c>
      <c r="AO16" s="39">
        <f t="shared" si="21"/>
        <v>0</v>
      </c>
      <c r="AP16" s="38">
        <f>County!AE935</f>
        <v>0</v>
      </c>
      <c r="AQ16" s="39">
        <f t="shared" si="22"/>
        <v>0</v>
      </c>
      <c r="AR16" s="38">
        <f>County!AF935</f>
        <v>0</v>
      </c>
      <c r="AS16" s="39">
        <f t="shared" si="23"/>
        <v>0</v>
      </c>
      <c r="AT16" s="56"/>
      <c r="AU16" s="36" t="str">
        <f t="shared" si="25"/>
        <v>Kansas</v>
      </c>
      <c r="AV16" s="36" t="s">
        <v>2923</v>
      </c>
      <c r="AW16" s="36" t="e">
        <f>SUM(#REF!)</f>
        <v>#REF!</v>
      </c>
      <c r="AX16" s="37">
        <f>RANK(N16,(H16:M16,N16:U16,Z16:AS16))</f>
        <v>7</v>
      </c>
      <c r="AY16" s="37">
        <f>RANK(P16,(H16:M16,N16:U16,Z16:AS16))</f>
        <v>3</v>
      </c>
      <c r="AZ16" s="37">
        <f>RANK(T16,(H16:M16,N16:U16,Z16:AS16))</f>
        <v>7</v>
      </c>
      <c r="BA16" s="37">
        <f>RANK(R16,(H16:M16,N16:U16,Z16:AS16))</f>
        <v>7</v>
      </c>
      <c r="BC16" s="36">
        <v>20</v>
      </c>
    </row>
    <row r="17" spans="1:55" s="46" customFormat="1">
      <c r="A17" s="46" t="s">
        <v>202</v>
      </c>
      <c r="B17" s="48">
        <f t="shared" si="0"/>
        <v>505190</v>
      </c>
      <c r="C17" s="80">
        <f t="shared" si="1"/>
        <v>1</v>
      </c>
      <c r="D17" s="80">
        <f t="shared" si="2"/>
        <v>2</v>
      </c>
      <c r="E17" s="80">
        <f t="shared" si="3"/>
        <v>4</v>
      </c>
      <c r="F17" s="48">
        <f t="shared" si="24"/>
        <v>28683</v>
      </c>
      <c r="G17" s="49">
        <f t="shared" si="4"/>
        <v>5.6776658286981134E-2</v>
      </c>
      <c r="H17" s="48">
        <f>County!N953</f>
        <v>238179</v>
      </c>
      <c r="I17" s="49">
        <f t="shared" si="5"/>
        <v>0.4714642015875215</v>
      </c>
      <c r="J17" s="48">
        <f>County!O953</f>
        <v>209496</v>
      </c>
      <c r="K17" s="49">
        <f t="shared" si="6"/>
        <v>0.41468754330054042</v>
      </c>
      <c r="L17" s="71">
        <f>County!P953</f>
        <v>10612</v>
      </c>
      <c r="M17" s="110">
        <f t="shared" si="7"/>
        <v>2.1005958154357768E-2</v>
      </c>
      <c r="N17" s="71">
        <f>County!Q953</f>
        <v>46903</v>
      </c>
      <c r="O17" s="110">
        <f t="shared" si="8"/>
        <v>9.2842296957580311E-2</v>
      </c>
      <c r="P17" s="71">
        <f>County!R953</f>
        <v>0</v>
      </c>
      <c r="Q17" s="110">
        <f t="shared" si="9"/>
        <v>0</v>
      </c>
      <c r="R17" s="71">
        <f>County!S953</f>
        <v>0</v>
      </c>
      <c r="S17" s="110">
        <f t="shared" si="10"/>
        <v>0</v>
      </c>
      <c r="T17" s="71">
        <f>County!T953</f>
        <v>0</v>
      </c>
      <c r="U17" s="110">
        <f t="shared" si="11"/>
        <v>0</v>
      </c>
      <c r="V17" s="71">
        <f>County!U953</f>
        <v>0</v>
      </c>
      <c r="W17" s="110">
        <f t="shared" si="12"/>
        <v>0</v>
      </c>
      <c r="X17" s="71">
        <f>County!V953</f>
        <v>0</v>
      </c>
      <c r="Y17" s="110">
        <f t="shared" si="13"/>
        <v>0</v>
      </c>
      <c r="Z17" s="71">
        <f>County!W953</f>
        <v>0</v>
      </c>
      <c r="AA17" s="110">
        <f t="shared" si="14"/>
        <v>0</v>
      </c>
      <c r="AB17" s="48">
        <f>County!X953</f>
        <v>0</v>
      </c>
      <c r="AC17" s="49">
        <f t="shared" si="15"/>
        <v>0</v>
      </c>
      <c r="AD17" s="48">
        <f>County!Y953</f>
        <v>0</v>
      </c>
      <c r="AE17" s="49">
        <f t="shared" si="16"/>
        <v>0</v>
      </c>
      <c r="AF17" s="48">
        <f>County!Z953</f>
        <v>0</v>
      </c>
      <c r="AG17" s="49">
        <f t="shared" si="17"/>
        <v>0</v>
      </c>
      <c r="AH17" s="48">
        <f>County!AA953</f>
        <v>0</v>
      </c>
      <c r="AI17" s="49">
        <f t="shared" si="18"/>
        <v>0</v>
      </c>
      <c r="AJ17" s="48">
        <f>County!AB953</f>
        <v>0</v>
      </c>
      <c r="AK17" s="49">
        <f t="shared" si="19"/>
        <v>0</v>
      </c>
      <c r="AL17" s="48">
        <f>County!AC953</f>
        <v>0</v>
      </c>
      <c r="AM17" s="49">
        <f t="shared" si="20"/>
        <v>0</v>
      </c>
      <c r="AN17" s="48">
        <f>County!AD953</f>
        <v>0</v>
      </c>
      <c r="AO17" s="49">
        <f t="shared" si="21"/>
        <v>0</v>
      </c>
      <c r="AP17" s="48">
        <f>County!AE953</f>
        <v>0</v>
      </c>
      <c r="AQ17" s="49">
        <f t="shared" si="22"/>
        <v>0</v>
      </c>
      <c r="AR17" s="48">
        <f>County!AF953</f>
        <v>0</v>
      </c>
      <c r="AS17" s="49">
        <f t="shared" si="23"/>
        <v>0</v>
      </c>
      <c r="AT17" s="55"/>
      <c r="AU17" s="46" t="str">
        <f t="shared" si="25"/>
        <v>Maine</v>
      </c>
      <c r="AV17" s="46" t="s">
        <v>1315</v>
      </c>
      <c r="AW17" s="46" t="e">
        <f>SUM(#REF!)</f>
        <v>#REF!</v>
      </c>
      <c r="AX17" s="47">
        <f>RANK(N17,(H17:M17,N17:U17,Z17:AS17))</f>
        <v>3</v>
      </c>
      <c r="AY17" s="47">
        <f>RANK(P17,(H17:M17,N17:U17,Z17:AS17))</f>
        <v>9</v>
      </c>
      <c r="AZ17" s="47">
        <f>RANK(T17,(H17:M17,N17:U17,Z17:AS17))</f>
        <v>9</v>
      </c>
      <c r="BA17" s="47">
        <f>RANK(R17,(H17:M17,N17:U17,Z17:AS17))</f>
        <v>9</v>
      </c>
      <c r="BC17" s="46">
        <v>23</v>
      </c>
    </row>
    <row r="18" spans="1:55" s="36" customFormat="1">
      <c r="A18" s="36" t="s">
        <v>176</v>
      </c>
      <c r="B18" s="38">
        <f t="shared" si="0"/>
        <v>1706179</v>
      </c>
      <c r="C18" s="81">
        <f t="shared" si="1"/>
        <v>2</v>
      </c>
      <c r="D18" s="81">
        <f t="shared" si="2"/>
        <v>1</v>
      </c>
      <c r="E18" s="81" t="str">
        <f t="shared" si="3"/>
        <v>-</v>
      </c>
      <c r="F18" s="1">
        <f t="shared" si="24"/>
        <v>66170</v>
      </c>
      <c r="G18" s="39">
        <f t="shared" si="4"/>
        <v>3.8782566190300079E-2</v>
      </c>
      <c r="H18" s="38">
        <f>County!N979</f>
        <v>813422</v>
      </c>
      <c r="I18" s="39">
        <f t="shared" si="5"/>
        <v>0.47675068090745459</v>
      </c>
      <c r="J18" s="38">
        <f>County!O979</f>
        <v>879592</v>
      </c>
      <c r="K18" s="39">
        <f t="shared" si="6"/>
        <v>0.51553324709775472</v>
      </c>
      <c r="L18" s="72">
        <f>County!P979</f>
        <v>0</v>
      </c>
      <c r="M18" s="73">
        <f t="shared" si="7"/>
        <v>0</v>
      </c>
      <c r="N18" s="72">
        <f>County!Q979</f>
        <v>0</v>
      </c>
      <c r="O18" s="73">
        <f t="shared" si="8"/>
        <v>0</v>
      </c>
      <c r="P18" s="72">
        <f>County!R979</f>
        <v>11546</v>
      </c>
      <c r="Q18" s="73">
        <f t="shared" si="9"/>
        <v>6.767168040399044E-3</v>
      </c>
      <c r="R18" s="72">
        <f>County!S979</f>
        <v>0</v>
      </c>
      <c r="S18" s="73">
        <f t="shared" si="10"/>
        <v>0</v>
      </c>
      <c r="T18" s="72">
        <f>County!T979</f>
        <v>0</v>
      </c>
      <c r="U18" s="73">
        <f t="shared" si="11"/>
        <v>0</v>
      </c>
      <c r="V18" s="72">
        <f>County!U979</f>
        <v>0</v>
      </c>
      <c r="W18" s="73">
        <f t="shared" si="12"/>
        <v>0</v>
      </c>
      <c r="X18" s="72">
        <f>County!V979</f>
        <v>0</v>
      </c>
      <c r="Y18" s="73">
        <f t="shared" si="13"/>
        <v>0</v>
      </c>
      <c r="Z18" s="72">
        <f>County!W979</f>
        <v>0</v>
      </c>
      <c r="AA18" s="73">
        <f t="shared" si="14"/>
        <v>0</v>
      </c>
      <c r="AB18" s="38">
        <f>County!X979</f>
        <v>0</v>
      </c>
      <c r="AC18" s="39">
        <f t="shared" si="15"/>
        <v>0</v>
      </c>
      <c r="AD18" s="38">
        <f>County!Y979</f>
        <v>0</v>
      </c>
      <c r="AE18" s="39">
        <f t="shared" si="16"/>
        <v>0</v>
      </c>
      <c r="AF18" s="38">
        <f>County!Z979</f>
        <v>0</v>
      </c>
      <c r="AG18" s="39">
        <f t="shared" si="17"/>
        <v>0</v>
      </c>
      <c r="AH18" s="38">
        <f>County!AA979</f>
        <v>1619</v>
      </c>
      <c r="AI18" s="39">
        <f t="shared" si="18"/>
        <v>9.489039543916553E-4</v>
      </c>
      <c r="AJ18" s="38">
        <f>County!AB979</f>
        <v>0</v>
      </c>
      <c r="AK18" s="39">
        <f t="shared" si="19"/>
        <v>0</v>
      </c>
      <c r="AL18" s="38">
        <f>County!AC979</f>
        <v>0</v>
      </c>
      <c r="AM18" s="39">
        <f t="shared" si="20"/>
        <v>0</v>
      </c>
      <c r="AN18" s="38">
        <f>County!AD979</f>
        <v>0</v>
      </c>
      <c r="AO18" s="39">
        <f t="shared" si="21"/>
        <v>0</v>
      </c>
      <c r="AP18" s="38">
        <f>County!AE979</f>
        <v>0</v>
      </c>
      <c r="AQ18" s="39">
        <f t="shared" si="22"/>
        <v>0</v>
      </c>
      <c r="AR18" s="38">
        <f>County!AF979</f>
        <v>0</v>
      </c>
      <c r="AS18" s="39">
        <f t="shared" si="23"/>
        <v>0</v>
      </c>
      <c r="AT18" s="56"/>
      <c r="AU18" s="36" t="str">
        <f t="shared" si="25"/>
        <v>Maryland</v>
      </c>
      <c r="AV18" s="36" t="s">
        <v>177</v>
      </c>
      <c r="AW18" s="36" t="e">
        <f>SUM(#REF!)</f>
        <v>#REF!</v>
      </c>
      <c r="AX18" s="37">
        <f>RANK(N18,(H18:M18,N18:U18,Z18:AS18))</f>
        <v>9</v>
      </c>
      <c r="AY18" s="37">
        <f>RANK(P18,(H18:M18,N18:U18,Z18:AS18))</f>
        <v>3</v>
      </c>
      <c r="AZ18" s="37">
        <f>RANK(T18,(H18:M18,N18:U18,Z18:AS18))</f>
        <v>9</v>
      </c>
      <c r="BA18" s="37">
        <f>RANK(R18,(H18:M18,N18:U18,Z18:AS18))</f>
        <v>9</v>
      </c>
      <c r="BC18" s="36">
        <v>24</v>
      </c>
    </row>
    <row r="19" spans="1:55" s="46" customFormat="1">
      <c r="A19" s="46" t="s">
        <v>549</v>
      </c>
      <c r="B19" s="48">
        <f t="shared" si="0"/>
        <v>2194179</v>
      </c>
      <c r="C19" s="80">
        <f t="shared" si="1"/>
        <v>2</v>
      </c>
      <c r="D19" s="80">
        <f t="shared" si="2"/>
        <v>1</v>
      </c>
      <c r="E19" s="80" t="str">
        <f t="shared" si="3"/>
        <v>-</v>
      </c>
      <c r="F19" s="48">
        <f t="shared" si="24"/>
        <v>106007</v>
      </c>
      <c r="G19" s="49">
        <f t="shared" si="4"/>
        <v>4.8312831359702192E-2</v>
      </c>
      <c r="H19" s="48">
        <f>County!N995</f>
        <v>985981</v>
      </c>
      <c r="I19" s="49">
        <f t="shared" si="5"/>
        <v>0.44936215322450901</v>
      </c>
      <c r="J19" s="48">
        <f>County!O995</f>
        <v>1091988</v>
      </c>
      <c r="K19" s="49">
        <f t="shared" si="6"/>
        <v>0.49767498458421122</v>
      </c>
      <c r="L19" s="71">
        <f>County!P995</f>
        <v>0</v>
      </c>
      <c r="M19" s="110">
        <f t="shared" si="7"/>
        <v>0</v>
      </c>
      <c r="N19" s="71">
        <f>County!Q995</f>
        <v>76530</v>
      </c>
      <c r="O19" s="110">
        <f t="shared" si="8"/>
        <v>3.4878649371815153E-2</v>
      </c>
      <c r="P19" s="71">
        <f>County!R995</f>
        <v>23044</v>
      </c>
      <c r="Q19" s="110">
        <f t="shared" si="9"/>
        <v>1.050233367469108E-2</v>
      </c>
      <c r="R19" s="71">
        <f>County!S995</f>
        <v>0</v>
      </c>
      <c r="S19" s="110">
        <f t="shared" si="10"/>
        <v>0</v>
      </c>
      <c r="T19" s="71">
        <f>County!T995</f>
        <v>0</v>
      </c>
      <c r="U19" s="110">
        <f t="shared" si="11"/>
        <v>0</v>
      </c>
      <c r="V19" s="71">
        <f>County!U995</f>
        <v>15335</v>
      </c>
      <c r="W19" s="110">
        <f t="shared" si="12"/>
        <v>6.9889466629659662E-3</v>
      </c>
      <c r="X19" s="71">
        <f>County!V995</f>
        <v>0</v>
      </c>
      <c r="Y19" s="110">
        <f t="shared" si="13"/>
        <v>0</v>
      </c>
      <c r="Z19" s="71">
        <f>County!W995</f>
        <v>0</v>
      </c>
      <c r="AA19" s="110">
        <f t="shared" si="14"/>
        <v>0</v>
      </c>
      <c r="AB19" s="48">
        <f>County!X995</f>
        <v>0</v>
      </c>
      <c r="AC19" s="49">
        <f t="shared" si="15"/>
        <v>0</v>
      </c>
      <c r="AD19" s="48">
        <f>County!Y995</f>
        <v>0</v>
      </c>
      <c r="AE19" s="49">
        <f t="shared" si="16"/>
        <v>0</v>
      </c>
      <c r="AF19" s="48">
        <f>County!Z995</f>
        <v>0</v>
      </c>
      <c r="AG19" s="49">
        <f t="shared" si="17"/>
        <v>0</v>
      </c>
      <c r="AH19" s="48">
        <f>County!AA995</f>
        <v>1301</v>
      </c>
      <c r="AI19" s="49">
        <f t="shared" si="18"/>
        <v>5.9293248180754623E-4</v>
      </c>
      <c r="AJ19" s="48">
        <f>County!AB995</f>
        <v>0</v>
      </c>
      <c r="AK19" s="49">
        <f t="shared" si="19"/>
        <v>0</v>
      </c>
      <c r="AL19" s="48">
        <f>County!AC995</f>
        <v>0</v>
      </c>
      <c r="AM19" s="49">
        <f t="shared" si="20"/>
        <v>0</v>
      </c>
      <c r="AN19" s="48">
        <f>County!AD995</f>
        <v>0</v>
      </c>
      <c r="AO19" s="49">
        <f t="shared" si="21"/>
        <v>0</v>
      </c>
      <c r="AP19" s="48">
        <f>County!AE995</f>
        <v>0</v>
      </c>
      <c r="AQ19" s="49">
        <f t="shared" si="22"/>
        <v>0</v>
      </c>
      <c r="AR19" s="48">
        <f>County!AF995</f>
        <v>0</v>
      </c>
      <c r="AS19" s="49">
        <f t="shared" si="23"/>
        <v>0</v>
      </c>
      <c r="AT19" s="55"/>
      <c r="AU19" s="46" t="str">
        <f t="shared" si="25"/>
        <v>Massachusetts</v>
      </c>
      <c r="AV19" s="46" t="s">
        <v>550</v>
      </c>
      <c r="AW19" s="46" t="e">
        <f>SUM(#REF!)</f>
        <v>#REF!</v>
      </c>
      <c r="AX19" s="47">
        <f>RANK(N19,(H19:M19,N19:U19,Z19:AS19))</f>
        <v>3</v>
      </c>
      <c r="AY19" s="47">
        <f>RANK(P19,(H19:M19,N19:U19,Z19:AS19))</f>
        <v>4</v>
      </c>
      <c r="AZ19" s="47">
        <f>RANK(T19,(H19:M19,N19:U19,Z19:AS19))</f>
        <v>11</v>
      </c>
      <c r="BA19" s="47">
        <f>RANK(R19,(H19:M19,N19:U19,Z19:AS19))</f>
        <v>11</v>
      </c>
      <c r="BC19" s="46">
        <v>25</v>
      </c>
    </row>
    <row r="20" spans="1:55" s="36" customFormat="1">
      <c r="A20" s="36" t="s">
        <v>154</v>
      </c>
      <c r="B20" s="38">
        <f t="shared" si="0"/>
        <v>3177565</v>
      </c>
      <c r="C20" s="81">
        <f t="shared" si="1"/>
        <v>1</v>
      </c>
      <c r="D20" s="81">
        <f t="shared" si="2"/>
        <v>2</v>
      </c>
      <c r="E20" s="81" t="str">
        <f t="shared" si="3"/>
        <v>-</v>
      </c>
      <c r="F20" s="1">
        <f t="shared" si="24"/>
        <v>127692</v>
      </c>
      <c r="G20" s="39">
        <f t="shared" si="4"/>
        <v>4.018548794438509E-2</v>
      </c>
      <c r="H20" s="38">
        <f>County!N1080</f>
        <v>1633796</v>
      </c>
      <c r="I20" s="39">
        <f t="shared" si="5"/>
        <v>0.51416603594261645</v>
      </c>
      <c r="J20" s="38">
        <f>County!O1080</f>
        <v>1506104</v>
      </c>
      <c r="K20" s="39">
        <f t="shared" si="6"/>
        <v>0.47398054799823136</v>
      </c>
      <c r="L20" s="72">
        <f>County!P1080</f>
        <v>0</v>
      </c>
      <c r="M20" s="73">
        <f t="shared" si="7"/>
        <v>0</v>
      </c>
      <c r="N20" s="72">
        <f>County!Q1080</f>
        <v>25236</v>
      </c>
      <c r="O20" s="73">
        <f t="shared" si="8"/>
        <v>7.9419303775060471E-3</v>
      </c>
      <c r="P20" s="72">
        <f>County!R1080</f>
        <v>0</v>
      </c>
      <c r="Q20" s="73">
        <f t="shared" si="9"/>
        <v>0</v>
      </c>
      <c r="R20" s="72">
        <f>County!S1080</f>
        <v>12411</v>
      </c>
      <c r="S20" s="73">
        <f t="shared" si="10"/>
        <v>3.9058209666836085E-3</v>
      </c>
      <c r="T20" s="72">
        <f>County!T1080</f>
        <v>0</v>
      </c>
      <c r="U20" s="73">
        <f t="shared" si="11"/>
        <v>0</v>
      </c>
      <c r="V20" s="72">
        <f>County!U1080</f>
        <v>0</v>
      </c>
      <c r="W20" s="73">
        <f t="shared" si="12"/>
        <v>0</v>
      </c>
      <c r="X20" s="72">
        <f>County!V1080</f>
        <v>0</v>
      </c>
      <c r="Y20" s="73">
        <f t="shared" si="13"/>
        <v>0</v>
      </c>
      <c r="Z20" s="72">
        <f>County!W1080</f>
        <v>0</v>
      </c>
      <c r="AA20" s="73">
        <f t="shared" si="14"/>
        <v>0</v>
      </c>
      <c r="AB20" s="38">
        <f>County!X1080</f>
        <v>0</v>
      </c>
      <c r="AC20" s="39">
        <f t="shared" si="15"/>
        <v>0</v>
      </c>
      <c r="AD20" s="38">
        <f>County!Y1080</f>
        <v>0</v>
      </c>
      <c r="AE20" s="39">
        <f t="shared" si="16"/>
        <v>0</v>
      </c>
      <c r="AF20" s="38">
        <f>County!Z1080</f>
        <v>0</v>
      </c>
      <c r="AG20" s="39">
        <f t="shared" si="17"/>
        <v>0</v>
      </c>
      <c r="AH20" s="38">
        <f>County!AA1080</f>
        <v>18</v>
      </c>
      <c r="AI20" s="39">
        <f t="shared" si="18"/>
        <v>5.6647149625578076E-6</v>
      </c>
      <c r="AJ20" s="38">
        <f>County!AB1080</f>
        <v>0</v>
      </c>
      <c r="AK20" s="39">
        <f t="shared" si="19"/>
        <v>0</v>
      </c>
      <c r="AL20" s="38">
        <f>County!AC1080</f>
        <v>0</v>
      </c>
      <c r="AM20" s="39">
        <f t="shared" si="20"/>
        <v>0</v>
      </c>
      <c r="AN20" s="38">
        <f>County!AD1080</f>
        <v>0</v>
      </c>
      <c r="AO20" s="39">
        <f t="shared" si="21"/>
        <v>0</v>
      </c>
      <c r="AP20" s="38">
        <f>County!AE1080</f>
        <v>0</v>
      </c>
      <c r="AQ20" s="39">
        <f t="shared" si="22"/>
        <v>0</v>
      </c>
      <c r="AR20" s="38">
        <f>County!AF1080</f>
        <v>0</v>
      </c>
      <c r="AS20" s="39">
        <f t="shared" si="23"/>
        <v>0</v>
      </c>
      <c r="AT20" s="56"/>
      <c r="AU20" s="36" t="str">
        <f t="shared" si="25"/>
        <v>Michigan</v>
      </c>
      <c r="AV20" s="36" t="s">
        <v>1197</v>
      </c>
      <c r="AW20" s="36" t="e">
        <f>SUM(#REF!)</f>
        <v>#REF!</v>
      </c>
      <c r="AX20" s="37">
        <f>RANK(N20,(H20:M20,N20:U20,Z20:AS20))</f>
        <v>3</v>
      </c>
      <c r="AY20" s="37">
        <f>RANK(P20,(H20:M20,N20:U20,Z20:AS20))</f>
        <v>11</v>
      </c>
      <c r="AZ20" s="37">
        <f>RANK(T20,(H20:M20,N20:U20,Z20:AS20))</f>
        <v>11</v>
      </c>
      <c r="BA20" s="37">
        <f>RANK(R20,(H20:M20,N20:U20,Z20:AS20))</f>
        <v>4</v>
      </c>
      <c r="BC20" s="36">
        <v>26</v>
      </c>
    </row>
    <row r="21" spans="1:55" s="46" customFormat="1">
      <c r="A21" s="46" t="s">
        <v>186</v>
      </c>
      <c r="B21" s="48">
        <f t="shared" si="0"/>
        <v>2252473</v>
      </c>
      <c r="C21" s="80">
        <f t="shared" si="1"/>
        <v>2</v>
      </c>
      <c r="D21" s="80">
        <f t="shared" si="2"/>
        <v>1</v>
      </c>
      <c r="E21" s="80">
        <f t="shared" si="3"/>
        <v>3</v>
      </c>
      <c r="F21" s="48">
        <f t="shared" si="24"/>
        <v>178205</v>
      </c>
      <c r="G21" s="49">
        <f t="shared" si="4"/>
        <v>7.9115265754572867E-2</v>
      </c>
      <c r="H21" s="48">
        <f>County!N1169</f>
        <v>821268</v>
      </c>
      <c r="I21" s="49">
        <f t="shared" si="5"/>
        <v>0.36460725611361378</v>
      </c>
      <c r="J21" s="48">
        <f>County!O1169</f>
        <v>999473</v>
      </c>
      <c r="K21" s="49">
        <f t="shared" si="6"/>
        <v>0.44372252186818667</v>
      </c>
      <c r="L21" s="71">
        <f>County!P1169</f>
        <v>364534</v>
      </c>
      <c r="M21" s="110">
        <f t="shared" si="7"/>
        <v>0.16183723400902031</v>
      </c>
      <c r="N21" s="71">
        <f>County!Q1169</f>
        <v>50589</v>
      </c>
      <c r="O21" s="110">
        <f t="shared" si="8"/>
        <v>2.2459314717645895E-2</v>
      </c>
      <c r="P21" s="71">
        <f>County!R1169</f>
        <v>0</v>
      </c>
      <c r="Q21" s="110">
        <f t="shared" si="9"/>
        <v>0</v>
      </c>
      <c r="R21" s="71">
        <f>County!S1169</f>
        <v>2537</v>
      </c>
      <c r="S21" s="110">
        <f t="shared" si="10"/>
        <v>1.1263176073586676E-3</v>
      </c>
      <c r="T21" s="71">
        <f>County!T1169</f>
        <v>0</v>
      </c>
      <c r="U21" s="110">
        <f t="shared" si="11"/>
        <v>0</v>
      </c>
      <c r="V21" s="71">
        <f>County!U1169</f>
        <v>3026</v>
      </c>
      <c r="W21" s="110">
        <f t="shared" si="12"/>
        <v>1.3434123294707638E-3</v>
      </c>
      <c r="X21" s="71">
        <f>County!V1169</f>
        <v>0</v>
      </c>
      <c r="Y21" s="110">
        <f t="shared" si="13"/>
        <v>0</v>
      </c>
      <c r="Z21" s="71">
        <f>County!W1169</f>
        <v>9698</v>
      </c>
      <c r="AA21" s="110">
        <f t="shared" si="14"/>
        <v>4.3054900103131092E-3</v>
      </c>
      <c r="AB21" s="48">
        <f>County!X1169</f>
        <v>0</v>
      </c>
      <c r="AC21" s="49">
        <f t="shared" si="15"/>
        <v>0</v>
      </c>
      <c r="AD21" s="48">
        <f>County!Y1169</f>
        <v>0</v>
      </c>
      <c r="AE21" s="49">
        <f t="shared" si="16"/>
        <v>0</v>
      </c>
      <c r="AF21" s="48">
        <f>County!Z1169</f>
        <v>0</v>
      </c>
      <c r="AG21" s="49">
        <f t="shared" si="17"/>
        <v>0</v>
      </c>
      <c r="AH21" s="48">
        <f>County!AA1169</f>
        <v>1348</v>
      </c>
      <c r="AI21" s="49">
        <f t="shared" si="18"/>
        <v>5.9845334439080958E-4</v>
      </c>
      <c r="AJ21" s="48">
        <f>County!AB1169</f>
        <v>0</v>
      </c>
      <c r="AK21" s="49">
        <f t="shared" si="19"/>
        <v>0</v>
      </c>
      <c r="AL21" s="48">
        <f>County!AC1169</f>
        <v>0</v>
      </c>
      <c r="AM21" s="49">
        <f t="shared" si="20"/>
        <v>0</v>
      </c>
      <c r="AN21" s="48">
        <f>County!AD1169</f>
        <v>0</v>
      </c>
      <c r="AO21" s="49">
        <f t="shared" si="21"/>
        <v>0</v>
      </c>
      <c r="AP21" s="48">
        <f>County!AE1169</f>
        <v>0</v>
      </c>
      <c r="AQ21" s="49">
        <f t="shared" si="22"/>
        <v>0</v>
      </c>
      <c r="AR21" s="48">
        <f>County!AF1169</f>
        <v>0</v>
      </c>
      <c r="AS21" s="49">
        <f t="shared" si="23"/>
        <v>0</v>
      </c>
      <c r="AT21" s="55"/>
      <c r="AU21" s="46" t="str">
        <f t="shared" si="25"/>
        <v>Minnesota</v>
      </c>
      <c r="AV21" s="46" t="s">
        <v>187</v>
      </c>
      <c r="AW21" s="46" t="e">
        <f>SUM(#REF!)</f>
        <v>#REF!</v>
      </c>
      <c r="AX21" s="47">
        <f>RANK(N21,(H21:M21,N21:U21,Z21:AS21))</f>
        <v>4</v>
      </c>
      <c r="AY21" s="47">
        <f>RANK(P21,(H21:M21,N21:U21,Z21:AS21))</f>
        <v>15</v>
      </c>
      <c r="AZ21" s="47">
        <f>RANK(T21,(H21:M21,N21:U21,Z21:AS21))</f>
        <v>15</v>
      </c>
      <c r="BA21" s="47">
        <f>RANK(R21,(H21:M21,N21:U21,Z21:AS21))</f>
        <v>6</v>
      </c>
      <c r="BC21" s="46">
        <v>27</v>
      </c>
    </row>
    <row r="22" spans="1:55" s="36" customFormat="1">
      <c r="A22" s="36" t="s">
        <v>2467</v>
      </c>
      <c r="B22" s="38">
        <f t="shared" si="0"/>
        <v>480991</v>
      </c>
      <c r="C22" s="81">
        <f t="shared" si="1"/>
        <v>2</v>
      </c>
      <c r="D22" s="81">
        <f t="shared" si="2"/>
        <v>1</v>
      </c>
      <c r="E22" s="81" t="str">
        <f t="shared" si="3"/>
        <v>-</v>
      </c>
      <c r="F22" s="38">
        <f t="shared" si="24"/>
        <v>198001</v>
      </c>
      <c r="G22" s="39">
        <f t="shared" si="4"/>
        <v>0.41165219307637774</v>
      </c>
      <c r="H22" s="38">
        <f>County!N1264</f>
        <v>132348</v>
      </c>
      <c r="I22" s="39">
        <f t="shared" si="5"/>
        <v>0.27515691561796374</v>
      </c>
      <c r="J22" s="38">
        <f>County!O1264</f>
        <v>330349</v>
      </c>
      <c r="K22" s="39">
        <f t="shared" si="6"/>
        <v>0.68680910869434142</v>
      </c>
      <c r="L22" s="72">
        <f>County!P1264</f>
        <v>0</v>
      </c>
      <c r="M22" s="73">
        <f t="shared" si="7"/>
        <v>0</v>
      </c>
      <c r="N22" s="72">
        <f>County!Q1264</f>
        <v>0</v>
      </c>
      <c r="O22" s="73">
        <f t="shared" si="8"/>
        <v>0</v>
      </c>
      <c r="P22" s="72">
        <f>County!R1264</f>
        <v>0</v>
      </c>
      <c r="Q22" s="73">
        <f t="shared" si="9"/>
        <v>0</v>
      </c>
      <c r="R22" s="72">
        <f>County!S1264</f>
        <v>18294</v>
      </c>
      <c r="S22" s="73">
        <f t="shared" si="10"/>
        <v>3.8033975687694781E-2</v>
      </c>
      <c r="T22" s="72">
        <f>County!T1264</f>
        <v>0</v>
      </c>
      <c r="U22" s="73">
        <f t="shared" si="11"/>
        <v>0</v>
      </c>
      <c r="V22" s="72">
        <f>County!U1264</f>
        <v>0</v>
      </c>
      <c r="W22" s="73">
        <f t="shared" si="12"/>
        <v>0</v>
      </c>
      <c r="X22" s="72">
        <f>County!V1264</f>
        <v>0</v>
      </c>
      <c r="Y22" s="73">
        <f t="shared" si="13"/>
        <v>0</v>
      </c>
      <c r="Z22" s="72">
        <f>County!W1264</f>
        <v>0</v>
      </c>
      <c r="AA22" s="73">
        <f t="shared" si="14"/>
        <v>0</v>
      </c>
      <c r="AB22" s="38">
        <f>County!X1264</f>
        <v>0</v>
      </c>
      <c r="AC22" s="39">
        <f t="shared" si="15"/>
        <v>0</v>
      </c>
      <c r="AD22" s="38">
        <f>County!Y1264</f>
        <v>0</v>
      </c>
      <c r="AE22" s="39">
        <f t="shared" si="16"/>
        <v>0</v>
      </c>
      <c r="AF22" s="38">
        <f>County!Z1264</f>
        <v>0</v>
      </c>
      <c r="AG22" s="39">
        <f t="shared" si="17"/>
        <v>0</v>
      </c>
      <c r="AH22" s="38">
        <f>County!AA1264</f>
        <v>0</v>
      </c>
      <c r="AI22" s="39">
        <f t="shared" si="18"/>
        <v>0</v>
      </c>
      <c r="AJ22" s="38">
        <f>County!AB1264</f>
        <v>0</v>
      </c>
      <c r="AK22" s="39">
        <f t="shared" si="19"/>
        <v>0</v>
      </c>
      <c r="AL22" s="38">
        <f>County!AC1264</f>
        <v>0</v>
      </c>
      <c r="AM22" s="39">
        <f t="shared" si="20"/>
        <v>0</v>
      </c>
      <c r="AN22" s="38">
        <f>County!AD1264</f>
        <v>0</v>
      </c>
      <c r="AO22" s="39">
        <f t="shared" si="21"/>
        <v>0</v>
      </c>
      <c r="AP22" s="38">
        <f>County!AE1264</f>
        <v>0</v>
      </c>
      <c r="AQ22" s="39">
        <f t="shared" si="22"/>
        <v>0</v>
      </c>
      <c r="AR22" s="38">
        <f>County!AF1264</f>
        <v>0</v>
      </c>
      <c r="AS22" s="39">
        <f t="shared" si="23"/>
        <v>0</v>
      </c>
      <c r="AT22" s="56"/>
      <c r="AU22" s="36" t="str">
        <f t="shared" si="25"/>
        <v>Nebraska</v>
      </c>
      <c r="AV22" s="36" t="s">
        <v>2468</v>
      </c>
      <c r="AW22" s="36" t="e">
        <f>SUM(#REF!)</f>
        <v>#REF!</v>
      </c>
      <c r="AX22" s="37">
        <f>RANK(N22,(H22:M22,N22:U22,Z22:AS22))</f>
        <v>7</v>
      </c>
      <c r="AY22" s="37">
        <f>RANK(P22,(H22:M22,N22:U22,Z22:AS22))</f>
        <v>7</v>
      </c>
      <c r="AZ22" s="37">
        <f>RANK(T22,(H22:M22,N22:U22,Z22:AS22))</f>
        <v>7</v>
      </c>
      <c r="BA22" s="37">
        <f>RANK(R22,(H22:M22,N22:U22,Z22:AS22))</f>
        <v>3</v>
      </c>
      <c r="BC22" s="36">
        <v>31</v>
      </c>
    </row>
    <row r="23" spans="1:55" s="46" customFormat="1">
      <c r="A23" s="46" t="s">
        <v>2224</v>
      </c>
      <c r="B23" s="48">
        <f t="shared" si="0"/>
        <v>504079</v>
      </c>
      <c r="C23" s="80">
        <f t="shared" si="1"/>
        <v>2</v>
      </c>
      <c r="D23" s="80">
        <f t="shared" si="2"/>
        <v>1</v>
      </c>
      <c r="E23" s="80" t="str">
        <f t="shared" si="3"/>
        <v>-</v>
      </c>
      <c r="F23" s="48">
        <f t="shared" si="24"/>
        <v>233066</v>
      </c>
      <c r="G23" s="49">
        <f t="shared" si="4"/>
        <v>0.4623600665768659</v>
      </c>
      <c r="H23" s="48">
        <f>County!N1283</f>
        <v>110935</v>
      </c>
      <c r="I23" s="49">
        <f t="shared" si="5"/>
        <v>0.22007463115900483</v>
      </c>
      <c r="J23" s="48">
        <f>County!O1283</f>
        <v>344001</v>
      </c>
      <c r="K23" s="49">
        <f t="shared" si="6"/>
        <v>0.68243469773587073</v>
      </c>
      <c r="L23" s="71">
        <f>County!P1283</f>
        <v>0</v>
      </c>
      <c r="M23" s="110">
        <f t="shared" si="7"/>
        <v>0</v>
      </c>
      <c r="N23" s="71">
        <f>County!Q1283</f>
        <v>4775</v>
      </c>
      <c r="O23" s="110">
        <f t="shared" si="8"/>
        <v>9.4727215376954801E-3</v>
      </c>
      <c r="P23" s="71">
        <f>County!R1283</f>
        <v>8104</v>
      </c>
      <c r="Q23" s="110">
        <f t="shared" si="9"/>
        <v>1.607684509769302E-2</v>
      </c>
      <c r="R23" s="71">
        <f>County!S1283</f>
        <v>7047</v>
      </c>
      <c r="S23" s="110">
        <f t="shared" si="10"/>
        <v>1.3979951555212576E-2</v>
      </c>
      <c r="T23" s="71">
        <f>County!T1283</f>
        <v>0</v>
      </c>
      <c r="U23" s="110">
        <f t="shared" si="11"/>
        <v>0</v>
      </c>
      <c r="V23" s="71">
        <f>County!U1283</f>
        <v>23674</v>
      </c>
      <c r="W23" s="110">
        <f t="shared" si="12"/>
        <v>4.6964860666681214E-2</v>
      </c>
      <c r="X23" s="71">
        <f>County!V1283</f>
        <v>5543</v>
      </c>
      <c r="Y23" s="110">
        <f t="shared" si="13"/>
        <v>1.0996292247842104E-2</v>
      </c>
      <c r="Z23" s="71">
        <f>County!W1283</f>
        <v>0</v>
      </c>
      <c r="AA23" s="110">
        <f t="shared" si="14"/>
        <v>0</v>
      </c>
      <c r="AB23" s="48">
        <f>County!X1283</f>
        <v>0</v>
      </c>
      <c r="AC23" s="49">
        <f t="shared" si="15"/>
        <v>0</v>
      </c>
      <c r="AD23" s="48">
        <f>County!Y1283</f>
        <v>0</v>
      </c>
      <c r="AE23" s="49">
        <f t="shared" si="16"/>
        <v>0</v>
      </c>
      <c r="AF23" s="48">
        <f>County!Z1283</f>
        <v>0</v>
      </c>
      <c r="AG23" s="49">
        <f t="shared" si="17"/>
        <v>0</v>
      </c>
      <c r="AH23" s="48">
        <f>County!AA1283</f>
        <v>0</v>
      </c>
      <c r="AI23" s="49">
        <f t="shared" si="18"/>
        <v>0</v>
      </c>
      <c r="AJ23" s="48">
        <f>County!AB1283</f>
        <v>0</v>
      </c>
      <c r="AK23" s="49">
        <f t="shared" si="19"/>
        <v>0</v>
      </c>
      <c r="AL23" s="48">
        <f>County!AC1283</f>
        <v>0</v>
      </c>
      <c r="AM23" s="49">
        <f t="shared" si="20"/>
        <v>0</v>
      </c>
      <c r="AN23" s="48">
        <f>County!AD1283</f>
        <v>0</v>
      </c>
      <c r="AO23" s="49">
        <f t="shared" si="21"/>
        <v>0</v>
      </c>
      <c r="AP23" s="48">
        <f>County!AE1283</f>
        <v>0</v>
      </c>
      <c r="AQ23" s="49">
        <f t="shared" si="22"/>
        <v>0</v>
      </c>
      <c r="AR23" s="48">
        <f>County!AF1283</f>
        <v>0</v>
      </c>
      <c r="AS23" s="49">
        <f t="shared" si="23"/>
        <v>0</v>
      </c>
      <c r="AT23" s="55"/>
      <c r="AU23" s="46" t="str">
        <f t="shared" si="25"/>
        <v>Nevada</v>
      </c>
      <c r="AV23" s="46" t="s">
        <v>1440</v>
      </c>
      <c r="AW23" s="46" t="e">
        <f>SUM(#REF!)</f>
        <v>#REF!</v>
      </c>
      <c r="AX23" s="47">
        <f>RANK(N23,(H23:M23,N23:U23,Z23:AS23))</f>
        <v>5</v>
      </c>
      <c r="AY23" s="47">
        <f>RANK(P23,(H23:M23,N23:U23,Z23:AS23))</f>
        <v>3</v>
      </c>
      <c r="AZ23" s="47">
        <f>RANK(T23,(H23:M23,N23:U23,Z23:AS23))</f>
        <v>11</v>
      </c>
      <c r="BA23" s="47">
        <f>RANK(R23,(H23:M23,N23:U23,Z23:AS23))</f>
        <v>4</v>
      </c>
      <c r="BC23" s="46">
        <v>32</v>
      </c>
    </row>
    <row r="24" spans="1:55" s="36" customFormat="1">
      <c r="A24" s="36" t="s">
        <v>1640</v>
      </c>
      <c r="B24" s="38">
        <f t="shared" si="0"/>
        <v>442976</v>
      </c>
      <c r="C24" s="81">
        <f t="shared" si="1"/>
        <v>2</v>
      </c>
      <c r="D24" s="81">
        <f t="shared" si="2"/>
        <v>1</v>
      </c>
      <c r="E24" s="81" t="str">
        <f t="shared" si="3"/>
        <v>-</v>
      </c>
      <c r="F24" s="38">
        <f t="shared" si="24"/>
        <v>90386</v>
      </c>
      <c r="G24" s="39">
        <f t="shared" si="4"/>
        <v>0.20404265693852489</v>
      </c>
      <c r="H24" s="38">
        <f>County!N1295</f>
        <v>169277</v>
      </c>
      <c r="I24" s="39">
        <f t="shared" si="5"/>
        <v>0.38213582677165353</v>
      </c>
      <c r="J24" s="38">
        <f>County!O1295</f>
        <v>259663</v>
      </c>
      <c r="K24" s="39">
        <f t="shared" si="6"/>
        <v>0.58617848371017844</v>
      </c>
      <c r="L24" s="72">
        <f>County!P1295</f>
        <v>0</v>
      </c>
      <c r="M24" s="73">
        <f t="shared" si="7"/>
        <v>0</v>
      </c>
      <c r="N24" s="72">
        <f>County!Q1295</f>
        <v>0</v>
      </c>
      <c r="O24" s="73">
        <f t="shared" si="8"/>
        <v>0</v>
      </c>
      <c r="P24" s="72">
        <f>County!R1295</f>
        <v>13028</v>
      </c>
      <c r="Q24" s="73">
        <f t="shared" si="9"/>
        <v>2.9410171205663513E-2</v>
      </c>
      <c r="R24" s="72">
        <f>County!S1295</f>
        <v>0</v>
      </c>
      <c r="S24" s="73">
        <f t="shared" si="10"/>
        <v>0</v>
      </c>
      <c r="T24" s="72">
        <f>County!T1295</f>
        <v>0</v>
      </c>
      <c r="U24" s="73">
        <f t="shared" si="11"/>
        <v>0</v>
      </c>
      <c r="V24" s="72">
        <f>County!U1295</f>
        <v>0</v>
      </c>
      <c r="W24" s="73">
        <f t="shared" si="12"/>
        <v>0</v>
      </c>
      <c r="X24" s="72">
        <f>County!V1295</f>
        <v>0</v>
      </c>
      <c r="Y24" s="73">
        <f t="shared" si="13"/>
        <v>0</v>
      </c>
      <c r="Z24" s="72">
        <f>County!W1295</f>
        <v>0</v>
      </c>
      <c r="AA24" s="73">
        <f t="shared" si="14"/>
        <v>0</v>
      </c>
      <c r="AB24" s="38">
        <f>County!X1295</f>
        <v>0</v>
      </c>
      <c r="AC24" s="39">
        <f t="shared" si="15"/>
        <v>0</v>
      </c>
      <c r="AD24" s="38">
        <f>County!Y1295</f>
        <v>0</v>
      </c>
      <c r="AE24" s="39">
        <f t="shared" si="16"/>
        <v>0</v>
      </c>
      <c r="AF24" s="38">
        <f>County!Z1295</f>
        <v>0</v>
      </c>
      <c r="AG24" s="39">
        <f t="shared" si="17"/>
        <v>0</v>
      </c>
      <c r="AH24" s="38">
        <f>County!AA1295</f>
        <v>1008</v>
      </c>
      <c r="AI24" s="39">
        <f t="shared" si="18"/>
        <v>2.2755183125045151E-3</v>
      </c>
      <c r="AJ24" s="38">
        <f>County!AB1295</f>
        <v>0</v>
      </c>
      <c r="AK24" s="39">
        <f t="shared" si="19"/>
        <v>0</v>
      </c>
      <c r="AL24" s="38">
        <f>County!AC1295</f>
        <v>0</v>
      </c>
      <c r="AM24" s="39">
        <f t="shared" si="20"/>
        <v>0</v>
      </c>
      <c r="AN24" s="38">
        <f>County!AD1295</f>
        <v>0</v>
      </c>
      <c r="AO24" s="39">
        <f t="shared" si="21"/>
        <v>0</v>
      </c>
      <c r="AP24" s="38">
        <f>County!AE1295</f>
        <v>0</v>
      </c>
      <c r="AQ24" s="39">
        <f t="shared" si="22"/>
        <v>0</v>
      </c>
      <c r="AR24" s="38">
        <f>County!AF1295</f>
        <v>0</v>
      </c>
      <c r="AS24" s="39">
        <f t="shared" si="23"/>
        <v>0</v>
      </c>
      <c r="AT24" s="56"/>
      <c r="AU24" s="36" t="str">
        <f t="shared" si="25"/>
        <v>New Hampshire</v>
      </c>
      <c r="AV24" s="36" t="s">
        <v>768</v>
      </c>
      <c r="AW24" s="36" t="e">
        <f>SUM(#REF!)</f>
        <v>#REF!</v>
      </c>
      <c r="AX24" s="37">
        <f>RANK(N24,(H24:M24,N24:U24,Z24:AS24))</f>
        <v>9</v>
      </c>
      <c r="AY24" s="37">
        <f>RANK(P24,(H24:M24,N24:U24,Z24:AS24))</f>
        <v>3</v>
      </c>
      <c r="AZ24" s="37">
        <f>RANK(T24,(H24:M24,N24:U24,Z24:AS24))</f>
        <v>9</v>
      </c>
      <c r="BA24" s="37">
        <f>RANK(R24,(H24:M24,N24:U24,Z24:AS24))</f>
        <v>9</v>
      </c>
      <c r="BC24" s="36">
        <v>33</v>
      </c>
    </row>
    <row r="25" spans="1:55" s="46" customFormat="1">
      <c r="A25" s="46" t="s">
        <v>902</v>
      </c>
      <c r="B25" s="48">
        <f t="shared" si="0"/>
        <v>484233</v>
      </c>
      <c r="C25" s="80">
        <f t="shared" si="1"/>
        <v>1</v>
      </c>
      <c r="D25" s="80">
        <f t="shared" si="2"/>
        <v>2</v>
      </c>
      <c r="E25" s="80" t="str">
        <f t="shared" si="3"/>
        <v>-</v>
      </c>
      <c r="F25" s="48">
        <f t="shared" si="24"/>
        <v>79619</v>
      </c>
      <c r="G25" s="49">
        <f t="shared" si="4"/>
        <v>0.16442291211049226</v>
      </c>
      <c r="H25" s="48">
        <f>County!N1330</f>
        <v>268693</v>
      </c>
      <c r="I25" s="49">
        <f t="shared" si="5"/>
        <v>0.55488370268032128</v>
      </c>
      <c r="J25" s="48">
        <f>County!O1330</f>
        <v>189074</v>
      </c>
      <c r="K25" s="49">
        <f t="shared" si="6"/>
        <v>0.39046079056982896</v>
      </c>
      <c r="L25" s="71">
        <f>County!P1330</f>
        <v>0</v>
      </c>
      <c r="M25" s="110">
        <f t="shared" si="7"/>
        <v>0</v>
      </c>
      <c r="N25" s="71">
        <f>County!Q1330</f>
        <v>26466</v>
      </c>
      <c r="O25" s="110">
        <f t="shared" si="8"/>
        <v>5.4655506749849765E-2</v>
      </c>
      <c r="P25" s="71">
        <f>County!R1330</f>
        <v>0</v>
      </c>
      <c r="Q25" s="110">
        <f t="shared" si="9"/>
        <v>0</v>
      </c>
      <c r="R25" s="71">
        <f>County!S1330</f>
        <v>0</v>
      </c>
      <c r="S25" s="110">
        <f t="shared" si="10"/>
        <v>0</v>
      </c>
      <c r="T25" s="71">
        <f>County!T1330</f>
        <v>0</v>
      </c>
      <c r="U25" s="110">
        <f t="shared" si="11"/>
        <v>0</v>
      </c>
      <c r="V25" s="71">
        <f>County!U1330</f>
        <v>0</v>
      </c>
      <c r="W25" s="110">
        <f t="shared" si="12"/>
        <v>0</v>
      </c>
      <c r="X25" s="71">
        <f>County!V1330</f>
        <v>0</v>
      </c>
      <c r="Y25" s="110">
        <f t="shared" si="13"/>
        <v>0</v>
      </c>
      <c r="Z25" s="71">
        <f>County!W1330</f>
        <v>0</v>
      </c>
      <c r="AA25" s="110">
        <f t="shared" si="14"/>
        <v>0</v>
      </c>
      <c r="AB25" s="48">
        <f>County!X1330</f>
        <v>0</v>
      </c>
      <c r="AC25" s="49">
        <f t="shared" si="15"/>
        <v>0</v>
      </c>
      <c r="AD25" s="48">
        <f>County!Y1330</f>
        <v>0</v>
      </c>
      <c r="AE25" s="49">
        <f t="shared" si="16"/>
        <v>0</v>
      </c>
      <c r="AF25" s="48">
        <f>County!Z1330</f>
        <v>0</v>
      </c>
      <c r="AG25" s="49">
        <f t="shared" si="17"/>
        <v>0</v>
      </c>
      <c r="AH25" s="48">
        <f>County!AA1330</f>
        <v>0</v>
      </c>
      <c r="AI25" s="49">
        <f t="shared" si="18"/>
        <v>0</v>
      </c>
      <c r="AJ25" s="48">
        <f>County!AB1330</f>
        <v>0</v>
      </c>
      <c r="AK25" s="49">
        <f t="shared" si="19"/>
        <v>0</v>
      </c>
      <c r="AL25" s="48">
        <f>County!AC1330</f>
        <v>0</v>
      </c>
      <c r="AM25" s="49">
        <f t="shared" si="20"/>
        <v>0</v>
      </c>
      <c r="AN25" s="48">
        <f>County!AD1330</f>
        <v>0</v>
      </c>
      <c r="AO25" s="49">
        <f t="shared" si="21"/>
        <v>0</v>
      </c>
      <c r="AP25" s="48">
        <f>County!AE1330</f>
        <v>0</v>
      </c>
      <c r="AQ25" s="49">
        <f t="shared" si="22"/>
        <v>0</v>
      </c>
      <c r="AR25" s="48">
        <f>County!AF1330</f>
        <v>0</v>
      </c>
      <c r="AS25" s="49">
        <f t="shared" si="23"/>
        <v>0</v>
      </c>
      <c r="AT25" s="55"/>
      <c r="AU25" s="46" t="str">
        <f t="shared" si="25"/>
        <v>New Mexico</v>
      </c>
      <c r="AV25" s="46" t="s">
        <v>488</v>
      </c>
      <c r="AW25" s="46" t="e">
        <f>SUM(#REF!)</f>
        <v>#REF!</v>
      </c>
      <c r="AX25" s="47">
        <f>RANK(N25,(H25:M25,N25:U25,Z25:AS25))</f>
        <v>3</v>
      </c>
      <c r="AY25" s="47">
        <f>RANK(P25,(H25:M25,N25:U25,Z25:AS25))</f>
        <v>7</v>
      </c>
      <c r="AZ25" s="47">
        <f>RANK(T25,(H25:M25,N25:U25,Z25:AS25))</f>
        <v>7</v>
      </c>
      <c r="BA25" s="47">
        <f>RANK(R25,(H25:M25,N25:U25,Z25:AS25))</f>
        <v>7</v>
      </c>
      <c r="BC25" s="46">
        <v>35</v>
      </c>
    </row>
    <row r="26" spans="1:55" s="36" customFormat="1">
      <c r="A26" s="36" t="s">
        <v>2320</v>
      </c>
      <c r="B26" s="38">
        <f t="shared" ref="B26:B38" si="26">H26+J26+L26+N26+P26+T26+R26+Z26+AF26+X26+AB26+V26+AD26+AN26+AP26+AH26+AL26+AJ26+AR26</f>
        <v>4579078</v>
      </c>
      <c r="C26" s="81">
        <f t="shared" ref="C26:C39" si="27">RANK(H26,H26:AT26)</f>
        <v>2</v>
      </c>
      <c r="D26" s="81">
        <f t="shared" ref="D26:D39" si="28">RANK(J26,H26:AT26)</f>
        <v>1</v>
      </c>
      <c r="E26" s="81">
        <f t="shared" ref="E26:E39" si="29">IF(L26&gt;0,RANK(L26,H26:AT26),"-")</f>
        <v>3</v>
      </c>
      <c r="F26" s="1">
        <f t="shared" si="24"/>
        <v>728191</v>
      </c>
      <c r="G26" s="39">
        <f t="shared" si="4"/>
        <v>0.15902568158917582</v>
      </c>
      <c r="H26" s="38">
        <f>County!N1394</f>
        <v>1534064</v>
      </c>
      <c r="I26" s="39">
        <f t="shared" ref="I26:I39" si="30">H26/$B26</f>
        <v>0.33501591368393374</v>
      </c>
      <c r="J26" s="38">
        <f>County!O1394</f>
        <v>2262255</v>
      </c>
      <c r="K26" s="39">
        <f t="shared" ref="K26:K39" si="31">J26/$B26</f>
        <v>0.49404159527310959</v>
      </c>
      <c r="L26" s="72">
        <f>County!P1394</f>
        <v>654016</v>
      </c>
      <c r="M26" s="73">
        <f t="shared" ref="M26:M39" si="32">L26/$B26</f>
        <v>0.14282700578588092</v>
      </c>
      <c r="N26" s="72">
        <f>County!Q1394</f>
        <v>41797</v>
      </c>
      <c r="O26" s="73">
        <f t="shared" ref="O26:O39" si="33">N26/$B26</f>
        <v>9.1278200546048797E-3</v>
      </c>
      <c r="P26" s="72">
        <f>County!R1394</f>
        <v>5013</v>
      </c>
      <c r="Q26" s="73">
        <f t="shared" ref="Q26:Q39" si="34">P26/$B26</f>
        <v>1.09476187127627E-3</v>
      </c>
      <c r="R26" s="72">
        <f>County!S1394</f>
        <v>0</v>
      </c>
      <c r="S26" s="73">
        <f t="shared" ref="S26:S39" si="35">R26/$B26</f>
        <v>0</v>
      </c>
      <c r="T26" s="72">
        <f>County!T1394</f>
        <v>0</v>
      </c>
      <c r="U26" s="73">
        <f t="shared" ref="U26:U39" si="36">T26/$B26</f>
        <v>0</v>
      </c>
      <c r="V26" s="72">
        <f>County!U1394</f>
        <v>15761</v>
      </c>
      <c r="W26" s="73">
        <f t="shared" ref="W26:W39" si="37">V26/$B26</f>
        <v>3.4419592765181114E-3</v>
      </c>
      <c r="X26" s="72">
        <f>County!V1394</f>
        <v>44195</v>
      </c>
      <c r="Y26" s="73">
        <f t="shared" ref="Y26:Y39" si="38">X26/$B26</f>
        <v>9.6515062639247456E-3</v>
      </c>
      <c r="Z26" s="72">
        <f>County!W1394</f>
        <v>21977</v>
      </c>
      <c r="AA26" s="73">
        <f t="shared" ref="AA26:AA39" si="39">Z26/$B26</f>
        <v>4.7994377907517628E-3</v>
      </c>
      <c r="AB26" s="38">
        <f>County!X1394</f>
        <v>0</v>
      </c>
      <c r="AC26" s="39">
        <f t="shared" ref="AC26:AC39" si="40">AB26/$B26</f>
        <v>0</v>
      </c>
      <c r="AD26" s="38">
        <f>County!Y1394</f>
        <v>0</v>
      </c>
      <c r="AE26" s="39">
        <f t="shared" ref="AE26:AE39" si="41">AD26/$B26</f>
        <v>0</v>
      </c>
      <c r="AF26" s="38">
        <f>County!Z1394</f>
        <v>0</v>
      </c>
      <c r="AG26" s="39">
        <f t="shared" ref="AG26:AG39" si="42">AF26/$B26</f>
        <v>0</v>
      </c>
      <c r="AH26" s="38">
        <f>County!AA1394</f>
        <v>0</v>
      </c>
      <c r="AI26" s="39">
        <f t="shared" ref="AI26:AI39" si="43">AH26/$B26</f>
        <v>0</v>
      </c>
      <c r="AJ26" s="38">
        <f>County!AB1394</f>
        <v>0</v>
      </c>
      <c r="AK26" s="39">
        <f t="shared" ref="AK26:AK39" si="44">AJ26/$B26</f>
        <v>0</v>
      </c>
      <c r="AL26" s="38">
        <f>County!AC1394</f>
        <v>0</v>
      </c>
      <c r="AM26" s="39">
        <f t="shared" ref="AM26:AM39" si="45">AL26/$B26</f>
        <v>0</v>
      </c>
      <c r="AN26" s="38">
        <f>County!AD1394</f>
        <v>0</v>
      </c>
      <c r="AO26" s="39">
        <f t="shared" ref="AO26:AO39" si="46">AN26/$B26</f>
        <v>0</v>
      </c>
      <c r="AP26" s="38">
        <f>County!AE1394</f>
        <v>0</v>
      </c>
      <c r="AQ26" s="39">
        <f t="shared" ref="AQ26:AQ39" si="47">AP26/$B26</f>
        <v>0</v>
      </c>
      <c r="AR26" s="38">
        <f>County!AF1394</f>
        <v>0</v>
      </c>
      <c r="AS26" s="39">
        <f t="shared" ref="AS26:AS39" si="48">AR26/$B26</f>
        <v>0</v>
      </c>
      <c r="AT26" s="56"/>
      <c r="AU26" s="36" t="str">
        <f t="shared" si="25"/>
        <v>New York</v>
      </c>
      <c r="AV26" s="36" t="s">
        <v>2580</v>
      </c>
      <c r="AW26" s="36" t="e">
        <f>SUM(#REF!)</f>
        <v>#REF!</v>
      </c>
      <c r="AX26" s="37">
        <f>RANK(N26,(H26:M26,N26:U26,Z26:AS26))</f>
        <v>4</v>
      </c>
      <c r="AY26" s="37">
        <f>RANK(P26,(H26:M26,N26:U26,Z26:AS26))</f>
        <v>6</v>
      </c>
      <c r="AZ26" s="37">
        <f>RANK(T26,(H26:M26,N26:U26,Z26:AS26))</f>
        <v>13</v>
      </c>
      <c r="BA26" s="37">
        <f>RANK(R26,(H26:M26,N26:U26,Z26:AS26))</f>
        <v>13</v>
      </c>
      <c r="BC26" s="36">
        <v>36</v>
      </c>
    </row>
    <row r="27" spans="1:55" s="46" customFormat="1">
      <c r="A27" s="46" t="s">
        <v>2243</v>
      </c>
      <c r="B27" s="48">
        <f t="shared" si="26"/>
        <v>3228992</v>
      </c>
      <c r="C27" s="80">
        <f t="shared" si="27"/>
        <v>2</v>
      </c>
      <c r="D27" s="80">
        <f t="shared" si="28"/>
        <v>1</v>
      </c>
      <c r="E27" s="80">
        <f t="shared" si="29"/>
        <v>3</v>
      </c>
      <c r="F27" s="48">
        <f t="shared" si="24"/>
        <v>628083</v>
      </c>
      <c r="G27" s="49">
        <f t="shared" ref="G27:G39" si="49">F27/B27</f>
        <v>0.19451364388638931</v>
      </c>
      <c r="H27" s="48">
        <f>County!N1484</f>
        <v>1236924</v>
      </c>
      <c r="I27" s="49">
        <f t="shared" si="30"/>
        <v>0.38306815253800569</v>
      </c>
      <c r="J27" s="48">
        <f>County!O1484</f>
        <v>1865007</v>
      </c>
      <c r="K27" s="49">
        <f t="shared" si="31"/>
        <v>0.577581796424395</v>
      </c>
      <c r="L27" s="71">
        <f>County!P1484</f>
        <v>126686</v>
      </c>
      <c r="M27" s="110">
        <f t="shared" si="32"/>
        <v>3.9233915723544684E-2</v>
      </c>
      <c r="N27" s="71">
        <f>County!Q1484</f>
        <v>0</v>
      </c>
      <c r="O27" s="110">
        <f t="shared" si="33"/>
        <v>0</v>
      </c>
      <c r="P27" s="71">
        <f>County!R1484</f>
        <v>0</v>
      </c>
      <c r="Q27" s="110">
        <f t="shared" si="34"/>
        <v>0</v>
      </c>
      <c r="R27" s="71">
        <f>County!S1484</f>
        <v>0</v>
      </c>
      <c r="S27" s="110">
        <f t="shared" si="35"/>
        <v>0</v>
      </c>
      <c r="T27" s="71">
        <f>County!T1484</f>
        <v>0</v>
      </c>
      <c r="U27" s="110">
        <f t="shared" si="36"/>
        <v>0</v>
      </c>
      <c r="V27" s="71">
        <f>County!U1484</f>
        <v>0</v>
      </c>
      <c r="W27" s="110">
        <f t="shared" si="37"/>
        <v>0</v>
      </c>
      <c r="X27" s="71">
        <f>County!V1484</f>
        <v>0</v>
      </c>
      <c r="Y27" s="110">
        <f t="shared" si="38"/>
        <v>0</v>
      </c>
      <c r="Z27" s="71">
        <f>County!W1484</f>
        <v>0</v>
      </c>
      <c r="AA27" s="110">
        <f t="shared" si="39"/>
        <v>0</v>
      </c>
      <c r="AB27" s="48">
        <f>County!X1484</f>
        <v>0</v>
      </c>
      <c r="AC27" s="49">
        <f t="shared" si="40"/>
        <v>0</v>
      </c>
      <c r="AD27" s="48">
        <f>County!Y1484</f>
        <v>0</v>
      </c>
      <c r="AE27" s="49">
        <f t="shared" si="41"/>
        <v>0</v>
      </c>
      <c r="AF27" s="48">
        <f>County!Z1484</f>
        <v>0</v>
      </c>
      <c r="AG27" s="49">
        <f t="shared" si="42"/>
        <v>0</v>
      </c>
      <c r="AH27" s="48">
        <f>County!AA1484</f>
        <v>375</v>
      </c>
      <c r="AI27" s="49">
        <f t="shared" si="43"/>
        <v>1.1613531405466473E-4</v>
      </c>
      <c r="AJ27" s="48">
        <f>County!AB1484</f>
        <v>0</v>
      </c>
      <c r="AK27" s="49">
        <f t="shared" si="44"/>
        <v>0</v>
      </c>
      <c r="AL27" s="48">
        <f>County!AC1484</f>
        <v>0</v>
      </c>
      <c r="AM27" s="49">
        <f t="shared" si="45"/>
        <v>0</v>
      </c>
      <c r="AN27" s="48">
        <f>County!AD1484</f>
        <v>0</v>
      </c>
      <c r="AO27" s="49">
        <f t="shared" si="46"/>
        <v>0</v>
      </c>
      <c r="AP27" s="48">
        <f>County!AE1484</f>
        <v>0</v>
      </c>
      <c r="AQ27" s="49">
        <f t="shared" si="47"/>
        <v>0</v>
      </c>
      <c r="AR27" s="48">
        <f>County!AF1484</f>
        <v>0</v>
      </c>
      <c r="AS27" s="49">
        <f t="shared" si="48"/>
        <v>0</v>
      </c>
      <c r="AT27" s="55"/>
      <c r="AU27" s="46" t="str">
        <f t="shared" si="25"/>
        <v>Ohio</v>
      </c>
      <c r="AV27" s="46" t="s">
        <v>1336</v>
      </c>
      <c r="AW27" s="46" t="e">
        <f>SUM(#REF!)</f>
        <v>#REF!</v>
      </c>
      <c r="AX27" s="47">
        <f>RANK(N27,(H27:M27,N27:U27,Z27:AS27))</f>
        <v>9</v>
      </c>
      <c r="AY27" s="47">
        <f>RANK(P27,(H27:M27,N27:U27,Z27:AS27))</f>
        <v>9</v>
      </c>
      <c r="AZ27" s="47">
        <f>RANK(T27,(H27:M27,N27:U27,Z27:AS27))</f>
        <v>9</v>
      </c>
      <c r="BA27" s="47">
        <f>RANK(R27,(H27:M27,N27:U27,Z27:AS27))</f>
        <v>9</v>
      </c>
      <c r="BC27" s="46">
        <v>39</v>
      </c>
    </row>
    <row r="28" spans="1:55" s="36" customFormat="1">
      <c r="A28" s="36" t="s">
        <v>649</v>
      </c>
      <c r="B28" s="38">
        <f t="shared" si="26"/>
        <v>1035620</v>
      </c>
      <c r="C28" s="81">
        <f t="shared" si="27"/>
        <v>1</v>
      </c>
      <c r="D28" s="81">
        <f t="shared" si="28"/>
        <v>2</v>
      </c>
      <c r="E28" s="81">
        <f t="shared" si="29"/>
        <v>3</v>
      </c>
      <c r="F28" s="1">
        <f t="shared" si="24"/>
        <v>6866</v>
      </c>
      <c r="G28" s="39">
        <f t="shared" si="49"/>
        <v>6.629844923813754E-3</v>
      </c>
      <c r="H28" s="38">
        <f>County!N1563</f>
        <v>448143</v>
      </c>
      <c r="I28" s="39">
        <f t="shared" si="30"/>
        <v>0.43272918638110502</v>
      </c>
      <c r="J28" s="38">
        <f>County!O1563</f>
        <v>441277</v>
      </c>
      <c r="K28" s="39">
        <f t="shared" si="31"/>
        <v>0.42609934145729128</v>
      </c>
      <c r="L28" s="72">
        <f>County!P1563</f>
        <v>146200</v>
      </c>
      <c r="M28" s="73">
        <f t="shared" si="32"/>
        <v>0.14117147216160367</v>
      </c>
      <c r="N28" s="72">
        <f>County!Q1563</f>
        <v>0</v>
      </c>
      <c r="O28" s="73">
        <f t="shared" si="33"/>
        <v>0</v>
      </c>
      <c r="P28" s="72">
        <f>County!R1563</f>
        <v>0</v>
      </c>
      <c r="Q28" s="73">
        <f t="shared" si="34"/>
        <v>0</v>
      </c>
      <c r="R28" s="72">
        <f>County!S1563</f>
        <v>0</v>
      </c>
      <c r="S28" s="73">
        <f t="shared" si="35"/>
        <v>0</v>
      </c>
      <c r="T28" s="72">
        <f>County!T1563</f>
        <v>0</v>
      </c>
      <c r="U28" s="73">
        <f t="shared" si="36"/>
        <v>0</v>
      </c>
      <c r="V28" s="72">
        <f>County!U1563</f>
        <v>0</v>
      </c>
      <c r="W28" s="73">
        <f t="shared" si="37"/>
        <v>0</v>
      </c>
      <c r="X28" s="72">
        <f>County!V1563</f>
        <v>0</v>
      </c>
      <c r="Y28" s="73">
        <f t="shared" si="38"/>
        <v>0</v>
      </c>
      <c r="Z28" s="72">
        <f>County!W1563</f>
        <v>0</v>
      </c>
      <c r="AA28" s="73">
        <f t="shared" si="39"/>
        <v>0</v>
      </c>
      <c r="AB28" s="38">
        <f>County!X1563</f>
        <v>0</v>
      </c>
      <c r="AC28" s="39">
        <f t="shared" si="40"/>
        <v>0</v>
      </c>
      <c r="AD28" s="38">
        <f>County!Y1563</f>
        <v>0</v>
      </c>
      <c r="AE28" s="39">
        <f t="shared" si="41"/>
        <v>0</v>
      </c>
      <c r="AF28" s="38">
        <f>County!Z1563</f>
        <v>0</v>
      </c>
      <c r="AG28" s="39">
        <f t="shared" si="42"/>
        <v>0</v>
      </c>
      <c r="AH28" s="38">
        <f>County!AA1563</f>
        <v>0</v>
      </c>
      <c r="AI28" s="39">
        <f t="shared" si="43"/>
        <v>0</v>
      </c>
      <c r="AJ28" s="38">
        <f>County!AB1563</f>
        <v>0</v>
      </c>
      <c r="AK28" s="39">
        <f t="shared" si="44"/>
        <v>0</v>
      </c>
      <c r="AL28" s="38">
        <f>County!AC1563</f>
        <v>0</v>
      </c>
      <c r="AM28" s="39">
        <f t="shared" si="45"/>
        <v>0</v>
      </c>
      <c r="AN28" s="38">
        <f>County!AD1563</f>
        <v>0</v>
      </c>
      <c r="AO28" s="39">
        <f t="shared" si="46"/>
        <v>0</v>
      </c>
      <c r="AP28" s="38">
        <f>County!AE1563</f>
        <v>0</v>
      </c>
      <c r="AQ28" s="39">
        <f t="shared" si="47"/>
        <v>0</v>
      </c>
      <c r="AR28" s="38">
        <f>County!AF1563</f>
        <v>0</v>
      </c>
      <c r="AS28" s="39">
        <f t="shared" si="48"/>
        <v>0</v>
      </c>
      <c r="AT28" s="56"/>
      <c r="AU28" s="36" t="str">
        <f t="shared" si="25"/>
        <v>Oklahoma</v>
      </c>
      <c r="AV28" s="36" t="s">
        <v>650</v>
      </c>
      <c r="AW28" s="36" t="e">
        <f>SUM(#REF!)</f>
        <v>#REF!</v>
      </c>
      <c r="AX28" s="37">
        <f>RANK(N28,(H28:M28,N28:U28,Z28:AS28))</f>
        <v>7</v>
      </c>
      <c r="AY28" s="37">
        <f>RANK(P28,(H28:M28,N28:U28,Z28:AS28))</f>
        <v>7</v>
      </c>
      <c r="AZ28" s="37">
        <f>RANK(T28,(H28:M28,N28:U28,Z28:AS28))</f>
        <v>7</v>
      </c>
      <c r="BA28" s="37">
        <f>RANK(R28,(H28:M28,N28:U28,Z28:AS28))</f>
        <v>7</v>
      </c>
      <c r="BC28" s="36">
        <v>40</v>
      </c>
    </row>
    <row r="29" spans="1:55" s="46" customFormat="1">
      <c r="A29" s="46" t="s">
        <v>1762</v>
      </c>
      <c r="B29" s="48">
        <f t="shared" si="26"/>
        <v>1260497</v>
      </c>
      <c r="C29" s="80">
        <f t="shared" si="27"/>
        <v>1</v>
      </c>
      <c r="D29" s="80">
        <f t="shared" si="28"/>
        <v>2</v>
      </c>
      <c r="E29" s="80" t="str">
        <f t="shared" si="29"/>
        <v>-</v>
      </c>
      <c r="F29" s="48">
        <f t="shared" si="24"/>
        <v>36219</v>
      </c>
      <c r="G29" s="49">
        <f t="shared" si="49"/>
        <v>2.8733904166372469E-2</v>
      </c>
      <c r="H29" s="48">
        <f>County!N1601</f>
        <v>618004</v>
      </c>
      <c r="I29" s="49">
        <f t="shared" si="30"/>
        <v>0.49028597450053429</v>
      </c>
      <c r="J29" s="48">
        <f>County!O1601</f>
        <v>581785</v>
      </c>
      <c r="K29" s="49">
        <f t="shared" si="31"/>
        <v>0.46155207033416185</v>
      </c>
      <c r="L29" s="71">
        <f>County!P1601</f>
        <v>0</v>
      </c>
      <c r="M29" s="110">
        <f t="shared" si="32"/>
        <v>0</v>
      </c>
      <c r="N29" s="71">
        <f>County!Q1601</f>
        <v>0</v>
      </c>
      <c r="O29" s="110">
        <f t="shared" si="33"/>
        <v>0</v>
      </c>
      <c r="P29" s="71">
        <f>County!R1601</f>
        <v>57760</v>
      </c>
      <c r="Q29" s="110">
        <f t="shared" si="34"/>
        <v>4.5823195136521548E-2</v>
      </c>
      <c r="R29" s="71">
        <f>County!S1601</f>
        <v>0</v>
      </c>
      <c r="S29" s="110">
        <f t="shared" si="35"/>
        <v>0</v>
      </c>
      <c r="T29" s="71">
        <f>County!T1601</f>
        <v>0</v>
      </c>
      <c r="U29" s="110">
        <f t="shared" si="36"/>
        <v>0</v>
      </c>
      <c r="V29" s="71">
        <f>County!U1601</f>
        <v>0</v>
      </c>
      <c r="W29" s="110">
        <f t="shared" si="37"/>
        <v>0</v>
      </c>
      <c r="X29" s="71">
        <f>County!V1601</f>
        <v>0</v>
      </c>
      <c r="Y29" s="110">
        <f t="shared" si="38"/>
        <v>0</v>
      </c>
      <c r="Z29" s="71">
        <f>County!W1601</f>
        <v>0</v>
      </c>
      <c r="AA29" s="110">
        <f t="shared" si="39"/>
        <v>0</v>
      </c>
      <c r="AB29" s="48">
        <f>County!X1601</f>
        <v>0</v>
      </c>
      <c r="AC29" s="49">
        <f t="shared" si="40"/>
        <v>0</v>
      </c>
      <c r="AD29" s="48">
        <f>County!Y1601</f>
        <v>0</v>
      </c>
      <c r="AE29" s="49">
        <f t="shared" si="41"/>
        <v>0</v>
      </c>
      <c r="AF29" s="48">
        <f>County!Z1601</f>
        <v>0</v>
      </c>
      <c r="AG29" s="49">
        <f t="shared" si="42"/>
        <v>0</v>
      </c>
      <c r="AH29" s="48">
        <f>County!AA1601</f>
        <v>2948</v>
      </c>
      <c r="AI29" s="49">
        <f t="shared" si="43"/>
        <v>2.3387600287822978E-3</v>
      </c>
      <c r="AJ29" s="48">
        <f>County!AB1601</f>
        <v>0</v>
      </c>
      <c r="AK29" s="49">
        <f t="shared" si="44"/>
        <v>0</v>
      </c>
      <c r="AL29" s="48">
        <f>County!AC1601</f>
        <v>0</v>
      </c>
      <c r="AM29" s="49">
        <f t="shared" si="45"/>
        <v>0</v>
      </c>
      <c r="AN29" s="48">
        <f>County!AD1601</f>
        <v>0</v>
      </c>
      <c r="AO29" s="49">
        <f t="shared" si="46"/>
        <v>0</v>
      </c>
      <c r="AP29" s="48">
        <f>County!AE1601</f>
        <v>0</v>
      </c>
      <c r="AQ29" s="49">
        <f t="shared" si="47"/>
        <v>0</v>
      </c>
      <c r="AR29" s="48">
        <f>County!AF1601</f>
        <v>0</v>
      </c>
      <c r="AS29" s="49">
        <f t="shared" si="48"/>
        <v>0</v>
      </c>
      <c r="AT29" s="55"/>
      <c r="AU29" s="46" t="str">
        <f t="shared" si="25"/>
        <v>Oregon</v>
      </c>
      <c r="AV29" s="46" t="s">
        <v>651</v>
      </c>
      <c r="AW29" s="46" t="e">
        <f>SUM(#REF!)</f>
        <v>#REF!</v>
      </c>
      <c r="AX29" s="47">
        <f>RANK(N29,(H29:M29,N29:U29,Z29:AS29))</f>
        <v>9</v>
      </c>
      <c r="AY29" s="47">
        <f>RANK(P29,(H29:M29,N29:U29,Z29:AS29))</f>
        <v>3</v>
      </c>
      <c r="AZ29" s="47">
        <f>RANK(T29,(H29:M29,N29:U29,Z29:AS29))</f>
        <v>9</v>
      </c>
      <c r="BA29" s="47">
        <f>RANK(R29,(H29:M29,N29:U29,Z29:AS29))</f>
        <v>9</v>
      </c>
      <c r="BC29" s="46">
        <v>41</v>
      </c>
    </row>
    <row r="30" spans="1:55" s="36" customFormat="1">
      <c r="A30" s="36" t="s">
        <v>2167</v>
      </c>
      <c r="B30" s="38">
        <f t="shared" si="26"/>
        <v>3581989</v>
      </c>
      <c r="C30" s="81">
        <f t="shared" si="27"/>
        <v>1</v>
      </c>
      <c r="D30" s="81">
        <f t="shared" si="28"/>
        <v>2</v>
      </c>
      <c r="E30" s="81" t="str">
        <f t="shared" si="29"/>
        <v>-</v>
      </c>
      <c r="F30" s="1">
        <f t="shared" si="24"/>
        <v>323827</v>
      </c>
      <c r="G30" s="39">
        <f t="shared" si="49"/>
        <v>9.0404241889073367E-2</v>
      </c>
      <c r="H30" s="38">
        <f>County!N1670</f>
        <v>1913235</v>
      </c>
      <c r="I30" s="39">
        <f t="shared" si="30"/>
        <v>0.53412643087402001</v>
      </c>
      <c r="J30" s="38">
        <f>County!O1670</f>
        <v>1589408</v>
      </c>
      <c r="K30" s="39">
        <f t="shared" si="31"/>
        <v>0.44372218898494664</v>
      </c>
      <c r="L30" s="72">
        <f>County!P1670</f>
        <v>0</v>
      </c>
      <c r="M30" s="73">
        <f t="shared" si="32"/>
        <v>0</v>
      </c>
      <c r="N30" s="72">
        <f>County!Q1670</f>
        <v>38423</v>
      </c>
      <c r="O30" s="73">
        <f t="shared" si="33"/>
        <v>1.0726721941357162E-2</v>
      </c>
      <c r="P30" s="72">
        <f>County!R1670</f>
        <v>40923</v>
      </c>
      <c r="Q30" s="73">
        <f t="shared" si="34"/>
        <v>1.1424658199676214E-2</v>
      </c>
      <c r="R30" s="72">
        <f>County!S1670</f>
        <v>0</v>
      </c>
      <c r="S30" s="73">
        <f t="shared" si="35"/>
        <v>0</v>
      </c>
      <c r="T30" s="72">
        <f>County!T1670</f>
        <v>0</v>
      </c>
      <c r="U30" s="73">
        <f t="shared" si="36"/>
        <v>0</v>
      </c>
      <c r="V30" s="72">
        <f>County!U1670</f>
        <v>0</v>
      </c>
      <c r="W30" s="73">
        <f t="shared" si="37"/>
        <v>0</v>
      </c>
      <c r="X30" s="72">
        <f>County!V1670</f>
        <v>0</v>
      </c>
      <c r="Y30" s="73">
        <f t="shared" si="38"/>
        <v>0</v>
      </c>
      <c r="Z30" s="72">
        <f>County!W1670</f>
        <v>0</v>
      </c>
      <c r="AA30" s="73">
        <f t="shared" si="39"/>
        <v>0</v>
      </c>
      <c r="AB30" s="38">
        <f>County!X1670</f>
        <v>0</v>
      </c>
      <c r="AC30" s="39">
        <f t="shared" si="40"/>
        <v>0</v>
      </c>
      <c r="AD30" s="38">
        <f>County!Y1670</f>
        <v>0</v>
      </c>
      <c r="AE30" s="39">
        <f t="shared" si="41"/>
        <v>0</v>
      </c>
      <c r="AF30" s="38">
        <f>County!Z1670</f>
        <v>0</v>
      </c>
      <c r="AG30" s="39">
        <f t="shared" si="42"/>
        <v>0</v>
      </c>
      <c r="AH30" s="38">
        <f>County!AA1670</f>
        <v>0</v>
      </c>
      <c r="AI30" s="39">
        <f t="shared" si="43"/>
        <v>0</v>
      </c>
      <c r="AJ30" s="38">
        <f>County!AB1670</f>
        <v>0</v>
      </c>
      <c r="AK30" s="39">
        <f t="shared" si="44"/>
        <v>0</v>
      </c>
      <c r="AL30" s="38">
        <f>County!AC1670</f>
        <v>0</v>
      </c>
      <c r="AM30" s="39">
        <f t="shared" si="45"/>
        <v>0</v>
      </c>
      <c r="AN30" s="38">
        <f>County!AD1670</f>
        <v>0</v>
      </c>
      <c r="AO30" s="39">
        <f t="shared" si="46"/>
        <v>0</v>
      </c>
      <c r="AP30" s="38">
        <f>County!AE1670</f>
        <v>0</v>
      </c>
      <c r="AQ30" s="39">
        <f t="shared" si="47"/>
        <v>0</v>
      </c>
      <c r="AR30" s="38">
        <f>County!AF1670</f>
        <v>0</v>
      </c>
      <c r="AS30" s="39">
        <f t="shared" si="48"/>
        <v>0</v>
      </c>
      <c r="AT30" s="56"/>
      <c r="AU30" s="36" t="str">
        <f t="shared" si="25"/>
        <v>Pennsylvania</v>
      </c>
      <c r="AV30" s="36" t="s">
        <v>2168</v>
      </c>
      <c r="AW30" s="36" t="e">
        <f>SUM(#REF!)</f>
        <v>#REF!</v>
      </c>
      <c r="AX30" s="37">
        <f>RANK(N30,(H30:M30,N30:U30,Z30:AS30))</f>
        <v>4</v>
      </c>
      <c r="AY30" s="37">
        <f>RANK(P30,(H30:M30,N30:U30,Z30:AS30))</f>
        <v>3</v>
      </c>
      <c r="AZ30" s="37">
        <f>RANK(T30,(H30:M30,N30:U30,Z30:AS30))</f>
        <v>9</v>
      </c>
      <c r="BA30" s="37">
        <f>RANK(R30,(H30:M30,N30:U30,Z30:AS30))</f>
        <v>9</v>
      </c>
      <c r="BC30" s="36">
        <v>42</v>
      </c>
    </row>
    <row r="31" spans="1:55" s="46" customFormat="1">
      <c r="A31" s="46" t="s">
        <v>1488</v>
      </c>
      <c r="B31" s="48">
        <f t="shared" si="26"/>
        <v>332056</v>
      </c>
      <c r="C31" s="80">
        <f t="shared" si="27"/>
        <v>2</v>
      </c>
      <c r="D31" s="80">
        <f t="shared" si="28"/>
        <v>1</v>
      </c>
      <c r="E31" s="80" t="str">
        <f t="shared" si="29"/>
        <v>-</v>
      </c>
      <c r="F31" s="48">
        <f t="shared" si="24"/>
        <v>31598</v>
      </c>
      <c r="G31" s="49">
        <f t="shared" si="49"/>
        <v>9.5158647938901872E-2</v>
      </c>
      <c r="H31" s="48">
        <f>County!N1677</f>
        <v>150229</v>
      </c>
      <c r="I31" s="49">
        <f t="shared" si="30"/>
        <v>0.45242067603054908</v>
      </c>
      <c r="J31" s="48">
        <f>County!O1677</f>
        <v>181827</v>
      </c>
      <c r="K31" s="49">
        <f t="shared" si="31"/>
        <v>0.54757932396945097</v>
      </c>
      <c r="L31" s="71">
        <f>County!P1677</f>
        <v>0</v>
      </c>
      <c r="M31" s="110">
        <f t="shared" si="32"/>
        <v>0</v>
      </c>
      <c r="N31" s="71">
        <f>County!Q1677</f>
        <v>0</v>
      </c>
      <c r="O31" s="110">
        <f t="shared" si="33"/>
        <v>0</v>
      </c>
      <c r="P31" s="71">
        <f>County!R1677</f>
        <v>0</v>
      </c>
      <c r="Q31" s="110">
        <f t="shared" si="34"/>
        <v>0</v>
      </c>
      <c r="R31" s="71">
        <f>County!S1677</f>
        <v>0</v>
      </c>
      <c r="S31" s="110">
        <f t="shared" si="35"/>
        <v>0</v>
      </c>
      <c r="T31" s="71">
        <f>County!T1677</f>
        <v>0</v>
      </c>
      <c r="U31" s="110">
        <f t="shared" si="36"/>
        <v>0</v>
      </c>
      <c r="V31" s="71">
        <f>County!U1677</f>
        <v>0</v>
      </c>
      <c r="W31" s="110">
        <f t="shared" si="37"/>
        <v>0</v>
      </c>
      <c r="X31" s="71">
        <f>County!V1677</f>
        <v>0</v>
      </c>
      <c r="Y31" s="110">
        <f t="shared" si="38"/>
        <v>0</v>
      </c>
      <c r="Z31" s="71">
        <f>County!W1677</f>
        <v>0</v>
      </c>
      <c r="AA31" s="110">
        <f t="shared" si="39"/>
        <v>0</v>
      </c>
      <c r="AB31" s="48">
        <f>County!X1677</f>
        <v>0</v>
      </c>
      <c r="AC31" s="49">
        <f t="shared" si="40"/>
        <v>0</v>
      </c>
      <c r="AD31" s="48">
        <f>County!Y1677</f>
        <v>0</v>
      </c>
      <c r="AE31" s="49">
        <f t="shared" si="41"/>
        <v>0</v>
      </c>
      <c r="AF31" s="48">
        <f>County!Z1677</f>
        <v>0</v>
      </c>
      <c r="AG31" s="49">
        <f t="shared" si="42"/>
        <v>0</v>
      </c>
      <c r="AH31" s="48">
        <f>County!AA1677</f>
        <v>0</v>
      </c>
      <c r="AI31" s="49">
        <f t="shared" si="43"/>
        <v>0</v>
      </c>
      <c r="AJ31" s="48">
        <f>County!AB1677</f>
        <v>0</v>
      </c>
      <c r="AK31" s="49">
        <f t="shared" si="44"/>
        <v>0</v>
      </c>
      <c r="AL31" s="48">
        <f>County!AC1677</f>
        <v>0</v>
      </c>
      <c r="AM31" s="49">
        <f t="shared" si="45"/>
        <v>0</v>
      </c>
      <c r="AN31" s="48">
        <f>County!AD1677</f>
        <v>0</v>
      </c>
      <c r="AO31" s="49">
        <f t="shared" si="46"/>
        <v>0</v>
      </c>
      <c r="AP31" s="48">
        <f>County!AE1677</f>
        <v>0</v>
      </c>
      <c r="AQ31" s="49">
        <f t="shared" si="47"/>
        <v>0</v>
      </c>
      <c r="AR31" s="48">
        <f>County!AF1677</f>
        <v>0</v>
      </c>
      <c r="AS31" s="49">
        <f t="shared" si="48"/>
        <v>0</v>
      </c>
      <c r="AT31" s="55"/>
      <c r="AU31" s="46" t="str">
        <f t="shared" si="25"/>
        <v>Rhode Island</v>
      </c>
      <c r="AV31" s="46" t="s">
        <v>1489</v>
      </c>
      <c r="AW31" s="46" t="e">
        <f>SUM(#REF!)</f>
        <v>#REF!</v>
      </c>
      <c r="AX31" s="47">
        <f>RANK(N31,(H31:M31,N31:U31,Z31:AS31))</f>
        <v>5</v>
      </c>
      <c r="AY31" s="47">
        <f>RANK(P31,(H31:M31,N31:U31,Z31:AS31))</f>
        <v>5</v>
      </c>
      <c r="AZ31" s="47">
        <f>RANK(T31,(H31:M31,N31:U31,Z31:AS31))</f>
        <v>5</v>
      </c>
      <c r="BA31" s="47">
        <f>RANK(R31,(H31:M31,N31:U31,Z31:AS31))</f>
        <v>5</v>
      </c>
      <c r="BC31" s="46">
        <v>44</v>
      </c>
    </row>
    <row r="32" spans="1:55" s="36" customFormat="1">
      <c r="A32" s="36" t="s">
        <v>1133</v>
      </c>
      <c r="B32" s="38">
        <f t="shared" si="26"/>
        <v>1107725</v>
      </c>
      <c r="C32" s="81">
        <f t="shared" si="27"/>
        <v>2</v>
      </c>
      <c r="D32" s="81">
        <f t="shared" si="28"/>
        <v>1</v>
      </c>
      <c r="E32" s="81" t="str">
        <f t="shared" si="29"/>
        <v>-</v>
      </c>
      <c r="F32" s="1">
        <f t="shared" si="24"/>
        <v>64282</v>
      </c>
      <c r="G32" s="39">
        <f t="shared" si="49"/>
        <v>5.8030648401002055E-2</v>
      </c>
      <c r="H32" s="72">
        <f>County!N1725</f>
        <v>521140</v>
      </c>
      <c r="I32" s="73">
        <f t="shared" si="30"/>
        <v>0.47045972601503083</v>
      </c>
      <c r="J32" s="72">
        <f>County!O1725</f>
        <v>585422</v>
      </c>
      <c r="K32" s="73">
        <f t="shared" si="31"/>
        <v>0.52849037441603286</v>
      </c>
      <c r="L32" s="72">
        <f>County!P1725</f>
        <v>0</v>
      </c>
      <c r="M32" s="73">
        <f t="shared" si="32"/>
        <v>0</v>
      </c>
      <c r="N32" s="72">
        <f>County!Q1725</f>
        <v>0</v>
      </c>
      <c r="O32" s="73">
        <f t="shared" si="33"/>
        <v>0</v>
      </c>
      <c r="P32" s="72">
        <f>County!R1725</f>
        <v>0</v>
      </c>
      <c r="Q32" s="73">
        <f t="shared" si="34"/>
        <v>0</v>
      </c>
      <c r="R32" s="72">
        <f>County!S1725</f>
        <v>0</v>
      </c>
      <c r="S32" s="73">
        <f t="shared" si="35"/>
        <v>0</v>
      </c>
      <c r="T32" s="72">
        <f>County!T1725</f>
        <v>0</v>
      </c>
      <c r="U32" s="73">
        <f t="shared" si="36"/>
        <v>0</v>
      </c>
      <c r="V32" s="72">
        <f>County!U1725</f>
        <v>0</v>
      </c>
      <c r="W32" s="73">
        <f t="shared" si="37"/>
        <v>0</v>
      </c>
      <c r="X32" s="72">
        <f>County!V1725</f>
        <v>0</v>
      </c>
      <c r="Y32" s="73">
        <f t="shared" si="38"/>
        <v>0</v>
      </c>
      <c r="Z32" s="72">
        <f>County!W1725</f>
        <v>0</v>
      </c>
      <c r="AA32" s="73">
        <f t="shared" si="39"/>
        <v>0</v>
      </c>
      <c r="AB32" s="38">
        <f>County!X1725</f>
        <v>0</v>
      </c>
      <c r="AC32" s="39">
        <f t="shared" si="40"/>
        <v>0</v>
      </c>
      <c r="AD32" s="38">
        <f>County!Y1725</f>
        <v>0</v>
      </c>
      <c r="AE32" s="39">
        <f t="shared" si="41"/>
        <v>0</v>
      </c>
      <c r="AF32" s="38">
        <f>County!Z1725</f>
        <v>0</v>
      </c>
      <c r="AG32" s="39">
        <f t="shared" si="42"/>
        <v>0</v>
      </c>
      <c r="AH32" s="38">
        <f>County!AA1725</f>
        <v>1163</v>
      </c>
      <c r="AI32" s="39">
        <f t="shared" si="43"/>
        <v>1.0498995689363336E-3</v>
      </c>
      <c r="AJ32" s="38">
        <f>County!AB1725</f>
        <v>0</v>
      </c>
      <c r="AK32" s="39">
        <f t="shared" si="44"/>
        <v>0</v>
      </c>
      <c r="AL32" s="38">
        <f>County!AC1725</f>
        <v>0</v>
      </c>
      <c r="AM32" s="39">
        <f t="shared" si="45"/>
        <v>0</v>
      </c>
      <c r="AN32" s="38">
        <f>County!AD1725</f>
        <v>0</v>
      </c>
      <c r="AO32" s="39">
        <f t="shared" si="46"/>
        <v>0</v>
      </c>
      <c r="AP32" s="38">
        <f>County!AE1725</f>
        <v>0</v>
      </c>
      <c r="AQ32" s="39">
        <f t="shared" si="47"/>
        <v>0</v>
      </c>
      <c r="AR32" s="38">
        <f>County!AF1725</f>
        <v>0</v>
      </c>
      <c r="AS32" s="39">
        <f t="shared" si="48"/>
        <v>0</v>
      </c>
      <c r="AT32" s="56"/>
      <c r="AU32" s="36" t="str">
        <f t="shared" si="25"/>
        <v>South Carolina</v>
      </c>
      <c r="AV32" s="36" t="s">
        <v>810</v>
      </c>
      <c r="AW32" s="36" t="e">
        <f>SUM(#REF!)</f>
        <v>#REF!</v>
      </c>
      <c r="AX32" s="37">
        <f>RANK(N32,(H32:M32,N32:U32,Z32:AS32))</f>
        <v>7</v>
      </c>
      <c r="AY32" s="37">
        <f>RANK(P32,(H32:M32,N32:U32,Z32:AS32))</f>
        <v>7</v>
      </c>
      <c r="AZ32" s="37">
        <f>RANK(T32,(H32:M32,N32:U32,Z32:AS32))</f>
        <v>7</v>
      </c>
      <c r="BA32" s="37">
        <f>RANK(R32,(H32:M32,N32:U32,Z32:AS32))</f>
        <v>7</v>
      </c>
      <c r="BC32" s="36">
        <v>45</v>
      </c>
    </row>
    <row r="33" spans="1:55" s="46" customFormat="1">
      <c r="A33" s="46" t="s">
        <v>2336</v>
      </c>
      <c r="B33" s="48">
        <f t="shared" si="26"/>
        <v>334559</v>
      </c>
      <c r="C33" s="80">
        <f t="shared" si="27"/>
        <v>2</v>
      </c>
      <c r="D33" s="80">
        <f t="shared" si="28"/>
        <v>1</v>
      </c>
      <c r="E33" s="80" t="str">
        <f t="shared" si="29"/>
        <v>-</v>
      </c>
      <c r="F33" s="48">
        <f t="shared" si="24"/>
        <v>49657</v>
      </c>
      <c r="G33" s="49">
        <f t="shared" si="49"/>
        <v>0.14842524039108199</v>
      </c>
      <c r="H33" s="48">
        <f>County!N1793</f>
        <v>140263</v>
      </c>
      <c r="I33" s="49">
        <f t="shared" si="30"/>
        <v>0.41924742721014829</v>
      </c>
      <c r="J33" s="48">
        <f>County!O1793</f>
        <v>189920</v>
      </c>
      <c r="K33" s="49">
        <f t="shared" si="31"/>
        <v>0.56767266760123025</v>
      </c>
      <c r="L33" s="71">
        <f>County!P1793</f>
        <v>0</v>
      </c>
      <c r="M33" s="110">
        <f t="shared" si="32"/>
        <v>0</v>
      </c>
      <c r="N33" s="71">
        <f>County!Q1793</f>
        <v>0</v>
      </c>
      <c r="O33" s="110">
        <f t="shared" si="33"/>
        <v>0</v>
      </c>
      <c r="P33" s="71">
        <f>County!R1793</f>
        <v>1983</v>
      </c>
      <c r="Q33" s="110">
        <f t="shared" si="34"/>
        <v>5.9272056647706383E-3</v>
      </c>
      <c r="R33" s="71">
        <f>County!S1793</f>
        <v>0</v>
      </c>
      <c r="S33" s="110">
        <f t="shared" si="35"/>
        <v>0</v>
      </c>
      <c r="T33" s="71">
        <f>County!T1793</f>
        <v>0</v>
      </c>
      <c r="U33" s="110">
        <f t="shared" si="36"/>
        <v>0</v>
      </c>
      <c r="V33" s="71">
        <f>County!U1793</f>
        <v>2393</v>
      </c>
      <c r="W33" s="110">
        <f t="shared" si="37"/>
        <v>7.1526995238508006E-3</v>
      </c>
      <c r="X33" s="71">
        <f>County!V1793</f>
        <v>0</v>
      </c>
      <c r="Y33" s="110">
        <f t="shared" si="38"/>
        <v>0</v>
      </c>
      <c r="Z33" s="71">
        <f>County!W1793</f>
        <v>0</v>
      </c>
      <c r="AA33" s="110">
        <f t="shared" si="39"/>
        <v>0</v>
      </c>
      <c r="AB33" s="48">
        <f>County!X1793</f>
        <v>0</v>
      </c>
      <c r="AC33" s="49">
        <f t="shared" si="40"/>
        <v>0</v>
      </c>
      <c r="AD33" s="48">
        <f>County!Y1793</f>
        <v>0</v>
      </c>
      <c r="AE33" s="49">
        <f t="shared" si="41"/>
        <v>0</v>
      </c>
      <c r="AF33" s="48">
        <f>County!Z1793</f>
        <v>0</v>
      </c>
      <c r="AG33" s="49">
        <f t="shared" si="42"/>
        <v>0</v>
      </c>
      <c r="AH33" s="48">
        <f>County!AA1793</f>
        <v>0</v>
      </c>
      <c r="AI33" s="49">
        <f t="shared" si="43"/>
        <v>0</v>
      </c>
      <c r="AJ33" s="48">
        <f>County!AB1793</f>
        <v>0</v>
      </c>
      <c r="AK33" s="49">
        <f t="shared" si="44"/>
        <v>0</v>
      </c>
      <c r="AL33" s="48">
        <f>County!AC1793</f>
        <v>0</v>
      </c>
      <c r="AM33" s="49">
        <f t="shared" si="45"/>
        <v>0</v>
      </c>
      <c r="AN33" s="48">
        <f>County!AD1793</f>
        <v>0</v>
      </c>
      <c r="AO33" s="49">
        <f t="shared" si="46"/>
        <v>0</v>
      </c>
      <c r="AP33" s="48">
        <f>County!AE1793</f>
        <v>0</v>
      </c>
      <c r="AQ33" s="49">
        <f t="shared" si="47"/>
        <v>0</v>
      </c>
      <c r="AR33" s="48">
        <f>County!AF1793</f>
        <v>0</v>
      </c>
      <c r="AS33" s="49">
        <f t="shared" si="48"/>
        <v>0</v>
      </c>
      <c r="AT33" s="55"/>
      <c r="AU33" s="46" t="str">
        <f t="shared" si="25"/>
        <v>South Dakota</v>
      </c>
      <c r="AV33" s="46" t="s">
        <v>2337</v>
      </c>
      <c r="AW33" s="46" t="e">
        <f>SUM(#REF!)</f>
        <v>#REF!</v>
      </c>
      <c r="AX33" s="47">
        <f>RANK(N33,(H33:M33,N33:U33,Z33:AS33))</f>
        <v>7</v>
      </c>
      <c r="AY33" s="47">
        <f>RANK(P33,(H33:M33,N33:U33,Z33:AS33))</f>
        <v>3</v>
      </c>
      <c r="AZ33" s="47">
        <f>RANK(T33,(H33:M33,N33:U33,Z33:AS33))</f>
        <v>7</v>
      </c>
      <c r="BA33" s="47">
        <f>RANK(R33,(H33:M33,N33:U33,Z33:AS33))</f>
        <v>7</v>
      </c>
      <c r="BC33" s="46">
        <v>46</v>
      </c>
    </row>
    <row r="34" spans="1:55" s="36" customFormat="1">
      <c r="A34" s="36" t="s">
        <v>41</v>
      </c>
      <c r="B34" s="38">
        <f t="shared" si="26"/>
        <v>1653167</v>
      </c>
      <c r="C34" s="81">
        <f t="shared" si="27"/>
        <v>1</v>
      </c>
      <c r="D34" s="81">
        <f t="shared" si="28"/>
        <v>2</v>
      </c>
      <c r="E34" s="81" t="str">
        <f t="shared" si="29"/>
        <v>-</v>
      </c>
      <c r="F34" s="1">
        <f t="shared" si="24"/>
        <v>50481</v>
      </c>
      <c r="G34" s="39">
        <f t="shared" si="49"/>
        <v>3.0535934966037914E-2</v>
      </c>
      <c r="H34" s="38">
        <f>County!N1890</f>
        <v>837284</v>
      </c>
      <c r="I34" s="39">
        <f t="shared" si="30"/>
        <v>0.50647272780063957</v>
      </c>
      <c r="J34" s="38">
        <f>County!O1890</f>
        <v>786803</v>
      </c>
      <c r="K34" s="39">
        <f t="shared" si="31"/>
        <v>0.47593679283460172</v>
      </c>
      <c r="L34" s="72">
        <f>County!P1890</f>
        <v>0</v>
      </c>
      <c r="M34" s="73">
        <f t="shared" si="32"/>
        <v>0</v>
      </c>
      <c r="N34" s="72">
        <f>County!Q1890</f>
        <v>0</v>
      </c>
      <c r="O34" s="73">
        <f t="shared" si="33"/>
        <v>0</v>
      </c>
      <c r="P34" s="72">
        <f>County!R1890</f>
        <v>1589</v>
      </c>
      <c r="Q34" s="73">
        <f t="shared" si="34"/>
        <v>9.6118540958052025E-4</v>
      </c>
      <c r="R34" s="72">
        <f>County!S1890</f>
        <v>0</v>
      </c>
      <c r="S34" s="73">
        <f t="shared" si="35"/>
        <v>0</v>
      </c>
      <c r="T34" s="72">
        <f>County!T1890</f>
        <v>0</v>
      </c>
      <c r="U34" s="73">
        <f t="shared" si="36"/>
        <v>0</v>
      </c>
      <c r="V34" s="72">
        <f>County!U1890</f>
        <v>7749</v>
      </c>
      <c r="W34" s="73">
        <f t="shared" si="37"/>
        <v>4.6873667330644755E-3</v>
      </c>
      <c r="X34" s="72">
        <f>County!V1890</f>
        <v>5308</v>
      </c>
      <c r="Y34" s="73">
        <f t="shared" si="38"/>
        <v>3.2108068936774082E-3</v>
      </c>
      <c r="Z34" s="72">
        <f>County!W1890</f>
        <v>4577</v>
      </c>
      <c r="AA34" s="73">
        <f t="shared" si="39"/>
        <v>2.768625311296439E-3</v>
      </c>
      <c r="AB34" s="38">
        <f>County!X1890</f>
        <v>2991</v>
      </c>
      <c r="AC34" s="39">
        <f t="shared" si="40"/>
        <v>1.8092546004124205E-3</v>
      </c>
      <c r="AD34" s="38">
        <f>County!Y1890</f>
        <v>1591</v>
      </c>
      <c r="AE34" s="39">
        <f t="shared" si="41"/>
        <v>9.6239520871152159E-4</v>
      </c>
      <c r="AF34" s="38">
        <f>County!Z1890</f>
        <v>1210</v>
      </c>
      <c r="AG34" s="39">
        <f t="shared" si="42"/>
        <v>7.3192847425577697E-4</v>
      </c>
      <c r="AH34" s="38">
        <f>County!AA1890</f>
        <v>4065</v>
      </c>
      <c r="AI34" s="39">
        <f t="shared" si="43"/>
        <v>2.4589167337601102E-3</v>
      </c>
      <c r="AJ34" s="38">
        <f>County!AB1890</f>
        <v>0</v>
      </c>
      <c r="AK34" s="39">
        <f t="shared" si="44"/>
        <v>0</v>
      </c>
      <c r="AL34" s="38">
        <f>County!AC1890</f>
        <v>0</v>
      </c>
      <c r="AM34" s="39">
        <f t="shared" si="45"/>
        <v>0</v>
      </c>
      <c r="AN34" s="38">
        <f>County!AD1890</f>
        <v>0</v>
      </c>
      <c r="AO34" s="39">
        <f t="shared" si="46"/>
        <v>0</v>
      </c>
      <c r="AP34" s="38">
        <f>County!AE1890</f>
        <v>0</v>
      </c>
      <c r="AQ34" s="39">
        <f t="shared" si="47"/>
        <v>0</v>
      </c>
      <c r="AR34" s="38">
        <f>County!AF1890</f>
        <v>0</v>
      </c>
      <c r="AS34" s="39">
        <f t="shared" si="48"/>
        <v>0</v>
      </c>
      <c r="AT34" s="56"/>
      <c r="AU34" s="36" t="str">
        <f t="shared" si="25"/>
        <v>Tennessee</v>
      </c>
      <c r="AV34" s="36" t="s">
        <v>2081</v>
      </c>
      <c r="AW34" s="36" t="e">
        <f>SUM(#REF!)</f>
        <v>#REF!</v>
      </c>
      <c r="AX34" s="37">
        <f>RANK(N34,(H34:M34,N34:U34,Z34:AS34))</f>
        <v>17</v>
      </c>
      <c r="AY34" s="37">
        <f>RANK(P34,(H34:M34,N34:U34,Z34:AS34))</f>
        <v>7</v>
      </c>
      <c r="AZ34" s="37">
        <f>RANK(T34,(H34:M34,N34:U34,Z34:AS34))</f>
        <v>17</v>
      </c>
      <c r="BA34" s="37">
        <f>RANK(R34,(H34:M34,N34:U34,Z34:AS34))</f>
        <v>17</v>
      </c>
      <c r="BC34" s="36">
        <v>47</v>
      </c>
    </row>
    <row r="35" spans="1:55" s="46" customFormat="1">
      <c r="A35" s="46" t="s">
        <v>2893</v>
      </c>
      <c r="B35" s="48">
        <f t="shared" si="26"/>
        <v>4553979</v>
      </c>
      <c r="C35" s="80">
        <f t="shared" si="27"/>
        <v>2</v>
      </c>
      <c r="D35" s="80">
        <f t="shared" si="28"/>
        <v>1</v>
      </c>
      <c r="E35" s="80" t="str">
        <f t="shared" si="29"/>
        <v>-</v>
      </c>
      <c r="F35" s="48">
        <f t="shared" si="24"/>
        <v>812698</v>
      </c>
      <c r="G35" s="49">
        <f t="shared" si="49"/>
        <v>0.17845888178228314</v>
      </c>
      <c r="H35" s="48">
        <f>County!N2146</f>
        <v>1819843</v>
      </c>
      <c r="I35" s="49">
        <f t="shared" si="30"/>
        <v>0.39961602809323449</v>
      </c>
      <c r="J35" s="48">
        <f>County!O2146</f>
        <v>2632541</v>
      </c>
      <c r="K35" s="49">
        <f t="shared" si="31"/>
        <v>0.57807490987551768</v>
      </c>
      <c r="L35" s="71">
        <f>County!P2146</f>
        <v>0</v>
      </c>
      <c r="M35" s="110">
        <f t="shared" si="32"/>
        <v>0</v>
      </c>
      <c r="N35" s="71">
        <f>County!Q2146</f>
        <v>32187</v>
      </c>
      <c r="O35" s="110">
        <f t="shared" si="33"/>
        <v>7.0678850297728642E-3</v>
      </c>
      <c r="P35" s="71">
        <f>County!R2146</f>
        <v>66717</v>
      </c>
      <c r="Q35" s="110">
        <f t="shared" si="34"/>
        <v>1.4650265185676086E-2</v>
      </c>
      <c r="R35" s="71">
        <f>County!S2146</f>
        <v>0</v>
      </c>
      <c r="S35" s="110">
        <f t="shared" si="35"/>
        <v>0</v>
      </c>
      <c r="T35" s="71">
        <f>County!T2146</f>
        <v>0</v>
      </c>
      <c r="U35" s="110">
        <f t="shared" si="36"/>
        <v>0</v>
      </c>
      <c r="V35" s="71">
        <f>County!U2146</f>
        <v>0</v>
      </c>
      <c r="W35" s="110">
        <f t="shared" si="37"/>
        <v>0</v>
      </c>
      <c r="X35" s="71">
        <f>County!V2146</f>
        <v>0</v>
      </c>
      <c r="Y35" s="110">
        <f t="shared" si="38"/>
        <v>0</v>
      </c>
      <c r="Z35" s="71">
        <f>County!W2146</f>
        <v>0</v>
      </c>
      <c r="AA35" s="110">
        <f t="shared" si="39"/>
        <v>0</v>
      </c>
      <c r="AB35" s="48">
        <f>County!X2146</f>
        <v>0</v>
      </c>
      <c r="AC35" s="49">
        <f t="shared" si="40"/>
        <v>0</v>
      </c>
      <c r="AD35" s="48">
        <f>County!Y2146</f>
        <v>0</v>
      </c>
      <c r="AE35" s="49">
        <f t="shared" si="41"/>
        <v>0</v>
      </c>
      <c r="AF35" s="48">
        <f>County!Z2146</f>
        <v>0</v>
      </c>
      <c r="AG35" s="49">
        <f t="shared" si="42"/>
        <v>0</v>
      </c>
      <c r="AH35" s="48">
        <f>County!AA2146</f>
        <v>2691</v>
      </c>
      <c r="AI35" s="49">
        <f t="shared" si="43"/>
        <v>5.9091181579888706E-4</v>
      </c>
      <c r="AJ35" s="48">
        <f>County!AB2146</f>
        <v>0</v>
      </c>
      <c r="AK35" s="49">
        <f t="shared" si="44"/>
        <v>0</v>
      </c>
      <c r="AL35" s="48">
        <f>County!AC2146</f>
        <v>0</v>
      </c>
      <c r="AM35" s="49">
        <f t="shared" si="45"/>
        <v>0</v>
      </c>
      <c r="AN35" s="48">
        <f>County!AD2146</f>
        <v>0</v>
      </c>
      <c r="AO35" s="49">
        <f t="shared" si="46"/>
        <v>0</v>
      </c>
      <c r="AP35" s="48">
        <f>County!AE2146</f>
        <v>0</v>
      </c>
      <c r="AQ35" s="49">
        <f t="shared" si="47"/>
        <v>0</v>
      </c>
      <c r="AR35" s="48">
        <f>County!AF2146</f>
        <v>0</v>
      </c>
      <c r="AS35" s="49">
        <f t="shared" si="48"/>
        <v>0</v>
      </c>
      <c r="AT35" s="55"/>
      <c r="AU35" s="46" t="str">
        <f t="shared" si="25"/>
        <v>Texas</v>
      </c>
      <c r="AV35" s="46" t="s">
        <v>1200</v>
      </c>
      <c r="AW35" s="46" t="e">
        <f>SUM(#REF!)</f>
        <v>#REF!</v>
      </c>
      <c r="AX35" s="47">
        <f>RANK(N35,(H35:M35,N35:U35,Z35:AS35))</f>
        <v>4</v>
      </c>
      <c r="AY35" s="47">
        <f>RANK(P35,(H35:M35,N35:U35,Z35:AS35))</f>
        <v>3</v>
      </c>
      <c r="AZ35" s="47">
        <f>RANK(T35,(H35:M35,N35:U35,Z35:AS35))</f>
        <v>11</v>
      </c>
      <c r="BA35" s="47">
        <f>RANK(R35,(H35:M35,N35:U35,Z35:AS35))</f>
        <v>11</v>
      </c>
      <c r="BC35" s="46">
        <v>48</v>
      </c>
    </row>
    <row r="36" spans="1:55" s="36" customFormat="1">
      <c r="A36" s="36" t="s">
        <v>1703</v>
      </c>
      <c r="B36" s="38">
        <f t="shared" si="26"/>
        <v>230161</v>
      </c>
      <c r="C36" s="81">
        <f t="shared" si="27"/>
        <v>2</v>
      </c>
      <c r="D36" s="81">
        <f t="shared" si="28"/>
        <v>1</v>
      </c>
      <c r="E36" s="81">
        <f t="shared" si="29"/>
        <v>3</v>
      </c>
      <c r="F36" s="38">
        <f t="shared" si="24"/>
        <v>5871</v>
      </c>
      <c r="G36" s="39">
        <f t="shared" si="49"/>
        <v>2.5508231194685458E-2</v>
      </c>
      <c r="H36" s="38">
        <f>County!N2162</f>
        <v>97565</v>
      </c>
      <c r="I36" s="39">
        <f t="shared" si="30"/>
        <v>0.42389892292786352</v>
      </c>
      <c r="J36" s="38">
        <f>County!O2162</f>
        <v>103436</v>
      </c>
      <c r="K36" s="39">
        <f t="shared" si="31"/>
        <v>0.449407154122549</v>
      </c>
      <c r="L36" s="72">
        <f>County!P2162</f>
        <v>22353</v>
      </c>
      <c r="M36" s="73">
        <f t="shared" si="32"/>
        <v>9.7118973240470807E-2</v>
      </c>
      <c r="N36" s="72">
        <f>County!Q2162</f>
        <v>1380</v>
      </c>
      <c r="O36" s="73">
        <f t="shared" si="33"/>
        <v>5.9958029379434397E-3</v>
      </c>
      <c r="P36" s="72">
        <f>County!R2162</f>
        <v>938</v>
      </c>
      <c r="Q36" s="73">
        <f t="shared" si="34"/>
        <v>4.0754080839064824E-3</v>
      </c>
      <c r="R36" s="72">
        <f>County!S2162</f>
        <v>0</v>
      </c>
      <c r="S36" s="73">
        <f t="shared" si="35"/>
        <v>0</v>
      </c>
      <c r="T36" s="72">
        <f>County!T2162</f>
        <v>0</v>
      </c>
      <c r="U36" s="73">
        <f t="shared" si="36"/>
        <v>0</v>
      </c>
      <c r="V36" s="72">
        <f>County!U2162</f>
        <v>638</v>
      </c>
      <c r="W36" s="73">
        <f t="shared" si="37"/>
        <v>2.7719726626144309E-3</v>
      </c>
      <c r="X36" s="72">
        <f>County!V2162</f>
        <v>625</v>
      </c>
      <c r="Y36" s="73">
        <f t="shared" si="38"/>
        <v>2.7154904610251084E-3</v>
      </c>
      <c r="Z36" s="72">
        <f>County!W2162</f>
        <v>1737</v>
      </c>
      <c r="AA36" s="73">
        <f t="shared" si="39"/>
        <v>7.5468910892809819E-3</v>
      </c>
      <c r="AB36" s="38">
        <f>County!X2162</f>
        <v>771</v>
      </c>
      <c r="AC36" s="39">
        <f t="shared" si="40"/>
        <v>3.349829032720574E-3</v>
      </c>
      <c r="AD36" s="38">
        <f>County!Y2162</f>
        <v>569</v>
      </c>
      <c r="AE36" s="39">
        <f t="shared" si="41"/>
        <v>2.4721825157172587E-3</v>
      </c>
      <c r="AF36" s="38">
        <f>County!Z2162</f>
        <v>0</v>
      </c>
      <c r="AG36" s="39">
        <f t="shared" si="42"/>
        <v>0</v>
      </c>
      <c r="AH36" s="38">
        <f>County!AA2162</f>
        <v>149</v>
      </c>
      <c r="AI36" s="39">
        <f t="shared" si="43"/>
        <v>6.4737292590838589E-4</v>
      </c>
      <c r="AJ36" s="38">
        <f>County!AB2162</f>
        <v>0</v>
      </c>
      <c r="AK36" s="39">
        <f t="shared" si="44"/>
        <v>0</v>
      </c>
      <c r="AL36" s="38">
        <f>County!AC2162</f>
        <v>0</v>
      </c>
      <c r="AM36" s="39">
        <f t="shared" si="45"/>
        <v>0</v>
      </c>
      <c r="AN36" s="38">
        <f>County!AD2162</f>
        <v>0</v>
      </c>
      <c r="AO36" s="39">
        <f t="shared" si="46"/>
        <v>0</v>
      </c>
      <c r="AP36" s="38">
        <f>County!AE2162</f>
        <v>0</v>
      </c>
      <c r="AQ36" s="39">
        <f t="shared" si="47"/>
        <v>0</v>
      </c>
      <c r="AR36" s="38">
        <f>County!AF2162</f>
        <v>0</v>
      </c>
      <c r="AS36" s="39">
        <f t="shared" si="48"/>
        <v>0</v>
      </c>
      <c r="AT36" s="56"/>
      <c r="AU36" s="36" t="str">
        <f t="shared" si="25"/>
        <v>Vermont</v>
      </c>
      <c r="AV36" s="36" t="s">
        <v>2330</v>
      </c>
      <c r="AW36" s="36" t="e">
        <f>SUM(#REF!)</f>
        <v>#REF!</v>
      </c>
      <c r="AX36" s="37">
        <f>RANK(N36,(H36:M36,N36:U36,Z36:AS36))</f>
        <v>5</v>
      </c>
      <c r="AY36" s="37">
        <f>RANK(P36,(H36:M36,N36:U36,Z36:AS36))</f>
        <v>6</v>
      </c>
      <c r="AZ36" s="37">
        <f>RANK(T36,(H36:M36,N36:U36,Z36:AS36))</f>
        <v>19</v>
      </c>
      <c r="BA36" s="37">
        <f>RANK(R36,(H36:M36,N36:U36,Z36:AS36))</f>
        <v>19</v>
      </c>
      <c r="BC36" s="36">
        <v>50</v>
      </c>
    </row>
    <row r="37" spans="1:55" s="46" customFormat="1">
      <c r="A37" s="46" t="s">
        <v>819</v>
      </c>
      <c r="B37" s="48">
        <f t="shared" si="26"/>
        <v>1775349</v>
      </c>
      <c r="C37" s="80">
        <f t="shared" si="27"/>
        <v>1</v>
      </c>
      <c r="D37" s="80">
        <f t="shared" si="28"/>
        <v>2</v>
      </c>
      <c r="E37" s="80" t="str">
        <f t="shared" si="29"/>
        <v>-</v>
      </c>
      <c r="F37" s="48">
        <f t="shared" si="24"/>
        <v>65736</v>
      </c>
      <c r="G37" s="49">
        <f t="shared" si="49"/>
        <v>3.7027085941975353E-2</v>
      </c>
      <c r="H37" s="48">
        <f>County!N2236</f>
        <v>800515</v>
      </c>
      <c r="I37" s="49">
        <f t="shared" si="30"/>
        <v>0.45090570924364731</v>
      </c>
      <c r="J37" s="48">
        <f>County!O2236</f>
        <v>734779</v>
      </c>
      <c r="K37" s="49">
        <f t="shared" si="31"/>
        <v>0.41387862330167197</v>
      </c>
      <c r="L37" s="71">
        <f>County!P2236</f>
        <v>0</v>
      </c>
      <c r="M37" s="110">
        <f t="shared" si="32"/>
        <v>0</v>
      </c>
      <c r="N37" s="71">
        <f>County!Q2236</f>
        <v>44111</v>
      </c>
      <c r="O37" s="110">
        <f t="shared" si="33"/>
        <v>2.4846382316941626E-2</v>
      </c>
      <c r="P37" s="71">
        <f>County!R2236</f>
        <v>185455</v>
      </c>
      <c r="Q37" s="110">
        <f t="shared" si="34"/>
        <v>0.10446115101875744</v>
      </c>
      <c r="R37" s="71">
        <f>County!S2236</f>
        <v>0</v>
      </c>
      <c r="S37" s="110">
        <f t="shared" si="35"/>
        <v>0</v>
      </c>
      <c r="T37" s="71">
        <f>County!T2236</f>
        <v>0</v>
      </c>
      <c r="U37" s="110">
        <f t="shared" si="36"/>
        <v>0</v>
      </c>
      <c r="V37" s="71">
        <f>County!U2236</f>
        <v>2847</v>
      </c>
      <c r="W37" s="110">
        <f t="shared" si="37"/>
        <v>1.6036283570160007E-3</v>
      </c>
      <c r="X37" s="71">
        <f>County!V2236</f>
        <v>2637</v>
      </c>
      <c r="Y37" s="110">
        <f t="shared" si="38"/>
        <v>1.4853417553393727E-3</v>
      </c>
      <c r="Z37" s="71">
        <f>County!W2236</f>
        <v>1710</v>
      </c>
      <c r="AA37" s="110">
        <f t="shared" si="39"/>
        <v>9.6319089936682868E-4</v>
      </c>
      <c r="AB37" s="48">
        <f>County!X2236</f>
        <v>929</v>
      </c>
      <c r="AC37" s="49">
        <f t="shared" si="40"/>
        <v>5.2327739503613092E-4</v>
      </c>
      <c r="AD37" s="48">
        <f>County!Y2236</f>
        <v>0</v>
      </c>
      <c r="AE37" s="49">
        <f t="shared" si="41"/>
        <v>0</v>
      </c>
      <c r="AF37" s="48">
        <f>County!Z2236</f>
        <v>0</v>
      </c>
      <c r="AG37" s="49">
        <f t="shared" si="42"/>
        <v>0</v>
      </c>
      <c r="AH37" s="48">
        <f>County!AA2236</f>
        <v>2366</v>
      </c>
      <c r="AI37" s="49">
        <f t="shared" si="43"/>
        <v>1.3326957122233431E-3</v>
      </c>
      <c r="AJ37" s="48">
        <f>County!AB2236</f>
        <v>0</v>
      </c>
      <c r="AK37" s="49">
        <f t="shared" si="44"/>
        <v>0</v>
      </c>
      <c r="AL37" s="48">
        <f>County!AC2236</f>
        <v>0</v>
      </c>
      <c r="AM37" s="49">
        <f t="shared" si="45"/>
        <v>0</v>
      </c>
      <c r="AN37" s="48">
        <f>County!AD2236</f>
        <v>0</v>
      </c>
      <c r="AO37" s="49">
        <f t="shared" si="46"/>
        <v>0</v>
      </c>
      <c r="AP37" s="48">
        <f>County!AE2236</f>
        <v>0</v>
      </c>
      <c r="AQ37" s="49">
        <f t="shared" si="47"/>
        <v>0</v>
      </c>
      <c r="AR37" s="48">
        <f>County!AF2236</f>
        <v>0</v>
      </c>
      <c r="AS37" s="49">
        <f t="shared" si="48"/>
        <v>0</v>
      </c>
      <c r="AT37" s="55"/>
      <c r="AU37" s="46" t="str">
        <f t="shared" si="25"/>
        <v>Wisconsin</v>
      </c>
      <c r="AV37" s="46" t="s">
        <v>841</v>
      </c>
      <c r="AW37" s="46" t="e">
        <f>SUM(#REF!)</f>
        <v>#REF!</v>
      </c>
      <c r="AX37" s="47">
        <f>RANK(N37,(H37:M37,N37:U37,Z37:AS37))</f>
        <v>4</v>
      </c>
      <c r="AY37" s="47">
        <f>RANK(P37,(H37:M37,N37:U37,Z37:AS37))</f>
        <v>3</v>
      </c>
      <c r="AZ37" s="47">
        <f>RANK(T37,(H37:M37,N37:U37,Z37:AS37))</f>
        <v>15</v>
      </c>
      <c r="BA37" s="47">
        <f>RANK(R37,(H37:M37,N37:U37,Z37:AS37))</f>
        <v>15</v>
      </c>
      <c r="BC37" s="46">
        <v>55</v>
      </c>
    </row>
    <row r="38" spans="1:55" s="41" customFormat="1">
      <c r="A38" s="41" t="s">
        <v>1288</v>
      </c>
      <c r="B38" s="44">
        <f t="shared" si="26"/>
        <v>185459</v>
      </c>
      <c r="C38" s="82">
        <f t="shared" si="27"/>
        <v>1</v>
      </c>
      <c r="D38" s="82">
        <f t="shared" si="28"/>
        <v>2</v>
      </c>
      <c r="E38" s="82" t="str">
        <f t="shared" si="29"/>
        <v>-</v>
      </c>
      <c r="F38" s="34">
        <f t="shared" si="24"/>
        <v>3789</v>
      </c>
      <c r="G38" s="45">
        <f t="shared" si="49"/>
        <v>2.0430391622946312E-2</v>
      </c>
      <c r="H38" s="44">
        <f>County!N2261</f>
        <v>92662</v>
      </c>
      <c r="I38" s="45">
        <f t="shared" si="30"/>
        <v>0.4996360381539855</v>
      </c>
      <c r="J38" s="44">
        <f>County!O2261</f>
        <v>88873</v>
      </c>
      <c r="K38" s="45">
        <f t="shared" si="31"/>
        <v>0.4792056465310392</v>
      </c>
      <c r="L38" s="112">
        <f>County!P2261</f>
        <v>0</v>
      </c>
      <c r="M38" s="111">
        <f t="shared" si="32"/>
        <v>0</v>
      </c>
      <c r="N38" s="112">
        <f>County!Q2261</f>
        <v>0</v>
      </c>
      <c r="O38" s="111">
        <f t="shared" si="33"/>
        <v>0</v>
      </c>
      <c r="P38" s="112">
        <f>County!R2261</f>
        <v>3924</v>
      </c>
      <c r="Q38" s="111">
        <f t="shared" si="34"/>
        <v>2.1158315314975279E-2</v>
      </c>
      <c r="R38" s="112">
        <f>County!S2261</f>
        <v>0</v>
      </c>
      <c r="S38" s="111">
        <f t="shared" si="35"/>
        <v>0</v>
      </c>
      <c r="T38" s="112">
        <f>County!T2261</f>
        <v>0</v>
      </c>
      <c r="U38" s="111">
        <f t="shared" si="36"/>
        <v>0</v>
      </c>
      <c r="V38" s="112">
        <f>County!U2261</f>
        <v>0</v>
      </c>
      <c r="W38" s="111">
        <f t="shared" si="37"/>
        <v>0</v>
      </c>
      <c r="X38" s="112">
        <f>County!V2261</f>
        <v>0</v>
      </c>
      <c r="Y38" s="111">
        <f t="shared" si="38"/>
        <v>0</v>
      </c>
      <c r="Z38" s="112">
        <f>County!W2261</f>
        <v>0</v>
      </c>
      <c r="AA38" s="111">
        <f t="shared" si="39"/>
        <v>0</v>
      </c>
      <c r="AB38" s="44">
        <f>County!X2261</f>
        <v>0</v>
      </c>
      <c r="AC38" s="45">
        <f t="shared" si="40"/>
        <v>0</v>
      </c>
      <c r="AD38" s="44">
        <f>County!Y2261</f>
        <v>0</v>
      </c>
      <c r="AE38" s="45">
        <f t="shared" si="41"/>
        <v>0</v>
      </c>
      <c r="AF38" s="44">
        <f>County!Z2261</f>
        <v>0</v>
      </c>
      <c r="AG38" s="45">
        <f t="shared" si="42"/>
        <v>0</v>
      </c>
      <c r="AH38" s="44">
        <f>County!AA2261</f>
        <v>0</v>
      </c>
      <c r="AI38" s="45">
        <f t="shared" si="43"/>
        <v>0</v>
      </c>
      <c r="AJ38" s="44">
        <f>County!AB2261</f>
        <v>0</v>
      </c>
      <c r="AK38" s="45">
        <f t="shared" si="44"/>
        <v>0</v>
      </c>
      <c r="AL38" s="44">
        <f>County!AC2261</f>
        <v>0</v>
      </c>
      <c r="AM38" s="45">
        <f t="shared" si="45"/>
        <v>0</v>
      </c>
      <c r="AN38" s="44">
        <f>County!AD2261</f>
        <v>0</v>
      </c>
      <c r="AO38" s="45">
        <f t="shared" si="46"/>
        <v>0</v>
      </c>
      <c r="AP38" s="44">
        <f>County!AE2261</f>
        <v>0</v>
      </c>
      <c r="AQ38" s="45">
        <f t="shared" si="47"/>
        <v>0</v>
      </c>
      <c r="AR38" s="44">
        <f>County!AF2261</f>
        <v>0</v>
      </c>
      <c r="AS38" s="45">
        <f t="shared" si="48"/>
        <v>0</v>
      </c>
      <c r="AT38" s="57"/>
      <c r="AU38" s="41" t="str">
        <f t="shared" si="25"/>
        <v>Wyoming</v>
      </c>
      <c r="AV38" s="41" t="s">
        <v>2089</v>
      </c>
      <c r="AW38" s="41" t="e">
        <f>SUM(#REF!)</f>
        <v>#REF!</v>
      </c>
      <c r="AX38" s="42">
        <f>RANK(N38,(H38:M38,N38:U38,Z38:AS38))</f>
        <v>7</v>
      </c>
      <c r="AY38" s="42">
        <f>RANK(P38,(H38:M38,N38:U38,Z38:AS38))</f>
        <v>3</v>
      </c>
      <c r="AZ38" s="42">
        <f>RANK(T38,(H38:M38,N38:U38,Z38:AS38))</f>
        <v>7</v>
      </c>
      <c r="BA38" s="42">
        <f>RANK(R38,(H38:M38,N38:U38,Z38:AS38))</f>
        <v>7</v>
      </c>
      <c r="BC38" s="41">
        <v>56</v>
      </c>
    </row>
    <row r="39" spans="1:55" s="46" customFormat="1">
      <c r="A39" s="43" t="s">
        <v>1435</v>
      </c>
      <c r="B39" s="48">
        <f>H39+J39+L39+N39+P39+T39+R39+Z39+AF39+X39+AB39+V39+AD39+AN39+AP39+AH39+AL39+AJ39+AR39</f>
        <v>62469272</v>
      </c>
      <c r="C39" s="80">
        <f t="shared" si="27"/>
        <v>2</v>
      </c>
      <c r="D39" s="80">
        <f t="shared" si="28"/>
        <v>1</v>
      </c>
      <c r="E39" s="80">
        <f t="shared" si="29"/>
        <v>3</v>
      </c>
      <c r="F39" s="48">
        <f>ABS(J39-H39)</f>
        <v>3151233</v>
      </c>
      <c r="G39" s="49">
        <f t="shared" si="49"/>
        <v>5.0444528951770082E-2</v>
      </c>
      <c r="H39" s="48">
        <f>SUM(H3:H38)</f>
        <v>27868757</v>
      </c>
      <c r="I39" s="49">
        <f t="shared" si="30"/>
        <v>0.44611944573325585</v>
      </c>
      <c r="J39" s="48">
        <f>SUM(J3:J38)</f>
        <v>31019990</v>
      </c>
      <c r="K39" s="49">
        <f t="shared" si="31"/>
        <v>0.49656397468502594</v>
      </c>
      <c r="L39" s="48">
        <f>SUM(L3:L38)</f>
        <v>1409348</v>
      </c>
      <c r="M39" s="49">
        <f t="shared" si="32"/>
        <v>2.2560659903320148E-2</v>
      </c>
      <c r="N39" s="48">
        <f>SUM(N3:N38)</f>
        <v>831086</v>
      </c>
      <c r="O39" s="49">
        <f t="shared" si="33"/>
        <v>1.3303916844108572E-2</v>
      </c>
      <c r="P39" s="48">
        <f>SUM(P3:P38)</f>
        <v>798175</v>
      </c>
      <c r="Q39" s="49">
        <f t="shared" si="34"/>
        <v>1.2777081826725946E-2</v>
      </c>
      <c r="R39" s="48">
        <f>SUM(R3:R38)</f>
        <v>170509</v>
      </c>
      <c r="S39" s="49">
        <f t="shared" si="35"/>
        <v>2.7294859463065299E-3</v>
      </c>
      <c r="T39" s="48">
        <f>SUM(T3:T38)</f>
        <v>90976</v>
      </c>
      <c r="U39" s="49">
        <f t="shared" si="36"/>
        <v>1.4563320027164716E-3</v>
      </c>
      <c r="V39" s="48">
        <f>SUM(V3:V38)</f>
        <v>148111</v>
      </c>
      <c r="W39" s="49">
        <f t="shared" si="37"/>
        <v>2.3709416687295475E-3</v>
      </c>
      <c r="X39" s="48">
        <f>SUM(X3:X38)</f>
        <v>58690</v>
      </c>
      <c r="Y39" s="49">
        <f t="shared" si="38"/>
        <v>9.3950190423221192E-4</v>
      </c>
      <c r="Z39" s="48">
        <f>SUM(Z3:Z38)</f>
        <v>39699</v>
      </c>
      <c r="AA39" s="49">
        <f t="shared" si="39"/>
        <v>6.3549644055400554E-4</v>
      </c>
      <c r="AB39" s="48">
        <f>SUM(AB3:AB38)</f>
        <v>4691</v>
      </c>
      <c r="AC39" s="49">
        <f t="shared" si="40"/>
        <v>7.5092919283579928E-5</v>
      </c>
      <c r="AD39" s="48">
        <f>SUM(AD3:AD38)</f>
        <v>2160</v>
      </c>
      <c r="AE39" s="49">
        <f t="shared" si="41"/>
        <v>3.4576999712754774E-5</v>
      </c>
      <c r="AF39" s="48">
        <f>SUM(AF3:AF38)</f>
        <v>1210</v>
      </c>
      <c r="AG39" s="49">
        <f t="shared" si="42"/>
        <v>1.936952298723763E-5</v>
      </c>
      <c r="AH39" s="48">
        <f>SUM(AH3:AH38)</f>
        <v>25870</v>
      </c>
      <c r="AI39" s="49">
        <f t="shared" si="43"/>
        <v>4.1412360304118797E-4</v>
      </c>
      <c r="AJ39" s="48">
        <f>SUM(AJ3:AJ38)</f>
        <v>0</v>
      </c>
      <c r="AK39" s="49">
        <f t="shared" si="44"/>
        <v>0</v>
      </c>
      <c r="AL39" s="48">
        <f>SUM(AL3:AL38)</f>
        <v>0</v>
      </c>
      <c r="AM39" s="49">
        <f t="shared" si="45"/>
        <v>0</v>
      </c>
      <c r="AN39" s="48">
        <f>SUM(AN3:AN38)</f>
        <v>0</v>
      </c>
      <c r="AO39" s="49">
        <f t="shared" si="46"/>
        <v>0</v>
      </c>
      <c r="AP39" s="48">
        <f>SUM(AP3:AP38)</f>
        <v>0</v>
      </c>
      <c r="AQ39" s="49">
        <f t="shared" si="47"/>
        <v>0</v>
      </c>
      <c r="AR39" s="48">
        <f>SUM(AR3:AR38)</f>
        <v>0</v>
      </c>
      <c r="AS39" s="49">
        <f t="shared" si="48"/>
        <v>0</v>
      </c>
      <c r="AT39" s="55"/>
      <c r="AU39" s="46" t="str">
        <f t="shared" si="25"/>
        <v>Total</v>
      </c>
      <c r="AW39" s="46" t="e">
        <f>SUM(#REF!)</f>
        <v>#REF!</v>
      </c>
      <c r="AX39" s="47">
        <f>RANK(N39,(H39:M39,N39:U39,Z39:AS39))</f>
        <v>4</v>
      </c>
      <c r="AY39" s="47">
        <f>RANK(P39,(H39:M39,N39:U39,Z39:AS39))</f>
        <v>5</v>
      </c>
      <c r="AZ39" s="47">
        <f>RANK(T39,(H39:M39,N39:U39,Z39:AS39))</f>
        <v>7</v>
      </c>
      <c r="BA39" s="47">
        <f>RANK(R39,(H39:M39,N39:U39,Z39:AS39))</f>
        <v>6</v>
      </c>
    </row>
    <row r="40" spans="1:55">
      <c r="B40" s="1"/>
      <c r="F40" s="1"/>
      <c r="G40" s="1"/>
      <c r="H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55">
      <c r="K41" s="1"/>
      <c r="L41" s="1">
        <f>B39-H39-J39-L39-N39-P39</f>
        <v>541916</v>
      </c>
      <c r="M41" s="1"/>
      <c r="N41" s="1"/>
      <c r="P41" s="1"/>
      <c r="R41" s="1"/>
      <c r="U41" s="1"/>
    </row>
    <row r="42" spans="1:55">
      <c r="L42" s="2">
        <f>L41/B39</f>
        <v>8.6749210075635266E-3</v>
      </c>
      <c r="R42" s="1"/>
      <c r="S42" s="1"/>
      <c r="T42" s="1"/>
      <c r="Y42" s="62"/>
    </row>
    <row r="43" spans="1:55">
      <c r="G43" s="24"/>
      <c r="Y43" s="10"/>
    </row>
    <row r="44" spans="1:55">
      <c r="L44" s="1"/>
    </row>
  </sheetData>
  <mergeCells count="40">
    <mergeCell ref="AH2:AI2"/>
    <mergeCell ref="AF1:AG1"/>
    <mergeCell ref="AJ1:AK1"/>
    <mergeCell ref="AR1:AS1"/>
    <mergeCell ref="AJ2:AK2"/>
    <mergeCell ref="AH1:AI1"/>
    <mergeCell ref="AF2:AG2"/>
    <mergeCell ref="AL2:AM2"/>
    <mergeCell ref="AP1:AQ1"/>
    <mergeCell ref="AN1:AO1"/>
    <mergeCell ref="AN2:AO2"/>
    <mergeCell ref="AL1:AM1"/>
    <mergeCell ref="AR2:AS2"/>
    <mergeCell ref="AP2:AQ2"/>
    <mergeCell ref="H2:I2"/>
    <mergeCell ref="J2:K2"/>
    <mergeCell ref="L2:M2"/>
    <mergeCell ref="N2:O2"/>
    <mergeCell ref="X2:Y2"/>
    <mergeCell ref="AD2:AE2"/>
    <mergeCell ref="P2:Q2"/>
    <mergeCell ref="T2:U2"/>
    <mergeCell ref="R2:S2"/>
    <mergeCell ref="V2:W2"/>
    <mergeCell ref="Z2:AA2"/>
    <mergeCell ref="AB2:AC2"/>
    <mergeCell ref="AD1:AE1"/>
    <mergeCell ref="V1:W1"/>
    <mergeCell ref="Z1:AA1"/>
    <mergeCell ref="N1:O1"/>
    <mergeCell ref="P1:Q1"/>
    <mergeCell ref="T1:U1"/>
    <mergeCell ref="R1:S1"/>
    <mergeCell ref="X1:Y1"/>
    <mergeCell ref="AB1:AC1"/>
    <mergeCell ref="C1:E1"/>
    <mergeCell ref="H1:I1"/>
    <mergeCell ref="J1:K1"/>
    <mergeCell ref="L1:M1"/>
    <mergeCell ref="F1:G1"/>
  </mergeCells>
  <conditionalFormatting sqref="C3:C39">
    <cfRule type="cellIs" dxfId="49" priority="1" stopIfTrue="1" operator="equal">
      <formula>1</formula>
    </cfRule>
    <cfRule type="cellIs" dxfId="48" priority="2" stopIfTrue="1" operator="equal">
      <formula>3</formula>
    </cfRule>
  </conditionalFormatting>
  <conditionalFormatting sqref="D3:D39">
    <cfRule type="cellIs" dxfId="47" priority="3" stopIfTrue="1" operator="equal">
      <formula>1</formula>
    </cfRule>
    <cfRule type="cellIs" dxfId="46" priority="4" stopIfTrue="1" operator="equal">
      <formula>3</formula>
    </cfRule>
  </conditionalFormatting>
  <conditionalFormatting sqref="E3:E39">
    <cfRule type="cellIs" dxfId="45" priority="5" stopIfTrue="1" operator="equal">
      <formula>1</formula>
    </cfRule>
    <cfRule type="cellIs" dxfId="44" priority="6" stopIfTrue="1" operator="equal">
      <formula>3</formula>
    </cfRule>
  </conditionalFormatting>
  <conditionalFormatting sqref="G3:G39">
    <cfRule type="cellIs" dxfId="43" priority="7" stopIfTrue="1" operator="between">
      <formula>0.01</formula>
      <formula>-0.01</formula>
    </cfRule>
  </conditionalFormatting>
  <conditionalFormatting sqref="F3:F39">
    <cfRule type="expression" dxfId="42" priority="8" stopIfTrue="1">
      <formula>IF(C3=1,1,0)</formula>
    </cfRule>
    <cfRule type="expression" dxfId="41" priority="9" stopIfTrue="1">
      <formula>IF(D3=1,1,0)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U2262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Q1330" sqref="Q1330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7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8" customWidth="1"/>
    <col min="37" max="41" width="6.7109375" style="2" customWidth="1"/>
    <col min="42" max="42" width="12.42578125" customWidth="1"/>
    <col min="43" max="43" width="2.7109375" customWidth="1"/>
    <col min="44" max="44" width="6.7109375" customWidth="1"/>
    <col min="45" max="45" width="4" customWidth="1"/>
    <col min="46" max="46" width="3" style="106" bestFit="1" customWidth="1"/>
    <col min="47" max="47" width="4" style="105" bestFit="1" customWidth="1"/>
    <col min="48" max="48" width="6" style="108" bestFit="1" customWidth="1"/>
    <col min="49" max="49" width="5.28515625" customWidth="1"/>
    <col min="50" max="50" width="13.42578125" style="7" customWidth="1"/>
    <col min="51" max="51" width="7.7109375" customWidth="1"/>
  </cols>
  <sheetData>
    <row r="1" spans="1:51">
      <c r="C1" s="26" t="s">
        <v>420</v>
      </c>
      <c r="D1" s="23" t="str">
        <f>LEFT(N1)</f>
        <v>D</v>
      </c>
      <c r="E1" s="20" t="str">
        <f>LEFT(O1)</f>
        <v>R</v>
      </c>
      <c r="F1" s="21" t="str">
        <f>LEFT(P1)</f>
        <v>I</v>
      </c>
      <c r="G1" s="30" t="s">
        <v>1016</v>
      </c>
      <c r="H1" s="2" t="s">
        <v>2623</v>
      </c>
      <c r="I1" s="26"/>
      <c r="J1" s="19" t="str">
        <f>N1</f>
        <v>Democratic</v>
      </c>
      <c r="K1" s="20" t="str">
        <f>O1</f>
        <v>Republican</v>
      </c>
      <c r="L1" s="21" t="str">
        <f>P1</f>
        <v>Independ.</v>
      </c>
      <c r="M1" s="2" t="s">
        <v>427</v>
      </c>
      <c r="N1" s="3" t="str">
        <f>Candidates!F2</f>
        <v>Democratic</v>
      </c>
      <c r="O1" s="4" t="str">
        <f>Candidates!F3</f>
        <v>Republican</v>
      </c>
      <c r="P1" s="22" t="str">
        <f>Candidates!F4</f>
        <v>Independ.</v>
      </c>
      <c r="Q1" s="1" t="str">
        <f>Candidates!F5</f>
        <v>Green</v>
      </c>
      <c r="R1" s="1" t="str">
        <f>Candidates!F6</f>
        <v>Libertarian</v>
      </c>
      <c r="S1" s="1" t="str">
        <f>Candidates!F7</f>
        <v>Constitution</v>
      </c>
      <c r="T1" s="1" t="str">
        <f>Candidates!F8</f>
        <v>Natural Law</v>
      </c>
      <c r="U1" s="1" t="str">
        <f>Candidates!F9</f>
        <v>State1</v>
      </c>
      <c r="V1" s="1" t="str">
        <f>Candidates!F10</f>
        <v>State2</v>
      </c>
      <c r="W1" s="1" t="str">
        <f>Candidates!F11</f>
        <v>State3</v>
      </c>
      <c r="X1" s="1" t="str">
        <f>Candidates!F12</f>
        <v>State4</v>
      </c>
      <c r="Y1" s="1" t="str">
        <f>Candidates!F13</f>
        <v>State5</v>
      </c>
      <c r="Z1" s="1" t="str">
        <f>Candidates!F14</f>
        <v>State6</v>
      </c>
      <c r="AA1" s="1" t="str">
        <f>Candidates!F15</f>
        <v>Write-ins</v>
      </c>
      <c r="AB1" s="1">
        <f>Candidates!F16</f>
        <v>0</v>
      </c>
      <c r="AC1" s="1">
        <f>Candidates!F17</f>
        <v>0</v>
      </c>
      <c r="AD1" s="1">
        <f>Candidates!F18</f>
        <v>0</v>
      </c>
      <c r="AE1" s="1">
        <f>Candidates!F19</f>
        <v>0</v>
      </c>
      <c r="AG1" s="24" t="str">
        <f>LEFT(Q1,1)</f>
        <v>G</v>
      </c>
      <c r="AH1" s="24" t="str">
        <f>LEFT(R1,1)</f>
        <v>L</v>
      </c>
      <c r="AI1" s="24" t="str">
        <f>LEFT(T1,1)</f>
        <v>N</v>
      </c>
      <c r="AJ1" s="24" t="str">
        <f>LEFT(S1,1)</f>
        <v>C</v>
      </c>
      <c r="AK1" s="2" t="str">
        <f>Q1</f>
        <v>Green</v>
      </c>
      <c r="AL1" s="2" t="str">
        <f>R1</f>
        <v>Libertarian</v>
      </c>
      <c r="AM1" s="2" t="str">
        <f>T1</f>
        <v>Natural Law</v>
      </c>
      <c r="AN1" s="2" t="str">
        <f>S1</f>
        <v>Constitution</v>
      </c>
      <c r="AS1" t="s">
        <v>2719</v>
      </c>
      <c r="AT1" s="5" t="s">
        <v>2833</v>
      </c>
      <c r="AU1" s="113" t="s">
        <v>2834</v>
      </c>
      <c r="AV1" s="107" t="s">
        <v>2407</v>
      </c>
      <c r="AX1" s="7" t="s">
        <v>1565</v>
      </c>
      <c r="AY1" s="7"/>
    </row>
    <row r="2" spans="1:51" hidden="1" outlineLevel="1">
      <c r="A2" t="s">
        <v>599</v>
      </c>
      <c r="B2" t="s">
        <v>1732</v>
      </c>
      <c r="C2" s="1">
        <f t="shared" ref="C2:C33" si="0">SUM(N2:AE2)</f>
        <v>14800</v>
      </c>
      <c r="D2" s="7">
        <f>RANK(N2,(N2:P2,Q2:AE2))</f>
        <v>2</v>
      </c>
      <c r="E2" s="7">
        <f>RANK(O2,(N2:P2,Q2:AE2))</f>
        <v>1</v>
      </c>
      <c r="F2" s="7">
        <f>IF(P2&gt;0,RANK(P2,(N2:P2,Q2:AE2)),0)</f>
        <v>0</v>
      </c>
      <c r="G2" s="1">
        <f t="shared" ref="G2:G65" si="1">MAX(N2:P2)-LARGE(N2:P2,2)</f>
        <v>4208</v>
      </c>
      <c r="H2" s="2">
        <f t="shared" ref="H2:H65" si="2">G2/C2</f>
        <v>0.28432432432432431</v>
      </c>
      <c r="I2" s="2"/>
      <c r="J2" s="2">
        <f t="shared" ref="J2:J33" si="3">IF($C2=0,"-",N2/$C2)</f>
        <v>0.34709459459459457</v>
      </c>
      <c r="K2" s="2">
        <f t="shared" ref="K2:K33" si="4">IF($C2=0,"-",O2/$C2)</f>
        <v>0.63141891891891888</v>
      </c>
      <c r="L2" s="2">
        <f t="shared" ref="L2:L33" si="5">IF($C2=0,"-",P2/$C2)</f>
        <v>0</v>
      </c>
      <c r="M2" s="2">
        <f t="shared" ref="M2:M33" si="6">IF(C2=0,"-",(1-J2-K2-L2))</f>
        <v>2.1486486486486545E-2</v>
      </c>
      <c r="N2" s="1">
        <v>5137</v>
      </c>
      <c r="O2" s="1">
        <v>9345</v>
      </c>
      <c r="R2" s="1">
        <v>281</v>
      </c>
      <c r="AA2" s="1">
        <v>37</v>
      </c>
      <c r="AG2" s="7">
        <f>IF(Q2&gt;0,RANK(Q2,(N2:P2,Q2:AE2)),0)</f>
        <v>0</v>
      </c>
      <c r="AH2" s="7">
        <f>IF(R2&gt;0,RANK(R2,(N2:P2,Q2:AE2)),0)</f>
        <v>3</v>
      </c>
      <c r="AI2" s="7">
        <f>IF(T2&gt;0,RANK(T2,(N2:P2,Q2:AE2)),0)</f>
        <v>0</v>
      </c>
      <c r="AJ2" s="7">
        <f>IF(S2&gt;0,RANK(S2,(N2:P2,Q2:AE2)),0)</f>
        <v>0</v>
      </c>
      <c r="AK2" s="2">
        <f t="shared" ref="AK2:AK33" si="7">IF($C2=0,"-",Q2/$C2)</f>
        <v>0</v>
      </c>
      <c r="AL2" s="2">
        <f t="shared" ref="AL2:AL33" si="8">IF($C2=0,"-",R2/$C2)</f>
        <v>1.8986486486486487E-2</v>
      </c>
      <c r="AM2" s="2">
        <f t="shared" ref="AM2:AM33" si="9">IF($C2=0,"-",T2/$C2)</f>
        <v>0</v>
      </c>
      <c r="AN2" s="2">
        <f t="shared" ref="AN2:AN33" si="10">IF($C2=0,"-",S2/$C2)</f>
        <v>0</v>
      </c>
      <c r="AP2" t="s">
        <v>599</v>
      </c>
      <c r="AQ2" t="s">
        <v>1732</v>
      </c>
      <c r="AR2">
        <v>2</v>
      </c>
      <c r="AT2" s="104">
        <v>1</v>
      </c>
      <c r="AU2" s="102">
        <v>1</v>
      </c>
      <c r="AV2" s="108">
        <f t="shared" ref="AV2:AV33" si="11">AT2*1000+AU2</f>
        <v>1001</v>
      </c>
      <c r="AX2" s="7" t="s">
        <v>538</v>
      </c>
    </row>
    <row r="3" spans="1:51" hidden="1" outlineLevel="1">
      <c r="A3" t="s">
        <v>600</v>
      </c>
      <c r="B3" t="s">
        <v>1732</v>
      </c>
      <c r="C3" s="1">
        <f t="shared" si="0"/>
        <v>44844</v>
      </c>
      <c r="D3" s="7">
        <f>RANK(N3,(N3:P3,Q3:AE3))</f>
        <v>2</v>
      </c>
      <c r="E3" s="7">
        <f>RANK(O3,(N3:P3,Q3:AE3))</f>
        <v>1</v>
      </c>
      <c r="F3" s="7">
        <f>IF(P3&gt;0,RANK(P3,(N3:P3,Q3:AE3)),0)</f>
        <v>0</v>
      </c>
      <c r="G3" s="1">
        <f t="shared" si="1"/>
        <v>18316</v>
      </c>
      <c r="H3" s="2">
        <f t="shared" si="2"/>
        <v>0.40843814111140841</v>
      </c>
      <c r="I3" s="2"/>
      <c r="J3" s="2">
        <f t="shared" si="3"/>
        <v>0.28400677905628402</v>
      </c>
      <c r="K3" s="2">
        <f t="shared" si="4"/>
        <v>0.69244492016769243</v>
      </c>
      <c r="L3" s="2">
        <f t="shared" si="5"/>
        <v>0</v>
      </c>
      <c r="M3" s="2">
        <f t="shared" si="6"/>
        <v>2.3548300776023545E-2</v>
      </c>
      <c r="N3" s="1">
        <v>12736</v>
      </c>
      <c r="O3" s="1">
        <v>31052</v>
      </c>
      <c r="R3" s="1">
        <v>937</v>
      </c>
      <c r="AA3" s="1">
        <v>119</v>
      </c>
      <c r="AG3" s="7">
        <f>IF(Q3&gt;0,RANK(Q3,(N3:P3,Q3:AE3)),0)</f>
        <v>0</v>
      </c>
      <c r="AH3" s="7">
        <f>IF(R3&gt;0,RANK(R3,(N3:P3,Q3:AE3)),0)</f>
        <v>3</v>
      </c>
      <c r="AI3" s="7">
        <f>IF(T3&gt;0,RANK(T3,(N3:P3,Q3:AE3)),0)</f>
        <v>0</v>
      </c>
      <c r="AJ3" s="7">
        <f>IF(S3&gt;0,RANK(S3,(N3:P3,Q3:AE3)),0)</f>
        <v>0</v>
      </c>
      <c r="AK3" s="2">
        <f t="shared" si="7"/>
        <v>0</v>
      </c>
      <c r="AL3" s="2">
        <f t="shared" si="8"/>
        <v>2.0894657033270893E-2</v>
      </c>
      <c r="AM3" s="2">
        <f t="shared" si="9"/>
        <v>0</v>
      </c>
      <c r="AN3" s="2">
        <f t="shared" si="10"/>
        <v>0</v>
      </c>
      <c r="AP3" t="s">
        <v>600</v>
      </c>
      <c r="AQ3" t="s">
        <v>1732</v>
      </c>
      <c r="AR3">
        <v>1</v>
      </c>
      <c r="AT3" s="104">
        <v>1</v>
      </c>
      <c r="AU3" s="102">
        <v>3</v>
      </c>
      <c r="AV3" s="108">
        <f t="shared" si="11"/>
        <v>1003</v>
      </c>
      <c r="AX3" s="7" t="s">
        <v>538</v>
      </c>
    </row>
    <row r="4" spans="1:51" hidden="1" outlineLevel="1">
      <c r="A4" t="s">
        <v>1218</v>
      </c>
      <c r="B4" t="s">
        <v>1732</v>
      </c>
      <c r="C4" s="1">
        <f t="shared" si="0"/>
        <v>8153</v>
      </c>
      <c r="D4" s="7">
        <f>RANK(N4,(N4:P4,Q4:AE4))</f>
        <v>1</v>
      </c>
      <c r="E4" s="7">
        <f>RANK(O4,(N4:P4,Q4:AE4))</f>
        <v>2</v>
      </c>
      <c r="F4" s="7">
        <f>IF(P4&gt;0,RANK(P4,(N4:P4,Q4:AE4)),0)</f>
        <v>0</v>
      </c>
      <c r="G4" s="1">
        <f t="shared" si="1"/>
        <v>1675</v>
      </c>
      <c r="H4" s="2">
        <f t="shared" si="2"/>
        <v>0.20544584815405373</v>
      </c>
      <c r="I4" s="2"/>
      <c r="J4" s="2">
        <f t="shared" si="3"/>
        <v>0.5958542867656077</v>
      </c>
      <c r="K4" s="2">
        <f t="shared" si="4"/>
        <v>0.39040843861155405</v>
      </c>
      <c r="L4" s="2">
        <f t="shared" si="5"/>
        <v>0</v>
      </c>
      <c r="M4" s="2">
        <f t="shared" si="6"/>
        <v>1.3737274622838247E-2</v>
      </c>
      <c r="N4" s="1">
        <v>4858</v>
      </c>
      <c r="O4" s="1">
        <v>3183</v>
      </c>
      <c r="R4" s="1">
        <v>94</v>
      </c>
      <c r="AA4" s="1">
        <v>18</v>
      </c>
      <c r="AG4" s="7">
        <f>IF(Q4&gt;0,RANK(Q4,(N4:P4,Q4:AE4)),0)</f>
        <v>0</v>
      </c>
      <c r="AH4" s="7">
        <f>IF(R4&gt;0,RANK(R4,(N4:P4,Q4:AE4)),0)</f>
        <v>3</v>
      </c>
      <c r="AI4" s="7">
        <f>IF(T4&gt;0,RANK(T4,(N4:P4,Q4:AE4)),0)</f>
        <v>0</v>
      </c>
      <c r="AJ4" s="7">
        <f>IF(S4&gt;0,RANK(S4,(N4:P4,Q4:AE4)),0)</f>
        <v>0</v>
      </c>
      <c r="AK4" s="2">
        <f t="shared" si="7"/>
        <v>0</v>
      </c>
      <c r="AL4" s="2">
        <f t="shared" si="8"/>
        <v>1.1529498344167791E-2</v>
      </c>
      <c r="AM4" s="2">
        <f t="shared" si="9"/>
        <v>0</v>
      </c>
      <c r="AN4" s="2">
        <f t="shared" si="10"/>
        <v>0</v>
      </c>
      <c r="AP4" t="s">
        <v>1218</v>
      </c>
      <c r="AQ4" t="s">
        <v>1732</v>
      </c>
      <c r="AR4">
        <v>2</v>
      </c>
      <c r="AT4" s="104">
        <v>1</v>
      </c>
      <c r="AU4" s="102">
        <v>5</v>
      </c>
      <c r="AV4" s="108">
        <f t="shared" si="11"/>
        <v>1005</v>
      </c>
      <c r="AX4" s="7" t="s">
        <v>538</v>
      </c>
    </row>
    <row r="5" spans="1:51" hidden="1" outlineLevel="1">
      <c r="A5" t="s">
        <v>504</v>
      </c>
      <c r="B5" t="s">
        <v>1732</v>
      </c>
      <c r="C5" s="1">
        <f t="shared" si="0"/>
        <v>6345</v>
      </c>
      <c r="D5" s="7">
        <f>RANK(N5,(N5:P5,Q5:AE5))</f>
        <v>1</v>
      </c>
      <c r="E5" s="7">
        <f>RANK(O5,(N5:P5,Q5:AE5))</f>
        <v>2</v>
      </c>
      <c r="F5" s="7">
        <f>IF(P5&gt;0,RANK(P5,(N5:P5,Q5:AE5)),0)</f>
        <v>0</v>
      </c>
      <c r="G5" s="1">
        <f t="shared" si="1"/>
        <v>87</v>
      </c>
      <c r="H5" s="2">
        <f t="shared" si="2"/>
        <v>1.3711583924349883E-2</v>
      </c>
      <c r="I5" s="2"/>
      <c r="J5" s="2">
        <f t="shared" si="3"/>
        <v>0.50086682427107954</v>
      </c>
      <c r="K5" s="2">
        <f t="shared" si="4"/>
        <v>0.48715524034672969</v>
      </c>
      <c r="L5" s="2">
        <f t="shared" si="5"/>
        <v>0</v>
      </c>
      <c r="M5" s="2">
        <f t="shared" si="6"/>
        <v>1.1977935382190774E-2</v>
      </c>
      <c r="N5" s="1">
        <v>3178</v>
      </c>
      <c r="O5" s="1">
        <v>3091</v>
      </c>
      <c r="R5" s="1">
        <v>76</v>
      </c>
      <c r="AA5" s="1">
        <v>0</v>
      </c>
      <c r="AG5" s="7">
        <f>IF(Q5&gt;0,RANK(Q5,(N5:P5,Q5:AE5)),0)</f>
        <v>0</v>
      </c>
      <c r="AH5" s="7">
        <f>IF(R5&gt;0,RANK(R5,(N5:P5,Q5:AE5)),0)</f>
        <v>3</v>
      </c>
      <c r="AI5" s="7">
        <f>IF(T5&gt;0,RANK(T5,(N5:P5,Q5:AE5)),0)</f>
        <v>0</v>
      </c>
      <c r="AJ5" s="7">
        <f>IF(S5&gt;0,RANK(S5,(N5:P5,Q5:AE5)),0)</f>
        <v>0</v>
      </c>
      <c r="AK5" s="2">
        <f t="shared" si="7"/>
        <v>0</v>
      </c>
      <c r="AL5" s="2">
        <f t="shared" si="8"/>
        <v>1.1977935382190701E-2</v>
      </c>
      <c r="AM5" s="2">
        <f t="shared" si="9"/>
        <v>0</v>
      </c>
      <c r="AN5" s="2">
        <f t="shared" si="10"/>
        <v>0</v>
      </c>
      <c r="AP5" t="s">
        <v>504</v>
      </c>
      <c r="AQ5" t="s">
        <v>1732</v>
      </c>
      <c r="AT5" s="104">
        <v>1</v>
      </c>
      <c r="AU5" s="102">
        <v>7</v>
      </c>
      <c r="AV5" s="108">
        <f t="shared" si="11"/>
        <v>1007</v>
      </c>
      <c r="AX5" s="7" t="s">
        <v>538</v>
      </c>
    </row>
    <row r="6" spans="1:51" hidden="1" outlineLevel="1">
      <c r="A6" t="s">
        <v>452</v>
      </c>
      <c r="B6" t="s">
        <v>1732</v>
      </c>
      <c r="C6" s="1">
        <f t="shared" si="0"/>
        <v>15677</v>
      </c>
      <c r="D6" s="7">
        <f>RANK(N6,(N6:P6,Q6:AE6))</f>
        <v>2</v>
      </c>
      <c r="E6" s="7">
        <f>RANK(O6,(N6:P6,Q6:AE6))</f>
        <v>1</v>
      </c>
      <c r="F6" s="7">
        <f>IF(P6&gt;0,RANK(P6,(N6:P6,Q6:AE6)),0)</f>
        <v>0</v>
      </c>
      <c r="G6" s="1">
        <f t="shared" si="1"/>
        <v>2473</v>
      </c>
      <c r="H6" s="2">
        <f t="shared" si="2"/>
        <v>0.15774701792434778</v>
      </c>
      <c r="I6" s="2"/>
      <c r="J6" s="2">
        <f t="shared" si="3"/>
        <v>0.40779485871021243</v>
      </c>
      <c r="K6" s="2">
        <f t="shared" si="4"/>
        <v>0.56554187663456024</v>
      </c>
      <c r="L6" s="2">
        <f t="shared" si="5"/>
        <v>0</v>
      </c>
      <c r="M6" s="2">
        <f t="shared" si="6"/>
        <v>2.6663264655227281E-2</v>
      </c>
      <c r="N6" s="1">
        <v>6393</v>
      </c>
      <c r="O6" s="1">
        <v>8866</v>
      </c>
      <c r="R6" s="1">
        <v>369</v>
      </c>
      <c r="AA6" s="1">
        <v>49</v>
      </c>
      <c r="AG6" s="7">
        <f>IF(Q6&gt;0,RANK(Q6,(N6:P6,Q6:AE6)),0)</f>
        <v>0</v>
      </c>
      <c r="AH6" s="7">
        <f>IF(R6&gt;0,RANK(R6,(N6:P6,Q6:AE6)),0)</f>
        <v>3</v>
      </c>
      <c r="AI6" s="7">
        <f>IF(T6&gt;0,RANK(T6,(N6:P6,Q6:AE6)),0)</f>
        <v>0</v>
      </c>
      <c r="AJ6" s="7">
        <f>IF(S6&gt;0,RANK(S6,(N6:P6,Q6:AE6)),0)</f>
        <v>0</v>
      </c>
      <c r="AK6" s="2">
        <f t="shared" si="7"/>
        <v>0</v>
      </c>
      <c r="AL6" s="2">
        <f t="shared" si="8"/>
        <v>2.3537666645404094E-2</v>
      </c>
      <c r="AM6" s="2">
        <f t="shared" si="9"/>
        <v>0</v>
      </c>
      <c r="AN6" s="2">
        <f t="shared" si="10"/>
        <v>0</v>
      </c>
      <c r="AP6" t="s">
        <v>452</v>
      </c>
      <c r="AQ6" t="s">
        <v>1732</v>
      </c>
      <c r="AR6">
        <v>4</v>
      </c>
      <c r="AT6" s="104">
        <v>1</v>
      </c>
      <c r="AU6" s="102">
        <v>9</v>
      </c>
      <c r="AV6" s="108">
        <f t="shared" si="11"/>
        <v>1009</v>
      </c>
      <c r="AX6" s="7" t="s">
        <v>538</v>
      </c>
    </row>
    <row r="7" spans="1:51" hidden="1" outlineLevel="1">
      <c r="A7" t="s">
        <v>453</v>
      </c>
      <c r="B7" t="s">
        <v>1732</v>
      </c>
      <c r="C7" s="1">
        <f t="shared" si="0"/>
        <v>3925</v>
      </c>
      <c r="D7" s="7">
        <f>RANK(N7,(N7:P7,Q7:AE7))</f>
        <v>1</v>
      </c>
      <c r="E7" s="7">
        <f>RANK(O7,(N7:P7,Q7:AE7))</f>
        <v>2</v>
      </c>
      <c r="F7" s="7">
        <f>IF(P7&gt;0,RANK(P7,(N7:P7,Q7:AE7)),0)</f>
        <v>0</v>
      </c>
      <c r="G7" s="1">
        <f t="shared" si="1"/>
        <v>1774</v>
      </c>
      <c r="H7" s="2">
        <f t="shared" si="2"/>
        <v>0.45197452229299362</v>
      </c>
      <c r="I7" s="2"/>
      <c r="J7" s="2">
        <f t="shared" si="3"/>
        <v>0.71974522292993626</v>
      </c>
      <c r="K7" s="2">
        <f t="shared" si="4"/>
        <v>0.26777070063694269</v>
      </c>
      <c r="L7" s="2">
        <f t="shared" si="5"/>
        <v>0</v>
      </c>
      <c r="M7" s="2">
        <f t="shared" si="6"/>
        <v>1.248407643312105E-2</v>
      </c>
      <c r="N7" s="1">
        <v>2825</v>
      </c>
      <c r="O7" s="1">
        <v>1051</v>
      </c>
      <c r="R7" s="1">
        <v>49</v>
      </c>
      <c r="AA7" s="1">
        <v>0</v>
      </c>
      <c r="AG7" s="7">
        <f>IF(Q7&gt;0,RANK(Q7,(N7:P7,Q7:AE7)),0)</f>
        <v>0</v>
      </c>
      <c r="AH7" s="7">
        <f>IF(R7&gt;0,RANK(R7,(N7:P7,Q7:AE7)),0)</f>
        <v>3</v>
      </c>
      <c r="AI7" s="7">
        <f>IF(T7&gt;0,RANK(T7,(N7:P7,Q7:AE7)),0)</f>
        <v>0</v>
      </c>
      <c r="AJ7" s="7">
        <f>IF(S7&gt;0,RANK(S7,(N7:P7,Q7:AE7)),0)</f>
        <v>0</v>
      </c>
      <c r="AK7" s="2">
        <f t="shared" si="7"/>
        <v>0</v>
      </c>
      <c r="AL7" s="2">
        <f t="shared" si="8"/>
        <v>1.2484076433121018E-2</v>
      </c>
      <c r="AM7" s="2">
        <f t="shared" si="9"/>
        <v>0</v>
      </c>
      <c r="AN7" s="2">
        <f t="shared" si="10"/>
        <v>0</v>
      </c>
      <c r="AP7" t="s">
        <v>453</v>
      </c>
      <c r="AQ7" t="s">
        <v>1732</v>
      </c>
      <c r="AR7">
        <v>2</v>
      </c>
      <c r="AT7" s="104">
        <v>1</v>
      </c>
      <c r="AU7" s="102">
        <v>11</v>
      </c>
      <c r="AV7" s="108">
        <f t="shared" si="11"/>
        <v>1011</v>
      </c>
      <c r="AX7" s="7" t="s">
        <v>538</v>
      </c>
    </row>
    <row r="8" spans="1:51" hidden="1" outlineLevel="1">
      <c r="A8" t="s">
        <v>454</v>
      </c>
      <c r="B8" t="s">
        <v>1732</v>
      </c>
      <c r="C8" s="1">
        <f t="shared" si="0"/>
        <v>6838</v>
      </c>
      <c r="D8" s="7">
        <f>RANK(N8,(N8:P8,Q8:AE8))</f>
        <v>2</v>
      </c>
      <c r="E8" s="7">
        <f>RANK(O8,(N8:P8,Q8:AE8))</f>
        <v>1</v>
      </c>
      <c r="F8" s="7">
        <f>IF(P8&gt;0,RANK(P8,(N8:P8,Q8:AE8)),0)</f>
        <v>0</v>
      </c>
      <c r="G8" s="1">
        <f t="shared" si="1"/>
        <v>22</v>
      </c>
      <c r="H8" s="2">
        <f t="shared" si="2"/>
        <v>3.2173150043872476E-3</v>
      </c>
      <c r="I8" s="2"/>
      <c r="J8" s="2">
        <f t="shared" si="3"/>
        <v>0.49049429657794674</v>
      </c>
      <c r="K8" s="2">
        <f t="shared" si="4"/>
        <v>0.49371161158233401</v>
      </c>
      <c r="L8" s="2">
        <f t="shared" si="5"/>
        <v>0</v>
      </c>
      <c r="M8" s="2">
        <f t="shared" si="6"/>
        <v>1.5794091839719249E-2</v>
      </c>
      <c r="N8" s="1">
        <v>3354</v>
      </c>
      <c r="O8" s="1">
        <v>3376</v>
      </c>
      <c r="R8" s="1">
        <v>93</v>
      </c>
      <c r="AA8" s="1">
        <v>15</v>
      </c>
      <c r="AG8" s="7">
        <f>IF(Q8&gt;0,RANK(Q8,(N8:P8,Q8:AE8)),0)</f>
        <v>0</v>
      </c>
      <c r="AH8" s="7">
        <f>IF(R8&gt;0,RANK(R8,(N8:P8,Q8:AE8)),0)</f>
        <v>3</v>
      </c>
      <c r="AI8" s="7">
        <f>IF(T8&gt;0,RANK(T8,(N8:P8,Q8:AE8)),0)</f>
        <v>0</v>
      </c>
      <c r="AJ8" s="7">
        <f>IF(S8&gt;0,RANK(S8,(N8:P8,Q8:AE8)),0)</f>
        <v>0</v>
      </c>
      <c r="AK8" s="2">
        <f t="shared" si="7"/>
        <v>0</v>
      </c>
      <c r="AL8" s="2">
        <f t="shared" si="8"/>
        <v>1.3600467973091548E-2</v>
      </c>
      <c r="AM8" s="2">
        <f t="shared" si="9"/>
        <v>0</v>
      </c>
      <c r="AN8" s="2">
        <f t="shared" si="10"/>
        <v>0</v>
      </c>
      <c r="AP8" t="s">
        <v>454</v>
      </c>
      <c r="AQ8" t="s">
        <v>1732</v>
      </c>
      <c r="AR8">
        <v>2</v>
      </c>
      <c r="AT8" s="104">
        <v>1</v>
      </c>
      <c r="AU8" s="102">
        <v>13</v>
      </c>
      <c r="AV8" s="108">
        <f t="shared" si="11"/>
        <v>1013</v>
      </c>
      <c r="AX8" s="7" t="s">
        <v>538</v>
      </c>
    </row>
    <row r="9" spans="1:51" hidden="1" outlineLevel="1">
      <c r="A9" t="s">
        <v>481</v>
      </c>
      <c r="B9" t="s">
        <v>1732</v>
      </c>
      <c r="C9" s="1">
        <f t="shared" si="0"/>
        <v>33418</v>
      </c>
      <c r="D9" s="7">
        <f>RANK(N9,(N9:P9,Q9:AE9))</f>
        <v>1</v>
      </c>
      <c r="E9" s="7">
        <f>RANK(O9,(N9:P9,Q9:AE9))</f>
        <v>2</v>
      </c>
      <c r="F9" s="7">
        <f>IF(P9&gt;0,RANK(P9,(N9:P9,Q9:AE9)),0)</f>
        <v>0</v>
      </c>
      <c r="G9" s="1">
        <f t="shared" si="1"/>
        <v>2528</v>
      </c>
      <c r="H9" s="2">
        <f t="shared" si="2"/>
        <v>7.5647854449697766E-2</v>
      </c>
      <c r="I9" s="2"/>
      <c r="J9" s="2">
        <f t="shared" si="3"/>
        <v>0.53019330899515227</v>
      </c>
      <c r="K9" s="2">
        <f t="shared" si="4"/>
        <v>0.45454545454545453</v>
      </c>
      <c r="L9" s="2">
        <f t="shared" si="5"/>
        <v>0</v>
      </c>
      <c r="M9" s="2">
        <f t="shared" si="6"/>
        <v>1.5261236459393202E-2</v>
      </c>
      <c r="N9" s="1">
        <v>17718</v>
      </c>
      <c r="O9" s="1">
        <v>15190</v>
      </c>
      <c r="R9" s="1">
        <v>448</v>
      </c>
      <c r="AA9" s="1">
        <v>62</v>
      </c>
      <c r="AG9" s="7">
        <f>IF(Q9&gt;0,RANK(Q9,(N9:P9,Q9:AE9)),0)</f>
        <v>0</v>
      </c>
      <c r="AH9" s="7">
        <f>IF(R9&gt;0,RANK(R9,(N9:P9,Q9:AE9)),0)</f>
        <v>3</v>
      </c>
      <c r="AI9" s="7">
        <f>IF(T9&gt;0,RANK(T9,(N9:P9,Q9:AE9)),0)</f>
        <v>0</v>
      </c>
      <c r="AJ9" s="7">
        <f>IF(S9&gt;0,RANK(S9,(N9:P9,Q9:AE9)),0)</f>
        <v>0</v>
      </c>
      <c r="AK9" s="2">
        <f t="shared" si="7"/>
        <v>0</v>
      </c>
      <c r="AL9" s="2">
        <f t="shared" si="8"/>
        <v>1.3405948889819858E-2</v>
      </c>
      <c r="AM9" s="2">
        <f t="shared" si="9"/>
        <v>0</v>
      </c>
      <c r="AN9" s="2">
        <f t="shared" si="10"/>
        <v>0</v>
      </c>
      <c r="AP9" t="s">
        <v>481</v>
      </c>
      <c r="AQ9" t="s">
        <v>1732</v>
      </c>
      <c r="AR9">
        <v>3</v>
      </c>
      <c r="AT9" s="104">
        <v>1</v>
      </c>
      <c r="AU9" s="102">
        <v>15</v>
      </c>
      <c r="AV9" s="108">
        <f t="shared" si="11"/>
        <v>1015</v>
      </c>
      <c r="AX9" s="7" t="s">
        <v>538</v>
      </c>
    </row>
    <row r="10" spans="1:51" hidden="1" outlineLevel="1">
      <c r="A10" t="s">
        <v>502</v>
      </c>
      <c r="B10" t="s">
        <v>1732</v>
      </c>
      <c r="C10" s="1">
        <f t="shared" si="0"/>
        <v>9724</v>
      </c>
      <c r="D10" s="7">
        <f>RANK(N10,(N10:P10,Q10:AE10))</f>
        <v>2</v>
      </c>
      <c r="E10" s="7">
        <f>RANK(O10,(N10:P10,Q10:AE10))</f>
        <v>1</v>
      </c>
      <c r="F10" s="7">
        <f>IF(P10&gt;0,RANK(P10,(N10:P10,Q10:AE10)),0)</f>
        <v>0</v>
      </c>
      <c r="G10" s="1">
        <f t="shared" si="1"/>
        <v>70</v>
      </c>
      <c r="H10" s="2">
        <f t="shared" si="2"/>
        <v>7.1986836692719044E-3</v>
      </c>
      <c r="I10" s="2"/>
      <c r="J10" s="2">
        <f t="shared" si="3"/>
        <v>0.4902303578774167</v>
      </c>
      <c r="K10" s="2">
        <f t="shared" si="4"/>
        <v>0.4974290415466886</v>
      </c>
      <c r="L10" s="2">
        <f t="shared" si="5"/>
        <v>0</v>
      </c>
      <c r="M10" s="2">
        <f t="shared" si="6"/>
        <v>1.2340600575894645E-2</v>
      </c>
      <c r="N10" s="1">
        <v>4767</v>
      </c>
      <c r="O10" s="1">
        <v>4837</v>
      </c>
      <c r="R10" s="1">
        <v>120</v>
      </c>
      <c r="AA10" s="1">
        <v>0</v>
      </c>
      <c r="AG10" s="7">
        <f>IF(Q10&gt;0,RANK(Q10,(N10:P10,Q10:AE10)),0)</f>
        <v>0</v>
      </c>
      <c r="AH10" s="7">
        <f>IF(R10&gt;0,RANK(R10,(N10:P10,Q10:AE10)),0)</f>
        <v>3</v>
      </c>
      <c r="AI10" s="7">
        <f>IF(T10&gt;0,RANK(T10,(N10:P10,Q10:AE10)),0)</f>
        <v>0</v>
      </c>
      <c r="AJ10" s="7">
        <f>IF(S10&gt;0,RANK(S10,(N10:P10,Q10:AE10)),0)</f>
        <v>0</v>
      </c>
      <c r="AK10" s="2">
        <f t="shared" si="7"/>
        <v>0</v>
      </c>
      <c r="AL10" s="2">
        <f t="shared" si="8"/>
        <v>1.2340600575894693E-2</v>
      </c>
      <c r="AM10" s="2">
        <f t="shared" si="9"/>
        <v>0</v>
      </c>
      <c r="AN10" s="2">
        <f t="shared" si="10"/>
        <v>0</v>
      </c>
      <c r="AP10" t="s">
        <v>502</v>
      </c>
      <c r="AQ10" t="s">
        <v>1732</v>
      </c>
      <c r="AR10">
        <v>3</v>
      </c>
      <c r="AT10" s="104">
        <v>1</v>
      </c>
      <c r="AU10" s="102">
        <v>17</v>
      </c>
      <c r="AV10" s="108">
        <f t="shared" si="11"/>
        <v>1017</v>
      </c>
      <c r="AX10" s="7" t="s">
        <v>538</v>
      </c>
    </row>
    <row r="11" spans="1:51" hidden="1" outlineLevel="1">
      <c r="A11" t="s">
        <v>1820</v>
      </c>
      <c r="B11" t="s">
        <v>1732</v>
      </c>
      <c r="C11" s="1">
        <f t="shared" si="0"/>
        <v>6096</v>
      </c>
      <c r="D11" s="7">
        <f>RANK(N11,(N11:P11,Q11:AE11))</f>
        <v>1</v>
      </c>
      <c r="E11" s="7">
        <f>RANK(O11,(N11:P11,Q11:AE11))</f>
        <v>2</v>
      </c>
      <c r="F11" s="7">
        <f>IF(P11&gt;0,RANK(P11,(N11:P11,Q11:AE11)),0)</f>
        <v>0</v>
      </c>
      <c r="G11" s="1">
        <f t="shared" si="1"/>
        <v>1011</v>
      </c>
      <c r="H11" s="2">
        <f t="shared" si="2"/>
        <v>0.1658464566929134</v>
      </c>
      <c r="I11" s="2"/>
      <c r="J11" s="2">
        <f t="shared" si="3"/>
        <v>0.5741469816272966</v>
      </c>
      <c r="K11" s="2">
        <f t="shared" si="4"/>
        <v>0.40830052493438318</v>
      </c>
      <c r="L11" s="2">
        <f t="shared" si="5"/>
        <v>0</v>
      </c>
      <c r="M11" s="2">
        <f t="shared" si="6"/>
        <v>1.7552493438320216E-2</v>
      </c>
      <c r="N11" s="1">
        <v>3500</v>
      </c>
      <c r="O11" s="1">
        <v>2489</v>
      </c>
      <c r="R11" s="1">
        <v>99</v>
      </c>
      <c r="AA11" s="1">
        <v>8</v>
      </c>
      <c r="AG11" s="7">
        <f>IF(Q11&gt;0,RANK(Q11,(N11:P11,Q11:AE11)),0)</f>
        <v>0</v>
      </c>
      <c r="AH11" s="7">
        <f>IF(R11&gt;0,RANK(R11,(N11:P11,Q11:AE11)),0)</f>
        <v>3</v>
      </c>
      <c r="AI11" s="7">
        <f>IF(T11&gt;0,RANK(T11,(N11:P11,Q11:AE11)),0)</f>
        <v>0</v>
      </c>
      <c r="AJ11" s="7">
        <f>IF(S11&gt;0,RANK(S11,(N11:P11,Q11:AE11)),0)</f>
        <v>0</v>
      </c>
      <c r="AK11" s="2">
        <f t="shared" si="7"/>
        <v>0</v>
      </c>
      <c r="AL11" s="2">
        <f t="shared" si="8"/>
        <v>1.624015748031496E-2</v>
      </c>
      <c r="AM11" s="2">
        <f t="shared" si="9"/>
        <v>0</v>
      </c>
      <c r="AN11" s="2">
        <f t="shared" si="10"/>
        <v>0</v>
      </c>
      <c r="AP11" t="s">
        <v>1820</v>
      </c>
      <c r="AQ11" t="s">
        <v>1732</v>
      </c>
      <c r="AR11">
        <v>4</v>
      </c>
      <c r="AT11" s="104">
        <v>1</v>
      </c>
      <c r="AU11" s="102">
        <v>19</v>
      </c>
      <c r="AV11" s="108">
        <f t="shared" si="11"/>
        <v>1019</v>
      </c>
      <c r="AX11" s="7" t="s">
        <v>538</v>
      </c>
    </row>
    <row r="12" spans="1:51" hidden="1" outlineLevel="1">
      <c r="A12" t="s">
        <v>2036</v>
      </c>
      <c r="B12" t="s">
        <v>1732</v>
      </c>
      <c r="C12" s="1">
        <f t="shared" si="0"/>
        <v>13698</v>
      </c>
      <c r="D12" s="7">
        <f>RANK(N12,(N12:P12,Q12:AE12))</f>
        <v>2</v>
      </c>
      <c r="E12" s="7">
        <f>RANK(O12,(N12:P12,Q12:AE12))</f>
        <v>1</v>
      </c>
      <c r="F12" s="7">
        <f>IF(P12&gt;0,RANK(P12,(N12:P12,Q12:AE12)),0)</f>
        <v>0</v>
      </c>
      <c r="G12" s="1">
        <f t="shared" si="1"/>
        <v>2108</v>
      </c>
      <c r="H12" s="2">
        <f t="shared" si="2"/>
        <v>0.15389107898963353</v>
      </c>
      <c r="I12" s="2"/>
      <c r="J12" s="2">
        <f t="shared" si="3"/>
        <v>0.41458607095926414</v>
      </c>
      <c r="K12" s="2">
        <f t="shared" si="4"/>
        <v>0.56847714994889764</v>
      </c>
      <c r="L12" s="2">
        <f t="shared" si="5"/>
        <v>0</v>
      </c>
      <c r="M12" s="2">
        <f t="shared" si="6"/>
        <v>1.6936779091838217E-2</v>
      </c>
      <c r="N12" s="1">
        <v>5679</v>
      </c>
      <c r="O12" s="1">
        <v>7787</v>
      </c>
      <c r="R12" s="1">
        <v>197</v>
      </c>
      <c r="AA12" s="1">
        <v>35</v>
      </c>
      <c r="AG12" s="7">
        <f>IF(Q12&gt;0,RANK(Q12,(N12:P12,Q12:AE12)),0)</f>
        <v>0</v>
      </c>
      <c r="AH12" s="7">
        <f>IF(R12&gt;0,RANK(R12,(N12:P12,Q12:AE12)),0)</f>
        <v>3</v>
      </c>
      <c r="AI12" s="7">
        <f>IF(T12&gt;0,RANK(T12,(N12:P12,Q12:AE12)),0)</f>
        <v>0</v>
      </c>
      <c r="AJ12" s="7">
        <f>IF(S12&gt;0,RANK(S12,(N12:P12,Q12:AE12)),0)</f>
        <v>0</v>
      </c>
      <c r="AK12" s="2">
        <f t="shared" si="7"/>
        <v>0</v>
      </c>
      <c r="AL12" s="2">
        <f t="shared" si="8"/>
        <v>1.4381661556431596E-2</v>
      </c>
      <c r="AM12" s="2">
        <f t="shared" si="9"/>
        <v>0</v>
      </c>
      <c r="AN12" s="2">
        <f t="shared" si="10"/>
        <v>0</v>
      </c>
      <c r="AP12" t="s">
        <v>2036</v>
      </c>
      <c r="AQ12" t="s">
        <v>1732</v>
      </c>
      <c r="AR12">
        <v>3</v>
      </c>
      <c r="AT12" s="104">
        <v>1</v>
      </c>
      <c r="AU12" s="102">
        <v>21</v>
      </c>
      <c r="AV12" s="108">
        <f t="shared" si="11"/>
        <v>1021</v>
      </c>
      <c r="AX12" s="7" t="s">
        <v>538</v>
      </c>
    </row>
    <row r="13" spans="1:51" hidden="1" outlineLevel="1">
      <c r="A13" t="s">
        <v>167</v>
      </c>
      <c r="B13" t="s">
        <v>1732</v>
      </c>
      <c r="C13" s="1">
        <f t="shared" si="0"/>
        <v>5104</v>
      </c>
      <c r="D13" s="7">
        <f>RANK(N13,(N13:P13,Q13:AE13))</f>
        <v>1</v>
      </c>
      <c r="E13" s="7">
        <f>RANK(O13,(N13:P13,Q13:AE13))</f>
        <v>2</v>
      </c>
      <c r="F13" s="7">
        <f>IF(P13&gt;0,RANK(P13,(N13:P13,Q13:AE13)),0)</f>
        <v>0</v>
      </c>
      <c r="G13" s="1">
        <f t="shared" si="1"/>
        <v>493</v>
      </c>
      <c r="H13" s="2">
        <f t="shared" si="2"/>
        <v>9.6590909090909088E-2</v>
      </c>
      <c r="I13" s="2"/>
      <c r="J13" s="2">
        <f t="shared" si="3"/>
        <v>0.54467084639498431</v>
      </c>
      <c r="K13" s="2">
        <f t="shared" si="4"/>
        <v>0.44807993730407525</v>
      </c>
      <c r="L13" s="2">
        <f t="shared" si="5"/>
        <v>0</v>
      </c>
      <c r="M13" s="2">
        <f t="shared" si="6"/>
        <v>7.249216300940442E-3</v>
      </c>
      <c r="N13" s="1">
        <v>2780</v>
      </c>
      <c r="O13" s="1">
        <v>2287</v>
      </c>
      <c r="R13" s="1">
        <v>37</v>
      </c>
      <c r="AA13" s="1">
        <v>0</v>
      </c>
      <c r="AG13" s="7">
        <f>IF(Q13&gt;0,RANK(Q13,(N13:P13,Q13:AE13)),0)</f>
        <v>0</v>
      </c>
      <c r="AH13" s="7">
        <f>IF(R13&gt;0,RANK(R13,(N13:P13,Q13:AE13)),0)</f>
        <v>3</v>
      </c>
      <c r="AI13" s="7">
        <f>IF(T13&gt;0,RANK(T13,(N13:P13,Q13:AE13)),0)</f>
        <v>0</v>
      </c>
      <c r="AJ13" s="7">
        <f>IF(S13&gt;0,RANK(S13,(N13:P13,Q13:AE13)),0)</f>
        <v>0</v>
      </c>
      <c r="AK13" s="2">
        <f t="shared" si="7"/>
        <v>0</v>
      </c>
      <c r="AL13" s="2">
        <f t="shared" si="8"/>
        <v>7.2492163009404385E-3</v>
      </c>
      <c r="AM13" s="2">
        <f t="shared" si="9"/>
        <v>0</v>
      </c>
      <c r="AN13" s="2">
        <f t="shared" si="10"/>
        <v>0</v>
      </c>
      <c r="AP13" t="s">
        <v>167</v>
      </c>
      <c r="AQ13" t="s">
        <v>1732</v>
      </c>
      <c r="AR13">
        <v>7</v>
      </c>
      <c r="AT13" s="104">
        <v>1</v>
      </c>
      <c r="AU13" s="102">
        <v>23</v>
      </c>
      <c r="AV13" s="108">
        <f t="shared" si="11"/>
        <v>1023</v>
      </c>
      <c r="AX13" s="7" t="s">
        <v>538</v>
      </c>
    </row>
    <row r="14" spans="1:51" hidden="1" outlineLevel="1">
      <c r="A14" t="s">
        <v>168</v>
      </c>
      <c r="B14" t="s">
        <v>1732</v>
      </c>
      <c r="C14" s="1">
        <f t="shared" si="0"/>
        <v>8895</v>
      </c>
      <c r="D14" s="7">
        <f>RANK(N14,(N14:P14,Q14:AE14))</f>
        <v>2</v>
      </c>
      <c r="E14" s="7">
        <f>RANK(O14,(N14:P14,Q14:AE14))</f>
        <v>1</v>
      </c>
      <c r="F14" s="7">
        <f>IF(P14&gt;0,RANK(P14,(N14:P14,Q14:AE14)),0)</f>
        <v>0</v>
      </c>
      <c r="G14" s="1">
        <f t="shared" si="1"/>
        <v>318</v>
      </c>
      <c r="H14" s="2">
        <f t="shared" si="2"/>
        <v>3.5750421585160203E-2</v>
      </c>
      <c r="I14" s="2"/>
      <c r="J14" s="2">
        <f t="shared" si="3"/>
        <v>0.47723440134907252</v>
      </c>
      <c r="K14" s="2">
        <f t="shared" si="4"/>
        <v>0.51298482293423275</v>
      </c>
      <c r="L14" s="2">
        <f t="shared" si="5"/>
        <v>0</v>
      </c>
      <c r="M14" s="2">
        <f t="shared" si="6"/>
        <v>9.7807757166946674E-3</v>
      </c>
      <c r="N14" s="1">
        <v>4245</v>
      </c>
      <c r="O14" s="1">
        <v>4563</v>
      </c>
      <c r="R14" s="1">
        <v>67</v>
      </c>
      <c r="AA14" s="1">
        <v>20</v>
      </c>
      <c r="AG14" s="7">
        <f>IF(Q14&gt;0,RANK(Q14,(N14:P14,Q14:AE14)),0)</f>
        <v>0</v>
      </c>
      <c r="AH14" s="7">
        <f>IF(R14&gt;0,RANK(R14,(N14:P14,Q14:AE14)),0)</f>
        <v>3</v>
      </c>
      <c r="AI14" s="7">
        <f>IF(T14&gt;0,RANK(T14,(N14:P14,Q14:AE14)),0)</f>
        <v>0</v>
      </c>
      <c r="AJ14" s="7">
        <f>IF(S14&gt;0,RANK(S14,(N14:P14,Q14:AE14)),0)</f>
        <v>0</v>
      </c>
      <c r="AK14" s="2">
        <f t="shared" si="7"/>
        <v>0</v>
      </c>
      <c r="AL14" s="2">
        <f t="shared" si="8"/>
        <v>7.5323215289488481E-3</v>
      </c>
      <c r="AM14" s="2">
        <f t="shared" si="9"/>
        <v>0</v>
      </c>
      <c r="AN14" s="2">
        <f t="shared" si="10"/>
        <v>0</v>
      </c>
      <c r="AP14" t="s">
        <v>168</v>
      </c>
      <c r="AQ14" t="s">
        <v>1732</v>
      </c>
      <c r="AT14" s="104">
        <v>1</v>
      </c>
      <c r="AU14" s="102">
        <v>25</v>
      </c>
      <c r="AV14" s="108">
        <f t="shared" si="11"/>
        <v>1025</v>
      </c>
      <c r="AX14" s="7" t="s">
        <v>538</v>
      </c>
    </row>
    <row r="15" spans="1:51" hidden="1" outlineLevel="1">
      <c r="A15" t="s">
        <v>169</v>
      </c>
      <c r="B15" t="s">
        <v>1732</v>
      </c>
      <c r="C15" s="1">
        <f t="shared" si="0"/>
        <v>5350</v>
      </c>
      <c r="D15" s="7">
        <f>RANK(N15,(N15:P15,Q15:AE15))</f>
        <v>2</v>
      </c>
      <c r="E15" s="7">
        <f>RANK(O15,(N15:P15,Q15:AE15))</f>
        <v>1</v>
      </c>
      <c r="F15" s="7">
        <f>IF(P15&gt;0,RANK(P15,(N15:P15,Q15:AE15)),0)</f>
        <v>0</v>
      </c>
      <c r="G15" s="1">
        <f t="shared" si="1"/>
        <v>1082</v>
      </c>
      <c r="H15" s="2">
        <f t="shared" si="2"/>
        <v>0.20224299065420562</v>
      </c>
      <c r="I15" s="2"/>
      <c r="J15" s="2">
        <f t="shared" si="3"/>
        <v>0.39140186915887848</v>
      </c>
      <c r="K15" s="2">
        <f t="shared" si="4"/>
        <v>0.59364485981308412</v>
      </c>
      <c r="L15" s="2">
        <f t="shared" si="5"/>
        <v>0</v>
      </c>
      <c r="M15" s="2">
        <f t="shared" si="6"/>
        <v>1.495327102803734E-2</v>
      </c>
      <c r="N15" s="1">
        <v>2094</v>
      </c>
      <c r="O15" s="1">
        <v>3176</v>
      </c>
      <c r="R15" s="1">
        <v>69</v>
      </c>
      <c r="AA15" s="1">
        <v>11</v>
      </c>
      <c r="AG15" s="7">
        <f>IF(Q15&gt;0,RANK(Q15,(N15:P15,Q15:AE15)),0)</f>
        <v>0</v>
      </c>
      <c r="AH15" s="7">
        <f>IF(R15&gt;0,RANK(R15,(N15:P15,Q15:AE15)),0)</f>
        <v>3</v>
      </c>
      <c r="AI15" s="7">
        <f>IF(T15&gt;0,RANK(T15,(N15:P15,Q15:AE15)),0)</f>
        <v>0</v>
      </c>
      <c r="AJ15" s="7">
        <f>IF(S15&gt;0,RANK(S15,(N15:P15,Q15:AE15)),0)</f>
        <v>0</v>
      </c>
      <c r="AK15" s="2">
        <f t="shared" si="7"/>
        <v>0</v>
      </c>
      <c r="AL15" s="2">
        <f t="shared" si="8"/>
        <v>1.2897196261682243E-2</v>
      </c>
      <c r="AM15" s="2">
        <f t="shared" si="9"/>
        <v>0</v>
      </c>
      <c r="AN15" s="2">
        <f t="shared" si="10"/>
        <v>0</v>
      </c>
      <c r="AP15" t="s">
        <v>169</v>
      </c>
      <c r="AQ15" t="s">
        <v>1732</v>
      </c>
      <c r="AR15">
        <v>3</v>
      </c>
      <c r="AT15" s="104">
        <v>1</v>
      </c>
      <c r="AU15" s="102">
        <v>27</v>
      </c>
      <c r="AV15" s="108">
        <f t="shared" si="11"/>
        <v>1027</v>
      </c>
      <c r="AX15" s="7" t="s">
        <v>538</v>
      </c>
    </row>
    <row r="16" spans="1:51" hidden="1" outlineLevel="1">
      <c r="A16" t="s">
        <v>457</v>
      </c>
      <c r="B16" t="s">
        <v>1732</v>
      </c>
      <c r="C16" s="1">
        <f t="shared" si="0"/>
        <v>4957</v>
      </c>
      <c r="D16" s="7">
        <f>RANK(N16,(N16:P16,Q16:AE16))</f>
        <v>2</v>
      </c>
      <c r="E16" s="7">
        <f>RANK(O16,(N16:P16,Q16:AE16))</f>
        <v>1</v>
      </c>
      <c r="F16" s="7">
        <f>IF(P16&gt;0,RANK(P16,(N16:P16,Q16:AE16)),0)</f>
        <v>0</v>
      </c>
      <c r="G16" s="1">
        <f t="shared" si="1"/>
        <v>508</v>
      </c>
      <c r="H16" s="2">
        <f t="shared" si="2"/>
        <v>0.10248133951987089</v>
      </c>
      <c r="I16" s="2"/>
      <c r="J16" s="2">
        <f t="shared" si="3"/>
        <v>0.43816824692354245</v>
      </c>
      <c r="K16" s="2">
        <f t="shared" si="4"/>
        <v>0.54064958644341332</v>
      </c>
      <c r="L16" s="2">
        <f t="shared" si="5"/>
        <v>0</v>
      </c>
      <c r="M16" s="2">
        <f t="shared" si="6"/>
        <v>2.1182166633044286E-2</v>
      </c>
      <c r="N16" s="1">
        <v>2172</v>
      </c>
      <c r="O16" s="1">
        <v>2680</v>
      </c>
      <c r="R16" s="1">
        <v>89</v>
      </c>
      <c r="AA16" s="1">
        <v>16</v>
      </c>
      <c r="AG16" s="7">
        <f>IF(Q16&gt;0,RANK(Q16,(N16:P16,Q16:AE16)),0)</f>
        <v>0</v>
      </c>
      <c r="AH16" s="7">
        <f>IF(R16&gt;0,RANK(R16,(N16:P16,Q16:AE16)),0)</f>
        <v>3</v>
      </c>
      <c r="AI16" s="7">
        <f>IF(T16&gt;0,RANK(T16,(N16:P16,Q16:AE16)),0)</f>
        <v>0</v>
      </c>
      <c r="AJ16" s="7">
        <f>IF(S16&gt;0,RANK(S16,(N16:P16,Q16:AE16)),0)</f>
        <v>0</v>
      </c>
      <c r="AK16" s="2">
        <f t="shared" si="7"/>
        <v>0</v>
      </c>
      <c r="AL16" s="2">
        <f t="shared" si="8"/>
        <v>1.7954407908008875E-2</v>
      </c>
      <c r="AM16" s="2">
        <f t="shared" si="9"/>
        <v>0</v>
      </c>
      <c r="AN16" s="2">
        <f t="shared" si="10"/>
        <v>0</v>
      </c>
      <c r="AP16" t="s">
        <v>457</v>
      </c>
      <c r="AQ16" t="s">
        <v>1732</v>
      </c>
      <c r="AR16">
        <v>3</v>
      </c>
      <c r="AT16" s="104">
        <v>1</v>
      </c>
      <c r="AU16" s="102">
        <v>29</v>
      </c>
      <c r="AV16" s="108">
        <f t="shared" si="11"/>
        <v>1029</v>
      </c>
      <c r="AX16" s="7" t="s">
        <v>538</v>
      </c>
    </row>
    <row r="17" spans="1:50" hidden="1" outlineLevel="1">
      <c r="A17" t="s">
        <v>762</v>
      </c>
      <c r="B17" t="s">
        <v>1732</v>
      </c>
      <c r="C17" s="1">
        <f t="shared" si="0"/>
        <v>12920</v>
      </c>
      <c r="D17" s="7">
        <f>RANK(N17,(N17:P17,Q17:AE17))</f>
        <v>2</v>
      </c>
      <c r="E17" s="7">
        <f>RANK(O17,(N17:P17,Q17:AE17))</f>
        <v>1</v>
      </c>
      <c r="F17" s="7">
        <f>IF(P17&gt;0,RANK(P17,(N17:P17,Q17:AE17)),0)</f>
        <v>0</v>
      </c>
      <c r="G17" s="1">
        <f t="shared" si="1"/>
        <v>1007</v>
      </c>
      <c r="H17" s="2">
        <f t="shared" si="2"/>
        <v>7.7941176470588236E-2</v>
      </c>
      <c r="I17" s="2"/>
      <c r="J17" s="2">
        <f t="shared" si="3"/>
        <v>0.45193498452012382</v>
      </c>
      <c r="K17" s="2">
        <f t="shared" si="4"/>
        <v>0.52987616099071211</v>
      </c>
      <c r="L17" s="2">
        <f t="shared" si="5"/>
        <v>0</v>
      </c>
      <c r="M17" s="2">
        <f t="shared" si="6"/>
        <v>1.8188854489164075E-2</v>
      </c>
      <c r="N17" s="1">
        <v>5839</v>
      </c>
      <c r="O17" s="1">
        <v>6846</v>
      </c>
      <c r="R17" s="1">
        <v>211</v>
      </c>
      <c r="AA17" s="1">
        <v>24</v>
      </c>
      <c r="AG17" s="7">
        <f>IF(Q17&gt;0,RANK(Q17,(N17:P17,Q17:AE17)),0)</f>
        <v>0</v>
      </c>
      <c r="AH17" s="7">
        <f>IF(R17&gt;0,RANK(R17,(N17:P17,Q17:AE17)),0)</f>
        <v>3</v>
      </c>
      <c r="AI17" s="7">
        <f>IF(T17&gt;0,RANK(T17,(N17:P17,Q17:AE17)),0)</f>
        <v>0</v>
      </c>
      <c r="AJ17" s="7">
        <f>IF(S17&gt;0,RANK(S17,(N17:P17,Q17:AE17)),0)</f>
        <v>0</v>
      </c>
      <c r="AK17" s="2">
        <f t="shared" si="7"/>
        <v>0</v>
      </c>
      <c r="AL17" s="2">
        <f t="shared" si="8"/>
        <v>1.63312693498452E-2</v>
      </c>
      <c r="AM17" s="2">
        <f t="shared" si="9"/>
        <v>0</v>
      </c>
      <c r="AN17" s="2">
        <f t="shared" si="10"/>
        <v>0</v>
      </c>
      <c r="AP17" t="s">
        <v>762</v>
      </c>
      <c r="AQ17" t="s">
        <v>1732</v>
      </c>
      <c r="AR17">
        <v>2</v>
      </c>
      <c r="AT17" s="104">
        <v>1</v>
      </c>
      <c r="AU17" s="102">
        <v>31</v>
      </c>
      <c r="AV17" s="108">
        <f t="shared" si="11"/>
        <v>1031</v>
      </c>
      <c r="AX17" s="7" t="s">
        <v>538</v>
      </c>
    </row>
    <row r="18" spans="1:50" hidden="1" outlineLevel="1">
      <c r="A18" t="s">
        <v>164</v>
      </c>
      <c r="B18" t="s">
        <v>1732</v>
      </c>
      <c r="C18" s="1">
        <f t="shared" si="0"/>
        <v>17136</v>
      </c>
      <c r="D18" s="7">
        <f>RANK(N18,(N18:P18,Q18:AE18))</f>
        <v>1</v>
      </c>
      <c r="E18" s="7">
        <f>RANK(O18,(N18:P18,Q18:AE18))</f>
        <v>2</v>
      </c>
      <c r="F18" s="7">
        <f>IF(P18&gt;0,RANK(P18,(N18:P18,Q18:AE18)),0)</f>
        <v>0</v>
      </c>
      <c r="G18" s="1">
        <f t="shared" si="1"/>
        <v>2714</v>
      </c>
      <c r="H18" s="2">
        <f t="shared" si="2"/>
        <v>0.15838001867413631</v>
      </c>
      <c r="I18" s="2"/>
      <c r="J18" s="2">
        <f t="shared" si="3"/>
        <v>0.57090336134453779</v>
      </c>
      <c r="K18" s="2">
        <f t="shared" si="4"/>
        <v>0.41252334267040147</v>
      </c>
      <c r="L18" s="2">
        <f t="shared" si="5"/>
        <v>0</v>
      </c>
      <c r="M18" s="2">
        <f t="shared" si="6"/>
        <v>1.6573295985060743E-2</v>
      </c>
      <c r="N18" s="1">
        <v>9783</v>
      </c>
      <c r="O18" s="1">
        <v>7069</v>
      </c>
      <c r="R18" s="1">
        <v>248</v>
      </c>
      <c r="AA18" s="1">
        <v>36</v>
      </c>
      <c r="AG18" s="7">
        <f>IF(Q18&gt;0,RANK(Q18,(N18:P18,Q18:AE18)),0)</f>
        <v>0</v>
      </c>
      <c r="AH18" s="7">
        <f>IF(R18&gt;0,RANK(R18,(N18:P18,Q18:AE18)),0)</f>
        <v>3</v>
      </c>
      <c r="AI18" s="7">
        <f>IF(T18&gt;0,RANK(T18,(N18:P18,Q18:AE18)),0)</f>
        <v>0</v>
      </c>
      <c r="AJ18" s="7">
        <f>IF(S18&gt;0,RANK(S18,(N18:P18,Q18:AE18)),0)</f>
        <v>0</v>
      </c>
      <c r="AK18" s="2">
        <f t="shared" si="7"/>
        <v>0</v>
      </c>
      <c r="AL18" s="2">
        <f t="shared" si="8"/>
        <v>1.4472455648926238E-2</v>
      </c>
      <c r="AM18" s="2">
        <f t="shared" si="9"/>
        <v>0</v>
      </c>
      <c r="AN18" s="2">
        <f t="shared" si="10"/>
        <v>0</v>
      </c>
      <c r="AP18" t="s">
        <v>164</v>
      </c>
      <c r="AQ18" t="s">
        <v>1732</v>
      </c>
      <c r="AR18">
        <v>5</v>
      </c>
      <c r="AT18" s="104">
        <v>1</v>
      </c>
      <c r="AU18" s="102">
        <v>33</v>
      </c>
      <c r="AV18" s="108">
        <f t="shared" si="11"/>
        <v>1033</v>
      </c>
      <c r="AX18" s="7" t="s">
        <v>538</v>
      </c>
    </row>
    <row r="19" spans="1:50" hidden="1" outlineLevel="1">
      <c r="A19" t="s">
        <v>2440</v>
      </c>
      <c r="B19" t="s">
        <v>1732</v>
      </c>
      <c r="C19" s="1">
        <f t="shared" si="0"/>
        <v>4986</v>
      </c>
      <c r="D19" s="7">
        <f>RANK(N19,(N19:P19,Q19:AE19))</f>
        <v>1</v>
      </c>
      <c r="E19" s="7">
        <f>RANK(O19,(N19:P19,Q19:AE19))</f>
        <v>2</v>
      </c>
      <c r="F19" s="7">
        <f>IF(P19&gt;0,RANK(P19,(N19:P19,Q19:AE19)),0)</f>
        <v>0</v>
      </c>
      <c r="G19" s="1">
        <f t="shared" si="1"/>
        <v>362</v>
      </c>
      <c r="H19" s="2">
        <f t="shared" si="2"/>
        <v>7.2603289209787411E-2</v>
      </c>
      <c r="I19" s="2"/>
      <c r="J19" s="2">
        <f t="shared" si="3"/>
        <v>0.52908142799839553</v>
      </c>
      <c r="K19" s="2">
        <f t="shared" si="4"/>
        <v>0.4564781387886081</v>
      </c>
      <c r="L19" s="2">
        <f t="shared" si="5"/>
        <v>0</v>
      </c>
      <c r="M19" s="2">
        <f t="shared" si="6"/>
        <v>1.4440433212996373E-2</v>
      </c>
      <c r="N19" s="1">
        <v>2638</v>
      </c>
      <c r="O19" s="1">
        <v>2276</v>
      </c>
      <c r="R19" s="1">
        <v>60</v>
      </c>
      <c r="AA19" s="1">
        <v>12</v>
      </c>
      <c r="AG19" s="7">
        <f>IF(Q19&gt;0,RANK(Q19,(N19:P19,Q19:AE19)),0)</f>
        <v>0</v>
      </c>
      <c r="AH19" s="7">
        <f>IF(R19&gt;0,RANK(R19,(N19:P19,Q19:AE19)),0)</f>
        <v>3</v>
      </c>
      <c r="AI19" s="7">
        <f>IF(T19&gt;0,RANK(T19,(N19:P19,Q19:AE19)),0)</f>
        <v>0</v>
      </c>
      <c r="AJ19" s="7">
        <f>IF(S19&gt;0,RANK(S19,(N19:P19,Q19:AE19)),0)</f>
        <v>0</v>
      </c>
      <c r="AK19" s="2">
        <f t="shared" si="7"/>
        <v>0</v>
      </c>
      <c r="AL19" s="2">
        <f t="shared" si="8"/>
        <v>1.2033694344163659E-2</v>
      </c>
      <c r="AM19" s="2">
        <f t="shared" si="9"/>
        <v>0</v>
      </c>
      <c r="AN19" s="2">
        <f t="shared" si="10"/>
        <v>0</v>
      </c>
      <c r="AP19" t="s">
        <v>2440</v>
      </c>
      <c r="AQ19" t="s">
        <v>1732</v>
      </c>
      <c r="AR19">
        <v>2</v>
      </c>
      <c r="AT19" s="104">
        <v>1</v>
      </c>
      <c r="AU19" s="102">
        <v>35</v>
      </c>
      <c r="AV19" s="108">
        <f t="shared" si="11"/>
        <v>1035</v>
      </c>
      <c r="AX19" s="7" t="s">
        <v>538</v>
      </c>
    </row>
    <row r="20" spans="1:50" hidden="1" outlineLevel="1">
      <c r="A20" t="s">
        <v>2441</v>
      </c>
      <c r="B20" t="s">
        <v>1732</v>
      </c>
      <c r="C20" s="1">
        <f t="shared" si="0"/>
        <v>4406</v>
      </c>
      <c r="D20" s="7">
        <f>RANK(N20,(N20:P20,Q20:AE20))</f>
        <v>1</v>
      </c>
      <c r="E20" s="7">
        <f>RANK(O20,(N20:P20,Q20:AE20))</f>
        <v>2</v>
      </c>
      <c r="F20" s="7">
        <f>IF(P20&gt;0,RANK(P20,(N20:P20,Q20:AE20)),0)</f>
        <v>0</v>
      </c>
      <c r="G20" s="1">
        <f t="shared" si="1"/>
        <v>709</v>
      </c>
      <c r="H20" s="2">
        <f t="shared" si="2"/>
        <v>0.16091693145710395</v>
      </c>
      <c r="I20" s="2"/>
      <c r="J20" s="2">
        <f t="shared" si="3"/>
        <v>0.57217430776214251</v>
      </c>
      <c r="K20" s="2">
        <f t="shared" si="4"/>
        <v>0.41125737630503856</v>
      </c>
      <c r="L20" s="2">
        <f t="shared" si="5"/>
        <v>0</v>
      </c>
      <c r="M20" s="2">
        <f t="shared" si="6"/>
        <v>1.6568315932818933E-2</v>
      </c>
      <c r="N20" s="1">
        <v>2521</v>
      </c>
      <c r="O20" s="1">
        <v>1812</v>
      </c>
      <c r="R20" s="1">
        <v>69</v>
      </c>
      <c r="AA20" s="1">
        <v>4</v>
      </c>
      <c r="AG20" s="7">
        <f>IF(Q20&gt;0,RANK(Q20,(N20:P20,Q20:AE20)),0)</f>
        <v>0</v>
      </c>
      <c r="AH20" s="7">
        <f>IF(R20&gt;0,RANK(R20,(N20:P20,Q20:AE20)),0)</f>
        <v>3</v>
      </c>
      <c r="AI20" s="7">
        <f>IF(T20&gt;0,RANK(T20,(N20:P20,Q20:AE20)),0)</f>
        <v>0</v>
      </c>
      <c r="AJ20" s="7">
        <f>IF(S20&gt;0,RANK(S20,(N20:P20,Q20:AE20)),0)</f>
        <v>0</v>
      </c>
      <c r="AK20" s="2">
        <f t="shared" si="7"/>
        <v>0</v>
      </c>
      <c r="AL20" s="2">
        <f t="shared" si="8"/>
        <v>1.5660463004993193E-2</v>
      </c>
      <c r="AM20" s="2">
        <f t="shared" si="9"/>
        <v>0</v>
      </c>
      <c r="AN20" s="2">
        <f t="shared" si="10"/>
        <v>0</v>
      </c>
      <c r="AP20" t="s">
        <v>2441</v>
      </c>
      <c r="AQ20" t="s">
        <v>1732</v>
      </c>
      <c r="AR20">
        <v>3</v>
      </c>
      <c r="AT20" s="104">
        <v>1</v>
      </c>
      <c r="AU20" s="102">
        <v>37</v>
      </c>
      <c r="AV20" s="108">
        <f t="shared" si="11"/>
        <v>1037</v>
      </c>
      <c r="AX20" s="7" t="s">
        <v>538</v>
      </c>
    </row>
    <row r="21" spans="1:50" hidden="1" outlineLevel="1">
      <c r="A21" t="s">
        <v>2442</v>
      </c>
      <c r="B21" t="s">
        <v>1732</v>
      </c>
      <c r="C21" s="1">
        <f t="shared" si="0"/>
        <v>11459</v>
      </c>
      <c r="D21" s="7">
        <f>RANK(N21,(N21:P21,Q21:AE21))</f>
        <v>2</v>
      </c>
      <c r="E21" s="7">
        <f>RANK(O21,(N21:P21,Q21:AE21))</f>
        <v>1</v>
      </c>
      <c r="F21" s="7">
        <f>IF(P21&gt;0,RANK(P21,(N21:P21,Q21:AE21)),0)</f>
        <v>0</v>
      </c>
      <c r="G21" s="1">
        <f t="shared" si="1"/>
        <v>1431</v>
      </c>
      <c r="H21" s="2">
        <f t="shared" si="2"/>
        <v>0.124880006981412</v>
      </c>
      <c r="I21" s="2"/>
      <c r="J21" s="2">
        <f t="shared" si="3"/>
        <v>0.43031678156907233</v>
      </c>
      <c r="K21" s="2">
        <f t="shared" si="4"/>
        <v>0.55519678855048438</v>
      </c>
      <c r="L21" s="2">
        <f t="shared" si="5"/>
        <v>0</v>
      </c>
      <c r="M21" s="2">
        <f t="shared" si="6"/>
        <v>1.4486429880443352E-2</v>
      </c>
      <c r="N21" s="1">
        <v>4931</v>
      </c>
      <c r="O21" s="1">
        <v>6362</v>
      </c>
      <c r="R21" s="1">
        <v>144</v>
      </c>
      <c r="AA21" s="1">
        <v>22</v>
      </c>
      <c r="AG21" s="7">
        <f>IF(Q21&gt;0,RANK(Q21,(N21:P21,Q21:AE21)),0)</f>
        <v>0</v>
      </c>
      <c r="AH21" s="7">
        <f>IF(R21&gt;0,RANK(R21,(N21:P21,Q21:AE21)),0)</f>
        <v>3</v>
      </c>
      <c r="AI21" s="7">
        <f>IF(T21&gt;0,RANK(T21,(N21:P21,Q21:AE21)),0)</f>
        <v>0</v>
      </c>
      <c r="AJ21" s="7">
        <f>IF(S21&gt;0,RANK(S21,(N21:P21,Q21:AE21)),0)</f>
        <v>0</v>
      </c>
      <c r="AK21" s="2">
        <f t="shared" si="7"/>
        <v>0</v>
      </c>
      <c r="AL21" s="2">
        <f t="shared" si="8"/>
        <v>1.2566541583035169E-2</v>
      </c>
      <c r="AM21" s="2">
        <f t="shared" si="9"/>
        <v>0</v>
      </c>
      <c r="AN21" s="2">
        <f t="shared" si="10"/>
        <v>0</v>
      </c>
      <c r="AP21" t="s">
        <v>2442</v>
      </c>
      <c r="AQ21" t="s">
        <v>1732</v>
      </c>
      <c r="AR21">
        <v>2</v>
      </c>
      <c r="AT21" s="104">
        <v>1</v>
      </c>
      <c r="AU21" s="102">
        <v>39</v>
      </c>
      <c r="AV21" s="108">
        <f t="shared" si="11"/>
        <v>1039</v>
      </c>
      <c r="AX21" s="7" t="s">
        <v>538</v>
      </c>
    </row>
    <row r="22" spans="1:50" hidden="1" outlineLevel="1">
      <c r="A22" t="s">
        <v>1503</v>
      </c>
      <c r="B22" t="s">
        <v>1732</v>
      </c>
      <c r="C22" s="1">
        <f t="shared" si="0"/>
        <v>4409</v>
      </c>
      <c r="D22" s="7">
        <f>RANK(N22,(N22:P22,Q22:AE22))</f>
        <v>2</v>
      </c>
      <c r="E22" s="7">
        <f>RANK(O22,(N22:P22,Q22:AE22))</f>
        <v>1</v>
      </c>
      <c r="F22" s="7">
        <f>IF(P22&gt;0,RANK(P22,(N22:P22,Q22:AE22)),0)</f>
        <v>0</v>
      </c>
      <c r="G22" s="1">
        <f t="shared" si="1"/>
        <v>455</v>
      </c>
      <c r="H22" s="2">
        <f t="shared" si="2"/>
        <v>0.1031980040825584</v>
      </c>
      <c r="I22" s="2"/>
      <c r="J22" s="2">
        <f t="shared" si="3"/>
        <v>0.43796779315037421</v>
      </c>
      <c r="K22" s="2">
        <f t="shared" si="4"/>
        <v>0.54116579723293268</v>
      </c>
      <c r="L22" s="2">
        <f t="shared" si="5"/>
        <v>0</v>
      </c>
      <c r="M22" s="2">
        <f t="shared" si="6"/>
        <v>2.086640961669306E-2</v>
      </c>
      <c r="N22" s="1">
        <v>1931</v>
      </c>
      <c r="O22" s="1">
        <v>2386</v>
      </c>
      <c r="R22" s="1">
        <v>82</v>
      </c>
      <c r="AA22" s="1">
        <v>10</v>
      </c>
      <c r="AG22" s="7">
        <f>IF(Q22&gt;0,RANK(Q22,(N22:P22,Q22:AE22)),0)</f>
        <v>0</v>
      </c>
      <c r="AH22" s="7">
        <f>IF(R22&gt;0,RANK(R22,(N22:P22,Q22:AE22)),0)</f>
        <v>3</v>
      </c>
      <c r="AI22" s="7">
        <f>IF(T22&gt;0,RANK(T22,(N22:P22,Q22:AE22)),0)</f>
        <v>0</v>
      </c>
      <c r="AJ22" s="7">
        <f>IF(S22&gt;0,RANK(S22,(N22:P22,Q22:AE22)),0)</f>
        <v>0</v>
      </c>
      <c r="AK22" s="2">
        <f t="shared" si="7"/>
        <v>0</v>
      </c>
      <c r="AL22" s="2">
        <f t="shared" si="8"/>
        <v>1.8598321614878656E-2</v>
      </c>
      <c r="AM22" s="2">
        <f t="shared" si="9"/>
        <v>0</v>
      </c>
      <c r="AN22" s="2">
        <f t="shared" si="10"/>
        <v>0</v>
      </c>
      <c r="AP22" t="s">
        <v>1503</v>
      </c>
      <c r="AQ22" t="s">
        <v>1732</v>
      </c>
      <c r="AR22">
        <v>2</v>
      </c>
      <c r="AT22" s="104">
        <v>1</v>
      </c>
      <c r="AU22" s="102">
        <v>41</v>
      </c>
      <c r="AV22" s="108">
        <f t="shared" si="11"/>
        <v>1041</v>
      </c>
      <c r="AX22" s="7" t="s">
        <v>538</v>
      </c>
    </row>
    <row r="23" spans="1:50" hidden="1" outlineLevel="1">
      <c r="A23" t="s">
        <v>206</v>
      </c>
      <c r="B23" t="s">
        <v>1732</v>
      </c>
      <c r="C23" s="1">
        <f t="shared" si="0"/>
        <v>25859</v>
      </c>
      <c r="D23" s="7">
        <f>RANK(N23,(N23:P23,Q23:AE23))</f>
        <v>2</v>
      </c>
      <c r="E23" s="7">
        <f>RANK(O23,(N23:P23,Q23:AE23))</f>
        <v>1</v>
      </c>
      <c r="F23" s="7">
        <f>IF(P23&gt;0,RANK(P23,(N23:P23,Q23:AE23)),0)</f>
        <v>0</v>
      </c>
      <c r="G23" s="1">
        <f t="shared" si="1"/>
        <v>3075</v>
      </c>
      <c r="H23" s="2">
        <f t="shared" si="2"/>
        <v>0.11891411114118876</v>
      </c>
      <c r="I23" s="2"/>
      <c r="J23" s="2">
        <f t="shared" si="3"/>
        <v>0.42437835956533509</v>
      </c>
      <c r="K23" s="2">
        <f t="shared" si="4"/>
        <v>0.54329247070652387</v>
      </c>
      <c r="L23" s="2">
        <f t="shared" si="5"/>
        <v>0</v>
      </c>
      <c r="M23" s="2">
        <f t="shared" si="6"/>
        <v>3.2329169728141038E-2</v>
      </c>
      <c r="N23" s="1">
        <v>10974</v>
      </c>
      <c r="O23" s="1">
        <v>14049</v>
      </c>
      <c r="R23" s="1">
        <v>761</v>
      </c>
      <c r="AA23" s="1">
        <v>75</v>
      </c>
      <c r="AG23" s="7">
        <f>IF(Q23&gt;0,RANK(Q23,(N23:P23,Q23:AE23)),0)</f>
        <v>0</v>
      </c>
      <c r="AH23" s="7">
        <f>IF(R23&gt;0,RANK(R23,(N23:P23,Q23:AE23)),0)</f>
        <v>3</v>
      </c>
      <c r="AI23" s="7">
        <f>IF(T23&gt;0,RANK(T23,(N23:P23,Q23:AE23)),0)</f>
        <v>0</v>
      </c>
      <c r="AJ23" s="7">
        <f>IF(S23&gt;0,RANK(S23,(N23:P23,Q23:AE23)),0)</f>
        <v>0</v>
      </c>
      <c r="AK23" s="2">
        <f t="shared" si="7"/>
        <v>0</v>
      </c>
      <c r="AL23" s="2">
        <f t="shared" si="8"/>
        <v>2.9428825553965737E-2</v>
      </c>
      <c r="AM23" s="2">
        <f t="shared" si="9"/>
        <v>0</v>
      </c>
      <c r="AN23" s="2">
        <f t="shared" si="10"/>
        <v>0</v>
      </c>
      <c r="AP23" t="s">
        <v>206</v>
      </c>
      <c r="AQ23" t="s">
        <v>1732</v>
      </c>
      <c r="AR23">
        <v>4</v>
      </c>
      <c r="AT23" s="104">
        <v>1</v>
      </c>
      <c r="AU23" s="102">
        <v>43</v>
      </c>
      <c r="AV23" s="108">
        <f t="shared" si="11"/>
        <v>1043</v>
      </c>
      <c r="AX23" s="7" t="s">
        <v>538</v>
      </c>
    </row>
    <row r="24" spans="1:50" hidden="1" outlineLevel="1">
      <c r="A24" t="s">
        <v>207</v>
      </c>
      <c r="B24" t="s">
        <v>1732</v>
      </c>
      <c r="C24" s="1">
        <f t="shared" si="0"/>
        <v>12006</v>
      </c>
      <c r="D24" s="7">
        <f>RANK(N24,(N24:P24,Q24:AE24))</f>
        <v>2</v>
      </c>
      <c r="E24" s="7">
        <f>RANK(O24,(N24:P24,Q24:AE24))</f>
        <v>1</v>
      </c>
      <c r="F24" s="7">
        <f>IF(P24&gt;0,RANK(P24,(N24:P24,Q24:AE24)),0)</f>
        <v>0</v>
      </c>
      <c r="G24" s="1">
        <f t="shared" si="1"/>
        <v>1611</v>
      </c>
      <c r="H24" s="2">
        <f t="shared" si="2"/>
        <v>0.13418290854572715</v>
      </c>
      <c r="I24" s="2"/>
      <c r="J24" s="2">
        <f t="shared" si="3"/>
        <v>0.42528735632183906</v>
      </c>
      <c r="K24" s="2">
        <f t="shared" si="4"/>
        <v>0.55947026486756624</v>
      </c>
      <c r="L24" s="2">
        <f t="shared" si="5"/>
        <v>0</v>
      </c>
      <c r="M24" s="2">
        <f t="shared" si="6"/>
        <v>1.5242378810594648E-2</v>
      </c>
      <c r="N24" s="1">
        <v>5106</v>
      </c>
      <c r="O24" s="1">
        <v>6717</v>
      </c>
      <c r="R24" s="1">
        <v>142</v>
      </c>
      <c r="AA24" s="1">
        <v>41</v>
      </c>
      <c r="AG24" s="7">
        <f>IF(Q24&gt;0,RANK(Q24,(N24:P24,Q24:AE24)),0)</f>
        <v>0</v>
      </c>
      <c r="AH24" s="7">
        <f>IF(R24&gt;0,RANK(R24,(N24:P24,Q24:AE24)),0)</f>
        <v>3</v>
      </c>
      <c r="AI24" s="7">
        <f>IF(T24&gt;0,RANK(T24,(N24:P24,Q24:AE24)),0)</f>
        <v>0</v>
      </c>
      <c r="AJ24" s="7">
        <f>IF(S24&gt;0,RANK(S24,(N24:P24,Q24:AE24)),0)</f>
        <v>0</v>
      </c>
      <c r="AK24" s="2">
        <f t="shared" si="7"/>
        <v>0</v>
      </c>
      <c r="AL24" s="2">
        <f t="shared" si="8"/>
        <v>1.1827419623521573E-2</v>
      </c>
      <c r="AM24" s="2">
        <f t="shared" si="9"/>
        <v>0</v>
      </c>
      <c r="AN24" s="2">
        <f t="shared" si="10"/>
        <v>0</v>
      </c>
      <c r="AP24" t="s">
        <v>207</v>
      </c>
      <c r="AQ24" t="s">
        <v>1732</v>
      </c>
      <c r="AR24">
        <v>2</v>
      </c>
      <c r="AT24" s="104">
        <v>1</v>
      </c>
      <c r="AU24" s="102">
        <v>45</v>
      </c>
      <c r="AV24" s="108">
        <f t="shared" si="11"/>
        <v>1045</v>
      </c>
      <c r="AX24" s="7" t="s">
        <v>538</v>
      </c>
    </row>
    <row r="25" spans="1:50" hidden="1" outlineLevel="1">
      <c r="A25" t="s">
        <v>1890</v>
      </c>
      <c r="B25" t="s">
        <v>1732</v>
      </c>
      <c r="C25" s="1">
        <f t="shared" si="0"/>
        <v>16082</v>
      </c>
      <c r="D25" s="7">
        <f>RANK(N25,(N25:P25,Q25:AE25))</f>
        <v>1</v>
      </c>
      <c r="E25" s="7">
        <f>RANK(O25,(N25:P25,Q25:AE25))</f>
        <v>2</v>
      </c>
      <c r="F25" s="7">
        <f>IF(P25&gt;0,RANK(P25,(N25:P25,Q25:AE25)),0)</f>
        <v>0</v>
      </c>
      <c r="G25" s="1">
        <f t="shared" si="1"/>
        <v>4622</v>
      </c>
      <c r="H25" s="2">
        <f t="shared" si="2"/>
        <v>0.28740206441984828</v>
      </c>
      <c r="I25" s="2"/>
      <c r="J25" s="2">
        <f t="shared" si="3"/>
        <v>0.63953488372093026</v>
      </c>
      <c r="K25" s="2">
        <f t="shared" si="4"/>
        <v>0.35213281930108198</v>
      </c>
      <c r="L25" s="2">
        <f t="shared" si="5"/>
        <v>0</v>
      </c>
      <c r="M25" s="2">
        <f t="shared" si="6"/>
        <v>8.3322969779877631E-3</v>
      </c>
      <c r="N25" s="1">
        <v>10285</v>
      </c>
      <c r="O25" s="1">
        <v>5663</v>
      </c>
      <c r="R25" s="1">
        <v>109</v>
      </c>
      <c r="AA25" s="1">
        <v>25</v>
      </c>
      <c r="AG25" s="7">
        <f>IF(Q25&gt;0,RANK(Q25,(N25:P25,Q25:AE25)),0)</f>
        <v>0</v>
      </c>
      <c r="AH25" s="7">
        <f>IF(R25&gt;0,RANK(R25,(N25:P25,Q25:AE25)),0)</f>
        <v>3</v>
      </c>
      <c r="AI25" s="7">
        <f>IF(T25&gt;0,RANK(T25,(N25:P25,Q25:AE25)),0)</f>
        <v>0</v>
      </c>
      <c r="AJ25" s="7">
        <f>IF(S25&gt;0,RANK(S25,(N25:P25,Q25:AE25)),0)</f>
        <v>0</v>
      </c>
      <c r="AK25" s="2">
        <f t="shared" si="7"/>
        <v>0</v>
      </c>
      <c r="AL25" s="2">
        <f t="shared" si="8"/>
        <v>6.7777639597065044E-3</v>
      </c>
      <c r="AM25" s="2">
        <f t="shared" si="9"/>
        <v>0</v>
      </c>
      <c r="AN25" s="2">
        <f t="shared" si="10"/>
        <v>0</v>
      </c>
      <c r="AP25" t="s">
        <v>1890</v>
      </c>
      <c r="AQ25" t="s">
        <v>1732</v>
      </c>
      <c r="AR25">
        <v>7</v>
      </c>
      <c r="AT25" s="104">
        <v>1</v>
      </c>
      <c r="AU25" s="102">
        <v>47</v>
      </c>
      <c r="AV25" s="108">
        <f t="shared" si="11"/>
        <v>1047</v>
      </c>
      <c r="AX25" s="7" t="s">
        <v>538</v>
      </c>
    </row>
    <row r="26" spans="1:50" hidden="1" outlineLevel="1">
      <c r="A26" t="s">
        <v>1891</v>
      </c>
      <c r="B26" t="s">
        <v>1732</v>
      </c>
      <c r="C26" s="1">
        <f t="shared" si="0"/>
        <v>18390</v>
      </c>
      <c r="D26" s="7">
        <f>RANK(N26,(N26:P26,Q26:AE26))</f>
        <v>2</v>
      </c>
      <c r="E26" s="7">
        <f>RANK(O26,(N26:P26,Q26:AE26))</f>
        <v>1</v>
      </c>
      <c r="F26" s="7">
        <f>IF(P26&gt;0,RANK(P26,(N26:P26,Q26:AE26)),0)</f>
        <v>0</v>
      </c>
      <c r="G26" s="1">
        <f t="shared" si="1"/>
        <v>955</v>
      </c>
      <c r="H26" s="2">
        <f t="shared" si="2"/>
        <v>5.1930396954866773E-2</v>
      </c>
      <c r="I26" s="2"/>
      <c r="J26" s="2">
        <f t="shared" si="3"/>
        <v>0.46476345840130506</v>
      </c>
      <c r="K26" s="2">
        <f t="shared" si="4"/>
        <v>0.51669385535617185</v>
      </c>
      <c r="L26" s="2">
        <f t="shared" si="5"/>
        <v>0</v>
      </c>
      <c r="M26" s="2">
        <f t="shared" si="6"/>
        <v>1.8542686242523088E-2</v>
      </c>
      <c r="N26" s="1">
        <v>8547</v>
      </c>
      <c r="O26" s="1">
        <v>9502</v>
      </c>
      <c r="R26" s="1">
        <v>330</v>
      </c>
      <c r="AA26" s="1">
        <v>11</v>
      </c>
      <c r="AG26" s="7">
        <f>IF(Q26&gt;0,RANK(Q26,(N26:P26,Q26:AE26)),0)</f>
        <v>0</v>
      </c>
      <c r="AH26" s="7">
        <f>IF(R26&gt;0,RANK(R26,(N26:P26,Q26:AE26)),0)</f>
        <v>3</v>
      </c>
      <c r="AI26" s="7">
        <f>IF(T26&gt;0,RANK(T26,(N26:P26,Q26:AE26)),0)</f>
        <v>0</v>
      </c>
      <c r="AJ26" s="7">
        <f>IF(S26&gt;0,RANK(S26,(N26:P26,Q26:AE26)),0)</f>
        <v>0</v>
      </c>
      <c r="AK26" s="2">
        <f t="shared" si="7"/>
        <v>0</v>
      </c>
      <c r="AL26" s="2">
        <f t="shared" si="8"/>
        <v>1.794453507340946E-2</v>
      </c>
      <c r="AM26" s="2">
        <f t="shared" si="9"/>
        <v>0</v>
      </c>
      <c r="AN26" s="2">
        <f t="shared" si="10"/>
        <v>0</v>
      </c>
      <c r="AP26" t="s">
        <v>1891</v>
      </c>
      <c r="AQ26" t="s">
        <v>1732</v>
      </c>
      <c r="AR26">
        <v>4</v>
      </c>
      <c r="AT26" s="104">
        <v>1</v>
      </c>
      <c r="AU26" s="102">
        <v>49</v>
      </c>
      <c r="AV26" s="108">
        <f t="shared" si="11"/>
        <v>1049</v>
      </c>
      <c r="AX26" s="7" t="s">
        <v>538</v>
      </c>
    </row>
    <row r="27" spans="1:50" hidden="1" outlineLevel="1">
      <c r="A27" t="s">
        <v>2047</v>
      </c>
      <c r="B27" t="s">
        <v>1732</v>
      </c>
      <c r="C27" s="1">
        <f t="shared" si="0"/>
        <v>21220</v>
      </c>
      <c r="D27" s="7">
        <f>RANK(N27,(N27:P27,Q27:AE27))</f>
        <v>2</v>
      </c>
      <c r="E27" s="7">
        <f>RANK(O27,(N27:P27,Q27:AE27))</f>
        <v>1</v>
      </c>
      <c r="F27" s="7">
        <f>IF(P27&gt;0,RANK(P27,(N27:P27,Q27:AE27)),0)</f>
        <v>0</v>
      </c>
      <c r="G27" s="1">
        <f t="shared" si="1"/>
        <v>7004</v>
      </c>
      <c r="H27" s="2">
        <f t="shared" si="2"/>
        <v>0.3300659754948162</v>
      </c>
      <c r="I27" s="2"/>
      <c r="J27" s="2">
        <f t="shared" si="3"/>
        <v>0.32186616399622997</v>
      </c>
      <c r="K27" s="2">
        <f t="shared" si="4"/>
        <v>0.65193213949104623</v>
      </c>
      <c r="L27" s="2">
        <f t="shared" si="5"/>
        <v>0</v>
      </c>
      <c r="M27" s="2">
        <f t="shared" si="6"/>
        <v>2.620169651272386E-2</v>
      </c>
      <c r="N27" s="1">
        <v>6830</v>
      </c>
      <c r="O27" s="1">
        <v>13834</v>
      </c>
      <c r="R27" s="1">
        <v>510</v>
      </c>
      <c r="AA27" s="1">
        <v>46</v>
      </c>
      <c r="AG27" s="7">
        <f>IF(Q27&gt;0,RANK(Q27,(N27:P27,Q27:AE27)),0)</f>
        <v>0</v>
      </c>
      <c r="AH27" s="7">
        <f>IF(R27&gt;0,RANK(R27,(N27:P27,Q27:AE27)),0)</f>
        <v>3</v>
      </c>
      <c r="AI27" s="7">
        <f>IF(T27&gt;0,RANK(T27,(N27:P27,Q27:AE27)),0)</f>
        <v>0</v>
      </c>
      <c r="AJ27" s="7">
        <f>IF(S27&gt;0,RANK(S27,(N27:P27,Q27:AE27)),0)</f>
        <v>0</v>
      </c>
      <c r="AK27" s="2">
        <f t="shared" si="7"/>
        <v>0</v>
      </c>
      <c r="AL27" s="2">
        <f t="shared" si="8"/>
        <v>2.403393025447691E-2</v>
      </c>
      <c r="AM27" s="2">
        <f t="shared" si="9"/>
        <v>0</v>
      </c>
      <c r="AN27" s="2">
        <f t="shared" si="10"/>
        <v>0</v>
      </c>
      <c r="AP27" t="s">
        <v>2047</v>
      </c>
      <c r="AQ27" t="s">
        <v>1732</v>
      </c>
      <c r="AR27">
        <v>2</v>
      </c>
      <c r="AT27" s="104">
        <v>1</v>
      </c>
      <c r="AU27" s="102">
        <v>51</v>
      </c>
      <c r="AV27" s="108">
        <f t="shared" si="11"/>
        <v>1051</v>
      </c>
      <c r="AX27" s="7" t="s">
        <v>538</v>
      </c>
    </row>
    <row r="28" spans="1:50" hidden="1" outlineLevel="1">
      <c r="A28" t="s">
        <v>2209</v>
      </c>
      <c r="B28" t="s">
        <v>1732</v>
      </c>
      <c r="C28" s="1">
        <f t="shared" si="0"/>
        <v>8869</v>
      </c>
      <c r="D28" s="7">
        <f>RANK(N28,(N28:P28,Q28:AE28))</f>
        <v>2</v>
      </c>
      <c r="E28" s="7">
        <f>RANK(O28,(N28:P28,Q28:AE28))</f>
        <v>1</v>
      </c>
      <c r="F28" s="7">
        <f>IF(P28&gt;0,RANK(P28,(N28:P28,Q28:AE28)),0)</f>
        <v>0</v>
      </c>
      <c r="G28" s="1">
        <f t="shared" si="1"/>
        <v>804</v>
      </c>
      <c r="H28" s="2">
        <f t="shared" si="2"/>
        <v>9.065283571992333E-2</v>
      </c>
      <c r="I28" s="2"/>
      <c r="J28" s="2">
        <f t="shared" si="3"/>
        <v>0.44785206900439734</v>
      </c>
      <c r="K28" s="2">
        <f t="shared" si="4"/>
        <v>0.53850490472432067</v>
      </c>
      <c r="L28" s="2">
        <f t="shared" si="5"/>
        <v>0</v>
      </c>
      <c r="M28" s="2">
        <f t="shared" si="6"/>
        <v>1.3643026271281999E-2</v>
      </c>
      <c r="N28" s="1">
        <v>3972</v>
      </c>
      <c r="O28" s="1">
        <v>4776</v>
      </c>
      <c r="R28" s="1">
        <v>90</v>
      </c>
      <c r="AA28" s="1">
        <v>31</v>
      </c>
      <c r="AG28" s="7">
        <f>IF(Q28&gt;0,RANK(Q28,(N28:P28,Q28:AE28)),0)</f>
        <v>0</v>
      </c>
      <c r="AH28" s="7">
        <f>IF(R28&gt;0,RANK(R28,(N28:P28,Q28:AE28)),0)</f>
        <v>3</v>
      </c>
      <c r="AI28" s="7">
        <f>IF(T28&gt;0,RANK(T28,(N28:P28,Q28:AE28)),0)</f>
        <v>0</v>
      </c>
      <c r="AJ28" s="7">
        <f>IF(S28&gt;0,RANK(S28,(N28:P28,Q28:AE28)),0)</f>
        <v>0</v>
      </c>
      <c r="AK28" s="2">
        <f t="shared" si="7"/>
        <v>0</v>
      </c>
      <c r="AL28" s="2">
        <f t="shared" si="8"/>
        <v>1.0147705491036194E-2</v>
      </c>
      <c r="AM28" s="2">
        <f t="shared" si="9"/>
        <v>0</v>
      </c>
      <c r="AN28" s="2">
        <f t="shared" si="10"/>
        <v>0</v>
      </c>
      <c r="AP28" t="s">
        <v>2209</v>
      </c>
      <c r="AQ28" t="s">
        <v>1732</v>
      </c>
      <c r="AR28">
        <v>1</v>
      </c>
      <c r="AT28" s="104">
        <v>1</v>
      </c>
      <c r="AU28" s="102">
        <v>53</v>
      </c>
      <c r="AV28" s="108">
        <f t="shared" si="11"/>
        <v>1053</v>
      </c>
      <c r="AX28" s="7" t="s">
        <v>538</v>
      </c>
    </row>
    <row r="29" spans="1:50" hidden="1" outlineLevel="1">
      <c r="A29" t="s">
        <v>2904</v>
      </c>
      <c r="B29" t="s">
        <v>1732</v>
      </c>
      <c r="C29" s="1">
        <f t="shared" si="0"/>
        <v>31954</v>
      </c>
      <c r="D29" s="7">
        <f>RANK(N29,(N29:P29,Q29:AE29))</f>
        <v>1</v>
      </c>
      <c r="E29" s="7">
        <f>RANK(O29,(N29:P29,Q29:AE29))</f>
        <v>2</v>
      </c>
      <c r="F29" s="7">
        <f>IF(P29&gt;0,RANK(P29,(N29:P29,Q29:AE29)),0)</f>
        <v>0</v>
      </c>
      <c r="G29" s="1">
        <f t="shared" si="1"/>
        <v>4571</v>
      </c>
      <c r="H29" s="2">
        <f t="shared" si="2"/>
        <v>0.14304938348876509</v>
      </c>
      <c r="I29" s="2"/>
      <c r="J29" s="2">
        <f t="shared" si="3"/>
        <v>0.56149464855730113</v>
      </c>
      <c r="K29" s="2">
        <f t="shared" si="4"/>
        <v>0.41844526506853602</v>
      </c>
      <c r="L29" s="2">
        <f t="shared" si="5"/>
        <v>0</v>
      </c>
      <c r="M29" s="2">
        <f t="shared" si="6"/>
        <v>2.0060086374162844E-2</v>
      </c>
      <c r="N29" s="1">
        <v>17942</v>
      </c>
      <c r="O29" s="1">
        <v>13371</v>
      </c>
      <c r="R29" s="1">
        <v>539</v>
      </c>
      <c r="AA29" s="1">
        <v>102</v>
      </c>
      <c r="AG29" s="7">
        <f>IF(Q29&gt;0,RANK(Q29,(N29:P29,Q29:AE29)),0)</f>
        <v>0</v>
      </c>
      <c r="AH29" s="7">
        <f>IF(R29&gt;0,RANK(R29,(N29:P29,Q29:AE29)),0)</f>
        <v>3</v>
      </c>
      <c r="AI29" s="7">
        <f>IF(T29&gt;0,RANK(T29,(N29:P29,Q29:AE29)),0)</f>
        <v>0</v>
      </c>
      <c r="AJ29" s="7">
        <f>IF(S29&gt;0,RANK(S29,(N29:P29,Q29:AE29)),0)</f>
        <v>0</v>
      </c>
      <c r="AK29" s="2">
        <f t="shared" si="7"/>
        <v>0</v>
      </c>
      <c r="AL29" s="2">
        <f t="shared" si="8"/>
        <v>1.6867997746760968E-2</v>
      </c>
      <c r="AM29" s="2">
        <f t="shared" si="9"/>
        <v>0</v>
      </c>
      <c r="AN29" s="2">
        <f t="shared" si="10"/>
        <v>0</v>
      </c>
      <c r="AP29" t="s">
        <v>2904</v>
      </c>
      <c r="AQ29" t="s">
        <v>1732</v>
      </c>
      <c r="AR29">
        <v>4</v>
      </c>
      <c r="AT29" s="104">
        <v>1</v>
      </c>
      <c r="AU29" s="102">
        <v>55</v>
      </c>
      <c r="AV29" s="108">
        <f t="shared" si="11"/>
        <v>1055</v>
      </c>
      <c r="AX29" s="7" t="s">
        <v>538</v>
      </c>
    </row>
    <row r="30" spans="1:50" hidden="1" outlineLevel="1">
      <c r="A30" t="s">
        <v>1709</v>
      </c>
      <c r="B30" t="s">
        <v>1732</v>
      </c>
      <c r="C30" s="1">
        <f t="shared" si="0"/>
        <v>7380</v>
      </c>
      <c r="D30" s="7">
        <f>RANK(N30,(N30:P30,Q30:AE30))</f>
        <v>1</v>
      </c>
      <c r="E30" s="7">
        <f>RANK(O30,(N30:P30,Q30:AE30))</f>
        <v>2</v>
      </c>
      <c r="F30" s="7">
        <f>IF(P30&gt;0,RANK(P30,(N30:P30,Q30:AE30)),0)</f>
        <v>0</v>
      </c>
      <c r="G30" s="1">
        <f t="shared" si="1"/>
        <v>490</v>
      </c>
      <c r="H30" s="2">
        <f t="shared" si="2"/>
        <v>6.6395663956639567E-2</v>
      </c>
      <c r="I30" s="2"/>
      <c r="J30" s="2">
        <f t="shared" si="3"/>
        <v>0.52276422764227637</v>
      </c>
      <c r="K30" s="2">
        <f t="shared" si="4"/>
        <v>0.45636856368563683</v>
      </c>
      <c r="L30" s="2">
        <f t="shared" si="5"/>
        <v>0</v>
      </c>
      <c r="M30" s="2">
        <f t="shared" si="6"/>
        <v>2.0867208672086801E-2</v>
      </c>
      <c r="N30" s="1">
        <v>3858</v>
      </c>
      <c r="O30" s="1">
        <v>3368</v>
      </c>
      <c r="R30" s="1">
        <v>132</v>
      </c>
      <c r="AA30" s="1">
        <v>22</v>
      </c>
      <c r="AG30" s="7">
        <f>IF(Q30&gt;0,RANK(Q30,(N30:P30,Q30:AE30)),0)</f>
        <v>0</v>
      </c>
      <c r="AH30" s="7">
        <f>IF(R30&gt;0,RANK(R30,(N30:P30,Q30:AE30)),0)</f>
        <v>3</v>
      </c>
      <c r="AI30" s="7">
        <f>IF(T30&gt;0,RANK(T30,(N30:P30,Q30:AE30)),0)</f>
        <v>0</v>
      </c>
      <c r="AJ30" s="7">
        <f>IF(S30&gt;0,RANK(S30,(N30:P30,Q30:AE30)),0)</f>
        <v>0</v>
      </c>
      <c r="AK30" s="2">
        <f t="shared" si="7"/>
        <v>0</v>
      </c>
      <c r="AL30" s="2">
        <f t="shared" si="8"/>
        <v>1.7886178861788619E-2</v>
      </c>
      <c r="AM30" s="2">
        <f t="shared" si="9"/>
        <v>0</v>
      </c>
      <c r="AN30" s="2">
        <f t="shared" si="10"/>
        <v>0</v>
      </c>
      <c r="AP30" t="s">
        <v>1709</v>
      </c>
      <c r="AQ30" t="s">
        <v>1732</v>
      </c>
      <c r="AR30">
        <v>4</v>
      </c>
      <c r="AT30" s="104">
        <v>1</v>
      </c>
      <c r="AU30" s="102">
        <v>57</v>
      </c>
      <c r="AV30" s="108">
        <f t="shared" si="11"/>
        <v>1057</v>
      </c>
      <c r="AX30" s="7" t="s">
        <v>538</v>
      </c>
    </row>
    <row r="31" spans="1:50" hidden="1" outlineLevel="1">
      <c r="A31" t="s">
        <v>957</v>
      </c>
      <c r="B31" t="s">
        <v>1732</v>
      </c>
      <c r="C31" s="1">
        <f t="shared" si="0"/>
        <v>8545</v>
      </c>
      <c r="D31" s="7">
        <f>RANK(N31,(N31:P31,Q31:AE31))</f>
        <v>1</v>
      </c>
      <c r="E31" s="7">
        <f>RANK(O31,(N31:P31,Q31:AE31))</f>
        <v>2</v>
      </c>
      <c r="F31" s="7">
        <f>IF(P31&gt;0,RANK(P31,(N31:P31,Q31:AE31)),0)</f>
        <v>0</v>
      </c>
      <c r="G31" s="1">
        <f t="shared" si="1"/>
        <v>980</v>
      </c>
      <c r="H31" s="2">
        <f t="shared" si="2"/>
        <v>0.1146869514335869</v>
      </c>
      <c r="I31" s="2"/>
      <c r="J31" s="2">
        <f t="shared" si="3"/>
        <v>0.54862492685781161</v>
      </c>
      <c r="K31" s="2">
        <f t="shared" si="4"/>
        <v>0.43393797542422469</v>
      </c>
      <c r="L31" s="2">
        <f t="shared" si="5"/>
        <v>0</v>
      </c>
      <c r="M31" s="2">
        <f t="shared" si="6"/>
        <v>1.7437097717963701E-2</v>
      </c>
      <c r="N31" s="1">
        <v>4688</v>
      </c>
      <c r="O31" s="1">
        <v>3708</v>
      </c>
      <c r="R31" s="1">
        <v>127</v>
      </c>
      <c r="AA31" s="1">
        <v>22</v>
      </c>
      <c r="AG31" s="7">
        <f>IF(Q31&gt;0,RANK(Q31,(N31:P31,Q31:AE31)),0)</f>
        <v>0</v>
      </c>
      <c r="AH31" s="7">
        <f>IF(R31&gt;0,RANK(R31,(N31:P31,Q31:AE31)),0)</f>
        <v>3</v>
      </c>
      <c r="AI31" s="7">
        <f>IF(T31&gt;0,RANK(T31,(N31:P31,Q31:AE31)),0)</f>
        <v>0</v>
      </c>
      <c r="AJ31" s="7">
        <f>IF(S31&gt;0,RANK(S31,(N31:P31,Q31:AE31)),0)</f>
        <v>0</v>
      </c>
      <c r="AK31" s="2">
        <f t="shared" si="7"/>
        <v>0</v>
      </c>
      <c r="AL31" s="2">
        <f t="shared" si="8"/>
        <v>1.4862492685781159E-2</v>
      </c>
      <c r="AM31" s="2">
        <f t="shared" si="9"/>
        <v>0</v>
      </c>
      <c r="AN31" s="2">
        <f t="shared" si="10"/>
        <v>0</v>
      </c>
      <c r="AP31" t="s">
        <v>957</v>
      </c>
      <c r="AQ31" t="s">
        <v>1732</v>
      </c>
      <c r="AR31">
        <v>4</v>
      </c>
      <c r="AT31" s="104">
        <v>1</v>
      </c>
      <c r="AU31" s="102">
        <v>59</v>
      </c>
      <c r="AV31" s="108">
        <f t="shared" si="11"/>
        <v>1059</v>
      </c>
      <c r="AX31" s="7" t="s">
        <v>538</v>
      </c>
    </row>
    <row r="32" spans="1:50" hidden="1" outlineLevel="1">
      <c r="A32" t="s">
        <v>904</v>
      </c>
      <c r="B32" t="s">
        <v>1732</v>
      </c>
      <c r="C32" s="1">
        <f t="shared" si="0"/>
        <v>7857</v>
      </c>
      <c r="D32" s="7">
        <f>RANK(N32,(N32:P32,Q32:AE32))</f>
        <v>2</v>
      </c>
      <c r="E32" s="7">
        <f>RANK(O32,(N32:P32,Q32:AE32))</f>
        <v>1</v>
      </c>
      <c r="F32" s="7">
        <f>IF(P32&gt;0,RANK(P32,(N32:P32,Q32:AE32)),0)</f>
        <v>0</v>
      </c>
      <c r="G32" s="1">
        <f t="shared" si="1"/>
        <v>1793</v>
      </c>
      <c r="H32" s="2">
        <f t="shared" si="2"/>
        <v>0.22820414916634849</v>
      </c>
      <c r="I32" s="2"/>
      <c r="J32" s="2">
        <f t="shared" si="3"/>
        <v>0.37647957235586099</v>
      </c>
      <c r="K32" s="2">
        <f t="shared" si="4"/>
        <v>0.60468372152220951</v>
      </c>
      <c r="L32" s="2">
        <f t="shared" si="5"/>
        <v>0</v>
      </c>
      <c r="M32" s="2">
        <f t="shared" si="6"/>
        <v>1.8836706121929558E-2</v>
      </c>
      <c r="N32" s="1">
        <v>2958</v>
      </c>
      <c r="O32" s="1">
        <v>4751</v>
      </c>
      <c r="R32" s="1">
        <v>123</v>
      </c>
      <c r="AA32" s="1">
        <v>25</v>
      </c>
      <c r="AG32" s="7">
        <f>IF(Q32&gt;0,RANK(Q32,(N32:P32,Q32:AE32)),0)</f>
        <v>0</v>
      </c>
      <c r="AH32" s="7">
        <f>IF(R32&gt;0,RANK(R32,(N32:P32,Q32:AE32)),0)</f>
        <v>3</v>
      </c>
      <c r="AI32" s="7">
        <f>IF(T32&gt;0,RANK(T32,(N32:P32,Q32:AE32)),0)</f>
        <v>0</v>
      </c>
      <c r="AJ32" s="7">
        <f>IF(S32&gt;0,RANK(S32,(N32:P32,Q32:AE32)),0)</f>
        <v>0</v>
      </c>
      <c r="AK32" s="2">
        <f t="shared" si="7"/>
        <v>0</v>
      </c>
      <c r="AL32" s="2">
        <f t="shared" si="8"/>
        <v>1.5654830087819777E-2</v>
      </c>
      <c r="AM32" s="2">
        <f t="shared" si="9"/>
        <v>0</v>
      </c>
      <c r="AN32" s="2">
        <f t="shared" si="10"/>
        <v>0</v>
      </c>
      <c r="AP32" t="s">
        <v>904</v>
      </c>
      <c r="AQ32" t="s">
        <v>1732</v>
      </c>
      <c r="AR32">
        <v>2</v>
      </c>
      <c r="AT32" s="104">
        <v>1</v>
      </c>
      <c r="AU32" s="102">
        <v>61</v>
      </c>
      <c r="AV32" s="108">
        <f t="shared" si="11"/>
        <v>1061</v>
      </c>
      <c r="AX32" s="7" t="s">
        <v>538</v>
      </c>
    </row>
    <row r="33" spans="1:50" hidden="1" outlineLevel="1">
      <c r="A33" t="s">
        <v>1193</v>
      </c>
      <c r="B33" t="s">
        <v>1732</v>
      </c>
      <c r="C33" s="1">
        <f t="shared" si="0"/>
        <v>4266</v>
      </c>
      <c r="D33" s="7">
        <f>RANK(N33,(N33:P33,Q33:AE33))</f>
        <v>1</v>
      </c>
      <c r="E33" s="7">
        <f>RANK(O33,(N33:P33,Q33:AE33))</f>
        <v>2</v>
      </c>
      <c r="F33" s="7">
        <f>IF(P33&gt;0,RANK(P33,(N33:P33,Q33:AE33)),0)</f>
        <v>0</v>
      </c>
      <c r="G33" s="1">
        <f t="shared" si="1"/>
        <v>2910</v>
      </c>
      <c r="H33" s="2">
        <f t="shared" si="2"/>
        <v>0.68213783403656825</v>
      </c>
      <c r="I33" s="2"/>
      <c r="J33" s="2">
        <f t="shared" si="3"/>
        <v>0.83825597749648384</v>
      </c>
      <c r="K33" s="2">
        <f t="shared" si="4"/>
        <v>0.15611814345991562</v>
      </c>
      <c r="L33" s="2">
        <f t="shared" si="5"/>
        <v>0</v>
      </c>
      <c r="M33" s="2">
        <f t="shared" si="6"/>
        <v>5.6258790436005401E-3</v>
      </c>
      <c r="N33" s="1">
        <v>3576</v>
      </c>
      <c r="O33" s="1">
        <v>666</v>
      </c>
      <c r="R33" s="1">
        <v>20</v>
      </c>
      <c r="AA33" s="1">
        <v>4</v>
      </c>
      <c r="AG33" s="7">
        <f>IF(Q33&gt;0,RANK(Q33,(N33:P33,Q33:AE33)),0)</f>
        <v>0</v>
      </c>
      <c r="AH33" s="7">
        <f>IF(R33&gt;0,RANK(R33,(N33:P33,Q33:AE33)),0)</f>
        <v>3</v>
      </c>
      <c r="AI33" s="7">
        <f>IF(T33&gt;0,RANK(T33,(N33:P33,Q33:AE33)),0)</f>
        <v>0</v>
      </c>
      <c r="AJ33" s="7">
        <f>IF(S33&gt;0,RANK(S33,(N33:P33,Q33:AE33)),0)</f>
        <v>0</v>
      </c>
      <c r="AK33" s="2">
        <f t="shared" si="7"/>
        <v>0</v>
      </c>
      <c r="AL33" s="2">
        <f t="shared" si="8"/>
        <v>4.6882325363338025E-3</v>
      </c>
      <c r="AM33" s="2">
        <f t="shared" si="9"/>
        <v>0</v>
      </c>
      <c r="AN33" s="2">
        <f t="shared" si="10"/>
        <v>0</v>
      </c>
      <c r="AP33" t="s">
        <v>1193</v>
      </c>
      <c r="AQ33" t="s">
        <v>1732</v>
      </c>
      <c r="AR33">
        <v>7</v>
      </c>
      <c r="AT33" s="104">
        <v>1</v>
      </c>
      <c r="AU33" s="102">
        <v>63</v>
      </c>
      <c r="AV33" s="108">
        <f t="shared" si="11"/>
        <v>1063</v>
      </c>
      <c r="AX33" s="7" t="s">
        <v>538</v>
      </c>
    </row>
    <row r="34" spans="1:50" hidden="1" outlineLevel="1">
      <c r="A34" t="s">
        <v>866</v>
      </c>
      <c r="B34" t="s">
        <v>1732</v>
      </c>
      <c r="C34" s="1">
        <f t="shared" ref="C34:C69" si="12">SUM(N34:AE34)</f>
        <v>6391</v>
      </c>
      <c r="D34" s="7">
        <f>RANK(N34,(N34:P34,Q34:AE34))</f>
        <v>1</v>
      </c>
      <c r="E34" s="7">
        <f>RANK(O34,(N34:P34,Q34:AE34))</f>
        <v>2</v>
      </c>
      <c r="F34" s="7">
        <f>IF(P34&gt;0,RANK(P34,(N34:P34,Q34:AE34)),0)</f>
        <v>0</v>
      </c>
      <c r="G34" s="1">
        <f t="shared" si="1"/>
        <v>2462</v>
      </c>
      <c r="H34" s="2">
        <f t="shared" si="2"/>
        <v>0.38522922860272257</v>
      </c>
      <c r="I34" s="2"/>
      <c r="J34" s="2">
        <f t="shared" ref="J34:J69" si="13">IF($C34=0,"-",N34/$C34)</f>
        <v>0.68956344859959318</v>
      </c>
      <c r="K34" s="2">
        <f t="shared" ref="K34:K69" si="14">IF($C34=0,"-",O34/$C34)</f>
        <v>0.3043342199968706</v>
      </c>
      <c r="L34" s="2">
        <f t="shared" ref="L34:L69" si="15">IF($C34=0,"-",P34/$C34)</f>
        <v>0</v>
      </c>
      <c r="M34" s="2">
        <f t="shared" ref="M34:M65" si="16">IF(C34=0,"-",(1-J34-K34-L34))</f>
        <v>6.1023314035362208E-3</v>
      </c>
      <c r="N34" s="1">
        <v>4407</v>
      </c>
      <c r="O34" s="1">
        <v>1945</v>
      </c>
      <c r="R34" s="1">
        <v>32</v>
      </c>
      <c r="AA34" s="1">
        <v>7</v>
      </c>
      <c r="AG34" s="7">
        <f>IF(Q34&gt;0,RANK(Q34,(N34:P34,Q34:AE34)),0)</f>
        <v>0</v>
      </c>
      <c r="AH34" s="7">
        <f>IF(R34&gt;0,RANK(R34,(N34:P34,Q34:AE34)),0)</f>
        <v>3</v>
      </c>
      <c r="AI34" s="7">
        <f>IF(T34&gt;0,RANK(T34,(N34:P34,Q34:AE34)),0)</f>
        <v>0</v>
      </c>
      <c r="AJ34" s="7">
        <f>IF(S34&gt;0,RANK(S34,(N34:P34,Q34:AE34)),0)</f>
        <v>0</v>
      </c>
      <c r="AK34" s="2">
        <f t="shared" ref="AK34:AK69" si="17">IF($C34=0,"-",Q34/$C34)</f>
        <v>0</v>
      </c>
      <c r="AL34" s="2">
        <f t="shared" ref="AL34:AL69" si="18">IF($C34=0,"-",R34/$C34)</f>
        <v>5.0070411516194646E-3</v>
      </c>
      <c r="AM34" s="2">
        <f t="shared" ref="AM34:AM69" si="19">IF($C34=0,"-",T34/$C34)</f>
        <v>0</v>
      </c>
      <c r="AN34" s="2">
        <f t="shared" ref="AN34:AN69" si="20">IF($C34=0,"-",S34/$C34)</f>
        <v>0</v>
      </c>
      <c r="AP34" t="s">
        <v>866</v>
      </c>
      <c r="AQ34" t="s">
        <v>1732</v>
      </c>
      <c r="AR34">
        <v>7</v>
      </c>
      <c r="AT34" s="104">
        <v>1</v>
      </c>
      <c r="AU34" s="102">
        <v>65</v>
      </c>
      <c r="AV34" s="108">
        <f t="shared" ref="AV34:AV65" si="21">AT34*1000+AU34</f>
        <v>1065</v>
      </c>
      <c r="AX34" s="7" t="s">
        <v>538</v>
      </c>
    </row>
    <row r="35" spans="1:50" hidden="1" outlineLevel="1">
      <c r="A35" t="s">
        <v>901</v>
      </c>
      <c r="B35" t="s">
        <v>1732</v>
      </c>
      <c r="C35" s="1">
        <f t="shared" si="12"/>
        <v>5499</v>
      </c>
      <c r="D35" s="7">
        <f>RANK(N35,(N35:P35,Q35:AE35))</f>
        <v>2</v>
      </c>
      <c r="E35" s="7">
        <f>RANK(O35,(N35:P35,Q35:AE35))</f>
        <v>1</v>
      </c>
      <c r="F35" s="7">
        <f>IF(P35&gt;0,RANK(P35,(N35:P35,Q35:AE35)),0)</f>
        <v>0</v>
      </c>
      <c r="G35" s="1">
        <f t="shared" si="1"/>
        <v>66</v>
      </c>
      <c r="H35" s="2">
        <f t="shared" si="2"/>
        <v>1.2002182214948172E-2</v>
      </c>
      <c r="I35" s="2"/>
      <c r="J35" s="2">
        <f t="shared" si="13"/>
        <v>0.48808874340789232</v>
      </c>
      <c r="K35" s="2">
        <f t="shared" si="14"/>
        <v>0.50009092562284052</v>
      </c>
      <c r="L35" s="2">
        <f t="shared" si="15"/>
        <v>0</v>
      </c>
      <c r="M35" s="2">
        <f t="shared" si="16"/>
        <v>1.1820330969267157E-2</v>
      </c>
      <c r="N35" s="1">
        <v>2684</v>
      </c>
      <c r="O35" s="1">
        <v>2750</v>
      </c>
      <c r="R35" s="1">
        <v>60</v>
      </c>
      <c r="AA35" s="1">
        <v>5</v>
      </c>
      <c r="AG35" s="7">
        <f>IF(Q35&gt;0,RANK(Q35,(N35:P35,Q35:AE35)),0)</f>
        <v>0</v>
      </c>
      <c r="AH35" s="7">
        <f>IF(R35&gt;0,RANK(R35,(N35:P35,Q35:AE35)),0)</f>
        <v>3</v>
      </c>
      <c r="AI35" s="7">
        <f>IF(T35&gt;0,RANK(T35,(N35:P35,Q35:AE35)),0)</f>
        <v>0</v>
      </c>
      <c r="AJ35" s="7">
        <f>IF(S35&gt;0,RANK(S35,(N35:P35,Q35:AE35)),0)</f>
        <v>0</v>
      </c>
      <c r="AK35" s="2">
        <f t="shared" si="17"/>
        <v>0</v>
      </c>
      <c r="AL35" s="2">
        <f t="shared" si="18"/>
        <v>1.0911074740861976E-2</v>
      </c>
      <c r="AM35" s="2">
        <f t="shared" si="19"/>
        <v>0</v>
      </c>
      <c r="AN35" s="2">
        <f t="shared" si="20"/>
        <v>0</v>
      </c>
      <c r="AP35" t="s">
        <v>901</v>
      </c>
      <c r="AQ35" t="s">
        <v>1732</v>
      </c>
      <c r="AR35">
        <v>2</v>
      </c>
      <c r="AT35" s="104">
        <v>1</v>
      </c>
      <c r="AU35" s="102">
        <v>67</v>
      </c>
      <c r="AV35" s="108">
        <f t="shared" si="21"/>
        <v>1067</v>
      </c>
      <c r="AX35" s="7" t="s">
        <v>538</v>
      </c>
    </row>
    <row r="36" spans="1:50" hidden="1" outlineLevel="1">
      <c r="A36" t="s">
        <v>590</v>
      </c>
      <c r="B36" t="s">
        <v>1732</v>
      </c>
      <c r="C36" s="1">
        <f t="shared" si="12"/>
        <v>25492</v>
      </c>
      <c r="D36" s="7">
        <f>RANK(N36,(N36:P36,Q36:AE36))</f>
        <v>2</v>
      </c>
      <c r="E36" s="7">
        <f>RANK(O36,(N36:P36,Q36:AE36))</f>
        <v>1</v>
      </c>
      <c r="F36" s="7">
        <f>IF(P36&gt;0,RANK(P36,(N36:P36,Q36:AE36)),0)</f>
        <v>0</v>
      </c>
      <c r="G36" s="1">
        <f t="shared" si="1"/>
        <v>7165</v>
      </c>
      <c r="H36" s="2">
        <f t="shared" si="2"/>
        <v>0.28106857053193157</v>
      </c>
      <c r="I36" s="2"/>
      <c r="J36" s="2">
        <f t="shared" si="13"/>
        <v>0.35375804173858466</v>
      </c>
      <c r="K36" s="2">
        <f t="shared" si="14"/>
        <v>0.63482661227051629</v>
      </c>
      <c r="L36" s="2">
        <f t="shared" si="15"/>
        <v>0</v>
      </c>
      <c r="M36" s="2">
        <f t="shared" si="16"/>
        <v>1.1415345990899106E-2</v>
      </c>
      <c r="N36" s="1">
        <v>9018</v>
      </c>
      <c r="O36" s="1">
        <v>16183</v>
      </c>
      <c r="R36" s="1">
        <v>231</v>
      </c>
      <c r="AA36" s="1">
        <v>60</v>
      </c>
      <c r="AG36" s="7">
        <f>IF(Q36&gt;0,RANK(Q36,(N36:P36,Q36:AE36)),0)</f>
        <v>0</v>
      </c>
      <c r="AH36" s="7">
        <f>IF(R36&gt;0,RANK(R36,(N36:P36,Q36:AE36)),0)</f>
        <v>3</v>
      </c>
      <c r="AI36" s="7">
        <f>IF(T36&gt;0,RANK(T36,(N36:P36,Q36:AE36)),0)</f>
        <v>0</v>
      </c>
      <c r="AJ36" s="7">
        <f>IF(S36&gt;0,RANK(S36,(N36:P36,Q36:AE36)),0)</f>
        <v>0</v>
      </c>
      <c r="AK36" s="2">
        <f t="shared" si="17"/>
        <v>0</v>
      </c>
      <c r="AL36" s="2">
        <f t="shared" si="18"/>
        <v>9.0616664051467125E-3</v>
      </c>
      <c r="AM36" s="2">
        <f t="shared" si="19"/>
        <v>0</v>
      </c>
      <c r="AN36" s="2">
        <f t="shared" si="20"/>
        <v>0</v>
      </c>
      <c r="AP36" t="s">
        <v>590</v>
      </c>
      <c r="AQ36" t="s">
        <v>1732</v>
      </c>
      <c r="AR36">
        <v>2</v>
      </c>
      <c r="AT36" s="104">
        <v>1</v>
      </c>
      <c r="AU36" s="102">
        <v>69</v>
      </c>
      <c r="AV36" s="108">
        <f t="shared" si="21"/>
        <v>1069</v>
      </c>
      <c r="AX36" s="7" t="s">
        <v>538</v>
      </c>
    </row>
    <row r="37" spans="1:50" hidden="1" outlineLevel="1">
      <c r="A37" t="s">
        <v>868</v>
      </c>
      <c r="B37" t="s">
        <v>1732</v>
      </c>
      <c r="C37" s="1">
        <f t="shared" si="12"/>
        <v>12475</v>
      </c>
      <c r="D37" s="7">
        <f>RANK(N37,(N37:P37,Q37:AE37))</f>
        <v>1</v>
      </c>
      <c r="E37" s="7">
        <f>RANK(O37,(N37:P37,Q37:AE37))</f>
        <v>2</v>
      </c>
      <c r="F37" s="7">
        <f>IF(P37&gt;0,RANK(P37,(N37:P37,Q37:AE37)),0)</f>
        <v>0</v>
      </c>
      <c r="G37" s="1">
        <f t="shared" si="1"/>
        <v>1791</v>
      </c>
      <c r="H37" s="2">
        <f t="shared" si="2"/>
        <v>0.14356713426853707</v>
      </c>
      <c r="I37" s="2"/>
      <c r="J37" s="2">
        <f t="shared" si="13"/>
        <v>0.56168336673346697</v>
      </c>
      <c r="K37" s="2">
        <f t="shared" si="14"/>
        <v>0.41811623246492985</v>
      </c>
      <c r="L37" s="2">
        <f t="shared" si="15"/>
        <v>0</v>
      </c>
      <c r="M37" s="2">
        <f t="shared" si="16"/>
        <v>2.020040080160318E-2</v>
      </c>
      <c r="N37" s="1">
        <v>7007</v>
      </c>
      <c r="O37" s="1">
        <v>5216</v>
      </c>
      <c r="R37" s="1">
        <v>224</v>
      </c>
      <c r="AA37" s="1">
        <v>28</v>
      </c>
      <c r="AG37" s="7">
        <f>IF(Q37&gt;0,RANK(Q37,(N37:P37,Q37:AE37)),0)</f>
        <v>0</v>
      </c>
      <c r="AH37" s="7">
        <f>IF(R37&gt;0,RANK(R37,(N37:P37,Q37:AE37)),0)</f>
        <v>3</v>
      </c>
      <c r="AI37" s="7">
        <f>IF(T37&gt;0,RANK(T37,(N37:P37,Q37:AE37)),0)</f>
        <v>0</v>
      </c>
      <c r="AJ37" s="7">
        <f>IF(S37&gt;0,RANK(S37,(N37:P37,Q37:AE37)),0)</f>
        <v>0</v>
      </c>
      <c r="AK37" s="2">
        <f t="shared" si="17"/>
        <v>0</v>
      </c>
      <c r="AL37" s="2">
        <f t="shared" si="18"/>
        <v>1.7955911823647294E-2</v>
      </c>
      <c r="AM37" s="2">
        <f t="shared" si="19"/>
        <v>0</v>
      </c>
      <c r="AN37" s="2">
        <f t="shared" si="20"/>
        <v>0</v>
      </c>
      <c r="AP37" t="s">
        <v>868</v>
      </c>
      <c r="AQ37" t="s">
        <v>1732</v>
      </c>
      <c r="AR37">
        <v>5</v>
      </c>
      <c r="AT37" s="104">
        <v>1</v>
      </c>
      <c r="AU37" s="102">
        <v>71</v>
      </c>
      <c r="AV37" s="108">
        <f t="shared" si="21"/>
        <v>1071</v>
      </c>
      <c r="AX37" s="7" t="s">
        <v>538</v>
      </c>
    </row>
    <row r="38" spans="1:50" hidden="1" outlineLevel="1">
      <c r="A38" t="s">
        <v>588</v>
      </c>
      <c r="B38" t="s">
        <v>1732</v>
      </c>
      <c r="C38" s="1">
        <f t="shared" si="12"/>
        <v>215449</v>
      </c>
      <c r="D38" s="7">
        <f>RANK(N38,(N38:P38,Q38:AE38))</f>
        <v>1</v>
      </c>
      <c r="E38" s="7">
        <f>RANK(O38,(N38:P38,Q38:AE38))</f>
        <v>2</v>
      </c>
      <c r="F38" s="7">
        <f>IF(P38&gt;0,RANK(P38,(N38:P38,Q38:AE38)),0)</f>
        <v>0</v>
      </c>
      <c r="G38" s="1">
        <f t="shared" si="1"/>
        <v>27839</v>
      </c>
      <c r="H38" s="2">
        <f t="shared" si="2"/>
        <v>0.12921387428115239</v>
      </c>
      <c r="I38" s="2"/>
      <c r="J38" s="2">
        <f t="shared" si="13"/>
        <v>0.55659576048159887</v>
      </c>
      <c r="K38" s="2">
        <f t="shared" si="14"/>
        <v>0.42738188620044654</v>
      </c>
      <c r="L38" s="2">
        <f t="shared" si="15"/>
        <v>0</v>
      </c>
      <c r="M38" s="2">
        <f t="shared" si="16"/>
        <v>1.6022353317954596E-2</v>
      </c>
      <c r="N38" s="1">
        <v>119918</v>
      </c>
      <c r="O38" s="1">
        <v>92079</v>
      </c>
      <c r="R38" s="1">
        <v>3152</v>
      </c>
      <c r="AA38" s="1">
        <v>300</v>
      </c>
      <c r="AG38" s="7">
        <f>IF(Q38&gt;0,RANK(Q38,(N38:P38,Q38:AE38)),0)</f>
        <v>0</v>
      </c>
      <c r="AH38" s="7">
        <f>IF(R38&gt;0,RANK(R38,(N38:P38,Q38:AE38)),0)</f>
        <v>3</v>
      </c>
      <c r="AI38" s="7">
        <f>IF(T38&gt;0,RANK(T38,(N38:P38,Q38:AE38)),0)</f>
        <v>0</v>
      </c>
      <c r="AJ38" s="7">
        <f>IF(S38&gt;0,RANK(S38,(N38:P38,Q38:AE38)),0)</f>
        <v>0</v>
      </c>
      <c r="AK38" s="2">
        <f t="shared" si="17"/>
        <v>0</v>
      </c>
      <c r="AL38" s="2">
        <f t="shared" si="18"/>
        <v>1.4629912415467234E-2</v>
      </c>
      <c r="AM38" s="2">
        <f t="shared" si="19"/>
        <v>0</v>
      </c>
      <c r="AN38" s="2">
        <f t="shared" si="20"/>
        <v>0</v>
      </c>
      <c r="AP38" t="s">
        <v>588</v>
      </c>
      <c r="AQ38" t="s">
        <v>1732</v>
      </c>
      <c r="AT38" s="104">
        <v>1</v>
      </c>
      <c r="AU38" s="102">
        <v>73</v>
      </c>
      <c r="AV38" s="108">
        <f t="shared" si="21"/>
        <v>1073</v>
      </c>
      <c r="AX38" s="7" t="s">
        <v>538</v>
      </c>
    </row>
    <row r="39" spans="1:50" hidden="1" outlineLevel="1">
      <c r="A39" t="s">
        <v>1444</v>
      </c>
      <c r="B39" t="s">
        <v>1732</v>
      </c>
      <c r="C39" s="1">
        <f t="shared" si="12"/>
        <v>5805</v>
      </c>
      <c r="D39" s="7">
        <f>RANK(N39,(N39:P39,Q39:AE39))</f>
        <v>1</v>
      </c>
      <c r="E39" s="7">
        <f>RANK(O39,(N39:P39,Q39:AE39))</f>
        <v>2</v>
      </c>
      <c r="F39" s="7">
        <f>IF(P39&gt;0,RANK(P39,(N39:P39,Q39:AE39)),0)</f>
        <v>0</v>
      </c>
      <c r="G39" s="1">
        <f t="shared" si="1"/>
        <v>82</v>
      </c>
      <c r="H39" s="2">
        <f t="shared" si="2"/>
        <v>1.4125753660637381E-2</v>
      </c>
      <c r="I39" s="2"/>
      <c r="J39" s="2">
        <f t="shared" si="13"/>
        <v>0.50094745908699401</v>
      </c>
      <c r="K39" s="2">
        <f t="shared" si="14"/>
        <v>0.48682170542635661</v>
      </c>
      <c r="L39" s="2">
        <f t="shared" si="15"/>
        <v>0</v>
      </c>
      <c r="M39" s="2">
        <f t="shared" si="16"/>
        <v>1.2230835486649383E-2</v>
      </c>
      <c r="N39" s="1">
        <v>2908</v>
      </c>
      <c r="O39" s="1">
        <v>2826</v>
      </c>
      <c r="R39" s="1">
        <v>71</v>
      </c>
      <c r="AA39" s="1">
        <v>0</v>
      </c>
      <c r="AG39" s="7">
        <f>IF(Q39&gt;0,RANK(Q39,(N39:P39,Q39:AE39)),0)</f>
        <v>0</v>
      </c>
      <c r="AH39" s="7">
        <f>IF(R39&gt;0,RANK(R39,(N39:P39,Q39:AE39)),0)</f>
        <v>3</v>
      </c>
      <c r="AI39" s="7">
        <f>IF(T39&gt;0,RANK(T39,(N39:P39,Q39:AE39)),0)</f>
        <v>0</v>
      </c>
      <c r="AJ39" s="7">
        <f>IF(S39&gt;0,RANK(S39,(N39:P39,Q39:AE39)),0)</f>
        <v>0</v>
      </c>
      <c r="AK39" s="2">
        <f t="shared" si="17"/>
        <v>0</v>
      </c>
      <c r="AL39" s="2">
        <f t="shared" si="18"/>
        <v>1.223083548664944E-2</v>
      </c>
      <c r="AM39" s="2">
        <f t="shared" si="19"/>
        <v>0</v>
      </c>
      <c r="AN39" s="2">
        <f t="shared" si="20"/>
        <v>0</v>
      </c>
      <c r="AP39" t="s">
        <v>1444</v>
      </c>
      <c r="AQ39" t="s">
        <v>1732</v>
      </c>
      <c r="AR39">
        <v>4</v>
      </c>
      <c r="AT39" s="104">
        <v>1</v>
      </c>
      <c r="AU39" s="102">
        <v>75</v>
      </c>
      <c r="AV39" s="108">
        <f t="shared" si="21"/>
        <v>1075</v>
      </c>
      <c r="AX39" s="7" t="s">
        <v>538</v>
      </c>
    </row>
    <row r="40" spans="1:50" hidden="1" outlineLevel="1">
      <c r="A40" t="s">
        <v>500</v>
      </c>
      <c r="B40" t="s">
        <v>1732</v>
      </c>
      <c r="C40" s="1">
        <f t="shared" si="12"/>
        <v>26259</v>
      </c>
      <c r="D40" s="7">
        <f>RANK(N40,(N40:P40,Q40:AE40))</f>
        <v>1</v>
      </c>
      <c r="E40" s="7">
        <f>RANK(O40,(N40:P40,Q40:AE40))</f>
        <v>2</v>
      </c>
      <c r="F40" s="7">
        <f>IF(P40&gt;0,RANK(P40,(N40:P40,Q40:AE40)),0)</f>
        <v>0</v>
      </c>
      <c r="G40" s="1">
        <f t="shared" si="1"/>
        <v>468</v>
      </c>
      <c r="H40" s="2">
        <f t="shared" si="2"/>
        <v>1.7822460870558665E-2</v>
      </c>
      <c r="I40" s="2"/>
      <c r="J40" s="2">
        <f t="shared" si="13"/>
        <v>0.49712479530827525</v>
      </c>
      <c r="K40" s="2">
        <f t="shared" si="14"/>
        <v>0.47930233443771658</v>
      </c>
      <c r="L40" s="2">
        <f t="shared" si="15"/>
        <v>0</v>
      </c>
      <c r="M40" s="2">
        <f t="shared" si="16"/>
        <v>2.3572870254008171E-2</v>
      </c>
      <c r="N40" s="1">
        <v>13054</v>
      </c>
      <c r="O40" s="1">
        <v>12586</v>
      </c>
      <c r="R40" s="1">
        <v>534</v>
      </c>
      <c r="AA40" s="1">
        <v>85</v>
      </c>
      <c r="AG40" s="7">
        <f>IF(Q40&gt;0,RANK(Q40,(N40:P40,Q40:AE40)),0)</f>
        <v>0</v>
      </c>
      <c r="AH40" s="7">
        <f>IF(R40&gt;0,RANK(R40,(N40:P40,Q40:AE40)),0)</f>
        <v>3</v>
      </c>
      <c r="AI40" s="7">
        <f>IF(T40&gt;0,RANK(T40,(N40:P40,Q40:AE40)),0)</f>
        <v>0</v>
      </c>
      <c r="AJ40" s="7">
        <f>IF(S40&gt;0,RANK(S40,(N40:P40,Q40:AE40)),0)</f>
        <v>0</v>
      </c>
      <c r="AK40" s="2">
        <f t="shared" si="17"/>
        <v>0</v>
      </c>
      <c r="AL40" s="2">
        <f t="shared" si="18"/>
        <v>2.0335884839483606E-2</v>
      </c>
      <c r="AM40" s="2">
        <f t="shared" si="19"/>
        <v>0</v>
      </c>
      <c r="AN40" s="2">
        <f t="shared" si="20"/>
        <v>0</v>
      </c>
      <c r="AP40" t="s">
        <v>500</v>
      </c>
      <c r="AQ40" t="s">
        <v>1732</v>
      </c>
      <c r="AR40">
        <v>5</v>
      </c>
      <c r="AT40" s="104">
        <v>1</v>
      </c>
      <c r="AU40" s="102">
        <v>77</v>
      </c>
      <c r="AV40" s="108">
        <f t="shared" si="21"/>
        <v>1077</v>
      </c>
      <c r="AX40" s="7" t="s">
        <v>538</v>
      </c>
    </row>
    <row r="41" spans="1:50" hidden="1" outlineLevel="1">
      <c r="A41" t="s">
        <v>1008</v>
      </c>
      <c r="B41" t="s">
        <v>1732</v>
      </c>
      <c r="C41" s="1">
        <f t="shared" si="12"/>
        <v>10507</v>
      </c>
      <c r="D41" s="7">
        <f>RANK(N41,(N41:P41,Q41:AE41))</f>
        <v>1</v>
      </c>
      <c r="E41" s="7">
        <f>RANK(O41,(N41:P41,Q41:AE41))</f>
        <v>2</v>
      </c>
      <c r="F41" s="7">
        <f>IF(P41&gt;0,RANK(P41,(N41:P41,Q41:AE41)),0)</f>
        <v>0</v>
      </c>
      <c r="G41" s="1">
        <f t="shared" si="1"/>
        <v>2092</v>
      </c>
      <c r="H41" s="2">
        <f t="shared" si="2"/>
        <v>0.1991053583325402</v>
      </c>
      <c r="I41" s="2"/>
      <c r="J41" s="2">
        <f t="shared" si="13"/>
        <v>0.58932140477776718</v>
      </c>
      <c r="K41" s="2">
        <f t="shared" si="14"/>
        <v>0.39021604644522701</v>
      </c>
      <c r="L41" s="2">
        <f t="shared" si="15"/>
        <v>0</v>
      </c>
      <c r="M41" s="2">
        <f t="shared" si="16"/>
        <v>2.0462548777005818E-2</v>
      </c>
      <c r="N41" s="1">
        <v>6192</v>
      </c>
      <c r="O41" s="1">
        <v>4100</v>
      </c>
      <c r="R41" s="1">
        <v>188</v>
      </c>
      <c r="AA41" s="1">
        <v>27</v>
      </c>
      <c r="AG41" s="7">
        <f>IF(Q41&gt;0,RANK(Q41,(N41:P41,Q41:AE41)),0)</f>
        <v>0</v>
      </c>
      <c r="AH41" s="7">
        <f>IF(R41&gt;0,RANK(R41,(N41:P41,Q41:AE41)),0)</f>
        <v>3</v>
      </c>
      <c r="AI41" s="7">
        <f>IF(T41&gt;0,RANK(T41,(N41:P41,Q41:AE41)),0)</f>
        <v>0</v>
      </c>
      <c r="AJ41" s="7">
        <f>IF(S41&gt;0,RANK(S41,(N41:P41,Q41:AE41)),0)</f>
        <v>0</v>
      </c>
      <c r="AK41" s="2">
        <f t="shared" si="17"/>
        <v>0</v>
      </c>
      <c r="AL41" s="2">
        <f t="shared" si="18"/>
        <v>1.7892833349195773E-2</v>
      </c>
      <c r="AM41" s="2">
        <f t="shared" si="19"/>
        <v>0</v>
      </c>
      <c r="AN41" s="2">
        <f t="shared" si="20"/>
        <v>0</v>
      </c>
      <c r="AP41" t="s">
        <v>1008</v>
      </c>
      <c r="AQ41" t="s">
        <v>1732</v>
      </c>
      <c r="AT41" s="104">
        <v>1</v>
      </c>
      <c r="AU41" s="102">
        <v>79</v>
      </c>
      <c r="AV41" s="108">
        <f t="shared" si="21"/>
        <v>1079</v>
      </c>
      <c r="AX41" s="7" t="s">
        <v>538</v>
      </c>
    </row>
    <row r="42" spans="1:50" hidden="1" outlineLevel="1">
      <c r="A42" t="s">
        <v>1009</v>
      </c>
      <c r="B42" t="s">
        <v>1732</v>
      </c>
      <c r="C42" s="1">
        <f t="shared" si="12"/>
        <v>29113</v>
      </c>
      <c r="D42" s="7">
        <f>RANK(N42,(N42:P42,Q42:AE42))</f>
        <v>2</v>
      </c>
      <c r="E42" s="7">
        <f>RANK(O42,(N42:P42,Q42:AE42))</f>
        <v>1</v>
      </c>
      <c r="F42" s="7">
        <f>IF(P42&gt;0,RANK(P42,(N42:P42,Q42:AE42)),0)</f>
        <v>0</v>
      </c>
      <c r="G42" s="1">
        <f t="shared" si="1"/>
        <v>4743</v>
      </c>
      <c r="H42" s="2">
        <f t="shared" si="2"/>
        <v>0.16291690997149039</v>
      </c>
      <c r="I42" s="2"/>
      <c r="J42" s="2">
        <f t="shared" si="13"/>
        <v>0.40435544258578643</v>
      </c>
      <c r="K42" s="2">
        <f t="shared" si="14"/>
        <v>0.56727235255727682</v>
      </c>
      <c r="L42" s="2">
        <f t="shared" si="15"/>
        <v>0</v>
      </c>
      <c r="M42" s="2">
        <f t="shared" si="16"/>
        <v>2.83722048569367E-2</v>
      </c>
      <c r="N42" s="1">
        <v>11772</v>
      </c>
      <c r="O42" s="1">
        <v>16515</v>
      </c>
      <c r="R42" s="1">
        <v>826</v>
      </c>
      <c r="AA42" s="1">
        <v>0</v>
      </c>
      <c r="AG42" s="7">
        <f>IF(Q42&gt;0,RANK(Q42,(N42:P42,Q42:AE42)),0)</f>
        <v>0</v>
      </c>
      <c r="AH42" s="7">
        <f>IF(R42&gt;0,RANK(R42,(N42:P42,Q42:AE42)),0)</f>
        <v>3</v>
      </c>
      <c r="AI42" s="7">
        <f>IF(T42&gt;0,RANK(T42,(N42:P42,Q42:AE42)),0)</f>
        <v>0</v>
      </c>
      <c r="AJ42" s="7">
        <f>IF(S42&gt;0,RANK(S42,(N42:P42,Q42:AE42)),0)</f>
        <v>0</v>
      </c>
      <c r="AK42" s="2">
        <f t="shared" si="17"/>
        <v>0</v>
      </c>
      <c r="AL42" s="2">
        <f t="shared" si="18"/>
        <v>2.8372204856936763E-2</v>
      </c>
      <c r="AM42" s="2">
        <f t="shared" si="19"/>
        <v>0</v>
      </c>
      <c r="AN42" s="2">
        <f t="shared" si="20"/>
        <v>0</v>
      </c>
      <c r="AP42" t="s">
        <v>1009</v>
      </c>
      <c r="AQ42" t="s">
        <v>1732</v>
      </c>
      <c r="AR42">
        <v>3</v>
      </c>
      <c r="AT42" s="104">
        <v>1</v>
      </c>
      <c r="AU42" s="102">
        <v>81</v>
      </c>
      <c r="AV42" s="108">
        <f t="shared" si="21"/>
        <v>1081</v>
      </c>
      <c r="AX42" s="7" t="s">
        <v>538</v>
      </c>
    </row>
    <row r="43" spans="1:50" hidden="1" outlineLevel="1">
      <c r="A43" t="s">
        <v>936</v>
      </c>
      <c r="B43" t="s">
        <v>1732</v>
      </c>
      <c r="C43" s="1">
        <f t="shared" si="12"/>
        <v>20708</v>
      </c>
      <c r="D43" s="7">
        <f>RANK(N43,(N43:P43,Q43:AE43))</f>
        <v>2</v>
      </c>
      <c r="E43" s="7">
        <f>RANK(O43,(N43:P43,Q43:AE43))</f>
        <v>1</v>
      </c>
      <c r="F43" s="7">
        <f>IF(P43&gt;0,RANK(P43,(N43:P43,Q43:AE43)),0)</f>
        <v>0</v>
      </c>
      <c r="G43" s="1">
        <f t="shared" si="1"/>
        <v>1245</v>
      </c>
      <c r="H43" s="2">
        <f t="shared" si="2"/>
        <v>6.0121692099671623E-2</v>
      </c>
      <c r="I43" s="2"/>
      <c r="J43" s="2">
        <f t="shared" si="13"/>
        <v>0.45871160903998454</v>
      </c>
      <c r="K43" s="2">
        <f t="shared" si="14"/>
        <v>0.5188333011396562</v>
      </c>
      <c r="L43" s="2">
        <f t="shared" si="15"/>
        <v>0</v>
      </c>
      <c r="M43" s="2">
        <f t="shared" si="16"/>
        <v>2.2455089820359264E-2</v>
      </c>
      <c r="N43" s="1">
        <v>9499</v>
      </c>
      <c r="O43" s="1">
        <v>10744</v>
      </c>
      <c r="R43" s="1">
        <v>410</v>
      </c>
      <c r="AA43" s="1">
        <v>55</v>
      </c>
      <c r="AG43" s="7">
        <f>IF(Q43&gt;0,RANK(Q43,(N43:P43,Q43:AE43)),0)</f>
        <v>0</v>
      </c>
      <c r="AH43" s="7">
        <f>IF(R43&gt;0,RANK(R43,(N43:P43,Q43:AE43)),0)</f>
        <v>3</v>
      </c>
      <c r="AI43" s="7">
        <f>IF(T43&gt;0,RANK(T43,(N43:P43,Q43:AE43)),0)</f>
        <v>0</v>
      </c>
      <c r="AJ43" s="7">
        <f>IF(S43&gt;0,RANK(S43,(N43:P43,Q43:AE43)),0)</f>
        <v>0</v>
      </c>
      <c r="AK43" s="2">
        <f t="shared" si="17"/>
        <v>0</v>
      </c>
      <c r="AL43" s="2">
        <f t="shared" si="18"/>
        <v>1.9799111454510333E-2</v>
      </c>
      <c r="AM43" s="2">
        <f t="shared" si="19"/>
        <v>0</v>
      </c>
      <c r="AN43" s="2">
        <f t="shared" si="20"/>
        <v>0</v>
      </c>
      <c r="AP43" t="s">
        <v>936</v>
      </c>
      <c r="AQ43" t="s">
        <v>1732</v>
      </c>
      <c r="AR43">
        <v>5</v>
      </c>
      <c r="AT43" s="104">
        <v>1</v>
      </c>
      <c r="AU43" s="102">
        <v>83</v>
      </c>
      <c r="AV43" s="108">
        <f t="shared" si="21"/>
        <v>1083</v>
      </c>
      <c r="AX43" s="7" t="s">
        <v>538</v>
      </c>
    </row>
    <row r="44" spans="1:50" hidden="1" outlineLevel="1">
      <c r="A44" t="s">
        <v>505</v>
      </c>
      <c r="B44" t="s">
        <v>1732</v>
      </c>
      <c r="C44" s="1">
        <f t="shared" si="12"/>
        <v>5480</v>
      </c>
      <c r="D44" s="7">
        <f>RANK(N44,(N44:P44,Q44:AE44))</f>
        <v>1</v>
      </c>
      <c r="E44" s="7">
        <f>RANK(O44,(N44:P44,Q44:AE44))</f>
        <v>2</v>
      </c>
      <c r="F44" s="7">
        <f>IF(P44&gt;0,RANK(P44,(N44:P44,Q44:AE44)),0)</f>
        <v>0</v>
      </c>
      <c r="G44" s="1">
        <f t="shared" si="1"/>
        <v>2737</v>
      </c>
      <c r="H44" s="2">
        <f t="shared" si="2"/>
        <v>0.49945255474452555</v>
      </c>
      <c r="I44" s="2"/>
      <c r="J44" s="2">
        <f t="shared" si="13"/>
        <v>0.74525547445255469</v>
      </c>
      <c r="K44" s="2">
        <f t="shared" si="14"/>
        <v>0.2458029197080292</v>
      </c>
      <c r="L44" s="2">
        <f t="shared" si="15"/>
        <v>0</v>
      </c>
      <c r="M44" s="2">
        <f t="shared" si="16"/>
        <v>8.9416058394161113E-3</v>
      </c>
      <c r="N44" s="1">
        <v>4084</v>
      </c>
      <c r="O44" s="1">
        <v>1347</v>
      </c>
      <c r="R44" s="1">
        <v>40</v>
      </c>
      <c r="AA44" s="1">
        <v>9</v>
      </c>
      <c r="AG44" s="7">
        <f>IF(Q44&gt;0,RANK(Q44,(N44:P44,Q44:AE44)),0)</f>
        <v>0</v>
      </c>
      <c r="AH44" s="7">
        <f>IF(R44&gt;0,RANK(R44,(N44:P44,Q44:AE44)),0)</f>
        <v>3</v>
      </c>
      <c r="AI44" s="7">
        <f>IF(T44&gt;0,RANK(T44,(N44:P44,Q44:AE44)),0)</f>
        <v>0</v>
      </c>
      <c r="AJ44" s="7">
        <f>IF(S44&gt;0,RANK(S44,(N44:P44,Q44:AE44)),0)</f>
        <v>0</v>
      </c>
      <c r="AK44" s="2">
        <f t="shared" si="17"/>
        <v>0</v>
      </c>
      <c r="AL44" s="2">
        <f t="shared" si="18"/>
        <v>7.2992700729927005E-3</v>
      </c>
      <c r="AM44" s="2">
        <f t="shared" si="19"/>
        <v>0</v>
      </c>
      <c r="AN44" s="2">
        <f t="shared" si="20"/>
        <v>0</v>
      </c>
      <c r="AP44" t="s">
        <v>505</v>
      </c>
      <c r="AQ44" t="s">
        <v>1732</v>
      </c>
      <c r="AR44">
        <v>7</v>
      </c>
      <c r="AT44" s="104">
        <v>1</v>
      </c>
      <c r="AU44" s="102">
        <v>85</v>
      </c>
      <c r="AV44" s="108">
        <f t="shared" si="21"/>
        <v>1085</v>
      </c>
      <c r="AX44" s="7" t="s">
        <v>538</v>
      </c>
    </row>
    <row r="45" spans="1:50" hidden="1" outlineLevel="1">
      <c r="A45" t="s">
        <v>1830</v>
      </c>
      <c r="B45" t="s">
        <v>1732</v>
      </c>
      <c r="C45" s="1">
        <f t="shared" si="12"/>
        <v>6986</v>
      </c>
      <c r="D45" s="7">
        <f>RANK(N45,(N45:P45,Q45:AE45))</f>
        <v>1</v>
      </c>
      <c r="E45" s="7">
        <f>RANK(O45,(N45:P45,Q45:AE45))</f>
        <v>2</v>
      </c>
      <c r="F45" s="7">
        <f>IF(P45&gt;0,RANK(P45,(N45:P45,Q45:AE45)),0)</f>
        <v>0</v>
      </c>
      <c r="G45" s="1">
        <f t="shared" si="1"/>
        <v>5068</v>
      </c>
      <c r="H45" s="2">
        <f t="shared" si="2"/>
        <v>0.72545090180360716</v>
      </c>
      <c r="I45" s="2"/>
      <c r="J45" s="2">
        <f t="shared" si="13"/>
        <v>0.85699971371314054</v>
      </c>
      <c r="K45" s="2">
        <f t="shared" si="14"/>
        <v>0.13154881190953335</v>
      </c>
      <c r="L45" s="2">
        <f t="shared" si="15"/>
        <v>0</v>
      </c>
      <c r="M45" s="2">
        <f t="shared" si="16"/>
        <v>1.1451474377326104E-2</v>
      </c>
      <c r="N45" s="1">
        <v>5987</v>
      </c>
      <c r="O45" s="1">
        <v>919</v>
      </c>
      <c r="R45" s="1">
        <v>76</v>
      </c>
      <c r="AA45" s="1">
        <v>4</v>
      </c>
      <c r="AG45" s="7">
        <f>IF(Q45&gt;0,RANK(Q45,(N45:P45,Q45:AE45)),0)</f>
        <v>0</v>
      </c>
      <c r="AH45" s="7">
        <f>IF(R45&gt;0,RANK(R45,(N45:P45,Q45:AE45)),0)</f>
        <v>3</v>
      </c>
      <c r="AI45" s="7">
        <f>IF(T45&gt;0,RANK(T45,(N45:P45,Q45:AE45)),0)</f>
        <v>0</v>
      </c>
      <c r="AJ45" s="7">
        <f>IF(S45&gt;0,RANK(S45,(N45:P45,Q45:AE45)),0)</f>
        <v>0</v>
      </c>
      <c r="AK45" s="2">
        <f t="shared" si="17"/>
        <v>0</v>
      </c>
      <c r="AL45" s="2">
        <f t="shared" si="18"/>
        <v>1.0878900658459777E-2</v>
      </c>
      <c r="AM45" s="2">
        <f t="shared" si="19"/>
        <v>0</v>
      </c>
      <c r="AN45" s="2">
        <f t="shared" si="20"/>
        <v>0</v>
      </c>
      <c r="AP45" t="s">
        <v>1830</v>
      </c>
      <c r="AQ45" t="s">
        <v>1732</v>
      </c>
      <c r="AR45">
        <v>3</v>
      </c>
      <c r="AT45" s="104">
        <v>1</v>
      </c>
      <c r="AU45" s="102">
        <v>87</v>
      </c>
      <c r="AV45" s="108">
        <f t="shared" si="21"/>
        <v>1087</v>
      </c>
      <c r="AX45" s="7" t="s">
        <v>538</v>
      </c>
    </row>
    <row r="46" spans="1:50" hidden="1" outlineLevel="1">
      <c r="A46" t="s">
        <v>1228</v>
      </c>
      <c r="B46" t="s">
        <v>1732</v>
      </c>
      <c r="C46" s="1">
        <f t="shared" si="12"/>
        <v>89740</v>
      </c>
      <c r="D46" s="7">
        <f>RANK(N46,(N46:P46,Q46:AE46))</f>
        <v>2</v>
      </c>
      <c r="E46" s="7">
        <f>RANK(O46,(N46:P46,Q46:AE46))</f>
        <v>1</v>
      </c>
      <c r="F46" s="7">
        <f>IF(P46&gt;0,RANK(P46,(N46:P46,Q46:AE46)),0)</f>
        <v>0</v>
      </c>
      <c r="G46" s="1">
        <f t="shared" si="1"/>
        <v>32</v>
      </c>
      <c r="H46" s="2">
        <f t="shared" si="2"/>
        <v>3.5658569199910854E-4</v>
      </c>
      <c r="I46" s="2"/>
      <c r="J46" s="2">
        <f t="shared" si="13"/>
        <v>0.48396478716291508</v>
      </c>
      <c r="K46" s="2">
        <f t="shared" si="14"/>
        <v>0.48432137285491422</v>
      </c>
      <c r="L46" s="2">
        <f t="shared" si="15"/>
        <v>0</v>
      </c>
      <c r="M46" s="2">
        <f t="shared" si="16"/>
        <v>3.1713839982170644E-2</v>
      </c>
      <c r="N46" s="1">
        <v>43431</v>
      </c>
      <c r="O46" s="1">
        <v>43463</v>
      </c>
      <c r="R46" s="1">
        <v>2579</v>
      </c>
      <c r="AA46" s="1">
        <v>267</v>
      </c>
      <c r="AG46" s="7">
        <f>IF(Q46&gt;0,RANK(Q46,(N46:P46,Q46:AE46)),0)</f>
        <v>0</v>
      </c>
      <c r="AH46" s="7">
        <f>IF(R46&gt;0,RANK(R46,(N46:P46,Q46:AE46)),0)</f>
        <v>3</v>
      </c>
      <c r="AI46" s="7">
        <f>IF(T46&gt;0,RANK(T46,(N46:P46,Q46:AE46)),0)</f>
        <v>0</v>
      </c>
      <c r="AJ46" s="7">
        <f>IF(S46&gt;0,RANK(S46,(N46:P46,Q46:AE46)),0)</f>
        <v>0</v>
      </c>
      <c r="AK46" s="2">
        <f t="shared" si="17"/>
        <v>0</v>
      </c>
      <c r="AL46" s="2">
        <f t="shared" si="18"/>
        <v>2.8738578114553152E-2</v>
      </c>
      <c r="AM46" s="2">
        <f t="shared" si="19"/>
        <v>0</v>
      </c>
      <c r="AN46" s="2">
        <f t="shared" si="20"/>
        <v>0</v>
      </c>
      <c r="AP46" t="s">
        <v>1228</v>
      </c>
      <c r="AQ46" t="s">
        <v>1732</v>
      </c>
      <c r="AR46">
        <v>5</v>
      </c>
      <c r="AT46" s="104">
        <v>1</v>
      </c>
      <c r="AU46" s="102">
        <v>89</v>
      </c>
      <c r="AV46" s="108">
        <f t="shared" si="21"/>
        <v>1089</v>
      </c>
      <c r="AX46" s="7" t="s">
        <v>538</v>
      </c>
    </row>
    <row r="47" spans="1:50" hidden="1" outlineLevel="1">
      <c r="A47" t="s">
        <v>1229</v>
      </c>
      <c r="B47" t="s">
        <v>1732</v>
      </c>
      <c r="C47" s="1">
        <f t="shared" si="12"/>
        <v>7906</v>
      </c>
      <c r="D47" s="7">
        <f>RANK(N47,(N47:P47,Q47:AE47))</f>
        <v>1</v>
      </c>
      <c r="E47" s="7">
        <f>RANK(O47,(N47:P47,Q47:AE47))</f>
        <v>2</v>
      </c>
      <c r="F47" s="7">
        <f>IF(P47&gt;0,RANK(P47,(N47:P47,Q47:AE47)),0)</f>
        <v>0</v>
      </c>
      <c r="G47" s="1">
        <f t="shared" si="1"/>
        <v>1971</v>
      </c>
      <c r="H47" s="2">
        <f t="shared" si="2"/>
        <v>0.24930432582848469</v>
      </c>
      <c r="I47" s="2"/>
      <c r="J47" s="2">
        <f t="shared" si="13"/>
        <v>0.62092081963066026</v>
      </c>
      <c r="K47" s="2">
        <f t="shared" si="14"/>
        <v>0.37161649380217554</v>
      </c>
      <c r="L47" s="2">
        <f t="shared" si="15"/>
        <v>0</v>
      </c>
      <c r="M47" s="2">
        <f t="shared" si="16"/>
        <v>7.4626865671642006E-3</v>
      </c>
      <c r="N47" s="1">
        <v>4909</v>
      </c>
      <c r="O47" s="1">
        <v>2938</v>
      </c>
      <c r="R47" s="1">
        <v>48</v>
      </c>
      <c r="AA47" s="1">
        <v>11</v>
      </c>
      <c r="AG47" s="7">
        <f>IF(Q47&gt;0,RANK(Q47,(N47:P47,Q47:AE47)),0)</f>
        <v>0</v>
      </c>
      <c r="AH47" s="7">
        <f>IF(R47&gt;0,RANK(R47,(N47:P47,Q47:AE47)),0)</f>
        <v>3</v>
      </c>
      <c r="AI47" s="7">
        <f>IF(T47&gt;0,RANK(T47,(N47:P47,Q47:AE47)),0)</f>
        <v>0</v>
      </c>
      <c r="AJ47" s="7">
        <f>IF(S47&gt;0,RANK(S47,(N47:P47,Q47:AE47)),0)</f>
        <v>0</v>
      </c>
      <c r="AK47" s="2">
        <f t="shared" si="17"/>
        <v>0</v>
      </c>
      <c r="AL47" s="2">
        <f t="shared" si="18"/>
        <v>6.0713382241335693E-3</v>
      </c>
      <c r="AM47" s="2">
        <f t="shared" si="19"/>
        <v>0</v>
      </c>
      <c r="AN47" s="2">
        <f t="shared" si="20"/>
        <v>0</v>
      </c>
      <c r="AP47" t="s">
        <v>1229</v>
      </c>
      <c r="AQ47" t="s">
        <v>1732</v>
      </c>
      <c r="AR47">
        <v>7</v>
      </c>
      <c r="AT47" s="104">
        <v>1</v>
      </c>
      <c r="AU47" s="102">
        <v>91</v>
      </c>
      <c r="AV47" s="108">
        <f t="shared" si="21"/>
        <v>1091</v>
      </c>
      <c r="AX47" s="7" t="s">
        <v>538</v>
      </c>
    </row>
    <row r="48" spans="1:50" hidden="1" outlineLevel="1">
      <c r="A48" t="s">
        <v>1710</v>
      </c>
      <c r="B48" t="s">
        <v>1732</v>
      </c>
      <c r="C48" s="1">
        <f t="shared" si="12"/>
        <v>10262</v>
      </c>
      <c r="D48" s="7">
        <f>RANK(N48,(N48:P48,Q48:AE48))</f>
        <v>1</v>
      </c>
      <c r="E48" s="7">
        <f>RANK(O48,(N48:P48,Q48:AE48))</f>
        <v>2</v>
      </c>
      <c r="F48" s="7">
        <f>IF(P48&gt;0,RANK(P48,(N48:P48,Q48:AE48)),0)</f>
        <v>0</v>
      </c>
      <c r="G48" s="1">
        <f t="shared" si="1"/>
        <v>533</v>
      </c>
      <c r="H48" s="2">
        <f t="shared" si="2"/>
        <v>5.193919313973884E-2</v>
      </c>
      <c r="I48" s="2"/>
      <c r="J48" s="2">
        <f t="shared" si="13"/>
        <v>0.51676086532839605</v>
      </c>
      <c r="K48" s="2">
        <f t="shared" si="14"/>
        <v>0.46482167218865716</v>
      </c>
      <c r="L48" s="2">
        <f t="shared" si="15"/>
        <v>0</v>
      </c>
      <c r="M48" s="2">
        <f t="shared" si="16"/>
        <v>1.8417462482946789E-2</v>
      </c>
      <c r="N48" s="1">
        <v>5303</v>
      </c>
      <c r="O48" s="1">
        <v>4770</v>
      </c>
      <c r="R48" s="1">
        <v>164</v>
      </c>
      <c r="AA48" s="1">
        <v>25</v>
      </c>
      <c r="AG48" s="7">
        <f>IF(Q48&gt;0,RANK(Q48,(N48:P48,Q48:AE48)),0)</f>
        <v>0</v>
      </c>
      <c r="AH48" s="7">
        <f>IF(R48&gt;0,RANK(R48,(N48:P48,Q48:AE48)),0)</f>
        <v>3</v>
      </c>
      <c r="AI48" s="7">
        <f>IF(T48&gt;0,RANK(T48,(N48:P48,Q48:AE48)),0)</f>
        <v>0</v>
      </c>
      <c r="AJ48" s="7">
        <f>IF(S48&gt;0,RANK(S48,(N48:P48,Q48:AE48)),0)</f>
        <v>0</v>
      </c>
      <c r="AK48" s="2">
        <f t="shared" si="17"/>
        <v>0</v>
      </c>
      <c r="AL48" s="2">
        <f t="shared" si="18"/>
        <v>1.5981290196842721E-2</v>
      </c>
      <c r="AM48" s="2">
        <f t="shared" si="19"/>
        <v>0</v>
      </c>
      <c r="AN48" s="2">
        <f t="shared" si="20"/>
        <v>0</v>
      </c>
      <c r="AP48" t="s">
        <v>1710</v>
      </c>
      <c r="AQ48" t="s">
        <v>1732</v>
      </c>
      <c r="AR48">
        <v>4</v>
      </c>
      <c r="AT48" s="104">
        <v>1</v>
      </c>
      <c r="AU48" s="102">
        <v>93</v>
      </c>
      <c r="AV48" s="108">
        <f t="shared" si="21"/>
        <v>1093</v>
      </c>
      <c r="AX48" s="7" t="s">
        <v>538</v>
      </c>
    </row>
    <row r="49" spans="1:50" hidden="1" outlineLevel="1">
      <c r="A49" t="s">
        <v>2231</v>
      </c>
      <c r="B49" t="s">
        <v>1732</v>
      </c>
      <c r="C49" s="1">
        <f t="shared" si="12"/>
        <v>23543</v>
      </c>
      <c r="D49" s="7">
        <f>RANK(N49,(N49:P49,Q49:AE49))</f>
        <v>2</v>
      </c>
      <c r="E49" s="7">
        <f>RANK(O49,(N49:P49,Q49:AE49))</f>
        <v>1</v>
      </c>
      <c r="F49" s="7">
        <f>IF(P49&gt;0,RANK(P49,(N49:P49,Q49:AE49)),0)</f>
        <v>0</v>
      </c>
      <c r="G49" s="1">
        <f t="shared" si="1"/>
        <v>2082</v>
      </c>
      <c r="H49" s="2">
        <f t="shared" si="2"/>
        <v>8.8433929405768164E-2</v>
      </c>
      <c r="I49" s="2"/>
      <c r="J49" s="2">
        <f t="shared" si="13"/>
        <v>0.44284925455549418</v>
      </c>
      <c r="K49" s="2">
        <f t="shared" si="14"/>
        <v>0.5312831839612624</v>
      </c>
      <c r="L49" s="2">
        <f t="shared" si="15"/>
        <v>0</v>
      </c>
      <c r="M49" s="2">
        <f t="shared" si="16"/>
        <v>2.5867561483243429E-2</v>
      </c>
      <c r="N49" s="1">
        <v>10426</v>
      </c>
      <c r="O49" s="1">
        <v>12508</v>
      </c>
      <c r="R49" s="1">
        <v>546</v>
      </c>
      <c r="AA49" s="1">
        <v>63</v>
      </c>
      <c r="AG49" s="7">
        <f>IF(Q49&gt;0,RANK(Q49,(N49:P49,Q49:AE49)),0)</f>
        <v>0</v>
      </c>
      <c r="AH49" s="7">
        <f>IF(R49&gt;0,RANK(R49,(N49:P49,Q49:AE49)),0)</f>
        <v>3</v>
      </c>
      <c r="AI49" s="7">
        <f>IF(T49&gt;0,RANK(T49,(N49:P49,Q49:AE49)),0)</f>
        <v>0</v>
      </c>
      <c r="AJ49" s="7">
        <f>IF(S49&gt;0,RANK(S49,(N49:P49,Q49:AE49)),0)</f>
        <v>0</v>
      </c>
      <c r="AK49" s="2">
        <f t="shared" si="17"/>
        <v>0</v>
      </c>
      <c r="AL49" s="2">
        <f t="shared" si="18"/>
        <v>2.3191606847045829E-2</v>
      </c>
      <c r="AM49" s="2">
        <f t="shared" si="19"/>
        <v>0</v>
      </c>
      <c r="AN49" s="2">
        <f t="shared" si="20"/>
        <v>0</v>
      </c>
      <c r="AP49" t="s">
        <v>2231</v>
      </c>
      <c r="AQ49" t="s">
        <v>1732</v>
      </c>
      <c r="AR49">
        <v>4</v>
      </c>
      <c r="AT49" s="104">
        <v>1</v>
      </c>
      <c r="AU49" s="102">
        <v>95</v>
      </c>
      <c r="AV49" s="108">
        <f t="shared" si="21"/>
        <v>1095</v>
      </c>
      <c r="AX49" s="7" t="s">
        <v>538</v>
      </c>
    </row>
    <row r="50" spans="1:50" hidden="1" outlineLevel="1">
      <c r="A50" t="s">
        <v>1185</v>
      </c>
      <c r="B50" t="s">
        <v>1732</v>
      </c>
      <c r="C50" s="1">
        <f t="shared" si="12"/>
        <v>109437</v>
      </c>
      <c r="D50" s="7">
        <f>RANK(N50,(N50:P50,Q50:AE50))</f>
        <v>2</v>
      </c>
      <c r="E50" s="7">
        <f>RANK(O50,(N50:P50,Q50:AE50))</f>
        <v>1</v>
      </c>
      <c r="F50" s="7">
        <f>IF(P50&gt;0,RANK(P50,(N50:P50,Q50:AE50)),0)</f>
        <v>0</v>
      </c>
      <c r="G50" s="1">
        <f t="shared" si="1"/>
        <v>5795</v>
      </c>
      <c r="H50" s="2">
        <f t="shared" si="2"/>
        <v>5.2952840447015176E-2</v>
      </c>
      <c r="I50" s="2"/>
      <c r="J50" s="2">
        <f t="shared" si="13"/>
        <v>0.46402953297330884</v>
      </c>
      <c r="K50" s="2">
        <f t="shared" si="14"/>
        <v>0.51698237342032405</v>
      </c>
      <c r="L50" s="2">
        <f t="shared" si="15"/>
        <v>0</v>
      </c>
      <c r="M50" s="2">
        <f t="shared" si="16"/>
        <v>1.8988093606367107E-2</v>
      </c>
      <c r="N50" s="1">
        <v>50782</v>
      </c>
      <c r="O50" s="1">
        <v>56577</v>
      </c>
      <c r="R50" s="1">
        <v>2012</v>
      </c>
      <c r="AA50" s="1">
        <v>66</v>
      </c>
      <c r="AG50" s="7">
        <f>IF(Q50&gt;0,RANK(Q50,(N50:P50,Q50:AE50)),0)</f>
        <v>0</v>
      </c>
      <c r="AH50" s="7">
        <f>IF(R50&gt;0,RANK(R50,(N50:P50,Q50:AE50)),0)</f>
        <v>3</v>
      </c>
      <c r="AI50" s="7">
        <f>IF(T50&gt;0,RANK(T50,(N50:P50,Q50:AE50)),0)</f>
        <v>0</v>
      </c>
      <c r="AJ50" s="7">
        <f>IF(S50&gt;0,RANK(S50,(N50:P50,Q50:AE50)),0)</f>
        <v>0</v>
      </c>
      <c r="AK50" s="2">
        <f t="shared" si="17"/>
        <v>0</v>
      </c>
      <c r="AL50" s="2">
        <f t="shared" si="18"/>
        <v>1.8385006898946427E-2</v>
      </c>
      <c r="AM50" s="2">
        <f t="shared" si="19"/>
        <v>0</v>
      </c>
      <c r="AN50" s="2">
        <f t="shared" si="20"/>
        <v>0</v>
      </c>
      <c r="AP50" t="s">
        <v>1185</v>
      </c>
      <c r="AQ50" t="s">
        <v>1732</v>
      </c>
      <c r="AR50">
        <v>1</v>
      </c>
      <c r="AT50" s="104">
        <v>1</v>
      </c>
      <c r="AU50" s="102">
        <v>97</v>
      </c>
      <c r="AV50" s="108">
        <f t="shared" si="21"/>
        <v>1097</v>
      </c>
      <c r="AX50" s="7" t="s">
        <v>538</v>
      </c>
    </row>
    <row r="51" spans="1:50" hidden="1" outlineLevel="1">
      <c r="A51" t="s">
        <v>2020</v>
      </c>
      <c r="B51" t="s">
        <v>1732</v>
      </c>
      <c r="C51" s="1">
        <f t="shared" si="12"/>
        <v>8215</v>
      </c>
      <c r="D51" s="7">
        <f>RANK(N51,(N51:P51,Q51:AE51))</f>
        <v>2</v>
      </c>
      <c r="E51" s="7">
        <f>RANK(O51,(N51:P51,Q51:AE51))</f>
        <v>1</v>
      </c>
      <c r="F51" s="7">
        <f>IF(P51&gt;0,RANK(P51,(N51:P51,Q51:AE51)),0)</f>
        <v>0</v>
      </c>
      <c r="G51" s="1">
        <f t="shared" si="1"/>
        <v>617</v>
      </c>
      <c r="H51" s="2">
        <f t="shared" si="2"/>
        <v>7.5106512477175896E-2</v>
      </c>
      <c r="I51" s="2"/>
      <c r="J51" s="2">
        <f t="shared" si="13"/>
        <v>0.4570906877662812</v>
      </c>
      <c r="K51" s="2">
        <f t="shared" si="14"/>
        <v>0.53219720024345707</v>
      </c>
      <c r="L51" s="2">
        <f t="shared" si="15"/>
        <v>0</v>
      </c>
      <c r="M51" s="2">
        <f t="shared" si="16"/>
        <v>1.0712111990261675E-2</v>
      </c>
      <c r="N51" s="1">
        <v>3755</v>
      </c>
      <c r="O51" s="1">
        <v>4372</v>
      </c>
      <c r="R51" s="1">
        <v>63</v>
      </c>
      <c r="AA51" s="1">
        <v>25</v>
      </c>
      <c r="AG51" s="7">
        <f>IF(Q51&gt;0,RANK(Q51,(N51:P51,Q51:AE51)),0)</f>
        <v>0</v>
      </c>
      <c r="AH51" s="7">
        <f>IF(R51&gt;0,RANK(R51,(N51:P51,Q51:AE51)),0)</f>
        <v>3</v>
      </c>
      <c r="AI51" s="7">
        <f>IF(T51&gt;0,RANK(T51,(N51:P51,Q51:AE51)),0)</f>
        <v>0</v>
      </c>
      <c r="AJ51" s="7">
        <f>IF(S51&gt;0,RANK(S51,(N51:P51,Q51:AE51)),0)</f>
        <v>0</v>
      </c>
      <c r="AK51" s="2">
        <f t="shared" si="17"/>
        <v>0</v>
      </c>
      <c r="AL51" s="2">
        <f t="shared" si="18"/>
        <v>7.6688983566646374E-3</v>
      </c>
      <c r="AM51" s="2">
        <f t="shared" si="19"/>
        <v>0</v>
      </c>
      <c r="AN51" s="2">
        <f t="shared" si="20"/>
        <v>0</v>
      </c>
      <c r="AP51" t="s">
        <v>2020</v>
      </c>
      <c r="AQ51" t="s">
        <v>1732</v>
      </c>
      <c r="AR51">
        <v>1</v>
      </c>
      <c r="AT51" s="104">
        <v>1</v>
      </c>
      <c r="AU51" s="102">
        <v>99</v>
      </c>
      <c r="AV51" s="108">
        <f t="shared" si="21"/>
        <v>1099</v>
      </c>
      <c r="AX51" s="7" t="s">
        <v>538</v>
      </c>
    </row>
    <row r="52" spans="1:50" hidden="1" outlineLevel="1">
      <c r="A52" t="s">
        <v>2776</v>
      </c>
      <c r="B52" t="s">
        <v>1732</v>
      </c>
      <c r="C52" s="1">
        <f t="shared" si="12"/>
        <v>70504</v>
      </c>
      <c r="D52" s="7">
        <f>RANK(N52,(N52:P52,Q52:AE52))</f>
        <v>1</v>
      </c>
      <c r="E52" s="7">
        <f>RANK(O52,(N52:P52,Q52:AE52))</f>
        <v>2</v>
      </c>
      <c r="F52" s="7">
        <f>IF(P52&gt;0,RANK(P52,(N52:P52,Q52:AE52)),0)</f>
        <v>0</v>
      </c>
      <c r="G52" s="1">
        <f t="shared" si="1"/>
        <v>4855</v>
      </c>
      <c r="H52" s="2">
        <f t="shared" si="2"/>
        <v>6.8861341200499263E-2</v>
      </c>
      <c r="I52" s="2"/>
      <c r="J52" s="2">
        <f t="shared" si="13"/>
        <v>0.52633893112447516</v>
      </c>
      <c r="K52" s="2">
        <f t="shared" si="14"/>
        <v>0.45747758992397597</v>
      </c>
      <c r="L52" s="2">
        <f t="shared" si="15"/>
        <v>0</v>
      </c>
      <c r="M52" s="2">
        <f t="shared" si="16"/>
        <v>1.6183478951548869E-2</v>
      </c>
      <c r="N52" s="1">
        <v>37109</v>
      </c>
      <c r="O52" s="1">
        <v>32254</v>
      </c>
      <c r="R52" s="1">
        <v>1113</v>
      </c>
      <c r="AA52" s="1">
        <v>28</v>
      </c>
      <c r="AG52" s="7">
        <f>IF(Q52&gt;0,RANK(Q52,(N52:P52,Q52:AE52)),0)</f>
        <v>0</v>
      </c>
      <c r="AH52" s="7">
        <f>IF(R52&gt;0,RANK(R52,(N52:P52,Q52:AE52)),0)</f>
        <v>3</v>
      </c>
      <c r="AI52" s="7">
        <f>IF(T52&gt;0,RANK(T52,(N52:P52,Q52:AE52)),0)</f>
        <v>0</v>
      </c>
      <c r="AJ52" s="7">
        <f>IF(S52&gt;0,RANK(S52,(N52:P52,Q52:AE52)),0)</f>
        <v>0</v>
      </c>
      <c r="AK52" s="2">
        <f t="shared" si="17"/>
        <v>0</v>
      </c>
      <c r="AL52" s="2">
        <f t="shared" si="18"/>
        <v>1.5786338363780777E-2</v>
      </c>
      <c r="AM52" s="2">
        <f t="shared" si="19"/>
        <v>0</v>
      </c>
      <c r="AN52" s="2">
        <f t="shared" si="20"/>
        <v>0</v>
      </c>
      <c r="AP52" t="s">
        <v>2776</v>
      </c>
      <c r="AQ52" t="s">
        <v>1732</v>
      </c>
      <c r="AT52" s="104">
        <v>1</v>
      </c>
      <c r="AU52" s="102">
        <v>101</v>
      </c>
      <c r="AV52" s="108">
        <f t="shared" si="21"/>
        <v>1101</v>
      </c>
      <c r="AX52" s="7" t="s">
        <v>538</v>
      </c>
    </row>
    <row r="53" spans="1:50" hidden="1" outlineLevel="1">
      <c r="A53" t="s">
        <v>2348</v>
      </c>
      <c r="B53" t="s">
        <v>1732</v>
      </c>
      <c r="C53" s="1">
        <f t="shared" si="12"/>
        <v>36268</v>
      </c>
      <c r="D53" s="7">
        <f>RANK(N53,(N53:P53,Q53:AE53))</f>
        <v>2</v>
      </c>
      <c r="E53" s="7">
        <f>RANK(O53,(N53:P53,Q53:AE53))</f>
        <v>1</v>
      </c>
      <c r="F53" s="7">
        <f>IF(P53&gt;0,RANK(P53,(N53:P53,Q53:AE53)),0)</f>
        <v>0</v>
      </c>
      <c r="G53" s="1">
        <f t="shared" si="1"/>
        <v>3478</v>
      </c>
      <c r="H53" s="2">
        <f t="shared" si="2"/>
        <v>9.5897209661409508E-2</v>
      </c>
      <c r="I53" s="2"/>
      <c r="J53" s="2">
        <f t="shared" si="13"/>
        <v>0.44069151869416567</v>
      </c>
      <c r="K53" s="2">
        <f t="shared" si="14"/>
        <v>0.53658872835557514</v>
      </c>
      <c r="L53" s="2">
        <f t="shared" si="15"/>
        <v>0</v>
      </c>
      <c r="M53" s="2">
        <f t="shared" si="16"/>
        <v>2.2719752950259187E-2</v>
      </c>
      <c r="N53" s="1">
        <v>15983</v>
      </c>
      <c r="O53" s="1">
        <v>19461</v>
      </c>
      <c r="R53" s="1">
        <v>824</v>
      </c>
      <c r="AA53" s="1">
        <v>0</v>
      </c>
      <c r="AG53" s="7">
        <f>IF(Q53&gt;0,RANK(Q53,(N53:P53,Q53:AE53)),0)</f>
        <v>0</v>
      </c>
      <c r="AH53" s="7">
        <f>IF(R53&gt;0,RANK(R53,(N53:P53,Q53:AE53)),0)</f>
        <v>3</v>
      </c>
      <c r="AI53" s="7">
        <f>IF(T53&gt;0,RANK(T53,(N53:P53,Q53:AE53)),0)</f>
        <v>0</v>
      </c>
      <c r="AJ53" s="7">
        <f>IF(S53&gt;0,RANK(S53,(N53:P53,Q53:AE53)),0)</f>
        <v>0</v>
      </c>
      <c r="AK53" s="2">
        <f t="shared" si="17"/>
        <v>0</v>
      </c>
      <c r="AL53" s="2">
        <f t="shared" si="18"/>
        <v>2.2719752950259183E-2</v>
      </c>
      <c r="AM53" s="2">
        <f t="shared" si="19"/>
        <v>0</v>
      </c>
      <c r="AN53" s="2">
        <f t="shared" si="20"/>
        <v>0</v>
      </c>
      <c r="AP53" t="s">
        <v>2348</v>
      </c>
      <c r="AQ53" t="s">
        <v>1732</v>
      </c>
      <c r="AR53">
        <v>5</v>
      </c>
      <c r="AT53" s="104">
        <v>1</v>
      </c>
      <c r="AU53" s="102">
        <v>103</v>
      </c>
      <c r="AV53" s="108">
        <f t="shared" si="21"/>
        <v>1103</v>
      </c>
      <c r="AX53" s="7" t="s">
        <v>538</v>
      </c>
    </row>
    <row r="54" spans="1:50" hidden="1" outlineLevel="1">
      <c r="A54" t="s">
        <v>889</v>
      </c>
      <c r="B54" t="s">
        <v>1732</v>
      </c>
      <c r="C54" s="1">
        <f t="shared" si="12"/>
        <v>4963</v>
      </c>
      <c r="D54" s="7">
        <f>RANK(N54,(N54:P54,Q54:AE54))</f>
        <v>1</v>
      </c>
      <c r="E54" s="7">
        <f>RANK(O54,(N54:P54,Q54:AE54))</f>
        <v>2</v>
      </c>
      <c r="F54" s="7">
        <f>IF(P54&gt;0,RANK(P54,(N54:P54,Q54:AE54)),0)</f>
        <v>0</v>
      </c>
      <c r="G54" s="1">
        <f t="shared" si="1"/>
        <v>2278</v>
      </c>
      <c r="H54" s="2">
        <f t="shared" si="2"/>
        <v>0.45899657465242799</v>
      </c>
      <c r="I54" s="2"/>
      <c r="J54" s="2">
        <f t="shared" si="13"/>
        <v>0.72798710457384641</v>
      </c>
      <c r="K54" s="2">
        <f t="shared" si="14"/>
        <v>0.26899052992141848</v>
      </c>
      <c r="L54" s="2">
        <f t="shared" si="15"/>
        <v>0</v>
      </c>
      <c r="M54" s="2">
        <f t="shared" si="16"/>
        <v>3.0223655047351139E-3</v>
      </c>
      <c r="N54" s="1">
        <v>3613</v>
      </c>
      <c r="O54" s="1">
        <v>1335</v>
      </c>
      <c r="R54" s="1">
        <v>9</v>
      </c>
      <c r="AA54" s="1">
        <v>6</v>
      </c>
      <c r="AG54" s="7">
        <f>IF(Q54&gt;0,RANK(Q54,(N54:P54,Q54:AE54)),0)</f>
        <v>0</v>
      </c>
      <c r="AH54" s="7">
        <f>IF(R54&gt;0,RANK(R54,(N54:P54,Q54:AE54)),0)</f>
        <v>3</v>
      </c>
      <c r="AI54" s="7">
        <f>IF(T54&gt;0,RANK(T54,(N54:P54,Q54:AE54)),0)</f>
        <v>0</v>
      </c>
      <c r="AJ54" s="7">
        <f>IF(S54&gt;0,RANK(S54,(N54:P54,Q54:AE54)),0)</f>
        <v>0</v>
      </c>
      <c r="AK54" s="2">
        <f t="shared" si="17"/>
        <v>0</v>
      </c>
      <c r="AL54" s="2">
        <f t="shared" si="18"/>
        <v>1.8134193028410237E-3</v>
      </c>
      <c r="AM54" s="2">
        <f t="shared" si="19"/>
        <v>0</v>
      </c>
      <c r="AN54" s="2">
        <f t="shared" si="20"/>
        <v>0</v>
      </c>
      <c r="AP54" t="s">
        <v>889</v>
      </c>
      <c r="AQ54" t="s">
        <v>1732</v>
      </c>
      <c r="AR54">
        <v>7</v>
      </c>
      <c r="AT54" s="104">
        <v>1</v>
      </c>
      <c r="AU54" s="102">
        <v>105</v>
      </c>
      <c r="AV54" s="108">
        <f t="shared" si="21"/>
        <v>1105</v>
      </c>
      <c r="AX54" s="7" t="s">
        <v>538</v>
      </c>
    </row>
    <row r="55" spans="1:50" hidden="1" outlineLevel="1">
      <c r="A55" t="s">
        <v>1494</v>
      </c>
      <c r="B55" t="s">
        <v>1732</v>
      </c>
      <c r="C55" s="1">
        <f t="shared" si="12"/>
        <v>6709</v>
      </c>
      <c r="D55" s="7">
        <f>RANK(N55,(N55:P55,Q55:AE55))</f>
        <v>1</v>
      </c>
      <c r="E55" s="7">
        <f>RANK(O55,(N55:P55,Q55:AE55))</f>
        <v>2</v>
      </c>
      <c r="F55" s="7">
        <f>IF(P55&gt;0,RANK(P55,(N55:P55,Q55:AE55)),0)</f>
        <v>0</v>
      </c>
      <c r="G55" s="1">
        <f t="shared" si="1"/>
        <v>1204</v>
      </c>
      <c r="H55" s="2">
        <f t="shared" si="2"/>
        <v>0.17946042629303921</v>
      </c>
      <c r="I55" s="2"/>
      <c r="J55" s="2">
        <f t="shared" si="13"/>
        <v>0.58473692055447901</v>
      </c>
      <c r="K55" s="2">
        <f t="shared" si="14"/>
        <v>0.40527649426143986</v>
      </c>
      <c r="L55" s="2">
        <f t="shared" si="15"/>
        <v>0</v>
      </c>
      <c r="M55" s="2">
        <f t="shared" si="16"/>
        <v>9.9865851840811315E-3</v>
      </c>
      <c r="N55" s="1">
        <v>3923</v>
      </c>
      <c r="O55" s="1">
        <v>2719</v>
      </c>
      <c r="R55" s="1">
        <v>58</v>
      </c>
      <c r="AA55" s="1">
        <v>9</v>
      </c>
      <c r="AG55" s="7">
        <f>IF(Q55&gt;0,RANK(Q55,(N55:P55,Q55:AE55)),0)</f>
        <v>0</v>
      </c>
      <c r="AH55" s="7">
        <f>IF(R55&gt;0,RANK(R55,(N55:P55,Q55:AE55)),0)</f>
        <v>3</v>
      </c>
      <c r="AI55" s="7">
        <f>IF(T55&gt;0,RANK(T55,(N55:P55,Q55:AE55)),0)</f>
        <v>0</v>
      </c>
      <c r="AJ55" s="7">
        <f>IF(S55&gt;0,RANK(S55,(N55:P55,Q55:AE55)),0)</f>
        <v>0</v>
      </c>
      <c r="AK55" s="2">
        <f t="shared" si="17"/>
        <v>0</v>
      </c>
      <c r="AL55" s="2">
        <f t="shared" si="18"/>
        <v>8.6451035921895954E-3</v>
      </c>
      <c r="AM55" s="2">
        <f t="shared" si="19"/>
        <v>0</v>
      </c>
      <c r="AN55" s="2">
        <f t="shared" si="20"/>
        <v>0</v>
      </c>
      <c r="AP55" t="s">
        <v>1494</v>
      </c>
      <c r="AQ55" t="s">
        <v>1732</v>
      </c>
      <c r="AT55" s="104">
        <v>1</v>
      </c>
      <c r="AU55" s="102">
        <v>107</v>
      </c>
      <c r="AV55" s="108">
        <f t="shared" si="21"/>
        <v>1107</v>
      </c>
      <c r="AX55" s="7" t="s">
        <v>538</v>
      </c>
    </row>
    <row r="56" spans="1:50" hidden="1" outlineLevel="1">
      <c r="A56" t="s">
        <v>1495</v>
      </c>
      <c r="B56" t="s">
        <v>1732</v>
      </c>
      <c r="C56" s="1">
        <f t="shared" si="12"/>
        <v>8336</v>
      </c>
      <c r="D56" s="7">
        <f>RANK(N56,(N56:P56,Q56:AE56))</f>
        <v>2</v>
      </c>
      <c r="E56" s="7">
        <f>RANK(O56,(N56:P56,Q56:AE56))</f>
        <v>1</v>
      </c>
      <c r="F56" s="7">
        <f>IF(P56&gt;0,RANK(P56,(N56:P56,Q56:AE56)),0)</f>
        <v>0</v>
      </c>
      <c r="G56" s="1">
        <f t="shared" si="1"/>
        <v>511</v>
      </c>
      <c r="H56" s="2">
        <f t="shared" si="2"/>
        <v>6.130038387715931E-2</v>
      </c>
      <c r="I56" s="2"/>
      <c r="J56" s="2">
        <f t="shared" si="13"/>
        <v>0.46137236084452976</v>
      </c>
      <c r="K56" s="2">
        <f t="shared" si="14"/>
        <v>0.52267274472168901</v>
      </c>
      <c r="L56" s="2">
        <f t="shared" si="15"/>
        <v>0</v>
      </c>
      <c r="M56" s="2">
        <f t="shared" si="16"/>
        <v>1.5954894433781286E-2</v>
      </c>
      <c r="N56" s="1">
        <v>3846</v>
      </c>
      <c r="O56" s="1">
        <v>4357</v>
      </c>
      <c r="R56" s="1">
        <v>110</v>
      </c>
      <c r="AA56" s="1">
        <v>23</v>
      </c>
      <c r="AG56" s="7">
        <f>IF(Q56&gt;0,RANK(Q56,(N56:P56,Q56:AE56)),0)</f>
        <v>0</v>
      </c>
      <c r="AH56" s="7">
        <f>IF(R56&gt;0,RANK(R56,(N56:P56,Q56:AE56)),0)</f>
        <v>3</v>
      </c>
      <c r="AI56" s="7">
        <f>IF(T56&gt;0,RANK(T56,(N56:P56,Q56:AE56)),0)</f>
        <v>0</v>
      </c>
      <c r="AJ56" s="7">
        <f>IF(S56&gt;0,RANK(S56,(N56:P56,Q56:AE56)),0)</f>
        <v>0</v>
      </c>
      <c r="AK56" s="2">
        <f t="shared" si="17"/>
        <v>0</v>
      </c>
      <c r="AL56" s="2">
        <f t="shared" si="18"/>
        <v>1.3195777351247601E-2</v>
      </c>
      <c r="AM56" s="2">
        <f t="shared" si="19"/>
        <v>0</v>
      </c>
      <c r="AN56" s="2">
        <f t="shared" si="20"/>
        <v>0</v>
      </c>
      <c r="AP56" t="s">
        <v>1495</v>
      </c>
      <c r="AQ56" t="s">
        <v>1732</v>
      </c>
      <c r="AR56">
        <v>2</v>
      </c>
      <c r="AT56" s="104">
        <v>1</v>
      </c>
      <c r="AU56" s="102">
        <v>109</v>
      </c>
      <c r="AV56" s="108">
        <f t="shared" si="21"/>
        <v>1109</v>
      </c>
      <c r="AX56" s="7" t="s">
        <v>538</v>
      </c>
    </row>
    <row r="57" spans="1:50" hidden="1" outlineLevel="1">
      <c r="A57" t="s">
        <v>860</v>
      </c>
      <c r="B57" t="s">
        <v>1732</v>
      </c>
      <c r="C57" s="1">
        <f t="shared" si="12"/>
        <v>7612</v>
      </c>
      <c r="D57" s="7">
        <f>RANK(N57,(N57:P57,Q57:AE57))</f>
        <v>2</v>
      </c>
      <c r="E57" s="7">
        <f>RANK(O57,(N57:P57,Q57:AE57))</f>
        <v>1</v>
      </c>
      <c r="F57" s="7">
        <f>IF(P57&gt;0,RANK(P57,(N57:P57,Q57:AE57)),0)</f>
        <v>0</v>
      </c>
      <c r="G57" s="1">
        <f t="shared" si="1"/>
        <v>908</v>
      </c>
      <c r="H57" s="2">
        <f t="shared" si="2"/>
        <v>0.11928533893851813</v>
      </c>
      <c r="I57" s="2"/>
      <c r="J57" s="2">
        <f t="shared" si="13"/>
        <v>0.43378875459800315</v>
      </c>
      <c r="K57" s="2">
        <f t="shared" si="14"/>
        <v>0.55307409353652126</v>
      </c>
      <c r="L57" s="2">
        <f t="shared" si="15"/>
        <v>0</v>
      </c>
      <c r="M57" s="2">
        <f t="shared" si="16"/>
        <v>1.3137151865475594E-2</v>
      </c>
      <c r="N57" s="1">
        <v>3302</v>
      </c>
      <c r="O57" s="1">
        <v>4210</v>
      </c>
      <c r="R57" s="1">
        <v>100</v>
      </c>
      <c r="AA57" s="1">
        <v>0</v>
      </c>
      <c r="AG57" s="7">
        <f>IF(Q57&gt;0,RANK(Q57,(N57:P57,Q57:AE57)),0)</f>
        <v>0</v>
      </c>
      <c r="AH57" s="7">
        <f>IF(R57&gt;0,RANK(R57,(N57:P57,Q57:AE57)),0)</f>
        <v>3</v>
      </c>
      <c r="AI57" s="7">
        <f>IF(T57&gt;0,RANK(T57,(N57:P57,Q57:AE57)),0)</f>
        <v>0</v>
      </c>
      <c r="AJ57" s="7">
        <f>IF(S57&gt;0,RANK(S57,(N57:P57,Q57:AE57)),0)</f>
        <v>0</v>
      </c>
      <c r="AK57" s="2">
        <f t="shared" si="17"/>
        <v>0</v>
      </c>
      <c r="AL57" s="2">
        <f t="shared" si="18"/>
        <v>1.3137151865475564E-2</v>
      </c>
      <c r="AM57" s="2">
        <f t="shared" si="19"/>
        <v>0</v>
      </c>
      <c r="AN57" s="2">
        <f t="shared" si="20"/>
        <v>0</v>
      </c>
      <c r="AP57" t="s">
        <v>860</v>
      </c>
      <c r="AQ57" t="s">
        <v>1732</v>
      </c>
      <c r="AR57">
        <v>3</v>
      </c>
      <c r="AT57" s="104">
        <v>1</v>
      </c>
      <c r="AU57" s="102">
        <v>111</v>
      </c>
      <c r="AV57" s="108">
        <f t="shared" si="21"/>
        <v>1111</v>
      </c>
      <c r="AX57" s="7" t="s">
        <v>538</v>
      </c>
    </row>
    <row r="58" spans="1:50" hidden="1" outlineLevel="1">
      <c r="A58" t="s">
        <v>861</v>
      </c>
      <c r="B58" t="s">
        <v>1732</v>
      </c>
      <c r="C58" s="1">
        <f t="shared" si="12"/>
        <v>10754</v>
      </c>
      <c r="D58" s="7">
        <f>RANK(N58,(N58:P58,Q58:AE58))</f>
        <v>1</v>
      </c>
      <c r="E58" s="7">
        <f>RANK(O58,(N58:P58,Q58:AE58))</f>
        <v>2</v>
      </c>
      <c r="F58" s="7">
        <f>IF(P58&gt;0,RANK(P58,(N58:P58,Q58:AE58)),0)</f>
        <v>0</v>
      </c>
      <c r="G58" s="1">
        <f t="shared" si="1"/>
        <v>2752</v>
      </c>
      <c r="H58" s="2">
        <f t="shared" si="2"/>
        <v>0.25590477961688674</v>
      </c>
      <c r="I58" s="2"/>
      <c r="J58" s="2">
        <f t="shared" si="13"/>
        <v>0.62265203645155287</v>
      </c>
      <c r="K58" s="2">
        <f t="shared" si="14"/>
        <v>0.36674725683466619</v>
      </c>
      <c r="L58" s="2">
        <f t="shared" si="15"/>
        <v>0</v>
      </c>
      <c r="M58" s="2">
        <f t="shared" si="16"/>
        <v>1.0600706713780939E-2</v>
      </c>
      <c r="N58" s="1">
        <v>6696</v>
      </c>
      <c r="O58" s="1">
        <v>3944</v>
      </c>
      <c r="R58" s="1">
        <v>90</v>
      </c>
      <c r="AA58" s="1">
        <v>24</v>
      </c>
      <c r="AG58" s="7">
        <f>IF(Q58&gt;0,RANK(Q58,(N58:P58,Q58:AE58)),0)</f>
        <v>0</v>
      </c>
      <c r="AH58" s="7">
        <f>IF(R58&gt;0,RANK(R58,(N58:P58,Q58:AE58)),0)</f>
        <v>3</v>
      </c>
      <c r="AI58" s="7">
        <f>IF(T58&gt;0,RANK(T58,(N58:P58,Q58:AE58)),0)</f>
        <v>0</v>
      </c>
      <c r="AJ58" s="7">
        <f>IF(S58&gt;0,RANK(S58,(N58:P58,Q58:AE58)),0)</f>
        <v>0</v>
      </c>
      <c r="AK58" s="2">
        <f t="shared" si="17"/>
        <v>0</v>
      </c>
      <c r="AL58" s="2">
        <f t="shared" si="18"/>
        <v>8.3689789845638827E-3</v>
      </c>
      <c r="AM58" s="2">
        <f t="shared" si="19"/>
        <v>0</v>
      </c>
      <c r="AN58" s="2">
        <f t="shared" si="20"/>
        <v>0</v>
      </c>
      <c r="AP58" t="s">
        <v>861</v>
      </c>
      <c r="AQ58" t="s">
        <v>1732</v>
      </c>
      <c r="AR58">
        <v>3</v>
      </c>
      <c r="AT58" s="104">
        <v>1</v>
      </c>
      <c r="AU58" s="102">
        <v>113</v>
      </c>
      <c r="AV58" s="108">
        <f t="shared" si="21"/>
        <v>1113</v>
      </c>
      <c r="AX58" s="7" t="s">
        <v>538</v>
      </c>
    </row>
    <row r="59" spans="1:50" hidden="1" outlineLevel="1">
      <c r="A59" t="s">
        <v>960</v>
      </c>
      <c r="B59" t="s">
        <v>1732</v>
      </c>
      <c r="C59" s="1">
        <f t="shared" si="12"/>
        <v>19835</v>
      </c>
      <c r="D59" s="7">
        <f>RANK(N59,(N59:P59,Q59:AE59))</f>
        <v>2</v>
      </c>
      <c r="E59" s="7">
        <f>RANK(O59,(N59:P59,Q59:AE59))</f>
        <v>1</v>
      </c>
      <c r="F59" s="7">
        <f>IF(P59&gt;0,RANK(P59,(N59:P59,Q59:AE59)),0)</f>
        <v>0</v>
      </c>
      <c r="G59" s="1">
        <f t="shared" si="1"/>
        <v>3417</v>
      </c>
      <c r="H59" s="2">
        <f t="shared" si="2"/>
        <v>0.17227123771111671</v>
      </c>
      <c r="I59" s="2"/>
      <c r="J59" s="2">
        <f t="shared" si="13"/>
        <v>0.40463826569195865</v>
      </c>
      <c r="K59" s="2">
        <f t="shared" si="14"/>
        <v>0.57690950340307534</v>
      </c>
      <c r="L59" s="2">
        <f t="shared" si="15"/>
        <v>0</v>
      </c>
      <c r="M59" s="2">
        <f t="shared" si="16"/>
        <v>1.8452230904965949E-2</v>
      </c>
      <c r="N59" s="1">
        <v>8026</v>
      </c>
      <c r="O59" s="1">
        <v>11443</v>
      </c>
      <c r="R59" s="1">
        <v>316</v>
      </c>
      <c r="AA59" s="1">
        <v>50</v>
      </c>
      <c r="AG59" s="7">
        <f>IF(Q59&gt;0,RANK(Q59,(N59:P59,Q59:AE59)),0)</f>
        <v>0</v>
      </c>
      <c r="AH59" s="7">
        <f>IF(R59&gt;0,RANK(R59,(N59:P59,Q59:AE59)),0)</f>
        <v>3</v>
      </c>
      <c r="AI59" s="7">
        <f>IF(T59&gt;0,RANK(T59,(N59:P59,Q59:AE59)),0)</f>
        <v>0</v>
      </c>
      <c r="AJ59" s="7">
        <f>IF(S59&gt;0,RANK(S59,(N59:P59,Q59:AE59)),0)</f>
        <v>0</v>
      </c>
      <c r="AK59" s="2">
        <f t="shared" si="17"/>
        <v>0</v>
      </c>
      <c r="AL59" s="2">
        <f t="shared" si="18"/>
        <v>1.5931434333249308E-2</v>
      </c>
      <c r="AM59" s="2">
        <f t="shared" si="19"/>
        <v>0</v>
      </c>
      <c r="AN59" s="2">
        <f t="shared" si="20"/>
        <v>0</v>
      </c>
      <c r="AP59" t="s">
        <v>960</v>
      </c>
      <c r="AQ59" t="s">
        <v>1732</v>
      </c>
      <c r="AR59">
        <v>3</v>
      </c>
      <c r="AT59" s="104">
        <v>1</v>
      </c>
      <c r="AU59" s="102">
        <v>115</v>
      </c>
      <c r="AV59" s="108">
        <f t="shared" si="21"/>
        <v>1115</v>
      </c>
      <c r="AX59" s="7" t="s">
        <v>538</v>
      </c>
    </row>
    <row r="60" spans="1:50" hidden="1" outlineLevel="1">
      <c r="A60" t="s">
        <v>1924</v>
      </c>
      <c r="B60" t="s">
        <v>1732</v>
      </c>
      <c r="C60" s="1">
        <f t="shared" si="12"/>
        <v>49568</v>
      </c>
      <c r="D60" s="7">
        <f>RANK(N60,(N60:P60,Q60:AE60))</f>
        <v>2</v>
      </c>
      <c r="E60" s="7">
        <f>RANK(O60,(N60:P60,Q60:AE60))</f>
        <v>1</v>
      </c>
      <c r="F60" s="7">
        <f>IF(P60&gt;0,RANK(P60,(N60:P60,Q60:AE60)),0)</f>
        <v>0</v>
      </c>
      <c r="G60" s="1">
        <f t="shared" si="1"/>
        <v>18572</v>
      </c>
      <c r="H60" s="2">
        <f t="shared" si="2"/>
        <v>0.37467721110393803</v>
      </c>
      <c r="I60" s="2"/>
      <c r="J60" s="2">
        <f t="shared" si="13"/>
        <v>0.30188831504196256</v>
      </c>
      <c r="K60" s="2">
        <f t="shared" si="14"/>
        <v>0.6765655261459006</v>
      </c>
      <c r="L60" s="2">
        <f t="shared" si="15"/>
        <v>0</v>
      </c>
      <c r="M60" s="2">
        <f t="shared" si="16"/>
        <v>2.154615881213684E-2</v>
      </c>
      <c r="N60" s="1">
        <v>14964</v>
      </c>
      <c r="O60" s="1">
        <v>33536</v>
      </c>
      <c r="R60" s="1">
        <v>925</v>
      </c>
      <c r="AA60" s="1">
        <v>143</v>
      </c>
      <c r="AG60" s="7">
        <f>IF(Q60&gt;0,RANK(Q60,(N60:P60,Q60:AE60)),0)</f>
        <v>0</v>
      </c>
      <c r="AH60" s="7">
        <f>IF(R60&gt;0,RANK(R60,(N60:P60,Q60:AE60)),0)</f>
        <v>3</v>
      </c>
      <c r="AI60" s="7">
        <f>IF(T60&gt;0,RANK(T60,(N60:P60,Q60:AE60)),0)</f>
        <v>0</v>
      </c>
      <c r="AJ60" s="7">
        <f>IF(S60&gt;0,RANK(S60,(N60:P60,Q60:AE60)),0)</f>
        <v>0</v>
      </c>
      <c r="AK60" s="2">
        <f t="shared" si="17"/>
        <v>0</v>
      </c>
      <c r="AL60" s="2">
        <f t="shared" si="18"/>
        <v>1.8661233053582957E-2</v>
      </c>
      <c r="AM60" s="2">
        <f t="shared" si="19"/>
        <v>0</v>
      </c>
      <c r="AN60" s="2">
        <f t="shared" si="20"/>
        <v>0</v>
      </c>
      <c r="AP60" t="s">
        <v>1924</v>
      </c>
      <c r="AQ60" t="s">
        <v>1732</v>
      </c>
      <c r="AR60">
        <v>6</v>
      </c>
      <c r="AT60" s="104">
        <v>1</v>
      </c>
      <c r="AU60" s="102">
        <v>117</v>
      </c>
      <c r="AV60" s="108">
        <f t="shared" si="21"/>
        <v>1117</v>
      </c>
      <c r="AX60" s="7" t="s">
        <v>538</v>
      </c>
    </row>
    <row r="61" spans="1:50" hidden="1" outlineLevel="1">
      <c r="A61" t="s">
        <v>1624</v>
      </c>
      <c r="B61" t="s">
        <v>1732</v>
      </c>
      <c r="C61" s="1">
        <f t="shared" si="12"/>
        <v>5084</v>
      </c>
      <c r="D61" s="7">
        <f>RANK(N61,(N61:P61,Q61:AE61))</f>
        <v>1</v>
      </c>
      <c r="E61" s="7">
        <f>RANK(O61,(N61:P61,Q61:AE61))</f>
        <v>2</v>
      </c>
      <c r="F61" s="7">
        <f>IF(P61&gt;0,RANK(P61,(N61:P61,Q61:AE61)),0)</f>
        <v>0</v>
      </c>
      <c r="G61" s="1">
        <f t="shared" si="1"/>
        <v>2692</v>
      </c>
      <c r="H61" s="2">
        <f t="shared" si="2"/>
        <v>0.52950432730133756</v>
      </c>
      <c r="I61" s="2"/>
      <c r="J61" s="2">
        <f t="shared" si="13"/>
        <v>0.7608182533438238</v>
      </c>
      <c r="K61" s="2">
        <f t="shared" si="14"/>
        <v>0.23131392604248624</v>
      </c>
      <c r="L61" s="2">
        <f t="shared" si="15"/>
        <v>0</v>
      </c>
      <c r="M61" s="2">
        <f t="shared" si="16"/>
        <v>7.8678206136899576E-3</v>
      </c>
      <c r="N61" s="1">
        <v>3868</v>
      </c>
      <c r="O61" s="1">
        <v>1176</v>
      </c>
      <c r="R61" s="1">
        <v>35</v>
      </c>
      <c r="AA61" s="1">
        <v>5</v>
      </c>
      <c r="AG61" s="7">
        <f>IF(Q61&gt;0,RANK(Q61,(N61:P61,Q61:AE61)),0)</f>
        <v>0</v>
      </c>
      <c r="AH61" s="7">
        <f>IF(R61&gt;0,RANK(R61,(N61:P61,Q61:AE61)),0)</f>
        <v>3</v>
      </c>
      <c r="AI61" s="7">
        <f>IF(T61&gt;0,RANK(T61,(N61:P61,Q61:AE61)),0)</f>
        <v>0</v>
      </c>
      <c r="AJ61" s="7">
        <f>IF(S61&gt;0,RANK(S61,(N61:P61,Q61:AE61)),0)</f>
        <v>0</v>
      </c>
      <c r="AK61" s="2">
        <f t="shared" si="17"/>
        <v>0</v>
      </c>
      <c r="AL61" s="2">
        <f t="shared" si="18"/>
        <v>6.8843430369787571E-3</v>
      </c>
      <c r="AM61" s="2">
        <f t="shared" si="19"/>
        <v>0</v>
      </c>
      <c r="AN61" s="2">
        <f t="shared" si="20"/>
        <v>0</v>
      </c>
      <c r="AP61" t="s">
        <v>1624</v>
      </c>
      <c r="AQ61" t="s">
        <v>1732</v>
      </c>
      <c r="AR61">
        <v>7</v>
      </c>
      <c r="AT61" s="104">
        <v>1</v>
      </c>
      <c r="AU61" s="102">
        <v>119</v>
      </c>
      <c r="AV61" s="108">
        <f t="shared" si="21"/>
        <v>1119</v>
      </c>
      <c r="AX61" s="7" t="s">
        <v>538</v>
      </c>
    </row>
    <row r="62" spans="1:50" hidden="1" outlineLevel="1">
      <c r="A62" t="s">
        <v>306</v>
      </c>
      <c r="B62" t="s">
        <v>1732</v>
      </c>
      <c r="C62" s="1">
        <f t="shared" si="12"/>
        <v>22250</v>
      </c>
      <c r="D62" s="7">
        <f>RANK(N62,(N62:P62,Q62:AE62))</f>
        <v>1</v>
      </c>
      <c r="E62" s="7">
        <f>RANK(O62,(N62:P62,Q62:AE62))</f>
        <v>2</v>
      </c>
      <c r="F62" s="7">
        <f>IF(P62&gt;0,RANK(P62,(N62:P62,Q62:AE62)),0)</f>
        <v>0</v>
      </c>
      <c r="G62" s="1">
        <f t="shared" si="1"/>
        <v>3077</v>
      </c>
      <c r="H62" s="2">
        <f t="shared" si="2"/>
        <v>0.13829213483146066</v>
      </c>
      <c r="I62" s="2"/>
      <c r="J62" s="2">
        <f t="shared" si="13"/>
        <v>0.56332584269662922</v>
      </c>
      <c r="K62" s="2">
        <f t="shared" si="14"/>
        <v>0.42503370786516853</v>
      </c>
      <c r="L62" s="2">
        <f t="shared" si="15"/>
        <v>0</v>
      </c>
      <c r="M62" s="2">
        <f t="shared" si="16"/>
        <v>1.1640449438202249E-2</v>
      </c>
      <c r="N62" s="1">
        <v>12534</v>
      </c>
      <c r="O62" s="1">
        <v>9457</v>
      </c>
      <c r="R62" s="1">
        <v>222</v>
      </c>
      <c r="AA62" s="1">
        <v>37</v>
      </c>
      <c r="AG62" s="7">
        <f>IF(Q62&gt;0,RANK(Q62,(N62:P62,Q62:AE62)),0)</f>
        <v>0</v>
      </c>
      <c r="AH62" s="7">
        <f>IF(R62&gt;0,RANK(R62,(N62:P62,Q62:AE62)),0)</f>
        <v>3</v>
      </c>
      <c r="AI62" s="7">
        <f>IF(T62&gt;0,RANK(T62,(N62:P62,Q62:AE62)),0)</f>
        <v>0</v>
      </c>
      <c r="AJ62" s="7">
        <f>IF(S62&gt;0,RANK(S62,(N62:P62,Q62:AE62)),0)</f>
        <v>0</v>
      </c>
      <c r="AK62" s="2">
        <f t="shared" si="17"/>
        <v>0</v>
      </c>
      <c r="AL62" s="2">
        <f t="shared" si="18"/>
        <v>9.9775280898876401E-3</v>
      </c>
      <c r="AM62" s="2">
        <f t="shared" si="19"/>
        <v>0</v>
      </c>
      <c r="AN62" s="2">
        <f t="shared" si="20"/>
        <v>0</v>
      </c>
      <c r="AP62" t="s">
        <v>306</v>
      </c>
      <c r="AQ62" t="s">
        <v>1732</v>
      </c>
      <c r="AR62">
        <v>3</v>
      </c>
      <c r="AT62" s="104">
        <v>1</v>
      </c>
      <c r="AU62" s="102">
        <v>121</v>
      </c>
      <c r="AV62" s="108">
        <f t="shared" si="21"/>
        <v>1121</v>
      </c>
      <c r="AX62" s="7" t="s">
        <v>538</v>
      </c>
    </row>
    <row r="63" spans="1:50" hidden="1" outlineLevel="1">
      <c r="A63" t="s">
        <v>834</v>
      </c>
      <c r="B63" t="s">
        <v>1732</v>
      </c>
      <c r="C63" s="1">
        <f t="shared" si="12"/>
        <v>14735</v>
      </c>
      <c r="D63" s="7">
        <f>RANK(N63,(N63:P63,Q63:AE63))</f>
        <v>2</v>
      </c>
      <c r="E63" s="7">
        <f>RANK(O63,(N63:P63,Q63:AE63))</f>
        <v>1</v>
      </c>
      <c r="F63" s="7">
        <f>IF(P63&gt;0,RANK(P63,(N63:P63,Q63:AE63)),0)</f>
        <v>0</v>
      </c>
      <c r="G63" s="1">
        <f t="shared" si="1"/>
        <v>1371</v>
      </c>
      <c r="H63" s="2">
        <f t="shared" si="2"/>
        <v>9.3043773328808962E-2</v>
      </c>
      <c r="I63" s="2"/>
      <c r="J63" s="2">
        <f t="shared" si="13"/>
        <v>0.44506277570410585</v>
      </c>
      <c r="K63" s="2">
        <f t="shared" si="14"/>
        <v>0.53810654903291488</v>
      </c>
      <c r="L63" s="2">
        <f t="shared" si="15"/>
        <v>0</v>
      </c>
      <c r="M63" s="2">
        <f t="shared" si="16"/>
        <v>1.6830675262979211E-2</v>
      </c>
      <c r="N63" s="1">
        <v>6558</v>
      </c>
      <c r="O63" s="1">
        <v>7929</v>
      </c>
      <c r="R63" s="1">
        <v>213</v>
      </c>
      <c r="AA63" s="1">
        <v>35</v>
      </c>
      <c r="AG63" s="7">
        <f>IF(Q63&gt;0,RANK(Q63,(N63:P63,Q63:AE63)),0)</f>
        <v>0</v>
      </c>
      <c r="AH63" s="7">
        <f>IF(R63&gt;0,RANK(R63,(N63:P63,Q63:AE63)),0)</f>
        <v>3</v>
      </c>
      <c r="AI63" s="7">
        <f>IF(T63&gt;0,RANK(T63,(N63:P63,Q63:AE63)),0)</f>
        <v>0</v>
      </c>
      <c r="AJ63" s="7">
        <f>IF(S63&gt;0,RANK(S63,(N63:P63,Q63:AE63)),0)</f>
        <v>0</v>
      </c>
      <c r="AK63" s="2">
        <f t="shared" si="17"/>
        <v>0</v>
      </c>
      <c r="AL63" s="2">
        <f t="shared" si="18"/>
        <v>1.4455378350865286E-2</v>
      </c>
      <c r="AM63" s="2">
        <f t="shared" si="19"/>
        <v>0</v>
      </c>
      <c r="AN63" s="2">
        <f t="shared" si="20"/>
        <v>0</v>
      </c>
      <c r="AP63" t="s">
        <v>834</v>
      </c>
      <c r="AQ63" t="s">
        <v>1732</v>
      </c>
      <c r="AR63">
        <v>3</v>
      </c>
      <c r="AT63" s="104">
        <v>1</v>
      </c>
      <c r="AU63" s="102">
        <v>123</v>
      </c>
      <c r="AV63" s="108">
        <f t="shared" si="21"/>
        <v>1123</v>
      </c>
      <c r="AX63" s="7" t="s">
        <v>538</v>
      </c>
    </row>
    <row r="64" spans="1:50" hidden="1" outlineLevel="1">
      <c r="A64" t="s">
        <v>70</v>
      </c>
      <c r="B64" t="s">
        <v>1732</v>
      </c>
      <c r="C64" s="1">
        <f t="shared" si="12"/>
        <v>45842</v>
      </c>
      <c r="D64" s="7">
        <f>RANK(N64,(N64:P64,Q64:AE64))</f>
        <v>1</v>
      </c>
      <c r="E64" s="7">
        <f>RANK(O64,(N64:P64,Q64:AE64))</f>
        <v>2</v>
      </c>
      <c r="F64" s="7">
        <f>IF(P64&gt;0,RANK(P64,(N64:P64,Q64:AE64)),0)</f>
        <v>0</v>
      </c>
      <c r="G64" s="1">
        <f t="shared" si="1"/>
        <v>2862</v>
      </c>
      <c r="H64" s="2">
        <f t="shared" si="2"/>
        <v>6.2431831071942757E-2</v>
      </c>
      <c r="I64" s="2"/>
      <c r="J64" s="2">
        <f t="shared" si="13"/>
        <v>0.5228829457702544</v>
      </c>
      <c r="K64" s="2">
        <f t="shared" si="14"/>
        <v>0.46045111469831157</v>
      </c>
      <c r="L64" s="2">
        <f t="shared" si="15"/>
        <v>0</v>
      </c>
      <c r="M64" s="2">
        <f t="shared" si="16"/>
        <v>1.6665939531434026E-2</v>
      </c>
      <c r="N64" s="1">
        <v>23970</v>
      </c>
      <c r="O64" s="1">
        <v>21108</v>
      </c>
      <c r="R64" s="1">
        <v>687</v>
      </c>
      <c r="AA64" s="1">
        <v>77</v>
      </c>
      <c r="AG64" s="7">
        <f>IF(Q64&gt;0,RANK(Q64,(N64:P64,Q64:AE64)),0)</f>
        <v>0</v>
      </c>
      <c r="AH64" s="7">
        <f>IF(R64&gt;0,RANK(R64,(N64:P64,Q64:AE64)),0)</f>
        <v>3</v>
      </c>
      <c r="AI64" s="7">
        <f>IF(T64&gt;0,RANK(T64,(N64:P64,Q64:AE64)),0)</f>
        <v>0</v>
      </c>
      <c r="AJ64" s="7">
        <f>IF(S64&gt;0,RANK(S64,(N64:P64,Q64:AE64)),0)</f>
        <v>0</v>
      </c>
      <c r="AK64" s="2">
        <f t="shared" si="17"/>
        <v>0</v>
      </c>
      <c r="AL64" s="2">
        <f t="shared" si="18"/>
        <v>1.4986257144103661E-2</v>
      </c>
      <c r="AM64" s="2">
        <f t="shared" si="19"/>
        <v>0</v>
      </c>
      <c r="AN64" s="2">
        <f t="shared" si="20"/>
        <v>0</v>
      </c>
      <c r="AP64" t="s">
        <v>70</v>
      </c>
      <c r="AQ64" t="s">
        <v>1732</v>
      </c>
      <c r="AT64" s="104">
        <v>1</v>
      </c>
      <c r="AU64" s="102">
        <v>125</v>
      </c>
      <c r="AV64" s="108">
        <f t="shared" si="21"/>
        <v>1125</v>
      </c>
      <c r="AX64" s="7" t="s">
        <v>538</v>
      </c>
    </row>
    <row r="65" spans="1:50" hidden="1" outlineLevel="1">
      <c r="A65" t="s">
        <v>1101</v>
      </c>
      <c r="B65" t="s">
        <v>1732</v>
      </c>
      <c r="C65" s="1">
        <f t="shared" si="12"/>
        <v>20847</v>
      </c>
      <c r="D65" s="7">
        <f>RANK(N65,(N65:P65,Q65:AE65))</f>
        <v>1</v>
      </c>
      <c r="E65" s="7">
        <f>RANK(O65,(N65:P65,Q65:AE65))</f>
        <v>2</v>
      </c>
      <c r="F65" s="7">
        <f>IF(P65&gt;0,RANK(P65,(N65:P65,Q65:AE65)),0)</f>
        <v>0</v>
      </c>
      <c r="G65" s="1">
        <f t="shared" si="1"/>
        <v>3262</v>
      </c>
      <c r="H65" s="2">
        <f t="shared" si="2"/>
        <v>0.15647335348011704</v>
      </c>
      <c r="I65" s="2"/>
      <c r="J65" s="2">
        <f t="shared" si="13"/>
        <v>0.56876289154314774</v>
      </c>
      <c r="K65" s="2">
        <f t="shared" si="14"/>
        <v>0.41228953806303065</v>
      </c>
      <c r="L65" s="2">
        <f t="shared" si="15"/>
        <v>0</v>
      </c>
      <c r="M65" s="2">
        <f t="shared" si="16"/>
        <v>1.8947570393821611E-2</v>
      </c>
      <c r="N65" s="1">
        <v>11857</v>
      </c>
      <c r="O65" s="1">
        <v>8595</v>
      </c>
      <c r="R65" s="1">
        <v>367</v>
      </c>
      <c r="AA65" s="1">
        <v>28</v>
      </c>
      <c r="AG65" s="7">
        <f>IF(Q65&gt;0,RANK(Q65,(N65:P65,Q65:AE65)),0)</f>
        <v>0</v>
      </c>
      <c r="AH65" s="7">
        <f>IF(R65&gt;0,RANK(R65,(N65:P65,Q65:AE65)),0)</f>
        <v>3</v>
      </c>
      <c r="AI65" s="7">
        <f>IF(T65&gt;0,RANK(T65,(N65:P65,Q65:AE65)),0)</f>
        <v>0</v>
      </c>
      <c r="AJ65" s="7">
        <f>IF(S65&gt;0,RANK(S65,(N65:P65,Q65:AE65)),0)</f>
        <v>0</v>
      </c>
      <c r="AK65" s="2">
        <f t="shared" si="17"/>
        <v>0</v>
      </c>
      <c r="AL65" s="2">
        <f t="shared" si="18"/>
        <v>1.7604451479829232E-2</v>
      </c>
      <c r="AM65" s="2">
        <f t="shared" si="19"/>
        <v>0</v>
      </c>
      <c r="AN65" s="2">
        <f t="shared" si="20"/>
        <v>0</v>
      </c>
      <c r="AP65" t="s">
        <v>1101</v>
      </c>
      <c r="AQ65" t="s">
        <v>1732</v>
      </c>
      <c r="AR65">
        <v>4</v>
      </c>
      <c r="AT65" s="104">
        <v>1</v>
      </c>
      <c r="AU65" s="102">
        <v>127</v>
      </c>
      <c r="AV65" s="108">
        <f t="shared" si="21"/>
        <v>1127</v>
      </c>
      <c r="AX65" s="7" t="s">
        <v>538</v>
      </c>
    </row>
    <row r="66" spans="1:50" hidden="1" outlineLevel="1">
      <c r="A66" t="s">
        <v>1839</v>
      </c>
      <c r="B66" t="s">
        <v>1732</v>
      </c>
      <c r="C66" s="1">
        <f t="shared" si="12"/>
        <v>6228</v>
      </c>
      <c r="D66" s="7">
        <f>RANK(N66,(N66:P66,Q66:AE66))</f>
        <v>1</v>
      </c>
      <c r="E66" s="7">
        <f>RANK(O66,(N66:P66,Q66:AE66))</f>
        <v>2</v>
      </c>
      <c r="F66" s="7">
        <f>IF(P66&gt;0,RANK(P66,(N66:P66,Q66:AE66)),0)</f>
        <v>0</v>
      </c>
      <c r="G66" s="1">
        <f>MAX(N66:P66)-LARGE(N66:P66,2)</f>
        <v>509</v>
      </c>
      <c r="H66" s="2">
        <f>G66/C66</f>
        <v>8.1727681438664102E-2</v>
      </c>
      <c r="I66" s="2"/>
      <c r="J66" s="2">
        <f t="shared" si="13"/>
        <v>0.53355812459858698</v>
      </c>
      <c r="K66" s="2">
        <f t="shared" si="14"/>
        <v>0.45183044315992293</v>
      </c>
      <c r="L66" s="2">
        <f t="shared" si="15"/>
        <v>0</v>
      </c>
      <c r="M66" s="2">
        <f>IF(C66=0,"-",(1-J66-K66-L66))</f>
        <v>1.4611432241490085E-2</v>
      </c>
      <c r="N66" s="1">
        <v>3323</v>
      </c>
      <c r="O66" s="1">
        <v>2814</v>
      </c>
      <c r="R66" s="1">
        <v>75</v>
      </c>
      <c r="AA66" s="1">
        <v>16</v>
      </c>
      <c r="AG66" s="7">
        <f>IF(Q66&gt;0,RANK(Q66,(N66:P66,Q66:AE66)),0)</f>
        <v>0</v>
      </c>
      <c r="AH66" s="7">
        <f>IF(R66&gt;0,RANK(R66,(N66:P66,Q66:AE66)),0)</f>
        <v>3</v>
      </c>
      <c r="AI66" s="7">
        <f>IF(T66&gt;0,RANK(T66,(N66:P66,Q66:AE66)),0)</f>
        <v>0</v>
      </c>
      <c r="AJ66" s="7">
        <f>IF(S66&gt;0,RANK(S66,(N66:P66,Q66:AE66)),0)</f>
        <v>0</v>
      </c>
      <c r="AK66" s="2">
        <f t="shared" si="17"/>
        <v>0</v>
      </c>
      <c r="AL66" s="2">
        <f t="shared" si="18"/>
        <v>1.2042389210019268E-2</v>
      </c>
      <c r="AM66" s="2">
        <f t="shared" si="19"/>
        <v>0</v>
      </c>
      <c r="AN66" s="2">
        <f t="shared" si="20"/>
        <v>0</v>
      </c>
      <c r="AP66" t="s">
        <v>1839</v>
      </c>
      <c r="AQ66" t="s">
        <v>1732</v>
      </c>
      <c r="AR66">
        <v>1</v>
      </c>
      <c r="AT66" s="104">
        <v>1</v>
      </c>
      <c r="AU66" s="102">
        <v>129</v>
      </c>
      <c r="AV66" s="108">
        <f>AT66*1000+AU66</f>
        <v>1129</v>
      </c>
      <c r="AX66" s="7" t="s">
        <v>538</v>
      </c>
    </row>
    <row r="67" spans="1:50" hidden="1" outlineLevel="1">
      <c r="A67" t="s">
        <v>1840</v>
      </c>
      <c r="B67" t="s">
        <v>1732</v>
      </c>
      <c r="C67" s="1">
        <f t="shared" si="12"/>
        <v>4614</v>
      </c>
      <c r="D67" s="7">
        <f>RANK(N67,(N67:P67,Q67:AE67))</f>
        <v>1</v>
      </c>
      <c r="E67" s="7">
        <f>RANK(O67,(N67:P67,Q67:AE67))</f>
        <v>2</v>
      </c>
      <c r="F67" s="7">
        <f>IF(P67&gt;0,RANK(P67,(N67:P67,Q67:AE67)),0)</f>
        <v>0</v>
      </c>
      <c r="G67" s="1">
        <f>MAX(N67:P67)-LARGE(N67:P67,2)</f>
        <v>1982</v>
      </c>
      <c r="H67" s="2">
        <f>G67/C67</f>
        <v>0.42956220199393153</v>
      </c>
      <c r="I67" s="2"/>
      <c r="J67" s="2">
        <f t="shared" si="13"/>
        <v>0.71174685739055055</v>
      </c>
      <c r="K67" s="2">
        <f t="shared" si="14"/>
        <v>0.28218465539661897</v>
      </c>
      <c r="L67" s="2">
        <f t="shared" si="15"/>
        <v>0</v>
      </c>
      <c r="M67" s="2">
        <f>IF(C67=0,"-",(1-J67-K67-L67))</f>
        <v>6.0684872128304868E-3</v>
      </c>
      <c r="N67" s="1">
        <v>3284</v>
      </c>
      <c r="O67" s="1">
        <v>1302</v>
      </c>
      <c r="R67" s="1">
        <v>22</v>
      </c>
      <c r="AA67" s="1">
        <v>6</v>
      </c>
      <c r="AG67" s="7">
        <f>IF(Q67&gt;0,RANK(Q67,(N67:P67,Q67:AE67)),0)</f>
        <v>0</v>
      </c>
      <c r="AH67" s="7">
        <f>IF(R67&gt;0,RANK(R67,(N67:P67,Q67:AE67)),0)</f>
        <v>3</v>
      </c>
      <c r="AI67" s="7">
        <f>IF(T67&gt;0,RANK(T67,(N67:P67,Q67:AE67)),0)</f>
        <v>0</v>
      </c>
      <c r="AJ67" s="7">
        <f>IF(S67&gt;0,RANK(S67,(N67:P67,Q67:AE67)),0)</f>
        <v>0</v>
      </c>
      <c r="AK67" s="2">
        <f t="shared" si="17"/>
        <v>0</v>
      </c>
      <c r="AL67" s="2">
        <f t="shared" si="18"/>
        <v>4.7680970957954052E-3</v>
      </c>
      <c r="AM67" s="2">
        <f t="shared" si="19"/>
        <v>0</v>
      </c>
      <c r="AN67" s="2">
        <f t="shared" si="20"/>
        <v>0</v>
      </c>
      <c r="AP67" t="s">
        <v>1840</v>
      </c>
      <c r="AQ67" t="s">
        <v>1732</v>
      </c>
      <c r="AR67">
        <v>7</v>
      </c>
      <c r="AT67" s="104">
        <v>1</v>
      </c>
      <c r="AU67" s="102">
        <v>131</v>
      </c>
      <c r="AV67" s="108">
        <f>AT67*1000+AU67</f>
        <v>1131</v>
      </c>
      <c r="AX67" s="7" t="s">
        <v>538</v>
      </c>
    </row>
    <row r="68" spans="1:50" hidden="1" outlineLevel="1">
      <c r="A68" t="s">
        <v>1841</v>
      </c>
      <c r="B68" t="s">
        <v>1732</v>
      </c>
      <c r="C68" s="1">
        <f t="shared" si="12"/>
        <v>8069</v>
      </c>
      <c r="D68" s="7">
        <f>RANK(N68,(N68:P68,Q68:AE68))</f>
        <v>2</v>
      </c>
      <c r="E68" s="7">
        <f>RANK(O68,(N68:P68,Q68:AE68))</f>
        <v>1</v>
      </c>
      <c r="F68" s="7">
        <f>IF(P68&gt;0,RANK(P68,(N68:P68,Q68:AE68)),0)</f>
        <v>0</v>
      </c>
      <c r="G68" s="1">
        <f>MAX(N68:P68)-LARGE(N68:P68,2)</f>
        <v>1320</v>
      </c>
      <c r="H68" s="2">
        <f>G68/C68</f>
        <v>0.16358904449126285</v>
      </c>
      <c r="I68" s="2"/>
      <c r="J68" s="2">
        <f t="shared" si="13"/>
        <v>0.40872474903953404</v>
      </c>
      <c r="K68" s="2">
        <f t="shared" si="14"/>
        <v>0.57231379353079692</v>
      </c>
      <c r="L68" s="2">
        <f t="shared" si="15"/>
        <v>0</v>
      </c>
      <c r="M68" s="2">
        <f>IF(C68=0,"-",(1-J68-K68-L68))</f>
        <v>1.8961457429669037E-2</v>
      </c>
      <c r="N68" s="1">
        <v>3298</v>
      </c>
      <c r="O68" s="1">
        <v>4618</v>
      </c>
      <c r="R68" s="1">
        <v>128</v>
      </c>
      <c r="AA68" s="1">
        <v>25</v>
      </c>
      <c r="AG68" s="7">
        <f>IF(Q68&gt;0,RANK(Q68,(N68:P68,Q68:AE68)),0)</f>
        <v>0</v>
      </c>
      <c r="AH68" s="7">
        <f>IF(R68&gt;0,RANK(R68,(N68:P68,Q68:AE68)),0)</f>
        <v>3</v>
      </c>
      <c r="AI68" s="7">
        <f>IF(T68&gt;0,RANK(T68,(N68:P68,Q68:AE68)),0)</f>
        <v>0</v>
      </c>
      <c r="AJ68" s="7">
        <f>IF(S68&gt;0,RANK(S68,(N68:P68,Q68:AE68)),0)</f>
        <v>0</v>
      </c>
      <c r="AK68" s="2">
        <f t="shared" si="17"/>
        <v>0</v>
      </c>
      <c r="AL68" s="2">
        <f t="shared" si="18"/>
        <v>1.5863180071880034E-2</v>
      </c>
      <c r="AM68" s="2">
        <f t="shared" si="19"/>
        <v>0</v>
      </c>
      <c r="AN68" s="2">
        <f t="shared" si="20"/>
        <v>0</v>
      </c>
      <c r="AP68" t="s">
        <v>1841</v>
      </c>
      <c r="AQ68" t="s">
        <v>1732</v>
      </c>
      <c r="AR68">
        <v>4</v>
      </c>
      <c r="AT68" s="104">
        <v>1</v>
      </c>
      <c r="AU68" s="102">
        <v>133</v>
      </c>
      <c r="AV68" s="108">
        <f>AT68*1000+AU68</f>
        <v>1133</v>
      </c>
      <c r="AX68" s="7" t="s">
        <v>538</v>
      </c>
    </row>
    <row r="69" spans="1:50" collapsed="1">
      <c r="A69" t="s">
        <v>1163</v>
      </c>
      <c r="B69" t="s">
        <v>1842</v>
      </c>
      <c r="C69" s="1">
        <f t="shared" si="12"/>
        <v>1367053</v>
      </c>
      <c r="D69" s="7">
        <f>RANK(N69,(N69:P69,Q69:AE69))</f>
        <v>2</v>
      </c>
      <c r="E69" s="7">
        <f>RANK(O69,(N69:P69,Q69:AE69))</f>
        <v>1</v>
      </c>
      <c r="F69" s="7">
        <f>IF(P69&gt;0,RANK(P69,(N69:P69,Q69:AE69)),0)</f>
        <v>0</v>
      </c>
      <c r="G69" s="1">
        <f>MAX(N69:P69)-LARGE(N69:P69,2)</f>
        <v>3120</v>
      </c>
      <c r="H69" s="2">
        <f>G69/C69</f>
        <v>2.2822816672067579E-3</v>
      </c>
      <c r="I69" s="2"/>
      <c r="J69" s="2">
        <f t="shared" si="13"/>
        <v>0.48945066504371082</v>
      </c>
      <c r="K69" s="2">
        <f t="shared" si="14"/>
        <v>0.49173294671091755</v>
      </c>
      <c r="L69" s="2">
        <f t="shared" si="15"/>
        <v>0</v>
      </c>
      <c r="M69" s="2">
        <f>IF(C69=0,"-",(1-J69-K69-L69))</f>
        <v>1.8816388245371629E-2</v>
      </c>
      <c r="N69" s="1">
        <f>SUM(N2:N68)</f>
        <v>669105</v>
      </c>
      <c r="O69" s="1">
        <f>SUM(O2:O68)</f>
        <v>672225</v>
      </c>
      <c r="R69" s="1">
        <f>SUM(R2:R68)</f>
        <v>23272</v>
      </c>
      <c r="AA69" s="1">
        <f>SUM(AA2:AA68)</f>
        <v>2451</v>
      </c>
      <c r="AG69" s="7">
        <f>IF(Q69&gt;0,RANK(Q69,(N69:P69,Q69:AE69)),0)</f>
        <v>0</v>
      </c>
      <c r="AH69" s="7">
        <f>IF(R69&gt;0,RANK(R69,(N69:P69,Q69:AE69)),0)</f>
        <v>3</v>
      </c>
      <c r="AI69" s="7">
        <f>IF(T69&gt;0,RANK(T69,(N69:P69,Q69:AE69)),0)</f>
        <v>0</v>
      </c>
      <c r="AJ69" s="7">
        <f>IF(S69&gt;0,RANK(S69,(N69:P69,Q69:AE69)),0)</f>
        <v>0</v>
      </c>
      <c r="AK69" s="2">
        <f t="shared" si="17"/>
        <v>0</v>
      </c>
      <c r="AL69" s="2">
        <f t="shared" si="18"/>
        <v>1.7023480435652459E-2</v>
      </c>
      <c r="AM69" s="2">
        <f t="shared" si="19"/>
        <v>0</v>
      </c>
      <c r="AN69" s="2">
        <f t="shared" si="20"/>
        <v>0</v>
      </c>
      <c r="AP69" t="s">
        <v>1163</v>
      </c>
      <c r="AQ69" t="s">
        <v>1842</v>
      </c>
      <c r="AT69" s="104">
        <v>1</v>
      </c>
      <c r="AU69" s="102"/>
      <c r="AV69" s="104">
        <v>1</v>
      </c>
      <c r="AX69" s="7" t="s">
        <v>831</v>
      </c>
    </row>
    <row r="70" spans="1:50">
      <c r="AT70" s="104"/>
      <c r="AU70" s="102"/>
    </row>
    <row r="71" spans="1:50" hidden="1" outlineLevel="1">
      <c r="A71" t="s">
        <v>2528</v>
      </c>
      <c r="B71" t="s">
        <v>858</v>
      </c>
      <c r="C71" s="1">
        <f t="shared" ref="C71:C111" si="22">SUM(N71:AE71)</f>
        <v>5329</v>
      </c>
      <c r="D71" s="7">
        <f>RANK(N71,(N71:P71,Q71:AE71))</f>
        <v>2</v>
      </c>
      <c r="E71" s="7">
        <f>RANK(O71,(N71:P71,Q71:AE71))</f>
        <v>1</v>
      </c>
      <c r="F71" s="7">
        <f>IF(P71&gt;0,RANK(P71,(N71:P71,Q71:AE71)),0)</f>
        <v>0</v>
      </c>
      <c r="G71" s="1">
        <f t="shared" ref="G71:G111" si="23">MAX(N71:P71)-LARGE(N71:P71,2)</f>
        <v>2251</v>
      </c>
      <c r="H71" s="2">
        <f t="shared" ref="H71:H111" si="24">G71/C71</f>
        <v>0.42240570463501598</v>
      </c>
      <c r="I71" s="2"/>
      <c r="J71" s="2">
        <f t="shared" ref="J71:J111" si="25">IF($C71=0,"-",N71/$C71)</f>
        <v>0.27397260273972601</v>
      </c>
      <c r="K71" s="2">
        <f t="shared" ref="K71:K111" si="26">IF($C71=0,"-",O71/$C71)</f>
        <v>0.69637830737474193</v>
      </c>
      <c r="L71" s="2">
        <f t="shared" ref="L71:L111" si="27">IF($C71=0,"-",P71/$C71)</f>
        <v>0</v>
      </c>
      <c r="M71" s="2">
        <f t="shared" ref="M71:M111" si="28">IF(C71=0,"-",(1-J71-K71-L71))</f>
        <v>2.9649089885532054E-2</v>
      </c>
      <c r="N71" s="1">
        <v>1460</v>
      </c>
      <c r="O71" s="1">
        <v>3711</v>
      </c>
      <c r="Q71" s="1">
        <v>56</v>
      </c>
      <c r="R71" s="1">
        <v>33</v>
      </c>
      <c r="S71" s="1">
        <v>45</v>
      </c>
      <c r="U71" s="1">
        <v>23</v>
      </c>
      <c r="AA71" s="1">
        <v>1</v>
      </c>
      <c r="AG71" s="7">
        <f>IF(Q71&gt;0,RANK(Q71,(N71:P71,Q71:AE71)),0)</f>
        <v>3</v>
      </c>
      <c r="AH71" s="7">
        <f>IF(R71&gt;0,RANK(R71,(N71:P71,Q71:AE71)),0)</f>
        <v>5</v>
      </c>
      <c r="AI71" s="7">
        <f>IF(T71&gt;0,RANK(T71,(N71:P71,Q71:AE71)),0)</f>
        <v>0</v>
      </c>
      <c r="AJ71" s="7">
        <f>IF(S71&gt;0,RANK(S71,(N71:P71,Q71:AE71)),0)</f>
        <v>4</v>
      </c>
      <c r="AK71" s="2">
        <f t="shared" ref="AK71:AK111" si="29">IF($C71=0,"-",Q71/$C71)</f>
        <v>1.0508538187277162E-2</v>
      </c>
      <c r="AL71" s="2">
        <f t="shared" ref="AL71:AL111" si="30">IF($C71=0,"-",R71/$C71)</f>
        <v>6.1925314317883284E-3</v>
      </c>
      <c r="AM71" s="2">
        <f t="shared" ref="AM71:AM111" si="31">IF($C71=0,"-",T71/$C71)</f>
        <v>0</v>
      </c>
      <c r="AN71" s="2">
        <f t="shared" ref="AN71:AN111" si="32">IF($C71=0,"-",S71/$C71)</f>
        <v>8.4443610433477204E-3</v>
      </c>
      <c r="AP71" t="s">
        <v>2528</v>
      </c>
      <c r="AQ71" t="s">
        <v>858</v>
      </c>
      <c r="AT71" s="104">
        <v>2</v>
      </c>
      <c r="AU71" s="102">
        <v>701</v>
      </c>
      <c r="AV71" s="108">
        <f t="shared" ref="AV71:AV110" si="33">AT71*1000+AU71</f>
        <v>2701</v>
      </c>
      <c r="AX71" s="7" t="s">
        <v>2640</v>
      </c>
    </row>
    <row r="72" spans="1:50" hidden="1" outlineLevel="1">
      <c r="A72" t="s">
        <v>1275</v>
      </c>
      <c r="B72" t="s">
        <v>858</v>
      </c>
      <c r="C72" s="1">
        <f t="shared" si="22"/>
        <v>6136</v>
      </c>
      <c r="D72" s="7">
        <f>RANK(N72,(N72:P72,Q72:AE72))</f>
        <v>2</v>
      </c>
      <c r="E72" s="7">
        <f>RANK(O72,(N72:P72,Q72:AE72))</f>
        <v>1</v>
      </c>
      <c r="F72" s="7">
        <f>IF(P72&gt;0,RANK(P72,(N72:P72,Q72:AE72)),0)</f>
        <v>0</v>
      </c>
      <c r="G72" s="1">
        <f t="shared" si="23"/>
        <v>413</v>
      </c>
      <c r="H72" s="2">
        <f t="shared" si="24"/>
        <v>6.7307692307692304E-2</v>
      </c>
      <c r="I72" s="2"/>
      <c r="J72" s="2">
        <f t="shared" si="25"/>
        <v>0.45192307692307693</v>
      </c>
      <c r="K72" s="2">
        <f t="shared" si="26"/>
        <v>0.51923076923076927</v>
      </c>
      <c r="L72" s="2">
        <f t="shared" si="27"/>
        <v>0</v>
      </c>
      <c r="M72" s="2">
        <f t="shared" si="28"/>
        <v>2.8846153846153855E-2</v>
      </c>
      <c r="N72" s="1">
        <v>2773</v>
      </c>
      <c r="O72" s="1">
        <v>3186</v>
      </c>
      <c r="Q72" s="1">
        <v>90</v>
      </c>
      <c r="R72" s="1">
        <v>26</v>
      </c>
      <c r="S72" s="1">
        <v>38</v>
      </c>
      <c r="U72" s="1">
        <v>20</v>
      </c>
      <c r="AA72" s="1">
        <v>3</v>
      </c>
      <c r="AG72" s="7">
        <f>IF(Q72&gt;0,RANK(Q72,(N72:P72,Q72:AE72)),0)</f>
        <v>3</v>
      </c>
      <c r="AH72" s="7">
        <f>IF(R72&gt;0,RANK(R72,(N72:P72,Q72:AE72)),0)</f>
        <v>5</v>
      </c>
      <c r="AI72" s="7">
        <f>IF(T72&gt;0,RANK(T72,(N72:P72,Q72:AE72)),0)</f>
        <v>0</v>
      </c>
      <c r="AJ72" s="7">
        <f>IF(S72&gt;0,RANK(S72,(N72:P72,Q72:AE72)),0)</f>
        <v>4</v>
      </c>
      <c r="AK72" s="2">
        <f t="shared" si="29"/>
        <v>1.4667535853976532E-2</v>
      </c>
      <c r="AL72" s="2">
        <f t="shared" si="30"/>
        <v>4.2372881355932203E-3</v>
      </c>
      <c r="AM72" s="2">
        <f t="shared" si="31"/>
        <v>0</v>
      </c>
      <c r="AN72" s="2">
        <f t="shared" si="32"/>
        <v>6.192959582790091E-3</v>
      </c>
      <c r="AP72" t="s">
        <v>1275</v>
      </c>
      <c r="AQ72" t="s">
        <v>858</v>
      </c>
      <c r="AT72" s="104">
        <v>2</v>
      </c>
      <c r="AU72" s="102">
        <v>702</v>
      </c>
      <c r="AV72" s="108">
        <f t="shared" si="33"/>
        <v>2702</v>
      </c>
      <c r="AX72" s="7" t="s">
        <v>2640</v>
      </c>
    </row>
    <row r="73" spans="1:50" hidden="1" outlineLevel="1">
      <c r="A73" t="s">
        <v>1276</v>
      </c>
      <c r="B73" t="s">
        <v>858</v>
      </c>
      <c r="C73" s="1">
        <f t="shared" si="22"/>
        <v>8051</v>
      </c>
      <c r="D73" s="7">
        <f>RANK(N73,(N73:P73,Q73:AE73))</f>
        <v>1</v>
      </c>
      <c r="E73" s="7">
        <f>RANK(O73,(N73:P73,Q73:AE73))</f>
        <v>2</v>
      </c>
      <c r="F73" s="7">
        <f>IF(P73&gt;0,RANK(P73,(N73:P73,Q73:AE73)),0)</f>
        <v>0</v>
      </c>
      <c r="G73" s="1">
        <f t="shared" si="23"/>
        <v>2333</v>
      </c>
      <c r="H73" s="2">
        <f t="shared" si="24"/>
        <v>0.28977766737051297</v>
      </c>
      <c r="I73" s="2"/>
      <c r="J73" s="2">
        <f t="shared" si="25"/>
        <v>0.63482797168053662</v>
      </c>
      <c r="K73" s="2">
        <f t="shared" si="26"/>
        <v>0.34505030431002359</v>
      </c>
      <c r="L73" s="2">
        <f t="shared" si="27"/>
        <v>0</v>
      </c>
      <c r="M73" s="2">
        <f t="shared" si="28"/>
        <v>2.012172400943979E-2</v>
      </c>
      <c r="N73" s="1">
        <v>5111</v>
      </c>
      <c r="O73" s="1">
        <v>2778</v>
      </c>
      <c r="Q73" s="1">
        <v>72</v>
      </c>
      <c r="R73" s="1">
        <v>24</v>
      </c>
      <c r="S73" s="1">
        <v>33</v>
      </c>
      <c r="U73" s="1">
        <v>24</v>
      </c>
      <c r="AA73" s="1">
        <v>9</v>
      </c>
      <c r="AG73" s="7">
        <f>IF(Q73&gt;0,RANK(Q73,(N73:P73,Q73:AE73)),0)</f>
        <v>3</v>
      </c>
      <c r="AH73" s="7">
        <f>IF(R73&gt;0,RANK(R73,(N73:P73,Q73:AE73)),0)</f>
        <v>5</v>
      </c>
      <c r="AI73" s="7">
        <f>IF(T73&gt;0,RANK(T73,(N73:P73,Q73:AE73)),0)</f>
        <v>0</v>
      </c>
      <c r="AJ73" s="7">
        <f>IF(S73&gt;0,RANK(S73,(N73:P73,Q73:AE73)),0)</f>
        <v>4</v>
      </c>
      <c r="AK73" s="2">
        <f t="shared" si="29"/>
        <v>8.942988448639921E-3</v>
      </c>
      <c r="AL73" s="2">
        <f t="shared" si="30"/>
        <v>2.9809961495466403E-3</v>
      </c>
      <c r="AM73" s="2">
        <f t="shared" si="31"/>
        <v>0</v>
      </c>
      <c r="AN73" s="2">
        <f t="shared" si="32"/>
        <v>4.0988697056266298E-3</v>
      </c>
      <c r="AP73" t="s">
        <v>1276</v>
      </c>
      <c r="AQ73" t="s">
        <v>858</v>
      </c>
      <c r="AT73" s="104">
        <v>2</v>
      </c>
      <c r="AU73" s="102">
        <v>703</v>
      </c>
      <c r="AV73" s="108">
        <f t="shared" si="33"/>
        <v>2703</v>
      </c>
      <c r="AX73" s="7" t="s">
        <v>2640</v>
      </c>
    </row>
    <row r="74" spans="1:50" hidden="1" outlineLevel="1">
      <c r="A74" t="s">
        <v>2624</v>
      </c>
      <c r="B74" t="s">
        <v>858</v>
      </c>
      <c r="C74" s="1">
        <f t="shared" si="22"/>
        <v>7773</v>
      </c>
      <c r="D74" s="7">
        <f>RANK(N74,(N74:P74,Q74:AE74))</f>
        <v>1</v>
      </c>
      <c r="E74" s="7">
        <f>RANK(O74,(N74:P74,Q74:AE74))</f>
        <v>2</v>
      </c>
      <c r="F74" s="7">
        <f>IF(P74&gt;0,RANK(P74,(N74:P74,Q74:AE74)),0)</f>
        <v>0</v>
      </c>
      <c r="G74" s="1">
        <f t="shared" si="23"/>
        <v>196</v>
      </c>
      <c r="H74" s="2">
        <f t="shared" si="24"/>
        <v>2.5215489514987779E-2</v>
      </c>
      <c r="I74" s="2"/>
      <c r="J74" s="2">
        <f t="shared" si="25"/>
        <v>0.50392383892962822</v>
      </c>
      <c r="K74" s="2">
        <f t="shared" si="26"/>
        <v>0.47870834941464041</v>
      </c>
      <c r="L74" s="2">
        <f t="shared" si="27"/>
        <v>0</v>
      </c>
      <c r="M74" s="2">
        <f t="shared" si="28"/>
        <v>1.7367811655731369E-2</v>
      </c>
      <c r="N74" s="1">
        <v>3917</v>
      </c>
      <c r="O74" s="1">
        <v>3721</v>
      </c>
      <c r="Q74" s="1">
        <v>61</v>
      </c>
      <c r="R74" s="1">
        <v>20</v>
      </c>
      <c r="S74" s="1">
        <v>22</v>
      </c>
      <c r="U74" s="1">
        <v>24</v>
      </c>
      <c r="AA74" s="1">
        <v>8</v>
      </c>
      <c r="AG74" s="7">
        <f>IF(Q74&gt;0,RANK(Q74,(N74:P74,Q74:AE74)),0)</f>
        <v>3</v>
      </c>
      <c r="AH74" s="7">
        <f>IF(R74&gt;0,RANK(R74,(N74:P74,Q74:AE74)),0)</f>
        <v>6</v>
      </c>
      <c r="AI74" s="7">
        <f>IF(T74&gt;0,RANK(T74,(N74:P74,Q74:AE74)),0)</f>
        <v>0</v>
      </c>
      <c r="AJ74" s="7">
        <f>IF(S74&gt;0,RANK(S74,(N74:P74,Q74:AE74)),0)</f>
        <v>5</v>
      </c>
      <c r="AK74" s="2">
        <f t="shared" si="29"/>
        <v>7.8476778592564012E-3</v>
      </c>
      <c r="AL74" s="2">
        <f t="shared" si="30"/>
        <v>2.5730091341824263E-3</v>
      </c>
      <c r="AM74" s="2">
        <f t="shared" si="31"/>
        <v>0</v>
      </c>
      <c r="AN74" s="2">
        <f t="shared" si="32"/>
        <v>2.830310047600669E-3</v>
      </c>
      <c r="AP74" t="s">
        <v>2624</v>
      </c>
      <c r="AQ74" t="s">
        <v>858</v>
      </c>
      <c r="AT74" s="104">
        <v>2</v>
      </c>
      <c r="AU74" s="102">
        <v>704</v>
      </c>
      <c r="AV74" s="108">
        <f t="shared" si="33"/>
        <v>2704</v>
      </c>
      <c r="AX74" s="7" t="s">
        <v>2640</v>
      </c>
    </row>
    <row r="75" spans="1:50" hidden="1" outlineLevel="1">
      <c r="A75" t="s">
        <v>2622</v>
      </c>
      <c r="B75" t="s">
        <v>858</v>
      </c>
      <c r="C75" s="1">
        <f t="shared" si="22"/>
        <v>5994</v>
      </c>
      <c r="D75" s="7">
        <f>RANK(N75,(N75:P75,Q75:AE75))</f>
        <v>1</v>
      </c>
      <c r="E75" s="7">
        <f>RANK(O75,(N75:P75,Q75:AE75))</f>
        <v>2</v>
      </c>
      <c r="F75" s="7">
        <f>IF(P75&gt;0,RANK(P75,(N75:P75,Q75:AE75)),0)</f>
        <v>0</v>
      </c>
      <c r="G75" s="1">
        <f t="shared" si="23"/>
        <v>7</v>
      </c>
      <c r="H75" s="2">
        <f t="shared" si="24"/>
        <v>1.1678345011678344E-3</v>
      </c>
      <c r="I75" s="2"/>
      <c r="J75" s="2">
        <f t="shared" si="25"/>
        <v>0.48164831498164834</v>
      </c>
      <c r="K75" s="2">
        <f t="shared" si="26"/>
        <v>0.48048048048048048</v>
      </c>
      <c r="L75" s="2">
        <f t="shared" si="27"/>
        <v>0</v>
      </c>
      <c r="M75" s="2">
        <f t="shared" si="28"/>
        <v>3.7871204537871128E-2</v>
      </c>
      <c r="N75" s="1">
        <v>2887</v>
      </c>
      <c r="O75" s="1">
        <v>2880</v>
      </c>
      <c r="Q75" s="1">
        <v>89</v>
      </c>
      <c r="R75" s="1">
        <v>32</v>
      </c>
      <c r="S75" s="1">
        <v>78</v>
      </c>
      <c r="U75" s="1">
        <v>26</v>
      </c>
      <c r="AA75" s="1">
        <v>2</v>
      </c>
      <c r="AG75" s="7">
        <f>IF(Q75&gt;0,RANK(Q75,(N75:P75,Q75:AE75)),0)</f>
        <v>3</v>
      </c>
      <c r="AH75" s="7">
        <f>IF(R75&gt;0,RANK(R75,(N75:P75,Q75:AE75)),0)</f>
        <v>5</v>
      </c>
      <c r="AI75" s="7">
        <f>IF(T75&gt;0,RANK(T75,(N75:P75,Q75:AE75)),0)</f>
        <v>0</v>
      </c>
      <c r="AJ75" s="7">
        <f>IF(S75&gt;0,RANK(S75,(N75:P75,Q75:AE75)),0)</f>
        <v>4</v>
      </c>
      <c r="AK75" s="2">
        <f t="shared" si="29"/>
        <v>1.4848181514848182E-2</v>
      </c>
      <c r="AL75" s="2">
        <f t="shared" si="30"/>
        <v>5.3386720053386722E-3</v>
      </c>
      <c r="AM75" s="2">
        <f t="shared" si="31"/>
        <v>0</v>
      </c>
      <c r="AN75" s="2">
        <f t="shared" si="32"/>
        <v>1.3013013013013013E-2</v>
      </c>
      <c r="AP75" t="s">
        <v>2622</v>
      </c>
      <c r="AQ75" t="s">
        <v>858</v>
      </c>
      <c r="AT75" s="104">
        <v>2</v>
      </c>
      <c r="AU75" s="102">
        <v>705</v>
      </c>
      <c r="AV75" s="108">
        <f t="shared" si="33"/>
        <v>2705</v>
      </c>
      <c r="AX75" s="7" t="s">
        <v>2640</v>
      </c>
    </row>
    <row r="76" spans="1:50" hidden="1" outlineLevel="1">
      <c r="A76" t="s">
        <v>431</v>
      </c>
      <c r="B76" t="s">
        <v>858</v>
      </c>
      <c r="C76" s="1">
        <f t="shared" si="22"/>
        <v>5141</v>
      </c>
      <c r="D76" s="7">
        <f>RANK(N76,(N76:P76,Q76:AE76))</f>
        <v>2</v>
      </c>
      <c r="E76" s="7">
        <f>RANK(O76,(N76:P76,Q76:AE76))</f>
        <v>1</v>
      </c>
      <c r="F76" s="7">
        <f>IF(P76&gt;0,RANK(P76,(N76:P76,Q76:AE76)),0)</f>
        <v>0</v>
      </c>
      <c r="G76" s="1">
        <f t="shared" si="23"/>
        <v>136</v>
      </c>
      <c r="H76" s="2">
        <f t="shared" si="24"/>
        <v>2.6453997276794396E-2</v>
      </c>
      <c r="I76" s="2"/>
      <c r="J76" s="2">
        <f t="shared" si="25"/>
        <v>0.46080529079945537</v>
      </c>
      <c r="K76" s="2">
        <f t="shared" si="26"/>
        <v>0.48725928807624974</v>
      </c>
      <c r="L76" s="2">
        <f t="shared" si="27"/>
        <v>0</v>
      </c>
      <c r="M76" s="2">
        <f t="shared" si="28"/>
        <v>5.1935421124294945E-2</v>
      </c>
      <c r="N76" s="1">
        <v>2369</v>
      </c>
      <c r="O76" s="1">
        <v>2505</v>
      </c>
      <c r="Q76" s="1">
        <v>73</v>
      </c>
      <c r="R76" s="1">
        <v>35</v>
      </c>
      <c r="S76" s="1">
        <v>112</v>
      </c>
      <c r="U76" s="1">
        <v>38</v>
      </c>
      <c r="AA76" s="1">
        <v>9</v>
      </c>
      <c r="AG76" s="7">
        <f>IF(Q76&gt;0,RANK(Q76,(N76:P76,Q76:AE76)),0)</f>
        <v>4</v>
      </c>
      <c r="AH76" s="7">
        <f>IF(R76&gt;0,RANK(R76,(N76:P76,Q76:AE76)),0)</f>
        <v>6</v>
      </c>
      <c r="AI76" s="7">
        <f>IF(T76&gt;0,RANK(T76,(N76:P76,Q76:AE76)),0)</f>
        <v>0</v>
      </c>
      <c r="AJ76" s="7">
        <f>IF(S76&gt;0,RANK(S76,(N76:P76,Q76:AE76)),0)</f>
        <v>3</v>
      </c>
      <c r="AK76" s="2">
        <f t="shared" si="29"/>
        <v>1.419957206769111E-2</v>
      </c>
      <c r="AL76" s="2">
        <f t="shared" si="30"/>
        <v>6.8080140050573818E-3</v>
      </c>
      <c r="AM76" s="2">
        <f t="shared" si="31"/>
        <v>0</v>
      </c>
      <c r="AN76" s="2">
        <f t="shared" si="32"/>
        <v>2.1785644816183621E-2</v>
      </c>
      <c r="AP76" t="s">
        <v>431</v>
      </c>
      <c r="AQ76" t="s">
        <v>858</v>
      </c>
      <c r="AT76" s="104">
        <v>2</v>
      </c>
      <c r="AU76" s="102">
        <v>706</v>
      </c>
      <c r="AV76" s="108">
        <f t="shared" si="33"/>
        <v>2706</v>
      </c>
      <c r="AX76" s="7" t="s">
        <v>2640</v>
      </c>
    </row>
    <row r="77" spans="1:50" hidden="1" outlineLevel="1">
      <c r="A77" t="s">
        <v>1373</v>
      </c>
      <c r="B77" t="s">
        <v>858</v>
      </c>
      <c r="C77" s="1">
        <f t="shared" si="22"/>
        <v>8077</v>
      </c>
      <c r="D77" s="7">
        <f>RANK(N77,(N77:P77,Q77:AE77))</f>
        <v>2</v>
      </c>
      <c r="E77" s="7">
        <f>RANK(O77,(N77:P77,Q77:AE77))</f>
        <v>1</v>
      </c>
      <c r="F77" s="7">
        <f>IF(P77&gt;0,RANK(P77,(N77:P77,Q77:AE77)),0)</f>
        <v>0</v>
      </c>
      <c r="G77" s="1">
        <f t="shared" si="23"/>
        <v>1262</v>
      </c>
      <c r="H77" s="2">
        <f t="shared" si="24"/>
        <v>0.15624613098922868</v>
      </c>
      <c r="I77" s="2"/>
      <c r="J77" s="2">
        <f t="shared" si="25"/>
        <v>0.40324377863067973</v>
      </c>
      <c r="K77" s="2">
        <f t="shared" si="26"/>
        <v>0.55948990961990841</v>
      </c>
      <c r="L77" s="2">
        <f t="shared" si="27"/>
        <v>0</v>
      </c>
      <c r="M77" s="2">
        <f t="shared" si="28"/>
        <v>3.7266311749411862E-2</v>
      </c>
      <c r="N77" s="1">
        <v>3257</v>
      </c>
      <c r="O77" s="1">
        <v>4519</v>
      </c>
      <c r="Q77" s="1">
        <v>102</v>
      </c>
      <c r="R77" s="1">
        <v>53</v>
      </c>
      <c r="S77" s="1">
        <v>97</v>
      </c>
      <c r="U77" s="1">
        <v>40</v>
      </c>
      <c r="AA77" s="1">
        <v>9</v>
      </c>
      <c r="AG77" s="7">
        <f>IF(Q77&gt;0,RANK(Q77,(N77:P77,Q77:AE77)),0)</f>
        <v>3</v>
      </c>
      <c r="AH77" s="7">
        <f>IF(R77&gt;0,RANK(R77,(N77:P77,Q77:AE77)),0)</f>
        <v>5</v>
      </c>
      <c r="AI77" s="7">
        <f>IF(T77&gt;0,RANK(T77,(N77:P77,Q77:AE77)),0)</f>
        <v>0</v>
      </c>
      <c r="AJ77" s="7">
        <f>IF(S77&gt;0,RANK(S77,(N77:P77,Q77:AE77)),0)</f>
        <v>4</v>
      </c>
      <c r="AK77" s="2">
        <f t="shared" si="29"/>
        <v>1.2628451157608023E-2</v>
      </c>
      <c r="AL77" s="2">
        <f t="shared" si="30"/>
        <v>6.5618422681688743E-3</v>
      </c>
      <c r="AM77" s="2">
        <f t="shared" si="31"/>
        <v>0</v>
      </c>
      <c r="AN77" s="2">
        <f t="shared" si="32"/>
        <v>1.2009409434195865E-2</v>
      </c>
      <c r="AP77" t="s">
        <v>1373</v>
      </c>
      <c r="AQ77" t="s">
        <v>858</v>
      </c>
      <c r="AT77" s="104">
        <v>2</v>
      </c>
      <c r="AU77" s="102">
        <v>707</v>
      </c>
      <c r="AV77" s="108">
        <f t="shared" si="33"/>
        <v>2707</v>
      </c>
      <c r="AX77" s="7" t="s">
        <v>2640</v>
      </c>
    </row>
    <row r="78" spans="1:50" hidden="1" outlineLevel="1">
      <c r="A78" t="s">
        <v>1966</v>
      </c>
      <c r="B78" t="s">
        <v>858</v>
      </c>
      <c r="C78" s="1">
        <f t="shared" si="22"/>
        <v>7619</v>
      </c>
      <c r="D78" s="7">
        <f>RANK(N78,(N78:P78,Q78:AE78))</f>
        <v>1</v>
      </c>
      <c r="E78" s="7">
        <f>RANK(O78,(N78:P78,Q78:AE78))</f>
        <v>2</v>
      </c>
      <c r="F78" s="7">
        <f>IF(P78&gt;0,RANK(P78,(N78:P78,Q78:AE78)),0)</f>
        <v>0</v>
      </c>
      <c r="G78" s="1">
        <f t="shared" si="23"/>
        <v>84</v>
      </c>
      <c r="H78" s="2">
        <f t="shared" si="24"/>
        <v>1.1025068906680667E-2</v>
      </c>
      <c r="I78" s="2"/>
      <c r="J78" s="2">
        <f t="shared" si="25"/>
        <v>0.486284289276808</v>
      </c>
      <c r="K78" s="2">
        <f t="shared" si="26"/>
        <v>0.4752592203701273</v>
      </c>
      <c r="L78" s="2">
        <f t="shared" si="27"/>
        <v>0</v>
      </c>
      <c r="M78" s="2">
        <f t="shared" si="28"/>
        <v>3.8456490353064698E-2</v>
      </c>
      <c r="N78" s="1">
        <v>3705</v>
      </c>
      <c r="O78" s="1">
        <v>3621</v>
      </c>
      <c r="Q78" s="1">
        <v>120</v>
      </c>
      <c r="R78" s="1">
        <v>50</v>
      </c>
      <c r="S78" s="1">
        <v>75</v>
      </c>
      <c r="U78" s="1">
        <v>39</v>
      </c>
      <c r="AA78" s="1">
        <v>9</v>
      </c>
      <c r="AG78" s="7">
        <f>IF(Q78&gt;0,RANK(Q78,(N78:P78,Q78:AE78)),0)</f>
        <v>3</v>
      </c>
      <c r="AH78" s="7">
        <f>IF(R78&gt;0,RANK(R78,(N78:P78,Q78:AE78)),0)</f>
        <v>5</v>
      </c>
      <c r="AI78" s="7">
        <f>IF(T78&gt;0,RANK(T78,(N78:P78,Q78:AE78)),0)</f>
        <v>0</v>
      </c>
      <c r="AJ78" s="7">
        <f>IF(S78&gt;0,RANK(S78,(N78:P78,Q78:AE78)),0)</f>
        <v>4</v>
      </c>
      <c r="AK78" s="2">
        <f t="shared" si="29"/>
        <v>1.5750098438115239E-2</v>
      </c>
      <c r="AL78" s="2">
        <f t="shared" si="30"/>
        <v>6.562541015881349E-3</v>
      </c>
      <c r="AM78" s="2">
        <f t="shared" si="31"/>
        <v>0</v>
      </c>
      <c r="AN78" s="2">
        <f t="shared" si="32"/>
        <v>9.8438115238220231E-3</v>
      </c>
      <c r="AP78" t="s">
        <v>1966</v>
      </c>
      <c r="AQ78" t="s">
        <v>858</v>
      </c>
      <c r="AT78" s="104">
        <v>2</v>
      </c>
      <c r="AU78" s="102">
        <v>708</v>
      </c>
      <c r="AV78" s="108">
        <f t="shared" si="33"/>
        <v>2708</v>
      </c>
      <c r="AX78" s="7" t="s">
        <v>2640</v>
      </c>
    </row>
    <row r="79" spans="1:50" hidden="1" outlineLevel="1">
      <c r="A79" t="s">
        <v>1582</v>
      </c>
      <c r="B79" t="s">
        <v>858</v>
      </c>
      <c r="C79" s="1">
        <f t="shared" si="22"/>
        <v>5580</v>
      </c>
      <c r="D79" s="7">
        <f>RANK(N79,(N79:P79,Q79:AE79))</f>
        <v>2</v>
      </c>
      <c r="E79" s="7">
        <f>RANK(O79,(N79:P79,Q79:AE79))</f>
        <v>1</v>
      </c>
      <c r="F79" s="7">
        <f>IF(P79&gt;0,RANK(P79,(N79:P79,Q79:AE79)),0)</f>
        <v>0</v>
      </c>
      <c r="G79" s="1">
        <f t="shared" si="23"/>
        <v>1041</v>
      </c>
      <c r="H79" s="2">
        <f t="shared" si="24"/>
        <v>0.18655913978494623</v>
      </c>
      <c r="I79" s="2"/>
      <c r="J79" s="2">
        <f t="shared" si="25"/>
        <v>0.38655913978494622</v>
      </c>
      <c r="K79" s="2">
        <f t="shared" si="26"/>
        <v>0.57311827956989247</v>
      </c>
      <c r="L79" s="2">
        <f t="shared" si="27"/>
        <v>0</v>
      </c>
      <c r="M79" s="2">
        <f t="shared" si="28"/>
        <v>4.0322580645161366E-2</v>
      </c>
      <c r="N79" s="1">
        <v>2157</v>
      </c>
      <c r="O79" s="1">
        <v>3198</v>
      </c>
      <c r="Q79" s="1">
        <v>75</v>
      </c>
      <c r="R79" s="1">
        <v>26</v>
      </c>
      <c r="S79" s="1">
        <v>88</v>
      </c>
      <c r="U79" s="1">
        <v>30</v>
      </c>
      <c r="AA79" s="1">
        <v>6</v>
      </c>
      <c r="AG79" s="7">
        <f>IF(Q79&gt;0,RANK(Q79,(N79:P79,Q79:AE79)),0)</f>
        <v>4</v>
      </c>
      <c r="AH79" s="7">
        <f>IF(R79&gt;0,RANK(R79,(N79:P79,Q79:AE79)),0)</f>
        <v>6</v>
      </c>
      <c r="AI79" s="7">
        <f>IF(T79&gt;0,RANK(T79,(N79:P79,Q79:AE79)),0)</f>
        <v>0</v>
      </c>
      <c r="AJ79" s="7">
        <f>IF(S79&gt;0,RANK(S79,(N79:P79,Q79:AE79)),0)</f>
        <v>3</v>
      </c>
      <c r="AK79" s="2">
        <f t="shared" si="29"/>
        <v>1.3440860215053764E-2</v>
      </c>
      <c r="AL79" s="2">
        <f t="shared" si="30"/>
        <v>4.6594982078853051E-3</v>
      </c>
      <c r="AM79" s="2">
        <f t="shared" si="31"/>
        <v>0</v>
      </c>
      <c r="AN79" s="2">
        <f t="shared" si="32"/>
        <v>1.5770609318996417E-2</v>
      </c>
      <c r="AP79" t="s">
        <v>1582</v>
      </c>
      <c r="AQ79" t="s">
        <v>858</v>
      </c>
      <c r="AT79" s="104">
        <v>2</v>
      </c>
      <c r="AU79" s="102">
        <v>709</v>
      </c>
      <c r="AV79" s="108">
        <f t="shared" si="33"/>
        <v>2709</v>
      </c>
      <c r="AX79" s="7" t="s">
        <v>2640</v>
      </c>
    </row>
    <row r="80" spans="1:50" hidden="1" outlineLevel="1">
      <c r="A80" t="s">
        <v>1458</v>
      </c>
      <c r="B80" t="s">
        <v>858</v>
      </c>
      <c r="C80" s="1">
        <f t="shared" si="22"/>
        <v>4062</v>
      </c>
      <c r="D80" s="7">
        <f>RANK(N80,(N80:P80,Q80:AE80))</f>
        <v>2</v>
      </c>
      <c r="E80" s="7">
        <f>RANK(O80,(N80:P80,Q80:AE80))</f>
        <v>1</v>
      </c>
      <c r="F80" s="7">
        <f>IF(P80&gt;0,RANK(P80,(N80:P80,Q80:AE80)),0)</f>
        <v>0</v>
      </c>
      <c r="G80" s="1">
        <f t="shared" si="23"/>
        <v>1109</v>
      </c>
      <c r="H80" s="2">
        <f t="shared" si="24"/>
        <v>0.27301821762678485</v>
      </c>
      <c r="I80" s="2"/>
      <c r="J80" s="2">
        <f t="shared" si="25"/>
        <v>0.34441161989167896</v>
      </c>
      <c r="K80" s="2">
        <f t="shared" si="26"/>
        <v>0.61742983751846381</v>
      </c>
      <c r="L80" s="2">
        <f t="shared" si="27"/>
        <v>0</v>
      </c>
      <c r="M80" s="2">
        <f t="shared" si="28"/>
        <v>3.8158542589857292E-2</v>
      </c>
      <c r="N80" s="1">
        <v>1399</v>
      </c>
      <c r="O80" s="1">
        <v>2508</v>
      </c>
      <c r="Q80" s="1">
        <v>39</v>
      </c>
      <c r="R80" s="1">
        <v>16</v>
      </c>
      <c r="S80" s="1">
        <v>61</v>
      </c>
      <c r="U80" s="1">
        <v>32</v>
      </c>
      <c r="AA80" s="1">
        <v>7</v>
      </c>
      <c r="AG80" s="7">
        <f>IF(Q80&gt;0,RANK(Q80,(N80:P80,Q80:AE80)),0)</f>
        <v>4</v>
      </c>
      <c r="AH80" s="7">
        <f>IF(R80&gt;0,RANK(R80,(N80:P80,Q80:AE80)),0)</f>
        <v>6</v>
      </c>
      <c r="AI80" s="7">
        <f>IF(T80&gt;0,RANK(T80,(N80:P80,Q80:AE80)),0)</f>
        <v>0</v>
      </c>
      <c r="AJ80" s="7">
        <f>IF(S80&gt;0,RANK(S80,(N80:P80,Q80:AE80)),0)</f>
        <v>3</v>
      </c>
      <c r="AK80" s="2">
        <f t="shared" si="29"/>
        <v>9.6011816838995571E-3</v>
      </c>
      <c r="AL80" s="2">
        <f t="shared" si="30"/>
        <v>3.9389463318562287E-3</v>
      </c>
      <c r="AM80" s="2">
        <f t="shared" si="31"/>
        <v>0</v>
      </c>
      <c r="AN80" s="2">
        <f t="shared" si="32"/>
        <v>1.5017232890201871E-2</v>
      </c>
      <c r="AP80" t="s">
        <v>1458</v>
      </c>
      <c r="AQ80" t="s">
        <v>858</v>
      </c>
      <c r="AT80" s="104">
        <v>2</v>
      </c>
      <c r="AU80" s="102">
        <v>710</v>
      </c>
      <c r="AV80" s="108">
        <f t="shared" si="33"/>
        <v>2710</v>
      </c>
      <c r="AX80" s="7" t="s">
        <v>2640</v>
      </c>
    </row>
    <row r="81" spans="1:50" hidden="1" outlineLevel="1">
      <c r="A81" t="s">
        <v>2463</v>
      </c>
      <c r="B81" t="s">
        <v>858</v>
      </c>
      <c r="C81" s="1">
        <f t="shared" si="22"/>
        <v>6447</v>
      </c>
      <c r="D81" s="7">
        <f>RANK(N81,(N81:P81,Q81:AE81))</f>
        <v>2</v>
      </c>
      <c r="E81" s="7">
        <f>RANK(O81,(N81:P81,Q81:AE81))</f>
        <v>1</v>
      </c>
      <c r="F81" s="7">
        <f>IF(P81&gt;0,RANK(P81,(N81:P81,Q81:AE81)),0)</f>
        <v>0</v>
      </c>
      <c r="G81" s="1">
        <f t="shared" si="23"/>
        <v>3517</v>
      </c>
      <c r="H81" s="2">
        <f t="shared" si="24"/>
        <v>0.54552505041104393</v>
      </c>
      <c r="I81" s="2"/>
      <c r="J81" s="2">
        <f t="shared" si="25"/>
        <v>0.21002016441755855</v>
      </c>
      <c r="K81" s="2">
        <f t="shared" si="26"/>
        <v>0.75554521482860248</v>
      </c>
      <c r="L81" s="2">
        <f t="shared" si="27"/>
        <v>0</v>
      </c>
      <c r="M81" s="2">
        <f t="shared" si="28"/>
        <v>3.4434620753838963E-2</v>
      </c>
      <c r="N81" s="1">
        <v>1354</v>
      </c>
      <c r="O81" s="1">
        <v>4871</v>
      </c>
      <c r="Q81" s="1">
        <v>52</v>
      </c>
      <c r="R81" s="1">
        <v>32</v>
      </c>
      <c r="S81" s="1">
        <v>82</v>
      </c>
      <c r="U81" s="1">
        <v>50</v>
      </c>
      <c r="AA81" s="1">
        <v>6</v>
      </c>
      <c r="AG81" s="7">
        <f>IF(Q81&gt;0,RANK(Q81,(N81:P81,Q81:AE81)),0)</f>
        <v>4</v>
      </c>
      <c r="AH81" s="7">
        <f>IF(R81&gt;0,RANK(R81,(N81:P81,Q81:AE81)),0)</f>
        <v>6</v>
      </c>
      <c r="AI81" s="7">
        <f>IF(T81&gt;0,RANK(T81,(N81:P81,Q81:AE81)),0)</f>
        <v>0</v>
      </c>
      <c r="AJ81" s="7">
        <f>IF(S81&gt;0,RANK(S81,(N81:P81,Q81:AE81)),0)</f>
        <v>3</v>
      </c>
      <c r="AK81" s="2">
        <f t="shared" si="29"/>
        <v>8.0657670234217469E-3</v>
      </c>
      <c r="AL81" s="2">
        <f t="shared" si="30"/>
        <v>4.9635489374903058E-3</v>
      </c>
      <c r="AM81" s="2">
        <f t="shared" si="31"/>
        <v>0</v>
      </c>
      <c r="AN81" s="2">
        <f t="shared" si="32"/>
        <v>1.2719094152318908E-2</v>
      </c>
      <c r="AP81" t="s">
        <v>2463</v>
      </c>
      <c r="AQ81" t="s">
        <v>858</v>
      </c>
      <c r="AT81" s="104">
        <v>2</v>
      </c>
      <c r="AU81" s="102">
        <v>711</v>
      </c>
      <c r="AV81" s="108">
        <f t="shared" si="33"/>
        <v>2711</v>
      </c>
      <c r="AX81" s="7" t="s">
        <v>2640</v>
      </c>
    </row>
    <row r="82" spans="1:50" hidden="1" outlineLevel="1">
      <c r="A82" t="s">
        <v>1967</v>
      </c>
      <c r="B82" t="s">
        <v>858</v>
      </c>
      <c r="C82" s="1">
        <f t="shared" si="22"/>
        <v>5491</v>
      </c>
      <c r="D82" s="7">
        <f>RANK(N82,(N82:P82,Q82:AE82))</f>
        <v>2</v>
      </c>
      <c r="E82" s="7">
        <f>RANK(O82,(N82:P82,Q82:AE82))</f>
        <v>1</v>
      </c>
      <c r="F82" s="7">
        <f>IF(P82&gt;0,RANK(P82,(N82:P82,Q82:AE82)),0)</f>
        <v>0</v>
      </c>
      <c r="G82" s="1">
        <f t="shared" si="23"/>
        <v>2434</v>
      </c>
      <c r="H82" s="2">
        <f t="shared" si="24"/>
        <v>0.44327080677472225</v>
      </c>
      <c r="I82" s="2"/>
      <c r="J82" s="2">
        <f t="shared" si="25"/>
        <v>0.2562374795119286</v>
      </c>
      <c r="K82" s="2">
        <f t="shared" si="26"/>
        <v>0.69950828628665085</v>
      </c>
      <c r="L82" s="2">
        <f t="shared" si="27"/>
        <v>0</v>
      </c>
      <c r="M82" s="2">
        <f t="shared" si="28"/>
        <v>4.4254234201420495E-2</v>
      </c>
      <c r="N82" s="1">
        <v>1407</v>
      </c>
      <c r="O82" s="1">
        <v>3841</v>
      </c>
      <c r="Q82" s="1">
        <v>72</v>
      </c>
      <c r="R82" s="1">
        <v>34</v>
      </c>
      <c r="S82" s="1">
        <v>84</v>
      </c>
      <c r="U82" s="1">
        <v>41</v>
      </c>
      <c r="AA82" s="1">
        <v>12</v>
      </c>
      <c r="AG82" s="7">
        <f>IF(Q82&gt;0,RANK(Q82,(N82:P82,Q82:AE82)),0)</f>
        <v>4</v>
      </c>
      <c r="AH82" s="7">
        <f>IF(R82&gt;0,RANK(R82,(N82:P82,Q82:AE82)),0)</f>
        <v>6</v>
      </c>
      <c r="AI82" s="7">
        <f>IF(T82&gt;0,RANK(T82,(N82:P82,Q82:AE82)),0)</f>
        <v>0</v>
      </c>
      <c r="AJ82" s="7">
        <f>IF(S82&gt;0,RANK(S82,(N82:P82,Q82:AE82)),0)</f>
        <v>3</v>
      </c>
      <c r="AK82" s="2">
        <f t="shared" si="29"/>
        <v>1.311236568930978E-2</v>
      </c>
      <c r="AL82" s="2">
        <f t="shared" si="30"/>
        <v>6.1919504643962852E-3</v>
      </c>
      <c r="AM82" s="2">
        <f t="shared" si="31"/>
        <v>0</v>
      </c>
      <c r="AN82" s="2">
        <f t="shared" si="32"/>
        <v>1.529775997086141E-2</v>
      </c>
      <c r="AP82" t="s">
        <v>1967</v>
      </c>
      <c r="AQ82" t="s">
        <v>858</v>
      </c>
      <c r="AT82" s="104">
        <v>2</v>
      </c>
      <c r="AU82" s="102">
        <v>712</v>
      </c>
      <c r="AV82" s="108">
        <f t="shared" si="33"/>
        <v>2712</v>
      </c>
      <c r="AX82" s="7" t="s">
        <v>2640</v>
      </c>
    </row>
    <row r="83" spans="1:50" hidden="1" outlineLevel="1">
      <c r="A83" t="s">
        <v>1419</v>
      </c>
      <c r="B83" t="s">
        <v>858</v>
      </c>
      <c r="C83" s="1">
        <f t="shared" si="22"/>
        <v>6794</v>
      </c>
      <c r="D83" s="7">
        <f>RANK(N83,(N83:P83,Q83:AE83))</f>
        <v>2</v>
      </c>
      <c r="E83" s="7">
        <f>RANK(O83,(N83:P83,Q83:AE83))</f>
        <v>1</v>
      </c>
      <c r="F83" s="7">
        <f>IF(P83&gt;0,RANK(P83,(N83:P83,Q83:AE83)),0)</f>
        <v>0</v>
      </c>
      <c r="G83" s="1">
        <f t="shared" si="23"/>
        <v>2540</v>
      </c>
      <c r="H83" s="2">
        <f t="shared" si="24"/>
        <v>0.37385928760671183</v>
      </c>
      <c r="I83" s="2"/>
      <c r="J83" s="2">
        <f t="shared" si="25"/>
        <v>0.29511333529584927</v>
      </c>
      <c r="K83" s="2">
        <f t="shared" si="26"/>
        <v>0.6689726229025611</v>
      </c>
      <c r="L83" s="2">
        <f t="shared" si="27"/>
        <v>0</v>
      </c>
      <c r="M83" s="2">
        <f t="shared" si="28"/>
        <v>3.5914041801589636E-2</v>
      </c>
      <c r="N83" s="1">
        <v>2005</v>
      </c>
      <c r="O83" s="1">
        <v>4545</v>
      </c>
      <c r="Q83" s="1">
        <v>86</v>
      </c>
      <c r="R83" s="1">
        <v>36</v>
      </c>
      <c r="S83" s="1">
        <v>71</v>
      </c>
      <c r="U83" s="1">
        <v>48</v>
      </c>
      <c r="AA83" s="1">
        <v>3</v>
      </c>
      <c r="AG83" s="7">
        <f>IF(Q83&gt;0,RANK(Q83,(N83:P83,Q83:AE83)),0)</f>
        <v>3</v>
      </c>
      <c r="AH83" s="7">
        <f>IF(R83&gt;0,RANK(R83,(N83:P83,Q83:AE83)),0)</f>
        <v>6</v>
      </c>
      <c r="AI83" s="7">
        <f>IF(T83&gt;0,RANK(T83,(N83:P83,Q83:AE83)),0)</f>
        <v>0</v>
      </c>
      <c r="AJ83" s="7">
        <f>IF(S83&gt;0,RANK(S83,(N83:P83,Q83:AE83)),0)</f>
        <v>4</v>
      </c>
      <c r="AK83" s="2">
        <f t="shared" si="29"/>
        <v>1.2658227848101266E-2</v>
      </c>
      <c r="AL83" s="2">
        <f t="shared" si="30"/>
        <v>5.2987930526935531E-3</v>
      </c>
      <c r="AM83" s="2">
        <f t="shared" si="31"/>
        <v>0</v>
      </c>
      <c r="AN83" s="2">
        <f t="shared" si="32"/>
        <v>1.0450397409478953E-2</v>
      </c>
      <c r="AP83" t="s">
        <v>1419</v>
      </c>
      <c r="AQ83" t="s">
        <v>858</v>
      </c>
      <c r="AT83" s="104">
        <v>2</v>
      </c>
      <c r="AU83" s="102">
        <v>713</v>
      </c>
      <c r="AV83" s="108">
        <f t="shared" si="33"/>
        <v>2713</v>
      </c>
      <c r="AX83" s="7" t="s">
        <v>2640</v>
      </c>
    </row>
    <row r="84" spans="1:50" hidden="1" outlineLevel="1">
      <c r="A84" t="s">
        <v>1457</v>
      </c>
      <c r="B84" t="s">
        <v>858</v>
      </c>
      <c r="C84" s="1">
        <f t="shared" si="22"/>
        <v>6128</v>
      </c>
      <c r="D84" s="7">
        <f>RANK(N84,(N84:P84,Q84:AE84))</f>
        <v>2</v>
      </c>
      <c r="E84" s="7">
        <f>RANK(O84,(N84:P84,Q84:AE84))</f>
        <v>1</v>
      </c>
      <c r="F84" s="7">
        <f>IF(P84&gt;0,RANK(P84,(N84:P84,Q84:AE84)),0)</f>
        <v>0</v>
      </c>
      <c r="G84" s="1">
        <f t="shared" si="23"/>
        <v>2833</v>
      </c>
      <c r="H84" s="2">
        <f t="shared" si="24"/>
        <v>0.46230417754569192</v>
      </c>
      <c r="I84" s="2"/>
      <c r="J84" s="2">
        <f t="shared" si="25"/>
        <v>0.25326370757180156</v>
      </c>
      <c r="K84" s="2">
        <f t="shared" si="26"/>
        <v>0.71556788511749347</v>
      </c>
      <c r="L84" s="2">
        <f t="shared" si="27"/>
        <v>0</v>
      </c>
      <c r="M84" s="2">
        <f t="shared" si="28"/>
        <v>3.1168407310704915E-2</v>
      </c>
      <c r="N84" s="1">
        <v>1552</v>
      </c>
      <c r="O84" s="1">
        <v>4385</v>
      </c>
      <c r="Q84" s="1">
        <v>56</v>
      </c>
      <c r="R84" s="1">
        <v>22</v>
      </c>
      <c r="S84" s="1">
        <v>56</v>
      </c>
      <c r="U84" s="1">
        <v>49</v>
      </c>
      <c r="AA84" s="1">
        <v>8</v>
      </c>
      <c r="AG84" s="7">
        <f>IF(Q84&gt;0,RANK(Q84,(N84:P84,Q84:AE84)),0)</f>
        <v>3</v>
      </c>
      <c r="AH84" s="7">
        <f>IF(R84&gt;0,RANK(R84,(N84:P84,Q84:AE84)),0)</f>
        <v>6</v>
      </c>
      <c r="AI84" s="7">
        <f>IF(T84&gt;0,RANK(T84,(N84:P84,Q84:AE84)),0)</f>
        <v>0</v>
      </c>
      <c r="AJ84" s="7">
        <f>IF(S84&gt;0,RANK(S84,(N84:P84,Q84:AE84)),0)</f>
        <v>3</v>
      </c>
      <c r="AK84" s="2">
        <f t="shared" si="29"/>
        <v>9.138381201044387E-3</v>
      </c>
      <c r="AL84" s="2">
        <f t="shared" si="30"/>
        <v>3.5900783289817234E-3</v>
      </c>
      <c r="AM84" s="2">
        <f t="shared" si="31"/>
        <v>0</v>
      </c>
      <c r="AN84" s="2">
        <f t="shared" si="32"/>
        <v>9.138381201044387E-3</v>
      </c>
      <c r="AP84" t="s">
        <v>1457</v>
      </c>
      <c r="AQ84" t="s">
        <v>858</v>
      </c>
      <c r="AT84" s="104">
        <v>2</v>
      </c>
      <c r="AU84" s="102">
        <v>714</v>
      </c>
      <c r="AV84" s="108">
        <f t="shared" si="33"/>
        <v>2714</v>
      </c>
      <c r="AX84" s="7" t="s">
        <v>2640</v>
      </c>
    </row>
    <row r="85" spans="1:50" hidden="1" outlineLevel="1">
      <c r="A85" t="s">
        <v>1425</v>
      </c>
      <c r="B85" t="s">
        <v>858</v>
      </c>
      <c r="C85" s="1">
        <f t="shared" si="22"/>
        <v>6128</v>
      </c>
      <c r="D85" s="7">
        <f>RANK(N85,(N85:P85,Q85:AE85))</f>
        <v>2</v>
      </c>
      <c r="E85" s="7">
        <f>RANK(O85,(N85:P85,Q85:AE85))</f>
        <v>1</v>
      </c>
      <c r="F85" s="7">
        <f>IF(P85&gt;0,RANK(P85,(N85:P85,Q85:AE85)),0)</f>
        <v>0</v>
      </c>
      <c r="G85" s="1">
        <f t="shared" si="23"/>
        <v>2423</v>
      </c>
      <c r="H85" s="2">
        <f t="shared" si="24"/>
        <v>0.39539817232375979</v>
      </c>
      <c r="I85" s="2"/>
      <c r="J85" s="2">
        <f t="shared" si="25"/>
        <v>0.27610966057441255</v>
      </c>
      <c r="K85" s="2">
        <f t="shared" si="26"/>
        <v>0.67150783289817229</v>
      </c>
      <c r="L85" s="2">
        <f t="shared" si="27"/>
        <v>0</v>
      </c>
      <c r="M85" s="2">
        <f t="shared" si="28"/>
        <v>5.2382506527415162E-2</v>
      </c>
      <c r="N85" s="1">
        <v>1692</v>
      </c>
      <c r="O85" s="1">
        <v>4115</v>
      </c>
      <c r="Q85" s="1">
        <v>114</v>
      </c>
      <c r="R85" s="1">
        <v>54</v>
      </c>
      <c r="S85" s="1">
        <v>86</v>
      </c>
      <c r="U85" s="1">
        <v>58</v>
      </c>
      <c r="AA85" s="1">
        <v>9</v>
      </c>
      <c r="AG85" s="7">
        <f>IF(Q85&gt;0,RANK(Q85,(N85:P85,Q85:AE85)),0)</f>
        <v>3</v>
      </c>
      <c r="AH85" s="7">
        <f>IF(R85&gt;0,RANK(R85,(N85:P85,Q85:AE85)),0)</f>
        <v>6</v>
      </c>
      <c r="AI85" s="7">
        <f>IF(T85&gt;0,RANK(T85,(N85:P85,Q85:AE85)),0)</f>
        <v>0</v>
      </c>
      <c r="AJ85" s="7">
        <f>IF(S85&gt;0,RANK(S85,(N85:P85,Q85:AE85)),0)</f>
        <v>4</v>
      </c>
      <c r="AK85" s="2">
        <f t="shared" si="29"/>
        <v>1.8603133159268929E-2</v>
      </c>
      <c r="AL85" s="2">
        <f t="shared" si="30"/>
        <v>8.8120104438642304E-3</v>
      </c>
      <c r="AM85" s="2">
        <f t="shared" si="31"/>
        <v>0</v>
      </c>
      <c r="AN85" s="2">
        <f t="shared" si="32"/>
        <v>1.4033942558746737E-2</v>
      </c>
      <c r="AP85" t="s">
        <v>1425</v>
      </c>
      <c r="AQ85" t="s">
        <v>858</v>
      </c>
      <c r="AT85" s="104">
        <v>2</v>
      </c>
      <c r="AU85" s="102">
        <v>715</v>
      </c>
      <c r="AV85" s="108">
        <f t="shared" si="33"/>
        <v>2715</v>
      </c>
      <c r="AX85" s="7" t="s">
        <v>2640</v>
      </c>
    </row>
    <row r="86" spans="1:50" hidden="1" outlineLevel="1">
      <c r="A86" t="s">
        <v>2409</v>
      </c>
      <c r="B86" t="s">
        <v>858</v>
      </c>
      <c r="C86" s="1">
        <f t="shared" si="22"/>
        <v>6941</v>
      </c>
      <c r="D86" s="7">
        <f>RANK(N86,(N86:P86,Q86:AE86))</f>
        <v>2</v>
      </c>
      <c r="E86" s="7">
        <f>RANK(O86,(N86:P86,Q86:AE86))</f>
        <v>1</v>
      </c>
      <c r="F86" s="7">
        <f>IF(P86&gt;0,RANK(P86,(N86:P86,Q86:AE86)),0)</f>
        <v>0</v>
      </c>
      <c r="G86" s="1">
        <f t="shared" si="23"/>
        <v>2683</v>
      </c>
      <c r="H86" s="2">
        <f t="shared" si="24"/>
        <v>0.38654372568794121</v>
      </c>
      <c r="I86" s="2"/>
      <c r="J86" s="2">
        <f t="shared" si="25"/>
        <v>0.2864140613744417</v>
      </c>
      <c r="K86" s="2">
        <f t="shared" si="26"/>
        <v>0.67295778706238296</v>
      </c>
      <c r="L86" s="2">
        <f t="shared" si="27"/>
        <v>0</v>
      </c>
      <c r="M86" s="2">
        <f t="shared" si="28"/>
        <v>4.0628151563175341E-2</v>
      </c>
      <c r="N86" s="1">
        <v>1988</v>
      </c>
      <c r="O86" s="1">
        <v>4671</v>
      </c>
      <c r="Q86" s="1">
        <v>124</v>
      </c>
      <c r="R86" s="1">
        <v>41</v>
      </c>
      <c r="S86" s="1">
        <v>52</v>
      </c>
      <c r="U86" s="1">
        <v>56</v>
      </c>
      <c r="AA86" s="1">
        <v>9</v>
      </c>
      <c r="AG86" s="7">
        <f>IF(Q86&gt;0,RANK(Q86,(N86:P86,Q86:AE86)),0)</f>
        <v>3</v>
      </c>
      <c r="AH86" s="7">
        <f>IF(R86&gt;0,RANK(R86,(N86:P86,Q86:AE86)),0)</f>
        <v>6</v>
      </c>
      <c r="AI86" s="7">
        <f>IF(T86&gt;0,RANK(T86,(N86:P86,Q86:AE86)),0)</f>
        <v>0</v>
      </c>
      <c r="AJ86" s="7">
        <f>IF(S86&gt;0,RANK(S86,(N86:P86,Q86:AE86)),0)</f>
        <v>5</v>
      </c>
      <c r="AK86" s="2">
        <f t="shared" si="29"/>
        <v>1.7864860971041636E-2</v>
      </c>
      <c r="AL86" s="2">
        <f t="shared" si="30"/>
        <v>5.9069298371992509E-3</v>
      </c>
      <c r="AM86" s="2">
        <f t="shared" si="31"/>
        <v>0</v>
      </c>
      <c r="AN86" s="2">
        <f t="shared" si="32"/>
        <v>7.4917158910819768E-3</v>
      </c>
      <c r="AP86" t="s">
        <v>2409</v>
      </c>
      <c r="AQ86" t="s">
        <v>858</v>
      </c>
      <c r="AT86" s="104">
        <v>2</v>
      </c>
      <c r="AU86" s="102">
        <v>716</v>
      </c>
      <c r="AV86" s="108">
        <f t="shared" si="33"/>
        <v>2716</v>
      </c>
      <c r="AX86" s="7" t="s">
        <v>2640</v>
      </c>
    </row>
    <row r="87" spans="1:50" hidden="1" outlineLevel="1">
      <c r="A87" t="s">
        <v>888</v>
      </c>
      <c r="B87" t="s">
        <v>858</v>
      </c>
      <c r="C87" s="1">
        <f t="shared" si="22"/>
        <v>6678</v>
      </c>
      <c r="D87" s="7">
        <f>RANK(N87,(N87:P87,Q87:AE87))</f>
        <v>2</v>
      </c>
      <c r="E87" s="7">
        <f>RANK(O87,(N87:P87,Q87:AE87))</f>
        <v>1</v>
      </c>
      <c r="F87" s="7">
        <f>IF(P87&gt;0,RANK(P87,(N87:P87,Q87:AE87)),0)</f>
        <v>0</v>
      </c>
      <c r="G87" s="1">
        <f t="shared" si="23"/>
        <v>2349</v>
      </c>
      <c r="H87" s="2">
        <f t="shared" si="24"/>
        <v>0.35175202156334234</v>
      </c>
      <c r="I87" s="2"/>
      <c r="J87" s="2">
        <f t="shared" si="25"/>
        <v>0.30892482779275232</v>
      </c>
      <c r="K87" s="2">
        <f t="shared" si="26"/>
        <v>0.66067684935609461</v>
      </c>
      <c r="L87" s="2">
        <f t="shared" si="27"/>
        <v>0</v>
      </c>
      <c r="M87" s="2">
        <f t="shared" si="28"/>
        <v>3.039832285115307E-2</v>
      </c>
      <c r="N87" s="1">
        <v>2063</v>
      </c>
      <c r="O87" s="1">
        <v>4412</v>
      </c>
      <c r="Q87" s="1">
        <v>79</v>
      </c>
      <c r="R87" s="1">
        <v>19</v>
      </c>
      <c r="S87" s="1">
        <v>40</v>
      </c>
      <c r="U87" s="1">
        <v>59</v>
      </c>
      <c r="AA87" s="1">
        <v>6</v>
      </c>
      <c r="AG87" s="7">
        <f>IF(Q87&gt;0,RANK(Q87,(N87:P87,Q87:AE87)),0)</f>
        <v>3</v>
      </c>
      <c r="AH87" s="7">
        <f>IF(R87&gt;0,RANK(R87,(N87:P87,Q87:AE87)),0)</f>
        <v>6</v>
      </c>
      <c r="AI87" s="7">
        <f>IF(T87&gt;0,RANK(T87,(N87:P87,Q87:AE87)),0)</f>
        <v>0</v>
      </c>
      <c r="AJ87" s="7">
        <f>IF(S87&gt;0,RANK(S87,(N87:P87,Q87:AE87)),0)</f>
        <v>5</v>
      </c>
      <c r="AK87" s="2">
        <f t="shared" si="29"/>
        <v>1.1829889188379754E-2</v>
      </c>
      <c r="AL87" s="2">
        <f t="shared" si="30"/>
        <v>2.8451632225217132E-3</v>
      </c>
      <c r="AM87" s="2">
        <f t="shared" si="31"/>
        <v>0</v>
      </c>
      <c r="AN87" s="2">
        <f t="shared" si="32"/>
        <v>5.9898173105720279E-3</v>
      </c>
      <c r="AP87" t="s">
        <v>888</v>
      </c>
      <c r="AQ87" t="s">
        <v>858</v>
      </c>
      <c r="AT87" s="104">
        <v>2</v>
      </c>
      <c r="AU87" s="102">
        <v>717</v>
      </c>
      <c r="AV87" s="108">
        <f t="shared" si="33"/>
        <v>2717</v>
      </c>
      <c r="AX87" s="7" t="s">
        <v>2640</v>
      </c>
    </row>
    <row r="88" spans="1:50" hidden="1" outlineLevel="1">
      <c r="A88" t="s">
        <v>1687</v>
      </c>
      <c r="B88" t="s">
        <v>858</v>
      </c>
      <c r="C88" s="1">
        <f t="shared" si="22"/>
        <v>3031</v>
      </c>
      <c r="D88" s="7">
        <f>RANK(N88,(N88:P88,Q88:AE88))</f>
        <v>2</v>
      </c>
      <c r="E88" s="7">
        <f>RANK(O88,(N88:P88,Q88:AE88))</f>
        <v>1</v>
      </c>
      <c r="F88" s="7">
        <f>IF(P88&gt;0,RANK(P88,(N88:P88,Q88:AE88)),0)</f>
        <v>0</v>
      </c>
      <c r="G88" s="1">
        <f t="shared" si="23"/>
        <v>1259</v>
      </c>
      <c r="H88" s="2">
        <f t="shared" si="24"/>
        <v>0.41537446387330912</v>
      </c>
      <c r="I88" s="2"/>
      <c r="J88" s="2">
        <f t="shared" si="25"/>
        <v>0.27548663807324314</v>
      </c>
      <c r="K88" s="2">
        <f t="shared" si="26"/>
        <v>0.69086110194655226</v>
      </c>
      <c r="L88" s="2">
        <f t="shared" si="27"/>
        <v>0</v>
      </c>
      <c r="M88" s="2">
        <f t="shared" si="28"/>
        <v>3.3652259980204602E-2</v>
      </c>
      <c r="N88" s="1">
        <v>835</v>
      </c>
      <c r="O88" s="1">
        <v>2094</v>
      </c>
      <c r="Q88" s="1">
        <v>34</v>
      </c>
      <c r="R88" s="1">
        <v>6</v>
      </c>
      <c r="S88" s="1">
        <v>23</v>
      </c>
      <c r="U88" s="1">
        <v>36</v>
      </c>
      <c r="AA88" s="1">
        <v>3</v>
      </c>
      <c r="AG88" s="7">
        <f>IF(Q88&gt;0,RANK(Q88,(N88:P88,Q88:AE88)),0)</f>
        <v>4</v>
      </c>
      <c r="AH88" s="7">
        <f>IF(R88&gt;0,RANK(R88,(N88:P88,Q88:AE88)),0)</f>
        <v>6</v>
      </c>
      <c r="AI88" s="7">
        <f>IF(T88&gt;0,RANK(T88,(N88:P88,Q88:AE88)),0)</f>
        <v>0</v>
      </c>
      <c r="AJ88" s="7">
        <f>IF(S88&gt;0,RANK(S88,(N88:P88,Q88:AE88)),0)</f>
        <v>5</v>
      </c>
      <c r="AK88" s="2">
        <f t="shared" si="29"/>
        <v>1.1217419993401518E-2</v>
      </c>
      <c r="AL88" s="2">
        <f t="shared" si="30"/>
        <v>1.9795447047179148E-3</v>
      </c>
      <c r="AM88" s="2">
        <f t="shared" si="31"/>
        <v>0</v>
      </c>
      <c r="AN88" s="2">
        <f t="shared" si="32"/>
        <v>7.588254701418674E-3</v>
      </c>
      <c r="AP88" t="s">
        <v>1687</v>
      </c>
      <c r="AQ88" t="s">
        <v>858</v>
      </c>
      <c r="AT88" s="104">
        <v>2</v>
      </c>
      <c r="AU88" s="102">
        <v>718</v>
      </c>
      <c r="AV88" s="108">
        <f t="shared" si="33"/>
        <v>2718</v>
      </c>
      <c r="AX88" s="7" t="s">
        <v>2640</v>
      </c>
    </row>
    <row r="89" spans="1:50" hidden="1" outlineLevel="1">
      <c r="A89" t="s">
        <v>1097</v>
      </c>
      <c r="B89" t="s">
        <v>858</v>
      </c>
      <c r="C89" s="1">
        <f t="shared" si="22"/>
        <v>5063</v>
      </c>
      <c r="D89" s="7">
        <f>RANK(N89,(N89:P89,Q89:AE89))</f>
        <v>2</v>
      </c>
      <c r="E89" s="7">
        <f>RANK(O89,(N89:P89,Q89:AE89))</f>
        <v>1</v>
      </c>
      <c r="F89" s="7">
        <f>IF(P89&gt;0,RANK(P89,(N89:P89,Q89:AE89)),0)</f>
        <v>0</v>
      </c>
      <c r="G89" s="1">
        <f t="shared" si="23"/>
        <v>881</v>
      </c>
      <c r="H89" s="2">
        <f t="shared" si="24"/>
        <v>0.17400750543156232</v>
      </c>
      <c r="I89" s="2"/>
      <c r="J89" s="2">
        <f t="shared" si="25"/>
        <v>0.39324511159391667</v>
      </c>
      <c r="K89" s="2">
        <f t="shared" si="26"/>
        <v>0.56725261702547891</v>
      </c>
      <c r="L89" s="2">
        <f t="shared" si="27"/>
        <v>0</v>
      </c>
      <c r="M89" s="2">
        <f t="shared" si="28"/>
        <v>3.950227138060447E-2</v>
      </c>
      <c r="N89" s="1">
        <v>1991</v>
      </c>
      <c r="O89" s="1">
        <v>2872</v>
      </c>
      <c r="Q89" s="1">
        <v>74</v>
      </c>
      <c r="R89" s="1">
        <v>28</v>
      </c>
      <c r="S89" s="1">
        <v>43</v>
      </c>
      <c r="U89" s="1">
        <v>50</v>
      </c>
      <c r="AA89" s="1">
        <v>5</v>
      </c>
      <c r="AG89" s="7">
        <f>IF(Q89&gt;0,RANK(Q89,(N89:P89,Q89:AE89)),0)</f>
        <v>3</v>
      </c>
      <c r="AH89" s="7">
        <f>IF(R89&gt;0,RANK(R89,(N89:P89,Q89:AE89)),0)</f>
        <v>6</v>
      </c>
      <c r="AI89" s="7">
        <f>IF(T89&gt;0,RANK(T89,(N89:P89,Q89:AE89)),0)</f>
        <v>0</v>
      </c>
      <c r="AJ89" s="7">
        <f>IF(S89&gt;0,RANK(S89,(N89:P89,Q89:AE89)),0)</f>
        <v>5</v>
      </c>
      <c r="AK89" s="2">
        <f t="shared" si="29"/>
        <v>1.4615840410823623E-2</v>
      </c>
      <c r="AL89" s="2">
        <f t="shared" si="30"/>
        <v>5.5303179932846142E-3</v>
      </c>
      <c r="AM89" s="2">
        <f t="shared" si="31"/>
        <v>0</v>
      </c>
      <c r="AN89" s="2">
        <f t="shared" si="32"/>
        <v>8.4929883468299432E-3</v>
      </c>
      <c r="AP89" t="s">
        <v>1097</v>
      </c>
      <c r="AQ89" t="s">
        <v>858</v>
      </c>
      <c r="AT89" s="104">
        <v>2</v>
      </c>
      <c r="AU89" s="102">
        <v>719</v>
      </c>
      <c r="AV89" s="108">
        <f t="shared" si="33"/>
        <v>2719</v>
      </c>
      <c r="AX89" s="7" t="s">
        <v>2640</v>
      </c>
    </row>
    <row r="90" spans="1:50" hidden="1" outlineLevel="1">
      <c r="A90" t="s">
        <v>760</v>
      </c>
      <c r="B90" t="s">
        <v>858</v>
      </c>
      <c r="C90" s="1">
        <f t="shared" si="22"/>
        <v>3245</v>
      </c>
      <c r="D90" s="7">
        <f>RANK(N90,(N90:P90,Q90:AE90))</f>
        <v>2</v>
      </c>
      <c r="E90" s="7">
        <f>RANK(O90,(N90:P90,Q90:AE90))</f>
        <v>1</v>
      </c>
      <c r="F90" s="7">
        <f>IF(P90&gt;0,RANK(P90,(N90:P90,Q90:AE90)),0)</f>
        <v>0</v>
      </c>
      <c r="G90" s="1">
        <f t="shared" si="23"/>
        <v>285</v>
      </c>
      <c r="H90" s="2">
        <f t="shared" si="24"/>
        <v>8.7827426810477657E-2</v>
      </c>
      <c r="I90" s="2"/>
      <c r="J90" s="2">
        <f t="shared" si="25"/>
        <v>0.43605546995377503</v>
      </c>
      <c r="K90" s="2">
        <f t="shared" si="26"/>
        <v>0.5238828967642527</v>
      </c>
      <c r="L90" s="2">
        <f t="shared" si="27"/>
        <v>0</v>
      </c>
      <c r="M90" s="2">
        <f t="shared" si="28"/>
        <v>4.0061633281972209E-2</v>
      </c>
      <c r="N90" s="1">
        <v>1415</v>
      </c>
      <c r="O90" s="1">
        <v>1700</v>
      </c>
      <c r="Q90" s="1">
        <v>62</v>
      </c>
      <c r="R90" s="1">
        <v>18</v>
      </c>
      <c r="S90" s="1">
        <v>22</v>
      </c>
      <c r="U90" s="1">
        <v>22</v>
      </c>
      <c r="AA90" s="1">
        <v>6</v>
      </c>
      <c r="AG90" s="7">
        <f>IF(Q90&gt;0,RANK(Q90,(N90:P90,Q90:AE90)),0)</f>
        <v>3</v>
      </c>
      <c r="AH90" s="7">
        <f>IF(R90&gt;0,RANK(R90,(N90:P90,Q90:AE90)),0)</f>
        <v>6</v>
      </c>
      <c r="AI90" s="7">
        <f>IF(T90&gt;0,RANK(T90,(N90:P90,Q90:AE90)),0)</f>
        <v>0</v>
      </c>
      <c r="AJ90" s="7">
        <f>IF(S90&gt;0,RANK(S90,(N90:P90,Q90:AE90)),0)</f>
        <v>4</v>
      </c>
      <c r="AK90" s="2">
        <f t="shared" si="29"/>
        <v>1.9106317411402157E-2</v>
      </c>
      <c r="AL90" s="2">
        <f t="shared" si="30"/>
        <v>5.5469953775038518E-3</v>
      </c>
      <c r="AM90" s="2">
        <f t="shared" si="31"/>
        <v>0</v>
      </c>
      <c r="AN90" s="2">
        <f t="shared" si="32"/>
        <v>6.7796610169491523E-3</v>
      </c>
      <c r="AP90" t="s">
        <v>760</v>
      </c>
      <c r="AQ90" t="s">
        <v>858</v>
      </c>
      <c r="AT90" s="104">
        <v>2</v>
      </c>
      <c r="AU90" s="102">
        <v>720</v>
      </c>
      <c r="AV90" s="108">
        <f t="shared" si="33"/>
        <v>2720</v>
      </c>
      <c r="AX90" s="7" t="s">
        <v>2640</v>
      </c>
    </row>
    <row r="91" spans="1:50" hidden="1" outlineLevel="1">
      <c r="A91" t="s">
        <v>1560</v>
      </c>
      <c r="B91" t="s">
        <v>858</v>
      </c>
      <c r="C91" s="1">
        <f t="shared" si="22"/>
        <v>6409</v>
      </c>
      <c r="D91" s="7">
        <f>RANK(N91,(N91:P91,Q91:AE91))</f>
        <v>2</v>
      </c>
      <c r="E91" s="7">
        <f>RANK(O91,(N91:P91,Q91:AE91))</f>
        <v>1</v>
      </c>
      <c r="F91" s="7">
        <f>IF(P91&gt;0,RANK(P91,(N91:P91,Q91:AE91)),0)</f>
        <v>0</v>
      </c>
      <c r="G91" s="1">
        <f t="shared" si="23"/>
        <v>994</v>
      </c>
      <c r="H91" s="2">
        <f t="shared" si="24"/>
        <v>0.15509439850210641</v>
      </c>
      <c r="I91" s="2"/>
      <c r="J91" s="2">
        <f t="shared" si="25"/>
        <v>0.4105164612264004</v>
      </c>
      <c r="K91" s="2">
        <f t="shared" si="26"/>
        <v>0.56561085972850678</v>
      </c>
      <c r="L91" s="2">
        <f t="shared" si="27"/>
        <v>0</v>
      </c>
      <c r="M91" s="2">
        <f t="shared" si="28"/>
        <v>2.3872679045092826E-2</v>
      </c>
      <c r="N91" s="1">
        <v>2631</v>
      </c>
      <c r="O91" s="1">
        <v>3625</v>
      </c>
      <c r="Q91" s="1">
        <v>51</v>
      </c>
      <c r="R91" s="1">
        <v>23</v>
      </c>
      <c r="S91" s="1">
        <v>34</v>
      </c>
      <c r="U91" s="1">
        <v>37</v>
      </c>
      <c r="AA91" s="1">
        <v>8</v>
      </c>
      <c r="AG91" s="7">
        <f>IF(Q91&gt;0,RANK(Q91,(N91:P91,Q91:AE91)),0)</f>
        <v>3</v>
      </c>
      <c r="AH91" s="7">
        <f>IF(R91&gt;0,RANK(R91,(N91:P91,Q91:AE91)),0)</f>
        <v>6</v>
      </c>
      <c r="AI91" s="7">
        <f>IF(T91&gt;0,RANK(T91,(N91:P91,Q91:AE91)),0)</f>
        <v>0</v>
      </c>
      <c r="AJ91" s="7">
        <f>IF(S91&gt;0,RANK(S91,(N91:P91,Q91:AE91)),0)</f>
        <v>5</v>
      </c>
      <c r="AK91" s="2">
        <f t="shared" si="29"/>
        <v>7.9575596816976128E-3</v>
      </c>
      <c r="AL91" s="2">
        <f t="shared" si="30"/>
        <v>3.5887033858636292E-3</v>
      </c>
      <c r="AM91" s="2">
        <f t="shared" si="31"/>
        <v>0</v>
      </c>
      <c r="AN91" s="2">
        <f t="shared" si="32"/>
        <v>5.3050397877984082E-3</v>
      </c>
      <c r="AP91" t="s">
        <v>1560</v>
      </c>
      <c r="AQ91" t="s">
        <v>858</v>
      </c>
      <c r="AT91" s="104">
        <v>2</v>
      </c>
      <c r="AU91" s="102">
        <v>721</v>
      </c>
      <c r="AV91" s="108">
        <f t="shared" si="33"/>
        <v>2721</v>
      </c>
      <c r="AX91" s="7" t="s">
        <v>2640</v>
      </c>
    </row>
    <row r="92" spans="1:50" hidden="1" outlineLevel="1">
      <c r="A92" t="s">
        <v>2110</v>
      </c>
      <c r="B92" t="s">
        <v>858</v>
      </c>
      <c r="C92" s="1">
        <f t="shared" si="22"/>
        <v>4731</v>
      </c>
      <c r="D92" s="7">
        <f>RANK(N92,(N92:P92,Q92:AE92))</f>
        <v>1</v>
      </c>
      <c r="E92" s="7">
        <f>RANK(O92,(N92:P92,Q92:AE92))</f>
        <v>2</v>
      </c>
      <c r="F92" s="7">
        <f>IF(P92&gt;0,RANK(P92,(N92:P92,Q92:AE92)),0)</f>
        <v>0</v>
      </c>
      <c r="G92" s="1">
        <f t="shared" si="23"/>
        <v>113</v>
      </c>
      <c r="H92" s="2">
        <f t="shared" si="24"/>
        <v>2.3885013739167196E-2</v>
      </c>
      <c r="I92" s="2"/>
      <c r="J92" s="2">
        <f t="shared" si="25"/>
        <v>0.49291904459945041</v>
      </c>
      <c r="K92" s="2">
        <f t="shared" si="26"/>
        <v>0.46903403086028322</v>
      </c>
      <c r="L92" s="2">
        <f t="shared" si="27"/>
        <v>0</v>
      </c>
      <c r="M92" s="2">
        <f t="shared" si="28"/>
        <v>3.8046924540266314E-2</v>
      </c>
      <c r="N92" s="1">
        <v>2332</v>
      </c>
      <c r="O92" s="1">
        <v>2219</v>
      </c>
      <c r="Q92" s="1">
        <v>80</v>
      </c>
      <c r="R92" s="1">
        <v>23</v>
      </c>
      <c r="S92" s="1">
        <v>45</v>
      </c>
      <c r="U92" s="1">
        <v>30</v>
      </c>
      <c r="AA92" s="1">
        <v>2</v>
      </c>
      <c r="AG92" s="7">
        <f>IF(Q92&gt;0,RANK(Q92,(N92:P92,Q92:AE92)),0)</f>
        <v>3</v>
      </c>
      <c r="AH92" s="7">
        <f>IF(R92&gt;0,RANK(R92,(N92:P92,Q92:AE92)),0)</f>
        <v>6</v>
      </c>
      <c r="AI92" s="7">
        <f>IF(T92&gt;0,RANK(T92,(N92:P92,Q92:AE92)),0)</f>
        <v>0</v>
      </c>
      <c r="AJ92" s="7">
        <f>IF(S92&gt;0,RANK(S92,(N92:P92,Q92:AE92)),0)</f>
        <v>4</v>
      </c>
      <c r="AK92" s="2">
        <f t="shared" si="29"/>
        <v>1.6909744240118367E-2</v>
      </c>
      <c r="AL92" s="2">
        <f t="shared" si="30"/>
        <v>4.8615514690340308E-3</v>
      </c>
      <c r="AM92" s="2">
        <f t="shared" si="31"/>
        <v>0</v>
      </c>
      <c r="AN92" s="2">
        <f t="shared" si="32"/>
        <v>9.5117311350665819E-3</v>
      </c>
      <c r="AP92" t="s">
        <v>2110</v>
      </c>
      <c r="AQ92" t="s">
        <v>858</v>
      </c>
      <c r="AT92" s="104">
        <v>2</v>
      </c>
      <c r="AU92" s="102">
        <v>722</v>
      </c>
      <c r="AV92" s="108">
        <f t="shared" si="33"/>
        <v>2722</v>
      </c>
      <c r="AX92" s="7" t="s">
        <v>2640</v>
      </c>
    </row>
    <row r="93" spans="1:50" hidden="1" outlineLevel="1">
      <c r="A93" t="s">
        <v>1301</v>
      </c>
      <c r="B93" t="s">
        <v>858</v>
      </c>
      <c r="C93" s="1">
        <f t="shared" si="22"/>
        <v>5184</v>
      </c>
      <c r="D93" s="7">
        <f>RANK(N93,(N93:P93,Q93:AE93))</f>
        <v>1</v>
      </c>
      <c r="E93" s="7">
        <f>RANK(O93,(N93:P93,Q93:AE93))</f>
        <v>2</v>
      </c>
      <c r="F93" s="7">
        <f>IF(P93&gt;0,RANK(P93,(N93:P93,Q93:AE93)),0)</f>
        <v>0</v>
      </c>
      <c r="G93" s="1">
        <f t="shared" si="23"/>
        <v>785</v>
      </c>
      <c r="H93" s="2">
        <f t="shared" si="24"/>
        <v>0.15142746913580246</v>
      </c>
      <c r="I93" s="2"/>
      <c r="J93" s="2">
        <f t="shared" si="25"/>
        <v>0.55844907407407407</v>
      </c>
      <c r="K93" s="2">
        <f t="shared" si="26"/>
        <v>0.40702160493827161</v>
      </c>
      <c r="L93" s="2">
        <f t="shared" si="27"/>
        <v>0</v>
      </c>
      <c r="M93" s="2">
        <f t="shared" si="28"/>
        <v>3.4529320987654322E-2</v>
      </c>
      <c r="N93" s="1">
        <v>2895</v>
      </c>
      <c r="O93" s="1">
        <v>2110</v>
      </c>
      <c r="Q93" s="1">
        <v>95</v>
      </c>
      <c r="R93" s="1">
        <v>22</v>
      </c>
      <c r="S93" s="1">
        <v>28</v>
      </c>
      <c r="U93" s="1">
        <v>26</v>
      </c>
      <c r="AA93" s="1">
        <v>8</v>
      </c>
      <c r="AG93" s="7">
        <f>IF(Q93&gt;0,RANK(Q93,(N93:P93,Q93:AE93)),0)</f>
        <v>3</v>
      </c>
      <c r="AH93" s="7">
        <f>IF(R93&gt;0,RANK(R93,(N93:P93,Q93:AE93)),0)</f>
        <v>6</v>
      </c>
      <c r="AI93" s="7">
        <f>IF(T93&gt;0,RANK(T93,(N93:P93,Q93:AE93)),0)</f>
        <v>0</v>
      </c>
      <c r="AJ93" s="7">
        <f>IF(S93&gt;0,RANK(S93,(N93:P93,Q93:AE93)),0)</f>
        <v>4</v>
      </c>
      <c r="AK93" s="2">
        <f t="shared" si="29"/>
        <v>1.8325617283950619E-2</v>
      </c>
      <c r="AL93" s="2">
        <f t="shared" si="30"/>
        <v>4.2438271604938269E-3</v>
      </c>
      <c r="AM93" s="2">
        <f t="shared" si="31"/>
        <v>0</v>
      </c>
      <c r="AN93" s="2">
        <f t="shared" si="32"/>
        <v>5.4012345679012343E-3</v>
      </c>
      <c r="AP93" t="s">
        <v>1301</v>
      </c>
      <c r="AQ93" t="s">
        <v>858</v>
      </c>
      <c r="AT93" s="104">
        <v>2</v>
      </c>
      <c r="AU93" s="102">
        <v>723</v>
      </c>
      <c r="AV93" s="108">
        <f t="shared" si="33"/>
        <v>2723</v>
      </c>
      <c r="AX93" s="7" t="s">
        <v>2640</v>
      </c>
    </row>
    <row r="94" spans="1:50" hidden="1" outlineLevel="1">
      <c r="A94" t="s">
        <v>1302</v>
      </c>
      <c r="B94" t="s">
        <v>858</v>
      </c>
      <c r="C94" s="1">
        <f t="shared" si="22"/>
        <v>5150</v>
      </c>
      <c r="D94" s="7">
        <f>RANK(N94,(N94:P94,Q94:AE94))</f>
        <v>2</v>
      </c>
      <c r="E94" s="7">
        <f>RANK(O94,(N94:P94,Q94:AE94))</f>
        <v>1</v>
      </c>
      <c r="F94" s="7">
        <f>IF(P94&gt;0,RANK(P94,(N94:P94,Q94:AE94)),0)</f>
        <v>0</v>
      </c>
      <c r="G94" s="1">
        <f t="shared" si="23"/>
        <v>631</v>
      </c>
      <c r="H94" s="2">
        <f t="shared" si="24"/>
        <v>0.12252427184466019</v>
      </c>
      <c r="I94" s="2"/>
      <c r="J94" s="2">
        <f t="shared" si="25"/>
        <v>0.42097087378640774</v>
      </c>
      <c r="K94" s="2">
        <f t="shared" si="26"/>
        <v>0.54349514563106793</v>
      </c>
      <c r="L94" s="2">
        <f t="shared" si="27"/>
        <v>0</v>
      </c>
      <c r="M94" s="2">
        <f t="shared" si="28"/>
        <v>3.5533980582524327E-2</v>
      </c>
      <c r="N94" s="1">
        <v>2168</v>
      </c>
      <c r="O94" s="1">
        <v>2799</v>
      </c>
      <c r="Q94" s="1">
        <v>80</v>
      </c>
      <c r="R94" s="1">
        <v>25</v>
      </c>
      <c r="S94" s="1">
        <v>47</v>
      </c>
      <c r="U94" s="1">
        <v>29</v>
      </c>
      <c r="AA94" s="1">
        <v>2</v>
      </c>
      <c r="AG94" s="7">
        <f>IF(Q94&gt;0,RANK(Q94,(N94:P94,Q94:AE94)),0)</f>
        <v>3</v>
      </c>
      <c r="AH94" s="7">
        <f>IF(R94&gt;0,RANK(R94,(N94:P94,Q94:AE94)),0)</f>
        <v>6</v>
      </c>
      <c r="AI94" s="7">
        <f>IF(T94&gt;0,RANK(T94,(N94:P94,Q94:AE94)),0)</f>
        <v>0</v>
      </c>
      <c r="AJ94" s="7">
        <f>IF(S94&gt;0,RANK(S94,(N94:P94,Q94:AE94)),0)</f>
        <v>4</v>
      </c>
      <c r="AK94" s="2">
        <f t="shared" si="29"/>
        <v>1.5533980582524271E-2</v>
      </c>
      <c r="AL94" s="2">
        <f t="shared" si="30"/>
        <v>4.8543689320388345E-3</v>
      </c>
      <c r="AM94" s="2">
        <f t="shared" si="31"/>
        <v>0</v>
      </c>
      <c r="AN94" s="2">
        <f t="shared" si="32"/>
        <v>9.1262135922330102E-3</v>
      </c>
      <c r="AP94" t="s">
        <v>1302</v>
      </c>
      <c r="AQ94" t="s">
        <v>858</v>
      </c>
      <c r="AT94" s="104">
        <v>2</v>
      </c>
      <c r="AU94" s="102">
        <v>724</v>
      </c>
      <c r="AV94" s="108">
        <f t="shared" si="33"/>
        <v>2724</v>
      </c>
      <c r="AX94" s="7" t="s">
        <v>2640</v>
      </c>
    </row>
    <row r="95" spans="1:50" hidden="1" outlineLevel="1">
      <c r="A95" t="s">
        <v>1917</v>
      </c>
      <c r="B95" t="s">
        <v>858</v>
      </c>
      <c r="C95" s="1">
        <f t="shared" si="22"/>
        <v>4939</v>
      </c>
      <c r="D95" s="7">
        <f>RANK(N95,(N95:P95,Q95:AE95))</f>
        <v>2</v>
      </c>
      <c r="E95" s="7">
        <f>RANK(O95,(N95:P95,Q95:AE95))</f>
        <v>1</v>
      </c>
      <c r="F95" s="7">
        <f>IF(P95&gt;0,RANK(P95,(N95:P95,Q95:AE95)),0)</f>
        <v>0</v>
      </c>
      <c r="G95" s="1">
        <f t="shared" si="23"/>
        <v>2</v>
      </c>
      <c r="H95" s="2">
        <f t="shared" si="24"/>
        <v>4.0494027130998176E-4</v>
      </c>
      <c r="I95" s="2"/>
      <c r="J95" s="2">
        <f t="shared" si="25"/>
        <v>0.47580481878922859</v>
      </c>
      <c r="K95" s="2">
        <f t="shared" si="26"/>
        <v>0.47620975906053858</v>
      </c>
      <c r="L95" s="2">
        <f t="shared" si="27"/>
        <v>0</v>
      </c>
      <c r="M95" s="2">
        <f t="shared" si="28"/>
        <v>4.7985422150232881E-2</v>
      </c>
      <c r="N95" s="1">
        <v>2350</v>
      </c>
      <c r="O95" s="1">
        <v>2352</v>
      </c>
      <c r="Q95" s="1">
        <v>100</v>
      </c>
      <c r="R95" s="1">
        <v>46</v>
      </c>
      <c r="S95" s="1">
        <v>45</v>
      </c>
      <c r="U95" s="1">
        <v>38</v>
      </c>
      <c r="AA95" s="1">
        <v>8</v>
      </c>
      <c r="AG95" s="7">
        <f>IF(Q95&gt;0,RANK(Q95,(N95:P95,Q95:AE95)),0)</f>
        <v>3</v>
      </c>
      <c r="AH95" s="7">
        <f>IF(R95&gt;0,RANK(R95,(N95:P95,Q95:AE95)),0)</f>
        <v>4</v>
      </c>
      <c r="AI95" s="7">
        <f>IF(T95&gt;0,RANK(T95,(N95:P95,Q95:AE95)),0)</f>
        <v>0</v>
      </c>
      <c r="AJ95" s="7">
        <f>IF(S95&gt;0,RANK(S95,(N95:P95,Q95:AE95)),0)</f>
        <v>5</v>
      </c>
      <c r="AK95" s="2">
        <f t="shared" si="29"/>
        <v>2.024701356549909E-2</v>
      </c>
      <c r="AL95" s="2">
        <f t="shared" si="30"/>
        <v>9.3136262401295813E-3</v>
      </c>
      <c r="AM95" s="2">
        <f t="shared" si="31"/>
        <v>0</v>
      </c>
      <c r="AN95" s="2">
        <f t="shared" si="32"/>
        <v>9.1111561044745892E-3</v>
      </c>
      <c r="AP95" t="s">
        <v>1917</v>
      </c>
      <c r="AQ95" t="s">
        <v>858</v>
      </c>
      <c r="AT95" s="104">
        <v>2</v>
      </c>
      <c r="AU95" s="102">
        <v>725</v>
      </c>
      <c r="AV95" s="108">
        <f t="shared" si="33"/>
        <v>2725</v>
      </c>
      <c r="AX95" s="7" t="s">
        <v>2640</v>
      </c>
    </row>
    <row r="96" spans="1:50" hidden="1" outlineLevel="1">
      <c r="A96" t="s">
        <v>1447</v>
      </c>
      <c r="B96" t="s">
        <v>858</v>
      </c>
      <c r="C96" s="1">
        <f t="shared" si="22"/>
        <v>6895</v>
      </c>
      <c r="D96" s="7">
        <f>RANK(N96,(N96:P96,Q96:AE96))</f>
        <v>1</v>
      </c>
      <c r="E96" s="7">
        <f>RANK(O96,(N96:P96,Q96:AE96))</f>
        <v>2</v>
      </c>
      <c r="F96" s="7">
        <f>IF(P96&gt;0,RANK(P96,(N96:P96,Q96:AE96)),0)</f>
        <v>0</v>
      </c>
      <c r="G96" s="1">
        <f t="shared" si="23"/>
        <v>289</v>
      </c>
      <c r="H96" s="2">
        <f t="shared" si="24"/>
        <v>4.1914430746918058E-2</v>
      </c>
      <c r="I96" s="2"/>
      <c r="J96" s="2">
        <f t="shared" si="25"/>
        <v>0.50485859318346626</v>
      </c>
      <c r="K96" s="2">
        <f t="shared" si="26"/>
        <v>0.46294416243654823</v>
      </c>
      <c r="L96" s="2">
        <f t="shared" si="27"/>
        <v>0</v>
      </c>
      <c r="M96" s="2">
        <f t="shared" si="28"/>
        <v>3.2197244379985501E-2</v>
      </c>
      <c r="N96" s="1">
        <v>3481</v>
      </c>
      <c r="O96" s="1">
        <v>3192</v>
      </c>
      <c r="Q96" s="1">
        <v>95</v>
      </c>
      <c r="R96" s="1">
        <v>41</v>
      </c>
      <c r="S96" s="1">
        <v>40</v>
      </c>
      <c r="U96" s="1">
        <v>41</v>
      </c>
      <c r="AA96" s="1">
        <v>5</v>
      </c>
      <c r="AG96" s="7">
        <f>IF(Q96&gt;0,RANK(Q96,(N96:P96,Q96:AE96)),0)</f>
        <v>3</v>
      </c>
      <c r="AH96" s="7">
        <f>IF(R96&gt;0,RANK(R96,(N96:P96,Q96:AE96)),0)</f>
        <v>4</v>
      </c>
      <c r="AI96" s="7">
        <f>IF(T96&gt;0,RANK(T96,(N96:P96,Q96:AE96)),0)</f>
        <v>0</v>
      </c>
      <c r="AJ96" s="7">
        <f>IF(S96&gt;0,RANK(S96,(N96:P96,Q96:AE96)),0)</f>
        <v>6</v>
      </c>
      <c r="AK96" s="2">
        <f t="shared" si="29"/>
        <v>1.3778100072516316E-2</v>
      </c>
      <c r="AL96" s="2">
        <f t="shared" si="30"/>
        <v>5.9463379260333571E-3</v>
      </c>
      <c r="AM96" s="2">
        <f t="shared" si="31"/>
        <v>0</v>
      </c>
      <c r="AN96" s="2">
        <f t="shared" si="32"/>
        <v>5.8013052936910807E-3</v>
      </c>
      <c r="AP96" t="s">
        <v>1447</v>
      </c>
      <c r="AQ96" t="s">
        <v>858</v>
      </c>
      <c r="AT96" s="104">
        <v>2</v>
      </c>
      <c r="AU96" s="102">
        <v>726</v>
      </c>
      <c r="AV96" s="108">
        <f t="shared" si="33"/>
        <v>2726</v>
      </c>
      <c r="AX96" s="7" t="s">
        <v>2640</v>
      </c>
    </row>
    <row r="97" spans="1:50" hidden="1" outlineLevel="1">
      <c r="A97" t="s">
        <v>619</v>
      </c>
      <c r="B97" t="s">
        <v>858</v>
      </c>
      <c r="C97" s="1">
        <f t="shared" si="22"/>
        <v>5940</v>
      </c>
      <c r="D97" s="7">
        <f>RANK(N97,(N97:P97,Q97:AE97))</f>
        <v>2</v>
      </c>
      <c r="E97" s="7">
        <f>RANK(O97,(N97:P97,Q97:AE97))</f>
        <v>1</v>
      </c>
      <c r="F97" s="7">
        <f>IF(P97&gt;0,RANK(P97,(N97:P97,Q97:AE97)),0)</f>
        <v>0</v>
      </c>
      <c r="G97" s="1">
        <f t="shared" si="23"/>
        <v>1271</v>
      </c>
      <c r="H97" s="2">
        <f t="shared" si="24"/>
        <v>0.21397306397306398</v>
      </c>
      <c r="I97" s="2"/>
      <c r="J97" s="2">
        <f t="shared" si="25"/>
        <v>0.37861952861952863</v>
      </c>
      <c r="K97" s="2">
        <f t="shared" si="26"/>
        <v>0.59259259259259256</v>
      </c>
      <c r="L97" s="2">
        <f t="shared" si="27"/>
        <v>0</v>
      </c>
      <c r="M97" s="2">
        <f t="shared" si="28"/>
        <v>2.8787878787878807E-2</v>
      </c>
      <c r="N97" s="1">
        <v>2249</v>
      </c>
      <c r="O97" s="1">
        <v>3520</v>
      </c>
      <c r="Q97" s="1">
        <v>63</v>
      </c>
      <c r="R97" s="1">
        <v>21</v>
      </c>
      <c r="S97" s="1">
        <v>40</v>
      </c>
      <c r="U97" s="1">
        <v>40</v>
      </c>
      <c r="AA97" s="1">
        <v>7</v>
      </c>
      <c r="AG97" s="7">
        <f>IF(Q97&gt;0,RANK(Q97,(N97:P97,Q97:AE97)),0)</f>
        <v>3</v>
      </c>
      <c r="AH97" s="7">
        <f>IF(R97&gt;0,RANK(R97,(N97:P97,Q97:AE97)),0)</f>
        <v>6</v>
      </c>
      <c r="AI97" s="7">
        <f>IF(T97&gt;0,RANK(T97,(N97:P97,Q97:AE97)),0)</f>
        <v>0</v>
      </c>
      <c r="AJ97" s="7">
        <f>IF(S97&gt;0,RANK(S97,(N97:P97,Q97:AE97)),0)</f>
        <v>4</v>
      </c>
      <c r="AK97" s="2">
        <f t="shared" si="29"/>
        <v>1.0606060606060607E-2</v>
      </c>
      <c r="AL97" s="2">
        <f t="shared" si="30"/>
        <v>3.5353535353535356E-3</v>
      </c>
      <c r="AM97" s="2">
        <f t="shared" si="31"/>
        <v>0</v>
      </c>
      <c r="AN97" s="2">
        <f t="shared" si="32"/>
        <v>6.7340067340067337E-3</v>
      </c>
      <c r="AP97" t="s">
        <v>619</v>
      </c>
      <c r="AQ97" t="s">
        <v>858</v>
      </c>
      <c r="AT97" s="104">
        <v>2</v>
      </c>
      <c r="AU97" s="102">
        <v>727</v>
      </c>
      <c r="AV97" s="108">
        <f t="shared" si="33"/>
        <v>2727</v>
      </c>
      <c r="AX97" s="7" t="s">
        <v>2640</v>
      </c>
    </row>
    <row r="98" spans="1:50" hidden="1" outlineLevel="1">
      <c r="A98" t="s">
        <v>1166</v>
      </c>
      <c r="B98" t="s">
        <v>858</v>
      </c>
      <c r="C98" s="1">
        <f t="shared" si="22"/>
        <v>6735</v>
      </c>
      <c r="D98" s="7">
        <f>RANK(N98,(N98:P98,Q98:AE98))</f>
        <v>2</v>
      </c>
      <c r="E98" s="7">
        <f>RANK(O98,(N98:P98,Q98:AE98))</f>
        <v>1</v>
      </c>
      <c r="F98" s="7">
        <f>IF(P98&gt;0,RANK(P98,(N98:P98,Q98:AE98)),0)</f>
        <v>0</v>
      </c>
      <c r="G98" s="1">
        <f t="shared" si="23"/>
        <v>1615</v>
      </c>
      <c r="H98" s="2">
        <f t="shared" si="24"/>
        <v>0.23979213066072755</v>
      </c>
      <c r="I98" s="2"/>
      <c r="J98" s="2">
        <f t="shared" si="25"/>
        <v>0.36792873051224945</v>
      </c>
      <c r="K98" s="2">
        <f t="shared" si="26"/>
        <v>0.60772086117297697</v>
      </c>
      <c r="L98" s="2">
        <f t="shared" si="27"/>
        <v>0</v>
      </c>
      <c r="M98" s="2">
        <f t="shared" si="28"/>
        <v>2.4350408314773642E-2</v>
      </c>
      <c r="N98" s="1">
        <v>2478</v>
      </c>
      <c r="O98" s="1">
        <v>4093</v>
      </c>
      <c r="Q98" s="1">
        <v>75</v>
      </c>
      <c r="R98" s="1">
        <v>23</v>
      </c>
      <c r="S98" s="1">
        <v>25</v>
      </c>
      <c r="U98" s="1">
        <v>30</v>
      </c>
      <c r="AA98" s="1">
        <v>11</v>
      </c>
      <c r="AG98" s="7">
        <f>IF(Q98&gt;0,RANK(Q98,(N98:P98,Q98:AE98)),0)</f>
        <v>3</v>
      </c>
      <c r="AH98" s="7">
        <f>IF(R98&gt;0,RANK(R98,(N98:P98,Q98:AE98)),0)</f>
        <v>6</v>
      </c>
      <c r="AI98" s="7">
        <f>IF(T98&gt;0,RANK(T98,(N98:P98,Q98:AE98)),0)</f>
        <v>0</v>
      </c>
      <c r="AJ98" s="7">
        <f>IF(S98&gt;0,RANK(S98,(N98:P98,Q98:AE98)),0)</f>
        <v>5</v>
      </c>
      <c r="AK98" s="2">
        <f t="shared" si="29"/>
        <v>1.1135857461024499E-2</v>
      </c>
      <c r="AL98" s="2">
        <f t="shared" si="30"/>
        <v>3.4149962880475129E-3</v>
      </c>
      <c r="AM98" s="2">
        <f t="shared" si="31"/>
        <v>0</v>
      </c>
      <c r="AN98" s="2">
        <f t="shared" si="32"/>
        <v>3.7119524870081661E-3</v>
      </c>
      <c r="AP98" t="s">
        <v>1166</v>
      </c>
      <c r="AQ98" t="s">
        <v>858</v>
      </c>
      <c r="AT98" s="104">
        <v>2</v>
      </c>
      <c r="AU98" s="102">
        <v>728</v>
      </c>
      <c r="AV98" s="108">
        <f t="shared" si="33"/>
        <v>2728</v>
      </c>
      <c r="AX98" s="7" t="s">
        <v>2640</v>
      </c>
    </row>
    <row r="99" spans="1:50" hidden="1" outlineLevel="1">
      <c r="A99" t="s">
        <v>1167</v>
      </c>
      <c r="B99" t="s">
        <v>858</v>
      </c>
      <c r="C99" s="1">
        <f t="shared" si="22"/>
        <v>4759</v>
      </c>
      <c r="D99" s="7">
        <f>RANK(N99,(N99:P99,Q99:AE99))</f>
        <v>2</v>
      </c>
      <c r="E99" s="7">
        <f>RANK(O99,(N99:P99,Q99:AE99))</f>
        <v>1</v>
      </c>
      <c r="F99" s="7">
        <f>IF(P99&gt;0,RANK(P99,(N99:P99,Q99:AE99)),0)</f>
        <v>0</v>
      </c>
      <c r="G99" s="1">
        <f t="shared" si="23"/>
        <v>989</v>
      </c>
      <c r="H99" s="2">
        <f t="shared" si="24"/>
        <v>0.20781676822861947</v>
      </c>
      <c r="I99" s="2"/>
      <c r="J99" s="2">
        <f t="shared" si="25"/>
        <v>0.37844084891783986</v>
      </c>
      <c r="K99" s="2">
        <f t="shared" si="26"/>
        <v>0.5862576171464593</v>
      </c>
      <c r="L99" s="2">
        <f t="shared" si="27"/>
        <v>0</v>
      </c>
      <c r="M99" s="2">
        <f t="shared" si="28"/>
        <v>3.5301533935700791E-2</v>
      </c>
      <c r="N99" s="1">
        <v>1801</v>
      </c>
      <c r="O99" s="1">
        <v>2790</v>
      </c>
      <c r="Q99" s="1">
        <v>68</v>
      </c>
      <c r="R99" s="1">
        <v>14</v>
      </c>
      <c r="S99" s="1">
        <v>33</v>
      </c>
      <c r="U99" s="1">
        <v>46</v>
      </c>
      <c r="AA99" s="1">
        <v>7</v>
      </c>
      <c r="AG99" s="7">
        <f>IF(Q99&gt;0,RANK(Q99,(N99:P99,Q99:AE99)),0)</f>
        <v>3</v>
      </c>
      <c r="AH99" s="7">
        <f>IF(R99&gt;0,RANK(R99,(N99:P99,Q99:AE99)),0)</f>
        <v>6</v>
      </c>
      <c r="AI99" s="7">
        <f>IF(T99&gt;0,RANK(T99,(N99:P99,Q99:AE99)),0)</f>
        <v>0</v>
      </c>
      <c r="AJ99" s="7">
        <f>IF(S99&gt;0,RANK(S99,(N99:P99,Q99:AE99)),0)</f>
        <v>5</v>
      </c>
      <c r="AK99" s="2">
        <f t="shared" si="29"/>
        <v>1.4288716116831267E-2</v>
      </c>
      <c r="AL99" s="2">
        <f t="shared" si="30"/>
        <v>2.9417944946417314E-3</v>
      </c>
      <c r="AM99" s="2">
        <f t="shared" si="31"/>
        <v>0</v>
      </c>
      <c r="AN99" s="2">
        <f t="shared" si="32"/>
        <v>6.9342298802269383E-3</v>
      </c>
      <c r="AP99" t="s">
        <v>1167</v>
      </c>
      <c r="AQ99" t="s">
        <v>858</v>
      </c>
      <c r="AT99" s="104">
        <v>2</v>
      </c>
      <c r="AU99" s="102">
        <v>729</v>
      </c>
      <c r="AV99" s="108">
        <f t="shared" si="33"/>
        <v>2729</v>
      </c>
      <c r="AX99" s="7" t="s">
        <v>2640</v>
      </c>
    </row>
    <row r="100" spans="1:50" hidden="1" outlineLevel="1">
      <c r="A100" t="s">
        <v>1215</v>
      </c>
      <c r="B100" t="s">
        <v>858</v>
      </c>
      <c r="C100" s="1">
        <f t="shared" si="22"/>
        <v>6334</v>
      </c>
      <c r="D100" s="7">
        <f>RANK(N100,(N100:P100,Q100:AE100))</f>
        <v>2</v>
      </c>
      <c r="E100" s="7">
        <f>RANK(O100,(N100:P100,Q100:AE100))</f>
        <v>1</v>
      </c>
      <c r="F100" s="7">
        <f>IF(P100&gt;0,RANK(P100,(N100:P100,Q100:AE100)),0)</f>
        <v>0</v>
      </c>
      <c r="G100" s="1">
        <f t="shared" si="23"/>
        <v>1290</v>
      </c>
      <c r="H100" s="2">
        <f t="shared" si="24"/>
        <v>0.20366277233975372</v>
      </c>
      <c r="I100" s="2"/>
      <c r="J100" s="2">
        <f t="shared" si="25"/>
        <v>0.38680138932743924</v>
      </c>
      <c r="K100" s="2">
        <f t="shared" si="26"/>
        <v>0.59046416166719295</v>
      </c>
      <c r="L100" s="2">
        <f t="shared" si="27"/>
        <v>0</v>
      </c>
      <c r="M100" s="2">
        <f t="shared" si="28"/>
        <v>2.2734449005367807E-2</v>
      </c>
      <c r="N100" s="1">
        <v>2450</v>
      </c>
      <c r="O100" s="1">
        <v>3740</v>
      </c>
      <c r="Q100" s="1">
        <v>63</v>
      </c>
      <c r="R100" s="1">
        <v>14</v>
      </c>
      <c r="S100" s="1">
        <v>25</v>
      </c>
      <c r="U100" s="1">
        <v>30</v>
      </c>
      <c r="AA100" s="1">
        <v>12</v>
      </c>
      <c r="AG100" s="7">
        <f>IF(Q100&gt;0,RANK(Q100,(N100:P100,Q100:AE100)),0)</f>
        <v>3</v>
      </c>
      <c r="AH100" s="7">
        <f>IF(R100&gt;0,RANK(R100,(N100:P100,Q100:AE100)),0)</f>
        <v>6</v>
      </c>
      <c r="AI100" s="7">
        <f>IF(T100&gt;0,RANK(T100,(N100:P100,Q100:AE100)),0)</f>
        <v>0</v>
      </c>
      <c r="AJ100" s="7">
        <f>IF(S100&gt;0,RANK(S100,(N100:P100,Q100:AE100)),0)</f>
        <v>5</v>
      </c>
      <c r="AK100" s="2">
        <f t="shared" si="29"/>
        <v>9.9463214398484365E-3</v>
      </c>
      <c r="AL100" s="2">
        <f t="shared" si="30"/>
        <v>2.2102936532996525E-3</v>
      </c>
      <c r="AM100" s="2">
        <f t="shared" si="31"/>
        <v>0</v>
      </c>
      <c r="AN100" s="2">
        <f t="shared" si="32"/>
        <v>3.9469529523208082E-3</v>
      </c>
      <c r="AP100" t="s">
        <v>1215</v>
      </c>
      <c r="AQ100" t="s">
        <v>858</v>
      </c>
      <c r="AT100" s="104">
        <v>2</v>
      </c>
      <c r="AU100" s="102">
        <v>730</v>
      </c>
      <c r="AV100" s="108">
        <f t="shared" si="33"/>
        <v>2730</v>
      </c>
      <c r="AX100" s="7" t="s">
        <v>2640</v>
      </c>
    </row>
    <row r="101" spans="1:50" hidden="1" outlineLevel="1">
      <c r="A101" t="s">
        <v>763</v>
      </c>
      <c r="B101" t="s">
        <v>858</v>
      </c>
      <c r="C101" s="1">
        <f t="shared" si="22"/>
        <v>7594</v>
      </c>
      <c r="D101" s="7">
        <f>RANK(N101,(N101:P101,Q101:AE101))</f>
        <v>2</v>
      </c>
      <c r="E101" s="7">
        <f>RANK(O101,(N101:P101,Q101:AE101))</f>
        <v>1</v>
      </c>
      <c r="F101" s="7">
        <f>IF(P101&gt;0,RANK(P101,(N101:P101,Q101:AE101)),0)</f>
        <v>0</v>
      </c>
      <c r="G101" s="1">
        <f t="shared" si="23"/>
        <v>1626</v>
      </c>
      <c r="H101" s="2">
        <f t="shared" si="24"/>
        <v>0.21411640769028181</v>
      </c>
      <c r="I101" s="2"/>
      <c r="J101" s="2">
        <f t="shared" si="25"/>
        <v>0.38306557808796421</v>
      </c>
      <c r="K101" s="2">
        <f t="shared" si="26"/>
        <v>0.59718198577824599</v>
      </c>
      <c r="L101" s="2">
        <f t="shared" si="27"/>
        <v>0</v>
      </c>
      <c r="M101" s="2">
        <f t="shared" si="28"/>
        <v>1.9752436133789852E-2</v>
      </c>
      <c r="N101" s="1">
        <v>2909</v>
      </c>
      <c r="O101" s="1">
        <v>4535</v>
      </c>
      <c r="Q101" s="1">
        <v>49</v>
      </c>
      <c r="R101" s="1">
        <v>15</v>
      </c>
      <c r="S101" s="1">
        <v>33</v>
      </c>
      <c r="U101" s="1">
        <v>48</v>
      </c>
      <c r="AA101" s="1">
        <v>5</v>
      </c>
      <c r="AG101" s="7">
        <f>IF(Q101&gt;0,RANK(Q101,(N101:P101,Q101:AE101)),0)</f>
        <v>3</v>
      </c>
      <c r="AH101" s="7">
        <f>IF(R101&gt;0,RANK(R101,(N101:P101,Q101:AE101)),0)</f>
        <v>6</v>
      </c>
      <c r="AI101" s="7">
        <f>IF(T101&gt;0,RANK(T101,(N101:P101,Q101:AE101)),0)</f>
        <v>0</v>
      </c>
      <c r="AJ101" s="7">
        <f>IF(S101&gt;0,RANK(S101,(N101:P101,Q101:AE101)),0)</f>
        <v>5</v>
      </c>
      <c r="AK101" s="2">
        <f t="shared" si="29"/>
        <v>6.452462470371346E-3</v>
      </c>
      <c r="AL101" s="2">
        <f t="shared" si="30"/>
        <v>1.9752436133789832E-3</v>
      </c>
      <c r="AM101" s="2">
        <f t="shared" si="31"/>
        <v>0</v>
      </c>
      <c r="AN101" s="2">
        <f t="shared" si="32"/>
        <v>4.3455359494337636E-3</v>
      </c>
      <c r="AP101" t="s">
        <v>763</v>
      </c>
      <c r="AQ101" t="s">
        <v>858</v>
      </c>
      <c r="AT101" s="104">
        <v>2</v>
      </c>
      <c r="AU101" s="102">
        <v>731</v>
      </c>
      <c r="AV101" s="108">
        <f t="shared" si="33"/>
        <v>2731</v>
      </c>
      <c r="AX101" s="7" t="s">
        <v>2640</v>
      </c>
    </row>
    <row r="102" spans="1:50" hidden="1" outlineLevel="1">
      <c r="A102" t="s">
        <v>510</v>
      </c>
      <c r="B102" t="s">
        <v>858</v>
      </c>
      <c r="C102" s="1">
        <f t="shared" si="22"/>
        <v>8283</v>
      </c>
      <c r="D102" s="7">
        <f>RANK(N102,(N102:P102,Q102:AE102))</f>
        <v>2</v>
      </c>
      <c r="E102" s="7">
        <f>RANK(O102,(N102:P102,Q102:AE102))</f>
        <v>1</v>
      </c>
      <c r="F102" s="7">
        <f>IF(P102&gt;0,RANK(P102,(N102:P102,Q102:AE102)),0)</f>
        <v>0</v>
      </c>
      <c r="G102" s="1">
        <f t="shared" si="23"/>
        <v>652</v>
      </c>
      <c r="H102" s="2">
        <f t="shared" si="24"/>
        <v>7.8715441265242062E-2</v>
      </c>
      <c r="I102" s="2"/>
      <c r="J102" s="2">
        <f t="shared" si="25"/>
        <v>0.44766388989496558</v>
      </c>
      <c r="K102" s="2">
        <f t="shared" si="26"/>
        <v>0.52637933116020763</v>
      </c>
      <c r="L102" s="2">
        <f t="shared" si="27"/>
        <v>0</v>
      </c>
      <c r="M102" s="2">
        <f t="shared" si="28"/>
        <v>2.5956778944826731E-2</v>
      </c>
      <c r="N102" s="1">
        <v>3708</v>
      </c>
      <c r="O102" s="1">
        <v>4360</v>
      </c>
      <c r="Q102" s="1">
        <v>102</v>
      </c>
      <c r="R102" s="1">
        <v>39</v>
      </c>
      <c r="S102" s="1">
        <v>33</v>
      </c>
      <c r="U102" s="1">
        <v>34</v>
      </c>
      <c r="AA102" s="1">
        <v>7</v>
      </c>
      <c r="AG102" s="7">
        <f>IF(Q102&gt;0,RANK(Q102,(N102:P102,Q102:AE102)),0)</f>
        <v>3</v>
      </c>
      <c r="AH102" s="7">
        <f>IF(R102&gt;0,RANK(R102,(N102:P102,Q102:AE102)),0)</f>
        <v>4</v>
      </c>
      <c r="AI102" s="7">
        <f>IF(T102&gt;0,RANK(T102,(N102:P102,Q102:AE102)),0)</f>
        <v>0</v>
      </c>
      <c r="AJ102" s="7">
        <f>IF(S102&gt;0,RANK(S102,(N102:P102,Q102:AE102)),0)</f>
        <v>6</v>
      </c>
      <c r="AK102" s="2">
        <f t="shared" si="29"/>
        <v>1.231437884824339E-2</v>
      </c>
      <c r="AL102" s="2">
        <f t="shared" si="30"/>
        <v>4.7084389713871787E-3</v>
      </c>
      <c r="AM102" s="2">
        <f t="shared" si="31"/>
        <v>0</v>
      </c>
      <c r="AN102" s="2">
        <f t="shared" si="32"/>
        <v>3.9840637450199202E-3</v>
      </c>
      <c r="AP102" t="s">
        <v>510</v>
      </c>
      <c r="AQ102" t="s">
        <v>858</v>
      </c>
      <c r="AT102" s="104">
        <v>2</v>
      </c>
      <c r="AU102" s="102">
        <v>732</v>
      </c>
      <c r="AV102" s="108">
        <f t="shared" si="33"/>
        <v>2732</v>
      </c>
      <c r="AX102" s="7" t="s">
        <v>2640</v>
      </c>
    </row>
    <row r="103" spans="1:50" hidden="1" outlineLevel="1">
      <c r="A103" t="s">
        <v>946</v>
      </c>
      <c r="B103" t="s">
        <v>858</v>
      </c>
      <c r="C103" s="1">
        <f t="shared" si="22"/>
        <v>6119</v>
      </c>
      <c r="D103" s="7">
        <f>RANK(N103,(N103:P103,Q103:AE103))</f>
        <v>2</v>
      </c>
      <c r="E103" s="7">
        <f>RANK(O103,(N103:P103,Q103:AE103))</f>
        <v>1</v>
      </c>
      <c r="F103" s="7">
        <f>IF(P103&gt;0,RANK(P103,(N103:P103,Q103:AE103)),0)</f>
        <v>0</v>
      </c>
      <c r="G103" s="1">
        <f t="shared" si="23"/>
        <v>2329</v>
      </c>
      <c r="H103" s="2">
        <f t="shared" si="24"/>
        <v>0.38061774799803888</v>
      </c>
      <c r="I103" s="2"/>
      <c r="J103" s="2">
        <f t="shared" si="25"/>
        <v>0.28975322765157707</v>
      </c>
      <c r="K103" s="2">
        <f t="shared" si="26"/>
        <v>0.6703709756496159</v>
      </c>
      <c r="L103" s="2">
        <f t="shared" si="27"/>
        <v>0</v>
      </c>
      <c r="M103" s="2">
        <f t="shared" si="28"/>
        <v>3.9875796698807031E-2</v>
      </c>
      <c r="N103" s="1">
        <v>1773</v>
      </c>
      <c r="O103" s="1">
        <v>4102</v>
      </c>
      <c r="Q103" s="1">
        <v>58</v>
      </c>
      <c r="R103" s="1">
        <v>35</v>
      </c>
      <c r="S103" s="1">
        <v>65</v>
      </c>
      <c r="U103" s="1">
        <v>76</v>
      </c>
      <c r="AA103" s="1">
        <v>10</v>
      </c>
      <c r="AG103" s="7">
        <f>IF(Q103&gt;0,RANK(Q103,(N103:P103,Q103:AE103)),0)</f>
        <v>5</v>
      </c>
      <c r="AH103" s="7">
        <f>IF(R103&gt;0,RANK(R103,(N103:P103,Q103:AE103)),0)</f>
        <v>6</v>
      </c>
      <c r="AI103" s="7">
        <f>IF(T103&gt;0,RANK(T103,(N103:P103,Q103:AE103)),0)</f>
        <v>0</v>
      </c>
      <c r="AJ103" s="7">
        <f>IF(S103&gt;0,RANK(S103,(N103:P103,Q103:AE103)),0)</f>
        <v>4</v>
      </c>
      <c r="AK103" s="2">
        <f t="shared" si="29"/>
        <v>9.4786729857819912E-3</v>
      </c>
      <c r="AL103" s="2">
        <f t="shared" si="30"/>
        <v>5.7198888707305114E-3</v>
      </c>
      <c r="AM103" s="2">
        <f t="shared" si="31"/>
        <v>0</v>
      </c>
      <c r="AN103" s="2">
        <f t="shared" si="32"/>
        <v>1.0622650759928094E-2</v>
      </c>
      <c r="AP103" t="s">
        <v>946</v>
      </c>
      <c r="AQ103" t="s">
        <v>858</v>
      </c>
      <c r="AT103" s="104">
        <v>2</v>
      </c>
      <c r="AU103" s="102">
        <v>733</v>
      </c>
      <c r="AV103" s="108">
        <f t="shared" si="33"/>
        <v>2733</v>
      </c>
      <c r="AX103" s="7" t="s">
        <v>2640</v>
      </c>
    </row>
    <row r="104" spans="1:50" hidden="1" outlineLevel="1">
      <c r="A104" t="s">
        <v>1479</v>
      </c>
      <c r="B104" t="s">
        <v>858</v>
      </c>
      <c r="C104" s="1">
        <f t="shared" si="22"/>
        <v>6469</v>
      </c>
      <c r="D104" s="7">
        <f>RANK(N104,(N104:P104,Q104:AE104))</f>
        <v>2</v>
      </c>
      <c r="E104" s="7">
        <f>RANK(O104,(N104:P104,Q104:AE104))</f>
        <v>1</v>
      </c>
      <c r="F104" s="7">
        <f>IF(P104&gt;0,RANK(P104,(N104:P104,Q104:AE104)),0)</f>
        <v>0</v>
      </c>
      <c r="G104" s="1">
        <f t="shared" si="23"/>
        <v>3105</v>
      </c>
      <c r="H104" s="2">
        <f t="shared" si="24"/>
        <v>0.47998144999227083</v>
      </c>
      <c r="I104" s="2"/>
      <c r="J104" s="2">
        <f t="shared" si="25"/>
        <v>0.23852218271757614</v>
      </c>
      <c r="K104" s="2">
        <f t="shared" si="26"/>
        <v>0.71850363270984696</v>
      </c>
      <c r="L104" s="2">
        <f t="shared" si="27"/>
        <v>0</v>
      </c>
      <c r="M104" s="2">
        <f t="shared" si="28"/>
        <v>4.2974184572576957E-2</v>
      </c>
      <c r="N104" s="1">
        <v>1543</v>
      </c>
      <c r="O104" s="1">
        <v>4648</v>
      </c>
      <c r="Q104" s="1">
        <v>63</v>
      </c>
      <c r="R104" s="1">
        <v>50</v>
      </c>
      <c r="S104" s="1">
        <v>67</v>
      </c>
      <c r="U104" s="1">
        <v>81</v>
      </c>
      <c r="AA104" s="1">
        <v>17</v>
      </c>
      <c r="AG104" s="7">
        <f>IF(Q104&gt;0,RANK(Q104,(N104:P104,Q104:AE104)),0)</f>
        <v>5</v>
      </c>
      <c r="AH104" s="7">
        <f>IF(R104&gt;0,RANK(R104,(N104:P104,Q104:AE104)),0)</f>
        <v>6</v>
      </c>
      <c r="AI104" s="7">
        <f>IF(T104&gt;0,RANK(T104,(N104:P104,Q104:AE104)),0)</f>
        <v>0</v>
      </c>
      <c r="AJ104" s="7">
        <f>IF(S104&gt;0,RANK(S104,(N104:P104,Q104:AE104)),0)</f>
        <v>4</v>
      </c>
      <c r="AK104" s="2">
        <f t="shared" si="29"/>
        <v>9.7387540578141914E-3</v>
      </c>
      <c r="AL104" s="2">
        <f t="shared" si="30"/>
        <v>7.7291698871541194E-3</v>
      </c>
      <c r="AM104" s="2">
        <f t="shared" si="31"/>
        <v>0</v>
      </c>
      <c r="AN104" s="2">
        <f t="shared" si="32"/>
        <v>1.035708764878652E-2</v>
      </c>
      <c r="AP104" t="s">
        <v>1479</v>
      </c>
      <c r="AQ104" t="s">
        <v>858</v>
      </c>
      <c r="AT104" s="104">
        <v>2</v>
      </c>
      <c r="AU104" s="102">
        <v>734</v>
      </c>
      <c r="AV104" s="108">
        <f t="shared" si="33"/>
        <v>2734</v>
      </c>
      <c r="AX104" s="7" t="s">
        <v>2640</v>
      </c>
    </row>
    <row r="105" spans="1:50" hidden="1" outlineLevel="1">
      <c r="A105" t="s">
        <v>83</v>
      </c>
      <c r="B105" t="s">
        <v>858</v>
      </c>
      <c r="C105" s="1">
        <f t="shared" si="22"/>
        <v>6470</v>
      </c>
      <c r="D105" s="7">
        <f>RANK(N105,(N105:P105,Q105:AE105))</f>
        <v>2</v>
      </c>
      <c r="E105" s="7">
        <f>RANK(O105,(N105:P105,Q105:AE105))</f>
        <v>1</v>
      </c>
      <c r="F105" s="7">
        <f>IF(P105&gt;0,RANK(P105,(N105:P105,Q105:AE105)),0)</f>
        <v>0</v>
      </c>
      <c r="G105" s="1">
        <f t="shared" si="23"/>
        <v>376</v>
      </c>
      <c r="H105" s="2">
        <f t="shared" si="24"/>
        <v>5.8114374034003088E-2</v>
      </c>
      <c r="I105" s="2"/>
      <c r="J105" s="2">
        <f t="shared" si="25"/>
        <v>0.45208655332302938</v>
      </c>
      <c r="K105" s="2">
        <f t="shared" si="26"/>
        <v>0.51020092735703249</v>
      </c>
      <c r="L105" s="2">
        <f t="shared" si="27"/>
        <v>0</v>
      </c>
      <c r="M105" s="2">
        <f t="shared" si="28"/>
        <v>3.7712519319938131E-2</v>
      </c>
      <c r="N105" s="1">
        <v>2925</v>
      </c>
      <c r="O105" s="1">
        <v>3301</v>
      </c>
      <c r="Q105" s="1">
        <v>118</v>
      </c>
      <c r="R105" s="1">
        <v>37</v>
      </c>
      <c r="S105" s="1">
        <v>39</v>
      </c>
      <c r="U105" s="1">
        <v>46</v>
      </c>
      <c r="AA105" s="1">
        <v>4</v>
      </c>
      <c r="AG105" s="7">
        <f>IF(Q105&gt;0,RANK(Q105,(N105:P105,Q105:AE105)),0)</f>
        <v>3</v>
      </c>
      <c r="AH105" s="7">
        <f>IF(R105&gt;0,RANK(R105,(N105:P105,Q105:AE105)),0)</f>
        <v>6</v>
      </c>
      <c r="AI105" s="7">
        <f>IF(T105&gt;0,RANK(T105,(N105:P105,Q105:AE105)),0)</f>
        <v>0</v>
      </c>
      <c r="AJ105" s="7">
        <f>IF(S105&gt;0,RANK(S105,(N105:P105,Q105:AE105)),0)</f>
        <v>5</v>
      </c>
      <c r="AK105" s="2">
        <f t="shared" si="29"/>
        <v>1.8238021638330756E-2</v>
      </c>
      <c r="AL105" s="2">
        <f t="shared" si="30"/>
        <v>5.7187017001545598E-3</v>
      </c>
      <c r="AM105" s="2">
        <f t="shared" si="31"/>
        <v>0</v>
      </c>
      <c r="AN105" s="2">
        <f t="shared" si="32"/>
        <v>6.0278207109737249E-3</v>
      </c>
      <c r="AP105" t="s">
        <v>83</v>
      </c>
      <c r="AQ105" t="s">
        <v>858</v>
      </c>
      <c r="AT105" s="104">
        <v>2</v>
      </c>
      <c r="AU105" s="102">
        <v>735</v>
      </c>
      <c r="AV105" s="108">
        <f t="shared" si="33"/>
        <v>2735</v>
      </c>
      <c r="AX105" s="7" t="s">
        <v>2640</v>
      </c>
    </row>
    <row r="106" spans="1:50" hidden="1" outlineLevel="1">
      <c r="A106" t="s">
        <v>416</v>
      </c>
      <c r="B106" t="s">
        <v>858</v>
      </c>
      <c r="C106" s="1">
        <f t="shared" si="22"/>
        <v>4481</v>
      </c>
      <c r="D106" s="7">
        <f>RANK(N106,(N106:P106,Q106:AE106))</f>
        <v>2</v>
      </c>
      <c r="E106" s="7">
        <f>RANK(O106,(N106:P106,Q106:AE106))</f>
        <v>1</v>
      </c>
      <c r="F106" s="7">
        <f>IF(P106&gt;0,RANK(P106,(N106:P106,Q106:AE106)),0)</f>
        <v>0</v>
      </c>
      <c r="G106" s="1">
        <f t="shared" si="23"/>
        <v>825</v>
      </c>
      <c r="H106" s="2">
        <f t="shared" si="24"/>
        <v>0.18411068957821916</v>
      </c>
      <c r="I106" s="2"/>
      <c r="J106" s="2">
        <f t="shared" si="25"/>
        <v>0.3934389645168489</v>
      </c>
      <c r="K106" s="2">
        <f t="shared" si="26"/>
        <v>0.57754965409506809</v>
      </c>
      <c r="L106" s="2">
        <f t="shared" si="27"/>
        <v>0</v>
      </c>
      <c r="M106" s="2">
        <f t="shared" si="28"/>
        <v>2.9011381388083013E-2</v>
      </c>
      <c r="N106" s="1">
        <v>1763</v>
      </c>
      <c r="O106" s="1">
        <v>2588</v>
      </c>
      <c r="Q106" s="1">
        <v>38</v>
      </c>
      <c r="R106" s="1">
        <v>21</v>
      </c>
      <c r="S106" s="1">
        <v>35</v>
      </c>
      <c r="U106" s="1">
        <v>29</v>
      </c>
      <c r="AA106" s="1">
        <v>7</v>
      </c>
      <c r="AG106" s="7">
        <f>IF(Q106&gt;0,RANK(Q106,(N106:P106,Q106:AE106)),0)</f>
        <v>3</v>
      </c>
      <c r="AH106" s="7">
        <f>IF(R106&gt;0,RANK(R106,(N106:P106,Q106:AE106)),0)</f>
        <v>6</v>
      </c>
      <c r="AI106" s="7">
        <f>IF(T106&gt;0,RANK(T106,(N106:P106,Q106:AE106)),0)</f>
        <v>0</v>
      </c>
      <c r="AJ106" s="7">
        <f>IF(S106&gt;0,RANK(S106,(N106:P106,Q106:AE106)),0)</f>
        <v>4</v>
      </c>
      <c r="AK106" s="2">
        <f t="shared" si="29"/>
        <v>8.4802499442088817E-3</v>
      </c>
      <c r="AL106" s="2">
        <f t="shared" si="30"/>
        <v>4.6864539165364875E-3</v>
      </c>
      <c r="AM106" s="2">
        <f t="shared" si="31"/>
        <v>0</v>
      </c>
      <c r="AN106" s="2">
        <f t="shared" si="32"/>
        <v>7.8107565275608122E-3</v>
      </c>
      <c r="AP106" t="s">
        <v>416</v>
      </c>
      <c r="AQ106" t="s">
        <v>858</v>
      </c>
      <c r="AT106" s="104">
        <v>2</v>
      </c>
      <c r="AU106" s="102">
        <v>736</v>
      </c>
      <c r="AV106" s="108">
        <f t="shared" si="33"/>
        <v>2736</v>
      </c>
      <c r="AX106" s="7" t="s">
        <v>2640</v>
      </c>
    </row>
    <row r="107" spans="1:50" hidden="1" outlineLevel="1">
      <c r="A107" t="s">
        <v>1916</v>
      </c>
      <c r="B107" t="s">
        <v>858</v>
      </c>
      <c r="C107" s="1">
        <f t="shared" si="22"/>
        <v>3678</v>
      </c>
      <c r="D107" s="7">
        <f>RANK(N107,(N107:P107,Q107:AE107))</f>
        <v>2</v>
      </c>
      <c r="E107" s="7">
        <f>RANK(O107,(N107:P107,Q107:AE107))</f>
        <v>1</v>
      </c>
      <c r="F107" s="7">
        <f>IF(P107&gt;0,RANK(P107,(N107:P107,Q107:AE107)),0)</f>
        <v>0</v>
      </c>
      <c r="G107" s="1">
        <f t="shared" si="23"/>
        <v>55</v>
      </c>
      <c r="H107" s="2">
        <f t="shared" si="24"/>
        <v>1.4953779227841218E-2</v>
      </c>
      <c r="I107" s="2"/>
      <c r="J107" s="2">
        <f t="shared" si="25"/>
        <v>0.47145187601957583</v>
      </c>
      <c r="K107" s="2">
        <f t="shared" si="26"/>
        <v>0.48640565524741708</v>
      </c>
      <c r="L107" s="2">
        <f t="shared" si="27"/>
        <v>0</v>
      </c>
      <c r="M107" s="2">
        <f t="shared" si="28"/>
        <v>4.2142468733007088E-2</v>
      </c>
      <c r="N107" s="1">
        <v>1734</v>
      </c>
      <c r="O107" s="1">
        <v>1789</v>
      </c>
      <c r="Q107" s="1">
        <v>53</v>
      </c>
      <c r="R107" s="1">
        <v>14</v>
      </c>
      <c r="S107" s="1">
        <v>60</v>
      </c>
      <c r="U107" s="1">
        <v>23</v>
      </c>
      <c r="AA107" s="1">
        <v>5</v>
      </c>
      <c r="AG107" s="7">
        <f>IF(Q107&gt;0,RANK(Q107,(N107:P107,Q107:AE107)),0)</f>
        <v>4</v>
      </c>
      <c r="AH107" s="7">
        <f>IF(R107&gt;0,RANK(R107,(N107:P107,Q107:AE107)),0)</f>
        <v>6</v>
      </c>
      <c r="AI107" s="7">
        <f>IF(T107&gt;0,RANK(T107,(N107:P107,Q107:AE107)),0)</f>
        <v>0</v>
      </c>
      <c r="AJ107" s="7">
        <f>IF(S107&gt;0,RANK(S107,(N107:P107,Q107:AE107)),0)</f>
        <v>3</v>
      </c>
      <c r="AK107" s="2">
        <f t="shared" si="29"/>
        <v>1.4410005437737902E-2</v>
      </c>
      <c r="AL107" s="2">
        <f t="shared" si="30"/>
        <v>3.8064165307232192E-3</v>
      </c>
      <c r="AM107" s="2">
        <f t="shared" si="31"/>
        <v>0</v>
      </c>
      <c r="AN107" s="2">
        <f t="shared" si="32"/>
        <v>1.6313213703099509E-2</v>
      </c>
      <c r="AP107" t="s">
        <v>1916</v>
      </c>
      <c r="AQ107" t="s">
        <v>858</v>
      </c>
      <c r="AT107" s="104">
        <v>2</v>
      </c>
      <c r="AU107" s="102">
        <v>737</v>
      </c>
      <c r="AV107" s="108">
        <f t="shared" si="33"/>
        <v>2737</v>
      </c>
      <c r="AX107" s="7" t="s">
        <v>2640</v>
      </c>
    </row>
    <row r="108" spans="1:50" hidden="1" outlineLevel="1">
      <c r="A108" t="s">
        <v>511</v>
      </c>
      <c r="B108" t="s">
        <v>858</v>
      </c>
      <c r="C108" s="1">
        <f t="shared" si="22"/>
        <v>3703</v>
      </c>
      <c r="D108" s="7">
        <f>RANK(N108,(N108:P108,Q108:AE108))</f>
        <v>1</v>
      </c>
      <c r="E108" s="7">
        <f>RANK(O108,(N108:P108,Q108:AE108))</f>
        <v>2</v>
      </c>
      <c r="F108" s="7">
        <f>IF(P108&gt;0,RANK(P108,(N108:P108,Q108:AE108)),0)</f>
        <v>0</v>
      </c>
      <c r="G108" s="1">
        <f t="shared" si="23"/>
        <v>1933</v>
      </c>
      <c r="H108" s="2">
        <f t="shared" si="24"/>
        <v>0.52200918174453148</v>
      </c>
      <c r="I108" s="2"/>
      <c r="J108" s="2">
        <f t="shared" si="25"/>
        <v>0.73778017823386444</v>
      </c>
      <c r="K108" s="2">
        <f t="shared" si="26"/>
        <v>0.21577099648933298</v>
      </c>
      <c r="L108" s="2">
        <f t="shared" si="27"/>
        <v>0</v>
      </c>
      <c r="M108" s="2">
        <f t="shared" si="28"/>
        <v>4.644882527680258E-2</v>
      </c>
      <c r="N108" s="1">
        <v>2732</v>
      </c>
      <c r="O108" s="1">
        <v>799</v>
      </c>
      <c r="Q108" s="1">
        <v>34</v>
      </c>
      <c r="R108" s="1">
        <v>16</v>
      </c>
      <c r="S108" s="1">
        <v>103</v>
      </c>
      <c r="U108" s="1">
        <v>17</v>
      </c>
      <c r="AA108" s="1">
        <v>2</v>
      </c>
      <c r="AG108" s="7">
        <f>IF(Q108&gt;0,RANK(Q108,(N108:P108,Q108:AE108)),0)</f>
        <v>4</v>
      </c>
      <c r="AH108" s="7">
        <f>IF(R108&gt;0,RANK(R108,(N108:P108,Q108:AE108)),0)</f>
        <v>6</v>
      </c>
      <c r="AI108" s="7">
        <f>IF(T108&gt;0,RANK(T108,(N108:P108,Q108:AE108)),0)</f>
        <v>0</v>
      </c>
      <c r="AJ108" s="7">
        <f>IF(S108&gt;0,RANK(S108,(N108:P108,Q108:AE108)),0)</f>
        <v>3</v>
      </c>
      <c r="AK108" s="2">
        <f t="shared" si="29"/>
        <v>9.181744531460978E-3</v>
      </c>
      <c r="AL108" s="2">
        <f t="shared" si="30"/>
        <v>4.3208209559816363E-3</v>
      </c>
      <c r="AM108" s="2">
        <f t="shared" si="31"/>
        <v>0</v>
      </c>
      <c r="AN108" s="2">
        <f t="shared" si="32"/>
        <v>2.7815284904131786E-2</v>
      </c>
      <c r="AP108" t="s">
        <v>511</v>
      </c>
      <c r="AQ108" t="s">
        <v>858</v>
      </c>
      <c r="AT108" s="104">
        <v>2</v>
      </c>
      <c r="AU108" s="102">
        <v>738</v>
      </c>
      <c r="AV108" s="108">
        <f t="shared" si="33"/>
        <v>2738</v>
      </c>
      <c r="AX108" s="7" t="s">
        <v>2640</v>
      </c>
    </row>
    <row r="109" spans="1:50" hidden="1" outlineLevel="1">
      <c r="A109" t="s">
        <v>1983</v>
      </c>
      <c r="B109" t="s">
        <v>858</v>
      </c>
      <c r="C109" s="1">
        <f t="shared" si="22"/>
        <v>4155</v>
      </c>
      <c r="D109" s="7">
        <f>RANK(N109,(N109:P109,Q109:AE109))</f>
        <v>1</v>
      </c>
      <c r="E109" s="7">
        <f>RANK(O109,(N109:P109,Q109:AE109))</f>
        <v>2</v>
      </c>
      <c r="F109" s="7">
        <f>IF(P109&gt;0,RANK(P109,(N109:P109,Q109:AE109)),0)</f>
        <v>0</v>
      </c>
      <c r="G109" s="1">
        <f t="shared" si="23"/>
        <v>1471</v>
      </c>
      <c r="H109" s="2">
        <f t="shared" si="24"/>
        <v>0.35403128760529484</v>
      </c>
      <c r="I109" s="2"/>
      <c r="J109" s="2">
        <f t="shared" si="25"/>
        <v>0.65439229843561975</v>
      </c>
      <c r="K109" s="2">
        <f t="shared" si="26"/>
        <v>0.3003610108303249</v>
      </c>
      <c r="L109" s="2">
        <f t="shared" si="27"/>
        <v>0</v>
      </c>
      <c r="M109" s="2">
        <f t="shared" si="28"/>
        <v>4.524669073405535E-2</v>
      </c>
      <c r="N109" s="1">
        <v>2719</v>
      </c>
      <c r="O109" s="1">
        <v>1248</v>
      </c>
      <c r="Q109" s="1">
        <v>53</v>
      </c>
      <c r="R109" s="1">
        <v>11</v>
      </c>
      <c r="S109" s="1">
        <v>96</v>
      </c>
      <c r="U109" s="1">
        <v>26</v>
      </c>
      <c r="AA109" s="1">
        <v>2</v>
      </c>
      <c r="AG109" s="7">
        <f>IF(Q109&gt;0,RANK(Q109,(N109:P109,Q109:AE109)),0)</f>
        <v>4</v>
      </c>
      <c r="AH109" s="7">
        <f>IF(R109&gt;0,RANK(R109,(N109:P109,Q109:AE109)),0)</f>
        <v>6</v>
      </c>
      <c r="AI109" s="7">
        <f>IF(T109&gt;0,RANK(T109,(N109:P109,Q109:AE109)),0)</f>
        <v>0</v>
      </c>
      <c r="AJ109" s="7">
        <f>IF(S109&gt;0,RANK(S109,(N109:P109,Q109:AE109)),0)</f>
        <v>3</v>
      </c>
      <c r="AK109" s="2">
        <f t="shared" si="29"/>
        <v>1.2755716004813478E-2</v>
      </c>
      <c r="AL109" s="2">
        <f t="shared" si="30"/>
        <v>2.647412755716005E-3</v>
      </c>
      <c r="AM109" s="2">
        <f t="shared" si="31"/>
        <v>0</v>
      </c>
      <c r="AN109" s="2">
        <f t="shared" si="32"/>
        <v>2.3104693140794223E-2</v>
      </c>
      <c r="AP109" t="s">
        <v>1983</v>
      </c>
      <c r="AQ109" t="s">
        <v>858</v>
      </c>
      <c r="AT109" s="104">
        <v>2</v>
      </c>
      <c r="AU109" s="102">
        <v>739</v>
      </c>
      <c r="AV109" s="108">
        <f t="shared" si="33"/>
        <v>2739</v>
      </c>
      <c r="AX109" s="7" t="s">
        <v>2640</v>
      </c>
    </row>
    <row r="110" spans="1:50" hidden="1" outlineLevel="1">
      <c r="A110" t="s">
        <v>781</v>
      </c>
      <c r="B110" t="s">
        <v>858</v>
      </c>
      <c r="C110" s="1">
        <f t="shared" si="22"/>
        <v>3748</v>
      </c>
      <c r="D110" s="7">
        <f>RANK(N110,(N110:P110,Q110:AE110))</f>
        <v>1</v>
      </c>
      <c r="E110" s="7">
        <f>RANK(O110,(N110:P110,Q110:AE110))</f>
        <v>2</v>
      </c>
      <c r="F110" s="7">
        <f>IF(P110&gt;0,RANK(P110,(N110:P110,Q110:AE110)),0)</f>
        <v>0</v>
      </c>
      <c r="G110" s="1">
        <f t="shared" si="23"/>
        <v>902</v>
      </c>
      <c r="H110" s="2">
        <f t="shared" si="24"/>
        <v>0.24066168623265741</v>
      </c>
      <c r="I110" s="2"/>
      <c r="J110" s="2">
        <f t="shared" si="25"/>
        <v>0.59711846318036288</v>
      </c>
      <c r="K110" s="2">
        <f t="shared" si="26"/>
        <v>0.35645677694770544</v>
      </c>
      <c r="L110" s="2">
        <f t="shared" si="27"/>
        <v>0</v>
      </c>
      <c r="M110" s="2">
        <f t="shared" si="28"/>
        <v>4.6424759871931676E-2</v>
      </c>
      <c r="N110" s="1">
        <v>2238</v>
      </c>
      <c r="O110" s="1">
        <v>1336</v>
      </c>
      <c r="Q110" s="1">
        <v>58</v>
      </c>
      <c r="R110" s="1">
        <v>14</v>
      </c>
      <c r="S110" s="1">
        <v>84</v>
      </c>
      <c r="U110" s="1">
        <v>14</v>
      </c>
      <c r="AA110" s="1">
        <v>4</v>
      </c>
      <c r="AG110" s="7">
        <f>IF(Q110&gt;0,RANK(Q110,(N110:P110,Q110:AE110)),0)</f>
        <v>4</v>
      </c>
      <c r="AH110" s="7">
        <f>IF(R110&gt;0,RANK(R110,(N110:P110,Q110:AE110)),0)</f>
        <v>5</v>
      </c>
      <c r="AI110" s="7">
        <f>IF(T110&gt;0,RANK(T110,(N110:P110,Q110:AE110)),0)</f>
        <v>0</v>
      </c>
      <c r="AJ110" s="7">
        <f>IF(S110&gt;0,RANK(S110,(N110:P110,Q110:AE110)),0)</f>
        <v>3</v>
      </c>
      <c r="AK110" s="2">
        <f t="shared" si="29"/>
        <v>1.5474919957310566E-2</v>
      </c>
      <c r="AL110" s="2">
        <f t="shared" si="30"/>
        <v>3.735325506937033E-3</v>
      </c>
      <c r="AM110" s="2">
        <f t="shared" si="31"/>
        <v>0</v>
      </c>
      <c r="AN110" s="2">
        <f t="shared" si="32"/>
        <v>2.2411953041622197E-2</v>
      </c>
      <c r="AP110" t="s">
        <v>781</v>
      </c>
      <c r="AQ110" t="s">
        <v>858</v>
      </c>
      <c r="AT110" s="104">
        <v>2</v>
      </c>
      <c r="AU110" s="102">
        <v>740</v>
      </c>
      <c r="AV110" s="108">
        <f t="shared" si="33"/>
        <v>2740</v>
      </c>
      <c r="AX110" s="7" t="s">
        <v>2640</v>
      </c>
    </row>
    <row r="111" spans="1:50" collapsed="1">
      <c r="A111" t="s">
        <v>1843</v>
      </c>
      <c r="B111" t="s">
        <v>1842</v>
      </c>
      <c r="C111" s="1">
        <f t="shared" si="22"/>
        <v>231484</v>
      </c>
      <c r="D111" s="7">
        <f>RANK(N111,(N111:P111,Q111:AE111))</f>
        <v>2</v>
      </c>
      <c r="E111" s="7">
        <f>RANK(O111,(N111:P111,Q111:AE111))</f>
        <v>1</v>
      </c>
      <c r="F111" s="7">
        <f>IF(P111&gt;0,RANK(P111,(N111:P111,Q111:AE111)),0)</f>
        <v>0</v>
      </c>
      <c r="G111" s="1">
        <f t="shared" si="23"/>
        <v>35063</v>
      </c>
      <c r="H111" s="2">
        <f t="shared" si="24"/>
        <v>0.15147051200082942</v>
      </c>
      <c r="I111" s="2"/>
      <c r="J111" s="2">
        <f t="shared" si="25"/>
        <v>0.4070086917454338</v>
      </c>
      <c r="K111" s="2">
        <f t="shared" si="26"/>
        <v>0.55847920374626325</v>
      </c>
      <c r="L111" s="2">
        <f t="shared" si="27"/>
        <v>0</v>
      </c>
      <c r="M111" s="2">
        <f t="shared" si="28"/>
        <v>3.4512104508302888E-2</v>
      </c>
      <c r="N111" s="1">
        <f>SUM(N71:N110)</f>
        <v>94216</v>
      </c>
      <c r="O111" s="1">
        <f>SUM(O71:O110)</f>
        <v>129279</v>
      </c>
      <c r="Q111" s="1">
        <f>SUM(Q71:Q110)</f>
        <v>2926</v>
      </c>
      <c r="R111" s="1">
        <f>SUM(R71:R110)</f>
        <v>1109</v>
      </c>
      <c r="S111" s="1">
        <f>SUM(S71:S110)</f>
        <v>2185</v>
      </c>
      <c r="U111" s="1">
        <f>SUM(U71:U110)</f>
        <v>1506</v>
      </c>
      <c r="AA111" s="1">
        <f>SUM(AA71:AA110)</f>
        <v>263</v>
      </c>
      <c r="AG111" s="7">
        <f>IF(Q111&gt;0,RANK(Q111,(N111:P111,Q111:AE111)),0)</f>
        <v>3</v>
      </c>
      <c r="AH111" s="7">
        <f>IF(R111&gt;0,RANK(R111,(N111:P111,Q111:AE111)),0)</f>
        <v>6</v>
      </c>
      <c r="AI111" s="7">
        <f>IF(T111&gt;0,RANK(T111,(N111:P111,Q111:AE111)),0)</f>
        <v>0</v>
      </c>
      <c r="AJ111" s="7">
        <f>IF(S111&gt;0,RANK(S111,(N111:P111,Q111:AE111)),0)</f>
        <v>4</v>
      </c>
      <c r="AK111" s="2">
        <f t="shared" si="29"/>
        <v>1.2640182474814673E-2</v>
      </c>
      <c r="AL111" s="2">
        <f t="shared" si="30"/>
        <v>4.790827875792711E-3</v>
      </c>
      <c r="AM111" s="2">
        <f t="shared" si="31"/>
        <v>0</v>
      </c>
      <c r="AN111" s="2">
        <f t="shared" si="32"/>
        <v>9.4390973026213468E-3</v>
      </c>
      <c r="AP111" t="s">
        <v>1843</v>
      </c>
      <c r="AQ111" t="s">
        <v>1842</v>
      </c>
      <c r="AT111" s="104">
        <v>2</v>
      </c>
      <c r="AU111" s="102"/>
      <c r="AV111" s="104">
        <v>2</v>
      </c>
      <c r="AX111" s="7" t="s">
        <v>831</v>
      </c>
    </row>
    <row r="112" spans="1:50">
      <c r="I112" s="2"/>
      <c r="AG112" s="7"/>
      <c r="AH112" s="7"/>
      <c r="AI112" s="7"/>
      <c r="AJ112" s="7"/>
      <c r="AT112" s="104"/>
      <c r="AU112" s="102"/>
      <c r="AV112" s="101"/>
    </row>
    <row r="113" spans="1:51" hidden="1" outlineLevel="1">
      <c r="A113" t="s">
        <v>2308</v>
      </c>
      <c r="B113" t="s">
        <v>2307</v>
      </c>
      <c r="C113" s="1">
        <f t="shared" ref="C113:C128" si="34">SUM(N113:AE113)</f>
        <v>17850</v>
      </c>
      <c r="D113" s="7">
        <f>RANK(N113,(N113:P113,Q113:AE113))</f>
        <v>1</v>
      </c>
      <c r="E113" s="7">
        <f>RANK(O113,(N113:P113,Q113:AE113))</f>
        <v>2</v>
      </c>
      <c r="F113" s="7">
        <f>IF(P113&gt;0,RANK(P113,(N113:P113,Q113:AE113)),0)</f>
        <v>3</v>
      </c>
      <c r="G113" s="1">
        <f t="shared" ref="G113:G128" si="35">MAX(N113:P113)-LARGE(N113:P113,2)</f>
        <v>6886</v>
      </c>
      <c r="H113" s="2">
        <f t="shared" ref="H113:H176" si="36">G113/C113</f>
        <v>0.38577030812324931</v>
      </c>
      <c r="I113" s="2"/>
      <c r="J113" s="2">
        <f t="shared" ref="J113:J128" si="37">IF($C113=0,"-",N113/$C113)</f>
        <v>0.61215686274509806</v>
      </c>
      <c r="K113" s="2">
        <f t="shared" ref="K113:K128" si="38">IF($C113=0,"-",O113/$C113)</f>
        <v>0.22638655462184873</v>
      </c>
      <c r="L113" s="2">
        <f t="shared" ref="L113:L128" si="39">IF($C113=0,"-",P113/$C113)</f>
        <v>0.14095238095238094</v>
      </c>
      <c r="M113" s="2">
        <f t="shared" ref="M113:M128" si="40">IF(C113=0,"-",(1-J113-K113-L113))</f>
        <v>2.0504201680672268E-2</v>
      </c>
      <c r="N113" s="1">
        <v>10927</v>
      </c>
      <c r="O113" s="1">
        <v>4041</v>
      </c>
      <c r="P113" s="1">
        <v>2516</v>
      </c>
      <c r="R113" s="1">
        <v>365</v>
      </c>
      <c r="AA113" s="1">
        <v>1</v>
      </c>
      <c r="AG113" s="7">
        <f>IF(Q113&gt;0,RANK(Q113,(N113:P113,Q113:AE113)),0)</f>
        <v>0</v>
      </c>
      <c r="AH113" s="7">
        <f>IF(R113&gt;0,RANK(R113,(N113:P113,Q113:AE113)),0)</f>
        <v>4</v>
      </c>
      <c r="AI113" s="7">
        <f>IF(T113&gt;0,RANK(T113,(N113:P113,Q113:AE113)),0)</f>
        <v>0</v>
      </c>
      <c r="AJ113" s="7">
        <f>IF(S113&gt;0,RANK(S113,(N113:P113,Q113:AE113)),0)</f>
        <v>0</v>
      </c>
      <c r="AK113" s="2">
        <f t="shared" ref="AK113:AK128" si="41">IF($C113=0,"-",Q113/$C113)</f>
        <v>0</v>
      </c>
      <c r="AL113" s="2">
        <f t="shared" ref="AL113:AL128" si="42">IF($C113=0,"-",R113/$C113)</f>
        <v>2.0448179271708684E-2</v>
      </c>
      <c r="AM113" s="2">
        <f t="shared" ref="AM113:AM128" si="43">IF($C113=0,"-",T113/$C113)</f>
        <v>0</v>
      </c>
      <c r="AN113" s="2">
        <f t="shared" ref="AN113:AN128" si="44">IF($C113=0,"-",S113/$C113)</f>
        <v>0</v>
      </c>
      <c r="AP113" t="s">
        <v>2308</v>
      </c>
      <c r="AQ113" t="s">
        <v>2307</v>
      </c>
      <c r="AR113">
        <v>6</v>
      </c>
      <c r="AT113" s="104">
        <v>4</v>
      </c>
      <c r="AU113" s="102">
        <v>1</v>
      </c>
      <c r="AV113" s="108">
        <f t="shared" ref="AV113:AV127" si="45">AT113*1000+AU113</f>
        <v>4001</v>
      </c>
      <c r="AX113" s="7" t="s">
        <v>538</v>
      </c>
    </row>
    <row r="114" spans="1:51" hidden="1" outlineLevel="1">
      <c r="A114" t="s">
        <v>2309</v>
      </c>
      <c r="B114" t="s">
        <v>2307</v>
      </c>
      <c r="C114" s="1">
        <f t="shared" si="34"/>
        <v>27754</v>
      </c>
      <c r="D114" s="7">
        <f>RANK(N114,(N114:P114,Q114:AE114))</f>
        <v>2</v>
      </c>
      <c r="E114" s="7">
        <f>RANK(O114,(N114:P114,Q114:AE114))</f>
        <v>1</v>
      </c>
      <c r="F114" s="7">
        <f>IF(P114&gt;0,RANK(P114,(N114:P114,Q114:AE114)),0)</f>
        <v>3</v>
      </c>
      <c r="G114" s="1">
        <f t="shared" si="35"/>
        <v>1809</v>
      </c>
      <c r="H114" s="2">
        <f t="shared" si="36"/>
        <v>6.5179793903581459E-2</v>
      </c>
      <c r="I114" s="2"/>
      <c r="J114" s="2">
        <f t="shared" si="37"/>
        <v>0.41078763421488795</v>
      </c>
      <c r="K114" s="2">
        <f t="shared" si="38"/>
        <v>0.47596742811846943</v>
      </c>
      <c r="L114" s="2">
        <f t="shared" si="39"/>
        <v>9.7751675434171653E-2</v>
      </c>
      <c r="M114" s="2">
        <f t="shared" si="40"/>
        <v>1.5493262232470967E-2</v>
      </c>
      <c r="N114" s="1">
        <v>11401</v>
      </c>
      <c r="O114" s="1">
        <v>13210</v>
      </c>
      <c r="P114" s="1">
        <v>2713</v>
      </c>
      <c r="R114" s="1">
        <v>426</v>
      </c>
      <c r="AA114" s="1">
        <v>4</v>
      </c>
      <c r="AG114" s="7">
        <f>IF(Q114&gt;0,RANK(Q114,(N114:P114,Q114:AE114)),0)</f>
        <v>0</v>
      </c>
      <c r="AH114" s="7">
        <f>IF(R114&gt;0,RANK(R114,(N114:P114,Q114:AE114)),0)</f>
        <v>4</v>
      </c>
      <c r="AI114" s="7">
        <f>IF(T114&gt;0,RANK(T114,(N114:P114,Q114:AE114)),0)</f>
        <v>0</v>
      </c>
      <c r="AJ114" s="7">
        <f>IF(S114&gt;0,RANK(S114,(N114:P114,Q114:AE114)),0)</f>
        <v>0</v>
      </c>
      <c r="AK114" s="2">
        <f t="shared" si="41"/>
        <v>0</v>
      </c>
      <c r="AL114" s="2">
        <f t="shared" si="42"/>
        <v>1.5349138862866613E-2</v>
      </c>
      <c r="AM114" s="2">
        <f t="shared" si="43"/>
        <v>0</v>
      </c>
      <c r="AN114" s="2">
        <f t="shared" si="44"/>
        <v>0</v>
      </c>
      <c r="AP114" t="s">
        <v>2309</v>
      </c>
      <c r="AQ114" t="s">
        <v>2307</v>
      </c>
      <c r="AR114">
        <v>5</v>
      </c>
      <c r="AT114" s="104">
        <v>4</v>
      </c>
      <c r="AU114" s="102">
        <v>3</v>
      </c>
      <c r="AV114" s="108">
        <f t="shared" si="45"/>
        <v>4003</v>
      </c>
      <c r="AX114" s="7" t="s">
        <v>538</v>
      </c>
    </row>
    <row r="115" spans="1:51" s="10" customFormat="1" hidden="1" outlineLevel="1">
      <c r="A115" s="10" t="s">
        <v>770</v>
      </c>
      <c r="B115" s="10" t="s">
        <v>2307</v>
      </c>
      <c r="C115" s="1">
        <f t="shared" si="34"/>
        <v>34485</v>
      </c>
      <c r="D115" s="7">
        <f>RANK(N115,(N115:P115,Q115:AE115))</f>
        <v>1</v>
      </c>
      <c r="E115" s="7">
        <f>RANK(O115,(N115:P115,Q115:AE115))</f>
        <v>2</v>
      </c>
      <c r="F115" s="7">
        <f>IF(P115&gt;0,RANK(P115,(N115:P115,Q115:AE115)),0)</f>
        <v>3</v>
      </c>
      <c r="G115" s="1">
        <f t="shared" si="35"/>
        <v>7343</v>
      </c>
      <c r="H115" s="2">
        <f t="shared" si="36"/>
        <v>0.2129331593446426</v>
      </c>
      <c r="I115" s="2"/>
      <c r="J115" s="2">
        <f t="shared" si="37"/>
        <v>0.54887632303900247</v>
      </c>
      <c r="K115" s="2">
        <f t="shared" si="38"/>
        <v>0.33594316369435989</v>
      </c>
      <c r="L115" s="2">
        <f t="shared" si="39"/>
        <v>9.4533855299405542E-2</v>
      </c>
      <c r="M115" s="2">
        <f t="shared" si="40"/>
        <v>2.0646657967232099E-2</v>
      </c>
      <c r="N115" s="62">
        <v>18928</v>
      </c>
      <c r="O115" s="62">
        <v>11585</v>
      </c>
      <c r="P115" s="62">
        <v>3260</v>
      </c>
      <c r="Q115" s="62"/>
      <c r="R115" s="62">
        <v>709</v>
      </c>
      <c r="S115" s="62"/>
      <c r="T115" s="62"/>
      <c r="U115" s="62"/>
      <c r="V115" s="62"/>
      <c r="W115" s="62"/>
      <c r="X115" s="62"/>
      <c r="Y115" s="62"/>
      <c r="Z115" s="62"/>
      <c r="AA115" s="62">
        <v>3</v>
      </c>
      <c r="AB115" s="62"/>
      <c r="AC115" s="62"/>
      <c r="AD115" s="62"/>
      <c r="AE115" s="62"/>
      <c r="AF115" s="62"/>
      <c r="AG115" s="7">
        <f>IF(Q115&gt;0,RANK(Q115,(N115:P115,Q115:AE115)),0)</f>
        <v>0</v>
      </c>
      <c r="AH115" s="7">
        <f>IF(R115&gt;0,RANK(R115,(N115:P115,Q115:AE115)),0)</f>
        <v>4</v>
      </c>
      <c r="AI115" s="7">
        <f>IF(T115&gt;0,RANK(T115,(N115:P115,Q115:AE115)),0)</f>
        <v>0</v>
      </c>
      <c r="AJ115" s="7">
        <f>IF(S115&gt;0,RANK(S115,(N115:P115,Q115:AE115)),0)</f>
        <v>0</v>
      </c>
      <c r="AK115" s="2">
        <f t="shared" si="41"/>
        <v>0</v>
      </c>
      <c r="AL115" s="2">
        <f t="shared" si="42"/>
        <v>2.055966362186458E-2</v>
      </c>
      <c r="AM115" s="2">
        <f t="shared" si="43"/>
        <v>0</v>
      </c>
      <c r="AN115" s="2">
        <f t="shared" si="44"/>
        <v>0</v>
      </c>
      <c r="AO115" s="67"/>
      <c r="AP115" s="10" t="s">
        <v>770</v>
      </c>
      <c r="AQ115" s="10" t="s">
        <v>2307</v>
      </c>
      <c r="AT115" s="104">
        <v>4</v>
      </c>
      <c r="AU115" s="102">
        <v>5</v>
      </c>
      <c r="AV115" s="108">
        <f t="shared" si="45"/>
        <v>4005</v>
      </c>
      <c r="AX115" s="7" t="s">
        <v>538</v>
      </c>
      <c r="AY115"/>
    </row>
    <row r="116" spans="1:51" hidden="1" outlineLevel="1">
      <c r="A116" t="s">
        <v>455</v>
      </c>
      <c r="B116" t="s">
        <v>2307</v>
      </c>
      <c r="C116" s="1">
        <f t="shared" si="34"/>
        <v>15452</v>
      </c>
      <c r="D116" s="7">
        <f>RANK(N116,(N116:P116,Q116:AE116))</f>
        <v>1</v>
      </c>
      <c r="E116" s="7">
        <f>RANK(O116,(N116:P116,Q116:AE116))</f>
        <v>2</v>
      </c>
      <c r="F116" s="7">
        <f>IF(P116&gt;0,RANK(P116,(N116:P116,Q116:AE116)),0)</f>
        <v>3</v>
      </c>
      <c r="G116" s="1">
        <f t="shared" si="35"/>
        <v>995</v>
      </c>
      <c r="H116" s="2">
        <f t="shared" si="36"/>
        <v>6.4392958840279582E-2</v>
      </c>
      <c r="I116" s="2"/>
      <c r="J116" s="2">
        <f t="shared" si="37"/>
        <v>0.47443696608853225</v>
      </c>
      <c r="K116" s="2">
        <f t="shared" si="38"/>
        <v>0.41004400724825263</v>
      </c>
      <c r="L116" s="2">
        <f t="shared" si="39"/>
        <v>9.4939166450944856E-2</v>
      </c>
      <c r="M116" s="2">
        <f t="shared" si="40"/>
        <v>2.0579860212270262E-2</v>
      </c>
      <c r="N116" s="1">
        <v>7331</v>
      </c>
      <c r="O116" s="1">
        <v>6336</v>
      </c>
      <c r="P116" s="1">
        <v>1467</v>
      </c>
      <c r="R116" s="1">
        <v>317</v>
      </c>
      <c r="AA116" s="1">
        <v>1</v>
      </c>
      <c r="AG116" s="7">
        <f>IF(Q116&gt;0,RANK(Q116,(N116:P116,Q116:AE116)),0)</f>
        <v>0</v>
      </c>
      <c r="AH116" s="7">
        <f>IF(R116&gt;0,RANK(R116,(N116:P116,Q116:AE116)),0)</f>
        <v>4</v>
      </c>
      <c r="AI116" s="7">
        <f>IF(T116&gt;0,RANK(T116,(N116:P116,Q116:AE116)),0)</f>
        <v>0</v>
      </c>
      <c r="AJ116" s="7">
        <f>IF(S116&gt;0,RANK(S116,(N116:P116,Q116:AE116)),0)</f>
        <v>0</v>
      </c>
      <c r="AK116" s="2">
        <f t="shared" si="41"/>
        <v>0</v>
      </c>
      <c r="AL116" s="2">
        <f t="shared" si="42"/>
        <v>2.0515143670722238E-2</v>
      </c>
      <c r="AM116" s="2">
        <f t="shared" si="43"/>
        <v>0</v>
      </c>
      <c r="AN116" s="2">
        <f t="shared" si="44"/>
        <v>0</v>
      </c>
      <c r="AP116" t="s">
        <v>455</v>
      </c>
      <c r="AQ116" t="s">
        <v>2307</v>
      </c>
      <c r="AR116">
        <v>6</v>
      </c>
      <c r="AT116" s="104">
        <v>4</v>
      </c>
      <c r="AU116" s="102">
        <v>7</v>
      </c>
      <c r="AV116" s="108">
        <f t="shared" si="45"/>
        <v>4007</v>
      </c>
      <c r="AX116" s="7" t="s">
        <v>538</v>
      </c>
    </row>
    <row r="117" spans="1:51" hidden="1" outlineLevel="1">
      <c r="A117" t="s">
        <v>456</v>
      </c>
      <c r="B117" t="s">
        <v>2307</v>
      </c>
      <c r="C117" s="1">
        <f t="shared" si="34"/>
        <v>7981</v>
      </c>
      <c r="D117" s="7">
        <f>RANK(N117,(N117:P117,Q117:AE117))</f>
        <v>2</v>
      </c>
      <c r="E117" s="7">
        <f>RANK(O117,(N117:P117,Q117:AE117))</f>
        <v>1</v>
      </c>
      <c r="F117" s="7">
        <f>IF(P117&gt;0,RANK(P117,(N117:P117,Q117:AE117)),0)</f>
        <v>3</v>
      </c>
      <c r="G117" s="1">
        <f t="shared" si="35"/>
        <v>1567</v>
      </c>
      <c r="H117" s="2">
        <f t="shared" si="36"/>
        <v>0.19634131061270518</v>
      </c>
      <c r="I117" s="2"/>
      <c r="J117" s="2">
        <f t="shared" si="37"/>
        <v>0.36637012905650923</v>
      </c>
      <c r="K117" s="2">
        <f t="shared" si="38"/>
        <v>0.56271143966921433</v>
      </c>
      <c r="L117" s="2">
        <f t="shared" si="39"/>
        <v>5.8513970680365866E-2</v>
      </c>
      <c r="M117" s="2">
        <f t="shared" si="40"/>
        <v>1.2404460593910573E-2</v>
      </c>
      <c r="N117" s="1">
        <v>2924</v>
      </c>
      <c r="O117" s="1">
        <v>4491</v>
      </c>
      <c r="P117" s="1">
        <v>467</v>
      </c>
      <c r="R117" s="1">
        <v>99</v>
      </c>
      <c r="AA117" s="1">
        <v>0</v>
      </c>
      <c r="AG117" s="7">
        <f>IF(Q117&gt;0,RANK(Q117,(N117:P117,Q117:AE117)),0)</f>
        <v>0</v>
      </c>
      <c r="AH117" s="7">
        <f>IF(R117&gt;0,RANK(R117,(N117:P117,Q117:AE117)),0)</f>
        <v>4</v>
      </c>
      <c r="AI117" s="7">
        <f>IF(T117&gt;0,RANK(T117,(N117:P117,Q117:AE117)),0)</f>
        <v>0</v>
      </c>
      <c r="AJ117" s="7">
        <f>IF(S117&gt;0,RANK(S117,(N117:P117,Q117:AE117)),0)</f>
        <v>0</v>
      </c>
      <c r="AK117" s="2">
        <f t="shared" si="41"/>
        <v>0</v>
      </c>
      <c r="AL117" s="2">
        <f t="shared" si="42"/>
        <v>1.2404460593910538E-2</v>
      </c>
      <c r="AM117" s="2">
        <f t="shared" si="43"/>
        <v>0</v>
      </c>
      <c r="AN117" s="2">
        <f t="shared" si="44"/>
        <v>0</v>
      </c>
      <c r="AP117" t="s">
        <v>456</v>
      </c>
      <c r="AQ117" t="s">
        <v>2307</v>
      </c>
      <c r="AT117" s="104">
        <v>4</v>
      </c>
      <c r="AU117" s="102">
        <v>9</v>
      </c>
      <c r="AV117" s="108">
        <f t="shared" si="45"/>
        <v>4009</v>
      </c>
      <c r="AX117" s="7" t="s">
        <v>538</v>
      </c>
    </row>
    <row r="118" spans="1:51" hidden="1" outlineLevel="1">
      <c r="A118" t="s">
        <v>939</v>
      </c>
      <c r="B118" t="s">
        <v>2307</v>
      </c>
      <c r="C118" s="1">
        <f t="shared" si="34"/>
        <v>2151</v>
      </c>
      <c r="D118" s="7">
        <f>RANK(N118,(N118:P118,Q118:AE118))</f>
        <v>1</v>
      </c>
      <c r="E118" s="7">
        <f>RANK(O118,(N118:P118,Q118:AE118))</f>
        <v>2</v>
      </c>
      <c r="F118" s="7">
        <f>IF(P118&gt;0,RANK(P118,(N118:P118,Q118:AE118)),0)</f>
        <v>3</v>
      </c>
      <c r="G118" s="1">
        <f t="shared" si="35"/>
        <v>11</v>
      </c>
      <c r="H118" s="2">
        <f t="shared" si="36"/>
        <v>5.1139005113900512E-3</v>
      </c>
      <c r="I118" s="2"/>
      <c r="J118" s="2">
        <f t="shared" si="37"/>
        <v>0.4490934449093445</v>
      </c>
      <c r="K118" s="2">
        <f t="shared" si="38"/>
        <v>0.44397954439795445</v>
      </c>
      <c r="L118" s="2">
        <f t="shared" si="39"/>
        <v>8.3682008368200833E-2</v>
      </c>
      <c r="M118" s="2">
        <f t="shared" si="40"/>
        <v>2.3245002324500275E-2</v>
      </c>
      <c r="N118" s="1">
        <v>966</v>
      </c>
      <c r="O118" s="1">
        <v>955</v>
      </c>
      <c r="P118" s="1">
        <v>180</v>
      </c>
      <c r="R118" s="1">
        <v>50</v>
      </c>
      <c r="AA118" s="1">
        <v>0</v>
      </c>
      <c r="AG118" s="7">
        <f>IF(Q118&gt;0,RANK(Q118,(N118:P118,Q118:AE118)),0)</f>
        <v>0</v>
      </c>
      <c r="AH118" s="7">
        <f>IF(R118&gt;0,RANK(R118,(N118:P118,Q118:AE118)),0)</f>
        <v>4</v>
      </c>
      <c r="AI118" s="7">
        <f>IF(T118&gt;0,RANK(T118,(N118:P118,Q118:AE118)),0)</f>
        <v>0</v>
      </c>
      <c r="AJ118" s="7">
        <f>IF(S118&gt;0,RANK(S118,(N118:P118,Q118:AE118)),0)</f>
        <v>0</v>
      </c>
      <c r="AK118" s="2">
        <f t="shared" si="41"/>
        <v>0</v>
      </c>
      <c r="AL118" s="2">
        <f t="shared" si="42"/>
        <v>2.3245002324500233E-2</v>
      </c>
      <c r="AM118" s="2">
        <f t="shared" si="43"/>
        <v>0</v>
      </c>
      <c r="AN118" s="2">
        <f t="shared" si="44"/>
        <v>0</v>
      </c>
      <c r="AP118" t="s">
        <v>939</v>
      </c>
      <c r="AQ118" t="s">
        <v>2307</v>
      </c>
      <c r="AR118">
        <v>6</v>
      </c>
      <c r="AT118" s="104">
        <v>4</v>
      </c>
      <c r="AU118" s="102">
        <v>11</v>
      </c>
      <c r="AV118" s="108">
        <f t="shared" si="45"/>
        <v>4011</v>
      </c>
      <c r="AX118" s="7" t="s">
        <v>538</v>
      </c>
    </row>
    <row r="119" spans="1:51" hidden="1" outlineLevel="1">
      <c r="A119" t="s">
        <v>2311</v>
      </c>
      <c r="B119" t="s">
        <v>2307</v>
      </c>
      <c r="C119" s="1">
        <f t="shared" si="34"/>
        <v>3626</v>
      </c>
      <c r="D119" s="7">
        <f>RANK(N119,(N119:P119,Q119:AE119))</f>
        <v>2</v>
      </c>
      <c r="E119" s="7">
        <f>RANK(O119,(N119:P119,Q119:AE119))</f>
        <v>1</v>
      </c>
      <c r="F119" s="7">
        <f>IF(P119&gt;0,RANK(P119,(N119:P119,Q119:AE119)),0)</f>
        <v>3</v>
      </c>
      <c r="G119" s="1">
        <f t="shared" si="35"/>
        <v>278</v>
      </c>
      <c r="H119" s="2">
        <f t="shared" si="36"/>
        <v>7.6668505239933807E-2</v>
      </c>
      <c r="I119" s="2"/>
      <c r="J119" s="2">
        <f t="shared" si="37"/>
        <v>0.4103695532266961</v>
      </c>
      <c r="K119" s="2">
        <f t="shared" si="38"/>
        <v>0.4870380584666299</v>
      </c>
      <c r="L119" s="2">
        <f t="shared" si="39"/>
        <v>7.1428571428571425E-2</v>
      </c>
      <c r="M119" s="2">
        <f t="shared" si="40"/>
        <v>3.1163816878102574E-2</v>
      </c>
      <c r="N119" s="1">
        <v>1488</v>
      </c>
      <c r="O119" s="1">
        <v>1766</v>
      </c>
      <c r="P119" s="1">
        <v>259</v>
      </c>
      <c r="R119" s="1">
        <v>113</v>
      </c>
      <c r="AA119" s="1">
        <v>0</v>
      </c>
      <c r="AG119" s="7">
        <f>IF(Q119&gt;0,RANK(Q119,(N119:P119,Q119:AE119)),0)</f>
        <v>0</v>
      </c>
      <c r="AH119" s="7">
        <f>IF(R119&gt;0,RANK(R119,(N119:P119,Q119:AE119)),0)</f>
        <v>4</v>
      </c>
      <c r="AI119" s="7">
        <f>IF(T119&gt;0,RANK(T119,(N119:P119,Q119:AE119)),0)</f>
        <v>0</v>
      </c>
      <c r="AJ119" s="7">
        <f>IF(S119&gt;0,RANK(S119,(N119:P119,Q119:AE119)),0)</f>
        <v>0</v>
      </c>
      <c r="AK119" s="2">
        <f t="shared" si="41"/>
        <v>0</v>
      </c>
      <c r="AL119" s="2">
        <f t="shared" si="42"/>
        <v>3.1163816878102591E-2</v>
      </c>
      <c r="AM119" s="2">
        <f t="shared" si="43"/>
        <v>0</v>
      </c>
      <c r="AN119" s="2">
        <f t="shared" si="44"/>
        <v>0</v>
      </c>
      <c r="AP119" t="s">
        <v>2311</v>
      </c>
      <c r="AQ119" t="s">
        <v>2307</v>
      </c>
      <c r="AR119">
        <v>3</v>
      </c>
      <c r="AT119" s="104">
        <v>4</v>
      </c>
      <c r="AU119" s="102">
        <v>12</v>
      </c>
      <c r="AV119" s="108">
        <f t="shared" si="45"/>
        <v>4012</v>
      </c>
      <c r="AX119" s="7" t="s">
        <v>538</v>
      </c>
    </row>
    <row r="120" spans="1:51" hidden="1" outlineLevel="1">
      <c r="A120" t="s">
        <v>2310</v>
      </c>
      <c r="B120" t="s">
        <v>2307</v>
      </c>
      <c r="C120" s="1">
        <f t="shared" si="34"/>
        <v>704750</v>
      </c>
      <c r="D120" s="7">
        <f>RANK(N120,(N120:P120,Q120:AE120))</f>
        <v>2</v>
      </c>
      <c r="E120" s="7">
        <f>RANK(O120,(N120:P120,Q120:AE120))</f>
        <v>1</v>
      </c>
      <c r="F120" s="7">
        <f>IF(P120&gt;0,RANK(P120,(N120:P120,Q120:AE120)),0)</f>
        <v>3</v>
      </c>
      <c r="G120" s="1">
        <f t="shared" si="35"/>
        <v>24847</v>
      </c>
      <c r="H120" s="2">
        <f t="shared" si="36"/>
        <v>3.5256473926924443E-2</v>
      </c>
      <c r="I120" s="2"/>
      <c r="J120" s="2">
        <f t="shared" si="37"/>
        <v>0.44428095069173468</v>
      </c>
      <c r="K120" s="2">
        <f t="shared" si="38"/>
        <v>0.47953742461865911</v>
      </c>
      <c r="L120" s="2">
        <f t="shared" si="39"/>
        <v>6.0583185526782546E-2</v>
      </c>
      <c r="M120" s="2">
        <f t="shared" si="40"/>
        <v>1.5598439162823663E-2</v>
      </c>
      <c r="N120" s="1">
        <v>313107</v>
      </c>
      <c r="O120" s="1">
        <v>337954</v>
      </c>
      <c r="P120" s="1">
        <v>42696</v>
      </c>
      <c r="R120" s="1">
        <v>10966</v>
      </c>
      <c r="AA120" s="1">
        <v>27</v>
      </c>
      <c r="AG120" s="7">
        <f>IF(Q120&gt;0,RANK(Q120,(N120:P120,Q120:AE120)),0)</f>
        <v>0</v>
      </c>
      <c r="AH120" s="7">
        <f>IF(R120&gt;0,RANK(R120,(N120:P120,Q120:AE120)),0)</f>
        <v>4</v>
      </c>
      <c r="AI120" s="7">
        <f>IF(T120&gt;0,RANK(T120,(N120:P120,Q120:AE120)),0)</f>
        <v>0</v>
      </c>
      <c r="AJ120" s="7">
        <f>IF(S120&gt;0,RANK(S120,(N120:P120,Q120:AE120)),0)</f>
        <v>0</v>
      </c>
      <c r="AK120" s="2">
        <f t="shared" si="41"/>
        <v>0</v>
      </c>
      <c r="AL120" s="2">
        <f t="shared" si="42"/>
        <v>1.5560127704859879E-2</v>
      </c>
      <c r="AM120" s="2">
        <f t="shared" si="43"/>
        <v>0</v>
      </c>
      <c r="AN120" s="2">
        <f t="shared" si="44"/>
        <v>0</v>
      </c>
      <c r="AP120" t="s">
        <v>2310</v>
      </c>
      <c r="AQ120" t="s">
        <v>2307</v>
      </c>
      <c r="AT120" s="104">
        <v>4</v>
      </c>
      <c r="AU120" s="102">
        <v>13</v>
      </c>
      <c r="AV120" s="108">
        <f t="shared" si="45"/>
        <v>4013</v>
      </c>
      <c r="AX120" s="7" t="s">
        <v>538</v>
      </c>
    </row>
    <row r="121" spans="1:51" hidden="1" outlineLevel="1">
      <c r="A121" t="s">
        <v>2335</v>
      </c>
      <c r="B121" t="s">
        <v>2307</v>
      </c>
      <c r="C121" s="1">
        <f t="shared" si="34"/>
        <v>35186</v>
      </c>
      <c r="D121" s="7">
        <f>RANK(N121,(N121:P121,Q121:AE121))</f>
        <v>2</v>
      </c>
      <c r="E121" s="7">
        <f>RANK(O121,(N121:P121,Q121:AE121))</f>
        <v>1</v>
      </c>
      <c r="F121" s="7">
        <f>IF(P121&gt;0,RANK(P121,(N121:P121,Q121:AE121)),0)</f>
        <v>3</v>
      </c>
      <c r="G121" s="1">
        <f t="shared" si="35"/>
        <v>5204</v>
      </c>
      <c r="H121" s="2">
        <f t="shared" si="36"/>
        <v>0.14789973284829194</v>
      </c>
      <c r="I121" s="2"/>
      <c r="J121" s="2">
        <f t="shared" si="37"/>
        <v>0.3759165577218212</v>
      </c>
      <c r="K121" s="2">
        <f t="shared" si="38"/>
        <v>0.52381629057011314</v>
      </c>
      <c r="L121" s="2">
        <f t="shared" si="39"/>
        <v>8.2106519638492581E-2</v>
      </c>
      <c r="M121" s="2">
        <f t="shared" si="40"/>
        <v>1.8160632069573079E-2</v>
      </c>
      <c r="N121" s="1">
        <v>13227</v>
      </c>
      <c r="O121" s="1">
        <v>18431</v>
      </c>
      <c r="P121" s="1">
        <v>2889</v>
      </c>
      <c r="R121" s="1">
        <v>639</v>
      </c>
      <c r="AA121" s="1">
        <v>0</v>
      </c>
      <c r="AG121" s="7">
        <f>IF(Q121&gt;0,RANK(Q121,(N121:P121,Q121:AE121)),0)</f>
        <v>0</v>
      </c>
      <c r="AH121" s="7">
        <f>IF(R121&gt;0,RANK(R121,(N121:P121,Q121:AE121)),0)</f>
        <v>4</v>
      </c>
      <c r="AI121" s="7">
        <f>IF(T121&gt;0,RANK(T121,(N121:P121,Q121:AE121)),0)</f>
        <v>0</v>
      </c>
      <c r="AJ121" s="7">
        <f>IF(S121&gt;0,RANK(S121,(N121:P121,Q121:AE121)),0)</f>
        <v>0</v>
      </c>
      <c r="AK121" s="2">
        <f t="shared" si="41"/>
        <v>0</v>
      </c>
      <c r="AL121" s="2">
        <f t="shared" si="42"/>
        <v>1.8160632069573125E-2</v>
      </c>
      <c r="AM121" s="2">
        <f t="shared" si="43"/>
        <v>0</v>
      </c>
      <c r="AN121" s="2">
        <f t="shared" si="44"/>
        <v>0</v>
      </c>
      <c r="AP121" t="s">
        <v>2335</v>
      </c>
      <c r="AQ121" t="s">
        <v>2307</v>
      </c>
      <c r="AR121">
        <v>3</v>
      </c>
      <c r="AT121" s="104">
        <v>4</v>
      </c>
      <c r="AU121" s="102">
        <v>15</v>
      </c>
      <c r="AV121" s="108">
        <f t="shared" si="45"/>
        <v>4015</v>
      </c>
      <c r="AX121" s="7" t="s">
        <v>538</v>
      </c>
    </row>
    <row r="122" spans="1:51" hidden="1" outlineLevel="1">
      <c r="A122" t="s">
        <v>2327</v>
      </c>
      <c r="B122" t="s">
        <v>2307</v>
      </c>
      <c r="C122" s="1">
        <f t="shared" si="34"/>
        <v>23458</v>
      </c>
      <c r="D122" s="7">
        <f>RANK(N122,(N122:P122,Q122:AE122))</f>
        <v>1</v>
      </c>
      <c r="E122" s="7">
        <f>RANK(O122,(N122:P122,Q122:AE122))</f>
        <v>2</v>
      </c>
      <c r="F122" s="7">
        <f>IF(P122&gt;0,RANK(P122,(N122:P122,Q122:AE122)),0)</f>
        <v>3</v>
      </c>
      <c r="G122" s="1">
        <f t="shared" si="35"/>
        <v>2246</v>
      </c>
      <c r="H122" s="2">
        <f t="shared" si="36"/>
        <v>9.5745587859152534E-2</v>
      </c>
      <c r="I122" s="2"/>
      <c r="J122" s="2">
        <f t="shared" si="37"/>
        <v>0.49744223718987124</v>
      </c>
      <c r="K122" s="2">
        <f t="shared" si="38"/>
        <v>0.40169664933071875</v>
      </c>
      <c r="L122" s="2">
        <f t="shared" si="39"/>
        <v>8.1848409924119708E-2</v>
      </c>
      <c r="M122" s="2">
        <f t="shared" si="40"/>
        <v>1.9012703555290306E-2</v>
      </c>
      <c r="N122" s="1">
        <v>11669</v>
      </c>
      <c r="O122" s="1">
        <v>9423</v>
      </c>
      <c r="P122" s="1">
        <v>1920</v>
      </c>
      <c r="R122" s="1">
        <v>444</v>
      </c>
      <c r="AA122" s="1">
        <v>2</v>
      </c>
      <c r="AG122" s="7">
        <f>IF(Q122&gt;0,RANK(Q122,(N122:P122,Q122:AE122)),0)</f>
        <v>0</v>
      </c>
      <c r="AH122" s="7">
        <f>IF(R122&gt;0,RANK(R122,(N122:P122,Q122:AE122)),0)</f>
        <v>4</v>
      </c>
      <c r="AI122" s="7">
        <f>IF(T122&gt;0,RANK(T122,(N122:P122,Q122:AE122)),0)</f>
        <v>0</v>
      </c>
      <c r="AJ122" s="7">
        <f>IF(S122&gt;0,RANK(S122,(N122:P122,Q122:AE122)),0)</f>
        <v>0</v>
      </c>
      <c r="AK122" s="2">
        <f t="shared" si="41"/>
        <v>0</v>
      </c>
      <c r="AL122" s="2">
        <f t="shared" si="42"/>
        <v>1.8927444794952682E-2</v>
      </c>
      <c r="AM122" s="2">
        <f t="shared" si="43"/>
        <v>0</v>
      </c>
      <c r="AN122" s="2">
        <f t="shared" si="44"/>
        <v>0</v>
      </c>
      <c r="AP122" t="s">
        <v>2327</v>
      </c>
      <c r="AQ122" t="s">
        <v>2307</v>
      </c>
      <c r="AT122" s="104">
        <v>4</v>
      </c>
      <c r="AU122" s="102">
        <v>17</v>
      </c>
      <c r="AV122" s="108">
        <f t="shared" si="45"/>
        <v>4017</v>
      </c>
      <c r="AX122" s="7" t="s">
        <v>538</v>
      </c>
    </row>
    <row r="123" spans="1:51" hidden="1" outlineLevel="1">
      <c r="A123" t="s">
        <v>2325</v>
      </c>
      <c r="B123" t="s">
        <v>2307</v>
      </c>
      <c r="C123" s="1">
        <f t="shared" si="34"/>
        <v>229803</v>
      </c>
      <c r="D123" s="7">
        <f>RANK(N123,(N123:P123,Q123:AE123))</f>
        <v>1</v>
      </c>
      <c r="E123" s="7">
        <f>RANK(O123,(N123:P123,Q123:AE123))</f>
        <v>2</v>
      </c>
      <c r="F123" s="7">
        <f>IF(P123&gt;0,RANK(P123,(N123:P123,Q123:AE123)),0)</f>
        <v>3</v>
      </c>
      <c r="G123" s="1">
        <f t="shared" si="35"/>
        <v>29894</v>
      </c>
      <c r="H123" s="2">
        <f t="shared" si="36"/>
        <v>0.130085333959957</v>
      </c>
      <c r="I123" s="2"/>
      <c r="J123" s="2">
        <f t="shared" si="37"/>
        <v>0.51738227960470495</v>
      </c>
      <c r="K123" s="2">
        <f t="shared" si="38"/>
        <v>0.38729694564474787</v>
      </c>
      <c r="L123" s="2">
        <f t="shared" si="39"/>
        <v>7.7244422396574461E-2</v>
      </c>
      <c r="M123" s="2">
        <f t="shared" si="40"/>
        <v>1.8076352353972716E-2</v>
      </c>
      <c r="N123" s="1">
        <v>118896</v>
      </c>
      <c r="O123" s="1">
        <v>89002</v>
      </c>
      <c r="P123" s="1">
        <v>17751</v>
      </c>
      <c r="R123" s="1">
        <v>4140</v>
      </c>
      <c r="AA123" s="1">
        <v>14</v>
      </c>
      <c r="AG123" s="7">
        <f>IF(Q123&gt;0,RANK(Q123,(N123:P123,Q123:AE123)),0)</f>
        <v>0</v>
      </c>
      <c r="AH123" s="7">
        <f>IF(R123&gt;0,RANK(R123,(N123:P123,Q123:AE123)),0)</f>
        <v>4</v>
      </c>
      <c r="AI123" s="7">
        <f>IF(T123&gt;0,RANK(T123,(N123:P123,Q123:AE123)),0)</f>
        <v>0</v>
      </c>
      <c r="AJ123" s="7">
        <f>IF(S123&gt;0,RANK(S123,(N123:P123,Q123:AE123)),0)</f>
        <v>0</v>
      </c>
      <c r="AK123" s="2">
        <f t="shared" si="41"/>
        <v>0</v>
      </c>
      <c r="AL123" s="2">
        <f t="shared" si="42"/>
        <v>1.8015430607955511E-2</v>
      </c>
      <c r="AM123" s="2">
        <f t="shared" si="43"/>
        <v>0</v>
      </c>
      <c r="AN123" s="2">
        <f t="shared" si="44"/>
        <v>0</v>
      </c>
      <c r="AP123" t="s">
        <v>2325</v>
      </c>
      <c r="AQ123" t="s">
        <v>2307</v>
      </c>
      <c r="AT123" s="104">
        <v>4</v>
      </c>
      <c r="AU123" s="102">
        <v>19</v>
      </c>
      <c r="AV123" s="108">
        <f t="shared" si="45"/>
        <v>4019</v>
      </c>
      <c r="AX123" s="7" t="s">
        <v>538</v>
      </c>
    </row>
    <row r="124" spans="1:51" hidden="1" outlineLevel="1">
      <c r="A124" t="s">
        <v>1277</v>
      </c>
      <c r="B124" t="s">
        <v>2307</v>
      </c>
      <c r="C124" s="1">
        <f t="shared" si="34"/>
        <v>38023</v>
      </c>
      <c r="D124" s="7">
        <f>RANK(N124,(N124:P124,Q124:AE124))</f>
        <v>1</v>
      </c>
      <c r="E124" s="7">
        <f>RANK(O124,(N124:P124,Q124:AE124))</f>
        <v>2</v>
      </c>
      <c r="F124" s="7">
        <f>IF(P124&gt;0,RANK(P124,(N124:P124,Q124:AE124)),0)</f>
        <v>3</v>
      </c>
      <c r="G124" s="1">
        <f t="shared" si="35"/>
        <v>1920</v>
      </c>
      <c r="H124" s="2">
        <f t="shared" si="36"/>
        <v>5.0495752570812402E-2</v>
      </c>
      <c r="I124" s="2"/>
      <c r="J124" s="2">
        <f t="shared" si="37"/>
        <v>0.48128764169055571</v>
      </c>
      <c r="K124" s="2">
        <f t="shared" si="38"/>
        <v>0.43079188911974331</v>
      </c>
      <c r="L124" s="2">
        <f t="shared" si="39"/>
        <v>6.9905057465218426E-2</v>
      </c>
      <c r="M124" s="2">
        <f t="shared" si="40"/>
        <v>1.8015411724482552E-2</v>
      </c>
      <c r="N124" s="1">
        <v>18300</v>
      </c>
      <c r="O124" s="1">
        <v>16380</v>
      </c>
      <c r="P124" s="1">
        <v>2658</v>
      </c>
      <c r="R124" s="1">
        <v>682</v>
      </c>
      <c r="AA124" s="1">
        <v>3</v>
      </c>
      <c r="AG124" s="7">
        <f>IF(Q124&gt;0,RANK(Q124,(N124:P124,Q124:AE124)),0)</f>
        <v>0</v>
      </c>
      <c r="AH124" s="7">
        <f>IF(R124&gt;0,RANK(R124,(N124:P124,Q124:AE124)),0)</f>
        <v>4</v>
      </c>
      <c r="AI124" s="7">
        <f>IF(T124&gt;0,RANK(T124,(N124:P124,Q124:AE124)),0)</f>
        <v>0</v>
      </c>
      <c r="AJ124" s="7">
        <f>IF(S124&gt;0,RANK(S124,(N124:P124,Q124:AE124)),0)</f>
        <v>0</v>
      </c>
      <c r="AK124" s="2">
        <f t="shared" si="41"/>
        <v>0</v>
      </c>
      <c r="AL124" s="2">
        <f t="shared" si="42"/>
        <v>1.7936512111090656E-2</v>
      </c>
      <c r="AM124" s="2">
        <f t="shared" si="43"/>
        <v>0</v>
      </c>
      <c r="AN124" s="2">
        <f t="shared" si="44"/>
        <v>0</v>
      </c>
      <c r="AP124" t="s">
        <v>1277</v>
      </c>
      <c r="AQ124" t="s">
        <v>2307</v>
      </c>
      <c r="AT124" s="104">
        <v>4</v>
      </c>
      <c r="AU124" s="102">
        <v>21</v>
      </c>
      <c r="AV124" s="108">
        <f t="shared" si="45"/>
        <v>4021</v>
      </c>
      <c r="AX124" s="7" t="s">
        <v>538</v>
      </c>
    </row>
    <row r="125" spans="1:51" hidden="1" outlineLevel="1">
      <c r="A125" t="s">
        <v>1894</v>
      </c>
      <c r="B125" t="s">
        <v>2307</v>
      </c>
      <c r="C125" s="1">
        <f t="shared" si="34"/>
        <v>6344</v>
      </c>
      <c r="D125" s="7">
        <f>RANK(N125,(N125:P125,Q125:AE125))</f>
        <v>1</v>
      </c>
      <c r="E125" s="7">
        <f>RANK(O125,(N125:P125,Q125:AE125))</f>
        <v>2</v>
      </c>
      <c r="F125" s="7">
        <f>IF(P125&gt;0,RANK(P125,(N125:P125,Q125:AE125)),0)</f>
        <v>3</v>
      </c>
      <c r="G125" s="1">
        <f t="shared" si="35"/>
        <v>1606</v>
      </c>
      <c r="H125" s="2">
        <f t="shared" si="36"/>
        <v>0.25315258511979821</v>
      </c>
      <c r="I125" s="2"/>
      <c r="J125" s="2">
        <f t="shared" si="37"/>
        <v>0.57928751576292559</v>
      </c>
      <c r="K125" s="2">
        <f t="shared" si="38"/>
        <v>0.32613493064312737</v>
      </c>
      <c r="L125" s="2">
        <f t="shared" si="39"/>
        <v>7.8026481715006299E-2</v>
      </c>
      <c r="M125" s="2">
        <f t="shared" si="40"/>
        <v>1.655107187894074E-2</v>
      </c>
      <c r="N125" s="1">
        <v>3675</v>
      </c>
      <c r="O125" s="1">
        <v>2069</v>
      </c>
      <c r="P125" s="1">
        <v>495</v>
      </c>
      <c r="R125" s="1">
        <v>105</v>
      </c>
      <c r="AA125" s="1">
        <v>0</v>
      </c>
      <c r="AG125" s="7">
        <f>IF(Q125&gt;0,RANK(Q125,(N125:P125,Q125:AE125)),0)</f>
        <v>0</v>
      </c>
      <c r="AH125" s="7">
        <f>IF(R125&gt;0,RANK(R125,(N125:P125,Q125:AE125)),0)</f>
        <v>4</v>
      </c>
      <c r="AI125" s="7">
        <f>IF(T125&gt;0,RANK(T125,(N125:P125,Q125:AE125)),0)</f>
        <v>0</v>
      </c>
      <c r="AJ125" s="7">
        <f>IF(S125&gt;0,RANK(S125,(N125:P125,Q125:AE125)),0)</f>
        <v>0</v>
      </c>
      <c r="AK125" s="2">
        <f t="shared" si="41"/>
        <v>0</v>
      </c>
      <c r="AL125" s="2">
        <f t="shared" si="42"/>
        <v>1.655107187894073E-2</v>
      </c>
      <c r="AM125" s="2">
        <f t="shared" si="43"/>
        <v>0</v>
      </c>
      <c r="AN125" s="2">
        <f t="shared" si="44"/>
        <v>0</v>
      </c>
      <c r="AP125" t="s">
        <v>1894</v>
      </c>
      <c r="AQ125" t="s">
        <v>2307</v>
      </c>
      <c r="AR125">
        <v>2</v>
      </c>
      <c r="AT125" s="104">
        <v>4</v>
      </c>
      <c r="AU125" s="102">
        <v>23</v>
      </c>
      <c r="AV125" s="108">
        <f t="shared" si="45"/>
        <v>4023</v>
      </c>
      <c r="AX125" s="7" t="s">
        <v>538</v>
      </c>
    </row>
    <row r="126" spans="1:51" hidden="1" outlineLevel="1">
      <c r="A126" t="s">
        <v>623</v>
      </c>
      <c r="B126" t="s">
        <v>2307</v>
      </c>
      <c r="C126" s="1">
        <f t="shared" si="34"/>
        <v>57376</v>
      </c>
      <c r="D126" s="7">
        <f>RANK(N126,(N126:P126,Q126:AE126))</f>
        <v>2</v>
      </c>
      <c r="E126" s="7">
        <f>RANK(O126,(N126:P126,Q126:AE126))</f>
        <v>1</v>
      </c>
      <c r="F126" s="7">
        <f>IF(P126&gt;0,RANK(P126,(N126:P126,Q126:AE126)),0)</f>
        <v>3</v>
      </c>
      <c r="G126" s="1">
        <f t="shared" si="35"/>
        <v>5007</v>
      </c>
      <c r="H126" s="2">
        <f t="shared" si="36"/>
        <v>8.7266452872281089E-2</v>
      </c>
      <c r="I126" s="2"/>
      <c r="J126" s="2">
        <f t="shared" si="37"/>
        <v>0.40501254880089238</v>
      </c>
      <c r="K126" s="2">
        <f t="shared" si="38"/>
        <v>0.49227900167317346</v>
      </c>
      <c r="L126" s="2">
        <f t="shared" si="39"/>
        <v>8.4808979364194084E-2</v>
      </c>
      <c r="M126" s="2">
        <f t="shared" si="40"/>
        <v>1.7899470161740025E-2</v>
      </c>
      <c r="N126" s="1">
        <v>23238</v>
      </c>
      <c r="O126" s="1">
        <v>28245</v>
      </c>
      <c r="P126" s="1">
        <v>4866</v>
      </c>
      <c r="R126" s="1">
        <v>1024</v>
      </c>
      <c r="AA126" s="1">
        <v>3</v>
      </c>
      <c r="AG126" s="7">
        <f>IF(Q126&gt;0,RANK(Q126,(N126:P126,Q126:AE126)),0)</f>
        <v>0</v>
      </c>
      <c r="AH126" s="7">
        <f>IF(R126&gt;0,RANK(R126,(N126:P126,Q126:AE126)),0)</f>
        <v>4</v>
      </c>
      <c r="AI126" s="7">
        <f>IF(T126&gt;0,RANK(T126,(N126:P126,Q126:AE126)),0)</f>
        <v>0</v>
      </c>
      <c r="AJ126" s="7">
        <f>IF(S126&gt;0,RANK(S126,(N126:P126,Q126:AE126)),0)</f>
        <v>0</v>
      </c>
      <c r="AK126" s="2">
        <f t="shared" si="41"/>
        <v>0</v>
      </c>
      <c r="AL126" s="2">
        <f t="shared" si="42"/>
        <v>1.7847183491355272E-2</v>
      </c>
      <c r="AM126" s="2">
        <f t="shared" si="43"/>
        <v>0</v>
      </c>
      <c r="AN126" s="2">
        <f t="shared" si="44"/>
        <v>0</v>
      </c>
      <c r="AP126" t="s">
        <v>623</v>
      </c>
      <c r="AQ126" t="s">
        <v>2307</v>
      </c>
      <c r="AR126">
        <v>3</v>
      </c>
      <c r="AT126" s="104">
        <v>4</v>
      </c>
      <c r="AU126" s="102">
        <v>25</v>
      </c>
      <c r="AV126" s="108">
        <f t="shared" si="45"/>
        <v>4025</v>
      </c>
      <c r="AX126" s="7" t="s">
        <v>538</v>
      </c>
    </row>
    <row r="127" spans="1:51" hidden="1" outlineLevel="1">
      <c r="A127" t="s">
        <v>1895</v>
      </c>
      <c r="B127" t="s">
        <v>2307</v>
      </c>
      <c r="C127" s="1">
        <f t="shared" si="34"/>
        <v>21872</v>
      </c>
      <c r="D127" s="7">
        <f>RANK(N127,(N127:P127,Q127:AE127))</f>
        <v>2</v>
      </c>
      <c r="E127" s="7">
        <f>RANK(O127,(N127:P127,Q127:AE127))</f>
        <v>1</v>
      </c>
      <c r="F127" s="7">
        <f>IF(P127&gt;0,RANK(P127,(N127:P127,Q127:AE127)),0)</f>
        <v>3</v>
      </c>
      <c r="G127" s="1">
        <f t="shared" si="35"/>
        <v>370</v>
      </c>
      <c r="H127" s="2">
        <f t="shared" si="36"/>
        <v>1.6916605705925385E-2</v>
      </c>
      <c r="I127" s="2"/>
      <c r="J127" s="2">
        <f t="shared" si="37"/>
        <v>0.46666971470373081</v>
      </c>
      <c r="K127" s="2">
        <f t="shared" si="38"/>
        <v>0.48358632040965616</v>
      </c>
      <c r="L127" s="2">
        <f t="shared" si="39"/>
        <v>3.7033650329188005E-2</v>
      </c>
      <c r="M127" s="2">
        <f t="shared" si="40"/>
        <v>1.2710314557424975E-2</v>
      </c>
      <c r="N127" s="1">
        <v>10207</v>
      </c>
      <c r="O127" s="1">
        <v>10577</v>
      </c>
      <c r="P127" s="1">
        <v>810</v>
      </c>
      <c r="R127" s="1">
        <v>277</v>
      </c>
      <c r="AA127" s="1">
        <v>1</v>
      </c>
      <c r="AG127" s="7">
        <f>IF(Q127&gt;0,RANK(Q127,(N127:P127,Q127:AE127)),0)</f>
        <v>0</v>
      </c>
      <c r="AH127" s="7">
        <f>IF(R127&gt;0,RANK(R127,(N127:P127,Q127:AE127)),0)</f>
        <v>4</v>
      </c>
      <c r="AI127" s="7">
        <f>IF(T127&gt;0,RANK(T127,(N127:P127,Q127:AE127)),0)</f>
        <v>0</v>
      </c>
      <c r="AJ127" s="7">
        <f>IF(S127&gt;0,RANK(S127,(N127:P127,Q127:AE127)),0)</f>
        <v>0</v>
      </c>
      <c r="AK127" s="2">
        <f t="shared" si="41"/>
        <v>0</v>
      </c>
      <c r="AL127" s="2">
        <f t="shared" si="42"/>
        <v>1.2664594001463058E-2</v>
      </c>
      <c r="AM127" s="2">
        <f t="shared" si="43"/>
        <v>0</v>
      </c>
      <c r="AN127" s="2">
        <f t="shared" si="44"/>
        <v>0</v>
      </c>
      <c r="AP127" t="s">
        <v>1895</v>
      </c>
      <c r="AQ127" t="s">
        <v>2307</v>
      </c>
      <c r="AR127">
        <v>2</v>
      </c>
      <c r="AT127" s="104">
        <v>4</v>
      </c>
      <c r="AU127" s="102">
        <v>27</v>
      </c>
      <c r="AV127" s="108">
        <f t="shared" si="45"/>
        <v>4027</v>
      </c>
      <c r="AX127" s="7" t="s">
        <v>538</v>
      </c>
    </row>
    <row r="128" spans="1:51" collapsed="1">
      <c r="A128" t="s">
        <v>2334</v>
      </c>
      <c r="B128" t="s">
        <v>1842</v>
      </c>
      <c r="C128" s="1">
        <f t="shared" si="34"/>
        <v>1226111</v>
      </c>
      <c r="D128" s="7">
        <f>RANK(N128,(N128:P128,Q128:AE128))</f>
        <v>1</v>
      </c>
      <c r="E128" s="7">
        <f>RANK(O128,(N128:P128,Q128:AE128))</f>
        <v>2</v>
      </c>
      <c r="F128" s="7">
        <f>IF(P128&gt;0,RANK(P128,(N128:P128,Q128:AE128)),0)</f>
        <v>3</v>
      </c>
      <c r="G128" s="1">
        <f t="shared" si="35"/>
        <v>11819</v>
      </c>
      <c r="H128" s="2">
        <f t="shared" si="36"/>
        <v>9.6394209007177982E-3</v>
      </c>
      <c r="I128" s="2"/>
      <c r="J128" s="2">
        <f t="shared" si="37"/>
        <v>0.46185377995956323</v>
      </c>
      <c r="K128" s="2">
        <f t="shared" si="38"/>
        <v>0.45221435905884538</v>
      </c>
      <c r="L128" s="2">
        <f t="shared" si="39"/>
        <v>6.9281655576044904E-2</v>
      </c>
      <c r="M128" s="2">
        <f t="shared" si="40"/>
        <v>1.6650205405546487E-2</v>
      </c>
      <c r="N128" s="1">
        <f>SUM(N113:N127)</f>
        <v>566284</v>
      </c>
      <c r="O128" s="1">
        <f>SUM(O113:O127)</f>
        <v>554465</v>
      </c>
      <c r="P128" s="1">
        <f>SUM(P113:P127)</f>
        <v>84947</v>
      </c>
      <c r="R128" s="1">
        <f>SUM(R113:R127)</f>
        <v>20356</v>
      </c>
      <c r="AA128" s="1">
        <f>SUM(AA113:AA127)</f>
        <v>59</v>
      </c>
      <c r="AG128" s="7">
        <f>IF(Q128&gt;0,RANK(Q128,(N128:P128,Q128:AE128)),0)</f>
        <v>0</v>
      </c>
      <c r="AH128" s="7">
        <f>IF(R128&gt;0,RANK(R128,(N128:P128,Q128:AE128)),0)</f>
        <v>4</v>
      </c>
      <c r="AI128" s="7">
        <f>IF(T128&gt;0,RANK(T128,(N128:P128,Q128:AE128)),0)</f>
        <v>0</v>
      </c>
      <c r="AJ128" s="7">
        <f>IF(S128&gt;0,RANK(S128,(N128:P128,Q128:AE128)),0)</f>
        <v>0</v>
      </c>
      <c r="AK128" s="2">
        <f t="shared" si="41"/>
        <v>0</v>
      </c>
      <c r="AL128" s="2">
        <f t="shared" si="42"/>
        <v>1.6602085781793001E-2</v>
      </c>
      <c r="AM128" s="2">
        <f t="shared" si="43"/>
        <v>0</v>
      </c>
      <c r="AN128" s="2">
        <f t="shared" si="44"/>
        <v>0</v>
      </c>
      <c r="AP128" t="s">
        <v>2334</v>
      </c>
      <c r="AQ128" t="s">
        <v>1842</v>
      </c>
      <c r="AT128" s="104">
        <v>4</v>
      </c>
      <c r="AU128" s="102"/>
      <c r="AV128" s="104">
        <v>4</v>
      </c>
      <c r="AX128" s="7" t="s">
        <v>831</v>
      </c>
    </row>
    <row r="129" spans="1:50">
      <c r="I129" s="2"/>
      <c r="AG129" s="7"/>
      <c r="AH129" s="7"/>
      <c r="AI129" s="7"/>
      <c r="AJ129" s="7"/>
      <c r="AT129" s="104"/>
      <c r="AU129" s="102"/>
    </row>
    <row r="130" spans="1:50" hidden="1" outlineLevel="1">
      <c r="A130" s="5" t="s">
        <v>2042</v>
      </c>
      <c r="B130" s="5" t="s">
        <v>1968</v>
      </c>
      <c r="C130" s="1">
        <f t="shared" ref="C130:C161" si="46">SUM(N130:AE130)</f>
        <v>6020</v>
      </c>
      <c r="D130" s="7">
        <f>RANK(N130,(N130:P130,Q130:AE130))</f>
        <v>2</v>
      </c>
      <c r="E130" s="7">
        <f>RANK(O130,(N130:P130,Q130:AE130))</f>
        <v>1</v>
      </c>
      <c r="F130" s="7">
        <f>IF(P130&gt;0,RANK(P130,(N130:P130,Q130:AE130)),0)</f>
        <v>0</v>
      </c>
      <c r="G130" s="1">
        <f t="shared" ref="G130:G161" si="47">MAX(N130:P130)-LARGE(N130:P130,2)</f>
        <v>352</v>
      </c>
      <c r="H130" s="2">
        <f t="shared" si="36"/>
        <v>5.847176079734219E-2</v>
      </c>
      <c r="I130" s="2"/>
      <c r="J130" s="2">
        <f t="shared" ref="J130:J161" si="48">IF($C130=0,"-",N130/$C130)</f>
        <v>0.47076411960132891</v>
      </c>
      <c r="K130" s="2">
        <f t="shared" ref="K130:K161" si="49">IF($C130=0,"-",O130/$C130)</f>
        <v>0.52923588039867109</v>
      </c>
      <c r="L130" s="2">
        <f t="shared" ref="L130:L161" si="50">IF($C130=0,"-",P130/$C130)</f>
        <v>0</v>
      </c>
      <c r="M130" s="2">
        <f t="shared" ref="M130:M161" si="51">IF(C130=0,"-",(1-J130-K130-L130))</f>
        <v>0</v>
      </c>
      <c r="N130" s="1">
        <v>2834</v>
      </c>
      <c r="O130" s="1">
        <v>3186</v>
      </c>
      <c r="AG130" s="7">
        <f>IF(Q130&gt;0,RANK(Q130,(N130:P130,Q130:AE130)),0)</f>
        <v>0</v>
      </c>
      <c r="AH130" s="7">
        <f>IF(R130&gt;0,RANK(R130,(N130:P130,Q130:AE130)),0)</f>
        <v>0</v>
      </c>
      <c r="AI130" s="7">
        <f>IF(T130&gt;0,RANK(T130,(N130:P130,Q130:AE130)),0)</f>
        <v>0</v>
      </c>
      <c r="AJ130" s="7">
        <f>IF(S130&gt;0,RANK(S130,(N130:P130,Q130:AE130)),0)</f>
        <v>0</v>
      </c>
      <c r="AK130" s="2">
        <f t="shared" ref="AK130:AK161" si="52">IF($C130=0,"-",Q130/$C130)</f>
        <v>0</v>
      </c>
      <c r="AL130" s="2">
        <f t="shared" ref="AL130:AL161" si="53">IF($C130=0,"-",R130/$C130)</f>
        <v>0</v>
      </c>
      <c r="AM130" s="2">
        <f t="shared" ref="AM130:AM161" si="54">IF($C130=0,"-",T130/$C130)</f>
        <v>0</v>
      </c>
      <c r="AN130" s="2">
        <f t="shared" ref="AN130:AN161" si="55">IF($C130=0,"-",S130/$C130)</f>
        <v>0</v>
      </c>
      <c r="AP130" s="5" t="s">
        <v>2042</v>
      </c>
      <c r="AQ130" s="5" t="s">
        <v>1968</v>
      </c>
      <c r="AR130">
        <v>1</v>
      </c>
      <c r="AT130" s="104">
        <v>5</v>
      </c>
      <c r="AU130" s="102">
        <v>1</v>
      </c>
      <c r="AV130" s="108">
        <f t="shared" ref="AV130:AV161" si="56">AT130*1000+AU130</f>
        <v>5001</v>
      </c>
      <c r="AX130" s="7" t="s">
        <v>538</v>
      </c>
    </row>
    <row r="131" spans="1:50" hidden="1" outlineLevel="1">
      <c r="A131" s="5" t="s">
        <v>1050</v>
      </c>
      <c r="B131" s="5" t="s">
        <v>1968</v>
      </c>
      <c r="C131" s="1">
        <f t="shared" si="46"/>
        <v>6775</v>
      </c>
      <c r="D131" s="7">
        <f>RANK(N131,(N131:P131,Q131:AE131))</f>
        <v>1</v>
      </c>
      <c r="E131" s="7">
        <f>RANK(O131,(N131:P131,Q131:AE131))</f>
        <v>2</v>
      </c>
      <c r="F131" s="7">
        <f>IF(P131&gt;0,RANK(P131,(N131:P131,Q131:AE131)),0)</f>
        <v>0</v>
      </c>
      <c r="G131" s="1">
        <f t="shared" si="47"/>
        <v>423</v>
      </c>
      <c r="H131" s="2">
        <f t="shared" si="36"/>
        <v>6.2435424354243541E-2</v>
      </c>
      <c r="I131" s="2"/>
      <c r="J131" s="2">
        <f t="shared" si="48"/>
        <v>0.53121771217712177</v>
      </c>
      <c r="K131" s="2">
        <f t="shared" si="49"/>
        <v>0.46878228782287823</v>
      </c>
      <c r="L131" s="2">
        <f t="shared" si="50"/>
        <v>0</v>
      </c>
      <c r="M131" s="2">
        <f t="shared" si="51"/>
        <v>0</v>
      </c>
      <c r="N131" s="1">
        <v>3599</v>
      </c>
      <c r="O131" s="1">
        <v>3176</v>
      </c>
      <c r="AG131" s="7">
        <f>IF(Q131&gt;0,RANK(Q131,(N131:P131,Q131:AE131)),0)</f>
        <v>0</v>
      </c>
      <c r="AH131" s="7">
        <f>IF(R131&gt;0,RANK(R131,(N131:P131,Q131:AE131)),0)</f>
        <v>0</v>
      </c>
      <c r="AI131" s="7">
        <f>IF(T131&gt;0,RANK(T131,(N131:P131,Q131:AE131)),0)</f>
        <v>0</v>
      </c>
      <c r="AJ131" s="7">
        <f>IF(S131&gt;0,RANK(S131,(N131:P131,Q131:AE131)),0)</f>
        <v>0</v>
      </c>
      <c r="AK131" s="2">
        <f t="shared" si="52"/>
        <v>0</v>
      </c>
      <c r="AL131" s="2">
        <f t="shared" si="53"/>
        <v>0</v>
      </c>
      <c r="AM131" s="2">
        <f t="shared" si="54"/>
        <v>0</v>
      </c>
      <c r="AN131" s="2">
        <f t="shared" si="55"/>
        <v>0</v>
      </c>
      <c r="AP131" s="5" t="s">
        <v>1050</v>
      </c>
      <c r="AQ131" s="5" t="s">
        <v>1968</v>
      </c>
      <c r="AR131">
        <v>4</v>
      </c>
      <c r="AT131" s="104">
        <v>5</v>
      </c>
      <c r="AU131" s="102">
        <v>3</v>
      </c>
      <c r="AV131" s="108">
        <f t="shared" si="56"/>
        <v>5003</v>
      </c>
      <c r="AX131" s="7" t="s">
        <v>538</v>
      </c>
    </row>
    <row r="132" spans="1:50" hidden="1" outlineLevel="1">
      <c r="A132" s="5" t="s">
        <v>2288</v>
      </c>
      <c r="B132" s="5" t="s">
        <v>1968</v>
      </c>
      <c r="C132" s="1">
        <f t="shared" si="46"/>
        <v>14488</v>
      </c>
      <c r="D132" s="7">
        <f>RANK(N132,(N132:P132,Q132:AE132))</f>
        <v>2</v>
      </c>
      <c r="E132" s="7">
        <f>RANK(O132,(N132:P132,Q132:AE132))</f>
        <v>1</v>
      </c>
      <c r="F132" s="7">
        <f>IF(P132&gt;0,RANK(P132,(N132:P132,Q132:AE132)),0)</f>
        <v>0</v>
      </c>
      <c r="G132" s="1">
        <f t="shared" si="47"/>
        <v>2278</v>
      </c>
      <c r="H132" s="2">
        <f t="shared" si="36"/>
        <v>0.15723357261181667</v>
      </c>
      <c r="I132" s="2"/>
      <c r="J132" s="2">
        <f t="shared" si="48"/>
        <v>0.42138321369409165</v>
      </c>
      <c r="K132" s="2">
        <f t="shared" si="49"/>
        <v>0.57861678630590829</v>
      </c>
      <c r="L132" s="2">
        <f t="shared" si="50"/>
        <v>0</v>
      </c>
      <c r="M132" s="2">
        <f t="shared" si="51"/>
        <v>1.1102230246251565E-16</v>
      </c>
      <c r="N132" s="1">
        <v>6105</v>
      </c>
      <c r="O132" s="1">
        <v>8383</v>
      </c>
      <c r="AG132" s="7">
        <f>IF(Q132&gt;0,RANK(Q132,(N132:P132,Q132:AE132)),0)</f>
        <v>0</v>
      </c>
      <c r="AH132" s="7">
        <f>IF(R132&gt;0,RANK(R132,(N132:P132,Q132:AE132)),0)</f>
        <v>0</v>
      </c>
      <c r="AI132" s="7">
        <f>IF(T132&gt;0,RANK(T132,(N132:P132,Q132:AE132)),0)</f>
        <v>0</v>
      </c>
      <c r="AJ132" s="7">
        <f>IF(S132&gt;0,RANK(S132,(N132:P132,Q132:AE132)),0)</f>
        <v>0</v>
      </c>
      <c r="AK132" s="2">
        <f t="shared" si="52"/>
        <v>0</v>
      </c>
      <c r="AL132" s="2">
        <f t="shared" si="53"/>
        <v>0</v>
      </c>
      <c r="AM132" s="2">
        <f t="shared" si="54"/>
        <v>0</v>
      </c>
      <c r="AN132" s="2">
        <f t="shared" si="55"/>
        <v>0</v>
      </c>
      <c r="AP132" s="5" t="s">
        <v>2288</v>
      </c>
      <c r="AQ132" s="5" t="s">
        <v>1968</v>
      </c>
      <c r="AR132">
        <v>3</v>
      </c>
      <c r="AT132" s="104">
        <v>5</v>
      </c>
      <c r="AU132" s="102">
        <v>5</v>
      </c>
      <c r="AV132" s="108">
        <f t="shared" si="56"/>
        <v>5005</v>
      </c>
      <c r="AX132" s="7" t="s">
        <v>538</v>
      </c>
    </row>
    <row r="133" spans="1:50" hidden="1" outlineLevel="1">
      <c r="A133" s="5" t="s">
        <v>2589</v>
      </c>
      <c r="B133" s="5" t="s">
        <v>1968</v>
      </c>
      <c r="C133" s="1">
        <f t="shared" si="46"/>
        <v>45770</v>
      </c>
      <c r="D133" s="7">
        <f>RANK(N133,(N133:P133,Q133:AE133))</f>
        <v>2</v>
      </c>
      <c r="E133" s="7">
        <f>RANK(O133,(N133:P133,Q133:AE133))</f>
        <v>1</v>
      </c>
      <c r="F133" s="7">
        <f>IF(P133&gt;0,RANK(P133,(N133:P133,Q133:AE133)),0)</f>
        <v>0</v>
      </c>
      <c r="G133" s="1">
        <f t="shared" si="47"/>
        <v>16384</v>
      </c>
      <c r="H133" s="2">
        <f t="shared" si="36"/>
        <v>0.3579637317019882</v>
      </c>
      <c r="I133" s="2"/>
      <c r="J133" s="2">
        <f t="shared" si="48"/>
        <v>0.32101813414900587</v>
      </c>
      <c r="K133" s="2">
        <f t="shared" si="49"/>
        <v>0.67898186585099407</v>
      </c>
      <c r="L133" s="2">
        <f t="shared" si="50"/>
        <v>0</v>
      </c>
      <c r="M133" s="2">
        <f t="shared" si="51"/>
        <v>0</v>
      </c>
      <c r="N133" s="1">
        <v>14693</v>
      </c>
      <c r="O133" s="1">
        <v>31077</v>
      </c>
      <c r="AG133" s="7">
        <f>IF(Q133&gt;0,RANK(Q133,(N133:P133,Q133:AE133)),0)</f>
        <v>0</v>
      </c>
      <c r="AH133" s="7">
        <f>IF(R133&gt;0,RANK(R133,(N133:P133,Q133:AE133)),0)</f>
        <v>0</v>
      </c>
      <c r="AI133" s="7">
        <f>IF(T133&gt;0,RANK(T133,(N133:P133,Q133:AE133)),0)</f>
        <v>0</v>
      </c>
      <c r="AJ133" s="7">
        <f>IF(S133&gt;0,RANK(S133,(N133:P133,Q133:AE133)),0)</f>
        <v>0</v>
      </c>
      <c r="AK133" s="2">
        <f t="shared" si="52"/>
        <v>0</v>
      </c>
      <c r="AL133" s="2">
        <f t="shared" si="53"/>
        <v>0</v>
      </c>
      <c r="AM133" s="2">
        <f t="shared" si="54"/>
        <v>0</v>
      </c>
      <c r="AN133" s="2">
        <f t="shared" si="55"/>
        <v>0</v>
      </c>
      <c r="AP133" s="5" t="s">
        <v>2589</v>
      </c>
      <c r="AQ133" s="5" t="s">
        <v>1968</v>
      </c>
      <c r="AR133">
        <v>3</v>
      </c>
      <c r="AT133" s="104">
        <v>5</v>
      </c>
      <c r="AU133" s="102">
        <v>7</v>
      </c>
      <c r="AV133" s="108">
        <f t="shared" si="56"/>
        <v>5007</v>
      </c>
      <c r="AX133" s="7" t="s">
        <v>538</v>
      </c>
    </row>
    <row r="134" spans="1:50" hidden="1" outlineLevel="1">
      <c r="A134" s="6" t="s">
        <v>1119</v>
      </c>
      <c r="B134" s="5" t="s">
        <v>1968</v>
      </c>
      <c r="C134" s="1">
        <f t="shared" si="46"/>
        <v>11060</v>
      </c>
      <c r="D134" s="7">
        <f>RANK(N134,(N134:P134,Q134:AE134))</f>
        <v>2</v>
      </c>
      <c r="E134" s="7">
        <f>RANK(O134,(N134:P134,Q134:AE134))</f>
        <v>1</v>
      </c>
      <c r="F134" s="7">
        <f>IF(P134&gt;0,RANK(P134,(N134:P134,Q134:AE134)),0)</f>
        <v>0</v>
      </c>
      <c r="G134" s="1">
        <f t="shared" si="47"/>
        <v>2758</v>
      </c>
      <c r="H134" s="2">
        <f t="shared" si="36"/>
        <v>0.24936708860759493</v>
      </c>
      <c r="I134" s="2"/>
      <c r="J134" s="2">
        <f t="shared" si="48"/>
        <v>0.37531645569620253</v>
      </c>
      <c r="K134" s="2">
        <f t="shared" si="49"/>
        <v>0.62468354430379747</v>
      </c>
      <c r="L134" s="2">
        <f t="shared" si="50"/>
        <v>0</v>
      </c>
      <c r="M134" s="2">
        <f t="shared" si="51"/>
        <v>0</v>
      </c>
      <c r="N134" s="1">
        <v>4151</v>
      </c>
      <c r="O134" s="1">
        <v>6909</v>
      </c>
      <c r="AG134" s="7">
        <f>IF(Q134&gt;0,RANK(Q134,(N134:P134,Q134:AE134)),0)</f>
        <v>0</v>
      </c>
      <c r="AH134" s="7">
        <f>IF(R134&gt;0,RANK(R134,(N134:P134,Q134:AE134)),0)</f>
        <v>0</v>
      </c>
      <c r="AI134" s="7">
        <f>IF(T134&gt;0,RANK(T134,(N134:P134,Q134:AE134)),0)</f>
        <v>0</v>
      </c>
      <c r="AJ134" s="7">
        <f>IF(S134&gt;0,RANK(S134,(N134:P134,Q134:AE134)),0)</f>
        <v>0</v>
      </c>
      <c r="AK134" s="2">
        <f t="shared" si="52"/>
        <v>0</v>
      </c>
      <c r="AL134" s="2">
        <f t="shared" si="53"/>
        <v>0</v>
      </c>
      <c r="AM134" s="2">
        <f t="shared" si="54"/>
        <v>0</v>
      </c>
      <c r="AN134" s="2">
        <f t="shared" si="55"/>
        <v>0</v>
      </c>
      <c r="AP134" s="6" t="s">
        <v>1119</v>
      </c>
      <c r="AQ134" s="5" t="s">
        <v>1968</v>
      </c>
      <c r="AR134">
        <v>3</v>
      </c>
      <c r="AT134" s="104">
        <v>5</v>
      </c>
      <c r="AU134" s="102">
        <v>9</v>
      </c>
      <c r="AV134" s="108">
        <f t="shared" si="56"/>
        <v>5009</v>
      </c>
      <c r="AX134" s="7" t="s">
        <v>538</v>
      </c>
    </row>
    <row r="135" spans="1:50" hidden="1" outlineLevel="1">
      <c r="A135" s="6" t="s">
        <v>2074</v>
      </c>
      <c r="B135" s="5" t="s">
        <v>1968</v>
      </c>
      <c r="C135" s="1">
        <f t="shared" si="46"/>
        <v>3470</v>
      </c>
      <c r="D135" s="7">
        <f>RANK(N135,(N135:P135,Q135:AE135))</f>
        <v>1</v>
      </c>
      <c r="E135" s="7">
        <f>RANK(O135,(N135:P135,Q135:AE135))</f>
        <v>2</v>
      </c>
      <c r="F135" s="7">
        <f>IF(P135&gt;0,RANK(P135,(N135:P135,Q135:AE135)),0)</f>
        <v>0</v>
      </c>
      <c r="G135" s="1">
        <f t="shared" si="47"/>
        <v>380</v>
      </c>
      <c r="H135" s="2">
        <f t="shared" si="36"/>
        <v>0.10951008645533142</v>
      </c>
      <c r="I135" s="2"/>
      <c r="J135" s="2">
        <f t="shared" si="48"/>
        <v>0.55475504322766567</v>
      </c>
      <c r="K135" s="2">
        <f t="shared" si="49"/>
        <v>0.44524495677233428</v>
      </c>
      <c r="L135" s="2">
        <f t="shared" si="50"/>
        <v>0</v>
      </c>
      <c r="M135" s="2">
        <f t="shared" si="51"/>
        <v>5.5511151231257827E-17</v>
      </c>
      <c r="N135" s="1">
        <v>1925</v>
      </c>
      <c r="O135" s="1">
        <v>1545</v>
      </c>
      <c r="AG135" s="7">
        <f>IF(Q135&gt;0,RANK(Q135,(N135:P135,Q135:AE135)),0)</f>
        <v>0</v>
      </c>
      <c r="AH135" s="7">
        <f>IF(R135&gt;0,RANK(R135,(N135:P135,Q135:AE135)),0)</f>
        <v>0</v>
      </c>
      <c r="AI135" s="7">
        <f>IF(T135&gt;0,RANK(T135,(N135:P135,Q135:AE135)),0)</f>
        <v>0</v>
      </c>
      <c r="AJ135" s="7">
        <f>IF(S135&gt;0,RANK(S135,(N135:P135,Q135:AE135)),0)</f>
        <v>0</v>
      </c>
      <c r="AK135" s="2">
        <f t="shared" si="52"/>
        <v>0</v>
      </c>
      <c r="AL135" s="2">
        <f t="shared" si="53"/>
        <v>0</v>
      </c>
      <c r="AM135" s="2">
        <f t="shared" si="54"/>
        <v>0</v>
      </c>
      <c r="AN135" s="2">
        <f t="shared" si="55"/>
        <v>0</v>
      </c>
      <c r="AP135" s="6" t="s">
        <v>2074</v>
      </c>
      <c r="AQ135" s="5" t="s">
        <v>1968</v>
      </c>
      <c r="AR135">
        <v>4</v>
      </c>
      <c r="AT135" s="104">
        <v>5</v>
      </c>
      <c r="AU135" s="102">
        <v>11</v>
      </c>
      <c r="AV135" s="108">
        <f t="shared" si="56"/>
        <v>5011</v>
      </c>
      <c r="AX135" s="7" t="s">
        <v>538</v>
      </c>
    </row>
    <row r="136" spans="1:50" hidden="1" outlineLevel="1">
      <c r="A136" s="6" t="s">
        <v>481</v>
      </c>
      <c r="B136" s="5" t="s">
        <v>1968</v>
      </c>
      <c r="C136" s="1">
        <f t="shared" si="46"/>
        <v>1916</v>
      </c>
      <c r="D136" s="7">
        <f>RANK(N136,(N136:P136,Q136:AE136))</f>
        <v>2</v>
      </c>
      <c r="E136" s="7">
        <f>RANK(O136,(N136:P136,Q136:AE136))</f>
        <v>1</v>
      </c>
      <c r="F136" s="7">
        <f>IF(P136&gt;0,RANK(P136,(N136:P136,Q136:AE136)),0)</f>
        <v>0</v>
      </c>
      <c r="G136" s="1">
        <f t="shared" si="47"/>
        <v>72</v>
      </c>
      <c r="H136" s="2">
        <f t="shared" si="36"/>
        <v>3.7578288100208766E-2</v>
      </c>
      <c r="I136" s="2"/>
      <c r="J136" s="2">
        <f t="shared" si="48"/>
        <v>0.4812108559498956</v>
      </c>
      <c r="K136" s="2">
        <f t="shared" si="49"/>
        <v>0.51878914405010434</v>
      </c>
      <c r="L136" s="2">
        <f t="shared" si="50"/>
        <v>0</v>
      </c>
      <c r="M136" s="2">
        <f t="shared" si="51"/>
        <v>1.1102230246251565E-16</v>
      </c>
      <c r="N136" s="1">
        <v>922</v>
      </c>
      <c r="O136" s="1">
        <v>994</v>
      </c>
      <c r="AG136" s="7">
        <f>IF(Q136&gt;0,RANK(Q136,(N136:P136,Q136:AE136)),0)</f>
        <v>0</v>
      </c>
      <c r="AH136" s="7">
        <f>IF(R136&gt;0,RANK(R136,(N136:P136,Q136:AE136)),0)</f>
        <v>0</v>
      </c>
      <c r="AI136" s="7">
        <f>IF(T136&gt;0,RANK(T136,(N136:P136,Q136:AE136)),0)</f>
        <v>0</v>
      </c>
      <c r="AJ136" s="7">
        <f>IF(S136&gt;0,RANK(S136,(N136:P136,Q136:AE136)),0)</f>
        <v>0</v>
      </c>
      <c r="AK136" s="2">
        <f t="shared" si="52"/>
        <v>0</v>
      </c>
      <c r="AL136" s="2">
        <f t="shared" si="53"/>
        <v>0</v>
      </c>
      <c r="AM136" s="2">
        <f t="shared" si="54"/>
        <v>0</v>
      </c>
      <c r="AN136" s="2">
        <f t="shared" si="55"/>
        <v>0</v>
      </c>
      <c r="AP136" s="6" t="s">
        <v>481</v>
      </c>
      <c r="AQ136" s="5" t="s">
        <v>1968</v>
      </c>
      <c r="AR136">
        <v>4</v>
      </c>
      <c r="AT136" s="104">
        <v>5</v>
      </c>
      <c r="AU136" s="102">
        <v>13</v>
      </c>
      <c r="AV136" s="108">
        <f t="shared" si="56"/>
        <v>5013</v>
      </c>
      <c r="AX136" s="7" t="s">
        <v>538</v>
      </c>
    </row>
    <row r="137" spans="1:50" hidden="1" outlineLevel="1">
      <c r="A137" s="6" t="s">
        <v>2387</v>
      </c>
      <c r="B137" s="5" t="s">
        <v>1968</v>
      </c>
      <c r="C137" s="1">
        <f t="shared" si="46"/>
        <v>8301</v>
      </c>
      <c r="D137" s="7">
        <f>RANK(N137,(N137:P137,Q137:AE137))</f>
        <v>2</v>
      </c>
      <c r="E137" s="7">
        <f>RANK(O137,(N137:P137,Q137:AE137))</f>
        <v>1</v>
      </c>
      <c r="F137" s="7">
        <f>IF(P137&gt;0,RANK(P137,(N137:P137,Q137:AE137)),0)</f>
        <v>0</v>
      </c>
      <c r="G137" s="1">
        <f t="shared" si="47"/>
        <v>1173</v>
      </c>
      <c r="H137" s="2">
        <f t="shared" si="36"/>
        <v>0.14130827611131189</v>
      </c>
      <c r="I137" s="2"/>
      <c r="J137" s="2">
        <f t="shared" si="48"/>
        <v>0.42934586194434404</v>
      </c>
      <c r="K137" s="2">
        <f t="shared" si="49"/>
        <v>0.5706541380556559</v>
      </c>
      <c r="L137" s="2">
        <f t="shared" si="50"/>
        <v>0</v>
      </c>
      <c r="M137" s="2">
        <f t="shared" si="51"/>
        <v>1.1102230246251565E-16</v>
      </c>
      <c r="N137" s="1">
        <v>3564</v>
      </c>
      <c r="O137" s="1">
        <v>4737</v>
      </c>
      <c r="AG137" s="7">
        <f>IF(Q137&gt;0,RANK(Q137,(N137:P137,Q137:AE137)),0)</f>
        <v>0</v>
      </c>
      <c r="AH137" s="7">
        <f>IF(R137&gt;0,RANK(R137,(N137:P137,Q137:AE137)),0)</f>
        <v>0</v>
      </c>
      <c r="AI137" s="7">
        <f>IF(T137&gt;0,RANK(T137,(N137:P137,Q137:AE137)),0)</f>
        <v>0</v>
      </c>
      <c r="AJ137" s="7">
        <f>IF(S137&gt;0,RANK(S137,(N137:P137,Q137:AE137)),0)</f>
        <v>0</v>
      </c>
      <c r="AK137" s="2">
        <f t="shared" si="52"/>
        <v>0</v>
      </c>
      <c r="AL137" s="2">
        <f t="shared" si="53"/>
        <v>0</v>
      </c>
      <c r="AM137" s="2">
        <f t="shared" si="54"/>
        <v>0</v>
      </c>
      <c r="AN137" s="2">
        <f t="shared" si="55"/>
        <v>0</v>
      </c>
      <c r="AP137" s="6" t="s">
        <v>2387</v>
      </c>
      <c r="AQ137" s="5" t="s">
        <v>1968</v>
      </c>
      <c r="AR137">
        <v>3</v>
      </c>
      <c r="AT137" s="104">
        <v>5</v>
      </c>
      <c r="AU137" s="102">
        <v>15</v>
      </c>
      <c r="AV137" s="108">
        <f t="shared" si="56"/>
        <v>5015</v>
      </c>
      <c r="AX137" s="7" t="s">
        <v>538</v>
      </c>
    </row>
    <row r="138" spans="1:50" hidden="1" outlineLevel="1">
      <c r="A138" s="6" t="s">
        <v>1513</v>
      </c>
      <c r="B138" s="5" t="s">
        <v>1968</v>
      </c>
      <c r="C138" s="1">
        <f t="shared" si="46"/>
        <v>3856</v>
      </c>
      <c r="D138" s="7">
        <f>RANK(N138,(N138:P138,Q138:AE138))</f>
        <v>1</v>
      </c>
      <c r="E138" s="7">
        <f>RANK(O138,(N138:P138,Q138:AE138))</f>
        <v>2</v>
      </c>
      <c r="F138" s="7">
        <f>IF(P138&gt;0,RANK(P138,(N138:P138,Q138:AE138)),0)</f>
        <v>0</v>
      </c>
      <c r="G138" s="1">
        <f t="shared" si="47"/>
        <v>746</v>
      </c>
      <c r="H138" s="2">
        <f t="shared" si="36"/>
        <v>0.19346473029045644</v>
      </c>
      <c r="I138" s="2"/>
      <c r="J138" s="2">
        <f t="shared" si="48"/>
        <v>0.59673236514522821</v>
      </c>
      <c r="K138" s="2">
        <f t="shared" si="49"/>
        <v>0.40326763485477179</v>
      </c>
      <c r="L138" s="2">
        <f t="shared" si="50"/>
        <v>0</v>
      </c>
      <c r="M138" s="2">
        <f t="shared" si="51"/>
        <v>0</v>
      </c>
      <c r="N138" s="1">
        <v>2301</v>
      </c>
      <c r="O138" s="1">
        <v>1555</v>
      </c>
      <c r="AG138" s="7">
        <f>IF(Q138&gt;0,RANK(Q138,(N138:P138,Q138:AE138)),0)</f>
        <v>0</v>
      </c>
      <c r="AH138" s="7">
        <f>IF(R138&gt;0,RANK(R138,(N138:P138,Q138:AE138)),0)</f>
        <v>0</v>
      </c>
      <c r="AI138" s="7">
        <f>IF(T138&gt;0,RANK(T138,(N138:P138,Q138:AE138)),0)</f>
        <v>0</v>
      </c>
      <c r="AJ138" s="7">
        <f>IF(S138&gt;0,RANK(S138,(N138:P138,Q138:AE138)),0)</f>
        <v>0</v>
      </c>
      <c r="AK138" s="2">
        <f t="shared" si="52"/>
        <v>0</v>
      </c>
      <c r="AL138" s="2">
        <f t="shared" si="53"/>
        <v>0</v>
      </c>
      <c r="AM138" s="2">
        <f t="shared" si="54"/>
        <v>0</v>
      </c>
      <c r="AN138" s="2">
        <f t="shared" si="55"/>
        <v>0</v>
      </c>
      <c r="AP138" s="6" t="s">
        <v>1513</v>
      </c>
      <c r="AQ138" s="5" t="s">
        <v>1968</v>
      </c>
      <c r="AR138">
        <v>4</v>
      </c>
      <c r="AT138" s="104">
        <v>5</v>
      </c>
      <c r="AU138" s="102">
        <v>17</v>
      </c>
      <c r="AV138" s="108">
        <f t="shared" si="56"/>
        <v>5017</v>
      </c>
      <c r="AX138" s="7" t="s">
        <v>538</v>
      </c>
    </row>
    <row r="139" spans="1:50" hidden="1" outlineLevel="1">
      <c r="A139" s="6" t="s">
        <v>2414</v>
      </c>
      <c r="B139" s="5" t="s">
        <v>1968</v>
      </c>
      <c r="C139" s="1">
        <f t="shared" si="46"/>
        <v>7599</v>
      </c>
      <c r="D139" s="7">
        <f>RANK(N139,(N139:P139,Q139:AE139))</f>
        <v>1</v>
      </c>
      <c r="E139" s="7">
        <f>RANK(O139,(N139:P139,Q139:AE139))</f>
        <v>2</v>
      </c>
      <c r="F139" s="7">
        <f>IF(P139&gt;0,RANK(P139,(N139:P139,Q139:AE139)),0)</f>
        <v>0</v>
      </c>
      <c r="G139" s="1">
        <f t="shared" si="47"/>
        <v>736</v>
      </c>
      <c r="H139" s="2">
        <f t="shared" si="36"/>
        <v>9.6854849322279252E-2</v>
      </c>
      <c r="I139" s="2"/>
      <c r="J139" s="2">
        <f t="shared" si="48"/>
        <v>0.54836162652980658</v>
      </c>
      <c r="K139" s="2">
        <f t="shared" si="49"/>
        <v>0.4515067772075273</v>
      </c>
      <c r="L139" s="2">
        <f t="shared" si="50"/>
        <v>0</v>
      </c>
      <c r="M139" s="2">
        <f t="shared" si="51"/>
        <v>1.3159626266612268E-4</v>
      </c>
      <c r="N139" s="1">
        <v>4167</v>
      </c>
      <c r="O139" s="1">
        <v>3431</v>
      </c>
      <c r="AA139" s="1">
        <v>1</v>
      </c>
      <c r="AG139" s="7">
        <f>IF(Q139&gt;0,RANK(Q139,(N139:P139,Q139:AE139)),0)</f>
        <v>0</v>
      </c>
      <c r="AH139" s="7">
        <f>IF(R139&gt;0,RANK(R139,(N139:P139,Q139:AE139)),0)</f>
        <v>0</v>
      </c>
      <c r="AI139" s="7">
        <f>IF(T139&gt;0,RANK(T139,(N139:P139,Q139:AE139)),0)</f>
        <v>0</v>
      </c>
      <c r="AJ139" s="7">
        <f>IF(S139&gt;0,RANK(S139,(N139:P139,Q139:AE139)),0)</f>
        <v>0</v>
      </c>
      <c r="AK139" s="2">
        <f t="shared" si="52"/>
        <v>0</v>
      </c>
      <c r="AL139" s="2">
        <f t="shared" si="53"/>
        <v>0</v>
      </c>
      <c r="AM139" s="2">
        <f t="shared" si="54"/>
        <v>0</v>
      </c>
      <c r="AN139" s="2">
        <f t="shared" si="55"/>
        <v>0</v>
      </c>
      <c r="AP139" s="6" t="s">
        <v>2414</v>
      </c>
      <c r="AQ139" s="5" t="s">
        <v>1968</v>
      </c>
      <c r="AR139">
        <v>4</v>
      </c>
      <c r="AT139" s="104">
        <v>5</v>
      </c>
      <c r="AU139" s="102">
        <v>19</v>
      </c>
      <c r="AV139" s="108">
        <f t="shared" si="56"/>
        <v>5019</v>
      </c>
      <c r="AX139" s="7" t="s">
        <v>538</v>
      </c>
    </row>
    <row r="140" spans="1:50" hidden="1" outlineLevel="1">
      <c r="A140" s="6" t="s">
        <v>169</v>
      </c>
      <c r="B140" s="5" t="s">
        <v>1968</v>
      </c>
      <c r="C140" s="1">
        <f t="shared" si="46"/>
        <v>5297</v>
      </c>
      <c r="D140" s="7">
        <f>RANK(N140,(N140:P140,Q140:AE140))</f>
        <v>1</v>
      </c>
      <c r="E140" s="7">
        <f>RANK(O140,(N140:P140,Q140:AE140))</f>
        <v>2</v>
      </c>
      <c r="F140" s="7">
        <f>IF(P140&gt;0,RANK(P140,(N140:P140,Q140:AE140)),0)</f>
        <v>0</v>
      </c>
      <c r="G140" s="1">
        <f t="shared" si="47"/>
        <v>589</v>
      </c>
      <c r="H140" s="2">
        <f t="shared" si="36"/>
        <v>0.11119501604681896</v>
      </c>
      <c r="I140" s="2"/>
      <c r="J140" s="2">
        <f t="shared" si="48"/>
        <v>0.55559750802340946</v>
      </c>
      <c r="K140" s="2">
        <f t="shared" si="49"/>
        <v>0.44440249197659054</v>
      </c>
      <c r="L140" s="2">
        <f t="shared" si="50"/>
        <v>0</v>
      </c>
      <c r="M140" s="2">
        <f t="shared" si="51"/>
        <v>0</v>
      </c>
      <c r="N140" s="1">
        <v>2943</v>
      </c>
      <c r="O140" s="1">
        <v>2354</v>
      </c>
      <c r="AG140" s="7">
        <f>IF(Q140&gt;0,RANK(Q140,(N140:P140,Q140:AE140)),0)</f>
        <v>0</v>
      </c>
      <c r="AH140" s="7">
        <f>IF(R140&gt;0,RANK(R140,(N140:P140,Q140:AE140)),0)</f>
        <v>0</v>
      </c>
      <c r="AI140" s="7">
        <f>IF(T140&gt;0,RANK(T140,(N140:P140,Q140:AE140)),0)</f>
        <v>0</v>
      </c>
      <c r="AJ140" s="7">
        <f>IF(S140&gt;0,RANK(S140,(N140:P140,Q140:AE140)),0)</f>
        <v>0</v>
      </c>
      <c r="AK140" s="2">
        <f t="shared" si="52"/>
        <v>0</v>
      </c>
      <c r="AL140" s="2">
        <f t="shared" si="53"/>
        <v>0</v>
      </c>
      <c r="AM140" s="2">
        <f t="shared" si="54"/>
        <v>0</v>
      </c>
      <c r="AN140" s="2">
        <f t="shared" si="55"/>
        <v>0</v>
      </c>
      <c r="AP140" s="6" t="s">
        <v>169</v>
      </c>
      <c r="AQ140" s="5" t="s">
        <v>1968</v>
      </c>
      <c r="AR140">
        <v>1</v>
      </c>
      <c r="AT140" s="104">
        <v>5</v>
      </c>
      <c r="AU140" s="102">
        <v>21</v>
      </c>
      <c r="AV140" s="108">
        <f t="shared" si="56"/>
        <v>5021</v>
      </c>
      <c r="AX140" s="7" t="s">
        <v>538</v>
      </c>
    </row>
    <row r="141" spans="1:50" hidden="1" outlineLevel="1">
      <c r="A141" s="6" t="s">
        <v>457</v>
      </c>
      <c r="B141" s="5" t="s">
        <v>1968</v>
      </c>
      <c r="C141" s="1">
        <f t="shared" si="46"/>
        <v>9387</v>
      </c>
      <c r="D141" s="7">
        <f>RANK(N141,(N141:P141,Q141:AE141))</f>
        <v>2</v>
      </c>
      <c r="E141" s="7">
        <f>RANK(O141,(N141:P141,Q141:AE141))</f>
        <v>1</v>
      </c>
      <c r="F141" s="7">
        <f>IF(P141&gt;0,RANK(P141,(N141:P141,Q141:AE141)),0)</f>
        <v>0</v>
      </c>
      <c r="G141" s="1">
        <f t="shared" si="47"/>
        <v>1842</v>
      </c>
      <c r="H141" s="2">
        <f t="shared" si="36"/>
        <v>0.19622882710131032</v>
      </c>
      <c r="I141" s="2"/>
      <c r="J141" s="2">
        <f t="shared" si="48"/>
        <v>0.40183232129540852</v>
      </c>
      <c r="K141" s="2">
        <f t="shared" si="49"/>
        <v>0.59806114839671887</v>
      </c>
      <c r="L141" s="2">
        <f t="shared" si="50"/>
        <v>0</v>
      </c>
      <c r="M141" s="2">
        <f t="shared" si="51"/>
        <v>1.0653030787266538E-4</v>
      </c>
      <c r="N141" s="1">
        <v>3772</v>
      </c>
      <c r="O141" s="1">
        <v>5614</v>
      </c>
      <c r="AA141" s="1">
        <v>1</v>
      </c>
      <c r="AG141" s="7">
        <f>IF(Q141&gt;0,RANK(Q141,(N141:P141,Q141:AE141)),0)</f>
        <v>0</v>
      </c>
      <c r="AH141" s="7">
        <f>IF(R141&gt;0,RANK(R141,(N141:P141,Q141:AE141)),0)</f>
        <v>0</v>
      </c>
      <c r="AI141" s="7">
        <f>IF(T141&gt;0,RANK(T141,(N141:P141,Q141:AE141)),0)</f>
        <v>0</v>
      </c>
      <c r="AJ141" s="7">
        <f>IF(S141&gt;0,RANK(S141,(N141:P141,Q141:AE141)),0)</f>
        <v>0</v>
      </c>
      <c r="AK141" s="2">
        <f t="shared" si="52"/>
        <v>0</v>
      </c>
      <c r="AL141" s="2">
        <f t="shared" si="53"/>
        <v>0</v>
      </c>
      <c r="AM141" s="2">
        <f t="shared" si="54"/>
        <v>0</v>
      </c>
      <c r="AN141" s="2">
        <f t="shared" si="55"/>
        <v>0</v>
      </c>
      <c r="AP141" s="6" t="s">
        <v>457</v>
      </c>
      <c r="AQ141" s="5" t="s">
        <v>1968</v>
      </c>
      <c r="AR141">
        <v>1</v>
      </c>
      <c r="AT141" s="104">
        <v>5</v>
      </c>
      <c r="AU141" s="102">
        <v>23</v>
      </c>
      <c r="AV141" s="108">
        <f t="shared" si="56"/>
        <v>5023</v>
      </c>
      <c r="AX141" s="7" t="s">
        <v>538</v>
      </c>
    </row>
    <row r="142" spans="1:50" hidden="1" outlineLevel="1">
      <c r="A142" s="6" t="s">
        <v>108</v>
      </c>
      <c r="B142" s="5" t="s">
        <v>1968</v>
      </c>
      <c r="C142" s="1">
        <f t="shared" si="46"/>
        <v>2832</v>
      </c>
      <c r="D142" s="7">
        <f>RANK(N142,(N142:P142,Q142:AE142))</f>
        <v>2</v>
      </c>
      <c r="E142" s="7">
        <f>RANK(O142,(N142:P142,Q142:AE142))</f>
        <v>1</v>
      </c>
      <c r="F142" s="7">
        <f>IF(P142&gt;0,RANK(P142,(N142:P142,Q142:AE142)),0)</f>
        <v>0</v>
      </c>
      <c r="G142" s="1">
        <f t="shared" si="47"/>
        <v>118</v>
      </c>
      <c r="H142" s="2">
        <f t="shared" si="36"/>
        <v>4.1666666666666664E-2</v>
      </c>
      <c r="I142" s="2"/>
      <c r="J142" s="2">
        <f t="shared" si="48"/>
        <v>0.47916666666666669</v>
      </c>
      <c r="K142" s="2">
        <f t="shared" si="49"/>
        <v>0.52083333333333337</v>
      </c>
      <c r="L142" s="2">
        <f t="shared" si="50"/>
        <v>0</v>
      </c>
      <c r="M142" s="2">
        <f t="shared" si="51"/>
        <v>-1.1102230246251565E-16</v>
      </c>
      <c r="N142" s="1">
        <v>1357</v>
      </c>
      <c r="O142" s="1">
        <v>1475</v>
      </c>
      <c r="AG142" s="7">
        <f>IF(Q142&gt;0,RANK(Q142,(N142:P142,Q142:AE142)),0)</f>
        <v>0</v>
      </c>
      <c r="AH142" s="7">
        <f>IF(R142&gt;0,RANK(R142,(N142:P142,Q142:AE142)),0)</f>
        <v>0</v>
      </c>
      <c r="AI142" s="7">
        <f>IF(T142&gt;0,RANK(T142,(N142:P142,Q142:AE142)),0)</f>
        <v>0</v>
      </c>
      <c r="AJ142" s="7">
        <f>IF(S142&gt;0,RANK(S142,(N142:P142,Q142:AE142)),0)</f>
        <v>0</v>
      </c>
      <c r="AK142" s="2">
        <f t="shared" si="52"/>
        <v>0</v>
      </c>
      <c r="AL142" s="2">
        <f t="shared" si="53"/>
        <v>0</v>
      </c>
      <c r="AM142" s="2">
        <f t="shared" si="54"/>
        <v>0</v>
      </c>
      <c r="AN142" s="2">
        <f t="shared" si="55"/>
        <v>0</v>
      </c>
      <c r="AP142" s="6" t="s">
        <v>108</v>
      </c>
      <c r="AQ142" s="5" t="s">
        <v>1968</v>
      </c>
      <c r="AR142">
        <v>4</v>
      </c>
      <c r="AT142" s="104">
        <v>5</v>
      </c>
      <c r="AU142" s="102">
        <v>25</v>
      </c>
      <c r="AV142" s="108">
        <f t="shared" si="56"/>
        <v>5025</v>
      </c>
      <c r="AX142" s="7" t="s">
        <v>538</v>
      </c>
    </row>
    <row r="143" spans="1:50" hidden="1" outlineLevel="1">
      <c r="A143" s="6" t="s">
        <v>635</v>
      </c>
      <c r="B143" s="5" t="s">
        <v>1968</v>
      </c>
      <c r="C143" s="1">
        <f t="shared" si="46"/>
        <v>6969</v>
      </c>
      <c r="D143" s="7">
        <f>RANK(N143,(N143:P143,Q143:AE143))</f>
        <v>2</v>
      </c>
      <c r="E143" s="7">
        <f>RANK(O143,(N143:P143,Q143:AE143))</f>
        <v>1</v>
      </c>
      <c r="F143" s="7">
        <f>IF(P143&gt;0,RANK(P143,(N143:P143,Q143:AE143)),0)</f>
        <v>0</v>
      </c>
      <c r="G143" s="1">
        <f t="shared" si="47"/>
        <v>785</v>
      </c>
      <c r="H143" s="2">
        <f t="shared" si="36"/>
        <v>0.11264169895250395</v>
      </c>
      <c r="I143" s="2"/>
      <c r="J143" s="2">
        <f t="shared" si="48"/>
        <v>0.44353565791361743</v>
      </c>
      <c r="K143" s="2">
        <f t="shared" si="49"/>
        <v>0.55617735686612135</v>
      </c>
      <c r="L143" s="2">
        <f t="shared" si="50"/>
        <v>0</v>
      </c>
      <c r="M143" s="2">
        <f t="shared" si="51"/>
        <v>2.8698522026127105E-4</v>
      </c>
      <c r="N143" s="1">
        <v>3091</v>
      </c>
      <c r="O143" s="1">
        <v>3876</v>
      </c>
      <c r="AA143" s="1">
        <v>2</v>
      </c>
      <c r="AG143" s="7">
        <f>IF(Q143&gt;0,RANK(Q143,(N143:P143,Q143:AE143)),0)</f>
        <v>0</v>
      </c>
      <c r="AH143" s="7">
        <f>IF(R143&gt;0,RANK(R143,(N143:P143,Q143:AE143)),0)</f>
        <v>0</v>
      </c>
      <c r="AI143" s="7">
        <f>IF(T143&gt;0,RANK(T143,(N143:P143,Q143:AE143)),0)</f>
        <v>0</v>
      </c>
      <c r="AJ143" s="7">
        <f>IF(S143&gt;0,RANK(S143,(N143:P143,Q143:AE143)),0)</f>
        <v>0</v>
      </c>
      <c r="AK143" s="2">
        <f t="shared" si="52"/>
        <v>0</v>
      </c>
      <c r="AL143" s="2">
        <f t="shared" si="53"/>
        <v>0</v>
      </c>
      <c r="AM143" s="2">
        <f t="shared" si="54"/>
        <v>0</v>
      </c>
      <c r="AN143" s="2">
        <f t="shared" si="55"/>
        <v>0</v>
      </c>
      <c r="AP143" s="6" t="s">
        <v>635</v>
      </c>
      <c r="AQ143" s="5" t="s">
        <v>1968</v>
      </c>
      <c r="AR143">
        <v>4</v>
      </c>
      <c r="AT143" s="104">
        <v>5</v>
      </c>
      <c r="AU143" s="102">
        <v>27</v>
      </c>
      <c r="AV143" s="108">
        <f t="shared" si="56"/>
        <v>5027</v>
      </c>
      <c r="AX143" s="7" t="s">
        <v>538</v>
      </c>
    </row>
    <row r="144" spans="1:50" hidden="1" outlineLevel="1">
      <c r="A144" s="6" t="s">
        <v>487</v>
      </c>
      <c r="B144" s="5" t="s">
        <v>1968</v>
      </c>
      <c r="C144" s="1">
        <f t="shared" si="46"/>
        <v>6958</v>
      </c>
      <c r="D144" s="7">
        <f>RANK(N144,(N144:P144,Q144:AE144))</f>
        <v>1</v>
      </c>
      <c r="E144" s="7">
        <f>RANK(O144,(N144:P144,Q144:AE144))</f>
        <v>2</v>
      </c>
      <c r="F144" s="7">
        <f>IF(P144&gt;0,RANK(P144,(N144:P144,Q144:AE144)),0)</f>
        <v>0</v>
      </c>
      <c r="G144" s="1">
        <f t="shared" si="47"/>
        <v>347</v>
      </c>
      <c r="H144" s="2">
        <f t="shared" si="36"/>
        <v>4.9870652486346652E-2</v>
      </c>
      <c r="I144" s="2"/>
      <c r="J144" s="2">
        <f t="shared" si="48"/>
        <v>0.52486346651336591</v>
      </c>
      <c r="K144" s="2">
        <f t="shared" si="49"/>
        <v>0.47499281402701926</v>
      </c>
      <c r="L144" s="2">
        <f t="shared" si="50"/>
        <v>0</v>
      </c>
      <c r="M144" s="2">
        <f t="shared" si="51"/>
        <v>1.4371945961483279E-4</v>
      </c>
      <c r="N144" s="1">
        <v>3652</v>
      </c>
      <c r="O144" s="1">
        <v>3305</v>
      </c>
      <c r="AA144" s="1">
        <v>1</v>
      </c>
      <c r="AG144" s="7">
        <f>IF(Q144&gt;0,RANK(Q144,(N144:P144,Q144:AE144)),0)</f>
        <v>0</v>
      </c>
      <c r="AH144" s="7">
        <f>IF(R144&gt;0,RANK(R144,(N144:P144,Q144:AE144)),0)</f>
        <v>0</v>
      </c>
      <c r="AI144" s="7">
        <f>IF(T144&gt;0,RANK(T144,(N144:P144,Q144:AE144)),0)</f>
        <v>0</v>
      </c>
      <c r="AJ144" s="7">
        <f>IF(S144&gt;0,RANK(S144,(N144:P144,Q144:AE144)),0)</f>
        <v>0</v>
      </c>
      <c r="AK144" s="2">
        <f t="shared" si="52"/>
        <v>0</v>
      </c>
      <c r="AL144" s="2">
        <f t="shared" si="53"/>
        <v>0</v>
      </c>
      <c r="AM144" s="2">
        <f t="shared" si="54"/>
        <v>0</v>
      </c>
      <c r="AN144" s="2">
        <f t="shared" si="55"/>
        <v>0</v>
      </c>
      <c r="AP144" s="6" t="s">
        <v>487</v>
      </c>
      <c r="AQ144" s="5" t="s">
        <v>1968</v>
      </c>
      <c r="AR144">
        <v>2</v>
      </c>
      <c r="AT144" s="104">
        <v>5</v>
      </c>
      <c r="AU144" s="102">
        <v>29</v>
      </c>
      <c r="AV144" s="108">
        <f t="shared" si="56"/>
        <v>5029</v>
      </c>
      <c r="AX144" s="7" t="s">
        <v>538</v>
      </c>
    </row>
    <row r="145" spans="1:50" hidden="1" outlineLevel="1">
      <c r="A145" s="6" t="s">
        <v>880</v>
      </c>
      <c r="B145" s="5" t="s">
        <v>1968</v>
      </c>
      <c r="C145" s="1">
        <f t="shared" si="46"/>
        <v>21512</v>
      </c>
      <c r="D145" s="7">
        <f>RANK(N145,(N145:P145,Q145:AE145))</f>
        <v>1</v>
      </c>
      <c r="E145" s="7">
        <f>RANK(O145,(N145:P145,Q145:AE145))</f>
        <v>2</v>
      </c>
      <c r="F145" s="7">
        <f>IF(P145&gt;0,RANK(P145,(N145:P145,Q145:AE145)),0)</f>
        <v>0</v>
      </c>
      <c r="G145" s="1">
        <f t="shared" si="47"/>
        <v>514</v>
      </c>
      <c r="H145" s="2">
        <f t="shared" si="36"/>
        <v>2.3893640758646337E-2</v>
      </c>
      <c r="I145" s="2"/>
      <c r="J145" s="2">
        <f t="shared" si="48"/>
        <v>0.51194682037932315</v>
      </c>
      <c r="K145" s="2">
        <f t="shared" si="49"/>
        <v>0.48805317962067685</v>
      </c>
      <c r="L145" s="2">
        <f t="shared" si="50"/>
        <v>0</v>
      </c>
      <c r="M145" s="2">
        <f t="shared" si="51"/>
        <v>0</v>
      </c>
      <c r="N145" s="1">
        <v>11013</v>
      </c>
      <c r="O145" s="1">
        <v>10499</v>
      </c>
      <c r="AG145" s="7">
        <f>IF(Q145&gt;0,RANK(Q145,(N145:P145,Q145:AE145)),0)</f>
        <v>0</v>
      </c>
      <c r="AH145" s="7">
        <f>IF(R145&gt;0,RANK(R145,(N145:P145,Q145:AE145)),0)</f>
        <v>0</v>
      </c>
      <c r="AI145" s="7">
        <f>IF(T145&gt;0,RANK(T145,(N145:P145,Q145:AE145)),0)</f>
        <v>0</v>
      </c>
      <c r="AJ145" s="7">
        <f>IF(S145&gt;0,RANK(S145,(N145:P145,Q145:AE145)),0)</f>
        <v>0</v>
      </c>
      <c r="AK145" s="2">
        <f t="shared" si="52"/>
        <v>0</v>
      </c>
      <c r="AL145" s="2">
        <f t="shared" si="53"/>
        <v>0</v>
      </c>
      <c r="AM145" s="2">
        <f t="shared" si="54"/>
        <v>0</v>
      </c>
      <c r="AN145" s="2">
        <f t="shared" si="55"/>
        <v>0</v>
      </c>
      <c r="AP145" s="6" t="s">
        <v>880</v>
      </c>
      <c r="AQ145" s="5" t="s">
        <v>1968</v>
      </c>
      <c r="AR145">
        <v>1</v>
      </c>
      <c r="AT145" s="104">
        <v>5</v>
      </c>
      <c r="AU145" s="102">
        <v>31</v>
      </c>
      <c r="AV145" s="108">
        <f t="shared" si="56"/>
        <v>5031</v>
      </c>
      <c r="AX145" s="7" t="s">
        <v>538</v>
      </c>
    </row>
    <row r="146" spans="1:50" hidden="1" outlineLevel="1">
      <c r="A146" s="6" t="s">
        <v>2260</v>
      </c>
      <c r="B146" s="5" t="s">
        <v>1968</v>
      </c>
      <c r="C146" s="1">
        <f t="shared" si="46"/>
        <v>15204</v>
      </c>
      <c r="D146" s="7">
        <f>RANK(N146,(N146:P146,Q146:AE146))</f>
        <v>2</v>
      </c>
      <c r="E146" s="7">
        <f>RANK(O146,(N146:P146,Q146:AE146))</f>
        <v>1</v>
      </c>
      <c r="F146" s="7">
        <f>IF(P146&gt;0,RANK(P146,(N146:P146,Q146:AE146)),0)</f>
        <v>0</v>
      </c>
      <c r="G146" s="1">
        <f t="shared" si="47"/>
        <v>3725</v>
      </c>
      <c r="H146" s="2">
        <f t="shared" si="36"/>
        <v>0.24500131544330439</v>
      </c>
      <c r="I146" s="2"/>
      <c r="J146" s="2">
        <f t="shared" si="48"/>
        <v>0.37700605103920021</v>
      </c>
      <c r="K146" s="2">
        <f t="shared" si="49"/>
        <v>0.62200736648250465</v>
      </c>
      <c r="L146" s="2">
        <f t="shared" si="50"/>
        <v>0</v>
      </c>
      <c r="M146" s="2">
        <f t="shared" si="51"/>
        <v>9.8658247829519485E-4</v>
      </c>
      <c r="N146" s="1">
        <v>5732</v>
      </c>
      <c r="O146" s="1">
        <v>9457</v>
      </c>
      <c r="AA146" s="1">
        <v>15</v>
      </c>
      <c r="AG146" s="7">
        <f>IF(Q146&gt;0,RANK(Q146,(N146:P146,Q146:AE146)),0)</f>
        <v>0</v>
      </c>
      <c r="AH146" s="7">
        <f>IF(R146&gt;0,RANK(R146,(N146:P146,Q146:AE146)),0)</f>
        <v>0</v>
      </c>
      <c r="AI146" s="7">
        <f>IF(T146&gt;0,RANK(T146,(N146:P146,Q146:AE146)),0)</f>
        <v>0</v>
      </c>
      <c r="AJ146" s="7">
        <f>IF(S146&gt;0,RANK(S146,(N146:P146,Q146:AE146)),0)</f>
        <v>0</v>
      </c>
      <c r="AK146" s="2">
        <f t="shared" si="52"/>
        <v>0</v>
      </c>
      <c r="AL146" s="2">
        <f t="shared" si="53"/>
        <v>0</v>
      </c>
      <c r="AM146" s="2">
        <f t="shared" si="54"/>
        <v>0</v>
      </c>
      <c r="AN146" s="2">
        <f t="shared" si="55"/>
        <v>0</v>
      </c>
      <c r="AP146" s="6" t="s">
        <v>2260</v>
      </c>
      <c r="AQ146" s="5" t="s">
        <v>1968</v>
      </c>
      <c r="AR146">
        <v>3</v>
      </c>
      <c r="AT146" s="104">
        <v>5</v>
      </c>
      <c r="AU146" s="102">
        <v>33</v>
      </c>
      <c r="AV146" s="108">
        <f t="shared" si="56"/>
        <v>5033</v>
      </c>
      <c r="AX146" s="7" t="s">
        <v>538</v>
      </c>
    </row>
    <row r="147" spans="1:50" hidden="1" outlineLevel="1">
      <c r="A147" s="6" t="s">
        <v>2530</v>
      </c>
      <c r="B147" s="5" t="s">
        <v>1968</v>
      </c>
      <c r="C147" s="1">
        <f t="shared" si="46"/>
        <v>11659</v>
      </c>
      <c r="D147" s="7">
        <f>RANK(N147,(N147:P147,Q147:AE147))</f>
        <v>1</v>
      </c>
      <c r="E147" s="7">
        <f>RANK(O147,(N147:P147,Q147:AE147))</f>
        <v>2</v>
      </c>
      <c r="F147" s="7">
        <f>IF(P147&gt;0,RANK(P147,(N147:P147,Q147:AE147)),0)</f>
        <v>0</v>
      </c>
      <c r="G147" s="1">
        <f t="shared" si="47"/>
        <v>613</v>
      </c>
      <c r="H147" s="2">
        <f t="shared" si="36"/>
        <v>5.2577408010978641E-2</v>
      </c>
      <c r="I147" s="2"/>
      <c r="J147" s="2">
        <f t="shared" si="48"/>
        <v>0.52628870400548933</v>
      </c>
      <c r="K147" s="2">
        <f t="shared" si="49"/>
        <v>0.47371129599451067</v>
      </c>
      <c r="L147" s="2">
        <f t="shared" si="50"/>
        <v>0</v>
      </c>
      <c r="M147" s="2">
        <f t="shared" si="51"/>
        <v>0</v>
      </c>
      <c r="N147" s="1">
        <v>6136</v>
      </c>
      <c r="O147" s="1">
        <v>5523</v>
      </c>
      <c r="AG147" s="7">
        <f>IF(Q147&gt;0,RANK(Q147,(N147:P147,Q147:AE147)),0)</f>
        <v>0</v>
      </c>
      <c r="AH147" s="7">
        <f>IF(R147&gt;0,RANK(R147,(N147:P147,Q147:AE147)),0)</f>
        <v>0</v>
      </c>
      <c r="AI147" s="7">
        <f>IF(T147&gt;0,RANK(T147,(N147:P147,Q147:AE147)),0)</f>
        <v>0</v>
      </c>
      <c r="AJ147" s="7">
        <f>IF(S147&gt;0,RANK(S147,(N147:P147,Q147:AE147)),0)</f>
        <v>0</v>
      </c>
      <c r="AK147" s="2">
        <f t="shared" si="52"/>
        <v>0</v>
      </c>
      <c r="AL147" s="2">
        <f t="shared" si="53"/>
        <v>0</v>
      </c>
      <c r="AM147" s="2">
        <f t="shared" si="54"/>
        <v>0</v>
      </c>
      <c r="AN147" s="2">
        <f t="shared" si="55"/>
        <v>0</v>
      </c>
      <c r="AP147" s="6" t="s">
        <v>2530</v>
      </c>
      <c r="AQ147" s="5" t="s">
        <v>1968</v>
      </c>
      <c r="AR147">
        <v>1</v>
      </c>
      <c r="AT147" s="104">
        <v>5</v>
      </c>
      <c r="AU147" s="102">
        <v>35</v>
      </c>
      <c r="AV147" s="108">
        <f t="shared" si="56"/>
        <v>5035</v>
      </c>
      <c r="AX147" s="7" t="s">
        <v>538</v>
      </c>
    </row>
    <row r="148" spans="1:50" hidden="1" outlineLevel="1">
      <c r="A148" s="6" t="s">
        <v>1059</v>
      </c>
      <c r="B148" s="5" t="s">
        <v>1968</v>
      </c>
      <c r="C148" s="1">
        <f t="shared" si="46"/>
        <v>5316</v>
      </c>
      <c r="D148" s="7">
        <f>RANK(N148,(N148:P148,Q148:AE148))</f>
        <v>2</v>
      </c>
      <c r="E148" s="7">
        <f>RANK(O148,(N148:P148,Q148:AE148))</f>
        <v>1</v>
      </c>
      <c r="F148" s="7">
        <f>IF(P148&gt;0,RANK(P148,(N148:P148,Q148:AE148)),0)</f>
        <v>0</v>
      </c>
      <c r="G148" s="1">
        <f t="shared" si="47"/>
        <v>406</v>
      </c>
      <c r="H148" s="2">
        <f t="shared" si="36"/>
        <v>7.6373212942061702E-2</v>
      </c>
      <c r="I148" s="2"/>
      <c r="J148" s="2">
        <f t="shared" si="48"/>
        <v>0.46181339352896916</v>
      </c>
      <c r="K148" s="2">
        <f t="shared" si="49"/>
        <v>0.53818660647103089</v>
      </c>
      <c r="L148" s="2">
        <f t="shared" si="50"/>
        <v>0</v>
      </c>
      <c r="M148" s="2">
        <f t="shared" si="51"/>
        <v>-1.1102230246251565E-16</v>
      </c>
      <c r="N148" s="1">
        <v>2455</v>
      </c>
      <c r="O148" s="1">
        <v>2861</v>
      </c>
      <c r="AG148" s="7">
        <f>IF(Q148&gt;0,RANK(Q148,(N148:P148,Q148:AE148)),0)</f>
        <v>0</v>
      </c>
      <c r="AH148" s="7">
        <f>IF(R148&gt;0,RANK(R148,(N148:P148,Q148:AE148)),0)</f>
        <v>0</v>
      </c>
      <c r="AI148" s="7">
        <f>IF(T148&gt;0,RANK(T148,(N148:P148,Q148:AE148)),0)</f>
        <v>0</v>
      </c>
      <c r="AJ148" s="7">
        <f>IF(S148&gt;0,RANK(S148,(N148:P148,Q148:AE148)),0)</f>
        <v>0</v>
      </c>
      <c r="AK148" s="2">
        <f t="shared" si="52"/>
        <v>0</v>
      </c>
      <c r="AL148" s="2">
        <f t="shared" si="53"/>
        <v>0</v>
      </c>
      <c r="AM148" s="2">
        <f t="shared" si="54"/>
        <v>0</v>
      </c>
      <c r="AN148" s="2">
        <f t="shared" si="55"/>
        <v>0</v>
      </c>
      <c r="AP148" s="6" t="s">
        <v>1059</v>
      </c>
      <c r="AQ148" s="5" t="s">
        <v>1968</v>
      </c>
      <c r="AR148">
        <v>1</v>
      </c>
      <c r="AT148" s="104">
        <v>5</v>
      </c>
      <c r="AU148" s="102">
        <v>37</v>
      </c>
      <c r="AV148" s="108">
        <f t="shared" si="56"/>
        <v>5037</v>
      </c>
      <c r="AX148" s="7" t="s">
        <v>538</v>
      </c>
    </row>
    <row r="149" spans="1:50" hidden="1" outlineLevel="1">
      <c r="A149" s="6" t="s">
        <v>1890</v>
      </c>
      <c r="B149" s="5" t="s">
        <v>1968</v>
      </c>
      <c r="C149" s="1">
        <f t="shared" si="46"/>
        <v>3019</v>
      </c>
      <c r="D149" s="7">
        <f>RANK(N149,(N149:P149,Q149:AE149))</f>
        <v>1</v>
      </c>
      <c r="E149" s="7">
        <f>RANK(O149,(N149:P149,Q149:AE149))</f>
        <v>2</v>
      </c>
      <c r="F149" s="7">
        <f>IF(P149&gt;0,RANK(P149,(N149:P149,Q149:AE149)),0)</f>
        <v>0</v>
      </c>
      <c r="G149" s="1">
        <f t="shared" si="47"/>
        <v>46</v>
      </c>
      <c r="H149" s="2">
        <f t="shared" si="36"/>
        <v>1.5236833388539251E-2</v>
      </c>
      <c r="I149" s="2"/>
      <c r="J149" s="2">
        <f t="shared" si="48"/>
        <v>0.50745279894004636</v>
      </c>
      <c r="K149" s="2">
        <f t="shared" si="49"/>
        <v>0.4922159655515071</v>
      </c>
      <c r="L149" s="2">
        <f t="shared" si="50"/>
        <v>0</v>
      </c>
      <c r="M149" s="2">
        <f t="shared" si="51"/>
        <v>3.3123550844654792E-4</v>
      </c>
      <c r="N149" s="1">
        <v>1532</v>
      </c>
      <c r="O149" s="1">
        <v>1486</v>
      </c>
      <c r="AA149" s="1">
        <v>1</v>
      </c>
      <c r="AG149" s="7">
        <f>IF(Q149&gt;0,RANK(Q149,(N149:P149,Q149:AE149)),0)</f>
        <v>0</v>
      </c>
      <c r="AH149" s="7">
        <f>IF(R149&gt;0,RANK(R149,(N149:P149,Q149:AE149)),0)</f>
        <v>0</v>
      </c>
      <c r="AI149" s="7">
        <f>IF(T149&gt;0,RANK(T149,(N149:P149,Q149:AE149)),0)</f>
        <v>0</v>
      </c>
      <c r="AJ149" s="7">
        <f>IF(S149&gt;0,RANK(S149,(N149:P149,Q149:AE149)),0)</f>
        <v>0</v>
      </c>
      <c r="AK149" s="2">
        <f t="shared" si="52"/>
        <v>0</v>
      </c>
      <c r="AL149" s="2">
        <f t="shared" si="53"/>
        <v>0</v>
      </c>
      <c r="AM149" s="2">
        <f t="shared" si="54"/>
        <v>0</v>
      </c>
      <c r="AN149" s="2">
        <f t="shared" si="55"/>
        <v>0</v>
      </c>
      <c r="AP149" s="6" t="s">
        <v>1890</v>
      </c>
      <c r="AQ149" s="5" t="s">
        <v>1968</v>
      </c>
      <c r="AR149">
        <v>4</v>
      </c>
      <c r="AT149" s="104">
        <v>5</v>
      </c>
      <c r="AU149" s="102">
        <v>39</v>
      </c>
      <c r="AV149" s="108">
        <f t="shared" si="56"/>
        <v>5039</v>
      </c>
      <c r="AX149" s="7" t="s">
        <v>538</v>
      </c>
    </row>
    <row r="150" spans="1:50" hidden="1" outlineLevel="1">
      <c r="A150" s="6" t="s">
        <v>1784</v>
      </c>
      <c r="B150" s="5" t="s">
        <v>1968</v>
      </c>
      <c r="C150" s="1">
        <f t="shared" si="46"/>
        <v>3939</v>
      </c>
      <c r="D150" s="7">
        <f>RANK(N150,(N150:P150,Q150:AE150))</f>
        <v>1</v>
      </c>
      <c r="E150" s="7">
        <f>RANK(O150,(N150:P150,Q150:AE150))</f>
        <v>2</v>
      </c>
      <c r="F150" s="7">
        <f>IF(P150&gt;0,RANK(P150,(N150:P150,Q150:AE150)),0)</f>
        <v>0</v>
      </c>
      <c r="G150" s="1">
        <f t="shared" si="47"/>
        <v>431</v>
      </c>
      <c r="H150" s="2">
        <f t="shared" si="36"/>
        <v>0.10941863417110942</v>
      </c>
      <c r="I150" s="2"/>
      <c r="J150" s="2">
        <f t="shared" si="48"/>
        <v>0.55470931708555471</v>
      </c>
      <c r="K150" s="2">
        <f t="shared" si="49"/>
        <v>0.44529068291444529</v>
      </c>
      <c r="L150" s="2">
        <f t="shared" si="50"/>
        <v>0</v>
      </c>
      <c r="M150" s="2">
        <f t="shared" si="51"/>
        <v>0</v>
      </c>
      <c r="N150" s="1">
        <v>2185</v>
      </c>
      <c r="O150" s="1">
        <v>1754</v>
      </c>
      <c r="AG150" s="7">
        <f>IF(Q150&gt;0,RANK(Q150,(N150:P150,Q150:AE150)),0)</f>
        <v>0</v>
      </c>
      <c r="AH150" s="7">
        <f>IF(R150&gt;0,RANK(R150,(N150:P150,Q150:AE150)),0)</f>
        <v>0</v>
      </c>
      <c r="AI150" s="7">
        <f>IF(T150&gt;0,RANK(T150,(N150:P150,Q150:AE150)),0)</f>
        <v>0</v>
      </c>
      <c r="AJ150" s="7">
        <f>IF(S150&gt;0,RANK(S150,(N150:P150,Q150:AE150)),0)</f>
        <v>0</v>
      </c>
      <c r="AK150" s="2">
        <f t="shared" si="52"/>
        <v>0</v>
      </c>
      <c r="AL150" s="2">
        <f t="shared" si="53"/>
        <v>0</v>
      </c>
      <c r="AM150" s="2">
        <f t="shared" si="54"/>
        <v>0</v>
      </c>
      <c r="AN150" s="2">
        <f t="shared" si="55"/>
        <v>0</v>
      </c>
      <c r="AP150" s="6" t="s">
        <v>1784</v>
      </c>
      <c r="AQ150" s="5" t="s">
        <v>1968</v>
      </c>
      <c r="AR150">
        <v>4</v>
      </c>
      <c r="AT150" s="104">
        <v>5</v>
      </c>
      <c r="AU150" s="102">
        <v>41</v>
      </c>
      <c r="AV150" s="108">
        <f t="shared" si="56"/>
        <v>5041</v>
      </c>
      <c r="AX150" s="7" t="s">
        <v>538</v>
      </c>
    </row>
    <row r="151" spans="1:50" hidden="1" outlineLevel="1">
      <c r="A151" s="6" t="s">
        <v>499</v>
      </c>
      <c r="B151" s="5" t="s">
        <v>1968</v>
      </c>
      <c r="C151" s="1">
        <f t="shared" si="46"/>
        <v>5270</v>
      </c>
      <c r="D151" s="7">
        <f>RANK(N151,(N151:P151,Q151:AE151))</f>
        <v>2</v>
      </c>
      <c r="E151" s="7">
        <f>RANK(O151,(N151:P151,Q151:AE151))</f>
        <v>1</v>
      </c>
      <c r="F151" s="7">
        <f>IF(P151&gt;0,RANK(P151,(N151:P151,Q151:AE151)),0)</f>
        <v>0</v>
      </c>
      <c r="G151" s="1">
        <f t="shared" si="47"/>
        <v>96</v>
      </c>
      <c r="H151" s="2">
        <f t="shared" si="36"/>
        <v>1.8216318785578747E-2</v>
      </c>
      <c r="I151" s="2"/>
      <c r="J151" s="2">
        <f t="shared" si="48"/>
        <v>0.49089184060721064</v>
      </c>
      <c r="K151" s="2">
        <f t="shared" si="49"/>
        <v>0.50910815939278942</v>
      </c>
      <c r="L151" s="2">
        <f t="shared" si="50"/>
        <v>0</v>
      </c>
      <c r="M151" s="2">
        <f t="shared" si="51"/>
        <v>-1.1102230246251565E-16</v>
      </c>
      <c r="N151" s="1">
        <v>2587</v>
      </c>
      <c r="O151" s="1">
        <v>2683</v>
      </c>
      <c r="AG151" s="7">
        <f>IF(Q151&gt;0,RANK(Q151,(N151:P151,Q151:AE151)),0)</f>
        <v>0</v>
      </c>
      <c r="AH151" s="7">
        <f>IF(R151&gt;0,RANK(R151,(N151:P151,Q151:AE151)),0)</f>
        <v>0</v>
      </c>
      <c r="AI151" s="7">
        <f>IF(T151&gt;0,RANK(T151,(N151:P151,Q151:AE151)),0)</f>
        <v>0</v>
      </c>
      <c r="AJ151" s="7">
        <f>IF(S151&gt;0,RANK(S151,(N151:P151,Q151:AE151)),0)</f>
        <v>0</v>
      </c>
      <c r="AK151" s="2">
        <f t="shared" si="52"/>
        <v>0</v>
      </c>
      <c r="AL151" s="2">
        <f t="shared" si="53"/>
        <v>0</v>
      </c>
      <c r="AM151" s="2">
        <f t="shared" si="54"/>
        <v>0</v>
      </c>
      <c r="AN151" s="2">
        <f t="shared" si="55"/>
        <v>0</v>
      </c>
      <c r="AP151" s="6" t="s">
        <v>499</v>
      </c>
      <c r="AQ151" s="5" t="s">
        <v>1968</v>
      </c>
      <c r="AR151">
        <v>4</v>
      </c>
      <c r="AT151" s="104">
        <v>5</v>
      </c>
      <c r="AU151" s="102">
        <v>43</v>
      </c>
      <c r="AV151" s="108">
        <f t="shared" si="56"/>
        <v>5043</v>
      </c>
      <c r="AX151" s="7" t="s">
        <v>538</v>
      </c>
    </row>
    <row r="152" spans="1:50" hidden="1" outlineLevel="1">
      <c r="A152" s="6" t="s">
        <v>1042</v>
      </c>
      <c r="B152" s="5" t="s">
        <v>1968</v>
      </c>
      <c r="C152" s="1">
        <f t="shared" si="46"/>
        <v>25171</v>
      </c>
      <c r="D152" s="7">
        <f>RANK(N152,(N152:P152,Q152:AE152))</f>
        <v>2</v>
      </c>
      <c r="E152" s="7">
        <f>RANK(O152,(N152:P152,Q152:AE152))</f>
        <v>1</v>
      </c>
      <c r="F152" s="7">
        <f>IF(P152&gt;0,RANK(P152,(N152:P152,Q152:AE152)),0)</f>
        <v>0</v>
      </c>
      <c r="G152" s="1">
        <f t="shared" si="47"/>
        <v>2287</v>
      </c>
      <c r="H152" s="2">
        <f t="shared" si="36"/>
        <v>9.0858527670732186E-2</v>
      </c>
      <c r="I152" s="2"/>
      <c r="J152" s="2">
        <f t="shared" si="48"/>
        <v>0.45457073616463389</v>
      </c>
      <c r="K152" s="2">
        <f t="shared" si="49"/>
        <v>0.54542926383536605</v>
      </c>
      <c r="L152" s="2">
        <f t="shared" si="50"/>
        <v>0</v>
      </c>
      <c r="M152" s="2">
        <f t="shared" si="51"/>
        <v>1.1102230246251565E-16</v>
      </c>
      <c r="N152" s="1">
        <v>11442</v>
      </c>
      <c r="O152" s="1">
        <v>13729</v>
      </c>
      <c r="AG152" s="7">
        <f>IF(Q152&gt;0,RANK(Q152,(N152:P152,Q152:AE152)),0)</f>
        <v>0</v>
      </c>
      <c r="AH152" s="7">
        <f>IF(R152&gt;0,RANK(R152,(N152:P152,Q152:AE152)),0)</f>
        <v>0</v>
      </c>
      <c r="AI152" s="7">
        <f>IF(T152&gt;0,RANK(T152,(N152:P152,Q152:AE152)),0)</f>
        <v>0</v>
      </c>
      <c r="AJ152" s="7">
        <f>IF(S152&gt;0,RANK(S152,(N152:P152,Q152:AE152)),0)</f>
        <v>0</v>
      </c>
      <c r="AK152" s="2">
        <f t="shared" si="52"/>
        <v>0</v>
      </c>
      <c r="AL152" s="2">
        <f t="shared" si="53"/>
        <v>0</v>
      </c>
      <c r="AM152" s="2">
        <f t="shared" si="54"/>
        <v>0</v>
      </c>
      <c r="AN152" s="2">
        <f t="shared" si="55"/>
        <v>0</v>
      </c>
      <c r="AP152" s="6" t="s">
        <v>1042</v>
      </c>
      <c r="AQ152" s="5" t="s">
        <v>1968</v>
      </c>
      <c r="AR152">
        <v>2</v>
      </c>
      <c r="AT152" s="104">
        <v>5</v>
      </c>
      <c r="AU152" s="102">
        <v>45</v>
      </c>
      <c r="AV152" s="108">
        <f t="shared" si="56"/>
        <v>5045</v>
      </c>
      <c r="AX152" s="7" t="s">
        <v>538</v>
      </c>
    </row>
    <row r="153" spans="1:50" hidden="1" outlineLevel="1">
      <c r="A153" s="6" t="s">
        <v>957</v>
      </c>
      <c r="B153" s="5" t="s">
        <v>1968</v>
      </c>
      <c r="C153" s="1">
        <f t="shared" si="46"/>
        <v>5701</v>
      </c>
      <c r="D153" s="7">
        <f>RANK(N153,(N153:P153,Q153:AE153))</f>
        <v>2</v>
      </c>
      <c r="E153" s="7">
        <f>RANK(O153,(N153:P153,Q153:AE153))</f>
        <v>1</v>
      </c>
      <c r="F153" s="7">
        <f>IF(P153&gt;0,RANK(P153,(N153:P153,Q153:AE153)),0)</f>
        <v>0</v>
      </c>
      <c r="G153" s="1">
        <f t="shared" si="47"/>
        <v>463</v>
      </c>
      <c r="H153" s="2">
        <f t="shared" si="36"/>
        <v>8.1213822136467287E-2</v>
      </c>
      <c r="I153" s="2"/>
      <c r="J153" s="2">
        <f t="shared" si="48"/>
        <v>0.45939308893176634</v>
      </c>
      <c r="K153" s="2">
        <f t="shared" si="49"/>
        <v>0.54060691106823366</v>
      </c>
      <c r="L153" s="2">
        <f t="shared" si="50"/>
        <v>0</v>
      </c>
      <c r="M153" s="2">
        <f t="shared" si="51"/>
        <v>0</v>
      </c>
      <c r="N153" s="1">
        <v>2619</v>
      </c>
      <c r="O153" s="1">
        <v>3082</v>
      </c>
      <c r="AG153" s="7">
        <f>IF(Q153&gt;0,RANK(Q153,(N153:P153,Q153:AE153)),0)</f>
        <v>0</v>
      </c>
      <c r="AH153" s="7">
        <f>IF(R153&gt;0,RANK(R153,(N153:P153,Q153:AE153)),0)</f>
        <v>0</v>
      </c>
      <c r="AI153" s="7">
        <f>IF(T153&gt;0,RANK(T153,(N153:P153,Q153:AE153)),0)</f>
        <v>0</v>
      </c>
      <c r="AJ153" s="7">
        <f>IF(S153&gt;0,RANK(S153,(N153:P153,Q153:AE153)),0)</f>
        <v>0</v>
      </c>
      <c r="AK153" s="2">
        <f t="shared" si="52"/>
        <v>0</v>
      </c>
      <c r="AL153" s="2">
        <f t="shared" si="53"/>
        <v>0</v>
      </c>
      <c r="AM153" s="2">
        <f t="shared" si="54"/>
        <v>0</v>
      </c>
      <c r="AN153" s="2">
        <f t="shared" si="55"/>
        <v>0</v>
      </c>
      <c r="AP153" s="6" t="s">
        <v>957</v>
      </c>
      <c r="AQ153" s="5" t="s">
        <v>1968</v>
      </c>
      <c r="AR153">
        <v>3</v>
      </c>
      <c r="AT153" s="104">
        <v>5</v>
      </c>
      <c r="AU153" s="102">
        <v>47</v>
      </c>
      <c r="AV153" s="108">
        <f t="shared" si="56"/>
        <v>5047</v>
      </c>
      <c r="AX153" s="7" t="s">
        <v>538</v>
      </c>
    </row>
    <row r="154" spans="1:50" hidden="1" outlineLevel="1">
      <c r="A154" s="6" t="s">
        <v>535</v>
      </c>
      <c r="B154" s="5" t="s">
        <v>1968</v>
      </c>
      <c r="C154" s="1">
        <f t="shared" si="46"/>
        <v>3650</v>
      </c>
      <c r="D154" s="7">
        <f>RANK(N154,(N154:P154,Q154:AE154))</f>
        <v>1</v>
      </c>
      <c r="E154" s="7">
        <f>RANK(O154,(N154:P154,Q154:AE154))</f>
        <v>2</v>
      </c>
      <c r="F154" s="7">
        <f>IF(P154&gt;0,RANK(P154,(N154:P154,Q154:AE154)),0)</f>
        <v>0</v>
      </c>
      <c r="G154" s="1">
        <f t="shared" si="47"/>
        <v>235</v>
      </c>
      <c r="H154" s="2">
        <f t="shared" si="36"/>
        <v>6.4383561643835616E-2</v>
      </c>
      <c r="I154" s="2"/>
      <c r="J154" s="2">
        <f t="shared" si="48"/>
        <v>0.53205479452054794</v>
      </c>
      <c r="K154" s="2">
        <f t="shared" si="49"/>
        <v>0.46767123287671231</v>
      </c>
      <c r="L154" s="2">
        <f t="shared" si="50"/>
        <v>0</v>
      </c>
      <c r="M154" s="2">
        <f t="shared" si="51"/>
        <v>2.7397260273975821E-4</v>
      </c>
      <c r="N154" s="1">
        <v>1942</v>
      </c>
      <c r="O154" s="1">
        <v>1707</v>
      </c>
      <c r="AA154" s="1">
        <v>1</v>
      </c>
      <c r="AG154" s="7">
        <f>IF(Q154&gt;0,RANK(Q154,(N154:P154,Q154:AE154)),0)</f>
        <v>0</v>
      </c>
      <c r="AH154" s="7">
        <f>IF(R154&gt;0,RANK(R154,(N154:P154,Q154:AE154)),0)</f>
        <v>0</v>
      </c>
      <c r="AI154" s="7">
        <f>IF(T154&gt;0,RANK(T154,(N154:P154,Q154:AE154)),0)</f>
        <v>0</v>
      </c>
      <c r="AJ154" s="7">
        <f>IF(S154&gt;0,RANK(S154,(N154:P154,Q154:AE154)),0)</f>
        <v>0</v>
      </c>
      <c r="AK154" s="2">
        <f t="shared" si="52"/>
        <v>0</v>
      </c>
      <c r="AL154" s="2">
        <f t="shared" si="53"/>
        <v>0</v>
      </c>
      <c r="AM154" s="2">
        <f t="shared" si="54"/>
        <v>0</v>
      </c>
      <c r="AN154" s="2">
        <f t="shared" si="55"/>
        <v>0</v>
      </c>
      <c r="AP154" s="6" t="s">
        <v>535</v>
      </c>
      <c r="AQ154" s="5" t="s">
        <v>1968</v>
      </c>
      <c r="AR154">
        <v>1</v>
      </c>
      <c r="AT154" s="104">
        <v>5</v>
      </c>
      <c r="AU154" s="102">
        <v>49</v>
      </c>
      <c r="AV154" s="108">
        <f t="shared" si="56"/>
        <v>5049</v>
      </c>
      <c r="AX154" s="7" t="s">
        <v>538</v>
      </c>
    </row>
    <row r="155" spans="1:50" hidden="1" outlineLevel="1">
      <c r="A155" s="6" t="s">
        <v>2023</v>
      </c>
      <c r="B155" s="5" t="s">
        <v>1968</v>
      </c>
      <c r="C155" s="1">
        <f t="shared" si="46"/>
        <v>34751</v>
      </c>
      <c r="D155" s="7">
        <f>RANK(N155,(N155:P155,Q155:AE155))</f>
        <v>2</v>
      </c>
      <c r="E155" s="7">
        <f>RANK(O155,(N155:P155,Q155:AE155))</f>
        <v>1</v>
      </c>
      <c r="F155" s="7">
        <f>IF(P155&gt;0,RANK(P155,(N155:P155,Q155:AE155)),0)</f>
        <v>0</v>
      </c>
      <c r="G155" s="1">
        <f t="shared" si="47"/>
        <v>203</v>
      </c>
      <c r="H155" s="2">
        <f t="shared" si="36"/>
        <v>5.8415585163016891E-3</v>
      </c>
      <c r="I155" s="2"/>
      <c r="J155" s="2">
        <f t="shared" si="48"/>
        <v>0.4969641161405427</v>
      </c>
      <c r="K155" s="2">
        <f t="shared" si="49"/>
        <v>0.50280567465684445</v>
      </c>
      <c r="L155" s="2">
        <f t="shared" si="50"/>
        <v>0</v>
      </c>
      <c r="M155" s="2">
        <f t="shared" si="51"/>
        <v>2.3020920261285216E-4</v>
      </c>
      <c r="N155" s="1">
        <v>17270</v>
      </c>
      <c r="O155" s="1">
        <v>17473</v>
      </c>
      <c r="AA155" s="1">
        <v>8</v>
      </c>
      <c r="AG155" s="7">
        <f>IF(Q155&gt;0,RANK(Q155,(N155:P155,Q155:AE155)),0)</f>
        <v>0</v>
      </c>
      <c r="AH155" s="7">
        <f>IF(R155&gt;0,RANK(R155,(N155:P155,Q155:AE155)),0)</f>
        <v>0</v>
      </c>
      <c r="AI155" s="7">
        <f>IF(T155&gt;0,RANK(T155,(N155:P155,Q155:AE155)),0)</f>
        <v>0</v>
      </c>
      <c r="AJ155" s="7">
        <f>IF(S155&gt;0,RANK(S155,(N155:P155,Q155:AE155)),0)</f>
        <v>0</v>
      </c>
      <c r="AK155" s="2">
        <f t="shared" si="52"/>
        <v>0</v>
      </c>
      <c r="AL155" s="2">
        <f t="shared" si="53"/>
        <v>0</v>
      </c>
      <c r="AM155" s="2">
        <f t="shared" si="54"/>
        <v>0</v>
      </c>
      <c r="AN155" s="2">
        <f t="shared" si="55"/>
        <v>0</v>
      </c>
      <c r="AP155" s="6" t="s">
        <v>2023</v>
      </c>
      <c r="AQ155" s="5" t="s">
        <v>1968</v>
      </c>
      <c r="AR155">
        <v>4</v>
      </c>
      <c r="AT155" s="104">
        <v>5</v>
      </c>
      <c r="AU155" s="102">
        <v>51</v>
      </c>
      <c r="AV155" s="108">
        <f t="shared" si="56"/>
        <v>5051</v>
      </c>
      <c r="AX155" s="7" t="s">
        <v>538</v>
      </c>
    </row>
    <row r="156" spans="1:50" hidden="1" outlineLevel="1">
      <c r="A156" s="6" t="s">
        <v>1912</v>
      </c>
      <c r="B156" s="5" t="s">
        <v>1968</v>
      </c>
      <c r="C156" s="1">
        <f t="shared" si="46"/>
        <v>5266</v>
      </c>
      <c r="D156" s="7">
        <f>RANK(N156,(N156:P156,Q156:AE156))</f>
        <v>2</v>
      </c>
      <c r="E156" s="7">
        <f>RANK(O156,(N156:P156,Q156:AE156))</f>
        <v>1</v>
      </c>
      <c r="F156" s="7">
        <f>IF(P156&gt;0,RANK(P156,(N156:P156,Q156:AE156)),0)</f>
        <v>0</v>
      </c>
      <c r="G156" s="1">
        <f t="shared" si="47"/>
        <v>640</v>
      </c>
      <c r="H156" s="2">
        <f t="shared" si="36"/>
        <v>0.12153437143942271</v>
      </c>
      <c r="I156" s="2"/>
      <c r="J156" s="2">
        <f t="shared" si="48"/>
        <v>0.43923281428028865</v>
      </c>
      <c r="K156" s="2">
        <f t="shared" si="49"/>
        <v>0.5607671857197114</v>
      </c>
      <c r="L156" s="2">
        <f t="shared" si="50"/>
        <v>0</v>
      </c>
      <c r="M156" s="2">
        <f t="shared" si="51"/>
        <v>0</v>
      </c>
      <c r="N156" s="1">
        <v>2313</v>
      </c>
      <c r="O156" s="1">
        <v>2953</v>
      </c>
      <c r="AG156" s="7">
        <f>IF(Q156&gt;0,RANK(Q156,(N156:P156,Q156:AE156)),0)</f>
        <v>0</v>
      </c>
      <c r="AH156" s="7">
        <f>IF(R156&gt;0,RANK(R156,(N156:P156,Q156:AE156)),0)</f>
        <v>0</v>
      </c>
      <c r="AI156" s="7">
        <f>IF(T156&gt;0,RANK(T156,(N156:P156,Q156:AE156)),0)</f>
        <v>0</v>
      </c>
      <c r="AJ156" s="7">
        <f>IF(S156&gt;0,RANK(S156,(N156:P156,Q156:AE156)),0)</f>
        <v>0</v>
      </c>
      <c r="AK156" s="2">
        <f t="shared" si="52"/>
        <v>0</v>
      </c>
      <c r="AL156" s="2">
        <f t="shared" si="53"/>
        <v>0</v>
      </c>
      <c r="AM156" s="2">
        <f t="shared" si="54"/>
        <v>0</v>
      </c>
      <c r="AN156" s="2">
        <f t="shared" si="55"/>
        <v>0</v>
      </c>
      <c r="AP156" s="6" t="s">
        <v>1912</v>
      </c>
      <c r="AQ156" s="5" t="s">
        <v>1968</v>
      </c>
      <c r="AR156">
        <v>4</v>
      </c>
      <c r="AT156" s="104">
        <v>5</v>
      </c>
      <c r="AU156" s="102">
        <v>53</v>
      </c>
      <c r="AV156" s="108">
        <f t="shared" si="56"/>
        <v>5053</v>
      </c>
      <c r="AX156" s="7" t="s">
        <v>538</v>
      </c>
    </row>
    <row r="157" spans="1:50" hidden="1" outlineLevel="1">
      <c r="A157" s="6" t="s">
        <v>1193</v>
      </c>
      <c r="B157" s="5" t="s">
        <v>1968</v>
      </c>
      <c r="C157" s="1">
        <f t="shared" si="46"/>
        <v>11180</v>
      </c>
      <c r="D157" s="7">
        <f>RANK(N157,(N157:P157,Q157:AE157))</f>
        <v>1</v>
      </c>
      <c r="E157" s="7">
        <f>RANK(O157,(N157:P157,Q157:AE157))</f>
        <v>2</v>
      </c>
      <c r="F157" s="7">
        <f>IF(P157&gt;0,RANK(P157,(N157:P157,Q157:AE157)),0)</f>
        <v>0</v>
      </c>
      <c r="G157" s="1">
        <f t="shared" si="47"/>
        <v>1736</v>
      </c>
      <c r="H157" s="2">
        <f t="shared" si="36"/>
        <v>0.1552772808586762</v>
      </c>
      <c r="I157" s="2"/>
      <c r="J157" s="2">
        <f t="shared" si="48"/>
        <v>0.5776386404293381</v>
      </c>
      <c r="K157" s="2">
        <f t="shared" si="49"/>
        <v>0.4223613595706619</v>
      </c>
      <c r="L157" s="2">
        <f t="shared" si="50"/>
        <v>0</v>
      </c>
      <c r="M157" s="2">
        <f t="shared" si="51"/>
        <v>0</v>
      </c>
      <c r="N157" s="1">
        <v>6458</v>
      </c>
      <c r="O157" s="1">
        <v>4722</v>
      </c>
      <c r="AG157" s="7">
        <f>IF(Q157&gt;0,RANK(Q157,(N157:P157,Q157:AE157)),0)</f>
        <v>0</v>
      </c>
      <c r="AH157" s="7">
        <f>IF(R157&gt;0,RANK(R157,(N157:P157,Q157:AE157)),0)</f>
        <v>0</v>
      </c>
      <c r="AI157" s="7">
        <f>IF(T157&gt;0,RANK(T157,(N157:P157,Q157:AE157)),0)</f>
        <v>0</v>
      </c>
      <c r="AJ157" s="7">
        <f>IF(S157&gt;0,RANK(S157,(N157:P157,Q157:AE157)),0)</f>
        <v>0</v>
      </c>
      <c r="AK157" s="2">
        <f t="shared" si="52"/>
        <v>0</v>
      </c>
      <c r="AL157" s="2">
        <f t="shared" si="53"/>
        <v>0</v>
      </c>
      <c r="AM157" s="2">
        <f t="shared" si="54"/>
        <v>0</v>
      </c>
      <c r="AN157" s="2">
        <f t="shared" si="55"/>
        <v>0</v>
      </c>
      <c r="AP157" s="6" t="s">
        <v>1193</v>
      </c>
      <c r="AQ157" s="5" t="s">
        <v>1968</v>
      </c>
      <c r="AR157">
        <v>1</v>
      </c>
      <c r="AT157" s="104">
        <v>5</v>
      </c>
      <c r="AU157" s="102">
        <v>55</v>
      </c>
      <c r="AV157" s="108">
        <f t="shared" si="56"/>
        <v>5055</v>
      </c>
      <c r="AX157" s="7" t="s">
        <v>538</v>
      </c>
    </row>
    <row r="158" spans="1:50" hidden="1" outlineLevel="1">
      <c r="A158" s="6" t="s">
        <v>1815</v>
      </c>
      <c r="B158" s="5" t="s">
        <v>1968</v>
      </c>
      <c r="C158" s="1">
        <f t="shared" si="46"/>
        <v>5840</v>
      </c>
      <c r="D158" s="7">
        <f>RANK(N158,(N158:P158,Q158:AE158))</f>
        <v>1</v>
      </c>
      <c r="E158" s="7">
        <f>RANK(O158,(N158:P158,Q158:AE158))</f>
        <v>2</v>
      </c>
      <c r="F158" s="7">
        <f>IF(P158&gt;0,RANK(P158,(N158:P158,Q158:AE158)),0)</f>
        <v>0</v>
      </c>
      <c r="G158" s="1">
        <f t="shared" si="47"/>
        <v>114</v>
      </c>
      <c r="H158" s="2">
        <f t="shared" si="36"/>
        <v>1.9520547945205479E-2</v>
      </c>
      <c r="I158" s="2"/>
      <c r="J158" s="2">
        <f t="shared" si="48"/>
        <v>0.50958904109589043</v>
      </c>
      <c r="K158" s="2">
        <f t="shared" si="49"/>
        <v>0.49006849315068496</v>
      </c>
      <c r="L158" s="2">
        <f t="shared" si="50"/>
        <v>0</v>
      </c>
      <c r="M158" s="2">
        <f t="shared" si="51"/>
        <v>3.4246575342461449E-4</v>
      </c>
      <c r="N158" s="1">
        <v>2976</v>
      </c>
      <c r="O158" s="1">
        <v>2862</v>
      </c>
      <c r="AA158" s="1">
        <v>2</v>
      </c>
      <c r="AG158" s="7">
        <f>IF(Q158&gt;0,RANK(Q158,(N158:P158,Q158:AE158)),0)</f>
        <v>0</v>
      </c>
      <c r="AH158" s="7">
        <f>IF(R158&gt;0,RANK(R158,(N158:P158,Q158:AE158)),0)</f>
        <v>0</v>
      </c>
      <c r="AI158" s="7">
        <f>IF(T158&gt;0,RANK(T158,(N158:P158,Q158:AE158)),0)</f>
        <v>0</v>
      </c>
      <c r="AJ158" s="7">
        <f>IF(S158&gt;0,RANK(S158,(N158:P158,Q158:AE158)),0)</f>
        <v>0</v>
      </c>
      <c r="AK158" s="2">
        <f t="shared" si="52"/>
        <v>0</v>
      </c>
      <c r="AL158" s="2">
        <f t="shared" si="53"/>
        <v>0</v>
      </c>
      <c r="AM158" s="2">
        <f t="shared" si="54"/>
        <v>0</v>
      </c>
      <c r="AN158" s="2">
        <f t="shared" si="55"/>
        <v>0</v>
      </c>
      <c r="AP158" s="6" t="s">
        <v>1815</v>
      </c>
      <c r="AQ158" s="5" t="s">
        <v>1968</v>
      </c>
      <c r="AR158">
        <v>4</v>
      </c>
      <c r="AT158" s="104">
        <v>5</v>
      </c>
      <c r="AU158" s="102">
        <v>57</v>
      </c>
      <c r="AV158" s="108">
        <f t="shared" si="56"/>
        <v>5057</v>
      </c>
      <c r="AX158" s="7" t="s">
        <v>538</v>
      </c>
    </row>
    <row r="159" spans="1:50" hidden="1" outlineLevel="1">
      <c r="A159" s="6" t="s">
        <v>1833</v>
      </c>
      <c r="B159" s="5" t="s">
        <v>1968</v>
      </c>
      <c r="C159" s="1">
        <f t="shared" si="46"/>
        <v>9768</v>
      </c>
      <c r="D159" s="7">
        <f>RANK(N159,(N159:P159,Q159:AE159))</f>
        <v>1</v>
      </c>
      <c r="E159" s="7">
        <f>RANK(O159,(N159:P159,Q159:AE159))</f>
        <v>2</v>
      </c>
      <c r="F159" s="7">
        <f>IF(P159&gt;0,RANK(P159,(N159:P159,Q159:AE159)),0)</f>
        <v>0</v>
      </c>
      <c r="G159" s="1">
        <f t="shared" si="47"/>
        <v>366</v>
      </c>
      <c r="H159" s="2">
        <f t="shared" si="36"/>
        <v>3.7469287469287467E-2</v>
      </c>
      <c r="I159" s="2"/>
      <c r="J159" s="2">
        <f t="shared" si="48"/>
        <v>0.51873464373464373</v>
      </c>
      <c r="K159" s="2">
        <f t="shared" si="49"/>
        <v>0.48126535626535627</v>
      </c>
      <c r="L159" s="2">
        <f t="shared" si="50"/>
        <v>0</v>
      </c>
      <c r="M159" s="2">
        <f t="shared" si="51"/>
        <v>0</v>
      </c>
      <c r="N159" s="1">
        <v>5067</v>
      </c>
      <c r="O159" s="1">
        <v>4701</v>
      </c>
      <c r="AG159" s="7">
        <f>IF(Q159&gt;0,RANK(Q159,(N159:P159,Q159:AE159)),0)</f>
        <v>0</v>
      </c>
      <c r="AH159" s="7">
        <f>IF(R159&gt;0,RANK(R159,(N159:P159,Q159:AE159)),0)</f>
        <v>0</v>
      </c>
      <c r="AI159" s="7">
        <f>IF(T159&gt;0,RANK(T159,(N159:P159,Q159:AE159)),0)</f>
        <v>0</v>
      </c>
      <c r="AJ159" s="7">
        <f>IF(S159&gt;0,RANK(S159,(N159:P159,Q159:AE159)),0)</f>
        <v>0</v>
      </c>
      <c r="AK159" s="2">
        <f t="shared" si="52"/>
        <v>0</v>
      </c>
      <c r="AL159" s="2">
        <f t="shared" si="53"/>
        <v>0</v>
      </c>
      <c r="AM159" s="2">
        <f t="shared" si="54"/>
        <v>0</v>
      </c>
      <c r="AN159" s="2">
        <f t="shared" si="55"/>
        <v>0</v>
      </c>
      <c r="AP159" s="6" t="s">
        <v>1833</v>
      </c>
      <c r="AQ159" s="5" t="s">
        <v>1968</v>
      </c>
      <c r="AR159">
        <v>4</v>
      </c>
      <c r="AT159" s="104">
        <v>5</v>
      </c>
      <c r="AU159" s="102">
        <v>59</v>
      </c>
      <c r="AV159" s="108">
        <f t="shared" si="56"/>
        <v>5059</v>
      </c>
      <c r="AX159" s="7" t="s">
        <v>538</v>
      </c>
    </row>
    <row r="160" spans="1:50" hidden="1" outlineLevel="1">
      <c r="A160" s="6" t="s">
        <v>1612</v>
      </c>
      <c r="B160" s="5" t="s">
        <v>1968</v>
      </c>
      <c r="C160" s="1">
        <f t="shared" si="46"/>
        <v>3715</v>
      </c>
      <c r="D160" s="7">
        <f>RANK(N160,(N160:P160,Q160:AE160))</f>
        <v>2</v>
      </c>
      <c r="E160" s="7">
        <f>RANK(O160,(N160:P160,Q160:AE160))</f>
        <v>1</v>
      </c>
      <c r="F160" s="7">
        <f>IF(P160&gt;0,RANK(P160,(N160:P160,Q160:AE160)),0)</f>
        <v>0</v>
      </c>
      <c r="G160" s="1">
        <f t="shared" si="47"/>
        <v>155</v>
      </c>
      <c r="H160" s="2">
        <f t="shared" si="36"/>
        <v>4.1722745625841183E-2</v>
      </c>
      <c r="I160" s="2"/>
      <c r="J160" s="2">
        <f t="shared" si="48"/>
        <v>0.47913862718707939</v>
      </c>
      <c r="K160" s="2">
        <f t="shared" si="49"/>
        <v>0.52086137281292055</v>
      </c>
      <c r="L160" s="2">
        <f t="shared" si="50"/>
        <v>0</v>
      </c>
      <c r="M160" s="2">
        <f t="shared" si="51"/>
        <v>0</v>
      </c>
      <c r="N160" s="1">
        <v>1780</v>
      </c>
      <c r="O160" s="1">
        <v>1935</v>
      </c>
      <c r="AG160" s="7">
        <f>IF(Q160&gt;0,RANK(Q160,(N160:P160,Q160:AE160)),0)</f>
        <v>0</v>
      </c>
      <c r="AH160" s="7">
        <f>IF(R160&gt;0,RANK(R160,(N160:P160,Q160:AE160)),0)</f>
        <v>0</v>
      </c>
      <c r="AI160" s="7">
        <f>IF(T160&gt;0,RANK(T160,(N160:P160,Q160:AE160)),0)</f>
        <v>0</v>
      </c>
      <c r="AJ160" s="7">
        <f>IF(S160&gt;0,RANK(S160,(N160:P160,Q160:AE160)),0)</f>
        <v>0</v>
      </c>
      <c r="AK160" s="2">
        <f t="shared" si="52"/>
        <v>0</v>
      </c>
      <c r="AL160" s="2">
        <f t="shared" si="53"/>
        <v>0</v>
      </c>
      <c r="AM160" s="2">
        <f t="shared" si="54"/>
        <v>0</v>
      </c>
      <c r="AN160" s="2">
        <f t="shared" si="55"/>
        <v>0</v>
      </c>
      <c r="AP160" s="6" t="s">
        <v>1612</v>
      </c>
      <c r="AQ160" s="5" t="s">
        <v>1968</v>
      </c>
      <c r="AR160">
        <v>4</v>
      </c>
      <c r="AT160" s="104">
        <v>5</v>
      </c>
      <c r="AU160" s="102">
        <v>61</v>
      </c>
      <c r="AV160" s="108">
        <f t="shared" si="56"/>
        <v>5061</v>
      </c>
      <c r="AX160" s="7" t="s">
        <v>538</v>
      </c>
    </row>
    <row r="161" spans="1:50" hidden="1" outlineLevel="1">
      <c r="A161" s="6" t="s">
        <v>1793</v>
      </c>
      <c r="B161" s="5" t="s">
        <v>1968</v>
      </c>
      <c r="C161" s="1">
        <f t="shared" si="46"/>
        <v>10308</v>
      </c>
      <c r="D161" s="7">
        <f>RANK(N161,(N161:P161,Q161:AE161))</f>
        <v>2</v>
      </c>
      <c r="E161" s="7">
        <f>RANK(O161,(N161:P161,Q161:AE161))</f>
        <v>1</v>
      </c>
      <c r="F161" s="7">
        <f>IF(P161&gt;0,RANK(P161,(N161:P161,Q161:AE161)),0)</f>
        <v>0</v>
      </c>
      <c r="G161" s="1">
        <f t="shared" si="47"/>
        <v>1364</v>
      </c>
      <c r="H161" s="2">
        <f t="shared" si="36"/>
        <v>0.13232440822662009</v>
      </c>
      <c r="I161" s="2"/>
      <c r="J161" s="2">
        <f t="shared" si="48"/>
        <v>0.43383779588668997</v>
      </c>
      <c r="K161" s="2">
        <f t="shared" si="49"/>
        <v>0.56616220411331009</v>
      </c>
      <c r="L161" s="2">
        <f t="shared" si="50"/>
        <v>0</v>
      </c>
      <c r="M161" s="2">
        <f t="shared" si="51"/>
        <v>0</v>
      </c>
      <c r="N161" s="1">
        <v>4472</v>
      </c>
      <c r="O161" s="1">
        <v>5836</v>
      </c>
      <c r="AG161" s="7">
        <f>IF(Q161&gt;0,RANK(Q161,(N161:P161,Q161:AE161)),0)</f>
        <v>0</v>
      </c>
      <c r="AH161" s="7">
        <f>IF(R161&gt;0,RANK(R161,(N161:P161,Q161:AE161)),0)</f>
        <v>0</v>
      </c>
      <c r="AI161" s="7">
        <f>IF(T161&gt;0,RANK(T161,(N161:P161,Q161:AE161)),0)</f>
        <v>0</v>
      </c>
      <c r="AJ161" s="7">
        <f>IF(S161&gt;0,RANK(S161,(N161:P161,Q161:AE161)),0)</f>
        <v>0</v>
      </c>
      <c r="AK161" s="2">
        <f t="shared" si="52"/>
        <v>0</v>
      </c>
      <c r="AL161" s="2">
        <f t="shared" si="53"/>
        <v>0</v>
      </c>
      <c r="AM161" s="2">
        <f t="shared" si="54"/>
        <v>0</v>
      </c>
      <c r="AN161" s="2">
        <f t="shared" si="55"/>
        <v>0</v>
      </c>
      <c r="AP161" s="6" t="s">
        <v>1793</v>
      </c>
      <c r="AQ161" s="5" t="s">
        <v>1968</v>
      </c>
      <c r="AR161">
        <v>1</v>
      </c>
      <c r="AT161" s="104">
        <v>5</v>
      </c>
      <c r="AU161" s="102">
        <v>63</v>
      </c>
      <c r="AV161" s="108">
        <f t="shared" si="56"/>
        <v>5063</v>
      </c>
      <c r="AX161" s="7" t="s">
        <v>538</v>
      </c>
    </row>
    <row r="162" spans="1:50" hidden="1" outlineLevel="1">
      <c r="A162" s="6" t="s">
        <v>1625</v>
      </c>
      <c r="B162" s="5" t="s">
        <v>1968</v>
      </c>
      <c r="C162" s="1">
        <f t="shared" ref="C162:C193" si="57">SUM(N162:AE162)</f>
        <v>4480</v>
      </c>
      <c r="D162" s="7">
        <f>RANK(N162,(N162:P162,Q162:AE162))</f>
        <v>1</v>
      </c>
      <c r="E162" s="7">
        <f>RANK(O162,(N162:P162,Q162:AE162))</f>
        <v>2</v>
      </c>
      <c r="F162" s="7">
        <f>IF(P162&gt;0,RANK(P162,(N162:P162,Q162:AE162)),0)</f>
        <v>0</v>
      </c>
      <c r="G162" s="1">
        <f t="shared" ref="G162:G193" si="58">MAX(N162:P162)-LARGE(N162:P162,2)</f>
        <v>395</v>
      </c>
      <c r="H162" s="2">
        <f t="shared" si="36"/>
        <v>8.8169642857142863E-2</v>
      </c>
      <c r="I162" s="2"/>
      <c r="J162" s="2">
        <f t="shared" ref="J162:J193" si="59">IF($C162=0,"-",N162/$C162)</f>
        <v>0.54397321428571432</v>
      </c>
      <c r="K162" s="2">
        <f t="shared" ref="K162:K193" si="60">IF($C162=0,"-",O162/$C162)</f>
        <v>0.45580357142857142</v>
      </c>
      <c r="L162" s="2">
        <f t="shared" ref="L162:L193" si="61">IF($C162=0,"-",P162/$C162)</f>
        <v>0</v>
      </c>
      <c r="M162" s="2">
        <f t="shared" ref="M162:M193" si="62">IF(C162=0,"-",(1-J162-K162-L162))</f>
        <v>2.2321428571425717E-4</v>
      </c>
      <c r="N162" s="1">
        <v>2437</v>
      </c>
      <c r="O162" s="1">
        <v>2042</v>
      </c>
      <c r="AA162" s="1">
        <v>1</v>
      </c>
      <c r="AG162" s="7">
        <f>IF(Q162&gt;0,RANK(Q162,(N162:P162,Q162:AE162)),0)</f>
        <v>0</v>
      </c>
      <c r="AH162" s="7">
        <f>IF(R162&gt;0,RANK(R162,(N162:P162,Q162:AE162)),0)</f>
        <v>0</v>
      </c>
      <c r="AI162" s="7">
        <f>IF(T162&gt;0,RANK(T162,(N162:P162,Q162:AE162)),0)</f>
        <v>0</v>
      </c>
      <c r="AJ162" s="7">
        <f>IF(S162&gt;0,RANK(S162,(N162:P162,Q162:AE162)),0)</f>
        <v>0</v>
      </c>
      <c r="AK162" s="2">
        <f t="shared" ref="AK162:AK193" si="63">IF($C162=0,"-",Q162/$C162)</f>
        <v>0</v>
      </c>
      <c r="AL162" s="2">
        <f t="shared" ref="AL162:AL193" si="64">IF($C162=0,"-",R162/$C162)</f>
        <v>0</v>
      </c>
      <c r="AM162" s="2">
        <f t="shared" ref="AM162:AM193" si="65">IF($C162=0,"-",T162/$C162)</f>
        <v>0</v>
      </c>
      <c r="AN162" s="2">
        <f t="shared" ref="AN162:AN193" si="66">IF($C162=0,"-",S162/$C162)</f>
        <v>0</v>
      </c>
      <c r="AP162" s="6" t="s">
        <v>1625</v>
      </c>
      <c r="AQ162" s="5" t="s">
        <v>1968</v>
      </c>
      <c r="AR162">
        <v>1</v>
      </c>
      <c r="AT162" s="104">
        <v>5</v>
      </c>
      <c r="AU162" s="102">
        <v>65</v>
      </c>
      <c r="AV162" s="108">
        <f t="shared" ref="AV162:AV193" si="67">AT162*1000+AU162</f>
        <v>5065</v>
      </c>
      <c r="AX162" s="7" t="s">
        <v>538</v>
      </c>
    </row>
    <row r="163" spans="1:50" hidden="1" outlineLevel="1">
      <c r="A163" s="6" t="s">
        <v>868</v>
      </c>
      <c r="B163" s="5" t="s">
        <v>1968</v>
      </c>
      <c r="C163" s="1">
        <f t="shared" si="57"/>
        <v>5359</v>
      </c>
      <c r="D163" s="7">
        <f>RANK(N163,(N163:P163,Q163:AE163))</f>
        <v>1</v>
      </c>
      <c r="E163" s="7">
        <f>RANK(O163,(N163:P163,Q163:AE163))</f>
        <v>2</v>
      </c>
      <c r="F163" s="7">
        <f>IF(P163&gt;0,RANK(P163,(N163:P163,Q163:AE163)),0)</f>
        <v>0</v>
      </c>
      <c r="G163" s="1">
        <f t="shared" si="58"/>
        <v>585</v>
      </c>
      <c r="H163" s="2">
        <f t="shared" si="36"/>
        <v>0.10916215711886545</v>
      </c>
      <c r="I163" s="2"/>
      <c r="J163" s="2">
        <f t="shared" si="59"/>
        <v>0.55458107855943273</v>
      </c>
      <c r="K163" s="2">
        <f t="shared" si="60"/>
        <v>0.44541892144056727</v>
      </c>
      <c r="L163" s="2">
        <f t="shared" si="61"/>
        <v>0</v>
      </c>
      <c r="M163" s="2">
        <f t="shared" si="62"/>
        <v>0</v>
      </c>
      <c r="N163" s="1">
        <v>2972</v>
      </c>
      <c r="O163" s="1">
        <v>2387</v>
      </c>
      <c r="AG163" s="7">
        <f>IF(Q163&gt;0,RANK(Q163,(N163:P163,Q163:AE163)),0)</f>
        <v>0</v>
      </c>
      <c r="AH163" s="7">
        <f>IF(R163&gt;0,RANK(R163,(N163:P163,Q163:AE163)),0)</f>
        <v>0</v>
      </c>
      <c r="AI163" s="7">
        <f>IF(T163&gt;0,RANK(T163,(N163:P163,Q163:AE163)),0)</f>
        <v>0</v>
      </c>
      <c r="AJ163" s="7">
        <f>IF(S163&gt;0,RANK(S163,(N163:P163,Q163:AE163)),0)</f>
        <v>0</v>
      </c>
      <c r="AK163" s="2">
        <f t="shared" si="63"/>
        <v>0</v>
      </c>
      <c r="AL163" s="2">
        <f t="shared" si="64"/>
        <v>0</v>
      </c>
      <c r="AM163" s="2">
        <f t="shared" si="65"/>
        <v>0</v>
      </c>
      <c r="AN163" s="2">
        <f t="shared" si="66"/>
        <v>0</v>
      </c>
      <c r="AP163" s="6" t="s">
        <v>868</v>
      </c>
      <c r="AQ163" s="5" t="s">
        <v>1968</v>
      </c>
      <c r="AR163">
        <v>1</v>
      </c>
      <c r="AT163" s="104">
        <v>5</v>
      </c>
      <c r="AU163" s="102">
        <v>67</v>
      </c>
      <c r="AV163" s="108">
        <f t="shared" si="67"/>
        <v>5067</v>
      </c>
      <c r="AX163" s="7" t="s">
        <v>538</v>
      </c>
    </row>
    <row r="164" spans="1:50" hidden="1" outlineLevel="1">
      <c r="A164" s="6" t="s">
        <v>588</v>
      </c>
      <c r="B164" s="5" t="s">
        <v>1968</v>
      </c>
      <c r="C164" s="1">
        <f t="shared" si="57"/>
        <v>23022</v>
      </c>
      <c r="D164" s="7">
        <f>RANK(N164,(N164:P164,Q164:AE164))</f>
        <v>1</v>
      </c>
      <c r="E164" s="7">
        <f>RANK(O164,(N164:P164,Q164:AE164))</f>
        <v>2</v>
      </c>
      <c r="F164" s="7">
        <f>IF(P164&gt;0,RANK(P164,(N164:P164,Q164:AE164)),0)</f>
        <v>0</v>
      </c>
      <c r="G164" s="1">
        <f t="shared" si="58"/>
        <v>3248</v>
      </c>
      <c r="H164" s="2">
        <f t="shared" si="36"/>
        <v>0.14108244288072277</v>
      </c>
      <c r="I164" s="2"/>
      <c r="J164" s="2">
        <f t="shared" si="59"/>
        <v>0.57054122144036135</v>
      </c>
      <c r="K164" s="2">
        <f t="shared" si="60"/>
        <v>0.4294587785596386</v>
      </c>
      <c r="L164" s="2">
        <f t="shared" si="61"/>
        <v>0</v>
      </c>
      <c r="M164" s="2">
        <f t="shared" si="62"/>
        <v>5.5511151231257827E-17</v>
      </c>
      <c r="N164" s="1">
        <v>13135</v>
      </c>
      <c r="O164" s="1">
        <v>9887</v>
      </c>
      <c r="AG164" s="7">
        <f>IF(Q164&gt;0,RANK(Q164,(N164:P164,Q164:AE164)),0)</f>
        <v>0</v>
      </c>
      <c r="AH164" s="7">
        <f>IF(R164&gt;0,RANK(R164,(N164:P164,Q164:AE164)),0)</f>
        <v>0</v>
      </c>
      <c r="AI164" s="7">
        <f>IF(T164&gt;0,RANK(T164,(N164:P164,Q164:AE164)),0)</f>
        <v>0</v>
      </c>
      <c r="AJ164" s="7">
        <f>IF(S164&gt;0,RANK(S164,(N164:P164,Q164:AE164)),0)</f>
        <v>0</v>
      </c>
      <c r="AK164" s="2">
        <f t="shared" si="63"/>
        <v>0</v>
      </c>
      <c r="AL164" s="2">
        <f t="shared" si="64"/>
        <v>0</v>
      </c>
      <c r="AM164" s="2">
        <f t="shared" si="65"/>
        <v>0</v>
      </c>
      <c r="AN164" s="2">
        <f t="shared" si="66"/>
        <v>0</v>
      </c>
      <c r="AP164" s="6" t="s">
        <v>588</v>
      </c>
      <c r="AQ164" s="5" t="s">
        <v>1968</v>
      </c>
      <c r="AR164">
        <v>4</v>
      </c>
      <c r="AT164" s="104">
        <v>5</v>
      </c>
      <c r="AU164" s="102">
        <v>69</v>
      </c>
      <c r="AV164" s="108">
        <f t="shared" si="67"/>
        <v>5069</v>
      </c>
      <c r="AX164" s="7" t="s">
        <v>538</v>
      </c>
    </row>
    <row r="165" spans="1:50" hidden="1" outlineLevel="1">
      <c r="A165" s="6" t="s">
        <v>1538</v>
      </c>
      <c r="B165" s="5" t="s">
        <v>1968</v>
      </c>
      <c r="C165" s="1">
        <f t="shared" si="57"/>
        <v>6405</v>
      </c>
      <c r="D165" s="7">
        <f>RANK(N165,(N165:P165,Q165:AE165))</f>
        <v>2</v>
      </c>
      <c r="E165" s="7">
        <f>RANK(O165,(N165:P165,Q165:AE165))</f>
        <v>1</v>
      </c>
      <c r="F165" s="7">
        <f>IF(P165&gt;0,RANK(P165,(N165:P165,Q165:AE165)),0)</f>
        <v>0</v>
      </c>
      <c r="G165" s="1">
        <f t="shared" si="58"/>
        <v>563</v>
      </c>
      <c r="H165" s="2">
        <f t="shared" si="36"/>
        <v>8.7900078064012496E-2</v>
      </c>
      <c r="I165" s="2"/>
      <c r="J165" s="2">
        <f t="shared" si="59"/>
        <v>0.45604996096799377</v>
      </c>
      <c r="K165" s="2">
        <f t="shared" si="60"/>
        <v>0.54395003903200623</v>
      </c>
      <c r="L165" s="2">
        <f t="shared" si="61"/>
        <v>0</v>
      </c>
      <c r="M165" s="2">
        <f t="shared" si="62"/>
        <v>0</v>
      </c>
      <c r="N165" s="1">
        <v>2921</v>
      </c>
      <c r="O165" s="1">
        <v>3484</v>
      </c>
      <c r="AG165" s="7">
        <f>IF(Q165&gt;0,RANK(Q165,(N165:P165,Q165:AE165)),0)</f>
        <v>0</v>
      </c>
      <c r="AH165" s="7">
        <f>IF(R165&gt;0,RANK(R165,(N165:P165,Q165:AE165)),0)</f>
        <v>0</v>
      </c>
      <c r="AI165" s="7">
        <f>IF(T165&gt;0,RANK(T165,(N165:P165,Q165:AE165)),0)</f>
        <v>0</v>
      </c>
      <c r="AJ165" s="7">
        <f>IF(S165&gt;0,RANK(S165,(N165:P165,Q165:AE165)),0)</f>
        <v>0</v>
      </c>
      <c r="AK165" s="2">
        <f t="shared" si="63"/>
        <v>0</v>
      </c>
      <c r="AL165" s="2">
        <f t="shared" si="64"/>
        <v>0</v>
      </c>
      <c r="AM165" s="2">
        <f t="shared" si="65"/>
        <v>0</v>
      </c>
      <c r="AN165" s="2">
        <f t="shared" si="66"/>
        <v>0</v>
      </c>
      <c r="AP165" s="6" t="s">
        <v>1538</v>
      </c>
      <c r="AQ165" s="5" t="s">
        <v>1968</v>
      </c>
      <c r="AR165">
        <v>3</v>
      </c>
      <c r="AT165" s="104">
        <v>5</v>
      </c>
      <c r="AU165" s="102">
        <v>71</v>
      </c>
      <c r="AV165" s="108">
        <f t="shared" si="67"/>
        <v>5071</v>
      </c>
      <c r="AX165" s="7" t="s">
        <v>538</v>
      </c>
    </row>
    <row r="166" spans="1:50" hidden="1" outlineLevel="1">
      <c r="A166" s="6" t="s">
        <v>2005</v>
      </c>
      <c r="B166" s="5" t="s">
        <v>1968</v>
      </c>
      <c r="C166" s="1">
        <f t="shared" si="57"/>
        <v>2690</v>
      </c>
      <c r="D166" s="7">
        <f>RANK(N166,(N166:P166,Q166:AE166))</f>
        <v>1</v>
      </c>
      <c r="E166" s="7">
        <f>RANK(O166,(N166:P166,Q166:AE166))</f>
        <v>2</v>
      </c>
      <c r="F166" s="7">
        <f>IF(P166&gt;0,RANK(P166,(N166:P166,Q166:AE166)),0)</f>
        <v>0</v>
      </c>
      <c r="G166" s="1">
        <f t="shared" si="58"/>
        <v>306</v>
      </c>
      <c r="H166" s="2">
        <f t="shared" si="36"/>
        <v>0.1137546468401487</v>
      </c>
      <c r="I166" s="2"/>
      <c r="J166" s="2">
        <f t="shared" si="59"/>
        <v>0.55687732342007434</v>
      </c>
      <c r="K166" s="2">
        <f t="shared" si="60"/>
        <v>0.44312267657992566</v>
      </c>
      <c r="L166" s="2">
        <f t="shared" si="61"/>
        <v>0</v>
      </c>
      <c r="M166" s="2">
        <f t="shared" si="62"/>
        <v>0</v>
      </c>
      <c r="N166" s="1">
        <v>1498</v>
      </c>
      <c r="O166" s="1">
        <v>1192</v>
      </c>
      <c r="AG166" s="7">
        <f>IF(Q166&gt;0,RANK(Q166,(N166:P166,Q166:AE166)),0)</f>
        <v>0</v>
      </c>
      <c r="AH166" s="7">
        <f>IF(R166&gt;0,RANK(R166,(N166:P166,Q166:AE166)),0)</f>
        <v>0</v>
      </c>
      <c r="AI166" s="7">
        <f>IF(T166&gt;0,RANK(T166,(N166:P166,Q166:AE166)),0)</f>
        <v>0</v>
      </c>
      <c r="AJ166" s="7">
        <f>IF(S166&gt;0,RANK(S166,(N166:P166,Q166:AE166)),0)</f>
        <v>0</v>
      </c>
      <c r="AK166" s="2">
        <f t="shared" si="63"/>
        <v>0</v>
      </c>
      <c r="AL166" s="2">
        <f t="shared" si="64"/>
        <v>0</v>
      </c>
      <c r="AM166" s="2">
        <f t="shared" si="65"/>
        <v>0</v>
      </c>
      <c r="AN166" s="2">
        <f t="shared" si="66"/>
        <v>0</v>
      </c>
      <c r="AP166" s="6" t="s">
        <v>2005</v>
      </c>
      <c r="AQ166" s="5" t="s">
        <v>1968</v>
      </c>
      <c r="AR166">
        <v>4</v>
      </c>
      <c r="AT166" s="104">
        <v>5</v>
      </c>
      <c r="AU166" s="102">
        <v>73</v>
      </c>
      <c r="AV166" s="108">
        <f t="shared" si="67"/>
        <v>5073</v>
      </c>
      <c r="AX166" s="7" t="s">
        <v>538</v>
      </c>
    </row>
    <row r="167" spans="1:50" hidden="1" outlineLevel="1">
      <c r="A167" s="6" t="s">
        <v>1008</v>
      </c>
      <c r="B167" s="5" t="s">
        <v>1968</v>
      </c>
      <c r="C167" s="1">
        <f t="shared" si="57"/>
        <v>5698</v>
      </c>
      <c r="D167" s="7">
        <f>RANK(N167,(N167:P167,Q167:AE167))</f>
        <v>1</v>
      </c>
      <c r="E167" s="7">
        <f>RANK(O167,(N167:P167,Q167:AE167))</f>
        <v>2</v>
      </c>
      <c r="F167" s="7">
        <f>IF(P167&gt;0,RANK(P167,(N167:P167,Q167:AE167)),0)</f>
        <v>0</v>
      </c>
      <c r="G167" s="1">
        <f t="shared" si="58"/>
        <v>700</v>
      </c>
      <c r="H167" s="2">
        <f t="shared" si="36"/>
        <v>0.12285012285012285</v>
      </c>
      <c r="I167" s="2"/>
      <c r="J167" s="2">
        <f t="shared" si="59"/>
        <v>0.56142506142506143</v>
      </c>
      <c r="K167" s="2">
        <f t="shared" si="60"/>
        <v>0.43857493857493857</v>
      </c>
      <c r="L167" s="2">
        <f t="shared" si="61"/>
        <v>0</v>
      </c>
      <c r="M167" s="2">
        <f t="shared" si="62"/>
        <v>0</v>
      </c>
      <c r="N167" s="1">
        <v>3199</v>
      </c>
      <c r="O167" s="1">
        <v>2499</v>
      </c>
      <c r="AG167" s="7">
        <f>IF(Q167&gt;0,RANK(Q167,(N167:P167,Q167:AE167)),0)</f>
        <v>0</v>
      </c>
      <c r="AH167" s="7">
        <f>IF(R167&gt;0,RANK(R167,(N167:P167,Q167:AE167)),0)</f>
        <v>0</v>
      </c>
      <c r="AI167" s="7">
        <f>IF(T167&gt;0,RANK(T167,(N167:P167,Q167:AE167)),0)</f>
        <v>0</v>
      </c>
      <c r="AJ167" s="7">
        <f>IF(S167&gt;0,RANK(S167,(N167:P167,Q167:AE167)),0)</f>
        <v>0</v>
      </c>
      <c r="AK167" s="2">
        <f t="shared" si="63"/>
        <v>0</v>
      </c>
      <c r="AL167" s="2">
        <f t="shared" si="64"/>
        <v>0</v>
      </c>
      <c r="AM167" s="2">
        <f t="shared" si="65"/>
        <v>0</v>
      </c>
      <c r="AN167" s="2">
        <f t="shared" si="66"/>
        <v>0</v>
      </c>
      <c r="AP167" s="6" t="s">
        <v>1008</v>
      </c>
      <c r="AQ167" s="5" t="s">
        <v>1968</v>
      </c>
      <c r="AR167">
        <v>1</v>
      </c>
      <c r="AT167" s="104">
        <v>5</v>
      </c>
      <c r="AU167" s="102">
        <v>75</v>
      </c>
      <c r="AV167" s="108">
        <f t="shared" si="67"/>
        <v>5075</v>
      </c>
      <c r="AX167" s="7" t="s">
        <v>538</v>
      </c>
    </row>
    <row r="168" spans="1:50" hidden="1" outlineLevel="1">
      <c r="A168" s="6" t="s">
        <v>1009</v>
      </c>
      <c r="B168" s="5" t="s">
        <v>1968</v>
      </c>
      <c r="C168" s="1">
        <f t="shared" si="57"/>
        <v>3753</v>
      </c>
      <c r="D168" s="7">
        <f>RANK(N168,(N168:P168,Q168:AE168))</f>
        <v>1</v>
      </c>
      <c r="E168" s="7">
        <f>RANK(O168,(N168:P168,Q168:AE168))</f>
        <v>2</v>
      </c>
      <c r="F168" s="7">
        <f>IF(P168&gt;0,RANK(P168,(N168:P168,Q168:AE168)),0)</f>
        <v>0</v>
      </c>
      <c r="G168" s="1">
        <f t="shared" si="58"/>
        <v>495</v>
      </c>
      <c r="H168" s="2">
        <f t="shared" si="36"/>
        <v>0.13189448441247004</v>
      </c>
      <c r="I168" s="2"/>
      <c r="J168" s="2">
        <f t="shared" si="59"/>
        <v>0.56594724220623505</v>
      </c>
      <c r="K168" s="2">
        <f t="shared" si="60"/>
        <v>0.43405275779376501</v>
      </c>
      <c r="L168" s="2">
        <f t="shared" si="61"/>
        <v>0</v>
      </c>
      <c r="M168" s="2">
        <f t="shared" si="62"/>
        <v>-5.5511151231257827E-17</v>
      </c>
      <c r="N168" s="1">
        <v>2124</v>
      </c>
      <c r="O168" s="1">
        <v>1629</v>
      </c>
      <c r="AG168" s="7">
        <f>IF(Q168&gt;0,RANK(Q168,(N168:P168,Q168:AE168)),0)</f>
        <v>0</v>
      </c>
      <c r="AH168" s="7">
        <f>IF(R168&gt;0,RANK(R168,(N168:P168,Q168:AE168)),0)</f>
        <v>0</v>
      </c>
      <c r="AI168" s="7">
        <f>IF(T168&gt;0,RANK(T168,(N168:P168,Q168:AE168)),0)</f>
        <v>0</v>
      </c>
      <c r="AJ168" s="7">
        <f>IF(S168&gt;0,RANK(S168,(N168:P168,Q168:AE168)),0)</f>
        <v>0</v>
      </c>
      <c r="AK168" s="2">
        <f t="shared" si="63"/>
        <v>0</v>
      </c>
      <c r="AL168" s="2">
        <f t="shared" si="64"/>
        <v>0</v>
      </c>
      <c r="AM168" s="2">
        <f t="shared" si="65"/>
        <v>0</v>
      </c>
      <c r="AN168" s="2">
        <f t="shared" si="66"/>
        <v>0</v>
      </c>
      <c r="AP168" s="6" t="s">
        <v>1009</v>
      </c>
      <c r="AQ168" s="5" t="s">
        <v>1968</v>
      </c>
      <c r="AR168">
        <v>1</v>
      </c>
      <c r="AT168" s="104">
        <v>5</v>
      </c>
      <c r="AU168" s="102">
        <v>77</v>
      </c>
      <c r="AV168" s="108">
        <f t="shared" si="67"/>
        <v>5077</v>
      </c>
      <c r="AX168" s="7" t="s">
        <v>538</v>
      </c>
    </row>
    <row r="169" spans="1:50" hidden="1" outlineLevel="1">
      <c r="A169" s="6" t="s">
        <v>1988</v>
      </c>
      <c r="B169" s="5" t="s">
        <v>1968</v>
      </c>
      <c r="C169" s="1">
        <f t="shared" si="57"/>
        <v>3400</v>
      </c>
      <c r="D169" s="7">
        <f>RANK(N169,(N169:P169,Q169:AE169))</f>
        <v>1</v>
      </c>
      <c r="E169" s="7">
        <f>RANK(O169,(N169:P169,Q169:AE169))</f>
        <v>2</v>
      </c>
      <c r="F169" s="7">
        <f>IF(P169&gt;0,RANK(P169,(N169:P169,Q169:AE169)),0)</f>
        <v>0</v>
      </c>
      <c r="G169" s="1">
        <f t="shared" si="58"/>
        <v>100</v>
      </c>
      <c r="H169" s="2">
        <f t="shared" si="36"/>
        <v>2.9411764705882353E-2</v>
      </c>
      <c r="I169" s="2"/>
      <c r="J169" s="2">
        <f t="shared" si="59"/>
        <v>0.5135294117647059</v>
      </c>
      <c r="K169" s="2">
        <f t="shared" si="60"/>
        <v>0.48411764705882354</v>
      </c>
      <c r="L169" s="2">
        <f t="shared" si="61"/>
        <v>0</v>
      </c>
      <c r="M169" s="2">
        <f t="shared" si="62"/>
        <v>2.3529411764705577E-3</v>
      </c>
      <c r="N169" s="1">
        <v>1746</v>
      </c>
      <c r="O169" s="1">
        <v>1646</v>
      </c>
      <c r="AA169" s="1">
        <v>8</v>
      </c>
      <c r="AG169" s="7">
        <f>IF(Q169&gt;0,RANK(Q169,(N169:P169,Q169:AE169)),0)</f>
        <v>0</v>
      </c>
      <c r="AH169" s="7">
        <f>IF(R169&gt;0,RANK(R169,(N169:P169,Q169:AE169)),0)</f>
        <v>0</v>
      </c>
      <c r="AI169" s="7">
        <f>IF(T169&gt;0,RANK(T169,(N169:P169,Q169:AE169)),0)</f>
        <v>0</v>
      </c>
      <c r="AJ169" s="7">
        <f>IF(S169&gt;0,RANK(S169,(N169:P169,Q169:AE169)),0)</f>
        <v>0</v>
      </c>
      <c r="AK169" s="2">
        <f t="shared" si="63"/>
        <v>0</v>
      </c>
      <c r="AL169" s="2">
        <f t="shared" si="64"/>
        <v>0</v>
      </c>
      <c r="AM169" s="2">
        <f t="shared" si="65"/>
        <v>0</v>
      </c>
      <c r="AN169" s="2">
        <f t="shared" si="66"/>
        <v>0</v>
      </c>
      <c r="AP169" s="6" t="s">
        <v>1988</v>
      </c>
      <c r="AQ169" s="5" t="s">
        <v>1968</v>
      </c>
      <c r="AR169">
        <v>4</v>
      </c>
      <c r="AT169" s="104">
        <v>5</v>
      </c>
      <c r="AU169" s="102">
        <v>79</v>
      </c>
      <c r="AV169" s="108">
        <f t="shared" si="67"/>
        <v>5079</v>
      </c>
      <c r="AX169" s="7" t="s">
        <v>538</v>
      </c>
    </row>
    <row r="170" spans="1:50" hidden="1" outlineLevel="1">
      <c r="A170" s="6" t="s">
        <v>494</v>
      </c>
      <c r="B170" s="5" t="s">
        <v>1968</v>
      </c>
      <c r="C170" s="1">
        <f t="shared" si="57"/>
        <v>4416</v>
      </c>
      <c r="D170" s="7">
        <f>RANK(N170,(N170:P170,Q170:AE170))</f>
        <v>1</v>
      </c>
      <c r="E170" s="7">
        <f>RANK(O170,(N170:P170,Q170:AE170))</f>
        <v>2</v>
      </c>
      <c r="F170" s="7">
        <f>IF(P170&gt;0,RANK(P170,(N170:P170,Q170:AE170)),0)</f>
        <v>0</v>
      </c>
      <c r="G170" s="1">
        <f t="shared" si="58"/>
        <v>488</v>
      </c>
      <c r="H170" s="2">
        <f t="shared" si="36"/>
        <v>0.1105072463768116</v>
      </c>
      <c r="I170" s="2"/>
      <c r="J170" s="2">
        <f t="shared" si="59"/>
        <v>0.55525362318840576</v>
      </c>
      <c r="K170" s="2">
        <f t="shared" si="60"/>
        <v>0.44474637681159418</v>
      </c>
      <c r="L170" s="2">
        <f t="shared" si="61"/>
        <v>0</v>
      </c>
      <c r="M170" s="2">
        <f t="shared" si="62"/>
        <v>5.5511151231257827E-17</v>
      </c>
      <c r="N170" s="1">
        <v>2452</v>
      </c>
      <c r="O170" s="1">
        <v>1964</v>
      </c>
      <c r="AG170" s="7">
        <f>IF(Q170&gt;0,RANK(Q170,(N170:P170,Q170:AE170)),0)</f>
        <v>0</v>
      </c>
      <c r="AH170" s="7">
        <f>IF(R170&gt;0,RANK(R170,(N170:P170,Q170:AE170)),0)</f>
        <v>0</v>
      </c>
      <c r="AI170" s="7">
        <f>IF(T170&gt;0,RANK(T170,(N170:P170,Q170:AE170)),0)</f>
        <v>0</v>
      </c>
      <c r="AJ170" s="7">
        <f>IF(S170&gt;0,RANK(S170,(N170:P170,Q170:AE170)),0)</f>
        <v>0</v>
      </c>
      <c r="AK170" s="2">
        <f t="shared" si="63"/>
        <v>0</v>
      </c>
      <c r="AL170" s="2">
        <f t="shared" si="64"/>
        <v>0</v>
      </c>
      <c r="AM170" s="2">
        <f t="shared" si="65"/>
        <v>0</v>
      </c>
      <c r="AN170" s="2">
        <f t="shared" si="66"/>
        <v>0</v>
      </c>
      <c r="AP170" s="6" t="s">
        <v>494</v>
      </c>
      <c r="AQ170" s="5" t="s">
        <v>1968</v>
      </c>
      <c r="AR170">
        <v>4</v>
      </c>
      <c r="AT170" s="104">
        <v>5</v>
      </c>
      <c r="AU170" s="102">
        <v>81</v>
      </c>
      <c r="AV170" s="108">
        <f t="shared" si="67"/>
        <v>5081</v>
      </c>
      <c r="AX170" s="7" t="s">
        <v>538</v>
      </c>
    </row>
    <row r="171" spans="1:50" hidden="1" outlineLevel="1">
      <c r="A171" s="6" t="s">
        <v>2447</v>
      </c>
      <c r="B171" s="5" t="s">
        <v>1968</v>
      </c>
      <c r="C171" s="1">
        <f t="shared" si="57"/>
        <v>7220</v>
      </c>
      <c r="D171" s="7">
        <f>RANK(N171,(N171:P171,Q171:AE171))</f>
        <v>2</v>
      </c>
      <c r="E171" s="7">
        <f>RANK(O171,(N171:P171,Q171:AE171))</f>
        <v>1</v>
      </c>
      <c r="F171" s="7">
        <f>IF(P171&gt;0,RANK(P171,(N171:P171,Q171:AE171)),0)</f>
        <v>0</v>
      </c>
      <c r="G171" s="1">
        <f t="shared" si="58"/>
        <v>441</v>
      </c>
      <c r="H171" s="2">
        <f t="shared" si="36"/>
        <v>6.10803324099723E-2</v>
      </c>
      <c r="I171" s="2"/>
      <c r="J171" s="2">
        <f t="shared" si="59"/>
        <v>0.46939058171745152</v>
      </c>
      <c r="K171" s="2">
        <f t="shared" si="60"/>
        <v>0.53047091412742386</v>
      </c>
      <c r="L171" s="2">
        <f t="shared" si="61"/>
        <v>0</v>
      </c>
      <c r="M171" s="2">
        <f t="shared" si="62"/>
        <v>1.3850415512461911E-4</v>
      </c>
      <c r="N171" s="1">
        <v>3389</v>
      </c>
      <c r="O171" s="1">
        <v>3830</v>
      </c>
      <c r="AA171" s="1">
        <v>1</v>
      </c>
      <c r="AG171" s="7">
        <f>IF(Q171&gt;0,RANK(Q171,(N171:P171,Q171:AE171)),0)</f>
        <v>0</v>
      </c>
      <c r="AH171" s="7">
        <f>IF(R171&gt;0,RANK(R171,(N171:P171,Q171:AE171)),0)</f>
        <v>0</v>
      </c>
      <c r="AI171" s="7">
        <f>IF(T171&gt;0,RANK(T171,(N171:P171,Q171:AE171)),0)</f>
        <v>0</v>
      </c>
      <c r="AJ171" s="7">
        <f>IF(S171&gt;0,RANK(S171,(N171:P171,Q171:AE171)),0)</f>
        <v>0</v>
      </c>
      <c r="AK171" s="2">
        <f t="shared" si="63"/>
        <v>0</v>
      </c>
      <c r="AL171" s="2">
        <f t="shared" si="64"/>
        <v>0</v>
      </c>
      <c r="AM171" s="2">
        <f t="shared" si="65"/>
        <v>0</v>
      </c>
      <c r="AN171" s="2">
        <f t="shared" si="66"/>
        <v>0</v>
      </c>
      <c r="AP171" s="6" t="s">
        <v>2447</v>
      </c>
      <c r="AQ171" s="5" t="s">
        <v>1968</v>
      </c>
      <c r="AR171">
        <v>3</v>
      </c>
      <c r="AT171" s="104">
        <v>5</v>
      </c>
      <c r="AU171" s="102">
        <v>83</v>
      </c>
      <c r="AV171" s="108">
        <f t="shared" si="67"/>
        <v>5083</v>
      </c>
      <c r="AX171" s="7" t="s">
        <v>538</v>
      </c>
    </row>
    <row r="172" spans="1:50" hidden="1" outlineLevel="1">
      <c r="A172" s="6" t="s">
        <v>110</v>
      </c>
      <c r="B172" s="5" t="s">
        <v>1968</v>
      </c>
      <c r="C172" s="1">
        <f t="shared" si="57"/>
        <v>16493</v>
      </c>
      <c r="D172" s="7">
        <f>RANK(N172,(N172:P172,Q172:AE172))</f>
        <v>2</v>
      </c>
      <c r="E172" s="7">
        <f>RANK(O172,(N172:P172,Q172:AE172))</f>
        <v>1</v>
      </c>
      <c r="F172" s="7">
        <f>IF(P172&gt;0,RANK(P172,(N172:P172,Q172:AE172)),0)</f>
        <v>0</v>
      </c>
      <c r="G172" s="1">
        <f t="shared" si="58"/>
        <v>3477</v>
      </c>
      <c r="H172" s="2">
        <f t="shared" si="36"/>
        <v>0.21081671011944461</v>
      </c>
      <c r="I172" s="2"/>
      <c r="J172" s="2">
        <f t="shared" si="59"/>
        <v>0.39459164494027771</v>
      </c>
      <c r="K172" s="2">
        <f t="shared" si="60"/>
        <v>0.60540835505972235</v>
      </c>
      <c r="L172" s="2">
        <f t="shared" si="61"/>
        <v>0</v>
      </c>
      <c r="M172" s="2">
        <f t="shared" si="62"/>
        <v>-1.1102230246251565E-16</v>
      </c>
      <c r="N172" s="1">
        <v>6508</v>
      </c>
      <c r="O172" s="1">
        <v>9985</v>
      </c>
      <c r="AG172" s="7">
        <f>IF(Q172&gt;0,RANK(Q172,(N172:P172,Q172:AE172)),0)</f>
        <v>0</v>
      </c>
      <c r="AH172" s="7">
        <f>IF(R172&gt;0,RANK(R172,(N172:P172,Q172:AE172)),0)</f>
        <v>0</v>
      </c>
      <c r="AI172" s="7">
        <f>IF(T172&gt;0,RANK(T172,(N172:P172,Q172:AE172)),0)</f>
        <v>0</v>
      </c>
      <c r="AJ172" s="7">
        <f>IF(S172&gt;0,RANK(S172,(N172:P172,Q172:AE172)),0)</f>
        <v>0</v>
      </c>
      <c r="AK172" s="2">
        <f t="shared" si="63"/>
        <v>0</v>
      </c>
      <c r="AL172" s="2">
        <f t="shared" si="64"/>
        <v>0</v>
      </c>
      <c r="AM172" s="2">
        <f t="shared" si="65"/>
        <v>0</v>
      </c>
      <c r="AN172" s="2">
        <f t="shared" si="66"/>
        <v>0</v>
      </c>
      <c r="AP172" s="6" t="s">
        <v>110</v>
      </c>
      <c r="AQ172" s="5" t="s">
        <v>1968</v>
      </c>
      <c r="AR172">
        <v>1</v>
      </c>
      <c r="AT172" s="104">
        <v>5</v>
      </c>
      <c r="AU172" s="102">
        <v>85</v>
      </c>
      <c r="AV172" s="108">
        <f t="shared" si="67"/>
        <v>5085</v>
      </c>
      <c r="AX172" s="7" t="s">
        <v>538</v>
      </c>
    </row>
    <row r="173" spans="1:50" hidden="1" outlineLevel="1">
      <c r="A173" s="6" t="s">
        <v>1228</v>
      </c>
      <c r="B173" s="5" t="s">
        <v>1968</v>
      </c>
      <c r="C173" s="1">
        <f t="shared" si="57"/>
        <v>4902</v>
      </c>
      <c r="D173" s="7">
        <f>RANK(N173,(N173:P173,Q173:AE173))</f>
        <v>2</v>
      </c>
      <c r="E173" s="7">
        <f>RANK(O173,(N173:P173,Q173:AE173))</f>
        <v>1</v>
      </c>
      <c r="F173" s="7">
        <f>IF(P173&gt;0,RANK(P173,(N173:P173,Q173:AE173)),0)</f>
        <v>0</v>
      </c>
      <c r="G173" s="1">
        <f t="shared" si="58"/>
        <v>796</v>
      </c>
      <c r="H173" s="2">
        <f t="shared" si="36"/>
        <v>0.16238270093839249</v>
      </c>
      <c r="I173" s="2"/>
      <c r="J173" s="2">
        <f t="shared" si="59"/>
        <v>0.41860465116279072</v>
      </c>
      <c r="K173" s="2">
        <f t="shared" si="60"/>
        <v>0.58098735210118324</v>
      </c>
      <c r="L173" s="2">
        <f t="shared" si="61"/>
        <v>0</v>
      </c>
      <c r="M173" s="2">
        <f t="shared" si="62"/>
        <v>4.0799673602598396E-4</v>
      </c>
      <c r="N173" s="1">
        <v>2052</v>
      </c>
      <c r="O173" s="1">
        <v>2848</v>
      </c>
      <c r="AA173" s="1">
        <v>2</v>
      </c>
      <c r="AG173" s="7">
        <f>IF(Q173&gt;0,RANK(Q173,(N173:P173,Q173:AE173)),0)</f>
        <v>0</v>
      </c>
      <c r="AH173" s="7">
        <f>IF(R173&gt;0,RANK(R173,(N173:P173,Q173:AE173)),0)</f>
        <v>0</v>
      </c>
      <c r="AI173" s="7">
        <f>IF(T173&gt;0,RANK(T173,(N173:P173,Q173:AE173)),0)</f>
        <v>0</v>
      </c>
      <c r="AJ173" s="7">
        <f>IF(S173&gt;0,RANK(S173,(N173:P173,Q173:AE173)),0)</f>
        <v>0</v>
      </c>
      <c r="AK173" s="2">
        <f t="shared" si="63"/>
        <v>0</v>
      </c>
      <c r="AL173" s="2">
        <f t="shared" si="64"/>
        <v>0</v>
      </c>
      <c r="AM173" s="2">
        <f t="shared" si="65"/>
        <v>0</v>
      </c>
      <c r="AN173" s="2">
        <f t="shared" si="66"/>
        <v>0</v>
      </c>
      <c r="AP173" s="6" t="s">
        <v>1228</v>
      </c>
      <c r="AQ173" s="5" t="s">
        <v>1968</v>
      </c>
      <c r="AR173">
        <v>3</v>
      </c>
      <c r="AT173" s="104">
        <v>5</v>
      </c>
      <c r="AU173" s="102">
        <v>87</v>
      </c>
      <c r="AV173" s="108">
        <f t="shared" si="67"/>
        <v>5087</v>
      </c>
      <c r="AX173" s="7" t="s">
        <v>538</v>
      </c>
    </row>
    <row r="174" spans="1:50" hidden="1" outlineLevel="1">
      <c r="A174" s="6" t="s">
        <v>1710</v>
      </c>
      <c r="B174" s="5" t="s">
        <v>1968</v>
      </c>
      <c r="C174" s="1">
        <f t="shared" si="57"/>
        <v>5160</v>
      </c>
      <c r="D174" s="7">
        <f>RANK(N174,(N174:P174,Q174:AE174))</f>
        <v>2</v>
      </c>
      <c r="E174" s="7">
        <f>RANK(O174,(N174:P174,Q174:AE174))</f>
        <v>1</v>
      </c>
      <c r="F174" s="7">
        <f>IF(P174&gt;0,RANK(P174,(N174:P174,Q174:AE174)),0)</f>
        <v>0</v>
      </c>
      <c r="G174" s="1">
        <f t="shared" si="58"/>
        <v>554</v>
      </c>
      <c r="H174" s="2">
        <f t="shared" si="36"/>
        <v>0.10736434108527132</v>
      </c>
      <c r="I174" s="2"/>
      <c r="J174" s="2">
        <f t="shared" si="59"/>
        <v>0.41879844961240309</v>
      </c>
      <c r="K174" s="2">
        <f t="shared" si="60"/>
        <v>0.52616279069767447</v>
      </c>
      <c r="L174" s="2">
        <f t="shared" si="61"/>
        <v>0</v>
      </c>
      <c r="M174" s="2">
        <f t="shared" si="62"/>
        <v>5.5038759689922445E-2</v>
      </c>
      <c r="N174" s="1">
        <v>2161</v>
      </c>
      <c r="O174" s="1">
        <v>2715</v>
      </c>
      <c r="AA174" s="1">
        <f>144+139+1</f>
        <v>284</v>
      </c>
      <c r="AG174" s="7">
        <f>IF(Q174&gt;0,RANK(Q174,(N174:P174,Q174:AE174)),0)</f>
        <v>0</v>
      </c>
      <c r="AH174" s="7">
        <f>IF(R174&gt;0,RANK(R174,(N174:P174,Q174:AE174)),0)</f>
        <v>0</v>
      </c>
      <c r="AI174" s="7">
        <f>IF(T174&gt;0,RANK(T174,(N174:P174,Q174:AE174)),0)</f>
        <v>0</v>
      </c>
      <c r="AJ174" s="7">
        <f>IF(S174&gt;0,RANK(S174,(N174:P174,Q174:AE174)),0)</f>
        <v>0</v>
      </c>
      <c r="AK174" s="2">
        <f t="shared" si="63"/>
        <v>0</v>
      </c>
      <c r="AL174" s="2">
        <f t="shared" si="64"/>
        <v>0</v>
      </c>
      <c r="AM174" s="2">
        <f t="shared" si="65"/>
        <v>0</v>
      </c>
      <c r="AN174" s="2">
        <f t="shared" si="66"/>
        <v>0</v>
      </c>
      <c r="AP174" s="6" t="s">
        <v>1710</v>
      </c>
      <c r="AQ174" s="5" t="s">
        <v>1968</v>
      </c>
      <c r="AR174">
        <v>3</v>
      </c>
      <c r="AT174" s="104">
        <v>5</v>
      </c>
      <c r="AU174" s="102">
        <v>89</v>
      </c>
      <c r="AV174" s="108">
        <f t="shared" si="67"/>
        <v>5089</v>
      </c>
      <c r="AX174" s="7" t="s">
        <v>538</v>
      </c>
    </row>
    <row r="175" spans="1:50" hidden="1" outlineLevel="1">
      <c r="A175" s="6" t="s">
        <v>2232</v>
      </c>
      <c r="B175" s="5" t="s">
        <v>1968</v>
      </c>
      <c r="C175" s="1">
        <f t="shared" si="57"/>
        <v>10857</v>
      </c>
      <c r="D175" s="7">
        <f>RANK(N175,(N175:P175,Q175:AE175))</f>
        <v>2</v>
      </c>
      <c r="E175" s="7">
        <f>RANK(O175,(N175:P175,Q175:AE175))</f>
        <v>1</v>
      </c>
      <c r="F175" s="7">
        <f>IF(P175&gt;0,RANK(P175,(N175:P175,Q175:AE175)),0)</f>
        <v>0</v>
      </c>
      <c r="G175" s="1">
        <f t="shared" si="58"/>
        <v>911</v>
      </c>
      <c r="H175" s="2">
        <f t="shared" si="36"/>
        <v>8.390899880261582E-2</v>
      </c>
      <c r="I175" s="2"/>
      <c r="J175" s="2">
        <f t="shared" si="59"/>
        <v>0.45786128764852169</v>
      </c>
      <c r="K175" s="2">
        <f t="shared" si="60"/>
        <v>0.54177028645113756</v>
      </c>
      <c r="L175" s="2">
        <f t="shared" si="61"/>
        <v>0</v>
      </c>
      <c r="M175" s="2">
        <f t="shared" si="62"/>
        <v>3.6842590034069644E-4</v>
      </c>
      <c r="N175" s="1">
        <v>4971</v>
      </c>
      <c r="O175" s="1">
        <v>5882</v>
      </c>
      <c r="AA175" s="1">
        <v>4</v>
      </c>
      <c r="AG175" s="7">
        <f>IF(Q175&gt;0,RANK(Q175,(N175:P175,Q175:AE175)),0)</f>
        <v>0</v>
      </c>
      <c r="AH175" s="7">
        <f>IF(R175&gt;0,RANK(R175,(N175:P175,Q175:AE175)),0)</f>
        <v>0</v>
      </c>
      <c r="AI175" s="7">
        <f>IF(T175&gt;0,RANK(T175,(N175:P175,Q175:AE175)),0)</f>
        <v>0</v>
      </c>
      <c r="AJ175" s="7">
        <f>IF(S175&gt;0,RANK(S175,(N175:P175,Q175:AE175)),0)</f>
        <v>0</v>
      </c>
      <c r="AK175" s="2">
        <f t="shared" si="63"/>
        <v>0</v>
      </c>
      <c r="AL175" s="2">
        <f t="shared" si="64"/>
        <v>0</v>
      </c>
      <c r="AM175" s="2">
        <f t="shared" si="65"/>
        <v>0</v>
      </c>
      <c r="AN175" s="2">
        <f t="shared" si="66"/>
        <v>0</v>
      </c>
      <c r="AP175" s="6" t="s">
        <v>2232</v>
      </c>
      <c r="AQ175" s="5" t="s">
        <v>1968</v>
      </c>
      <c r="AR175">
        <v>4</v>
      </c>
      <c r="AT175" s="104">
        <v>5</v>
      </c>
      <c r="AU175" s="102">
        <v>91</v>
      </c>
      <c r="AV175" s="108">
        <f t="shared" si="67"/>
        <v>5091</v>
      </c>
      <c r="AX175" s="7" t="s">
        <v>538</v>
      </c>
    </row>
    <row r="176" spans="1:50" hidden="1" outlineLevel="1">
      <c r="A176" s="6" t="s">
        <v>415</v>
      </c>
      <c r="B176" s="5" t="s">
        <v>1968</v>
      </c>
      <c r="C176" s="1">
        <f t="shared" si="57"/>
        <v>10882</v>
      </c>
      <c r="D176" s="7">
        <f>RANK(N176,(N176:P176,Q176:AE176))</f>
        <v>1</v>
      </c>
      <c r="E176" s="7">
        <f>RANK(O176,(N176:P176,Q176:AE176))</f>
        <v>2</v>
      </c>
      <c r="F176" s="7">
        <f>IF(P176&gt;0,RANK(P176,(N176:P176,Q176:AE176)),0)</f>
        <v>0</v>
      </c>
      <c r="G176" s="1">
        <f t="shared" si="58"/>
        <v>244</v>
      </c>
      <c r="H176" s="2">
        <f t="shared" si="36"/>
        <v>2.2422348832935122E-2</v>
      </c>
      <c r="I176" s="2"/>
      <c r="J176" s="2">
        <f t="shared" si="59"/>
        <v>0.51121117441646757</v>
      </c>
      <c r="K176" s="2">
        <f t="shared" si="60"/>
        <v>0.48878882558353243</v>
      </c>
      <c r="L176" s="2">
        <f t="shared" si="61"/>
        <v>0</v>
      </c>
      <c r="M176" s="2">
        <f t="shared" si="62"/>
        <v>0</v>
      </c>
      <c r="N176" s="1">
        <v>5563</v>
      </c>
      <c r="O176" s="1">
        <v>5319</v>
      </c>
      <c r="AG176" s="7">
        <f>IF(Q176&gt;0,RANK(Q176,(N176:P176,Q176:AE176)),0)</f>
        <v>0</v>
      </c>
      <c r="AH176" s="7">
        <f>IF(R176&gt;0,RANK(R176,(N176:P176,Q176:AE176)),0)</f>
        <v>0</v>
      </c>
      <c r="AI176" s="7">
        <f>IF(T176&gt;0,RANK(T176,(N176:P176,Q176:AE176)),0)</f>
        <v>0</v>
      </c>
      <c r="AJ176" s="7">
        <f>IF(S176&gt;0,RANK(S176,(N176:P176,Q176:AE176)),0)</f>
        <v>0</v>
      </c>
      <c r="AK176" s="2">
        <f t="shared" si="63"/>
        <v>0</v>
      </c>
      <c r="AL176" s="2">
        <f t="shared" si="64"/>
        <v>0</v>
      </c>
      <c r="AM176" s="2">
        <f t="shared" si="65"/>
        <v>0</v>
      </c>
      <c r="AN176" s="2">
        <f t="shared" si="66"/>
        <v>0</v>
      </c>
      <c r="AP176" s="6" t="s">
        <v>415</v>
      </c>
      <c r="AQ176" s="5" t="s">
        <v>1968</v>
      </c>
      <c r="AR176">
        <v>1</v>
      </c>
      <c r="AT176" s="104">
        <v>5</v>
      </c>
      <c r="AU176" s="102">
        <v>93</v>
      </c>
      <c r="AV176" s="108">
        <f t="shared" si="67"/>
        <v>5093</v>
      </c>
      <c r="AX176" s="7" t="s">
        <v>538</v>
      </c>
    </row>
    <row r="177" spans="1:50" hidden="1" outlineLevel="1">
      <c r="A177" s="6" t="s">
        <v>2020</v>
      </c>
      <c r="B177" s="5" t="s">
        <v>1968</v>
      </c>
      <c r="C177" s="1">
        <f t="shared" si="57"/>
        <v>2935</v>
      </c>
      <c r="D177" s="7">
        <f>RANK(N177,(N177:P177,Q177:AE177))</f>
        <v>1</v>
      </c>
      <c r="E177" s="7">
        <f>RANK(O177,(N177:P177,Q177:AE177))</f>
        <v>2</v>
      </c>
      <c r="F177" s="7">
        <f>IF(P177&gt;0,RANK(P177,(N177:P177,Q177:AE177)),0)</f>
        <v>0</v>
      </c>
      <c r="G177" s="1">
        <f t="shared" si="58"/>
        <v>383</v>
      </c>
      <c r="H177" s="2">
        <f t="shared" ref="H177:H240" si="68">G177/C177</f>
        <v>0.13049403747870528</v>
      </c>
      <c r="I177" s="2"/>
      <c r="J177" s="2">
        <f t="shared" si="59"/>
        <v>0.56524701873935268</v>
      </c>
      <c r="K177" s="2">
        <f t="shared" si="60"/>
        <v>0.43475298126064738</v>
      </c>
      <c r="L177" s="2">
        <f t="shared" si="61"/>
        <v>0</v>
      </c>
      <c r="M177" s="2">
        <f t="shared" si="62"/>
        <v>-5.5511151231257827E-17</v>
      </c>
      <c r="N177" s="1">
        <v>1659</v>
      </c>
      <c r="O177" s="1">
        <v>1276</v>
      </c>
      <c r="AG177" s="7">
        <f>IF(Q177&gt;0,RANK(Q177,(N177:P177,Q177:AE177)),0)</f>
        <v>0</v>
      </c>
      <c r="AH177" s="7">
        <f>IF(R177&gt;0,RANK(R177,(N177:P177,Q177:AE177)),0)</f>
        <v>0</v>
      </c>
      <c r="AI177" s="7">
        <f>IF(T177&gt;0,RANK(T177,(N177:P177,Q177:AE177)),0)</f>
        <v>0</v>
      </c>
      <c r="AJ177" s="7">
        <f>IF(S177&gt;0,RANK(S177,(N177:P177,Q177:AE177)),0)</f>
        <v>0</v>
      </c>
      <c r="AK177" s="2">
        <f t="shared" si="63"/>
        <v>0</v>
      </c>
      <c r="AL177" s="2">
        <f t="shared" si="64"/>
        <v>0</v>
      </c>
      <c r="AM177" s="2">
        <f t="shared" si="65"/>
        <v>0</v>
      </c>
      <c r="AN177" s="2">
        <f t="shared" si="66"/>
        <v>0</v>
      </c>
      <c r="AP177" s="6" t="s">
        <v>2020</v>
      </c>
      <c r="AQ177" s="5" t="s">
        <v>1968</v>
      </c>
      <c r="AR177">
        <v>1</v>
      </c>
      <c r="AT177" s="104">
        <v>5</v>
      </c>
      <c r="AU177" s="102">
        <v>95</v>
      </c>
      <c r="AV177" s="108">
        <f t="shared" si="67"/>
        <v>5095</v>
      </c>
      <c r="AX177" s="7" t="s">
        <v>538</v>
      </c>
    </row>
    <row r="178" spans="1:50" hidden="1" outlineLevel="1">
      <c r="A178" s="6" t="s">
        <v>2776</v>
      </c>
      <c r="B178" s="5" t="s">
        <v>1968</v>
      </c>
      <c r="C178" s="1">
        <f t="shared" si="57"/>
        <v>3173</v>
      </c>
      <c r="D178" s="7">
        <f>RANK(N178,(N178:P178,Q178:AE178))</f>
        <v>2</v>
      </c>
      <c r="E178" s="7">
        <f>RANK(O178,(N178:P178,Q178:AE178))</f>
        <v>1</v>
      </c>
      <c r="F178" s="7">
        <f>IF(P178&gt;0,RANK(P178,(N178:P178,Q178:AE178)),0)</f>
        <v>0</v>
      </c>
      <c r="G178" s="1">
        <f t="shared" si="58"/>
        <v>705</v>
      </c>
      <c r="H178" s="2">
        <f t="shared" si="68"/>
        <v>0.22218720453829183</v>
      </c>
      <c r="I178" s="2"/>
      <c r="J178" s="2">
        <f t="shared" si="59"/>
        <v>0.38890639773085406</v>
      </c>
      <c r="K178" s="2">
        <f t="shared" si="60"/>
        <v>0.61109360226914589</v>
      </c>
      <c r="L178" s="2">
        <f t="shared" si="61"/>
        <v>0</v>
      </c>
      <c r="M178" s="2">
        <f t="shared" si="62"/>
        <v>1.1102230246251565E-16</v>
      </c>
      <c r="N178" s="1">
        <v>1234</v>
      </c>
      <c r="O178" s="1">
        <v>1939</v>
      </c>
      <c r="AG178" s="7">
        <f>IF(Q178&gt;0,RANK(Q178,(N178:P178,Q178:AE178)),0)</f>
        <v>0</v>
      </c>
      <c r="AH178" s="7">
        <f>IF(R178&gt;0,RANK(R178,(N178:P178,Q178:AE178)),0)</f>
        <v>0</v>
      </c>
      <c r="AI178" s="7">
        <f>IF(T178&gt;0,RANK(T178,(N178:P178,Q178:AE178)),0)</f>
        <v>0</v>
      </c>
      <c r="AJ178" s="7">
        <f>IF(S178&gt;0,RANK(S178,(N178:P178,Q178:AE178)),0)</f>
        <v>0</v>
      </c>
      <c r="AK178" s="2">
        <f t="shared" si="63"/>
        <v>0</v>
      </c>
      <c r="AL178" s="2">
        <f t="shared" si="64"/>
        <v>0</v>
      </c>
      <c r="AM178" s="2">
        <f t="shared" si="65"/>
        <v>0</v>
      </c>
      <c r="AN178" s="2">
        <f t="shared" si="66"/>
        <v>0</v>
      </c>
      <c r="AP178" s="6" t="s">
        <v>2776</v>
      </c>
      <c r="AQ178" s="5" t="s">
        <v>1968</v>
      </c>
      <c r="AR178">
        <v>4</v>
      </c>
      <c r="AT178" s="104">
        <v>5</v>
      </c>
      <c r="AU178" s="102">
        <v>97</v>
      </c>
      <c r="AV178" s="108">
        <f t="shared" si="67"/>
        <v>5097</v>
      </c>
      <c r="AX178" s="7" t="s">
        <v>538</v>
      </c>
    </row>
    <row r="179" spans="1:50" hidden="1" outlineLevel="1">
      <c r="A179" s="6" t="s">
        <v>2224</v>
      </c>
      <c r="B179" s="5" t="s">
        <v>1968</v>
      </c>
      <c r="C179" s="1">
        <f t="shared" si="57"/>
        <v>3087</v>
      </c>
      <c r="D179" s="7">
        <f>RANK(N179,(N179:P179,Q179:AE179))</f>
        <v>1</v>
      </c>
      <c r="E179" s="7">
        <f>RANK(O179,(N179:P179,Q179:AE179))</f>
        <v>2</v>
      </c>
      <c r="F179" s="7">
        <f>IF(P179&gt;0,RANK(P179,(N179:P179,Q179:AE179)),0)</f>
        <v>0</v>
      </c>
      <c r="G179" s="1">
        <f t="shared" si="58"/>
        <v>379</v>
      </c>
      <c r="H179" s="2">
        <f t="shared" si="68"/>
        <v>0.12277291869128604</v>
      </c>
      <c r="I179" s="2"/>
      <c r="J179" s="2">
        <f t="shared" si="59"/>
        <v>0.56138645934564302</v>
      </c>
      <c r="K179" s="2">
        <f t="shared" si="60"/>
        <v>0.43861354065435698</v>
      </c>
      <c r="L179" s="2">
        <f t="shared" si="61"/>
        <v>0</v>
      </c>
      <c r="M179" s="2">
        <f t="shared" si="62"/>
        <v>0</v>
      </c>
      <c r="N179" s="1">
        <v>1733</v>
      </c>
      <c r="O179" s="1">
        <v>1354</v>
      </c>
      <c r="AG179" s="7">
        <f>IF(Q179&gt;0,RANK(Q179,(N179:P179,Q179:AE179)),0)</f>
        <v>0</v>
      </c>
      <c r="AH179" s="7">
        <f>IF(R179&gt;0,RANK(R179,(N179:P179,Q179:AE179)),0)</f>
        <v>0</v>
      </c>
      <c r="AI179" s="7">
        <f>IF(T179&gt;0,RANK(T179,(N179:P179,Q179:AE179)),0)</f>
        <v>0</v>
      </c>
      <c r="AJ179" s="7">
        <f>IF(S179&gt;0,RANK(S179,(N179:P179,Q179:AE179)),0)</f>
        <v>0</v>
      </c>
      <c r="AK179" s="2">
        <f t="shared" si="63"/>
        <v>0</v>
      </c>
      <c r="AL179" s="2">
        <f t="shared" si="64"/>
        <v>0</v>
      </c>
      <c r="AM179" s="2">
        <f t="shared" si="65"/>
        <v>0</v>
      </c>
      <c r="AN179" s="2">
        <f t="shared" si="66"/>
        <v>0</v>
      </c>
      <c r="AP179" s="6" t="s">
        <v>2224</v>
      </c>
      <c r="AQ179" s="5" t="s">
        <v>1968</v>
      </c>
      <c r="AR179">
        <v>4</v>
      </c>
      <c r="AT179" s="104">
        <v>5</v>
      </c>
      <c r="AU179" s="102">
        <v>99</v>
      </c>
      <c r="AV179" s="108">
        <f t="shared" si="67"/>
        <v>5099</v>
      </c>
      <c r="AX179" s="7" t="s">
        <v>538</v>
      </c>
    </row>
    <row r="180" spans="1:50" hidden="1" outlineLevel="1">
      <c r="A180" s="6" t="s">
        <v>2647</v>
      </c>
      <c r="B180" s="5" t="s">
        <v>1968</v>
      </c>
      <c r="C180" s="1">
        <f t="shared" si="57"/>
        <v>3525</v>
      </c>
      <c r="D180" s="7">
        <f>RANK(N180,(N180:P180,Q180:AE180))</f>
        <v>2</v>
      </c>
      <c r="E180" s="7">
        <f>RANK(O180,(N180:P180,Q180:AE180))</f>
        <v>1</v>
      </c>
      <c r="F180" s="7">
        <f>IF(P180&gt;0,RANK(P180,(N180:P180,Q180:AE180)),0)</f>
        <v>0</v>
      </c>
      <c r="G180" s="1">
        <f t="shared" si="58"/>
        <v>781</v>
      </c>
      <c r="H180" s="2">
        <f t="shared" si="68"/>
        <v>0.22156028368794325</v>
      </c>
      <c r="I180" s="2"/>
      <c r="J180" s="2">
        <f t="shared" si="59"/>
        <v>0.38921985815602839</v>
      </c>
      <c r="K180" s="2">
        <f t="shared" si="60"/>
        <v>0.61078014184397167</v>
      </c>
      <c r="L180" s="2">
        <f t="shared" si="61"/>
        <v>0</v>
      </c>
      <c r="M180" s="2">
        <f t="shared" si="62"/>
        <v>-1.1102230246251565E-16</v>
      </c>
      <c r="N180" s="1">
        <v>1372</v>
      </c>
      <c r="O180" s="1">
        <v>2153</v>
      </c>
      <c r="AG180" s="7">
        <f>IF(Q180&gt;0,RANK(Q180,(N180:P180,Q180:AE180)),0)</f>
        <v>0</v>
      </c>
      <c r="AH180" s="7">
        <f>IF(R180&gt;0,RANK(R180,(N180:P180,Q180:AE180)),0)</f>
        <v>0</v>
      </c>
      <c r="AI180" s="7">
        <f>IF(T180&gt;0,RANK(T180,(N180:P180,Q180:AE180)),0)</f>
        <v>0</v>
      </c>
      <c r="AJ180" s="7">
        <f>IF(S180&gt;0,RANK(S180,(N180:P180,Q180:AE180)),0)</f>
        <v>0</v>
      </c>
      <c r="AK180" s="2">
        <f t="shared" si="63"/>
        <v>0</v>
      </c>
      <c r="AL180" s="2">
        <f t="shared" si="64"/>
        <v>0</v>
      </c>
      <c r="AM180" s="2">
        <f t="shared" si="65"/>
        <v>0</v>
      </c>
      <c r="AN180" s="2">
        <f t="shared" si="66"/>
        <v>0</v>
      </c>
      <c r="AP180" s="6" t="s">
        <v>2647</v>
      </c>
      <c r="AQ180" s="5" t="s">
        <v>1968</v>
      </c>
      <c r="AR180">
        <v>3</v>
      </c>
      <c r="AT180" s="104">
        <v>5</v>
      </c>
      <c r="AU180" s="102">
        <v>101</v>
      </c>
      <c r="AV180" s="108">
        <f t="shared" si="67"/>
        <v>5101</v>
      </c>
      <c r="AX180" s="7" t="s">
        <v>538</v>
      </c>
    </row>
    <row r="181" spans="1:50" hidden="1" outlineLevel="1">
      <c r="A181" s="6" t="s">
        <v>2643</v>
      </c>
      <c r="B181" s="5" t="s">
        <v>1968</v>
      </c>
      <c r="C181" s="1">
        <f t="shared" si="57"/>
        <v>8699</v>
      </c>
      <c r="D181" s="7">
        <f>RANK(N181,(N181:P181,Q181:AE181))</f>
        <v>1</v>
      </c>
      <c r="E181" s="7">
        <f>RANK(O181,(N181:P181,Q181:AE181))</f>
        <v>2</v>
      </c>
      <c r="F181" s="7">
        <f>IF(P181&gt;0,RANK(P181,(N181:P181,Q181:AE181)),0)</f>
        <v>0</v>
      </c>
      <c r="G181" s="1">
        <f t="shared" si="58"/>
        <v>505</v>
      </c>
      <c r="H181" s="2">
        <f t="shared" si="68"/>
        <v>5.8052649729854008E-2</v>
      </c>
      <c r="I181" s="2"/>
      <c r="J181" s="2">
        <f t="shared" si="59"/>
        <v>0.52902632486492696</v>
      </c>
      <c r="K181" s="2">
        <f t="shared" si="60"/>
        <v>0.47097367513507299</v>
      </c>
      <c r="L181" s="2">
        <f t="shared" si="61"/>
        <v>0</v>
      </c>
      <c r="M181" s="2">
        <f t="shared" si="62"/>
        <v>5.5511151231257827E-17</v>
      </c>
      <c r="N181" s="1">
        <v>4602</v>
      </c>
      <c r="O181" s="1">
        <v>4097</v>
      </c>
      <c r="AG181" s="7">
        <f>IF(Q181&gt;0,RANK(Q181,(N181:P181,Q181:AE181)),0)</f>
        <v>0</v>
      </c>
      <c r="AH181" s="7">
        <f>IF(R181&gt;0,RANK(R181,(N181:P181,Q181:AE181)),0)</f>
        <v>0</v>
      </c>
      <c r="AI181" s="7">
        <f>IF(T181&gt;0,RANK(T181,(N181:P181,Q181:AE181)),0)</f>
        <v>0</v>
      </c>
      <c r="AJ181" s="7">
        <f>IF(S181&gt;0,RANK(S181,(N181:P181,Q181:AE181)),0)</f>
        <v>0</v>
      </c>
      <c r="AK181" s="2">
        <f t="shared" si="63"/>
        <v>0</v>
      </c>
      <c r="AL181" s="2">
        <f t="shared" si="64"/>
        <v>0</v>
      </c>
      <c r="AM181" s="2">
        <f t="shared" si="65"/>
        <v>0</v>
      </c>
      <c r="AN181" s="2">
        <f t="shared" si="66"/>
        <v>0</v>
      </c>
      <c r="AP181" s="6" t="s">
        <v>2643</v>
      </c>
      <c r="AQ181" s="5" t="s">
        <v>1968</v>
      </c>
      <c r="AR181">
        <v>4</v>
      </c>
      <c r="AT181" s="104">
        <v>5</v>
      </c>
      <c r="AU181" s="102">
        <v>103</v>
      </c>
      <c r="AV181" s="108">
        <f t="shared" si="67"/>
        <v>5103</v>
      </c>
      <c r="AX181" s="7" t="s">
        <v>538</v>
      </c>
    </row>
    <row r="182" spans="1:50" hidden="1" outlineLevel="1">
      <c r="A182" s="6" t="s">
        <v>889</v>
      </c>
      <c r="B182" s="5" t="s">
        <v>1968</v>
      </c>
      <c r="C182" s="1">
        <f t="shared" si="57"/>
        <v>3498</v>
      </c>
      <c r="D182" s="7">
        <f>RANK(N182,(N182:P182,Q182:AE182))</f>
        <v>2</v>
      </c>
      <c r="E182" s="7">
        <f>RANK(O182,(N182:P182,Q182:AE182))</f>
        <v>1</v>
      </c>
      <c r="F182" s="7">
        <f>IF(P182&gt;0,RANK(P182,(N182:P182,Q182:AE182)),0)</f>
        <v>0</v>
      </c>
      <c r="G182" s="1">
        <f t="shared" si="58"/>
        <v>115</v>
      </c>
      <c r="H182" s="2">
        <f t="shared" si="68"/>
        <v>3.2875929102344194E-2</v>
      </c>
      <c r="I182" s="2"/>
      <c r="J182" s="2">
        <f t="shared" si="59"/>
        <v>0.48341909662664378</v>
      </c>
      <c r="K182" s="2">
        <f t="shared" si="60"/>
        <v>0.516295025728988</v>
      </c>
      <c r="L182" s="2">
        <f t="shared" si="61"/>
        <v>0</v>
      </c>
      <c r="M182" s="2">
        <f t="shared" si="62"/>
        <v>2.8587764436815988E-4</v>
      </c>
      <c r="N182" s="1">
        <v>1691</v>
      </c>
      <c r="O182" s="1">
        <v>1806</v>
      </c>
      <c r="AA182" s="1">
        <v>1</v>
      </c>
      <c r="AG182" s="7">
        <f>IF(Q182&gt;0,RANK(Q182,(N182:P182,Q182:AE182)),0)</f>
        <v>0</v>
      </c>
      <c r="AH182" s="7">
        <f>IF(R182&gt;0,RANK(R182,(N182:P182,Q182:AE182)),0)</f>
        <v>0</v>
      </c>
      <c r="AI182" s="7">
        <f>IF(T182&gt;0,RANK(T182,(N182:P182,Q182:AE182)),0)</f>
        <v>0</v>
      </c>
      <c r="AJ182" s="7">
        <f>IF(S182&gt;0,RANK(S182,(N182:P182,Q182:AE182)),0)</f>
        <v>0</v>
      </c>
      <c r="AK182" s="2">
        <f t="shared" si="63"/>
        <v>0</v>
      </c>
      <c r="AL182" s="2">
        <f t="shared" si="64"/>
        <v>0</v>
      </c>
      <c r="AM182" s="2">
        <f t="shared" si="65"/>
        <v>0</v>
      </c>
      <c r="AN182" s="2">
        <f t="shared" si="66"/>
        <v>0</v>
      </c>
      <c r="AP182" s="6" t="s">
        <v>889</v>
      </c>
      <c r="AQ182" s="5" t="s">
        <v>1968</v>
      </c>
      <c r="AR182">
        <v>2</v>
      </c>
      <c r="AT182" s="104">
        <v>5</v>
      </c>
      <c r="AU182" s="102">
        <v>105</v>
      </c>
      <c r="AV182" s="108">
        <f t="shared" si="67"/>
        <v>5105</v>
      </c>
      <c r="AX182" s="7" t="s">
        <v>538</v>
      </c>
    </row>
    <row r="183" spans="1:50" hidden="1" outlineLevel="1">
      <c r="A183" s="6" t="s">
        <v>429</v>
      </c>
      <c r="B183" s="5" t="s">
        <v>1968</v>
      </c>
      <c r="C183" s="1">
        <f t="shared" si="57"/>
        <v>7815</v>
      </c>
      <c r="D183" s="7">
        <f>RANK(N183,(N183:P183,Q183:AE183))</f>
        <v>1</v>
      </c>
      <c r="E183" s="7">
        <f>RANK(O183,(N183:P183,Q183:AE183))</f>
        <v>2</v>
      </c>
      <c r="F183" s="7">
        <f>IF(P183&gt;0,RANK(P183,(N183:P183,Q183:AE183)),0)</f>
        <v>0</v>
      </c>
      <c r="G183" s="1">
        <f t="shared" si="58"/>
        <v>49</v>
      </c>
      <c r="H183" s="2">
        <f t="shared" si="68"/>
        <v>6.2699936020473449E-3</v>
      </c>
      <c r="I183" s="2"/>
      <c r="J183" s="2">
        <f t="shared" si="59"/>
        <v>0.50313499680102369</v>
      </c>
      <c r="K183" s="2">
        <f t="shared" si="60"/>
        <v>0.49686500319897631</v>
      </c>
      <c r="L183" s="2">
        <f t="shared" si="61"/>
        <v>0</v>
      </c>
      <c r="M183" s="2">
        <f t="shared" si="62"/>
        <v>0</v>
      </c>
      <c r="N183" s="1">
        <v>3932</v>
      </c>
      <c r="O183" s="1">
        <v>3883</v>
      </c>
      <c r="AG183" s="7">
        <f>IF(Q183&gt;0,RANK(Q183,(N183:P183,Q183:AE183)),0)</f>
        <v>0</v>
      </c>
      <c r="AH183" s="7">
        <f>IF(R183&gt;0,RANK(R183,(N183:P183,Q183:AE183)),0)</f>
        <v>0</v>
      </c>
      <c r="AI183" s="7">
        <f>IF(T183&gt;0,RANK(T183,(N183:P183,Q183:AE183)),0)</f>
        <v>0</v>
      </c>
      <c r="AJ183" s="7">
        <f>IF(S183&gt;0,RANK(S183,(N183:P183,Q183:AE183)),0)</f>
        <v>0</v>
      </c>
      <c r="AK183" s="2">
        <f t="shared" si="63"/>
        <v>0</v>
      </c>
      <c r="AL183" s="2">
        <f t="shared" si="64"/>
        <v>0</v>
      </c>
      <c r="AM183" s="2">
        <f t="shared" si="65"/>
        <v>0</v>
      </c>
      <c r="AN183" s="2">
        <f t="shared" si="66"/>
        <v>0</v>
      </c>
      <c r="AP183" s="6" t="s">
        <v>429</v>
      </c>
      <c r="AQ183" s="5" t="s">
        <v>1968</v>
      </c>
      <c r="AR183">
        <v>1</v>
      </c>
      <c r="AT183" s="104">
        <v>5</v>
      </c>
      <c r="AU183" s="102">
        <v>107</v>
      </c>
      <c r="AV183" s="108">
        <f t="shared" si="67"/>
        <v>5107</v>
      </c>
      <c r="AX183" s="7" t="s">
        <v>538</v>
      </c>
    </row>
    <row r="184" spans="1:50" hidden="1" outlineLevel="1">
      <c r="A184" s="6" t="s">
        <v>1495</v>
      </c>
      <c r="B184" s="5" t="s">
        <v>1968</v>
      </c>
      <c r="C184" s="1">
        <f t="shared" si="57"/>
        <v>3468</v>
      </c>
      <c r="D184" s="7">
        <f>RANK(N184,(N184:P184,Q184:AE184))</f>
        <v>2</v>
      </c>
      <c r="E184" s="7">
        <f>RANK(O184,(N184:P184,Q184:AE184))</f>
        <v>1</v>
      </c>
      <c r="F184" s="7">
        <f>IF(P184&gt;0,RANK(P184,(N184:P184,Q184:AE184)),0)</f>
        <v>0</v>
      </c>
      <c r="G184" s="1">
        <f t="shared" si="58"/>
        <v>628</v>
      </c>
      <c r="H184" s="2">
        <f t="shared" si="68"/>
        <v>0.18108419838523646</v>
      </c>
      <c r="I184" s="2"/>
      <c r="J184" s="2">
        <f t="shared" si="59"/>
        <v>0.40945790080738176</v>
      </c>
      <c r="K184" s="2">
        <f t="shared" si="60"/>
        <v>0.59054209919261824</v>
      </c>
      <c r="L184" s="2">
        <f t="shared" si="61"/>
        <v>0</v>
      </c>
      <c r="M184" s="2">
        <f t="shared" si="62"/>
        <v>0</v>
      </c>
      <c r="N184" s="1">
        <v>1420</v>
      </c>
      <c r="O184" s="1">
        <v>2048</v>
      </c>
      <c r="AG184" s="7">
        <f>IF(Q184&gt;0,RANK(Q184,(N184:P184,Q184:AE184)),0)</f>
        <v>0</v>
      </c>
      <c r="AH184" s="7">
        <f>IF(R184&gt;0,RANK(R184,(N184:P184,Q184:AE184)),0)</f>
        <v>0</v>
      </c>
      <c r="AI184" s="7">
        <f>IF(T184&gt;0,RANK(T184,(N184:P184,Q184:AE184)),0)</f>
        <v>0</v>
      </c>
      <c r="AJ184" s="7">
        <f>IF(S184&gt;0,RANK(S184,(N184:P184,Q184:AE184)),0)</f>
        <v>0</v>
      </c>
      <c r="AK184" s="2">
        <f t="shared" si="63"/>
        <v>0</v>
      </c>
      <c r="AL184" s="2">
        <f t="shared" si="64"/>
        <v>0</v>
      </c>
      <c r="AM184" s="2">
        <f t="shared" si="65"/>
        <v>0</v>
      </c>
      <c r="AN184" s="2">
        <f t="shared" si="66"/>
        <v>0</v>
      </c>
      <c r="AP184" s="6" t="s">
        <v>1495</v>
      </c>
      <c r="AQ184" s="5" t="s">
        <v>1968</v>
      </c>
      <c r="AR184">
        <v>4</v>
      </c>
      <c r="AT184" s="104">
        <v>5</v>
      </c>
      <c r="AU184" s="102">
        <v>109</v>
      </c>
      <c r="AV184" s="108">
        <f t="shared" si="67"/>
        <v>5109</v>
      </c>
      <c r="AX184" s="7" t="s">
        <v>538</v>
      </c>
    </row>
    <row r="185" spans="1:50" hidden="1" outlineLevel="1">
      <c r="A185" s="6" t="s">
        <v>1375</v>
      </c>
      <c r="B185" s="5" t="s">
        <v>1968</v>
      </c>
      <c r="C185" s="1">
        <f t="shared" si="57"/>
        <v>6680</v>
      </c>
      <c r="D185" s="7">
        <f>RANK(N185,(N185:P185,Q185:AE185))</f>
        <v>1</v>
      </c>
      <c r="E185" s="7">
        <f>RANK(O185,(N185:P185,Q185:AE185))</f>
        <v>2</v>
      </c>
      <c r="F185" s="7">
        <f>IF(P185&gt;0,RANK(P185,(N185:P185,Q185:AE185)),0)</f>
        <v>0</v>
      </c>
      <c r="G185" s="1">
        <f t="shared" si="58"/>
        <v>508</v>
      </c>
      <c r="H185" s="2">
        <f t="shared" si="68"/>
        <v>7.6047904191616764E-2</v>
      </c>
      <c r="I185" s="2"/>
      <c r="J185" s="2">
        <f t="shared" si="59"/>
        <v>0.53802395209580833</v>
      </c>
      <c r="K185" s="2">
        <f t="shared" si="60"/>
        <v>0.46197604790419161</v>
      </c>
      <c r="L185" s="2">
        <f t="shared" si="61"/>
        <v>0</v>
      </c>
      <c r="M185" s="2">
        <f t="shared" si="62"/>
        <v>5.5511151231257827E-17</v>
      </c>
      <c r="N185" s="1">
        <v>3594</v>
      </c>
      <c r="O185" s="1">
        <v>3086</v>
      </c>
      <c r="AG185" s="7">
        <f>IF(Q185&gt;0,RANK(Q185,(N185:P185,Q185:AE185)),0)</f>
        <v>0</v>
      </c>
      <c r="AH185" s="7">
        <f>IF(R185&gt;0,RANK(R185,(N185:P185,Q185:AE185)),0)</f>
        <v>0</v>
      </c>
      <c r="AI185" s="7">
        <f>IF(T185&gt;0,RANK(T185,(N185:P185,Q185:AE185)),0)</f>
        <v>0</v>
      </c>
      <c r="AJ185" s="7">
        <f>IF(S185&gt;0,RANK(S185,(N185:P185,Q185:AE185)),0)</f>
        <v>0</v>
      </c>
      <c r="AK185" s="2">
        <f t="shared" si="63"/>
        <v>0</v>
      </c>
      <c r="AL185" s="2">
        <f t="shared" si="64"/>
        <v>0</v>
      </c>
      <c r="AM185" s="2">
        <f t="shared" si="65"/>
        <v>0</v>
      </c>
      <c r="AN185" s="2">
        <f t="shared" si="66"/>
        <v>0</v>
      </c>
      <c r="AP185" s="6" t="s">
        <v>1375</v>
      </c>
      <c r="AQ185" s="5" t="s">
        <v>1968</v>
      </c>
      <c r="AR185">
        <v>1</v>
      </c>
      <c r="AT185" s="104">
        <v>5</v>
      </c>
      <c r="AU185" s="102">
        <v>111</v>
      </c>
      <c r="AV185" s="108">
        <f t="shared" si="67"/>
        <v>5111</v>
      </c>
      <c r="AX185" s="7" t="s">
        <v>538</v>
      </c>
    </row>
    <row r="186" spans="1:50" hidden="1" outlineLevel="1">
      <c r="A186" s="6" t="s">
        <v>1579</v>
      </c>
      <c r="B186" s="5" t="s">
        <v>1968</v>
      </c>
      <c r="C186" s="1">
        <f t="shared" si="57"/>
        <v>6380</v>
      </c>
      <c r="D186" s="7">
        <f>RANK(N186,(N186:P186,Q186:AE186))</f>
        <v>2</v>
      </c>
      <c r="E186" s="7">
        <f>RANK(O186,(N186:P186,Q186:AE186))</f>
        <v>1</v>
      </c>
      <c r="F186" s="7">
        <f>IF(P186&gt;0,RANK(P186,(N186:P186,Q186:AE186)),0)</f>
        <v>0</v>
      </c>
      <c r="G186" s="1">
        <f t="shared" si="58"/>
        <v>1658</v>
      </c>
      <c r="H186" s="2">
        <f t="shared" si="68"/>
        <v>0.2598746081504702</v>
      </c>
      <c r="I186" s="2"/>
      <c r="J186" s="2">
        <f t="shared" si="59"/>
        <v>0.36943573667711599</v>
      </c>
      <c r="K186" s="2">
        <f t="shared" si="60"/>
        <v>0.62931034482758619</v>
      </c>
      <c r="L186" s="2">
        <f t="shared" si="61"/>
        <v>0</v>
      </c>
      <c r="M186" s="2">
        <f t="shared" si="62"/>
        <v>1.2539184952978788E-3</v>
      </c>
      <c r="N186" s="1">
        <v>2357</v>
      </c>
      <c r="O186" s="1">
        <v>4015</v>
      </c>
      <c r="AA186" s="1">
        <v>8</v>
      </c>
      <c r="AG186" s="7">
        <f>IF(Q186&gt;0,RANK(Q186,(N186:P186,Q186:AE186)),0)</f>
        <v>0</v>
      </c>
      <c r="AH186" s="7">
        <f>IF(R186&gt;0,RANK(R186,(N186:P186,Q186:AE186)),0)</f>
        <v>0</v>
      </c>
      <c r="AI186" s="7">
        <f>IF(T186&gt;0,RANK(T186,(N186:P186,Q186:AE186)),0)</f>
        <v>0</v>
      </c>
      <c r="AJ186" s="7">
        <f>IF(S186&gt;0,RANK(S186,(N186:P186,Q186:AE186)),0)</f>
        <v>0</v>
      </c>
      <c r="AK186" s="2">
        <f t="shared" si="63"/>
        <v>0</v>
      </c>
      <c r="AL186" s="2">
        <f t="shared" si="64"/>
        <v>0</v>
      </c>
      <c r="AM186" s="2">
        <f t="shared" si="65"/>
        <v>0</v>
      </c>
      <c r="AN186" s="2">
        <f t="shared" si="66"/>
        <v>0</v>
      </c>
      <c r="AP186" s="6" t="s">
        <v>1579</v>
      </c>
      <c r="AQ186" s="5" t="s">
        <v>1968</v>
      </c>
      <c r="AR186">
        <v>3</v>
      </c>
      <c r="AT186" s="104">
        <v>5</v>
      </c>
      <c r="AU186" s="102">
        <v>113</v>
      </c>
      <c r="AV186" s="108">
        <f t="shared" si="67"/>
        <v>5113</v>
      </c>
      <c r="AX186" s="7" t="s">
        <v>538</v>
      </c>
    </row>
    <row r="187" spans="1:50" hidden="1" outlineLevel="1">
      <c r="A187" s="6" t="s">
        <v>2443</v>
      </c>
      <c r="B187" s="5" t="s">
        <v>1968</v>
      </c>
      <c r="C187" s="1">
        <f t="shared" si="57"/>
        <v>15908</v>
      </c>
      <c r="D187" s="7">
        <f>RANK(N187,(N187:P187,Q187:AE187))</f>
        <v>2</v>
      </c>
      <c r="E187" s="7">
        <f>RANK(O187,(N187:P187,Q187:AE187))</f>
        <v>1</v>
      </c>
      <c r="F187" s="7">
        <f>IF(P187&gt;0,RANK(P187,(N187:P187,Q187:AE187)),0)</f>
        <v>0</v>
      </c>
      <c r="G187" s="1">
        <f t="shared" si="58"/>
        <v>4030</v>
      </c>
      <c r="H187" s="2">
        <f t="shared" si="68"/>
        <v>0.2533316570279105</v>
      </c>
      <c r="I187" s="2"/>
      <c r="J187" s="2">
        <f t="shared" si="59"/>
        <v>0.37333417148604475</v>
      </c>
      <c r="K187" s="2">
        <f t="shared" si="60"/>
        <v>0.62666582851395525</v>
      </c>
      <c r="L187" s="2">
        <f t="shared" si="61"/>
        <v>0</v>
      </c>
      <c r="M187" s="2">
        <f t="shared" si="62"/>
        <v>0</v>
      </c>
      <c r="N187" s="1">
        <v>5939</v>
      </c>
      <c r="O187" s="1">
        <v>9969</v>
      </c>
      <c r="AG187" s="7">
        <f>IF(Q187&gt;0,RANK(Q187,(N187:P187,Q187:AE187)),0)</f>
        <v>0</v>
      </c>
      <c r="AH187" s="7">
        <f>IF(R187&gt;0,RANK(R187,(N187:P187,Q187:AE187)),0)</f>
        <v>0</v>
      </c>
      <c r="AI187" s="7">
        <f>IF(T187&gt;0,RANK(T187,(N187:P187,Q187:AE187)),0)</f>
        <v>0</v>
      </c>
      <c r="AJ187" s="7">
        <f>IF(S187&gt;0,RANK(S187,(N187:P187,Q187:AE187)),0)</f>
        <v>0</v>
      </c>
      <c r="AK187" s="2">
        <f t="shared" si="63"/>
        <v>0</v>
      </c>
      <c r="AL187" s="2">
        <f t="shared" si="64"/>
        <v>0</v>
      </c>
      <c r="AM187" s="2">
        <f t="shared" si="65"/>
        <v>0</v>
      </c>
      <c r="AN187" s="2">
        <f t="shared" si="66"/>
        <v>0</v>
      </c>
      <c r="AP187" s="6" t="s">
        <v>2443</v>
      </c>
      <c r="AQ187" s="5" t="s">
        <v>1968</v>
      </c>
      <c r="AR187">
        <v>3</v>
      </c>
      <c r="AT187" s="104">
        <v>5</v>
      </c>
      <c r="AU187" s="102">
        <v>115</v>
      </c>
      <c r="AV187" s="108">
        <f t="shared" si="67"/>
        <v>5115</v>
      </c>
      <c r="AX187" s="7" t="s">
        <v>538</v>
      </c>
    </row>
    <row r="188" spans="1:50" hidden="1" outlineLevel="1">
      <c r="A188" s="6" t="s">
        <v>1536</v>
      </c>
      <c r="B188" s="5" t="s">
        <v>1968</v>
      </c>
      <c r="C188" s="1">
        <f t="shared" si="57"/>
        <v>3315</v>
      </c>
      <c r="D188" s="7">
        <f>RANK(N188,(N188:P188,Q188:AE188))</f>
        <v>2</v>
      </c>
      <c r="E188" s="7">
        <f>RANK(O188,(N188:P188,Q188:AE188))</f>
        <v>1</v>
      </c>
      <c r="F188" s="7">
        <f>IF(P188&gt;0,RANK(P188,(N188:P188,Q188:AE188)),0)</f>
        <v>0</v>
      </c>
      <c r="G188" s="1">
        <f t="shared" si="58"/>
        <v>307</v>
      </c>
      <c r="H188" s="2">
        <f t="shared" si="68"/>
        <v>9.2609351432880849E-2</v>
      </c>
      <c r="I188" s="2"/>
      <c r="J188" s="2">
        <f t="shared" si="59"/>
        <v>0.45369532428355958</v>
      </c>
      <c r="K188" s="2">
        <f t="shared" si="60"/>
        <v>0.54630467571644037</v>
      </c>
      <c r="L188" s="2">
        <f t="shared" si="61"/>
        <v>0</v>
      </c>
      <c r="M188" s="2">
        <f t="shared" si="62"/>
        <v>1.1102230246251565E-16</v>
      </c>
      <c r="N188" s="1">
        <v>1504</v>
      </c>
      <c r="O188" s="1">
        <v>1811</v>
      </c>
      <c r="AG188" s="7">
        <f>IF(Q188&gt;0,RANK(Q188,(N188:P188,Q188:AE188)),0)</f>
        <v>0</v>
      </c>
      <c r="AH188" s="7">
        <f>IF(R188&gt;0,RANK(R188,(N188:P188,Q188:AE188)),0)</f>
        <v>0</v>
      </c>
      <c r="AI188" s="7">
        <f>IF(T188&gt;0,RANK(T188,(N188:P188,Q188:AE188)),0)</f>
        <v>0</v>
      </c>
      <c r="AJ188" s="7">
        <f>IF(S188&gt;0,RANK(S188,(N188:P188,Q188:AE188)),0)</f>
        <v>0</v>
      </c>
      <c r="AK188" s="2">
        <f t="shared" si="63"/>
        <v>0</v>
      </c>
      <c r="AL188" s="2">
        <f t="shared" si="64"/>
        <v>0</v>
      </c>
      <c r="AM188" s="2">
        <f t="shared" si="65"/>
        <v>0</v>
      </c>
      <c r="AN188" s="2">
        <f t="shared" si="66"/>
        <v>0</v>
      </c>
      <c r="AP188" s="6" t="s">
        <v>1536</v>
      </c>
      <c r="AQ188" s="5" t="s">
        <v>1968</v>
      </c>
      <c r="AR188">
        <v>1</v>
      </c>
      <c r="AT188" s="104">
        <v>5</v>
      </c>
      <c r="AU188" s="102">
        <v>117</v>
      </c>
      <c r="AV188" s="108">
        <f t="shared" si="67"/>
        <v>5117</v>
      </c>
      <c r="AX188" s="7" t="s">
        <v>538</v>
      </c>
    </row>
    <row r="189" spans="1:50" hidden="1" outlineLevel="1">
      <c r="A189" s="6" t="s">
        <v>2894</v>
      </c>
      <c r="B189" s="5" t="s">
        <v>1968</v>
      </c>
      <c r="C189" s="1">
        <f t="shared" si="57"/>
        <v>110987</v>
      </c>
      <c r="D189" s="7">
        <f>RANK(N189,(N189:P189,Q189:AE189))</f>
        <v>1</v>
      </c>
      <c r="E189" s="7">
        <f>RANK(O189,(N189:P189,Q189:AE189))</f>
        <v>2</v>
      </c>
      <c r="F189" s="7">
        <f>IF(P189&gt;0,RANK(P189,(N189:P189,Q189:AE189)),0)</f>
        <v>0</v>
      </c>
      <c r="G189" s="1">
        <f t="shared" si="58"/>
        <v>10451</v>
      </c>
      <c r="H189" s="2">
        <f t="shared" si="68"/>
        <v>9.4164181390613319E-2</v>
      </c>
      <c r="I189" s="2"/>
      <c r="J189" s="2">
        <f t="shared" si="59"/>
        <v>0.54708209069530667</v>
      </c>
      <c r="K189" s="2">
        <f t="shared" si="60"/>
        <v>0.45291790930469333</v>
      </c>
      <c r="L189" s="2">
        <f t="shared" si="61"/>
        <v>0</v>
      </c>
      <c r="M189" s="2">
        <f t="shared" si="62"/>
        <v>0</v>
      </c>
      <c r="N189" s="1">
        <v>60719</v>
      </c>
      <c r="O189" s="1">
        <v>50268</v>
      </c>
      <c r="AG189" s="7">
        <f>IF(Q189&gt;0,RANK(Q189,(N189:P189,Q189:AE189)),0)</f>
        <v>0</v>
      </c>
      <c r="AH189" s="7">
        <f>IF(R189&gt;0,RANK(R189,(N189:P189,Q189:AE189)),0)</f>
        <v>0</v>
      </c>
      <c r="AI189" s="7">
        <f>IF(T189&gt;0,RANK(T189,(N189:P189,Q189:AE189)),0)</f>
        <v>0</v>
      </c>
      <c r="AJ189" s="7">
        <f>IF(S189&gt;0,RANK(S189,(N189:P189,Q189:AE189)),0)</f>
        <v>0</v>
      </c>
      <c r="AK189" s="2">
        <f t="shared" si="63"/>
        <v>0</v>
      </c>
      <c r="AL189" s="2">
        <f t="shared" si="64"/>
        <v>0</v>
      </c>
      <c r="AM189" s="2">
        <f t="shared" si="65"/>
        <v>0</v>
      </c>
      <c r="AN189" s="2">
        <f t="shared" si="66"/>
        <v>0</v>
      </c>
      <c r="AP189" s="6" t="s">
        <v>2894</v>
      </c>
      <c r="AQ189" s="5" t="s">
        <v>1968</v>
      </c>
      <c r="AR189">
        <v>2</v>
      </c>
      <c r="AT189" s="104">
        <v>5</v>
      </c>
      <c r="AU189" s="102">
        <v>119</v>
      </c>
      <c r="AV189" s="108">
        <f t="shared" si="67"/>
        <v>5119</v>
      </c>
      <c r="AX189" s="7" t="s">
        <v>538</v>
      </c>
    </row>
    <row r="190" spans="1:50" hidden="1" outlineLevel="1">
      <c r="A190" s="6" t="s">
        <v>860</v>
      </c>
      <c r="B190" s="5" t="s">
        <v>1968</v>
      </c>
      <c r="C190" s="1">
        <f t="shared" si="57"/>
        <v>5224</v>
      </c>
      <c r="D190" s="7">
        <f>RANK(N190,(N190:P190,Q190:AE190))</f>
        <v>1</v>
      </c>
      <c r="E190" s="7">
        <f>RANK(O190,(N190:P190,Q190:AE190))</f>
        <v>2</v>
      </c>
      <c r="F190" s="7">
        <f>IF(P190&gt;0,RANK(P190,(N190:P190,Q190:AE190)),0)</f>
        <v>0</v>
      </c>
      <c r="G190" s="1">
        <f t="shared" si="58"/>
        <v>714</v>
      </c>
      <c r="H190" s="2">
        <f t="shared" si="68"/>
        <v>0.13667687595712097</v>
      </c>
      <c r="I190" s="2"/>
      <c r="J190" s="2">
        <f t="shared" si="59"/>
        <v>0.56833843797856054</v>
      </c>
      <c r="K190" s="2">
        <f t="shared" si="60"/>
        <v>0.43166156202143952</v>
      </c>
      <c r="L190" s="2">
        <f t="shared" si="61"/>
        <v>0</v>
      </c>
      <c r="M190" s="2">
        <f t="shared" si="62"/>
        <v>-5.5511151231257827E-17</v>
      </c>
      <c r="N190" s="1">
        <v>2969</v>
      </c>
      <c r="O190" s="1">
        <v>2255</v>
      </c>
      <c r="AG190" s="7">
        <f>IF(Q190&gt;0,RANK(Q190,(N190:P190,Q190:AE190)),0)</f>
        <v>0</v>
      </c>
      <c r="AH190" s="7">
        <f>IF(R190&gt;0,RANK(R190,(N190:P190,Q190:AE190)),0)</f>
        <v>0</v>
      </c>
      <c r="AI190" s="7">
        <f>IF(T190&gt;0,RANK(T190,(N190:P190,Q190:AE190)),0)</f>
        <v>0</v>
      </c>
      <c r="AJ190" s="7">
        <f>IF(S190&gt;0,RANK(S190,(N190:P190,Q190:AE190)),0)</f>
        <v>0</v>
      </c>
      <c r="AK190" s="2">
        <f t="shared" si="63"/>
        <v>0</v>
      </c>
      <c r="AL190" s="2">
        <f t="shared" si="64"/>
        <v>0</v>
      </c>
      <c r="AM190" s="2">
        <f t="shared" si="65"/>
        <v>0</v>
      </c>
      <c r="AN190" s="2">
        <f t="shared" si="66"/>
        <v>0</v>
      </c>
      <c r="AP190" s="6" t="s">
        <v>860</v>
      </c>
      <c r="AQ190" s="5" t="s">
        <v>1968</v>
      </c>
      <c r="AR190">
        <v>1</v>
      </c>
      <c r="AT190" s="104">
        <v>5</v>
      </c>
      <c r="AU190" s="102">
        <v>121</v>
      </c>
      <c r="AV190" s="108">
        <f t="shared" si="67"/>
        <v>5121</v>
      </c>
      <c r="AX190" s="7" t="s">
        <v>538</v>
      </c>
    </row>
    <row r="191" spans="1:50" hidden="1" outlineLevel="1">
      <c r="A191" s="6" t="s">
        <v>391</v>
      </c>
      <c r="B191" s="5" t="s">
        <v>1968</v>
      </c>
      <c r="C191" s="1">
        <f t="shared" si="57"/>
        <v>7580</v>
      </c>
      <c r="D191" s="7">
        <f>RANK(N191,(N191:P191,Q191:AE191))</f>
        <v>1</v>
      </c>
      <c r="E191" s="7">
        <f>RANK(O191,(N191:P191,Q191:AE191))</f>
        <v>2</v>
      </c>
      <c r="F191" s="7">
        <f>IF(P191&gt;0,RANK(P191,(N191:P191,Q191:AE191)),0)</f>
        <v>0</v>
      </c>
      <c r="G191" s="1">
        <f t="shared" si="58"/>
        <v>1712</v>
      </c>
      <c r="H191" s="2">
        <f t="shared" si="68"/>
        <v>0.22585751978891822</v>
      </c>
      <c r="I191" s="2"/>
      <c r="J191" s="2">
        <f t="shared" si="59"/>
        <v>0.61292875989445905</v>
      </c>
      <c r="K191" s="2">
        <f t="shared" si="60"/>
        <v>0.38707124010554089</v>
      </c>
      <c r="L191" s="2">
        <f t="shared" si="61"/>
        <v>0</v>
      </c>
      <c r="M191" s="2">
        <f t="shared" si="62"/>
        <v>5.5511151231257827E-17</v>
      </c>
      <c r="N191" s="1">
        <v>4646</v>
      </c>
      <c r="O191" s="1">
        <v>2934</v>
      </c>
      <c r="AG191" s="7">
        <f>IF(Q191&gt;0,RANK(Q191,(N191:P191,Q191:AE191)),0)</f>
        <v>0</v>
      </c>
      <c r="AH191" s="7">
        <f>IF(R191&gt;0,RANK(R191,(N191:P191,Q191:AE191)),0)</f>
        <v>0</v>
      </c>
      <c r="AI191" s="7">
        <f>IF(T191&gt;0,RANK(T191,(N191:P191,Q191:AE191)),0)</f>
        <v>0</v>
      </c>
      <c r="AJ191" s="7">
        <f>IF(S191&gt;0,RANK(S191,(N191:P191,Q191:AE191)),0)</f>
        <v>0</v>
      </c>
      <c r="AK191" s="2">
        <f t="shared" si="63"/>
        <v>0</v>
      </c>
      <c r="AL191" s="2">
        <f t="shared" si="64"/>
        <v>0</v>
      </c>
      <c r="AM191" s="2">
        <f t="shared" si="65"/>
        <v>0</v>
      </c>
      <c r="AN191" s="2">
        <f t="shared" si="66"/>
        <v>0</v>
      </c>
      <c r="AP191" s="6" t="s">
        <v>391</v>
      </c>
      <c r="AQ191" s="5" t="s">
        <v>1968</v>
      </c>
      <c r="AR191">
        <v>1</v>
      </c>
      <c r="AT191" s="104">
        <v>5</v>
      </c>
      <c r="AU191" s="102">
        <v>123</v>
      </c>
      <c r="AV191" s="108">
        <f t="shared" si="67"/>
        <v>5123</v>
      </c>
      <c r="AX191" s="7" t="s">
        <v>538</v>
      </c>
    </row>
    <row r="192" spans="1:50" hidden="1" outlineLevel="1">
      <c r="A192" s="6" t="s">
        <v>1747</v>
      </c>
      <c r="B192" s="5" t="s">
        <v>1968</v>
      </c>
      <c r="C192" s="1">
        <f t="shared" si="57"/>
        <v>29643</v>
      </c>
      <c r="D192" s="7">
        <f>RANK(N192,(N192:P192,Q192:AE192))</f>
        <v>2</v>
      </c>
      <c r="E192" s="7">
        <f>RANK(O192,(N192:P192,Q192:AE192))</f>
        <v>1</v>
      </c>
      <c r="F192" s="7">
        <f>IF(P192&gt;0,RANK(P192,(N192:P192,Q192:AE192)),0)</f>
        <v>0</v>
      </c>
      <c r="G192" s="1">
        <f t="shared" si="58"/>
        <v>4859</v>
      </c>
      <c r="H192" s="2">
        <f t="shared" si="68"/>
        <v>0.16391728232635022</v>
      </c>
      <c r="I192" s="2"/>
      <c r="J192" s="2">
        <f t="shared" si="59"/>
        <v>0.41800762405964309</v>
      </c>
      <c r="K192" s="2">
        <f t="shared" si="60"/>
        <v>0.58192490638599337</v>
      </c>
      <c r="L192" s="2">
        <f t="shared" si="61"/>
        <v>0</v>
      </c>
      <c r="M192" s="2">
        <f t="shared" si="62"/>
        <v>6.7469554363541739E-5</v>
      </c>
      <c r="N192" s="1">
        <v>12391</v>
      </c>
      <c r="O192" s="1">
        <v>17250</v>
      </c>
      <c r="AA192" s="1">
        <v>2</v>
      </c>
      <c r="AG192" s="7">
        <f>IF(Q192&gt;0,RANK(Q192,(N192:P192,Q192:AE192)),0)</f>
        <v>0</v>
      </c>
      <c r="AH192" s="7">
        <f>IF(R192&gt;0,RANK(R192,(N192:P192,Q192:AE192)),0)</f>
        <v>0</v>
      </c>
      <c r="AI192" s="7">
        <f>IF(T192&gt;0,RANK(T192,(N192:P192,Q192:AE192)),0)</f>
        <v>0</v>
      </c>
      <c r="AJ192" s="7">
        <f>IF(S192&gt;0,RANK(S192,(N192:P192,Q192:AE192)),0)</f>
        <v>0</v>
      </c>
      <c r="AK192" s="2">
        <f t="shared" si="63"/>
        <v>0</v>
      </c>
      <c r="AL192" s="2">
        <f t="shared" si="64"/>
        <v>0</v>
      </c>
      <c r="AM192" s="2">
        <f t="shared" si="65"/>
        <v>0</v>
      </c>
      <c r="AN192" s="2">
        <f t="shared" si="66"/>
        <v>0</v>
      </c>
      <c r="AP192" s="6" t="s">
        <v>1747</v>
      </c>
      <c r="AQ192" s="5" t="s">
        <v>1968</v>
      </c>
      <c r="AR192">
        <v>2</v>
      </c>
      <c r="AT192" s="104">
        <v>5</v>
      </c>
      <c r="AU192" s="102">
        <v>125</v>
      </c>
      <c r="AV192" s="108">
        <f t="shared" si="67"/>
        <v>5125</v>
      </c>
      <c r="AX192" s="7" t="s">
        <v>538</v>
      </c>
    </row>
    <row r="193" spans="1:50" hidden="1" outlineLevel="1">
      <c r="A193" s="6" t="s">
        <v>1408</v>
      </c>
      <c r="B193" s="5" t="s">
        <v>1968</v>
      </c>
      <c r="C193" s="1">
        <f t="shared" si="57"/>
        <v>3748</v>
      </c>
      <c r="D193" s="7">
        <f>RANK(N193,(N193:P193,Q193:AE193))</f>
        <v>2</v>
      </c>
      <c r="E193" s="7">
        <f>RANK(O193,(N193:P193,Q193:AE193))</f>
        <v>1</v>
      </c>
      <c r="F193" s="7">
        <f>IF(P193&gt;0,RANK(P193,(N193:P193,Q193:AE193)),0)</f>
        <v>0</v>
      </c>
      <c r="G193" s="1">
        <f t="shared" si="58"/>
        <v>254</v>
      </c>
      <c r="H193" s="2">
        <f t="shared" si="68"/>
        <v>6.7769477054429025E-2</v>
      </c>
      <c r="I193" s="2"/>
      <c r="J193" s="2">
        <f t="shared" si="59"/>
        <v>0.46611526147278548</v>
      </c>
      <c r="K193" s="2">
        <f t="shared" si="60"/>
        <v>0.53388473852721452</v>
      </c>
      <c r="L193" s="2">
        <f t="shared" si="61"/>
        <v>0</v>
      </c>
      <c r="M193" s="2">
        <f t="shared" si="62"/>
        <v>0</v>
      </c>
      <c r="N193" s="1">
        <v>1747</v>
      </c>
      <c r="O193" s="1">
        <v>2001</v>
      </c>
      <c r="AG193" s="7">
        <f>IF(Q193&gt;0,RANK(Q193,(N193:P193,Q193:AE193)),0)</f>
        <v>0</v>
      </c>
      <c r="AH193" s="7">
        <f>IF(R193&gt;0,RANK(R193,(N193:P193,Q193:AE193)),0)</f>
        <v>0</v>
      </c>
      <c r="AI193" s="7">
        <f>IF(T193&gt;0,RANK(T193,(N193:P193,Q193:AE193)),0)</f>
        <v>0</v>
      </c>
      <c r="AJ193" s="7">
        <f>IF(S193&gt;0,RANK(S193,(N193:P193,Q193:AE193)),0)</f>
        <v>0</v>
      </c>
      <c r="AK193" s="2">
        <f t="shared" si="63"/>
        <v>0</v>
      </c>
      <c r="AL193" s="2">
        <f t="shared" si="64"/>
        <v>0</v>
      </c>
      <c r="AM193" s="2">
        <f t="shared" si="65"/>
        <v>0</v>
      </c>
      <c r="AN193" s="2">
        <f t="shared" si="66"/>
        <v>0</v>
      </c>
      <c r="AP193" s="6" t="s">
        <v>1408</v>
      </c>
      <c r="AQ193" s="5" t="s">
        <v>1968</v>
      </c>
      <c r="AR193">
        <v>3</v>
      </c>
      <c r="AT193" s="104">
        <v>5</v>
      </c>
      <c r="AU193" s="102">
        <v>127</v>
      </c>
      <c r="AV193" s="108">
        <f t="shared" si="67"/>
        <v>5127</v>
      </c>
      <c r="AX193" s="7" t="s">
        <v>538</v>
      </c>
    </row>
    <row r="194" spans="1:50" hidden="1" outlineLevel="1">
      <c r="A194" s="6" t="s">
        <v>1638</v>
      </c>
      <c r="B194" s="5" t="s">
        <v>1968</v>
      </c>
      <c r="C194" s="1">
        <f t="shared" ref="C194:C205" si="69">SUM(N194:AE194)</f>
        <v>3295</v>
      </c>
      <c r="D194" s="7">
        <f>RANK(N194,(N194:P194,Q194:AE194))</f>
        <v>2</v>
      </c>
      <c r="E194" s="7">
        <f>RANK(O194,(N194:P194,Q194:AE194))</f>
        <v>1</v>
      </c>
      <c r="F194" s="7">
        <f>IF(P194&gt;0,RANK(P194,(N194:P194,Q194:AE194)),0)</f>
        <v>0</v>
      </c>
      <c r="G194" s="1">
        <f t="shared" ref="G194:G205" si="70">MAX(N194:P194)-LARGE(N194:P194,2)</f>
        <v>473</v>
      </c>
      <c r="H194" s="2">
        <f t="shared" si="68"/>
        <v>0.14355083459787557</v>
      </c>
      <c r="I194" s="2"/>
      <c r="J194" s="2">
        <f t="shared" ref="J194:J205" si="71">IF($C194=0,"-",N194/$C194)</f>
        <v>0.42822458270106223</v>
      </c>
      <c r="K194" s="2">
        <f t="shared" ref="K194:K205" si="72">IF($C194=0,"-",O194/$C194)</f>
        <v>0.57177541729893777</v>
      </c>
      <c r="L194" s="2">
        <f t="shared" ref="L194:L205" si="73">IF($C194=0,"-",P194/$C194)</f>
        <v>0</v>
      </c>
      <c r="M194" s="2">
        <f t="shared" ref="M194:M205" si="74">IF(C194=0,"-",(1-J194-K194-L194))</f>
        <v>0</v>
      </c>
      <c r="N194" s="1">
        <v>1411</v>
      </c>
      <c r="O194" s="1">
        <v>1884</v>
      </c>
      <c r="AG194" s="7">
        <f>IF(Q194&gt;0,RANK(Q194,(N194:P194,Q194:AE194)),0)</f>
        <v>0</v>
      </c>
      <c r="AH194" s="7">
        <f>IF(R194&gt;0,RANK(R194,(N194:P194,Q194:AE194)),0)</f>
        <v>0</v>
      </c>
      <c r="AI194" s="7">
        <f>IF(T194&gt;0,RANK(T194,(N194:P194,Q194:AE194)),0)</f>
        <v>0</v>
      </c>
      <c r="AJ194" s="7">
        <f>IF(S194&gt;0,RANK(S194,(N194:P194,Q194:AE194)),0)</f>
        <v>0</v>
      </c>
      <c r="AK194" s="2">
        <f t="shared" ref="AK194:AK205" si="75">IF($C194=0,"-",Q194/$C194)</f>
        <v>0</v>
      </c>
      <c r="AL194" s="2">
        <f t="shared" ref="AL194:AL205" si="76">IF($C194=0,"-",R194/$C194)</f>
        <v>0</v>
      </c>
      <c r="AM194" s="2">
        <f t="shared" ref="AM194:AM205" si="77">IF($C194=0,"-",T194/$C194)</f>
        <v>0</v>
      </c>
      <c r="AN194" s="2">
        <f t="shared" ref="AN194:AN205" si="78">IF($C194=0,"-",S194/$C194)</f>
        <v>0</v>
      </c>
      <c r="AP194" s="6" t="s">
        <v>1638</v>
      </c>
      <c r="AQ194" s="5" t="s">
        <v>1968</v>
      </c>
      <c r="AR194">
        <v>1</v>
      </c>
      <c r="AT194" s="104">
        <v>5</v>
      </c>
      <c r="AU194" s="102">
        <v>129</v>
      </c>
      <c r="AV194" s="108">
        <f t="shared" ref="AV194:AV204" si="79">AT194*1000+AU194</f>
        <v>5129</v>
      </c>
      <c r="AX194" s="7" t="s">
        <v>538</v>
      </c>
    </row>
    <row r="195" spans="1:50" hidden="1" outlineLevel="1">
      <c r="A195" s="6" t="s">
        <v>1105</v>
      </c>
      <c r="B195" s="5" t="s">
        <v>1968</v>
      </c>
      <c r="C195" s="1">
        <f t="shared" si="69"/>
        <v>33502</v>
      </c>
      <c r="D195" s="7">
        <f>RANK(N195,(N195:P195,Q195:AE195))</f>
        <v>2</v>
      </c>
      <c r="E195" s="7">
        <f>RANK(O195,(N195:P195,Q195:AE195))</f>
        <v>1</v>
      </c>
      <c r="F195" s="7">
        <f>IF(P195&gt;0,RANK(P195,(N195:P195,Q195:AE195)),0)</f>
        <v>0</v>
      </c>
      <c r="G195" s="1">
        <f t="shared" si="70"/>
        <v>7026</v>
      </c>
      <c r="H195" s="2">
        <f t="shared" si="68"/>
        <v>0.20971882275685033</v>
      </c>
      <c r="I195" s="2"/>
      <c r="J195" s="2">
        <f t="shared" si="71"/>
        <v>0.39514058862157481</v>
      </c>
      <c r="K195" s="2">
        <f t="shared" si="72"/>
        <v>0.60485941137842514</v>
      </c>
      <c r="L195" s="2">
        <f t="shared" si="73"/>
        <v>0</v>
      </c>
      <c r="M195" s="2">
        <f t="shared" si="74"/>
        <v>0</v>
      </c>
      <c r="N195" s="1">
        <v>13238</v>
      </c>
      <c r="O195" s="1">
        <v>20264</v>
      </c>
      <c r="AG195" s="7">
        <f>IF(Q195&gt;0,RANK(Q195,(N195:P195,Q195:AE195)),0)</f>
        <v>0</v>
      </c>
      <c r="AH195" s="7">
        <f>IF(R195&gt;0,RANK(R195,(N195:P195,Q195:AE195)),0)</f>
        <v>0</v>
      </c>
      <c r="AI195" s="7">
        <f>IF(T195&gt;0,RANK(T195,(N195:P195,Q195:AE195)),0)</f>
        <v>0</v>
      </c>
      <c r="AJ195" s="7">
        <f>IF(S195&gt;0,RANK(S195,(N195:P195,Q195:AE195)),0)</f>
        <v>0</v>
      </c>
      <c r="AK195" s="2">
        <f t="shared" si="75"/>
        <v>0</v>
      </c>
      <c r="AL195" s="2">
        <f t="shared" si="76"/>
        <v>0</v>
      </c>
      <c r="AM195" s="2">
        <f t="shared" si="77"/>
        <v>0</v>
      </c>
      <c r="AN195" s="2">
        <f t="shared" si="78"/>
        <v>0</v>
      </c>
      <c r="AP195" s="6" t="s">
        <v>1105</v>
      </c>
      <c r="AQ195" s="5" t="s">
        <v>1968</v>
      </c>
      <c r="AR195">
        <v>3</v>
      </c>
      <c r="AT195" s="104">
        <v>5</v>
      </c>
      <c r="AU195" s="102">
        <v>131</v>
      </c>
      <c r="AV195" s="108">
        <f t="shared" si="79"/>
        <v>5131</v>
      </c>
      <c r="AX195" s="7" t="s">
        <v>538</v>
      </c>
    </row>
    <row r="196" spans="1:50" hidden="1" outlineLevel="1">
      <c r="A196" s="6" t="s">
        <v>2857</v>
      </c>
      <c r="B196" s="5" t="s">
        <v>1968</v>
      </c>
      <c r="C196" s="1">
        <f t="shared" si="69"/>
        <v>3629</v>
      </c>
      <c r="D196" s="7">
        <f>RANK(N196,(N196:P196,Q196:AE196))</f>
        <v>1</v>
      </c>
      <c r="E196" s="7">
        <f>RANK(O196,(N196:P196,Q196:AE196))</f>
        <v>2</v>
      </c>
      <c r="F196" s="7">
        <f>IF(P196&gt;0,RANK(P196,(N196:P196,Q196:AE196)),0)</f>
        <v>0</v>
      </c>
      <c r="G196" s="1">
        <f t="shared" si="70"/>
        <v>110</v>
      </c>
      <c r="H196" s="2">
        <f t="shared" si="68"/>
        <v>3.0311380545604848E-2</v>
      </c>
      <c r="I196" s="2"/>
      <c r="J196" s="2">
        <f t="shared" si="71"/>
        <v>0.51501791127032237</v>
      </c>
      <c r="K196" s="2">
        <f t="shared" si="72"/>
        <v>0.48470653072471753</v>
      </c>
      <c r="L196" s="2">
        <f t="shared" si="73"/>
        <v>0</v>
      </c>
      <c r="M196" s="2">
        <f t="shared" si="74"/>
        <v>2.7555800496009697E-4</v>
      </c>
      <c r="N196" s="1">
        <v>1869</v>
      </c>
      <c r="O196" s="1">
        <v>1759</v>
      </c>
      <c r="AA196" s="1">
        <v>1</v>
      </c>
      <c r="AG196" s="7">
        <f>IF(Q196&gt;0,RANK(Q196,(N196:P196,Q196:AE196)),0)</f>
        <v>0</v>
      </c>
      <c r="AH196" s="7">
        <f>IF(R196&gt;0,RANK(R196,(N196:P196,Q196:AE196)),0)</f>
        <v>0</v>
      </c>
      <c r="AI196" s="7">
        <f>IF(T196&gt;0,RANK(T196,(N196:P196,Q196:AE196)),0)</f>
        <v>0</v>
      </c>
      <c r="AJ196" s="7">
        <f>IF(S196&gt;0,RANK(S196,(N196:P196,Q196:AE196)),0)</f>
        <v>0</v>
      </c>
      <c r="AK196" s="2">
        <f t="shared" si="75"/>
        <v>0</v>
      </c>
      <c r="AL196" s="2">
        <f t="shared" si="76"/>
        <v>0</v>
      </c>
      <c r="AM196" s="2">
        <f t="shared" si="77"/>
        <v>0</v>
      </c>
      <c r="AN196" s="2">
        <f t="shared" si="78"/>
        <v>0</v>
      </c>
      <c r="AP196" s="6" t="s">
        <v>2857</v>
      </c>
      <c r="AQ196" s="5" t="s">
        <v>1968</v>
      </c>
      <c r="AR196">
        <v>4</v>
      </c>
      <c r="AT196" s="104">
        <v>5</v>
      </c>
      <c r="AU196" s="102">
        <v>133</v>
      </c>
      <c r="AV196" s="108">
        <f t="shared" si="79"/>
        <v>5133</v>
      </c>
      <c r="AX196" s="7" t="s">
        <v>538</v>
      </c>
    </row>
    <row r="197" spans="1:50" hidden="1" outlineLevel="1">
      <c r="A197" s="6" t="s">
        <v>1106</v>
      </c>
      <c r="B197" s="5" t="s">
        <v>1968</v>
      </c>
      <c r="C197" s="1">
        <f t="shared" si="69"/>
        <v>6216</v>
      </c>
      <c r="D197" s="7">
        <f>RANK(N197,(N197:P197,Q197:AE197))</f>
        <v>2</v>
      </c>
      <c r="E197" s="7">
        <f>RANK(O197,(N197:P197,Q197:AE197))</f>
        <v>1</v>
      </c>
      <c r="F197" s="7">
        <f>IF(P197&gt;0,RANK(P197,(N197:P197,Q197:AE197)),0)</f>
        <v>0</v>
      </c>
      <c r="G197" s="1">
        <f t="shared" si="70"/>
        <v>510</v>
      </c>
      <c r="H197" s="2">
        <f t="shared" si="68"/>
        <v>8.2046332046332049E-2</v>
      </c>
      <c r="I197" s="2"/>
      <c r="J197" s="2">
        <f t="shared" si="71"/>
        <v>0.45897683397683398</v>
      </c>
      <c r="K197" s="2">
        <f t="shared" si="72"/>
        <v>0.54102316602316602</v>
      </c>
      <c r="L197" s="2">
        <f t="shared" si="73"/>
        <v>0</v>
      </c>
      <c r="M197" s="2">
        <f t="shared" si="74"/>
        <v>0</v>
      </c>
      <c r="N197" s="1">
        <v>2853</v>
      </c>
      <c r="O197" s="1">
        <v>3363</v>
      </c>
      <c r="AG197" s="7">
        <f>IF(Q197&gt;0,RANK(Q197,(N197:P197,Q197:AE197)),0)</f>
        <v>0</v>
      </c>
      <c r="AH197" s="7">
        <f>IF(R197&gt;0,RANK(R197,(N197:P197,Q197:AE197)),0)</f>
        <v>0</v>
      </c>
      <c r="AI197" s="7">
        <f>IF(T197&gt;0,RANK(T197,(N197:P197,Q197:AE197)),0)</f>
        <v>0</v>
      </c>
      <c r="AJ197" s="7">
        <f>IF(S197&gt;0,RANK(S197,(N197:P197,Q197:AE197)),0)</f>
        <v>0</v>
      </c>
      <c r="AK197" s="2">
        <f t="shared" si="75"/>
        <v>0</v>
      </c>
      <c r="AL197" s="2">
        <f t="shared" si="76"/>
        <v>0</v>
      </c>
      <c r="AM197" s="2">
        <f t="shared" si="77"/>
        <v>0</v>
      </c>
      <c r="AN197" s="2">
        <f t="shared" si="78"/>
        <v>0</v>
      </c>
      <c r="AP197" s="6" t="s">
        <v>1106</v>
      </c>
      <c r="AQ197" s="5" t="s">
        <v>1968</v>
      </c>
      <c r="AR197">
        <v>1</v>
      </c>
      <c r="AT197" s="104">
        <v>5</v>
      </c>
      <c r="AU197" s="102">
        <v>135</v>
      </c>
      <c r="AV197" s="108">
        <f t="shared" si="79"/>
        <v>5135</v>
      </c>
      <c r="AX197" s="7" t="s">
        <v>538</v>
      </c>
    </row>
    <row r="198" spans="1:50" hidden="1" outlineLevel="1">
      <c r="A198" s="6" t="s">
        <v>613</v>
      </c>
      <c r="B198" s="5" t="s">
        <v>1968</v>
      </c>
      <c r="C198" s="1">
        <f t="shared" si="69"/>
        <v>4317</v>
      </c>
      <c r="D198" s="7">
        <f>RANK(N198,(N198:P198,Q198:AE198))</f>
        <v>2</v>
      </c>
      <c r="E198" s="7">
        <f>RANK(O198,(N198:P198,Q198:AE198))</f>
        <v>1</v>
      </c>
      <c r="F198" s="7">
        <f>IF(P198&gt;0,RANK(P198,(N198:P198,Q198:AE198)),0)</f>
        <v>0</v>
      </c>
      <c r="G198" s="1">
        <f t="shared" si="70"/>
        <v>489</v>
      </c>
      <c r="H198" s="2">
        <f t="shared" si="68"/>
        <v>0.113273106323836</v>
      </c>
      <c r="I198" s="2"/>
      <c r="J198" s="2">
        <f t="shared" si="71"/>
        <v>0.44290016214964095</v>
      </c>
      <c r="K198" s="2">
        <f t="shared" si="72"/>
        <v>0.55617326847347692</v>
      </c>
      <c r="L198" s="2">
        <f t="shared" si="73"/>
        <v>0</v>
      </c>
      <c r="M198" s="2">
        <f t="shared" si="74"/>
        <v>9.2656937688218033E-4</v>
      </c>
      <c r="N198" s="1">
        <v>1912</v>
      </c>
      <c r="O198" s="1">
        <v>2401</v>
      </c>
      <c r="AA198" s="1">
        <v>4</v>
      </c>
      <c r="AG198" s="7">
        <f>IF(Q198&gt;0,RANK(Q198,(N198:P198,Q198:AE198)),0)</f>
        <v>0</v>
      </c>
      <c r="AH198" s="7">
        <f>IF(R198&gt;0,RANK(R198,(N198:P198,Q198:AE198)),0)</f>
        <v>0</v>
      </c>
      <c r="AI198" s="7">
        <f>IF(T198&gt;0,RANK(T198,(N198:P198,Q198:AE198)),0)</f>
        <v>0</v>
      </c>
      <c r="AJ198" s="7">
        <f>IF(S198&gt;0,RANK(S198,(N198:P198,Q198:AE198)),0)</f>
        <v>0</v>
      </c>
      <c r="AK198" s="2">
        <f t="shared" si="75"/>
        <v>0</v>
      </c>
      <c r="AL198" s="2">
        <f t="shared" si="76"/>
        <v>0</v>
      </c>
      <c r="AM198" s="2">
        <f t="shared" si="77"/>
        <v>0</v>
      </c>
      <c r="AN198" s="2">
        <f t="shared" si="78"/>
        <v>0</v>
      </c>
      <c r="AP198" s="6" t="s">
        <v>613</v>
      </c>
      <c r="AQ198" s="5" t="s">
        <v>1968</v>
      </c>
      <c r="AR198">
        <v>1</v>
      </c>
      <c r="AT198" s="104">
        <v>5</v>
      </c>
      <c r="AU198" s="102">
        <v>137</v>
      </c>
      <c r="AV198" s="108">
        <f t="shared" si="79"/>
        <v>5137</v>
      </c>
      <c r="AX198" s="7" t="s">
        <v>538</v>
      </c>
    </row>
    <row r="199" spans="1:50" hidden="1" outlineLevel="1">
      <c r="A199" s="6" t="s">
        <v>2887</v>
      </c>
      <c r="B199" s="5" t="s">
        <v>1968</v>
      </c>
      <c r="C199" s="1">
        <f t="shared" si="69"/>
        <v>13140</v>
      </c>
      <c r="D199" s="7">
        <f>RANK(N199,(N199:P199,Q199:AE199))</f>
        <v>2</v>
      </c>
      <c r="E199" s="7">
        <f>RANK(O199,(N199:P199,Q199:AE199))</f>
        <v>1</v>
      </c>
      <c r="F199" s="7">
        <f>IF(P199&gt;0,RANK(P199,(N199:P199,Q199:AE199)),0)</f>
        <v>0</v>
      </c>
      <c r="G199" s="1">
        <f t="shared" si="70"/>
        <v>1696</v>
      </c>
      <c r="H199" s="2">
        <f t="shared" si="68"/>
        <v>0.12907153729071538</v>
      </c>
      <c r="I199" s="2"/>
      <c r="J199" s="2">
        <f t="shared" si="71"/>
        <v>0.43546423135464229</v>
      </c>
      <c r="K199" s="2">
        <f t="shared" si="72"/>
        <v>0.56453576864535771</v>
      </c>
      <c r="L199" s="2">
        <f t="shared" si="73"/>
        <v>0</v>
      </c>
      <c r="M199" s="2">
        <f t="shared" si="74"/>
        <v>0</v>
      </c>
      <c r="N199" s="1">
        <v>5722</v>
      </c>
      <c r="O199" s="1">
        <v>7418</v>
      </c>
      <c r="AG199" s="7">
        <f>IF(Q199&gt;0,RANK(Q199,(N199:P199,Q199:AE199)),0)</f>
        <v>0</v>
      </c>
      <c r="AH199" s="7">
        <f>IF(R199&gt;0,RANK(R199,(N199:P199,Q199:AE199)),0)</f>
        <v>0</v>
      </c>
      <c r="AI199" s="7">
        <f>IF(T199&gt;0,RANK(T199,(N199:P199,Q199:AE199)),0)</f>
        <v>0</v>
      </c>
      <c r="AJ199" s="7">
        <f>IF(S199&gt;0,RANK(S199,(N199:P199,Q199:AE199)),0)</f>
        <v>0</v>
      </c>
      <c r="AK199" s="2">
        <f t="shared" si="75"/>
        <v>0</v>
      </c>
      <c r="AL199" s="2">
        <f t="shared" si="76"/>
        <v>0</v>
      </c>
      <c r="AM199" s="2">
        <f t="shared" si="77"/>
        <v>0</v>
      </c>
      <c r="AN199" s="2">
        <f t="shared" si="78"/>
        <v>0</v>
      </c>
      <c r="AP199" s="6" t="s">
        <v>2887</v>
      </c>
      <c r="AQ199" s="5" t="s">
        <v>1968</v>
      </c>
      <c r="AR199">
        <v>4</v>
      </c>
      <c r="AT199" s="104">
        <v>5</v>
      </c>
      <c r="AU199" s="102">
        <v>139</v>
      </c>
      <c r="AV199" s="108">
        <f t="shared" si="79"/>
        <v>5139</v>
      </c>
      <c r="AX199" s="7" t="s">
        <v>538</v>
      </c>
    </row>
    <row r="200" spans="1:50" hidden="1" outlineLevel="1">
      <c r="A200" s="6" t="s">
        <v>1239</v>
      </c>
      <c r="B200" s="5" t="s">
        <v>1968</v>
      </c>
      <c r="C200" s="1">
        <f t="shared" si="69"/>
        <v>6500</v>
      </c>
      <c r="D200" s="7">
        <f>RANK(N200,(N200:P200,Q200:AE200))</f>
        <v>2</v>
      </c>
      <c r="E200" s="7">
        <f>RANK(O200,(N200:P200,Q200:AE200))</f>
        <v>1</v>
      </c>
      <c r="F200" s="7">
        <f>IF(P200&gt;0,RANK(P200,(N200:P200,Q200:AE200)),0)</f>
        <v>0</v>
      </c>
      <c r="G200" s="1">
        <f t="shared" si="70"/>
        <v>744</v>
      </c>
      <c r="H200" s="2">
        <f t="shared" si="68"/>
        <v>0.11446153846153846</v>
      </c>
      <c r="I200" s="2"/>
      <c r="J200" s="2">
        <f t="shared" si="71"/>
        <v>0.44246153846153846</v>
      </c>
      <c r="K200" s="2">
        <f t="shared" si="72"/>
        <v>0.55692307692307697</v>
      </c>
      <c r="L200" s="2">
        <f t="shared" si="73"/>
        <v>0</v>
      </c>
      <c r="M200" s="2">
        <f t="shared" si="74"/>
        <v>6.1538461538457323E-4</v>
      </c>
      <c r="N200" s="1">
        <v>2876</v>
      </c>
      <c r="O200" s="1">
        <v>3620</v>
      </c>
      <c r="AA200" s="1">
        <v>4</v>
      </c>
      <c r="AG200" s="7">
        <f>IF(Q200&gt;0,RANK(Q200,(N200:P200,Q200:AE200)),0)</f>
        <v>0</v>
      </c>
      <c r="AH200" s="7">
        <f>IF(R200&gt;0,RANK(R200,(N200:P200,Q200:AE200)),0)</f>
        <v>0</v>
      </c>
      <c r="AI200" s="7">
        <f>IF(T200&gt;0,RANK(T200,(N200:P200,Q200:AE200)),0)</f>
        <v>0</v>
      </c>
      <c r="AJ200" s="7">
        <f>IF(S200&gt;0,RANK(S200,(N200:P200,Q200:AE200)),0)</f>
        <v>0</v>
      </c>
      <c r="AK200" s="2">
        <f t="shared" si="75"/>
        <v>0</v>
      </c>
      <c r="AL200" s="2">
        <f t="shared" si="76"/>
        <v>0</v>
      </c>
      <c r="AM200" s="2">
        <f t="shared" si="77"/>
        <v>0</v>
      </c>
      <c r="AN200" s="2">
        <f t="shared" si="78"/>
        <v>0</v>
      </c>
      <c r="AP200" s="6" t="s">
        <v>1239</v>
      </c>
      <c r="AQ200" s="5" t="s">
        <v>1968</v>
      </c>
      <c r="AR200">
        <v>2</v>
      </c>
      <c r="AT200" s="104">
        <v>5</v>
      </c>
      <c r="AU200" s="102">
        <v>141</v>
      </c>
      <c r="AV200" s="108">
        <f t="shared" si="79"/>
        <v>5141</v>
      </c>
      <c r="AX200" s="7" t="s">
        <v>538</v>
      </c>
    </row>
    <row r="201" spans="1:50" hidden="1" outlineLevel="1">
      <c r="A201" s="6" t="s">
        <v>1839</v>
      </c>
      <c r="B201" s="5" t="s">
        <v>1968</v>
      </c>
      <c r="C201" s="1">
        <f t="shared" si="69"/>
        <v>43717</v>
      </c>
      <c r="D201" s="7">
        <f>RANK(N201,(N201:P201,Q201:AE201))</f>
        <v>2</v>
      </c>
      <c r="E201" s="7">
        <f>RANK(O201,(N201:P201,Q201:AE201))</f>
        <v>1</v>
      </c>
      <c r="F201" s="7">
        <f>IF(P201&gt;0,RANK(P201,(N201:P201,Q201:AE201)),0)</f>
        <v>0</v>
      </c>
      <c r="G201" s="1">
        <f t="shared" si="70"/>
        <v>6191</v>
      </c>
      <c r="H201" s="2">
        <f t="shared" si="68"/>
        <v>0.14161538989409153</v>
      </c>
      <c r="I201" s="2"/>
      <c r="J201" s="2">
        <f t="shared" si="71"/>
        <v>0.42919230505295425</v>
      </c>
      <c r="K201" s="2">
        <f t="shared" si="72"/>
        <v>0.57080769494704575</v>
      </c>
      <c r="L201" s="2">
        <f t="shared" si="73"/>
        <v>0</v>
      </c>
      <c r="M201" s="2">
        <f t="shared" si="74"/>
        <v>0</v>
      </c>
      <c r="N201" s="1">
        <v>18763</v>
      </c>
      <c r="O201" s="1">
        <v>24954</v>
      </c>
      <c r="AG201" s="7">
        <f>IF(Q201&gt;0,RANK(Q201,(N201:P201,Q201:AE201)),0)</f>
        <v>0</v>
      </c>
      <c r="AH201" s="7">
        <f>IF(R201&gt;0,RANK(R201,(N201:P201,Q201:AE201)),0)</f>
        <v>0</v>
      </c>
      <c r="AI201" s="7">
        <f>IF(T201&gt;0,RANK(T201,(N201:P201,Q201:AE201)),0)</f>
        <v>0</v>
      </c>
      <c r="AJ201" s="7">
        <f>IF(S201&gt;0,RANK(S201,(N201:P201,Q201:AE201)),0)</f>
        <v>0</v>
      </c>
      <c r="AK201" s="2">
        <f t="shared" si="75"/>
        <v>0</v>
      </c>
      <c r="AL201" s="2">
        <f t="shared" si="76"/>
        <v>0</v>
      </c>
      <c r="AM201" s="2">
        <f t="shared" si="77"/>
        <v>0</v>
      </c>
      <c r="AN201" s="2">
        <f t="shared" si="78"/>
        <v>0</v>
      </c>
      <c r="AP201" s="6" t="s">
        <v>1839</v>
      </c>
      <c r="AQ201" s="5" t="s">
        <v>1968</v>
      </c>
      <c r="AR201">
        <v>3</v>
      </c>
      <c r="AT201" s="104">
        <v>5</v>
      </c>
      <c r="AU201" s="102">
        <v>143</v>
      </c>
      <c r="AV201" s="108">
        <f t="shared" si="79"/>
        <v>5143</v>
      </c>
      <c r="AX201" s="7" t="s">
        <v>538</v>
      </c>
    </row>
    <row r="202" spans="1:50" hidden="1" outlineLevel="1">
      <c r="A202" s="6" t="s">
        <v>55</v>
      </c>
      <c r="B202" s="5" t="s">
        <v>1968</v>
      </c>
      <c r="C202" s="1">
        <f t="shared" si="69"/>
        <v>20635</v>
      </c>
      <c r="D202" s="7">
        <f>RANK(N202,(N202:P202,Q202:AE202))</f>
        <v>2</v>
      </c>
      <c r="E202" s="7">
        <f>RANK(O202,(N202:P202,Q202:AE202))</f>
        <v>1</v>
      </c>
      <c r="F202" s="7">
        <f>IF(P202&gt;0,RANK(P202,(N202:P202,Q202:AE202)),0)</f>
        <v>0</v>
      </c>
      <c r="G202" s="1">
        <f t="shared" si="70"/>
        <v>5544</v>
      </c>
      <c r="H202" s="2">
        <f t="shared" si="68"/>
        <v>0.2686697358856312</v>
      </c>
      <c r="I202" s="2"/>
      <c r="J202" s="2">
        <f t="shared" si="71"/>
        <v>0.36544705597286165</v>
      </c>
      <c r="K202" s="2">
        <f t="shared" si="72"/>
        <v>0.6341167918584929</v>
      </c>
      <c r="L202" s="2">
        <f t="shared" si="73"/>
        <v>0</v>
      </c>
      <c r="M202" s="2">
        <f t="shared" si="74"/>
        <v>4.3615216864545392E-4</v>
      </c>
      <c r="N202" s="1">
        <v>7541</v>
      </c>
      <c r="O202" s="1">
        <v>13085</v>
      </c>
      <c r="AA202" s="1">
        <v>9</v>
      </c>
      <c r="AG202" s="7">
        <f>IF(Q202&gt;0,RANK(Q202,(N202:P202,Q202:AE202)),0)</f>
        <v>0</v>
      </c>
      <c r="AH202" s="7">
        <f>IF(R202&gt;0,RANK(R202,(N202:P202,Q202:AE202)),0)</f>
        <v>0</v>
      </c>
      <c r="AI202" s="7">
        <f>IF(T202&gt;0,RANK(T202,(N202:P202,Q202:AE202)),0)</f>
        <v>0</v>
      </c>
      <c r="AJ202" s="7">
        <f>IF(S202&gt;0,RANK(S202,(N202:P202,Q202:AE202)),0)</f>
        <v>0</v>
      </c>
      <c r="AK202" s="2">
        <f t="shared" si="75"/>
        <v>0</v>
      </c>
      <c r="AL202" s="2">
        <f t="shared" si="76"/>
        <v>0</v>
      </c>
      <c r="AM202" s="2">
        <f t="shared" si="77"/>
        <v>0</v>
      </c>
      <c r="AN202" s="2">
        <f t="shared" si="78"/>
        <v>0</v>
      </c>
      <c r="AP202" s="6" t="s">
        <v>55</v>
      </c>
      <c r="AQ202" s="5" t="s">
        <v>1968</v>
      </c>
      <c r="AR202">
        <v>2</v>
      </c>
      <c r="AT202" s="104">
        <v>5</v>
      </c>
      <c r="AU202" s="102">
        <v>145</v>
      </c>
      <c r="AV202" s="108">
        <f t="shared" si="79"/>
        <v>5145</v>
      </c>
      <c r="AX202" s="7" t="s">
        <v>538</v>
      </c>
    </row>
    <row r="203" spans="1:50" hidden="1" outlineLevel="1">
      <c r="A203" s="6" t="s">
        <v>1211</v>
      </c>
      <c r="B203" s="5" t="s">
        <v>1968</v>
      </c>
      <c r="C203" s="1">
        <f t="shared" si="69"/>
        <v>2884</v>
      </c>
      <c r="D203" s="7">
        <f>RANK(N203,(N203:P203,Q203:AE203))</f>
        <v>1</v>
      </c>
      <c r="E203" s="7">
        <f>RANK(O203,(N203:P203,Q203:AE203))</f>
        <v>2</v>
      </c>
      <c r="F203" s="7">
        <f>IF(P203&gt;0,RANK(P203,(N203:P203,Q203:AE203)),0)</f>
        <v>0</v>
      </c>
      <c r="G203" s="1">
        <f t="shared" si="70"/>
        <v>480</v>
      </c>
      <c r="H203" s="2">
        <f t="shared" si="68"/>
        <v>0.16643550624133149</v>
      </c>
      <c r="I203" s="2"/>
      <c r="J203" s="2">
        <f t="shared" si="71"/>
        <v>0.58321775312066571</v>
      </c>
      <c r="K203" s="2">
        <f t="shared" si="72"/>
        <v>0.41678224687933424</v>
      </c>
      <c r="L203" s="2">
        <f t="shared" si="73"/>
        <v>0</v>
      </c>
      <c r="M203" s="2">
        <f t="shared" si="74"/>
        <v>5.5511151231257827E-17</v>
      </c>
      <c r="N203" s="1">
        <v>1682</v>
      </c>
      <c r="O203" s="1">
        <v>1202</v>
      </c>
      <c r="AG203" s="7">
        <f>IF(Q203&gt;0,RANK(Q203,(N203:P203,Q203:AE203)),0)</f>
        <v>0</v>
      </c>
      <c r="AH203" s="7">
        <f>IF(R203&gt;0,RANK(R203,(N203:P203,Q203:AE203)),0)</f>
        <v>0</v>
      </c>
      <c r="AI203" s="7">
        <f>IF(T203&gt;0,RANK(T203,(N203:P203,Q203:AE203)),0)</f>
        <v>0</v>
      </c>
      <c r="AJ203" s="7">
        <f>IF(S203&gt;0,RANK(S203,(N203:P203,Q203:AE203)),0)</f>
        <v>0</v>
      </c>
      <c r="AK203" s="2">
        <f t="shared" si="75"/>
        <v>0</v>
      </c>
      <c r="AL203" s="2">
        <f t="shared" si="76"/>
        <v>0</v>
      </c>
      <c r="AM203" s="2">
        <f t="shared" si="77"/>
        <v>0</v>
      </c>
      <c r="AN203" s="2">
        <f t="shared" si="78"/>
        <v>0</v>
      </c>
      <c r="AP203" s="6" t="s">
        <v>1211</v>
      </c>
      <c r="AQ203" s="5" t="s">
        <v>1968</v>
      </c>
      <c r="AR203">
        <v>1</v>
      </c>
      <c r="AT203" s="104">
        <v>5</v>
      </c>
      <c r="AU203" s="102">
        <v>147</v>
      </c>
      <c r="AV203" s="108">
        <f t="shared" si="79"/>
        <v>5147</v>
      </c>
      <c r="AX203" s="7" t="s">
        <v>538</v>
      </c>
    </row>
    <row r="204" spans="1:50" hidden="1" outlineLevel="1">
      <c r="A204" s="6" t="s">
        <v>278</v>
      </c>
      <c r="B204" s="5" t="s">
        <v>1968</v>
      </c>
      <c r="C204" s="1">
        <f t="shared" si="69"/>
        <v>5492</v>
      </c>
      <c r="D204" s="7">
        <f>RANK(N204,(N204:P204,Q204:AE204))</f>
        <v>2</v>
      </c>
      <c r="E204" s="7">
        <f>RANK(O204,(N204:P204,Q204:AE204))</f>
        <v>1</v>
      </c>
      <c r="F204" s="7">
        <f>IF(P204&gt;0,RANK(P204,(N204:P204,Q204:AE204)),0)</f>
        <v>0</v>
      </c>
      <c r="G204" s="1">
        <f t="shared" si="70"/>
        <v>107</v>
      </c>
      <c r="H204" s="2">
        <f t="shared" si="68"/>
        <v>1.9482884195193007E-2</v>
      </c>
      <c r="I204" s="2"/>
      <c r="J204" s="2">
        <f t="shared" si="71"/>
        <v>0.48998543335761108</v>
      </c>
      <c r="K204" s="2">
        <f t="shared" si="72"/>
        <v>0.50946831755280408</v>
      </c>
      <c r="L204" s="2">
        <f t="shared" si="73"/>
        <v>0</v>
      </c>
      <c r="M204" s="2">
        <f t="shared" si="74"/>
        <v>5.4624908958489371E-4</v>
      </c>
      <c r="N204" s="1">
        <v>2691</v>
      </c>
      <c r="O204" s="1">
        <v>2798</v>
      </c>
      <c r="AA204" s="1">
        <v>3</v>
      </c>
      <c r="AG204" s="7">
        <f>IF(Q204&gt;0,RANK(Q204,(N204:P204,Q204:AE204)),0)</f>
        <v>0</v>
      </c>
      <c r="AH204" s="7">
        <f>IF(R204&gt;0,RANK(R204,(N204:P204,Q204:AE204)),0)</f>
        <v>0</v>
      </c>
      <c r="AI204" s="7">
        <f>IF(T204&gt;0,RANK(T204,(N204:P204,Q204:AE204)),0)</f>
        <v>0</v>
      </c>
      <c r="AJ204" s="7">
        <f>IF(S204&gt;0,RANK(S204,(N204:P204,Q204:AE204)),0)</f>
        <v>0</v>
      </c>
      <c r="AK204" s="2">
        <f t="shared" si="75"/>
        <v>0</v>
      </c>
      <c r="AL204" s="2">
        <f t="shared" si="76"/>
        <v>0</v>
      </c>
      <c r="AM204" s="2">
        <f t="shared" si="77"/>
        <v>0</v>
      </c>
      <c r="AN204" s="2">
        <f t="shared" si="78"/>
        <v>0</v>
      </c>
      <c r="AP204" s="6" t="s">
        <v>278</v>
      </c>
      <c r="AQ204" s="5" t="s">
        <v>1968</v>
      </c>
      <c r="AR204">
        <v>2</v>
      </c>
      <c r="AT204" s="104">
        <v>5</v>
      </c>
      <c r="AU204" s="102">
        <v>149</v>
      </c>
      <c r="AV204" s="108">
        <f t="shared" si="79"/>
        <v>5149</v>
      </c>
      <c r="AX204" s="7" t="s">
        <v>538</v>
      </c>
    </row>
    <row r="205" spans="1:50" collapsed="1">
      <c r="A205" s="6" t="s">
        <v>2042</v>
      </c>
      <c r="B205" s="5" t="s">
        <v>1842</v>
      </c>
      <c r="C205" s="1">
        <f t="shared" si="69"/>
        <v>805696</v>
      </c>
      <c r="D205" s="7">
        <f>RANK(N205,(N205:P205,Q205:AE205))</f>
        <v>2</v>
      </c>
      <c r="E205" s="7">
        <f>RANK(O205,(N205:P205,Q205:AE205))</f>
        <v>1</v>
      </c>
      <c r="F205" s="7">
        <f>IF(P205&gt;0,RANK(P205,(N205:P205,Q205:AE205)),0)</f>
        <v>0</v>
      </c>
      <c r="G205" s="1">
        <f t="shared" si="70"/>
        <v>48832</v>
      </c>
      <c r="H205" s="2">
        <f t="shared" si="68"/>
        <v>6.0608467709905474E-2</v>
      </c>
      <c r="I205" s="2"/>
      <c r="J205" s="2">
        <f t="shared" si="71"/>
        <v>0.46946987449360555</v>
      </c>
      <c r="K205" s="2">
        <f t="shared" si="72"/>
        <v>0.53007834220351102</v>
      </c>
      <c r="L205" s="2">
        <f t="shared" si="73"/>
        <v>0</v>
      </c>
      <c r="M205" s="2">
        <f t="shared" si="74"/>
        <v>4.5178330288342394E-4</v>
      </c>
      <c r="N205" s="1">
        <f>SUM(N130:N204)</f>
        <v>378250</v>
      </c>
      <c r="O205" s="1">
        <f>SUM(O130:O204)</f>
        <v>427082</v>
      </c>
      <c r="AA205" s="1">
        <f>SUM(AA130:AA204)</f>
        <v>364</v>
      </c>
      <c r="AG205" s="7">
        <f>IF(Q205&gt;0,RANK(Q205,(N205:P205,Q205:AE205)),0)</f>
        <v>0</v>
      </c>
      <c r="AH205" s="7">
        <f>IF(R205&gt;0,RANK(R205,(N205:P205,Q205:AE205)),0)</f>
        <v>0</v>
      </c>
      <c r="AI205" s="7">
        <f>IF(T205&gt;0,RANK(T205,(N205:P205,Q205:AE205)),0)</f>
        <v>0</v>
      </c>
      <c r="AJ205" s="7">
        <f>IF(S205&gt;0,RANK(S205,(N205:P205,Q205:AE205)),0)</f>
        <v>0</v>
      </c>
      <c r="AK205" s="2">
        <f t="shared" si="75"/>
        <v>0</v>
      </c>
      <c r="AL205" s="2">
        <f t="shared" si="76"/>
        <v>0</v>
      </c>
      <c r="AM205" s="2">
        <f t="shared" si="77"/>
        <v>0</v>
      </c>
      <c r="AN205" s="2">
        <f t="shared" si="78"/>
        <v>0</v>
      </c>
      <c r="AP205" s="6" t="s">
        <v>2042</v>
      </c>
      <c r="AQ205" s="5" t="s">
        <v>1842</v>
      </c>
      <c r="AT205" s="104">
        <v>5</v>
      </c>
      <c r="AU205" s="102"/>
      <c r="AV205" s="104">
        <v>5</v>
      </c>
      <c r="AX205" s="7" t="s">
        <v>831</v>
      </c>
    </row>
    <row r="206" spans="1:50">
      <c r="A206" s="6"/>
      <c r="B206" s="6"/>
      <c r="C206" s="1"/>
      <c r="E206" s="7"/>
      <c r="F206" s="7"/>
      <c r="I206" s="2"/>
      <c r="AG206" s="7"/>
      <c r="AH206" s="7"/>
      <c r="AI206" s="7"/>
      <c r="AJ206" s="7"/>
      <c r="AP206" s="6"/>
      <c r="AQ206" s="6"/>
      <c r="AT206" s="104"/>
      <c r="AU206" s="102"/>
    </row>
    <row r="207" spans="1:50" hidden="1" outlineLevel="1">
      <c r="A207" s="6" t="s">
        <v>2613</v>
      </c>
      <c r="B207" s="6" t="s">
        <v>1970</v>
      </c>
      <c r="C207" s="1">
        <f t="shared" ref="C207:C238" si="80">SUM(N207:AE207)</f>
        <v>343885</v>
      </c>
      <c r="D207" s="7">
        <f>RANK(N207,(N207:P207,Q207:AE207))</f>
        <v>1</v>
      </c>
      <c r="E207" s="7">
        <f>RANK(O207,(N207:P207,Q207:AE207))</f>
        <v>2</v>
      </c>
      <c r="F207" s="7">
        <f>IF(P207&gt;0,RANK(P207,(N207:P207,Q207:AE207)),0)</f>
        <v>0</v>
      </c>
      <c r="G207" s="1">
        <f t="shared" ref="G207:G238" si="81">MAX(N207:P207)-LARGE(N207:P207,2)</f>
        <v>139651</v>
      </c>
      <c r="H207" s="2">
        <f t="shared" si="68"/>
        <v>0.40609796879770854</v>
      </c>
      <c r="I207" s="2"/>
      <c r="J207" s="2">
        <f t="shared" ref="J207:J238" si="82">IF($C207=0,"-",N207/$C207)</f>
        <v>0.6282856187388226</v>
      </c>
      <c r="K207" s="2">
        <f t="shared" ref="K207:K238" si="83">IF($C207=0,"-",O207/$C207)</f>
        <v>0.22218764994111403</v>
      </c>
      <c r="L207" s="2">
        <f t="shared" ref="L207:L238" si="84">IF($C207=0,"-",P207/$C207)</f>
        <v>0</v>
      </c>
      <c r="M207" s="2">
        <f t="shared" ref="M207:M238" si="85">IF(C207=0,"-",(1-J207-K207-L207))</f>
        <v>0.14952673132006336</v>
      </c>
      <c r="N207" s="1">
        <v>216058</v>
      </c>
      <c r="O207" s="1">
        <v>76407</v>
      </c>
      <c r="Q207" s="1">
        <v>37919</v>
      </c>
      <c r="R207" s="1">
        <v>6558</v>
      </c>
      <c r="S207" s="1">
        <v>3622</v>
      </c>
      <c r="T207" s="1">
        <v>3319</v>
      </c>
      <c r="AA207" s="1">
        <v>2</v>
      </c>
      <c r="AG207" s="7">
        <f>IF(Q207&gt;0,RANK(Q207,(N207:P207,Q207:AE207)),0)</f>
        <v>3</v>
      </c>
      <c r="AH207" s="7">
        <f>IF(R207&gt;0,RANK(R207,(N207:P207,Q207:AE207)),0)</f>
        <v>4</v>
      </c>
      <c r="AI207" s="7">
        <f>IF(T207&gt;0,RANK(T207,(N207:P207,Q207:AE207)),0)</f>
        <v>6</v>
      </c>
      <c r="AJ207" s="7">
        <f>IF(S207&gt;0,RANK(S207,(N207:P207,Q207:AE207)),0)</f>
        <v>5</v>
      </c>
      <c r="AK207" s="2">
        <f t="shared" ref="AK207:AK238" si="86">IF($C207=0,"-",Q207/$C207)</f>
        <v>0.11026651351469241</v>
      </c>
      <c r="AL207" s="2">
        <f t="shared" ref="AL207:AL238" si="87">IF($C207=0,"-",R207/$C207)</f>
        <v>1.9070328743620687E-2</v>
      </c>
      <c r="AM207" s="2">
        <f t="shared" ref="AM207:AM238" si="88">IF($C207=0,"-",T207/$C207)</f>
        <v>9.6514823269406927E-3</v>
      </c>
      <c r="AN207" s="2">
        <f t="shared" ref="AN207:AN238" si="89">IF($C207=0,"-",S207/$C207)</f>
        <v>1.0532590837053084E-2</v>
      </c>
      <c r="AP207" s="6" t="s">
        <v>2613</v>
      </c>
      <c r="AQ207" s="6" t="s">
        <v>1970</v>
      </c>
      <c r="AT207" s="104">
        <v>6</v>
      </c>
      <c r="AU207" s="102">
        <v>1</v>
      </c>
      <c r="AV207" s="108">
        <f t="shared" ref="AV207:AV238" si="90">AT207*1000+AU207</f>
        <v>6001</v>
      </c>
      <c r="AX207" s="7" t="s">
        <v>538</v>
      </c>
    </row>
    <row r="208" spans="1:50" hidden="1" outlineLevel="1">
      <c r="A208" s="6" t="s">
        <v>1292</v>
      </c>
      <c r="B208" s="6" t="s">
        <v>1970</v>
      </c>
      <c r="C208" s="1">
        <f t="shared" si="80"/>
        <v>560</v>
      </c>
      <c r="D208" s="7">
        <f>RANK(N208,(N208:P208,Q208:AE208))</f>
        <v>2</v>
      </c>
      <c r="E208" s="7">
        <f>RANK(O208,(N208:P208,Q208:AE208))</f>
        <v>1</v>
      </c>
      <c r="F208" s="7">
        <f>IF(P208&gt;0,RANK(P208,(N208:P208,Q208:AE208)),0)</f>
        <v>0</v>
      </c>
      <c r="G208" s="1">
        <f t="shared" si="81"/>
        <v>18</v>
      </c>
      <c r="H208" s="2">
        <f t="shared" si="68"/>
        <v>3.214285714285714E-2</v>
      </c>
      <c r="I208" s="2"/>
      <c r="J208" s="2">
        <f t="shared" si="82"/>
        <v>0.40892857142857142</v>
      </c>
      <c r="K208" s="2">
        <f t="shared" si="83"/>
        <v>0.44107142857142856</v>
      </c>
      <c r="L208" s="2">
        <f t="shared" si="84"/>
        <v>0</v>
      </c>
      <c r="M208" s="2">
        <f t="shared" si="85"/>
        <v>0.15000000000000002</v>
      </c>
      <c r="N208" s="1">
        <v>229</v>
      </c>
      <c r="O208" s="1">
        <v>247</v>
      </c>
      <c r="Q208" s="1">
        <v>40</v>
      </c>
      <c r="R208" s="1">
        <v>15</v>
      </c>
      <c r="S208" s="1">
        <v>17</v>
      </c>
      <c r="T208" s="1">
        <v>12</v>
      </c>
      <c r="AA208" s="1">
        <v>0</v>
      </c>
      <c r="AG208" s="7">
        <f>IF(Q208&gt;0,RANK(Q208,(N208:P208,Q208:AE208)),0)</f>
        <v>3</v>
      </c>
      <c r="AH208" s="7">
        <f>IF(R208&gt;0,RANK(R208,(N208:P208,Q208:AE208)),0)</f>
        <v>5</v>
      </c>
      <c r="AI208" s="7">
        <f>IF(T208&gt;0,RANK(T208,(N208:P208,Q208:AE208)),0)</f>
        <v>6</v>
      </c>
      <c r="AJ208" s="7">
        <f>IF(S208&gt;0,RANK(S208,(N208:P208,Q208:AE208)),0)</f>
        <v>4</v>
      </c>
      <c r="AK208" s="2">
        <f t="shared" si="86"/>
        <v>7.1428571428571425E-2</v>
      </c>
      <c r="AL208" s="2">
        <f t="shared" si="87"/>
        <v>2.6785714285714284E-2</v>
      </c>
      <c r="AM208" s="2">
        <f t="shared" si="88"/>
        <v>2.1428571428571429E-2</v>
      </c>
      <c r="AN208" s="2">
        <f t="shared" si="89"/>
        <v>3.0357142857142857E-2</v>
      </c>
      <c r="AP208" s="6" t="s">
        <v>1292</v>
      </c>
      <c r="AQ208" s="6" t="s">
        <v>1970</v>
      </c>
      <c r="AT208" s="104">
        <v>6</v>
      </c>
      <c r="AU208" s="102">
        <v>3</v>
      </c>
      <c r="AV208" s="108">
        <f t="shared" si="90"/>
        <v>6003</v>
      </c>
      <c r="AX208" s="7" t="s">
        <v>538</v>
      </c>
    </row>
    <row r="209" spans="1:50" hidden="1" outlineLevel="1">
      <c r="A209" s="6" t="s">
        <v>2615</v>
      </c>
      <c r="B209" s="6" t="s">
        <v>1970</v>
      </c>
      <c r="C209" s="1">
        <f t="shared" si="80"/>
        <v>12978</v>
      </c>
      <c r="D209" s="7">
        <f>RANK(N209,(N209:P209,Q209:AE209))</f>
        <v>2</v>
      </c>
      <c r="E209" s="7">
        <f>RANK(O209,(N209:P209,Q209:AE209))</f>
        <v>1</v>
      </c>
      <c r="F209" s="7">
        <f>IF(P209&gt;0,RANK(P209,(N209:P209,Q209:AE209)),0)</f>
        <v>0</v>
      </c>
      <c r="G209" s="1">
        <f t="shared" si="81"/>
        <v>2560</v>
      </c>
      <c r="H209" s="2">
        <f t="shared" si="68"/>
        <v>0.1972568962860225</v>
      </c>
      <c r="I209" s="2"/>
      <c r="J209" s="2">
        <f t="shared" si="82"/>
        <v>0.3418862690707351</v>
      </c>
      <c r="K209" s="2">
        <f t="shared" si="83"/>
        <v>0.53914316535675755</v>
      </c>
      <c r="L209" s="2">
        <f t="shared" si="84"/>
        <v>0</v>
      </c>
      <c r="M209" s="2">
        <f t="shared" si="85"/>
        <v>0.11897056557250729</v>
      </c>
      <c r="N209" s="1">
        <v>4437</v>
      </c>
      <c r="O209" s="1">
        <v>6997</v>
      </c>
      <c r="Q209" s="1">
        <v>740</v>
      </c>
      <c r="R209" s="1">
        <v>246</v>
      </c>
      <c r="S209" s="1">
        <v>338</v>
      </c>
      <c r="T209" s="1">
        <v>220</v>
      </c>
      <c r="AA209" s="1">
        <v>0</v>
      </c>
      <c r="AG209" s="7">
        <f>IF(Q209&gt;0,RANK(Q209,(N209:P209,Q209:AE209)),0)</f>
        <v>3</v>
      </c>
      <c r="AH209" s="7">
        <f>IF(R209&gt;0,RANK(R209,(N209:P209,Q209:AE209)),0)</f>
        <v>5</v>
      </c>
      <c r="AI209" s="7">
        <f>IF(T209&gt;0,RANK(T209,(N209:P209,Q209:AE209)),0)</f>
        <v>6</v>
      </c>
      <c r="AJ209" s="7">
        <f>IF(S209&gt;0,RANK(S209,(N209:P209,Q209:AE209)),0)</f>
        <v>4</v>
      </c>
      <c r="AK209" s="2">
        <f t="shared" si="86"/>
        <v>5.7019571582678376E-2</v>
      </c>
      <c r="AL209" s="2">
        <f t="shared" si="87"/>
        <v>1.8955154877484975E-2</v>
      </c>
      <c r="AM209" s="2">
        <f t="shared" si="88"/>
        <v>1.6951764524580058E-2</v>
      </c>
      <c r="AN209" s="2">
        <f t="shared" si="89"/>
        <v>2.6044074587763907E-2</v>
      </c>
      <c r="AP209" s="6" t="s">
        <v>2615</v>
      </c>
      <c r="AQ209" s="6" t="s">
        <v>1970</v>
      </c>
      <c r="AT209" s="104">
        <v>6</v>
      </c>
      <c r="AU209" s="102">
        <v>5</v>
      </c>
      <c r="AV209" s="108">
        <f t="shared" si="90"/>
        <v>6005</v>
      </c>
      <c r="AX209" s="7" t="s">
        <v>538</v>
      </c>
    </row>
    <row r="210" spans="1:50" hidden="1" outlineLevel="1">
      <c r="A210" s="6" t="s">
        <v>1846</v>
      </c>
      <c r="B210" s="6" t="s">
        <v>1970</v>
      </c>
      <c r="C210" s="1">
        <f t="shared" si="80"/>
        <v>61455</v>
      </c>
      <c r="D210" s="7">
        <f>RANK(N210,(N210:P210,Q210:AE210))</f>
        <v>2</v>
      </c>
      <c r="E210" s="7">
        <f>RANK(O210,(N210:P210,Q210:AE210))</f>
        <v>1</v>
      </c>
      <c r="F210" s="7">
        <f>IF(P210&gt;0,RANK(P210,(N210:P210,Q210:AE210)),0)</f>
        <v>0</v>
      </c>
      <c r="G210" s="1">
        <f t="shared" si="81"/>
        <v>13269</v>
      </c>
      <c r="H210" s="2">
        <f t="shared" si="68"/>
        <v>0.21591408347571395</v>
      </c>
      <c r="I210" s="2"/>
      <c r="J210" s="2">
        <f t="shared" si="82"/>
        <v>0.31628020502806931</v>
      </c>
      <c r="K210" s="2">
        <f t="shared" si="83"/>
        <v>0.53219428850378325</v>
      </c>
      <c r="L210" s="2">
        <f t="shared" si="84"/>
        <v>0</v>
      </c>
      <c r="M210" s="2">
        <f t="shared" si="85"/>
        <v>0.15152550646814744</v>
      </c>
      <c r="N210" s="1">
        <v>19437</v>
      </c>
      <c r="O210" s="1">
        <v>32706</v>
      </c>
      <c r="Q210" s="1">
        <v>5963</v>
      </c>
      <c r="R210" s="1">
        <v>1050</v>
      </c>
      <c r="S210" s="1">
        <v>1497</v>
      </c>
      <c r="T210" s="1">
        <v>802</v>
      </c>
      <c r="AA210" s="1">
        <v>0</v>
      </c>
      <c r="AG210" s="7">
        <f>IF(Q210&gt;0,RANK(Q210,(N210:P210,Q210:AE210)),0)</f>
        <v>3</v>
      </c>
      <c r="AH210" s="7">
        <f>IF(R210&gt;0,RANK(R210,(N210:P210,Q210:AE210)),0)</f>
        <v>5</v>
      </c>
      <c r="AI210" s="7">
        <f>IF(T210&gt;0,RANK(T210,(N210:P210,Q210:AE210)),0)</f>
        <v>6</v>
      </c>
      <c r="AJ210" s="7">
        <f>IF(S210&gt;0,RANK(S210,(N210:P210,Q210:AE210)),0)</f>
        <v>4</v>
      </c>
      <c r="AK210" s="2">
        <f t="shared" si="86"/>
        <v>9.7030347408673015E-2</v>
      </c>
      <c r="AL210" s="2">
        <f t="shared" si="87"/>
        <v>1.7085672443251158E-2</v>
      </c>
      <c r="AM210" s="2">
        <f t="shared" si="88"/>
        <v>1.3050199332845172E-2</v>
      </c>
      <c r="AN210" s="2">
        <f t="shared" si="89"/>
        <v>2.4359287283378082E-2</v>
      </c>
      <c r="AP210" s="6" t="s">
        <v>1846</v>
      </c>
      <c r="AQ210" s="6" t="s">
        <v>1970</v>
      </c>
      <c r="AT210" s="104">
        <v>6</v>
      </c>
      <c r="AU210" s="102">
        <v>7</v>
      </c>
      <c r="AV210" s="108">
        <f t="shared" si="90"/>
        <v>6007</v>
      </c>
      <c r="AX210" s="7" t="s">
        <v>538</v>
      </c>
    </row>
    <row r="211" spans="1:50" hidden="1" outlineLevel="1">
      <c r="A211" s="6" t="s">
        <v>1552</v>
      </c>
      <c r="B211" s="6" t="s">
        <v>1970</v>
      </c>
      <c r="C211" s="1">
        <f t="shared" si="80"/>
        <v>15194</v>
      </c>
      <c r="D211" s="7">
        <f>RANK(N211,(N211:P211,Q211:AE211))</f>
        <v>2</v>
      </c>
      <c r="E211" s="7">
        <f>RANK(O211,(N211:P211,Q211:AE211))</f>
        <v>1</v>
      </c>
      <c r="F211" s="7">
        <f>IF(P211&gt;0,RANK(P211,(N211:P211,Q211:AE211)),0)</f>
        <v>0</v>
      </c>
      <c r="G211" s="1">
        <f t="shared" si="81"/>
        <v>3052</v>
      </c>
      <c r="H211" s="2">
        <f t="shared" si="68"/>
        <v>0.20086876398578385</v>
      </c>
      <c r="I211" s="2"/>
      <c r="J211" s="2">
        <f t="shared" si="82"/>
        <v>0.33249967092273264</v>
      </c>
      <c r="K211" s="2">
        <f t="shared" si="83"/>
        <v>0.53336843490851649</v>
      </c>
      <c r="L211" s="2">
        <f t="shared" si="84"/>
        <v>0</v>
      </c>
      <c r="M211" s="2">
        <f t="shared" si="85"/>
        <v>0.13413189416875093</v>
      </c>
      <c r="N211" s="1">
        <v>5052</v>
      </c>
      <c r="O211" s="1">
        <v>8104</v>
      </c>
      <c r="Q211" s="1">
        <v>875</v>
      </c>
      <c r="R211" s="1">
        <v>434</v>
      </c>
      <c r="S211" s="1">
        <v>489</v>
      </c>
      <c r="T211" s="1">
        <v>240</v>
      </c>
      <c r="AA211" s="1">
        <v>0</v>
      </c>
      <c r="AG211" s="7">
        <f>IF(Q211&gt;0,RANK(Q211,(N211:P211,Q211:AE211)),0)</f>
        <v>3</v>
      </c>
      <c r="AH211" s="7">
        <f>IF(R211&gt;0,RANK(R211,(N211:P211,Q211:AE211)),0)</f>
        <v>5</v>
      </c>
      <c r="AI211" s="7">
        <f>IF(T211&gt;0,RANK(T211,(N211:P211,Q211:AE211)),0)</f>
        <v>6</v>
      </c>
      <c r="AJ211" s="7">
        <f>IF(S211&gt;0,RANK(S211,(N211:P211,Q211:AE211)),0)</f>
        <v>4</v>
      </c>
      <c r="AK211" s="2">
        <f t="shared" si="86"/>
        <v>5.7588521784915095E-2</v>
      </c>
      <c r="AL211" s="2">
        <f t="shared" si="87"/>
        <v>2.8563906805317889E-2</v>
      </c>
      <c r="AM211" s="2">
        <f t="shared" si="88"/>
        <v>1.5795708832433857E-2</v>
      </c>
      <c r="AN211" s="2">
        <f t="shared" si="89"/>
        <v>3.218375674608398E-2</v>
      </c>
      <c r="AP211" s="6" t="s">
        <v>1552</v>
      </c>
      <c r="AQ211" s="6" t="s">
        <v>1970</v>
      </c>
      <c r="AT211" s="104">
        <v>6</v>
      </c>
      <c r="AU211" s="102">
        <v>9</v>
      </c>
      <c r="AV211" s="108">
        <f t="shared" si="90"/>
        <v>6009</v>
      </c>
      <c r="AX211" s="7" t="s">
        <v>538</v>
      </c>
    </row>
    <row r="212" spans="1:50" hidden="1" outlineLevel="1">
      <c r="A212" s="6" t="s">
        <v>1268</v>
      </c>
      <c r="B212" s="6" t="s">
        <v>1970</v>
      </c>
      <c r="C212" s="1">
        <f t="shared" si="80"/>
        <v>4575</v>
      </c>
      <c r="D212" s="7">
        <f>RANK(N212,(N212:P212,Q212:AE212))</f>
        <v>2</v>
      </c>
      <c r="E212" s="7">
        <f>RANK(O212,(N212:P212,Q212:AE212))</f>
        <v>1</v>
      </c>
      <c r="F212" s="7">
        <f>IF(P212&gt;0,RANK(P212,(N212:P212,Q212:AE212)),0)</f>
        <v>0</v>
      </c>
      <c r="G212" s="1">
        <f t="shared" si="81"/>
        <v>1753</v>
      </c>
      <c r="H212" s="2">
        <f t="shared" si="68"/>
        <v>0.38316939890710383</v>
      </c>
      <c r="I212" s="2"/>
      <c r="J212" s="2">
        <f t="shared" si="82"/>
        <v>0.27169398907103826</v>
      </c>
      <c r="K212" s="2">
        <f t="shared" si="83"/>
        <v>0.65486338797814203</v>
      </c>
      <c r="L212" s="2">
        <f t="shared" si="84"/>
        <v>0</v>
      </c>
      <c r="M212" s="2">
        <f t="shared" si="85"/>
        <v>7.3442622950819714E-2</v>
      </c>
      <c r="N212" s="1">
        <v>1243</v>
      </c>
      <c r="O212" s="1">
        <v>2996</v>
      </c>
      <c r="Q212" s="1">
        <v>131</v>
      </c>
      <c r="R212" s="1">
        <v>48</v>
      </c>
      <c r="S212" s="1">
        <v>118</v>
      </c>
      <c r="T212" s="1">
        <v>39</v>
      </c>
      <c r="AA212" s="1">
        <v>0</v>
      </c>
      <c r="AG212" s="7">
        <f>IF(Q212&gt;0,RANK(Q212,(N212:P212,Q212:AE212)),0)</f>
        <v>3</v>
      </c>
      <c r="AH212" s="7">
        <f>IF(R212&gt;0,RANK(R212,(N212:P212,Q212:AE212)),0)</f>
        <v>5</v>
      </c>
      <c r="AI212" s="7">
        <f>IF(T212&gt;0,RANK(T212,(N212:P212,Q212:AE212)),0)</f>
        <v>6</v>
      </c>
      <c r="AJ212" s="7">
        <f>IF(S212&gt;0,RANK(S212,(N212:P212,Q212:AE212)),0)</f>
        <v>4</v>
      </c>
      <c r="AK212" s="2">
        <f t="shared" si="86"/>
        <v>2.8633879781420766E-2</v>
      </c>
      <c r="AL212" s="2">
        <f t="shared" si="87"/>
        <v>1.0491803278688525E-2</v>
      </c>
      <c r="AM212" s="2">
        <f t="shared" si="88"/>
        <v>8.5245901639344271E-3</v>
      </c>
      <c r="AN212" s="2">
        <f t="shared" si="89"/>
        <v>2.5792349726775958E-2</v>
      </c>
      <c r="AP212" s="6" t="s">
        <v>1268</v>
      </c>
      <c r="AQ212" s="6" t="s">
        <v>1970</v>
      </c>
      <c r="AT212" s="104">
        <v>6</v>
      </c>
      <c r="AU212" s="102">
        <v>11</v>
      </c>
      <c r="AV212" s="108">
        <f t="shared" si="90"/>
        <v>6011</v>
      </c>
      <c r="AX212" s="7" t="s">
        <v>538</v>
      </c>
    </row>
    <row r="213" spans="1:50" hidden="1" outlineLevel="1">
      <c r="A213" s="6" t="s">
        <v>2709</v>
      </c>
      <c r="B213" s="6" t="s">
        <v>1970</v>
      </c>
      <c r="C213" s="1">
        <f t="shared" si="80"/>
        <v>264868</v>
      </c>
      <c r="D213" s="7">
        <f>RANK(N213,(N213:P213,Q213:AE213))</f>
        <v>1</v>
      </c>
      <c r="E213" s="7">
        <f>RANK(O213,(N213:P213,Q213:AE213))</f>
        <v>2</v>
      </c>
      <c r="F213" s="7">
        <f>IF(P213&gt;0,RANK(P213,(N213:P213,Q213:AE213)),0)</f>
        <v>0</v>
      </c>
      <c r="G213" s="1">
        <f t="shared" si="81"/>
        <v>46488</v>
      </c>
      <c r="H213" s="2">
        <f t="shared" si="68"/>
        <v>0.17551384085657762</v>
      </c>
      <c r="I213" s="2"/>
      <c r="J213" s="2">
        <f t="shared" si="82"/>
        <v>0.53224625096274369</v>
      </c>
      <c r="K213" s="2">
        <f t="shared" si="83"/>
        <v>0.35673241010616608</v>
      </c>
      <c r="L213" s="2">
        <f t="shared" si="84"/>
        <v>0</v>
      </c>
      <c r="M213" s="2">
        <f t="shared" si="85"/>
        <v>0.11102133893109023</v>
      </c>
      <c r="N213" s="1">
        <v>140975</v>
      </c>
      <c r="O213" s="1">
        <v>94487</v>
      </c>
      <c r="Q213" s="1">
        <v>16676</v>
      </c>
      <c r="R213" s="1">
        <v>5894</v>
      </c>
      <c r="S213" s="1">
        <v>3905</v>
      </c>
      <c r="T213" s="1">
        <v>2931</v>
      </c>
      <c r="AA213" s="1">
        <v>0</v>
      </c>
      <c r="AG213" s="7">
        <f>IF(Q213&gt;0,RANK(Q213,(N213:P213,Q213:AE213)),0)</f>
        <v>3</v>
      </c>
      <c r="AH213" s="7">
        <f>IF(R213&gt;0,RANK(R213,(N213:P213,Q213:AE213)),0)</f>
        <v>4</v>
      </c>
      <c r="AI213" s="7">
        <f>IF(T213&gt;0,RANK(T213,(N213:P213,Q213:AE213)),0)</f>
        <v>6</v>
      </c>
      <c r="AJ213" s="7">
        <f>IF(S213&gt;0,RANK(S213,(N213:P213,Q213:AE213)),0)</f>
        <v>5</v>
      </c>
      <c r="AK213" s="2">
        <f t="shared" si="86"/>
        <v>6.2959662926438828E-2</v>
      </c>
      <c r="AL213" s="2">
        <f t="shared" si="87"/>
        <v>2.2252593744808737E-2</v>
      </c>
      <c r="AM213" s="2">
        <f t="shared" si="88"/>
        <v>1.1065889424166E-2</v>
      </c>
      <c r="AN213" s="2">
        <f t="shared" si="89"/>
        <v>1.4743192835676639E-2</v>
      </c>
      <c r="AP213" s="6" t="s">
        <v>2709</v>
      </c>
      <c r="AQ213" s="6" t="s">
        <v>1970</v>
      </c>
      <c r="AT213" s="104">
        <v>6</v>
      </c>
      <c r="AU213" s="102">
        <v>13</v>
      </c>
      <c r="AV213" s="108">
        <f t="shared" si="90"/>
        <v>6013</v>
      </c>
      <c r="AX213" s="7" t="s">
        <v>538</v>
      </c>
    </row>
    <row r="214" spans="1:50" hidden="1" outlineLevel="1">
      <c r="A214" s="6" t="s">
        <v>2305</v>
      </c>
      <c r="B214" s="6" t="s">
        <v>1970</v>
      </c>
      <c r="C214" s="1">
        <f t="shared" si="80"/>
        <v>6750</v>
      </c>
      <c r="D214" s="7">
        <f>RANK(N214,(N214:P214,Q214:AE214))</f>
        <v>2</v>
      </c>
      <c r="E214" s="7">
        <f>RANK(O214,(N214:P214,Q214:AE214))</f>
        <v>1</v>
      </c>
      <c r="F214" s="7">
        <f>IF(P214&gt;0,RANK(P214,(N214:P214,Q214:AE214)),0)</f>
        <v>0</v>
      </c>
      <c r="G214" s="1">
        <f t="shared" si="81"/>
        <v>171</v>
      </c>
      <c r="H214" s="2">
        <f t="shared" si="68"/>
        <v>2.5333333333333333E-2</v>
      </c>
      <c r="I214" s="2"/>
      <c r="J214" s="2">
        <f t="shared" si="82"/>
        <v>0.43288888888888888</v>
      </c>
      <c r="K214" s="2">
        <f t="shared" si="83"/>
        <v>0.4582222222222222</v>
      </c>
      <c r="L214" s="2">
        <f t="shared" si="84"/>
        <v>0</v>
      </c>
      <c r="M214" s="2">
        <f t="shared" si="85"/>
        <v>0.10888888888888892</v>
      </c>
      <c r="N214" s="1">
        <v>2922</v>
      </c>
      <c r="O214" s="1">
        <v>3093</v>
      </c>
      <c r="Q214" s="1">
        <v>207</v>
      </c>
      <c r="R214" s="1">
        <v>165</v>
      </c>
      <c r="S214" s="1">
        <v>239</v>
      </c>
      <c r="T214" s="1">
        <v>124</v>
      </c>
      <c r="AA214" s="1">
        <v>0</v>
      </c>
      <c r="AG214" s="7">
        <f>IF(Q214&gt;0,RANK(Q214,(N214:P214,Q214:AE214)),0)</f>
        <v>4</v>
      </c>
      <c r="AH214" s="7">
        <f>IF(R214&gt;0,RANK(R214,(N214:P214,Q214:AE214)),0)</f>
        <v>5</v>
      </c>
      <c r="AI214" s="7">
        <f>IF(T214&gt;0,RANK(T214,(N214:P214,Q214:AE214)),0)</f>
        <v>6</v>
      </c>
      <c r="AJ214" s="7">
        <f>IF(S214&gt;0,RANK(S214,(N214:P214,Q214:AE214)),0)</f>
        <v>3</v>
      </c>
      <c r="AK214" s="2">
        <f t="shared" si="86"/>
        <v>3.0666666666666665E-2</v>
      </c>
      <c r="AL214" s="2">
        <f t="shared" si="87"/>
        <v>2.4444444444444446E-2</v>
      </c>
      <c r="AM214" s="2">
        <f t="shared" si="88"/>
        <v>1.837037037037037E-2</v>
      </c>
      <c r="AN214" s="2">
        <f t="shared" si="89"/>
        <v>3.5407407407407408E-2</v>
      </c>
      <c r="AP214" s="6" t="s">
        <v>2305</v>
      </c>
      <c r="AQ214" s="6" t="s">
        <v>1970</v>
      </c>
      <c r="AT214" s="104">
        <v>6</v>
      </c>
      <c r="AU214" s="102">
        <v>15</v>
      </c>
      <c r="AV214" s="108">
        <f t="shared" si="90"/>
        <v>6015</v>
      </c>
      <c r="AX214" s="7" t="s">
        <v>538</v>
      </c>
    </row>
    <row r="215" spans="1:50" hidden="1" outlineLevel="1">
      <c r="A215" s="6" t="s">
        <v>2306</v>
      </c>
      <c r="B215" s="6" t="s">
        <v>1970</v>
      </c>
      <c r="C215" s="1">
        <f t="shared" si="80"/>
        <v>55729</v>
      </c>
      <c r="D215" s="7">
        <f>RANK(N215,(N215:P215,Q215:AE215))</f>
        <v>2</v>
      </c>
      <c r="E215" s="7">
        <f>RANK(O215,(N215:P215,Q215:AE215))</f>
        <v>1</v>
      </c>
      <c r="F215" s="7">
        <f>IF(P215&gt;0,RANK(P215,(N215:P215,Q215:AE215)),0)</f>
        <v>0</v>
      </c>
      <c r="G215" s="1">
        <f t="shared" si="81"/>
        <v>16496</v>
      </c>
      <c r="H215" s="2">
        <f t="shared" si="68"/>
        <v>0.29600387589944194</v>
      </c>
      <c r="I215" s="2"/>
      <c r="J215" s="2">
        <f t="shared" si="82"/>
        <v>0.29431714188304114</v>
      </c>
      <c r="K215" s="2">
        <f t="shared" si="83"/>
        <v>0.59032101778248314</v>
      </c>
      <c r="L215" s="2">
        <f t="shared" si="84"/>
        <v>0</v>
      </c>
      <c r="M215" s="2">
        <f t="shared" si="85"/>
        <v>0.11536184033447572</v>
      </c>
      <c r="N215" s="1">
        <v>16402</v>
      </c>
      <c r="O215" s="1">
        <v>32898</v>
      </c>
      <c r="Q215" s="1">
        <v>3418</v>
      </c>
      <c r="R215" s="1">
        <v>1072</v>
      </c>
      <c r="S215" s="1">
        <v>1203</v>
      </c>
      <c r="T215" s="1">
        <v>736</v>
      </c>
      <c r="AA215" s="1">
        <v>0</v>
      </c>
      <c r="AG215" s="7">
        <f>IF(Q215&gt;0,RANK(Q215,(N215:P215,Q215:AE215)),0)</f>
        <v>3</v>
      </c>
      <c r="AH215" s="7">
        <f>IF(R215&gt;0,RANK(R215,(N215:P215,Q215:AE215)),0)</f>
        <v>5</v>
      </c>
      <c r="AI215" s="7">
        <f>IF(T215&gt;0,RANK(T215,(N215:P215,Q215:AE215)),0)</f>
        <v>6</v>
      </c>
      <c r="AJ215" s="7">
        <f>IF(S215&gt;0,RANK(S215,(N215:P215,Q215:AE215)),0)</f>
        <v>4</v>
      </c>
      <c r="AK215" s="2">
        <f t="shared" si="86"/>
        <v>6.1332519872956633E-2</v>
      </c>
      <c r="AL215" s="2">
        <f t="shared" si="87"/>
        <v>1.9235945378528234E-2</v>
      </c>
      <c r="AM215" s="2">
        <f t="shared" si="88"/>
        <v>1.3206768468840282E-2</v>
      </c>
      <c r="AN215" s="2">
        <f t="shared" si="89"/>
        <v>2.158660661415062E-2</v>
      </c>
      <c r="AP215" s="6" t="s">
        <v>2306</v>
      </c>
      <c r="AQ215" s="6" t="s">
        <v>1970</v>
      </c>
      <c r="AT215" s="104">
        <v>6</v>
      </c>
      <c r="AU215" s="102">
        <v>17</v>
      </c>
      <c r="AV215" s="108">
        <f t="shared" si="90"/>
        <v>6017</v>
      </c>
      <c r="AX215" s="7" t="s">
        <v>538</v>
      </c>
    </row>
    <row r="216" spans="1:50" hidden="1" outlineLevel="1">
      <c r="A216" s="6" t="s">
        <v>2084</v>
      </c>
      <c r="B216" s="6" t="s">
        <v>1970</v>
      </c>
      <c r="C216" s="1">
        <f t="shared" si="80"/>
        <v>155471</v>
      </c>
      <c r="D216" s="7">
        <f>RANK(N216,(N216:P216,Q216:AE216))</f>
        <v>2</v>
      </c>
      <c r="E216" s="7">
        <f>RANK(O216,(N216:P216,Q216:AE216))</f>
        <v>1</v>
      </c>
      <c r="F216" s="7">
        <f>IF(P216&gt;0,RANK(P216,(N216:P216,Q216:AE216)),0)</f>
        <v>0</v>
      </c>
      <c r="G216" s="1">
        <f t="shared" si="81"/>
        <v>26891</v>
      </c>
      <c r="H216" s="2">
        <f t="shared" si="68"/>
        <v>0.17296473297270873</v>
      </c>
      <c r="I216" s="2"/>
      <c r="J216" s="2">
        <f t="shared" si="82"/>
        <v>0.37961420457834583</v>
      </c>
      <c r="K216" s="2">
        <f t="shared" si="83"/>
        <v>0.55257893755105458</v>
      </c>
      <c r="L216" s="2">
        <f t="shared" si="84"/>
        <v>0</v>
      </c>
      <c r="M216" s="2">
        <f t="shared" si="85"/>
        <v>6.7806857870599591E-2</v>
      </c>
      <c r="N216" s="1">
        <v>59019</v>
      </c>
      <c r="O216" s="1">
        <v>85910</v>
      </c>
      <c r="Q216" s="1">
        <v>3508</v>
      </c>
      <c r="R216" s="1">
        <v>3560</v>
      </c>
      <c r="S216" s="1">
        <v>2214</v>
      </c>
      <c r="T216" s="1">
        <v>1260</v>
      </c>
      <c r="AA216" s="1">
        <v>0</v>
      </c>
      <c r="AG216" s="7">
        <f>IF(Q216&gt;0,RANK(Q216,(N216:P216,Q216:AE216)),0)</f>
        <v>4</v>
      </c>
      <c r="AH216" s="7">
        <f>IF(R216&gt;0,RANK(R216,(N216:P216,Q216:AE216)),0)</f>
        <v>3</v>
      </c>
      <c r="AI216" s="7">
        <f>IF(T216&gt;0,RANK(T216,(N216:P216,Q216:AE216)),0)</f>
        <v>6</v>
      </c>
      <c r="AJ216" s="7">
        <f>IF(S216&gt;0,RANK(S216,(N216:P216,Q216:AE216)),0)</f>
        <v>5</v>
      </c>
      <c r="AK216" s="2">
        <f t="shared" si="86"/>
        <v>2.25636935505657E-2</v>
      </c>
      <c r="AL216" s="2">
        <f t="shared" si="87"/>
        <v>2.2898161071839764E-2</v>
      </c>
      <c r="AM216" s="2">
        <f t="shared" si="88"/>
        <v>8.1044053231792423E-3</v>
      </c>
      <c r="AN216" s="2">
        <f t="shared" si="89"/>
        <v>1.4240597925014954E-2</v>
      </c>
      <c r="AP216" s="6" t="s">
        <v>2084</v>
      </c>
      <c r="AQ216" s="6" t="s">
        <v>1970</v>
      </c>
      <c r="AT216" s="104">
        <v>6</v>
      </c>
      <c r="AU216" s="102">
        <v>19</v>
      </c>
      <c r="AV216" s="108">
        <f t="shared" si="90"/>
        <v>6019</v>
      </c>
      <c r="AX216" s="7" t="s">
        <v>538</v>
      </c>
    </row>
    <row r="217" spans="1:50" hidden="1" outlineLevel="1">
      <c r="A217" s="6" t="s">
        <v>1017</v>
      </c>
      <c r="B217" s="6" t="s">
        <v>1970</v>
      </c>
      <c r="C217" s="1">
        <f t="shared" si="80"/>
        <v>6517</v>
      </c>
      <c r="D217" s="7">
        <f>RANK(N217,(N217:P217,Q217:AE217))</f>
        <v>2</v>
      </c>
      <c r="E217" s="7">
        <f>RANK(O217,(N217:P217,Q217:AE217))</f>
        <v>1</v>
      </c>
      <c r="F217" s="7">
        <f>IF(P217&gt;0,RANK(P217,(N217:P217,Q217:AE217)),0)</f>
        <v>0</v>
      </c>
      <c r="G217" s="1">
        <f t="shared" si="81"/>
        <v>2583</v>
      </c>
      <c r="H217" s="2">
        <f t="shared" si="68"/>
        <v>0.39634801288936627</v>
      </c>
      <c r="I217" s="2"/>
      <c r="J217" s="2">
        <f t="shared" si="82"/>
        <v>0.25855454963940461</v>
      </c>
      <c r="K217" s="2">
        <f t="shared" si="83"/>
        <v>0.65490256252877088</v>
      </c>
      <c r="L217" s="2">
        <f t="shared" si="84"/>
        <v>0</v>
      </c>
      <c r="M217" s="2">
        <f t="shared" si="85"/>
        <v>8.6542887831824511E-2</v>
      </c>
      <c r="N217" s="1">
        <v>1685</v>
      </c>
      <c r="O217" s="1">
        <v>4268</v>
      </c>
      <c r="Q217" s="1">
        <v>187</v>
      </c>
      <c r="R217" s="1">
        <v>96</v>
      </c>
      <c r="S217" s="1">
        <v>200</v>
      </c>
      <c r="T217" s="1">
        <v>81</v>
      </c>
      <c r="AA217" s="1">
        <v>0</v>
      </c>
      <c r="AG217" s="7">
        <f>IF(Q217&gt;0,RANK(Q217,(N217:P217,Q217:AE217)),0)</f>
        <v>4</v>
      </c>
      <c r="AH217" s="7">
        <f>IF(R217&gt;0,RANK(R217,(N217:P217,Q217:AE217)),0)</f>
        <v>5</v>
      </c>
      <c r="AI217" s="7">
        <f>IF(T217&gt;0,RANK(T217,(N217:P217,Q217:AE217)),0)</f>
        <v>6</v>
      </c>
      <c r="AJ217" s="7">
        <f>IF(S217&gt;0,RANK(S217,(N217:P217,Q217:AE217)),0)</f>
        <v>3</v>
      </c>
      <c r="AK217" s="2">
        <f t="shared" si="86"/>
        <v>2.8694184440693569E-2</v>
      </c>
      <c r="AL217" s="2">
        <f t="shared" si="87"/>
        <v>1.4730704311799908E-2</v>
      </c>
      <c r="AM217" s="2">
        <f t="shared" si="88"/>
        <v>1.2429031763081173E-2</v>
      </c>
      <c r="AN217" s="2">
        <f t="shared" si="89"/>
        <v>3.0688967316249809E-2</v>
      </c>
      <c r="AP217" s="6" t="s">
        <v>1017</v>
      </c>
      <c r="AQ217" s="6" t="s">
        <v>1970</v>
      </c>
      <c r="AT217" s="104">
        <v>6</v>
      </c>
      <c r="AU217" s="102">
        <v>21</v>
      </c>
      <c r="AV217" s="108">
        <f t="shared" si="90"/>
        <v>6021</v>
      </c>
      <c r="AX217" s="7" t="s">
        <v>538</v>
      </c>
    </row>
    <row r="218" spans="1:50" hidden="1" outlineLevel="1">
      <c r="A218" s="6" t="s">
        <v>1921</v>
      </c>
      <c r="B218" s="6" t="s">
        <v>1970</v>
      </c>
      <c r="C218" s="1">
        <f t="shared" si="80"/>
        <v>42907</v>
      </c>
      <c r="D218" s="7">
        <f>RANK(N218,(N218:P218,Q218:AE218))</f>
        <v>1</v>
      </c>
      <c r="E218" s="7">
        <f>RANK(O218,(N218:P218,Q218:AE218))</f>
        <v>2</v>
      </c>
      <c r="F218" s="7">
        <f>IF(P218&gt;0,RANK(P218,(N218:P218,Q218:AE218)),0)</f>
        <v>0</v>
      </c>
      <c r="G218" s="1">
        <f t="shared" si="81"/>
        <v>3381</v>
      </c>
      <c r="H218" s="2">
        <f t="shared" si="68"/>
        <v>7.8798331274617189E-2</v>
      </c>
      <c r="I218" s="2"/>
      <c r="J218" s="2">
        <f t="shared" si="82"/>
        <v>0.45444799216910992</v>
      </c>
      <c r="K218" s="2">
        <f t="shared" si="83"/>
        <v>0.37564966089449275</v>
      </c>
      <c r="L218" s="2">
        <f t="shared" si="84"/>
        <v>0</v>
      </c>
      <c r="M218" s="2">
        <f t="shared" si="85"/>
        <v>0.16990234693639733</v>
      </c>
      <c r="N218" s="1">
        <v>19499</v>
      </c>
      <c r="O218" s="1">
        <v>16118</v>
      </c>
      <c r="Q218" s="1">
        <v>5170</v>
      </c>
      <c r="R218" s="1">
        <v>961</v>
      </c>
      <c r="S218" s="1">
        <v>547</v>
      </c>
      <c r="T218" s="1">
        <v>612</v>
      </c>
      <c r="AA218" s="1">
        <v>0</v>
      </c>
      <c r="AG218" s="7">
        <f>IF(Q218&gt;0,RANK(Q218,(N218:P218,Q218:AE218)),0)</f>
        <v>3</v>
      </c>
      <c r="AH218" s="7">
        <f>IF(R218&gt;0,RANK(R218,(N218:P218,Q218:AE218)),0)</f>
        <v>4</v>
      </c>
      <c r="AI218" s="7">
        <f>IF(T218&gt;0,RANK(T218,(N218:P218,Q218:AE218)),0)</f>
        <v>5</v>
      </c>
      <c r="AJ218" s="7">
        <f>IF(S218&gt;0,RANK(S218,(N218:P218,Q218:AE218)),0)</f>
        <v>6</v>
      </c>
      <c r="AK218" s="2">
        <f t="shared" si="86"/>
        <v>0.12049315962430372</v>
      </c>
      <c r="AL218" s="2">
        <f t="shared" si="87"/>
        <v>2.2397277833453747E-2</v>
      </c>
      <c r="AM218" s="2">
        <f t="shared" si="88"/>
        <v>1.4263406903302491E-2</v>
      </c>
      <c r="AN218" s="2">
        <f t="shared" si="89"/>
        <v>1.2748502575337358E-2</v>
      </c>
      <c r="AP218" s="6" t="s">
        <v>1921</v>
      </c>
      <c r="AQ218" s="6" t="s">
        <v>1970</v>
      </c>
      <c r="AT218" s="104">
        <v>6</v>
      </c>
      <c r="AU218" s="102">
        <v>23</v>
      </c>
      <c r="AV218" s="108">
        <f t="shared" si="90"/>
        <v>6023</v>
      </c>
      <c r="AX218" s="7" t="s">
        <v>538</v>
      </c>
    </row>
    <row r="219" spans="1:50" hidden="1" outlineLevel="1">
      <c r="A219" s="6" t="s">
        <v>2258</v>
      </c>
      <c r="B219" s="6" t="s">
        <v>1970</v>
      </c>
      <c r="C219" s="1">
        <f t="shared" si="80"/>
        <v>21849</v>
      </c>
      <c r="D219" s="7">
        <f>RANK(N219,(N219:P219,Q219:AE219))</f>
        <v>1</v>
      </c>
      <c r="E219" s="7">
        <f>RANK(O219,(N219:P219,Q219:AE219))</f>
        <v>2</v>
      </c>
      <c r="F219" s="7">
        <f>IF(P219&gt;0,RANK(P219,(N219:P219,Q219:AE219)),0)</f>
        <v>0</v>
      </c>
      <c r="G219" s="1">
        <f t="shared" si="81"/>
        <v>2855</v>
      </c>
      <c r="H219" s="2">
        <f t="shared" si="68"/>
        <v>0.13066959586251087</v>
      </c>
      <c r="I219" s="2"/>
      <c r="J219" s="2">
        <f t="shared" si="82"/>
        <v>0.53293056890475532</v>
      </c>
      <c r="K219" s="2">
        <f t="shared" si="83"/>
        <v>0.40226097304224451</v>
      </c>
      <c r="L219" s="2">
        <f t="shared" si="84"/>
        <v>0</v>
      </c>
      <c r="M219" s="2">
        <f t="shared" si="85"/>
        <v>6.4808458053000173E-2</v>
      </c>
      <c r="N219" s="1">
        <v>11644</v>
      </c>
      <c r="O219" s="1">
        <v>8789</v>
      </c>
      <c r="Q219" s="1">
        <v>546</v>
      </c>
      <c r="R219" s="1">
        <v>258</v>
      </c>
      <c r="S219" s="1">
        <v>360</v>
      </c>
      <c r="T219" s="1">
        <v>252</v>
      </c>
      <c r="AA219" s="1">
        <v>0</v>
      </c>
      <c r="AG219" s="7">
        <f>IF(Q219&gt;0,RANK(Q219,(N219:P219,Q219:AE219)),0)</f>
        <v>3</v>
      </c>
      <c r="AH219" s="7">
        <f>IF(R219&gt;0,RANK(R219,(N219:P219,Q219:AE219)),0)</f>
        <v>5</v>
      </c>
      <c r="AI219" s="7">
        <f>IF(T219&gt;0,RANK(T219,(N219:P219,Q219:AE219)),0)</f>
        <v>6</v>
      </c>
      <c r="AJ219" s="7">
        <f>IF(S219&gt;0,RANK(S219,(N219:P219,Q219:AE219)),0)</f>
        <v>4</v>
      </c>
      <c r="AK219" s="2">
        <f t="shared" si="86"/>
        <v>2.4989702045860221E-2</v>
      </c>
      <c r="AL219" s="2">
        <f t="shared" si="87"/>
        <v>1.1808320746944941E-2</v>
      </c>
      <c r="AM219" s="2">
        <f t="shared" si="88"/>
        <v>1.1533708636550871E-2</v>
      </c>
      <c r="AN219" s="2">
        <f t="shared" si="89"/>
        <v>1.6476726623644102E-2</v>
      </c>
      <c r="AP219" s="6" t="s">
        <v>2258</v>
      </c>
      <c r="AQ219" s="6" t="s">
        <v>1970</v>
      </c>
      <c r="AT219" s="104">
        <v>6</v>
      </c>
      <c r="AU219" s="102">
        <v>25</v>
      </c>
      <c r="AV219" s="108">
        <f t="shared" si="90"/>
        <v>6025</v>
      </c>
      <c r="AX219" s="7" t="s">
        <v>538</v>
      </c>
    </row>
    <row r="220" spans="1:50" hidden="1" outlineLevel="1">
      <c r="A220" s="6" t="s">
        <v>2259</v>
      </c>
      <c r="B220" s="6" t="s">
        <v>1970</v>
      </c>
      <c r="C220" s="1">
        <f t="shared" si="80"/>
        <v>6288</v>
      </c>
      <c r="D220" s="7">
        <f>RANK(N220,(N220:P220,Q220:AE220))</f>
        <v>2</v>
      </c>
      <c r="E220" s="7">
        <f>RANK(O220,(N220:P220,Q220:AE220))</f>
        <v>1</v>
      </c>
      <c r="F220" s="7">
        <f>IF(P220&gt;0,RANK(P220,(N220:P220,Q220:AE220)),0)</f>
        <v>0</v>
      </c>
      <c r="G220" s="1">
        <f t="shared" si="81"/>
        <v>1453</v>
      </c>
      <c r="H220" s="2">
        <f t="shared" si="68"/>
        <v>0.23107506361323155</v>
      </c>
      <c r="I220" s="2"/>
      <c r="J220" s="2">
        <f t="shared" si="82"/>
        <v>0.33619592875318066</v>
      </c>
      <c r="K220" s="2">
        <f t="shared" si="83"/>
        <v>0.56727099236641221</v>
      </c>
      <c r="L220" s="2">
        <f t="shared" si="84"/>
        <v>0</v>
      </c>
      <c r="M220" s="2">
        <f t="shared" si="85"/>
        <v>9.6533078880407186E-2</v>
      </c>
      <c r="N220" s="1">
        <v>2114</v>
      </c>
      <c r="O220" s="1">
        <v>3567</v>
      </c>
      <c r="Q220" s="1">
        <v>210</v>
      </c>
      <c r="R220" s="1">
        <v>142</v>
      </c>
      <c r="S220" s="1">
        <v>159</v>
      </c>
      <c r="T220" s="1">
        <v>96</v>
      </c>
      <c r="AA220" s="1">
        <v>0</v>
      </c>
      <c r="AG220" s="7">
        <f>IF(Q220&gt;0,RANK(Q220,(N220:P220,Q220:AE220)),0)</f>
        <v>3</v>
      </c>
      <c r="AH220" s="7">
        <f>IF(R220&gt;0,RANK(R220,(N220:P220,Q220:AE220)),0)</f>
        <v>5</v>
      </c>
      <c r="AI220" s="7">
        <f>IF(T220&gt;0,RANK(T220,(N220:P220,Q220:AE220)),0)</f>
        <v>6</v>
      </c>
      <c r="AJ220" s="7">
        <f>IF(S220&gt;0,RANK(S220,(N220:P220,Q220:AE220)),0)</f>
        <v>4</v>
      </c>
      <c r="AK220" s="2">
        <f t="shared" si="86"/>
        <v>3.3396946564885496E-2</v>
      </c>
      <c r="AL220" s="2">
        <f t="shared" si="87"/>
        <v>2.2582697201017812E-2</v>
      </c>
      <c r="AM220" s="2">
        <f t="shared" si="88"/>
        <v>1.5267175572519083E-2</v>
      </c>
      <c r="AN220" s="2">
        <f t="shared" si="89"/>
        <v>2.5286259541984733E-2</v>
      </c>
      <c r="AP220" s="6" t="s">
        <v>2259</v>
      </c>
      <c r="AQ220" s="6" t="s">
        <v>1970</v>
      </c>
      <c r="AT220" s="104">
        <v>6</v>
      </c>
      <c r="AU220" s="102">
        <v>27</v>
      </c>
      <c r="AV220" s="108">
        <f t="shared" si="90"/>
        <v>6027</v>
      </c>
      <c r="AX220" s="7" t="s">
        <v>538</v>
      </c>
    </row>
    <row r="221" spans="1:50" hidden="1" outlineLevel="1">
      <c r="A221" s="6" t="s">
        <v>2257</v>
      </c>
      <c r="B221" s="6" t="s">
        <v>1970</v>
      </c>
      <c r="C221" s="1">
        <f t="shared" si="80"/>
        <v>137285</v>
      </c>
      <c r="D221" s="7">
        <f>RANK(N221,(N221:P221,Q221:AE221))</f>
        <v>2</v>
      </c>
      <c r="E221" s="7">
        <f>RANK(O221,(N221:P221,Q221:AE221))</f>
        <v>1</v>
      </c>
      <c r="F221" s="7">
        <f>IF(P221&gt;0,RANK(P221,(N221:P221,Q221:AE221)),0)</f>
        <v>0</v>
      </c>
      <c r="G221" s="1">
        <f t="shared" si="81"/>
        <v>36410</v>
      </c>
      <c r="H221" s="2">
        <f t="shared" si="68"/>
        <v>0.26521469934807151</v>
      </c>
      <c r="I221" s="2"/>
      <c r="J221" s="2">
        <f t="shared" si="82"/>
        <v>0.33689041045999196</v>
      </c>
      <c r="K221" s="2">
        <f t="shared" si="83"/>
        <v>0.60210510980806353</v>
      </c>
      <c r="L221" s="2">
        <f t="shared" si="84"/>
        <v>0</v>
      </c>
      <c r="M221" s="2">
        <f t="shared" si="85"/>
        <v>6.1004479731944561E-2</v>
      </c>
      <c r="N221" s="1">
        <v>46250</v>
      </c>
      <c r="O221" s="1">
        <v>82660</v>
      </c>
      <c r="Q221" s="1">
        <v>1965</v>
      </c>
      <c r="R221" s="1">
        <v>1839</v>
      </c>
      <c r="S221" s="1">
        <v>3002</v>
      </c>
      <c r="T221" s="1">
        <v>1568</v>
      </c>
      <c r="AA221" s="1">
        <v>1</v>
      </c>
      <c r="AG221" s="7">
        <f>IF(Q221&gt;0,RANK(Q221,(N221:P221,Q221:AE221)),0)</f>
        <v>4</v>
      </c>
      <c r="AH221" s="7">
        <f>IF(R221&gt;0,RANK(R221,(N221:P221,Q221:AE221)),0)</f>
        <v>5</v>
      </c>
      <c r="AI221" s="7">
        <f>IF(T221&gt;0,RANK(T221,(N221:P221,Q221:AE221)),0)</f>
        <v>6</v>
      </c>
      <c r="AJ221" s="7">
        <f>IF(S221&gt;0,RANK(S221,(N221:P221,Q221:AE221)),0)</f>
        <v>3</v>
      </c>
      <c r="AK221" s="2">
        <f t="shared" si="86"/>
        <v>1.4313289871435335E-2</v>
      </c>
      <c r="AL221" s="2">
        <f t="shared" si="87"/>
        <v>1.3395491131587573E-2</v>
      </c>
      <c r="AM221" s="2">
        <f t="shared" si="88"/>
        <v>1.1421495429216593E-2</v>
      </c>
      <c r="AN221" s="2">
        <f t="shared" si="89"/>
        <v>2.1866919182722076E-2</v>
      </c>
      <c r="AP221" s="6" t="s">
        <v>2257</v>
      </c>
      <c r="AQ221" s="6" t="s">
        <v>1970</v>
      </c>
      <c r="AT221" s="104">
        <v>6</v>
      </c>
      <c r="AU221" s="102">
        <v>29</v>
      </c>
      <c r="AV221" s="108">
        <f t="shared" si="90"/>
        <v>6029</v>
      </c>
      <c r="AX221" s="7" t="s">
        <v>538</v>
      </c>
    </row>
    <row r="222" spans="1:50" hidden="1" outlineLevel="1">
      <c r="A222" s="6" t="s">
        <v>1082</v>
      </c>
      <c r="B222" s="6" t="s">
        <v>1970</v>
      </c>
      <c r="C222" s="1">
        <f t="shared" si="80"/>
        <v>21215</v>
      </c>
      <c r="D222" s="7">
        <f>RANK(N222,(N222:P222,Q222:AE222))</f>
        <v>2</v>
      </c>
      <c r="E222" s="7">
        <f>RANK(O222,(N222:P222,Q222:AE222))</f>
        <v>1</v>
      </c>
      <c r="F222" s="7">
        <f>IF(P222&gt;0,RANK(P222,(N222:P222,Q222:AE222)),0)</f>
        <v>0</v>
      </c>
      <c r="G222" s="1">
        <f t="shared" si="81"/>
        <v>4436</v>
      </c>
      <c r="H222" s="2">
        <f t="shared" si="68"/>
        <v>0.20909733679000708</v>
      </c>
      <c r="I222" s="2"/>
      <c r="J222" s="2">
        <f t="shared" si="82"/>
        <v>0.36653311336318645</v>
      </c>
      <c r="K222" s="2">
        <f t="shared" si="83"/>
        <v>0.57563045015319347</v>
      </c>
      <c r="L222" s="2">
        <f t="shared" si="84"/>
        <v>0</v>
      </c>
      <c r="M222" s="2">
        <f t="shared" si="85"/>
        <v>5.7836436483620135E-2</v>
      </c>
      <c r="N222" s="1">
        <v>7776</v>
      </c>
      <c r="O222" s="1">
        <v>12212</v>
      </c>
      <c r="Q222" s="1">
        <v>298</v>
      </c>
      <c r="R222" s="1">
        <v>246</v>
      </c>
      <c r="S222" s="1">
        <v>491</v>
      </c>
      <c r="T222" s="1">
        <v>192</v>
      </c>
      <c r="AA222" s="1">
        <v>0</v>
      </c>
      <c r="AG222" s="7">
        <f>IF(Q222&gt;0,RANK(Q222,(N222:P222,Q222:AE222)),0)</f>
        <v>4</v>
      </c>
      <c r="AH222" s="7">
        <f>IF(R222&gt;0,RANK(R222,(N222:P222,Q222:AE222)),0)</f>
        <v>5</v>
      </c>
      <c r="AI222" s="7">
        <f>IF(T222&gt;0,RANK(T222,(N222:P222,Q222:AE222)),0)</f>
        <v>6</v>
      </c>
      <c r="AJ222" s="7">
        <f>IF(S222&gt;0,RANK(S222,(N222:P222,Q222:AE222)),0)</f>
        <v>3</v>
      </c>
      <c r="AK222" s="2">
        <f t="shared" si="86"/>
        <v>1.4046665095451332E-2</v>
      </c>
      <c r="AL222" s="2">
        <f t="shared" si="87"/>
        <v>1.1595569172755126E-2</v>
      </c>
      <c r="AM222" s="2">
        <f t="shared" si="88"/>
        <v>9.0502003299552207E-3</v>
      </c>
      <c r="AN222" s="2">
        <f t="shared" si="89"/>
        <v>2.3144001885458402E-2</v>
      </c>
      <c r="AP222" s="6" t="s">
        <v>1082</v>
      </c>
      <c r="AQ222" s="6" t="s">
        <v>1970</v>
      </c>
      <c r="AT222" s="104">
        <v>6</v>
      </c>
      <c r="AU222" s="102">
        <v>31</v>
      </c>
      <c r="AV222" s="108">
        <f t="shared" si="90"/>
        <v>6031</v>
      </c>
      <c r="AX222" s="7" t="s">
        <v>538</v>
      </c>
    </row>
    <row r="223" spans="1:50" hidden="1" outlineLevel="1">
      <c r="A223" s="6" t="s">
        <v>1665</v>
      </c>
      <c r="B223" s="6" t="s">
        <v>1970</v>
      </c>
      <c r="C223" s="1">
        <f t="shared" si="80"/>
        <v>15893</v>
      </c>
      <c r="D223" s="7">
        <f>RANK(N223,(N223:P223,Q223:AE223))</f>
        <v>1</v>
      </c>
      <c r="E223" s="7">
        <f>RANK(O223,(N223:P223,Q223:AE223))</f>
        <v>2</v>
      </c>
      <c r="F223" s="7">
        <f>IF(P223&gt;0,RANK(P223,(N223:P223,Q223:AE223)),0)</f>
        <v>0</v>
      </c>
      <c r="G223" s="1">
        <f t="shared" si="81"/>
        <v>965</v>
      </c>
      <c r="H223" s="2">
        <f t="shared" si="68"/>
        <v>6.0718555338828417E-2</v>
      </c>
      <c r="I223" s="2"/>
      <c r="J223" s="2">
        <f t="shared" si="82"/>
        <v>0.46712389102120433</v>
      </c>
      <c r="K223" s="2">
        <f t="shared" si="83"/>
        <v>0.40640533568237591</v>
      </c>
      <c r="L223" s="2">
        <f t="shared" si="84"/>
        <v>0</v>
      </c>
      <c r="M223" s="2">
        <f t="shared" si="85"/>
        <v>0.12647077329641976</v>
      </c>
      <c r="N223" s="1">
        <v>7424</v>
      </c>
      <c r="O223" s="1">
        <v>6459</v>
      </c>
      <c r="Q223" s="1">
        <v>965</v>
      </c>
      <c r="R223" s="1">
        <v>336</v>
      </c>
      <c r="S223" s="1">
        <v>451</v>
      </c>
      <c r="T223" s="1">
        <v>258</v>
      </c>
      <c r="AA223" s="1">
        <v>0</v>
      </c>
      <c r="AG223" s="7">
        <f>IF(Q223&gt;0,RANK(Q223,(N223:P223,Q223:AE223)),0)</f>
        <v>3</v>
      </c>
      <c r="AH223" s="7">
        <f>IF(R223&gt;0,RANK(R223,(N223:P223,Q223:AE223)),0)</f>
        <v>5</v>
      </c>
      <c r="AI223" s="7">
        <f>IF(T223&gt;0,RANK(T223,(N223:P223,Q223:AE223)),0)</f>
        <v>6</v>
      </c>
      <c r="AJ223" s="7">
        <f>IF(S223&gt;0,RANK(S223,(N223:P223,Q223:AE223)),0)</f>
        <v>4</v>
      </c>
      <c r="AK223" s="2">
        <f t="shared" si="86"/>
        <v>6.0718555338828417E-2</v>
      </c>
      <c r="AL223" s="2">
        <f t="shared" si="87"/>
        <v>2.1141382998804505E-2</v>
      </c>
      <c r="AM223" s="2">
        <f t="shared" si="88"/>
        <v>1.6233561945510601E-2</v>
      </c>
      <c r="AN223" s="2">
        <f t="shared" si="89"/>
        <v>2.8377273013276284E-2</v>
      </c>
      <c r="AP223" s="6" t="s">
        <v>1665</v>
      </c>
      <c r="AQ223" s="6" t="s">
        <v>1970</v>
      </c>
      <c r="AT223" s="104">
        <v>6</v>
      </c>
      <c r="AU223" s="102">
        <v>33</v>
      </c>
      <c r="AV223" s="108">
        <f t="shared" si="90"/>
        <v>6033</v>
      </c>
      <c r="AX223" s="7" t="s">
        <v>538</v>
      </c>
    </row>
    <row r="224" spans="1:50" hidden="1" outlineLevel="1">
      <c r="A224" s="6" t="s">
        <v>1666</v>
      </c>
      <c r="B224" s="6" t="s">
        <v>1970</v>
      </c>
      <c r="C224" s="1">
        <f t="shared" si="80"/>
        <v>7694</v>
      </c>
      <c r="D224" s="7">
        <f>RANK(N224,(N224:P224,Q224:AE224))</f>
        <v>2</v>
      </c>
      <c r="E224" s="7">
        <f>RANK(O224,(N224:P224,Q224:AE224))</f>
        <v>1</v>
      </c>
      <c r="F224" s="7">
        <f>IF(P224&gt;0,RANK(P224,(N224:P224,Q224:AE224)),0)</f>
        <v>0</v>
      </c>
      <c r="G224" s="1">
        <f t="shared" si="81"/>
        <v>2083</v>
      </c>
      <c r="H224" s="2">
        <f t="shared" si="68"/>
        <v>0.27073043930335328</v>
      </c>
      <c r="I224" s="2"/>
      <c r="J224" s="2">
        <f t="shared" si="82"/>
        <v>0.31570054587990642</v>
      </c>
      <c r="K224" s="2">
        <f t="shared" si="83"/>
        <v>0.58643098518325965</v>
      </c>
      <c r="L224" s="2">
        <f t="shared" si="84"/>
        <v>0</v>
      </c>
      <c r="M224" s="2">
        <f t="shared" si="85"/>
        <v>9.7868468936833874E-2</v>
      </c>
      <c r="N224" s="1">
        <v>2429</v>
      </c>
      <c r="O224" s="1">
        <v>4512</v>
      </c>
      <c r="Q224" s="1">
        <v>155</v>
      </c>
      <c r="R224" s="1">
        <v>166</v>
      </c>
      <c r="S224" s="1">
        <v>317</v>
      </c>
      <c r="T224" s="1">
        <v>115</v>
      </c>
      <c r="AA224" s="1">
        <v>0</v>
      </c>
      <c r="AG224" s="7">
        <f>IF(Q224&gt;0,RANK(Q224,(N224:P224,Q224:AE224)),0)</f>
        <v>5</v>
      </c>
      <c r="AH224" s="7">
        <f>IF(R224&gt;0,RANK(R224,(N224:P224,Q224:AE224)),0)</f>
        <v>4</v>
      </c>
      <c r="AI224" s="7">
        <f>IF(T224&gt;0,RANK(T224,(N224:P224,Q224:AE224)),0)</f>
        <v>6</v>
      </c>
      <c r="AJ224" s="7">
        <f>IF(S224&gt;0,RANK(S224,(N224:P224,Q224:AE224)),0)</f>
        <v>3</v>
      </c>
      <c r="AK224" s="2">
        <f t="shared" si="86"/>
        <v>2.0145567975045488E-2</v>
      </c>
      <c r="AL224" s="2">
        <f t="shared" si="87"/>
        <v>2.1575253444242267E-2</v>
      </c>
      <c r="AM224" s="2">
        <f t="shared" si="88"/>
        <v>1.4946711723420847E-2</v>
      </c>
      <c r="AN224" s="2">
        <f t="shared" si="89"/>
        <v>4.1200935794125294E-2</v>
      </c>
      <c r="AP224" s="6" t="s">
        <v>1666</v>
      </c>
      <c r="AQ224" s="6" t="s">
        <v>1970</v>
      </c>
      <c r="AT224" s="104">
        <v>6</v>
      </c>
      <c r="AU224" s="102">
        <v>35</v>
      </c>
      <c r="AV224" s="108">
        <f t="shared" si="90"/>
        <v>6035</v>
      </c>
      <c r="AX224" s="7" t="s">
        <v>538</v>
      </c>
    </row>
    <row r="225" spans="1:50" hidden="1" outlineLevel="1">
      <c r="A225" s="6" t="s">
        <v>238</v>
      </c>
      <c r="B225" s="6" t="s">
        <v>1970</v>
      </c>
      <c r="C225" s="1">
        <f t="shared" si="80"/>
        <v>1704969</v>
      </c>
      <c r="D225" s="7">
        <f>RANK(N225,(N225:P225,Q225:AE225))</f>
        <v>1</v>
      </c>
      <c r="E225" s="7">
        <f>RANK(O225,(N225:P225,Q225:AE225))</f>
        <v>2</v>
      </c>
      <c r="F225" s="7">
        <f>IF(P225&gt;0,RANK(P225,(N225:P225,Q225:AE225)),0)</f>
        <v>0</v>
      </c>
      <c r="G225" s="1">
        <f t="shared" si="81"/>
        <v>358414</v>
      </c>
      <c r="H225" s="2">
        <f t="shared" si="68"/>
        <v>0.21021731186901346</v>
      </c>
      <c r="I225" s="2"/>
      <c r="J225" s="2">
        <f t="shared" si="82"/>
        <v>0.55904946072333284</v>
      </c>
      <c r="K225" s="2">
        <f t="shared" si="83"/>
        <v>0.34883214885431935</v>
      </c>
      <c r="L225" s="2">
        <f t="shared" si="84"/>
        <v>0</v>
      </c>
      <c r="M225" s="2">
        <f t="shared" si="85"/>
        <v>9.2118390422347818E-2</v>
      </c>
      <c r="N225" s="1">
        <v>953162</v>
      </c>
      <c r="O225" s="1">
        <v>594748</v>
      </c>
      <c r="Q225" s="1">
        <v>72886</v>
      </c>
      <c r="R225" s="1">
        <v>39934</v>
      </c>
      <c r="S225" s="1">
        <v>25160</v>
      </c>
      <c r="T225" s="1">
        <v>19067</v>
      </c>
      <c r="AA225" s="1">
        <v>12</v>
      </c>
      <c r="AG225" s="7">
        <f>IF(Q225&gt;0,RANK(Q225,(N225:P225,Q225:AE225)),0)</f>
        <v>3</v>
      </c>
      <c r="AH225" s="7">
        <f>IF(R225&gt;0,RANK(R225,(N225:P225,Q225:AE225)),0)</f>
        <v>4</v>
      </c>
      <c r="AI225" s="7">
        <f>IF(T225&gt;0,RANK(T225,(N225:P225,Q225:AE225)),0)</f>
        <v>6</v>
      </c>
      <c r="AJ225" s="7">
        <f>IF(S225&gt;0,RANK(S225,(N225:P225,Q225:AE225)),0)</f>
        <v>5</v>
      </c>
      <c r="AK225" s="2">
        <f t="shared" si="86"/>
        <v>4.2749164354307909E-2</v>
      </c>
      <c r="AL225" s="2">
        <f t="shared" si="87"/>
        <v>2.3422126736615152E-2</v>
      </c>
      <c r="AM225" s="2">
        <f t="shared" si="88"/>
        <v>1.1183194533155735E-2</v>
      </c>
      <c r="AN225" s="2">
        <f t="shared" si="89"/>
        <v>1.4756866547133702E-2</v>
      </c>
      <c r="AP225" s="6" t="s">
        <v>238</v>
      </c>
      <c r="AQ225" s="6" t="s">
        <v>1970</v>
      </c>
      <c r="AT225" s="104">
        <v>6</v>
      </c>
      <c r="AU225" s="102">
        <v>37</v>
      </c>
      <c r="AV225" s="108">
        <f t="shared" si="90"/>
        <v>6037</v>
      </c>
      <c r="AX225" s="7" t="s">
        <v>538</v>
      </c>
    </row>
    <row r="226" spans="1:50" hidden="1" outlineLevel="1">
      <c r="A226" s="6" t="s">
        <v>607</v>
      </c>
      <c r="B226" s="6" t="s">
        <v>1970</v>
      </c>
      <c r="C226" s="1">
        <f t="shared" si="80"/>
        <v>26169</v>
      </c>
      <c r="D226" s="7">
        <f>RANK(N226,(N226:P226,Q226:AE226))</f>
        <v>2</v>
      </c>
      <c r="E226" s="7">
        <f>RANK(O226,(N226:P226,Q226:AE226))</f>
        <v>1</v>
      </c>
      <c r="F226" s="7">
        <f>IF(P226&gt;0,RANK(P226,(N226:P226,Q226:AE226)),0)</f>
        <v>0</v>
      </c>
      <c r="G226" s="1">
        <f t="shared" si="81"/>
        <v>7781</v>
      </c>
      <c r="H226" s="2">
        <f t="shared" si="68"/>
        <v>0.29733654323818259</v>
      </c>
      <c r="I226" s="2"/>
      <c r="J226" s="2">
        <f t="shared" si="82"/>
        <v>0.31399747793190413</v>
      </c>
      <c r="K226" s="2">
        <f t="shared" si="83"/>
        <v>0.61133402117008673</v>
      </c>
      <c r="L226" s="2">
        <f t="shared" si="84"/>
        <v>0</v>
      </c>
      <c r="M226" s="2">
        <f t="shared" si="85"/>
        <v>7.4668500898009138E-2</v>
      </c>
      <c r="N226" s="1">
        <v>8217</v>
      </c>
      <c r="O226" s="1">
        <v>15998</v>
      </c>
      <c r="Q226" s="1">
        <v>517</v>
      </c>
      <c r="R226" s="1">
        <v>517</v>
      </c>
      <c r="S226" s="1">
        <v>651</v>
      </c>
      <c r="T226" s="1">
        <v>269</v>
      </c>
      <c r="AA226" s="1">
        <v>0</v>
      </c>
      <c r="AG226" s="7">
        <f>IF(Q226&gt;0,RANK(Q226,(N226:P226,Q226:AE226)),0)</f>
        <v>4</v>
      </c>
      <c r="AH226" s="7">
        <f>IF(R226&gt;0,RANK(R226,(N226:P226,Q226:AE226)),0)</f>
        <v>4</v>
      </c>
      <c r="AI226" s="7">
        <f>IF(T226&gt;0,RANK(T226,(N226:P226,Q226:AE226)),0)</f>
        <v>6</v>
      </c>
      <c r="AJ226" s="7">
        <f>IF(S226&gt;0,RANK(S226,(N226:P226,Q226:AE226)),0)</f>
        <v>3</v>
      </c>
      <c r="AK226" s="2">
        <f t="shared" si="86"/>
        <v>1.9756200084068937E-2</v>
      </c>
      <c r="AL226" s="2">
        <f t="shared" si="87"/>
        <v>1.9756200084068937E-2</v>
      </c>
      <c r="AM226" s="2">
        <f t="shared" si="88"/>
        <v>1.0279338148190608E-2</v>
      </c>
      <c r="AN226" s="2">
        <f t="shared" si="89"/>
        <v>2.4876762581680614E-2</v>
      </c>
      <c r="AP226" s="6" t="s">
        <v>607</v>
      </c>
      <c r="AQ226" s="6" t="s">
        <v>1970</v>
      </c>
      <c r="AT226" s="104">
        <v>6</v>
      </c>
      <c r="AU226" s="102">
        <v>39</v>
      </c>
      <c r="AV226" s="108">
        <f t="shared" si="90"/>
        <v>6039</v>
      </c>
      <c r="AX226" s="7" t="s">
        <v>538</v>
      </c>
    </row>
    <row r="227" spans="1:50" hidden="1" outlineLevel="1">
      <c r="A227" s="6" t="s">
        <v>1698</v>
      </c>
      <c r="B227" s="6" t="s">
        <v>1970</v>
      </c>
      <c r="C227" s="1">
        <f t="shared" si="80"/>
        <v>88053</v>
      </c>
      <c r="D227" s="7">
        <f>RANK(N227,(N227:P227,Q227:AE227))</f>
        <v>1</v>
      </c>
      <c r="E227" s="7">
        <f>RANK(O227,(N227:P227,Q227:AE227))</f>
        <v>2</v>
      </c>
      <c r="F227" s="7">
        <f>IF(P227&gt;0,RANK(P227,(N227:P227,Q227:AE227)),0)</f>
        <v>0</v>
      </c>
      <c r="G227" s="1">
        <f t="shared" si="81"/>
        <v>24992</v>
      </c>
      <c r="H227" s="2">
        <f t="shared" si="68"/>
        <v>0.28382905749946058</v>
      </c>
      <c r="I227" s="2"/>
      <c r="J227" s="2">
        <f t="shared" si="82"/>
        <v>0.5622977070627917</v>
      </c>
      <c r="K227" s="2">
        <f t="shared" si="83"/>
        <v>0.27846864956333117</v>
      </c>
      <c r="L227" s="2">
        <f t="shared" si="84"/>
        <v>0</v>
      </c>
      <c r="M227" s="2">
        <f t="shared" si="85"/>
        <v>0.15923364337387713</v>
      </c>
      <c r="N227" s="1">
        <v>49512</v>
      </c>
      <c r="O227" s="1">
        <v>24520</v>
      </c>
      <c r="Q227" s="1">
        <v>10710</v>
      </c>
      <c r="R227" s="1">
        <v>1502</v>
      </c>
      <c r="S227" s="1">
        <v>917</v>
      </c>
      <c r="T227" s="1">
        <v>890</v>
      </c>
      <c r="AA227" s="1">
        <v>2</v>
      </c>
      <c r="AG227" s="7">
        <f>IF(Q227&gt;0,RANK(Q227,(N227:P227,Q227:AE227)),0)</f>
        <v>3</v>
      </c>
      <c r="AH227" s="7">
        <f>IF(R227&gt;0,RANK(R227,(N227:P227,Q227:AE227)),0)</f>
        <v>4</v>
      </c>
      <c r="AI227" s="7">
        <f>IF(T227&gt;0,RANK(T227,(N227:P227,Q227:AE227)),0)</f>
        <v>6</v>
      </c>
      <c r="AJ227" s="7">
        <f>IF(S227&gt;0,RANK(S227,(N227:P227,Q227:AE227)),0)</f>
        <v>5</v>
      </c>
      <c r="AK227" s="2">
        <f t="shared" si="86"/>
        <v>0.12163129024564751</v>
      </c>
      <c r="AL227" s="2">
        <f t="shared" si="87"/>
        <v>1.7057908305225262E-2</v>
      </c>
      <c r="AM227" s="2">
        <f t="shared" si="88"/>
        <v>1.0107548862616833E-2</v>
      </c>
      <c r="AN227" s="2">
        <f t="shared" si="89"/>
        <v>1.0414182367437793E-2</v>
      </c>
      <c r="AP227" s="6" t="s">
        <v>1698</v>
      </c>
      <c r="AQ227" s="6" t="s">
        <v>1970</v>
      </c>
      <c r="AT227" s="104">
        <v>6</v>
      </c>
      <c r="AU227" s="102">
        <v>41</v>
      </c>
      <c r="AV227" s="108">
        <f t="shared" si="90"/>
        <v>6041</v>
      </c>
      <c r="AX227" s="7" t="s">
        <v>538</v>
      </c>
    </row>
    <row r="228" spans="1:50" hidden="1" outlineLevel="1">
      <c r="A228" s="6" t="s">
        <v>2179</v>
      </c>
      <c r="B228" s="6" t="s">
        <v>1970</v>
      </c>
      <c r="C228" s="1">
        <f t="shared" si="80"/>
        <v>6485</v>
      </c>
      <c r="D228" s="7">
        <f>RANK(N228,(N228:P228,Q228:AE228))</f>
        <v>2</v>
      </c>
      <c r="E228" s="7">
        <f>RANK(O228,(N228:P228,Q228:AE228))</f>
        <v>1</v>
      </c>
      <c r="F228" s="7">
        <f>IF(P228&gt;0,RANK(P228,(N228:P228,Q228:AE228)),0)</f>
        <v>0</v>
      </c>
      <c r="G228" s="1">
        <f t="shared" si="81"/>
        <v>1594</v>
      </c>
      <c r="H228" s="2">
        <f t="shared" si="68"/>
        <v>0.24579799537393987</v>
      </c>
      <c r="I228" s="2"/>
      <c r="J228" s="2">
        <f t="shared" si="82"/>
        <v>0.32783346183500384</v>
      </c>
      <c r="K228" s="2">
        <f t="shared" si="83"/>
        <v>0.57363145720894371</v>
      </c>
      <c r="L228" s="2">
        <f t="shared" si="84"/>
        <v>0</v>
      </c>
      <c r="M228" s="2">
        <f t="shared" si="85"/>
        <v>9.8535080956052457E-2</v>
      </c>
      <c r="N228" s="1">
        <v>2126</v>
      </c>
      <c r="O228" s="1">
        <v>3720</v>
      </c>
      <c r="Q228" s="1">
        <v>215</v>
      </c>
      <c r="R228" s="1">
        <v>130</v>
      </c>
      <c r="S228" s="1">
        <v>193</v>
      </c>
      <c r="T228" s="1">
        <v>101</v>
      </c>
      <c r="AA228" s="1">
        <v>0</v>
      </c>
      <c r="AG228" s="7">
        <f>IF(Q228&gt;0,RANK(Q228,(N228:P228,Q228:AE228)),0)</f>
        <v>3</v>
      </c>
      <c r="AH228" s="7">
        <f>IF(R228&gt;0,RANK(R228,(N228:P228,Q228:AE228)),0)</f>
        <v>5</v>
      </c>
      <c r="AI228" s="7">
        <f>IF(T228&gt;0,RANK(T228,(N228:P228,Q228:AE228)),0)</f>
        <v>6</v>
      </c>
      <c r="AJ228" s="7">
        <f>IF(S228&gt;0,RANK(S228,(N228:P228,Q228:AE228)),0)</f>
        <v>4</v>
      </c>
      <c r="AK228" s="2">
        <f t="shared" si="86"/>
        <v>3.3153430994602932E-2</v>
      </c>
      <c r="AL228" s="2">
        <f t="shared" si="87"/>
        <v>2.0046260601387818E-2</v>
      </c>
      <c r="AM228" s="2">
        <f t="shared" si="88"/>
        <v>1.5574402467232074E-2</v>
      </c>
      <c r="AN228" s="2">
        <f t="shared" si="89"/>
        <v>2.9760986892829605E-2</v>
      </c>
      <c r="AP228" s="6" t="s">
        <v>2179</v>
      </c>
      <c r="AQ228" s="6" t="s">
        <v>1970</v>
      </c>
      <c r="AT228" s="104">
        <v>6</v>
      </c>
      <c r="AU228" s="102">
        <v>43</v>
      </c>
      <c r="AV228" s="108">
        <f t="shared" si="90"/>
        <v>6043</v>
      </c>
      <c r="AX228" s="7" t="s">
        <v>538</v>
      </c>
    </row>
    <row r="229" spans="1:50" hidden="1" outlineLevel="1">
      <c r="A229" s="6" t="s">
        <v>2238</v>
      </c>
      <c r="B229" s="6" t="s">
        <v>1970</v>
      </c>
      <c r="C229" s="1">
        <f t="shared" si="80"/>
        <v>24902</v>
      </c>
      <c r="D229" s="7">
        <f>RANK(N229,(N229:P229,Q229:AE229))</f>
        <v>1</v>
      </c>
      <c r="E229" s="7">
        <f>RANK(O229,(N229:P229,Q229:AE229))</f>
        <v>2</v>
      </c>
      <c r="F229" s="7">
        <f>IF(P229&gt;0,RANK(P229,(N229:P229,Q229:AE229)),0)</f>
        <v>0</v>
      </c>
      <c r="G229" s="1">
        <f t="shared" si="81"/>
        <v>2501</v>
      </c>
      <c r="H229" s="2">
        <f t="shared" si="68"/>
        <v>0.10043370010440929</v>
      </c>
      <c r="I229" s="2"/>
      <c r="J229" s="2">
        <f t="shared" si="82"/>
        <v>0.43498514175568226</v>
      </c>
      <c r="K229" s="2">
        <f t="shared" si="83"/>
        <v>0.33455144165127298</v>
      </c>
      <c r="L229" s="2">
        <f t="shared" si="84"/>
        <v>0</v>
      </c>
      <c r="M229" s="2">
        <f t="shared" si="85"/>
        <v>0.23046341659304476</v>
      </c>
      <c r="N229" s="1">
        <v>10832</v>
      </c>
      <c r="O229" s="1">
        <v>8331</v>
      </c>
      <c r="Q229" s="1">
        <v>4119</v>
      </c>
      <c r="R229" s="1">
        <v>581</v>
      </c>
      <c r="S229" s="1">
        <v>680</v>
      </c>
      <c r="T229" s="1">
        <v>359</v>
      </c>
      <c r="AA229" s="1">
        <v>0</v>
      </c>
      <c r="AG229" s="7">
        <f>IF(Q229&gt;0,RANK(Q229,(N229:P229,Q229:AE229)),0)</f>
        <v>3</v>
      </c>
      <c r="AH229" s="7">
        <f>IF(R229&gt;0,RANK(R229,(N229:P229,Q229:AE229)),0)</f>
        <v>5</v>
      </c>
      <c r="AI229" s="7">
        <f>IF(T229&gt;0,RANK(T229,(N229:P229,Q229:AE229)),0)</f>
        <v>6</v>
      </c>
      <c r="AJ229" s="7">
        <f>IF(S229&gt;0,RANK(S229,(N229:P229,Q229:AE229)),0)</f>
        <v>4</v>
      </c>
      <c r="AK229" s="2">
        <f t="shared" si="86"/>
        <v>0.16540840093165207</v>
      </c>
      <c r="AL229" s="2">
        <f t="shared" si="87"/>
        <v>2.3331459320536502E-2</v>
      </c>
      <c r="AM229" s="2">
        <f t="shared" si="88"/>
        <v>1.4416512729901214E-2</v>
      </c>
      <c r="AN229" s="2">
        <f t="shared" si="89"/>
        <v>2.7307043610954942E-2</v>
      </c>
      <c r="AP229" s="6" t="s">
        <v>2238</v>
      </c>
      <c r="AQ229" s="6" t="s">
        <v>1970</v>
      </c>
      <c r="AT229" s="104">
        <v>6</v>
      </c>
      <c r="AU229" s="102">
        <v>45</v>
      </c>
      <c r="AV229" s="108">
        <f t="shared" si="90"/>
        <v>6045</v>
      </c>
      <c r="AX229" s="7" t="s">
        <v>538</v>
      </c>
    </row>
    <row r="230" spans="1:50" hidden="1" outlineLevel="1">
      <c r="A230" s="6" t="s">
        <v>1472</v>
      </c>
      <c r="B230" s="6" t="s">
        <v>1970</v>
      </c>
      <c r="C230" s="1">
        <f t="shared" si="80"/>
        <v>40556</v>
      </c>
      <c r="D230" s="7">
        <f>RANK(N230,(N230:P230,Q230:AE230))</f>
        <v>2</v>
      </c>
      <c r="E230" s="7">
        <f>RANK(O230,(N230:P230,Q230:AE230))</f>
        <v>1</v>
      </c>
      <c r="F230" s="7">
        <f>IF(P230&gt;0,RANK(P230,(N230:P230,Q230:AE230)),0)</f>
        <v>0</v>
      </c>
      <c r="G230" s="1">
        <f t="shared" si="81"/>
        <v>1120</v>
      </c>
      <c r="H230" s="2">
        <f t="shared" si="68"/>
        <v>2.7616135713581222E-2</v>
      </c>
      <c r="I230" s="2"/>
      <c r="J230" s="2">
        <f t="shared" si="82"/>
        <v>0.44558141828582698</v>
      </c>
      <c r="K230" s="2">
        <f t="shared" si="83"/>
        <v>0.47319755399940822</v>
      </c>
      <c r="L230" s="2">
        <f t="shared" si="84"/>
        <v>0</v>
      </c>
      <c r="M230" s="2">
        <f t="shared" si="85"/>
        <v>8.1221027714764804E-2</v>
      </c>
      <c r="N230" s="1">
        <v>18071</v>
      </c>
      <c r="O230" s="1">
        <v>19191</v>
      </c>
      <c r="Q230" s="1">
        <v>792</v>
      </c>
      <c r="R230" s="1">
        <v>1379</v>
      </c>
      <c r="S230" s="1">
        <v>749</v>
      </c>
      <c r="T230" s="1">
        <v>374</v>
      </c>
      <c r="AA230" s="1">
        <v>0</v>
      </c>
      <c r="AG230" s="7">
        <f>IF(Q230&gt;0,RANK(Q230,(N230:P230,Q230:AE230)),0)</f>
        <v>4</v>
      </c>
      <c r="AH230" s="7">
        <f>IF(R230&gt;0,RANK(R230,(N230:P230,Q230:AE230)),0)</f>
        <v>3</v>
      </c>
      <c r="AI230" s="7">
        <f>IF(T230&gt;0,RANK(T230,(N230:P230,Q230:AE230)),0)</f>
        <v>6</v>
      </c>
      <c r="AJ230" s="7">
        <f>IF(S230&gt;0,RANK(S230,(N230:P230,Q230:AE230)),0)</f>
        <v>5</v>
      </c>
      <c r="AK230" s="2">
        <f t="shared" si="86"/>
        <v>1.952855311174672E-2</v>
      </c>
      <c r="AL230" s="2">
        <f t="shared" si="87"/>
        <v>3.4002367097346879E-2</v>
      </c>
      <c r="AM230" s="2">
        <f t="shared" si="88"/>
        <v>9.2218167472137291E-3</v>
      </c>
      <c r="AN230" s="2">
        <f t="shared" si="89"/>
        <v>1.8468290758457441E-2</v>
      </c>
      <c r="AP230" s="6" t="s">
        <v>1472</v>
      </c>
      <c r="AQ230" s="6" t="s">
        <v>1970</v>
      </c>
      <c r="AT230" s="104">
        <v>6</v>
      </c>
      <c r="AU230" s="102">
        <v>47</v>
      </c>
      <c r="AV230" s="108">
        <f t="shared" si="90"/>
        <v>6047</v>
      </c>
      <c r="AX230" s="7" t="s">
        <v>538</v>
      </c>
    </row>
    <row r="231" spans="1:50" hidden="1" outlineLevel="1">
      <c r="A231" s="6" t="s">
        <v>2473</v>
      </c>
      <c r="B231" s="6" t="s">
        <v>1970</v>
      </c>
      <c r="C231" s="1">
        <f t="shared" si="80"/>
        <v>3381</v>
      </c>
      <c r="D231" s="7">
        <f>RANK(N231,(N231:P231,Q231:AE231))</f>
        <v>2</v>
      </c>
      <c r="E231" s="7">
        <f>RANK(O231,(N231:P231,Q231:AE231))</f>
        <v>1</v>
      </c>
      <c r="F231" s="7">
        <f>IF(P231&gt;0,RANK(P231,(N231:P231,Q231:AE231)),0)</f>
        <v>0</v>
      </c>
      <c r="G231" s="1">
        <f t="shared" si="81"/>
        <v>1261</v>
      </c>
      <c r="H231" s="2">
        <f t="shared" si="68"/>
        <v>0.37296657793552201</v>
      </c>
      <c r="I231" s="2"/>
      <c r="J231" s="2">
        <f t="shared" si="82"/>
        <v>0.26619343389529726</v>
      </c>
      <c r="K231" s="2">
        <f t="shared" si="83"/>
        <v>0.63916001183081927</v>
      </c>
      <c r="L231" s="2">
        <f t="shared" si="84"/>
        <v>0</v>
      </c>
      <c r="M231" s="2">
        <f t="shared" si="85"/>
        <v>9.4646554273883465E-2</v>
      </c>
      <c r="N231" s="1">
        <v>900</v>
      </c>
      <c r="O231" s="1">
        <v>2161</v>
      </c>
      <c r="Q231" s="1">
        <v>54</v>
      </c>
      <c r="R231" s="1">
        <v>67</v>
      </c>
      <c r="S231" s="1">
        <v>145</v>
      </c>
      <c r="T231" s="1">
        <v>54</v>
      </c>
      <c r="AA231" s="1">
        <v>0</v>
      </c>
      <c r="AG231" s="7">
        <f>IF(Q231&gt;0,RANK(Q231,(N231:P231,Q231:AE231)),0)</f>
        <v>5</v>
      </c>
      <c r="AH231" s="7">
        <f>IF(R231&gt;0,RANK(R231,(N231:P231,Q231:AE231)),0)</f>
        <v>4</v>
      </c>
      <c r="AI231" s="7">
        <f>IF(T231&gt;0,RANK(T231,(N231:P231,Q231:AE231)),0)</f>
        <v>5</v>
      </c>
      <c r="AJ231" s="7">
        <f>IF(S231&gt;0,RANK(S231,(N231:P231,Q231:AE231)),0)</f>
        <v>3</v>
      </c>
      <c r="AK231" s="2">
        <f t="shared" si="86"/>
        <v>1.5971606033717833E-2</v>
      </c>
      <c r="AL231" s="2">
        <f t="shared" si="87"/>
        <v>1.981662230109435E-2</v>
      </c>
      <c r="AM231" s="2">
        <f t="shared" si="88"/>
        <v>1.5971606033717833E-2</v>
      </c>
      <c r="AN231" s="2">
        <f t="shared" si="89"/>
        <v>4.2886719905353449E-2</v>
      </c>
      <c r="AP231" s="6" t="s">
        <v>2473</v>
      </c>
      <c r="AQ231" s="6" t="s">
        <v>1970</v>
      </c>
      <c r="AT231" s="104">
        <v>6</v>
      </c>
      <c r="AU231" s="102">
        <v>49</v>
      </c>
      <c r="AV231" s="108">
        <f t="shared" si="90"/>
        <v>6049</v>
      </c>
      <c r="AX231" s="7" t="s">
        <v>538</v>
      </c>
    </row>
    <row r="232" spans="1:50" hidden="1" outlineLevel="1">
      <c r="A232" s="6" t="s">
        <v>1272</v>
      </c>
      <c r="B232" s="6" t="s">
        <v>1970</v>
      </c>
      <c r="C232" s="1">
        <f t="shared" si="80"/>
        <v>2956</v>
      </c>
      <c r="D232" s="7">
        <f>RANK(N232,(N232:P232,Q232:AE232))</f>
        <v>2</v>
      </c>
      <c r="E232" s="7">
        <f>RANK(O232,(N232:P232,Q232:AE232))</f>
        <v>1</v>
      </c>
      <c r="F232" s="7">
        <f>IF(P232&gt;0,RANK(P232,(N232:P232,Q232:AE232)),0)</f>
        <v>0</v>
      </c>
      <c r="G232" s="1">
        <f t="shared" si="81"/>
        <v>488</v>
      </c>
      <c r="H232" s="2">
        <f t="shared" si="68"/>
        <v>0.16508795669824086</v>
      </c>
      <c r="I232" s="2"/>
      <c r="J232" s="2">
        <f t="shared" si="82"/>
        <v>0.35994587280108253</v>
      </c>
      <c r="K232" s="2">
        <f t="shared" si="83"/>
        <v>0.52503382949932342</v>
      </c>
      <c r="L232" s="2">
        <f t="shared" si="84"/>
        <v>0</v>
      </c>
      <c r="M232" s="2">
        <f t="shared" si="85"/>
        <v>0.1150202976995941</v>
      </c>
      <c r="N232" s="1">
        <v>1064</v>
      </c>
      <c r="O232" s="1">
        <v>1552</v>
      </c>
      <c r="Q232" s="1">
        <v>154</v>
      </c>
      <c r="R232" s="1">
        <v>64</v>
      </c>
      <c r="S232" s="1">
        <v>76</v>
      </c>
      <c r="T232" s="1">
        <v>46</v>
      </c>
      <c r="AA232" s="1">
        <v>0</v>
      </c>
      <c r="AG232" s="7">
        <f>IF(Q232&gt;0,RANK(Q232,(N232:P232,Q232:AE232)),0)</f>
        <v>3</v>
      </c>
      <c r="AH232" s="7">
        <f>IF(R232&gt;0,RANK(R232,(N232:P232,Q232:AE232)),0)</f>
        <v>5</v>
      </c>
      <c r="AI232" s="7">
        <f>IF(T232&gt;0,RANK(T232,(N232:P232,Q232:AE232)),0)</f>
        <v>6</v>
      </c>
      <c r="AJ232" s="7">
        <f>IF(S232&gt;0,RANK(S232,(N232:P232,Q232:AE232)),0)</f>
        <v>4</v>
      </c>
      <c r="AK232" s="2">
        <f t="shared" si="86"/>
        <v>5.2097428958051424E-2</v>
      </c>
      <c r="AL232" s="2">
        <f t="shared" si="87"/>
        <v>2.165087956698241E-2</v>
      </c>
      <c r="AM232" s="2">
        <f t="shared" si="88"/>
        <v>1.5561569688768605E-2</v>
      </c>
      <c r="AN232" s="2">
        <f t="shared" si="89"/>
        <v>2.571041948579161E-2</v>
      </c>
      <c r="AP232" s="6" t="s">
        <v>1272</v>
      </c>
      <c r="AQ232" s="6" t="s">
        <v>1970</v>
      </c>
      <c r="AT232" s="104">
        <v>6</v>
      </c>
      <c r="AU232" s="102">
        <v>51</v>
      </c>
      <c r="AV232" s="108">
        <f t="shared" si="90"/>
        <v>6051</v>
      </c>
      <c r="AX232" s="7" t="s">
        <v>538</v>
      </c>
    </row>
    <row r="233" spans="1:50" hidden="1" outlineLevel="1">
      <c r="A233" s="6" t="s">
        <v>2144</v>
      </c>
      <c r="B233" s="6" t="s">
        <v>1970</v>
      </c>
      <c r="C233" s="1">
        <f t="shared" si="80"/>
        <v>86974</v>
      </c>
      <c r="D233" s="7">
        <f>RANK(N233,(N233:P233,Q233:AE233))</f>
        <v>1</v>
      </c>
      <c r="E233" s="7">
        <f>RANK(O233,(N233:P233,Q233:AE233))</f>
        <v>2</v>
      </c>
      <c r="F233" s="7">
        <f>IF(P233&gt;0,RANK(P233,(N233:P233,Q233:AE233)),0)</f>
        <v>0</v>
      </c>
      <c r="G233" s="1">
        <f t="shared" si="81"/>
        <v>15520</v>
      </c>
      <c r="H233" s="2">
        <f t="shared" si="68"/>
        <v>0.17844413272932141</v>
      </c>
      <c r="I233" s="2"/>
      <c r="J233" s="2">
        <f t="shared" si="82"/>
        <v>0.5409892611585071</v>
      </c>
      <c r="K233" s="2">
        <f t="shared" si="83"/>
        <v>0.36254512842918574</v>
      </c>
      <c r="L233" s="2">
        <f t="shared" si="84"/>
        <v>0</v>
      </c>
      <c r="M233" s="2">
        <f t="shared" si="85"/>
        <v>9.6465610412307168E-2</v>
      </c>
      <c r="N233" s="1">
        <v>47052</v>
      </c>
      <c r="O233" s="1">
        <v>31532</v>
      </c>
      <c r="Q233" s="1">
        <v>3794</v>
      </c>
      <c r="R233" s="1">
        <v>2191</v>
      </c>
      <c r="S233" s="1">
        <v>1402</v>
      </c>
      <c r="T233" s="1">
        <v>1003</v>
      </c>
      <c r="AA233" s="1">
        <v>0</v>
      </c>
      <c r="AG233" s="7">
        <f>IF(Q233&gt;0,RANK(Q233,(N233:P233,Q233:AE233)),0)</f>
        <v>3</v>
      </c>
      <c r="AH233" s="7">
        <f>IF(R233&gt;0,RANK(R233,(N233:P233,Q233:AE233)),0)</f>
        <v>4</v>
      </c>
      <c r="AI233" s="7">
        <f>IF(T233&gt;0,RANK(T233,(N233:P233,Q233:AE233)),0)</f>
        <v>6</v>
      </c>
      <c r="AJ233" s="7">
        <f>IF(S233&gt;0,RANK(S233,(N233:P233,Q233:AE233)),0)</f>
        <v>5</v>
      </c>
      <c r="AK233" s="2">
        <f t="shared" si="86"/>
        <v>4.3622231931381795E-2</v>
      </c>
      <c r="AL233" s="2">
        <f t="shared" si="87"/>
        <v>2.5191436521259228E-2</v>
      </c>
      <c r="AM233" s="2">
        <f t="shared" si="88"/>
        <v>1.1532182031411686E-2</v>
      </c>
      <c r="AN233" s="2">
        <f t="shared" si="89"/>
        <v>1.6119759928254422E-2</v>
      </c>
      <c r="AP233" s="6" t="s">
        <v>2144</v>
      </c>
      <c r="AQ233" s="6" t="s">
        <v>1970</v>
      </c>
      <c r="AT233" s="104">
        <v>6</v>
      </c>
      <c r="AU233" s="102">
        <v>53</v>
      </c>
      <c r="AV233" s="108">
        <f t="shared" si="90"/>
        <v>6053</v>
      </c>
      <c r="AX233" s="7" t="s">
        <v>538</v>
      </c>
    </row>
    <row r="234" spans="1:50" hidden="1" outlineLevel="1">
      <c r="A234" s="6" t="s">
        <v>2223</v>
      </c>
      <c r="B234" s="6" t="s">
        <v>1970</v>
      </c>
      <c r="C234" s="1">
        <f t="shared" si="80"/>
        <v>36672</v>
      </c>
      <c r="D234" s="7">
        <f>RANK(N234,(N234:P234,Q234:AE234))</f>
        <v>1</v>
      </c>
      <c r="E234" s="7">
        <f>RANK(O234,(N234:P234,Q234:AE234))</f>
        <v>2</v>
      </c>
      <c r="F234" s="7">
        <f>IF(P234&gt;0,RANK(P234,(N234:P234,Q234:AE234)),0)</f>
        <v>0</v>
      </c>
      <c r="G234" s="1">
        <f t="shared" si="81"/>
        <v>4033</v>
      </c>
      <c r="H234" s="2">
        <f t="shared" si="68"/>
        <v>0.1099749127399651</v>
      </c>
      <c r="I234" s="2"/>
      <c r="J234" s="2">
        <f t="shared" si="82"/>
        <v>0.47763961605584643</v>
      </c>
      <c r="K234" s="2">
        <f t="shared" si="83"/>
        <v>0.3676647033158813</v>
      </c>
      <c r="L234" s="2">
        <f t="shared" si="84"/>
        <v>0</v>
      </c>
      <c r="M234" s="2">
        <f t="shared" si="85"/>
        <v>0.15469568062827221</v>
      </c>
      <c r="N234" s="1">
        <v>17516</v>
      </c>
      <c r="O234" s="1">
        <v>13483</v>
      </c>
      <c r="Q234" s="1">
        <v>3570</v>
      </c>
      <c r="R234" s="1">
        <v>774</v>
      </c>
      <c r="S234" s="1">
        <v>824</v>
      </c>
      <c r="T234" s="1">
        <v>505</v>
      </c>
      <c r="AA234" s="1">
        <v>0</v>
      </c>
      <c r="AG234" s="7">
        <f>IF(Q234&gt;0,RANK(Q234,(N234:P234,Q234:AE234)),0)</f>
        <v>3</v>
      </c>
      <c r="AH234" s="7">
        <f>IF(R234&gt;0,RANK(R234,(N234:P234,Q234:AE234)),0)</f>
        <v>5</v>
      </c>
      <c r="AI234" s="7">
        <f>IF(T234&gt;0,RANK(T234,(N234:P234,Q234:AE234)),0)</f>
        <v>6</v>
      </c>
      <c r="AJ234" s="7">
        <f>IF(S234&gt;0,RANK(S234,(N234:P234,Q234:AE234)),0)</f>
        <v>4</v>
      </c>
      <c r="AK234" s="2">
        <f t="shared" si="86"/>
        <v>9.7349476439790569E-2</v>
      </c>
      <c r="AL234" s="2">
        <f t="shared" si="87"/>
        <v>2.1106020942408377E-2</v>
      </c>
      <c r="AM234" s="2">
        <f t="shared" si="88"/>
        <v>1.3770724258289704E-2</v>
      </c>
      <c r="AN234" s="2">
        <f t="shared" si="89"/>
        <v>2.2469458987783596E-2</v>
      </c>
      <c r="AP234" s="6" t="s">
        <v>2223</v>
      </c>
      <c r="AQ234" s="6" t="s">
        <v>1970</v>
      </c>
      <c r="AT234" s="104">
        <v>6</v>
      </c>
      <c r="AU234" s="102">
        <v>55</v>
      </c>
      <c r="AV234" s="108">
        <f t="shared" si="90"/>
        <v>6055</v>
      </c>
      <c r="AX234" s="7" t="s">
        <v>538</v>
      </c>
    </row>
    <row r="235" spans="1:50" hidden="1" outlineLevel="1">
      <c r="A235" s="6" t="s">
        <v>2224</v>
      </c>
      <c r="B235" s="6" t="s">
        <v>1970</v>
      </c>
      <c r="C235" s="1">
        <f t="shared" si="80"/>
        <v>39314</v>
      </c>
      <c r="D235" s="7">
        <f>RANK(N235,(N235:P235,Q235:AE235))</f>
        <v>2</v>
      </c>
      <c r="E235" s="7">
        <f>RANK(O235,(N235:P235,Q235:AE235))</f>
        <v>1</v>
      </c>
      <c r="F235" s="7">
        <f>IF(P235&gt;0,RANK(P235,(N235:P235,Q235:AE235)),0)</f>
        <v>0</v>
      </c>
      <c r="G235" s="1">
        <f t="shared" si="81"/>
        <v>7235</v>
      </c>
      <c r="H235" s="2">
        <f t="shared" si="68"/>
        <v>0.18403113394719439</v>
      </c>
      <c r="I235" s="2"/>
      <c r="J235" s="2">
        <f t="shared" si="82"/>
        <v>0.33926845398585748</v>
      </c>
      <c r="K235" s="2">
        <f t="shared" si="83"/>
        <v>0.52329958793305187</v>
      </c>
      <c r="L235" s="2">
        <f t="shared" si="84"/>
        <v>0</v>
      </c>
      <c r="M235" s="2">
        <f t="shared" si="85"/>
        <v>0.13743195808109065</v>
      </c>
      <c r="N235" s="1">
        <v>13338</v>
      </c>
      <c r="O235" s="1">
        <v>20573</v>
      </c>
      <c r="Q235" s="1">
        <v>3297</v>
      </c>
      <c r="R235" s="1">
        <v>743</v>
      </c>
      <c r="S235" s="1">
        <v>817</v>
      </c>
      <c r="T235" s="1">
        <v>546</v>
      </c>
      <c r="AA235" s="1">
        <v>0</v>
      </c>
      <c r="AG235" s="7">
        <f>IF(Q235&gt;0,RANK(Q235,(N235:P235,Q235:AE235)),0)</f>
        <v>3</v>
      </c>
      <c r="AH235" s="7">
        <f>IF(R235&gt;0,RANK(R235,(N235:P235,Q235:AE235)),0)</f>
        <v>5</v>
      </c>
      <c r="AI235" s="7">
        <f>IF(T235&gt;0,RANK(T235,(N235:P235,Q235:AE235)),0)</f>
        <v>6</v>
      </c>
      <c r="AJ235" s="7">
        <f>IF(S235&gt;0,RANK(S235,(N235:P235,Q235:AE235)),0)</f>
        <v>4</v>
      </c>
      <c r="AK235" s="2">
        <f t="shared" si="86"/>
        <v>8.386325482016585E-2</v>
      </c>
      <c r="AL235" s="2">
        <f t="shared" si="87"/>
        <v>1.889911990639467E-2</v>
      </c>
      <c r="AM235" s="2">
        <f t="shared" si="88"/>
        <v>1.3888182326906445E-2</v>
      </c>
      <c r="AN235" s="2">
        <f t="shared" si="89"/>
        <v>2.0781401027623748E-2</v>
      </c>
      <c r="AP235" s="6" t="s">
        <v>2224</v>
      </c>
      <c r="AQ235" s="6" t="s">
        <v>1970</v>
      </c>
      <c r="AT235" s="104">
        <v>6</v>
      </c>
      <c r="AU235" s="102">
        <v>57</v>
      </c>
      <c r="AV235" s="108">
        <f t="shared" si="90"/>
        <v>6057</v>
      </c>
      <c r="AX235" s="7" t="s">
        <v>538</v>
      </c>
    </row>
    <row r="236" spans="1:50" hidden="1" outlineLevel="1">
      <c r="A236" s="6" t="s">
        <v>2225</v>
      </c>
      <c r="B236" s="6" t="s">
        <v>1970</v>
      </c>
      <c r="C236" s="1">
        <f t="shared" si="80"/>
        <v>640412</v>
      </c>
      <c r="D236" s="7">
        <f>RANK(N236,(N236:P236,Q236:AE236))</f>
        <v>2</v>
      </c>
      <c r="E236" s="7">
        <f>RANK(O236,(N236:P236,Q236:AE236))</f>
        <v>1</v>
      </c>
      <c r="F236" s="7">
        <f>IF(P236&gt;0,RANK(P236,(N236:P236,Q236:AE236)),0)</f>
        <v>0</v>
      </c>
      <c r="G236" s="1">
        <f t="shared" si="81"/>
        <v>146003</v>
      </c>
      <c r="H236" s="2">
        <f t="shared" si="68"/>
        <v>0.22798292349300139</v>
      </c>
      <c r="I236" s="2"/>
      <c r="J236" s="2">
        <f t="shared" si="82"/>
        <v>0.34688450559952033</v>
      </c>
      <c r="K236" s="2">
        <f t="shared" si="83"/>
        <v>0.57486742909252164</v>
      </c>
      <c r="L236" s="2">
        <f t="shared" si="84"/>
        <v>0</v>
      </c>
      <c r="M236" s="2">
        <f t="shared" si="85"/>
        <v>7.8248065307958026E-2</v>
      </c>
      <c r="N236" s="1">
        <v>222149</v>
      </c>
      <c r="O236" s="1">
        <v>368152</v>
      </c>
      <c r="Q236" s="1">
        <v>16670</v>
      </c>
      <c r="R236" s="1">
        <v>14668</v>
      </c>
      <c r="S236" s="1">
        <v>10393</v>
      </c>
      <c r="T236" s="1">
        <v>8374</v>
      </c>
      <c r="AA236" s="1">
        <v>6</v>
      </c>
      <c r="AG236" s="7">
        <f>IF(Q236&gt;0,RANK(Q236,(N236:P236,Q236:AE236)),0)</f>
        <v>3</v>
      </c>
      <c r="AH236" s="7">
        <f>IF(R236&gt;0,RANK(R236,(N236:P236,Q236:AE236)),0)</f>
        <v>4</v>
      </c>
      <c r="AI236" s="7">
        <f>IF(T236&gt;0,RANK(T236,(N236:P236,Q236:AE236)),0)</f>
        <v>6</v>
      </c>
      <c r="AJ236" s="7">
        <f>IF(S236&gt;0,RANK(S236,(N236:P236,Q236:AE236)),0)</f>
        <v>5</v>
      </c>
      <c r="AK236" s="2">
        <f t="shared" si="86"/>
        <v>2.6030118111465744E-2</v>
      </c>
      <c r="AL236" s="2">
        <f t="shared" si="87"/>
        <v>2.2904005546429487E-2</v>
      </c>
      <c r="AM236" s="2">
        <f t="shared" si="88"/>
        <v>1.3075957352454358E-2</v>
      </c>
      <c r="AN236" s="2">
        <f t="shared" si="89"/>
        <v>1.6228615328882031E-2</v>
      </c>
      <c r="AP236" s="6" t="s">
        <v>2225</v>
      </c>
      <c r="AQ236" s="6" t="s">
        <v>1970</v>
      </c>
      <c r="AT236" s="104">
        <v>6</v>
      </c>
      <c r="AU236" s="102">
        <v>59</v>
      </c>
      <c r="AV236" s="108">
        <f t="shared" si="90"/>
        <v>6059</v>
      </c>
      <c r="AX236" s="7" t="s">
        <v>538</v>
      </c>
    </row>
    <row r="237" spans="1:50" hidden="1" outlineLevel="1">
      <c r="A237" s="6" t="s">
        <v>1271</v>
      </c>
      <c r="B237" s="6" t="s">
        <v>1970</v>
      </c>
      <c r="C237" s="1">
        <f t="shared" si="80"/>
        <v>96053</v>
      </c>
      <c r="D237" s="7">
        <f>RANK(N237,(N237:P237,Q237:AE237))</f>
        <v>2</v>
      </c>
      <c r="E237" s="7">
        <f>RANK(O237,(N237:P237,Q237:AE237))</f>
        <v>1</v>
      </c>
      <c r="F237" s="7">
        <f>IF(P237&gt;0,RANK(P237,(N237:P237,Q237:AE237)),0)</f>
        <v>0</v>
      </c>
      <c r="G237" s="1">
        <f t="shared" si="81"/>
        <v>30128</v>
      </c>
      <c r="H237" s="2">
        <f t="shared" si="68"/>
        <v>0.31366016678292191</v>
      </c>
      <c r="I237" s="2"/>
      <c r="J237" s="2">
        <f t="shared" si="82"/>
        <v>0.29665913610194372</v>
      </c>
      <c r="K237" s="2">
        <f t="shared" si="83"/>
        <v>0.61031930288486569</v>
      </c>
      <c r="L237" s="2">
        <f t="shared" si="84"/>
        <v>0</v>
      </c>
      <c r="M237" s="2">
        <f t="shared" si="85"/>
        <v>9.302156101319059E-2</v>
      </c>
      <c r="N237" s="1">
        <v>28495</v>
      </c>
      <c r="O237" s="1">
        <v>58623</v>
      </c>
      <c r="Q237" s="1">
        <v>4657</v>
      </c>
      <c r="R237" s="1">
        <v>1500</v>
      </c>
      <c r="S237" s="1">
        <v>1556</v>
      </c>
      <c r="T237" s="1">
        <v>1222</v>
      </c>
      <c r="AA237" s="1">
        <v>0</v>
      </c>
      <c r="AG237" s="7">
        <f>IF(Q237&gt;0,RANK(Q237,(N237:P237,Q237:AE237)),0)</f>
        <v>3</v>
      </c>
      <c r="AH237" s="7">
        <f>IF(R237&gt;0,RANK(R237,(N237:P237,Q237:AE237)),0)</f>
        <v>5</v>
      </c>
      <c r="AI237" s="7">
        <f>IF(T237&gt;0,RANK(T237,(N237:P237,Q237:AE237)),0)</f>
        <v>6</v>
      </c>
      <c r="AJ237" s="7">
        <f>IF(S237&gt;0,RANK(S237,(N237:P237,Q237:AE237)),0)</f>
        <v>4</v>
      </c>
      <c r="AK237" s="2">
        <f t="shared" si="86"/>
        <v>4.8483649651754758E-2</v>
      </c>
      <c r="AL237" s="2">
        <f t="shared" si="87"/>
        <v>1.5616378457726463E-2</v>
      </c>
      <c r="AM237" s="2">
        <f t="shared" si="88"/>
        <v>1.2722142983561158E-2</v>
      </c>
      <c r="AN237" s="2">
        <f t="shared" si="89"/>
        <v>1.6199389920148251E-2</v>
      </c>
      <c r="AP237" s="6" t="s">
        <v>1271</v>
      </c>
      <c r="AQ237" s="6" t="s">
        <v>1970</v>
      </c>
      <c r="AT237" s="104">
        <v>6</v>
      </c>
      <c r="AU237" s="102">
        <v>61</v>
      </c>
      <c r="AV237" s="108">
        <f t="shared" si="90"/>
        <v>6061</v>
      </c>
      <c r="AX237" s="7" t="s">
        <v>538</v>
      </c>
    </row>
    <row r="238" spans="1:50" hidden="1" outlineLevel="1">
      <c r="A238" s="6" t="s">
        <v>2147</v>
      </c>
      <c r="B238" s="6" t="s">
        <v>1970</v>
      </c>
      <c r="C238" s="1">
        <f t="shared" si="80"/>
        <v>7858</v>
      </c>
      <c r="D238" s="7">
        <f>RANK(N238,(N238:P238,Q238:AE238))</f>
        <v>2</v>
      </c>
      <c r="E238" s="7">
        <f>RANK(O238,(N238:P238,Q238:AE238))</f>
        <v>1</v>
      </c>
      <c r="F238" s="7">
        <f>IF(P238&gt;0,RANK(P238,(N238:P238,Q238:AE238)),0)</f>
        <v>0</v>
      </c>
      <c r="G238" s="1">
        <f t="shared" si="81"/>
        <v>1712</v>
      </c>
      <c r="H238" s="2">
        <f t="shared" si="68"/>
        <v>0.21786714176635277</v>
      </c>
      <c r="I238" s="2"/>
      <c r="J238" s="2">
        <f t="shared" si="82"/>
        <v>0.33061847798421989</v>
      </c>
      <c r="K238" s="2">
        <f t="shared" si="83"/>
        <v>0.54848561975057264</v>
      </c>
      <c r="L238" s="2">
        <f t="shared" si="84"/>
        <v>0</v>
      </c>
      <c r="M238" s="2">
        <f t="shared" si="85"/>
        <v>0.12089590226520752</v>
      </c>
      <c r="N238" s="1">
        <v>2598</v>
      </c>
      <c r="O238" s="1">
        <v>4310</v>
      </c>
      <c r="Q238" s="1">
        <v>380</v>
      </c>
      <c r="R238" s="1">
        <v>182</v>
      </c>
      <c r="S238" s="1">
        <v>264</v>
      </c>
      <c r="T238" s="1">
        <v>124</v>
      </c>
      <c r="AA238" s="1">
        <v>0</v>
      </c>
      <c r="AG238" s="7">
        <f>IF(Q238&gt;0,RANK(Q238,(N238:P238,Q238:AE238)),0)</f>
        <v>3</v>
      </c>
      <c r="AH238" s="7">
        <f>IF(R238&gt;0,RANK(R238,(N238:P238,Q238:AE238)),0)</f>
        <v>5</v>
      </c>
      <c r="AI238" s="7">
        <f>IF(T238&gt;0,RANK(T238,(N238:P238,Q238:AE238)),0)</f>
        <v>6</v>
      </c>
      <c r="AJ238" s="7">
        <f>IF(S238&gt;0,RANK(S238,(N238:P238,Q238:AE238)),0)</f>
        <v>4</v>
      </c>
      <c r="AK238" s="2">
        <f t="shared" si="86"/>
        <v>4.8358360906082976E-2</v>
      </c>
      <c r="AL238" s="2">
        <f t="shared" si="87"/>
        <v>2.3161109697123951E-2</v>
      </c>
      <c r="AM238" s="2">
        <f t="shared" si="88"/>
        <v>1.5780096716721811E-2</v>
      </c>
      <c r="AN238" s="2">
        <f t="shared" si="89"/>
        <v>3.3596334945278694E-2</v>
      </c>
      <c r="AP238" s="6" t="s">
        <v>2147</v>
      </c>
      <c r="AQ238" s="6" t="s">
        <v>1970</v>
      </c>
      <c r="AT238" s="104">
        <v>6</v>
      </c>
      <c r="AU238" s="102">
        <v>63</v>
      </c>
      <c r="AV238" s="108">
        <f t="shared" si="90"/>
        <v>6063</v>
      </c>
      <c r="AX238" s="7" t="s">
        <v>538</v>
      </c>
    </row>
    <row r="239" spans="1:50" hidden="1" outlineLevel="1">
      <c r="A239" s="6" t="s">
        <v>652</v>
      </c>
      <c r="B239" s="6" t="s">
        <v>1970</v>
      </c>
      <c r="C239" s="1">
        <f t="shared" ref="C239:C265" si="91">SUM(N239:AE239)</f>
        <v>302399</v>
      </c>
      <c r="D239" s="7">
        <f>RANK(N239,(N239:P239,Q239:AE239))</f>
        <v>2</v>
      </c>
      <c r="E239" s="7">
        <f>RANK(O239,(N239:P239,Q239:AE239))</f>
        <v>1</v>
      </c>
      <c r="F239" s="7">
        <f>IF(P239&gt;0,RANK(P239,(N239:P239,Q239:AE239)),0)</f>
        <v>0</v>
      </c>
      <c r="G239" s="1">
        <f t="shared" ref="G239:G265" si="92">MAX(N239:P239)-LARGE(N239:P239,2)</f>
        <v>37595</v>
      </c>
      <c r="H239" s="2">
        <f t="shared" si="68"/>
        <v>0.12432250106647177</v>
      </c>
      <c r="I239" s="2"/>
      <c r="J239" s="2">
        <f t="shared" ref="J239:J265" si="93">IF($C239=0,"-",N239/$C239)</f>
        <v>0.40292791973518433</v>
      </c>
      <c r="K239" s="2">
        <f t="shared" ref="K239:K265" si="94">IF($C239=0,"-",O239/$C239)</f>
        <v>0.52725042080165607</v>
      </c>
      <c r="L239" s="2">
        <f t="shared" ref="L239:L265" si="95">IF($C239=0,"-",P239/$C239)</f>
        <v>0</v>
      </c>
      <c r="M239" s="2">
        <f t="shared" ref="M239:M265" si="96">IF(C239=0,"-",(1-J239-K239-L239))</f>
        <v>6.9821659463159658E-2</v>
      </c>
      <c r="N239" s="1">
        <v>121845</v>
      </c>
      <c r="O239" s="1">
        <v>159440</v>
      </c>
      <c r="Q239" s="1">
        <v>5995</v>
      </c>
      <c r="R239" s="1">
        <v>6601</v>
      </c>
      <c r="S239" s="1">
        <v>5530</v>
      </c>
      <c r="T239" s="1">
        <v>2987</v>
      </c>
      <c r="AA239" s="1">
        <v>1</v>
      </c>
      <c r="AG239" s="7">
        <f>IF(Q239&gt;0,RANK(Q239,(N239:P239,Q239:AE239)),0)</f>
        <v>4</v>
      </c>
      <c r="AH239" s="7">
        <f>IF(R239&gt;0,RANK(R239,(N239:P239,Q239:AE239)),0)</f>
        <v>3</v>
      </c>
      <c r="AI239" s="7">
        <f>IF(T239&gt;0,RANK(T239,(N239:P239,Q239:AE239)),0)</f>
        <v>6</v>
      </c>
      <c r="AJ239" s="7">
        <f>IF(S239&gt;0,RANK(S239,(N239:P239,Q239:AE239)),0)</f>
        <v>5</v>
      </c>
      <c r="AK239" s="2">
        <f t="shared" ref="AK239:AK265" si="97">IF($C239=0,"-",Q239/$C239)</f>
        <v>1.9824801007939843E-2</v>
      </c>
      <c r="AL239" s="2">
        <f t="shared" ref="AL239:AL265" si="98">IF($C239=0,"-",R239/$C239)</f>
        <v>2.1828775888809156E-2</v>
      </c>
      <c r="AM239" s="2">
        <f t="shared" ref="AM239:AM265" si="99">IF($C239=0,"-",T239/$C239)</f>
        <v>9.8776781669251551E-3</v>
      </c>
      <c r="AN239" s="2">
        <f t="shared" ref="AN239:AN265" si="100">IF($C239=0,"-",S239/$C239)</f>
        <v>1.828709751024309E-2</v>
      </c>
      <c r="AP239" s="6" t="s">
        <v>652</v>
      </c>
      <c r="AQ239" s="6" t="s">
        <v>1970</v>
      </c>
      <c r="AT239" s="104">
        <v>6</v>
      </c>
      <c r="AU239" s="102">
        <v>65</v>
      </c>
      <c r="AV239" s="108">
        <f t="shared" ref="AV239:AV264" si="101">AT239*1000+AU239</f>
        <v>6065</v>
      </c>
      <c r="AX239" s="7" t="s">
        <v>538</v>
      </c>
    </row>
    <row r="240" spans="1:50" hidden="1" outlineLevel="1">
      <c r="A240" s="6" t="s">
        <v>2279</v>
      </c>
      <c r="B240" s="6" t="s">
        <v>1970</v>
      </c>
      <c r="C240" s="1">
        <f t="shared" si="91"/>
        <v>316383</v>
      </c>
      <c r="D240" s="7">
        <f>RANK(N240,(N240:P240,Q240:AE240))</f>
        <v>2</v>
      </c>
      <c r="E240" s="7">
        <f>RANK(O240,(N240:P240,Q240:AE240))</f>
        <v>1</v>
      </c>
      <c r="F240" s="7">
        <f>IF(P240&gt;0,RANK(P240,(N240:P240,Q240:AE240)),0)</f>
        <v>0</v>
      </c>
      <c r="G240" s="1">
        <f t="shared" si="92"/>
        <v>18313</v>
      </c>
      <c r="H240" s="2">
        <f t="shared" si="68"/>
        <v>5.7882376739584615E-2</v>
      </c>
      <c r="I240" s="2"/>
      <c r="J240" s="2">
        <f t="shared" si="93"/>
        <v>0.4081856484071521</v>
      </c>
      <c r="K240" s="2">
        <f t="shared" si="94"/>
        <v>0.46606802514673673</v>
      </c>
      <c r="L240" s="2">
        <f t="shared" si="95"/>
        <v>0</v>
      </c>
      <c r="M240" s="2">
        <f t="shared" si="96"/>
        <v>0.12574632644611117</v>
      </c>
      <c r="N240" s="1">
        <v>129143</v>
      </c>
      <c r="O240" s="1">
        <v>147456</v>
      </c>
      <c r="Q240" s="1">
        <v>22232</v>
      </c>
      <c r="R240" s="1">
        <v>6634</v>
      </c>
      <c r="S240" s="1">
        <v>6245</v>
      </c>
      <c r="T240" s="1">
        <v>4668</v>
      </c>
      <c r="AA240" s="1">
        <v>5</v>
      </c>
      <c r="AG240" s="7">
        <f>IF(Q240&gt;0,RANK(Q240,(N240:P240,Q240:AE240)),0)</f>
        <v>3</v>
      </c>
      <c r="AH240" s="7">
        <f>IF(R240&gt;0,RANK(R240,(N240:P240,Q240:AE240)),0)</f>
        <v>4</v>
      </c>
      <c r="AI240" s="7">
        <f>IF(T240&gt;0,RANK(T240,(N240:P240,Q240:AE240)),0)</f>
        <v>6</v>
      </c>
      <c r="AJ240" s="7">
        <f>IF(S240&gt;0,RANK(S240,(N240:P240,Q240:AE240)),0)</f>
        <v>5</v>
      </c>
      <c r="AK240" s="2">
        <f t="shared" si="97"/>
        <v>7.0269262254925205E-2</v>
      </c>
      <c r="AL240" s="2">
        <f t="shared" si="98"/>
        <v>2.0968256827958519E-2</v>
      </c>
      <c r="AM240" s="2">
        <f t="shared" si="99"/>
        <v>1.4754269350755255E-2</v>
      </c>
      <c r="AN240" s="2">
        <f t="shared" si="100"/>
        <v>1.9738734382062247E-2</v>
      </c>
      <c r="AP240" s="6" t="s">
        <v>2279</v>
      </c>
      <c r="AQ240" s="6" t="s">
        <v>1970</v>
      </c>
      <c r="AT240" s="104">
        <v>6</v>
      </c>
      <c r="AU240" s="102">
        <v>67</v>
      </c>
      <c r="AV240" s="108">
        <f t="shared" si="101"/>
        <v>6067</v>
      </c>
      <c r="AX240" s="7" t="s">
        <v>538</v>
      </c>
    </row>
    <row r="241" spans="1:50" hidden="1" outlineLevel="1">
      <c r="A241" s="6" t="s">
        <v>2280</v>
      </c>
      <c r="B241" s="6" t="s">
        <v>1970</v>
      </c>
      <c r="C241" s="1">
        <f t="shared" si="91"/>
        <v>12373</v>
      </c>
      <c r="D241" s="7">
        <f>RANK(N241,(N241:P241,Q241:AE241))</f>
        <v>1</v>
      </c>
      <c r="E241" s="7">
        <f>RANK(O241,(N241:P241,Q241:AE241))</f>
        <v>2</v>
      </c>
      <c r="F241" s="7">
        <f>IF(P241&gt;0,RANK(P241,(N241:P241,Q241:AE241)),0)</f>
        <v>0</v>
      </c>
      <c r="G241" s="1">
        <f t="shared" si="92"/>
        <v>886</v>
      </c>
      <c r="H241" s="2">
        <f t="shared" ref="H241:H305" si="102">G241/C241</f>
        <v>7.1607532530509985E-2</v>
      </c>
      <c r="I241" s="2"/>
      <c r="J241" s="2">
        <f t="shared" si="93"/>
        <v>0.48888709286349308</v>
      </c>
      <c r="K241" s="2">
        <f t="shared" si="94"/>
        <v>0.41727956033298313</v>
      </c>
      <c r="L241" s="2">
        <f t="shared" si="95"/>
        <v>0</v>
      </c>
      <c r="M241" s="2">
        <f t="shared" si="96"/>
        <v>9.3833346803523787E-2</v>
      </c>
      <c r="N241" s="1">
        <v>6049</v>
      </c>
      <c r="O241" s="1">
        <v>5163</v>
      </c>
      <c r="Q241" s="1">
        <v>504</v>
      </c>
      <c r="R241" s="1">
        <v>275</v>
      </c>
      <c r="S241" s="1">
        <v>208</v>
      </c>
      <c r="T241" s="1">
        <v>174</v>
      </c>
      <c r="AA241" s="1">
        <v>0</v>
      </c>
      <c r="AG241" s="7">
        <f>IF(Q241&gt;0,RANK(Q241,(N241:P241,Q241:AE241)),0)</f>
        <v>3</v>
      </c>
      <c r="AH241" s="7">
        <f>IF(R241&gt;0,RANK(R241,(N241:P241,Q241:AE241)),0)</f>
        <v>4</v>
      </c>
      <c r="AI241" s="7">
        <f>IF(T241&gt;0,RANK(T241,(N241:P241,Q241:AE241)),0)</f>
        <v>6</v>
      </c>
      <c r="AJ241" s="7">
        <f>IF(S241&gt;0,RANK(S241,(N241:P241,Q241:AE241)),0)</f>
        <v>5</v>
      </c>
      <c r="AK241" s="2">
        <f t="shared" si="97"/>
        <v>4.0733855976723514E-2</v>
      </c>
      <c r="AL241" s="2">
        <f t="shared" si="98"/>
        <v>2.222581427301382E-2</v>
      </c>
      <c r="AM241" s="2">
        <f t="shared" si="99"/>
        <v>1.4062878849106926E-2</v>
      </c>
      <c r="AN241" s="2">
        <f t="shared" si="100"/>
        <v>1.6810797704679543E-2</v>
      </c>
      <c r="AP241" s="6" t="s">
        <v>2280</v>
      </c>
      <c r="AQ241" s="6" t="s">
        <v>1970</v>
      </c>
      <c r="AT241" s="104">
        <v>6</v>
      </c>
      <c r="AU241" s="102">
        <v>69</v>
      </c>
      <c r="AV241" s="108">
        <f t="shared" si="101"/>
        <v>6069</v>
      </c>
      <c r="AX241" s="7" t="s">
        <v>538</v>
      </c>
    </row>
    <row r="242" spans="1:50" hidden="1" outlineLevel="1">
      <c r="A242" s="6" t="s">
        <v>1663</v>
      </c>
      <c r="B242" s="6" t="s">
        <v>1970</v>
      </c>
      <c r="C242" s="1">
        <f t="shared" si="91"/>
        <v>283145</v>
      </c>
      <c r="D242" s="7">
        <f>RANK(N242,(N242:P242,Q242:AE242))</f>
        <v>2</v>
      </c>
      <c r="E242" s="7">
        <f>RANK(O242,(N242:P242,Q242:AE242))</f>
        <v>1</v>
      </c>
      <c r="F242" s="7">
        <f>IF(P242&gt;0,RANK(P242,(N242:P242,Q242:AE242)),0)</f>
        <v>0</v>
      </c>
      <c r="G242" s="1">
        <f t="shared" si="92"/>
        <v>25756</v>
      </c>
      <c r="H242" s="2">
        <f t="shared" si="102"/>
        <v>9.0963993713468361E-2</v>
      </c>
      <c r="I242" s="2"/>
      <c r="J242" s="2">
        <f t="shared" si="93"/>
        <v>0.41235762595136766</v>
      </c>
      <c r="K242" s="2">
        <f t="shared" si="94"/>
        <v>0.50332161966483602</v>
      </c>
      <c r="L242" s="2">
        <f t="shared" si="95"/>
        <v>0</v>
      </c>
      <c r="M242" s="2">
        <f t="shared" si="96"/>
        <v>8.432075438379627E-2</v>
      </c>
      <c r="N242" s="1">
        <v>116757</v>
      </c>
      <c r="O242" s="1">
        <v>142513</v>
      </c>
      <c r="Q242" s="1">
        <v>6754</v>
      </c>
      <c r="R242" s="1">
        <v>6485</v>
      </c>
      <c r="S242" s="1">
        <v>6884</v>
      </c>
      <c r="T242" s="1">
        <v>3751</v>
      </c>
      <c r="AA242" s="1">
        <v>1</v>
      </c>
      <c r="AG242" s="7">
        <f>IF(Q242&gt;0,RANK(Q242,(N242:P242,Q242:AE242)),0)</f>
        <v>4</v>
      </c>
      <c r="AH242" s="7">
        <f>IF(R242&gt;0,RANK(R242,(N242:P242,Q242:AE242)),0)</f>
        <v>5</v>
      </c>
      <c r="AI242" s="7">
        <f>IF(T242&gt;0,RANK(T242,(N242:P242,Q242:AE242)),0)</f>
        <v>6</v>
      </c>
      <c r="AJ242" s="7">
        <f>IF(S242&gt;0,RANK(S242,(N242:P242,Q242:AE242)),0)</f>
        <v>3</v>
      </c>
      <c r="AK242" s="2">
        <f t="shared" si="97"/>
        <v>2.3853502622331314E-2</v>
      </c>
      <c r="AL242" s="2">
        <f t="shared" si="98"/>
        <v>2.2903459358279327E-2</v>
      </c>
      <c r="AM242" s="2">
        <f t="shared" si="99"/>
        <v>1.3247629306539053E-2</v>
      </c>
      <c r="AN242" s="2">
        <f t="shared" si="100"/>
        <v>2.4312631337300675E-2</v>
      </c>
      <c r="AP242" s="6" t="s">
        <v>1663</v>
      </c>
      <c r="AQ242" s="6" t="s">
        <v>1970</v>
      </c>
      <c r="AT242" s="104">
        <v>6</v>
      </c>
      <c r="AU242" s="102">
        <v>71</v>
      </c>
      <c r="AV242" s="108">
        <f t="shared" si="101"/>
        <v>6071</v>
      </c>
      <c r="AX242" s="7" t="s">
        <v>538</v>
      </c>
    </row>
    <row r="243" spans="1:50" hidden="1" outlineLevel="1">
      <c r="A243" s="6" t="s">
        <v>559</v>
      </c>
      <c r="B243" s="6" t="s">
        <v>1970</v>
      </c>
      <c r="C243" s="1">
        <f t="shared" si="91"/>
        <v>661211</v>
      </c>
      <c r="D243" s="7">
        <f>RANK(N243,(N243:P243,Q243:AE243))</f>
        <v>2</v>
      </c>
      <c r="E243" s="7">
        <f>RANK(O243,(N243:P243,Q243:AE243))</f>
        <v>1</v>
      </c>
      <c r="F243" s="7">
        <f>IF(P243&gt;0,RANK(P243,(N243:P243,Q243:AE243)),0)</f>
        <v>0</v>
      </c>
      <c r="G243" s="1">
        <f t="shared" si="92"/>
        <v>73817</v>
      </c>
      <c r="H243" s="2">
        <f t="shared" si="102"/>
        <v>0.11163909856309105</v>
      </c>
      <c r="I243" s="2"/>
      <c r="J243" s="2">
        <f t="shared" si="93"/>
        <v>0.4057373516169574</v>
      </c>
      <c r="K243" s="2">
        <f t="shared" si="94"/>
        <v>0.51737645018004841</v>
      </c>
      <c r="L243" s="2">
        <f t="shared" si="95"/>
        <v>0</v>
      </c>
      <c r="M243" s="2">
        <f t="shared" si="96"/>
        <v>7.6886198202994249E-2</v>
      </c>
      <c r="N243" s="1">
        <v>268278</v>
      </c>
      <c r="O243" s="1">
        <v>342095</v>
      </c>
      <c r="Q243" s="1">
        <v>18184</v>
      </c>
      <c r="R243" s="1">
        <v>13742</v>
      </c>
      <c r="S243" s="1">
        <v>11246</v>
      </c>
      <c r="T243" s="1">
        <v>7662</v>
      </c>
      <c r="AA243" s="1">
        <v>4</v>
      </c>
      <c r="AG243" s="7">
        <f>IF(Q243&gt;0,RANK(Q243,(N243:P243,Q243:AE243)),0)</f>
        <v>3</v>
      </c>
      <c r="AH243" s="7">
        <f>IF(R243&gt;0,RANK(R243,(N243:P243,Q243:AE243)),0)</f>
        <v>4</v>
      </c>
      <c r="AI243" s="7">
        <f>IF(T243&gt;0,RANK(T243,(N243:P243,Q243:AE243)),0)</f>
        <v>6</v>
      </c>
      <c r="AJ243" s="7">
        <f>IF(S243&gt;0,RANK(S243,(N243:P243,Q243:AE243)),0)</f>
        <v>5</v>
      </c>
      <c r="AK243" s="2">
        <f t="shared" si="97"/>
        <v>2.750105488263202E-2</v>
      </c>
      <c r="AL243" s="2">
        <f t="shared" si="98"/>
        <v>2.0783078321443531E-2</v>
      </c>
      <c r="AM243" s="2">
        <f t="shared" si="99"/>
        <v>1.1587828998610127E-2</v>
      </c>
      <c r="AN243" s="2">
        <f t="shared" si="100"/>
        <v>1.7008186494175081E-2</v>
      </c>
      <c r="AP243" s="6" t="s">
        <v>559</v>
      </c>
      <c r="AQ243" s="6" t="s">
        <v>1970</v>
      </c>
      <c r="AT243" s="104">
        <v>6</v>
      </c>
      <c r="AU243" s="102">
        <v>73</v>
      </c>
      <c r="AV243" s="108">
        <f t="shared" si="101"/>
        <v>6073</v>
      </c>
      <c r="AX243" s="7" t="s">
        <v>538</v>
      </c>
    </row>
    <row r="244" spans="1:50" hidden="1" outlineLevel="1">
      <c r="A244" s="6" t="s">
        <v>560</v>
      </c>
      <c r="B244" s="6" t="s">
        <v>1970</v>
      </c>
      <c r="C244" s="1">
        <f t="shared" si="91"/>
        <v>216147</v>
      </c>
      <c r="D244" s="7">
        <f>RANK(N244,(N244:P244,Q244:AE244))</f>
        <v>1</v>
      </c>
      <c r="E244" s="7">
        <f>RANK(O244,(N244:P244,Q244:AE244))</f>
        <v>3</v>
      </c>
      <c r="F244" s="7">
        <f>IF(P244&gt;0,RANK(P244,(N244:P244,Q244:AE244)),0)</f>
        <v>0</v>
      </c>
      <c r="G244" s="1">
        <f t="shared" si="92"/>
        <v>109888</v>
      </c>
      <c r="H244" s="2">
        <f t="shared" si="102"/>
        <v>0.50839474986930189</v>
      </c>
      <c r="I244" s="2"/>
      <c r="J244" s="2">
        <f t="shared" si="93"/>
        <v>0.66205869153862884</v>
      </c>
      <c r="K244" s="2">
        <f t="shared" si="94"/>
        <v>0.1536639416693269</v>
      </c>
      <c r="L244" s="2">
        <f t="shared" si="95"/>
        <v>0</v>
      </c>
      <c r="M244" s="2">
        <f t="shared" si="96"/>
        <v>0.18427736679204426</v>
      </c>
      <c r="N244" s="1">
        <v>143102</v>
      </c>
      <c r="O244" s="1">
        <v>33214</v>
      </c>
      <c r="Q244" s="1">
        <v>33495</v>
      </c>
      <c r="R244" s="1">
        <v>3048</v>
      </c>
      <c r="S244" s="1">
        <v>1639</v>
      </c>
      <c r="T244" s="1">
        <v>1649</v>
      </c>
      <c r="AA244" s="1">
        <v>0</v>
      </c>
      <c r="AG244" s="7">
        <f>IF(Q244&gt;0,RANK(Q244,(N244:P244,Q244:AE244)),0)</f>
        <v>2</v>
      </c>
      <c r="AH244" s="7">
        <f>IF(R244&gt;0,RANK(R244,(N244:P244,Q244:AE244)),0)</f>
        <v>4</v>
      </c>
      <c r="AI244" s="7">
        <f>IF(T244&gt;0,RANK(T244,(N244:P244,Q244:AE244)),0)</f>
        <v>5</v>
      </c>
      <c r="AJ244" s="7">
        <f>IF(S244&gt;0,RANK(S244,(N244:P244,Q244:AE244)),0)</f>
        <v>6</v>
      </c>
      <c r="AK244" s="2">
        <f t="shared" si="97"/>
        <v>0.15496398284500826</v>
      </c>
      <c r="AL244" s="2">
        <f t="shared" si="98"/>
        <v>1.41015142472484E-2</v>
      </c>
      <c r="AM244" s="2">
        <f t="shared" si="99"/>
        <v>7.6290672551550566E-3</v>
      </c>
      <c r="AN244" s="2">
        <f t="shared" si="100"/>
        <v>7.5828024446325882E-3</v>
      </c>
      <c r="AP244" s="6" t="s">
        <v>560</v>
      </c>
      <c r="AQ244" s="6" t="s">
        <v>1970</v>
      </c>
      <c r="AT244" s="104">
        <v>6</v>
      </c>
      <c r="AU244" s="102">
        <v>75</v>
      </c>
      <c r="AV244" s="108">
        <f t="shared" si="101"/>
        <v>6075</v>
      </c>
      <c r="AX244" s="7" t="s">
        <v>538</v>
      </c>
    </row>
    <row r="245" spans="1:50" hidden="1" outlineLevel="1">
      <c r="A245" s="6" t="s">
        <v>561</v>
      </c>
      <c r="B245" s="6" t="s">
        <v>1970</v>
      </c>
      <c r="C245" s="1">
        <f t="shared" si="91"/>
        <v>123443</v>
      </c>
      <c r="D245" s="7">
        <f>RANK(N245,(N245:P245,Q245:AE245))</f>
        <v>2</v>
      </c>
      <c r="E245" s="7">
        <f>RANK(O245,(N245:P245,Q245:AE245))</f>
        <v>1</v>
      </c>
      <c r="F245" s="7">
        <f>IF(P245&gt;0,RANK(P245,(N245:P245,Q245:AE245)),0)</f>
        <v>0</v>
      </c>
      <c r="G245" s="1">
        <f t="shared" si="92"/>
        <v>4492</v>
      </c>
      <c r="H245" s="2">
        <f t="shared" si="102"/>
        <v>3.6389264680864855E-2</v>
      </c>
      <c r="I245" s="2"/>
      <c r="J245" s="2">
        <f t="shared" si="93"/>
        <v>0.4353993341056196</v>
      </c>
      <c r="K245" s="2">
        <f t="shared" si="94"/>
        <v>0.47178859878648444</v>
      </c>
      <c r="L245" s="2">
        <f t="shared" si="95"/>
        <v>0</v>
      </c>
      <c r="M245" s="2">
        <f t="shared" si="96"/>
        <v>9.2812067107895968E-2</v>
      </c>
      <c r="N245" s="1">
        <v>53747</v>
      </c>
      <c r="O245" s="1">
        <v>58239</v>
      </c>
      <c r="Q245" s="1">
        <v>4630</v>
      </c>
      <c r="R245" s="1">
        <v>2540</v>
      </c>
      <c r="S245" s="1">
        <v>2736</v>
      </c>
      <c r="T245" s="1">
        <v>1546</v>
      </c>
      <c r="AA245" s="1">
        <v>5</v>
      </c>
      <c r="AG245" s="7">
        <f>IF(Q245&gt;0,RANK(Q245,(N245:P245,Q245:AE245)),0)</f>
        <v>3</v>
      </c>
      <c r="AH245" s="7">
        <f>IF(R245&gt;0,RANK(R245,(N245:P245,Q245:AE245)),0)</f>
        <v>5</v>
      </c>
      <c r="AI245" s="7">
        <f>IF(T245&gt;0,RANK(T245,(N245:P245,Q245:AE245)),0)</f>
        <v>6</v>
      </c>
      <c r="AJ245" s="7">
        <f>IF(S245&gt;0,RANK(S245,(N245:P245,Q245:AE245)),0)</f>
        <v>4</v>
      </c>
      <c r="AK245" s="2">
        <f t="shared" si="97"/>
        <v>3.7507189553073077E-2</v>
      </c>
      <c r="AL245" s="2">
        <f t="shared" si="98"/>
        <v>2.0576298372528213E-2</v>
      </c>
      <c r="AM245" s="2">
        <f t="shared" si="99"/>
        <v>1.2523998930680557E-2</v>
      </c>
      <c r="AN245" s="2">
        <f t="shared" si="100"/>
        <v>2.2164075727258734E-2</v>
      </c>
      <c r="AP245" s="6" t="s">
        <v>561</v>
      </c>
      <c r="AQ245" s="6" t="s">
        <v>1970</v>
      </c>
      <c r="AT245" s="104">
        <v>6</v>
      </c>
      <c r="AU245" s="102">
        <v>77</v>
      </c>
      <c r="AV245" s="108">
        <f t="shared" si="101"/>
        <v>6077</v>
      </c>
      <c r="AX245" s="7" t="s">
        <v>538</v>
      </c>
    </row>
    <row r="246" spans="1:50" hidden="1" outlineLevel="1">
      <c r="A246" s="6" t="s">
        <v>2461</v>
      </c>
      <c r="B246" s="6" t="s">
        <v>1970</v>
      </c>
      <c r="C246" s="1">
        <f t="shared" si="91"/>
        <v>81655</v>
      </c>
      <c r="D246" s="7">
        <f>RANK(N246,(N246:P246,Q246:AE246))</f>
        <v>2</v>
      </c>
      <c r="E246" s="7">
        <f>RANK(O246,(N246:P246,Q246:AE246))</f>
        <v>1</v>
      </c>
      <c r="F246" s="7">
        <f>IF(P246&gt;0,RANK(P246,(N246:P246,Q246:AE246)),0)</f>
        <v>0</v>
      </c>
      <c r="G246" s="1">
        <f t="shared" si="92"/>
        <v>13820</v>
      </c>
      <c r="H246" s="2">
        <f t="shared" si="102"/>
        <v>0.16924866817708653</v>
      </c>
      <c r="I246" s="2"/>
      <c r="J246" s="2">
        <f t="shared" si="93"/>
        <v>0.36411732288286081</v>
      </c>
      <c r="K246" s="2">
        <f t="shared" si="94"/>
        <v>0.53336599105994731</v>
      </c>
      <c r="L246" s="2">
        <f t="shared" si="95"/>
        <v>0</v>
      </c>
      <c r="M246" s="2">
        <f t="shared" si="96"/>
        <v>0.10251668605719189</v>
      </c>
      <c r="N246" s="1">
        <v>29732</v>
      </c>
      <c r="O246" s="1">
        <v>43552</v>
      </c>
      <c r="Q246" s="1">
        <v>4189</v>
      </c>
      <c r="R246" s="1">
        <v>1618</v>
      </c>
      <c r="S246" s="1">
        <v>1531</v>
      </c>
      <c r="T246" s="1">
        <v>1033</v>
      </c>
      <c r="AA246" s="1">
        <v>0</v>
      </c>
      <c r="AG246" s="7">
        <f>IF(Q246&gt;0,RANK(Q246,(N246:P246,Q246:AE246)),0)</f>
        <v>3</v>
      </c>
      <c r="AH246" s="7">
        <f>IF(R246&gt;0,RANK(R246,(N246:P246,Q246:AE246)),0)</f>
        <v>4</v>
      </c>
      <c r="AI246" s="7">
        <f>IF(T246&gt;0,RANK(T246,(N246:P246,Q246:AE246)),0)</f>
        <v>6</v>
      </c>
      <c r="AJ246" s="7">
        <f>IF(S246&gt;0,RANK(S246,(N246:P246,Q246:AE246)),0)</f>
        <v>5</v>
      </c>
      <c r="AK246" s="2">
        <f t="shared" si="97"/>
        <v>5.1301206294776802E-2</v>
      </c>
      <c r="AL246" s="2">
        <f t="shared" si="98"/>
        <v>1.9815075623048191E-2</v>
      </c>
      <c r="AM246" s="2">
        <f t="shared" si="99"/>
        <v>1.2650786847100606E-2</v>
      </c>
      <c r="AN246" s="2">
        <f t="shared" si="100"/>
        <v>1.8749617292266242E-2</v>
      </c>
      <c r="AP246" s="6" t="s">
        <v>2461</v>
      </c>
      <c r="AQ246" s="6" t="s">
        <v>1970</v>
      </c>
      <c r="AT246" s="104">
        <v>6</v>
      </c>
      <c r="AU246" s="102">
        <v>79</v>
      </c>
      <c r="AV246" s="108">
        <f t="shared" si="101"/>
        <v>6079</v>
      </c>
      <c r="AX246" s="7" t="s">
        <v>538</v>
      </c>
    </row>
    <row r="247" spans="1:50" hidden="1" outlineLevel="1">
      <c r="A247" s="6" t="s">
        <v>2356</v>
      </c>
      <c r="B247" s="6" t="s">
        <v>1970</v>
      </c>
      <c r="C247" s="1">
        <f t="shared" si="91"/>
        <v>172207</v>
      </c>
      <c r="D247" s="7">
        <f>RANK(N247,(N247:P247,Q247:AE247))</f>
        <v>1</v>
      </c>
      <c r="E247" s="7">
        <f>RANK(O247,(N247:P247,Q247:AE247))</f>
        <v>2</v>
      </c>
      <c r="F247" s="7">
        <f>IF(P247&gt;0,RANK(P247,(N247:P247,Q247:AE247)),0)</f>
        <v>0</v>
      </c>
      <c r="G247" s="1">
        <f t="shared" si="92"/>
        <v>48306</v>
      </c>
      <c r="H247" s="2">
        <f t="shared" si="102"/>
        <v>0.28051124518747789</v>
      </c>
      <c r="I247" s="2"/>
      <c r="J247" s="2">
        <f t="shared" si="93"/>
        <v>0.57955251528683505</v>
      </c>
      <c r="K247" s="2">
        <f t="shared" si="94"/>
        <v>0.29904127009935716</v>
      </c>
      <c r="L247" s="2">
        <f t="shared" si="95"/>
        <v>0</v>
      </c>
      <c r="M247" s="2">
        <f t="shared" si="96"/>
        <v>0.12140621461380779</v>
      </c>
      <c r="N247" s="1">
        <v>99803</v>
      </c>
      <c r="O247" s="1">
        <v>51497</v>
      </c>
      <c r="Q247" s="1">
        <v>13537</v>
      </c>
      <c r="R247" s="1">
        <v>3205</v>
      </c>
      <c r="S247" s="1">
        <v>2144</v>
      </c>
      <c r="T247" s="1">
        <v>2020</v>
      </c>
      <c r="AA247" s="1">
        <v>1</v>
      </c>
      <c r="AG247" s="7">
        <f>IF(Q247&gt;0,RANK(Q247,(N247:P247,Q247:AE247)),0)</f>
        <v>3</v>
      </c>
      <c r="AH247" s="7">
        <f>IF(R247&gt;0,RANK(R247,(N247:P247,Q247:AE247)),0)</f>
        <v>4</v>
      </c>
      <c r="AI247" s="7">
        <f>IF(T247&gt;0,RANK(T247,(N247:P247,Q247:AE247)),0)</f>
        <v>6</v>
      </c>
      <c r="AJ247" s="7">
        <f>IF(S247&gt;0,RANK(S247,(N247:P247,Q247:AE247)),0)</f>
        <v>5</v>
      </c>
      <c r="AK247" s="2">
        <f t="shared" si="97"/>
        <v>7.8608883494863738E-2</v>
      </c>
      <c r="AL247" s="2">
        <f t="shared" si="98"/>
        <v>1.8611322420110682E-2</v>
      </c>
      <c r="AM247" s="2">
        <f t="shared" si="99"/>
        <v>1.1730069044812347E-2</v>
      </c>
      <c r="AN247" s="2">
        <f t="shared" si="100"/>
        <v>1.2450132689147363E-2</v>
      </c>
      <c r="AP247" s="6" t="s">
        <v>2356</v>
      </c>
      <c r="AQ247" s="6" t="s">
        <v>1970</v>
      </c>
      <c r="AT247" s="104">
        <v>6</v>
      </c>
      <c r="AU247" s="102">
        <v>81</v>
      </c>
      <c r="AV247" s="108">
        <f t="shared" si="101"/>
        <v>6081</v>
      </c>
      <c r="AX247" s="7" t="s">
        <v>538</v>
      </c>
    </row>
    <row r="248" spans="1:50" hidden="1" outlineLevel="1">
      <c r="A248" s="6" t="s">
        <v>1418</v>
      </c>
      <c r="B248" s="6" t="s">
        <v>1970</v>
      </c>
      <c r="C248" s="1">
        <f t="shared" si="91"/>
        <v>114486</v>
      </c>
      <c r="D248" s="7">
        <f>RANK(N248,(N248:P248,Q248:AE248))</f>
        <v>2</v>
      </c>
      <c r="E248" s="7">
        <f>RANK(O248,(N248:P248,Q248:AE248))</f>
        <v>1</v>
      </c>
      <c r="F248" s="7">
        <f>IF(P248&gt;0,RANK(P248,(N248:P248,Q248:AE248)),0)</f>
        <v>0</v>
      </c>
      <c r="G248" s="1">
        <f t="shared" si="92"/>
        <v>2091</v>
      </c>
      <c r="H248" s="2">
        <f t="shared" si="102"/>
        <v>1.8264241916042135E-2</v>
      </c>
      <c r="I248" s="2"/>
      <c r="J248" s="2">
        <f t="shared" si="93"/>
        <v>0.44320702968048498</v>
      </c>
      <c r="K248" s="2">
        <f t="shared" si="94"/>
        <v>0.46147127159652707</v>
      </c>
      <c r="L248" s="2">
        <f t="shared" si="95"/>
        <v>0</v>
      </c>
      <c r="M248" s="2">
        <f t="shared" si="96"/>
        <v>9.5321698722987958E-2</v>
      </c>
      <c r="N248" s="1">
        <v>50741</v>
      </c>
      <c r="O248" s="1">
        <v>52832</v>
      </c>
      <c r="Q248" s="1">
        <v>5785</v>
      </c>
      <c r="R248" s="1">
        <v>2586</v>
      </c>
      <c r="S248" s="1">
        <v>1401</v>
      </c>
      <c r="T248" s="1">
        <v>1141</v>
      </c>
      <c r="AA248" s="1">
        <v>0</v>
      </c>
      <c r="AG248" s="7">
        <f>IF(Q248&gt;0,RANK(Q248,(N248:P248,Q248:AE248)),0)</f>
        <v>3</v>
      </c>
      <c r="AH248" s="7">
        <f>IF(R248&gt;0,RANK(R248,(N248:P248,Q248:AE248)),0)</f>
        <v>4</v>
      </c>
      <c r="AI248" s="7">
        <f>IF(T248&gt;0,RANK(T248,(N248:P248,Q248:AE248)),0)</f>
        <v>6</v>
      </c>
      <c r="AJ248" s="7">
        <f>IF(S248&gt;0,RANK(S248,(N248:P248,Q248:AE248)),0)</f>
        <v>5</v>
      </c>
      <c r="AK248" s="2">
        <f t="shared" si="97"/>
        <v>5.0530195831804764E-2</v>
      </c>
      <c r="AL248" s="2">
        <f t="shared" si="98"/>
        <v>2.2587914679524135E-2</v>
      </c>
      <c r="AM248" s="2">
        <f t="shared" si="99"/>
        <v>9.966284087137291E-3</v>
      </c>
      <c r="AN248" s="2">
        <f t="shared" si="100"/>
        <v>1.2237304124521776E-2</v>
      </c>
      <c r="AP248" s="6" t="s">
        <v>1418</v>
      </c>
      <c r="AQ248" s="6" t="s">
        <v>1970</v>
      </c>
      <c r="AT248" s="104">
        <v>6</v>
      </c>
      <c r="AU248" s="102">
        <v>83</v>
      </c>
      <c r="AV248" s="108">
        <f t="shared" si="101"/>
        <v>6083</v>
      </c>
      <c r="AX248" s="7" t="s">
        <v>538</v>
      </c>
    </row>
    <row r="249" spans="1:50" hidden="1" outlineLevel="1">
      <c r="A249" s="6" t="s">
        <v>1714</v>
      </c>
      <c r="B249" s="6" t="s">
        <v>1970</v>
      </c>
      <c r="C249" s="1">
        <f t="shared" si="91"/>
        <v>360393</v>
      </c>
      <c r="D249" s="7">
        <f>RANK(N249,(N249:P249,Q249:AE249))</f>
        <v>1</v>
      </c>
      <c r="E249" s="7">
        <f>RANK(O249,(N249:P249,Q249:AE249))</f>
        <v>2</v>
      </c>
      <c r="F249" s="7">
        <f>IF(P249&gt;0,RANK(P249,(N249:P249,Q249:AE249)),0)</f>
        <v>0</v>
      </c>
      <c r="G249" s="1">
        <f t="shared" si="92"/>
        <v>82537</v>
      </c>
      <c r="H249" s="2">
        <f t="shared" si="102"/>
        <v>0.229019431564986</v>
      </c>
      <c r="I249" s="2"/>
      <c r="J249" s="2">
        <f t="shared" si="93"/>
        <v>0.5532821114727533</v>
      </c>
      <c r="K249" s="2">
        <f t="shared" si="94"/>
        <v>0.32426267990776736</v>
      </c>
      <c r="L249" s="2">
        <f t="shared" si="95"/>
        <v>0</v>
      </c>
      <c r="M249" s="2">
        <f t="shared" si="96"/>
        <v>0.12245520861947934</v>
      </c>
      <c r="N249" s="1">
        <v>199399</v>
      </c>
      <c r="O249" s="1">
        <v>116862</v>
      </c>
      <c r="Q249" s="1">
        <v>24097</v>
      </c>
      <c r="R249" s="1">
        <v>9430</v>
      </c>
      <c r="S249" s="1">
        <v>5951</v>
      </c>
      <c r="T249" s="1">
        <v>4652</v>
      </c>
      <c r="AA249" s="1">
        <v>2</v>
      </c>
      <c r="AG249" s="7">
        <f>IF(Q249&gt;0,RANK(Q249,(N249:P249,Q249:AE249)),0)</f>
        <v>3</v>
      </c>
      <c r="AH249" s="7">
        <f>IF(R249&gt;0,RANK(R249,(N249:P249,Q249:AE249)),0)</f>
        <v>4</v>
      </c>
      <c r="AI249" s="7">
        <f>IF(T249&gt;0,RANK(T249,(N249:P249,Q249:AE249)),0)</f>
        <v>6</v>
      </c>
      <c r="AJ249" s="7">
        <f>IF(S249&gt;0,RANK(S249,(N249:P249,Q249:AE249)),0)</f>
        <v>5</v>
      </c>
      <c r="AK249" s="2">
        <f t="shared" si="97"/>
        <v>6.6863118873008082E-2</v>
      </c>
      <c r="AL249" s="2">
        <f t="shared" si="98"/>
        <v>2.6165880025416699E-2</v>
      </c>
      <c r="AM249" s="2">
        <f t="shared" si="99"/>
        <v>1.2908130846048619E-2</v>
      </c>
      <c r="AN249" s="2">
        <f t="shared" si="100"/>
        <v>1.651252937765162E-2</v>
      </c>
      <c r="AP249" s="6" t="s">
        <v>1714</v>
      </c>
      <c r="AQ249" s="6" t="s">
        <v>1970</v>
      </c>
      <c r="AT249" s="104">
        <v>6</v>
      </c>
      <c r="AU249" s="102">
        <v>85</v>
      </c>
      <c r="AV249" s="108">
        <f t="shared" si="101"/>
        <v>6085</v>
      </c>
      <c r="AX249" s="7" t="s">
        <v>538</v>
      </c>
    </row>
    <row r="250" spans="1:50" hidden="1" outlineLevel="1">
      <c r="A250" s="6" t="s">
        <v>1894</v>
      </c>
      <c r="B250" s="6" t="s">
        <v>1970</v>
      </c>
      <c r="C250" s="1">
        <f t="shared" si="91"/>
        <v>77584</v>
      </c>
      <c r="D250" s="7">
        <f>RANK(N250,(N250:P250,Q250:AE250))</f>
        <v>1</v>
      </c>
      <c r="E250" s="7">
        <f>RANK(O250,(N250:P250,Q250:AE250))</f>
        <v>2</v>
      </c>
      <c r="F250" s="7">
        <f>IF(P250&gt;0,RANK(P250,(N250:P250,Q250:AE250)),0)</f>
        <v>0</v>
      </c>
      <c r="G250" s="1">
        <f t="shared" si="92"/>
        <v>22871</v>
      </c>
      <c r="H250" s="2">
        <f t="shared" si="102"/>
        <v>0.29479016292018972</v>
      </c>
      <c r="I250" s="2"/>
      <c r="J250" s="2">
        <f t="shared" si="93"/>
        <v>0.56028304805114459</v>
      </c>
      <c r="K250" s="2">
        <f t="shared" si="94"/>
        <v>0.26549288513095481</v>
      </c>
      <c r="L250" s="2">
        <f t="shared" si="95"/>
        <v>0</v>
      </c>
      <c r="M250" s="2">
        <f t="shared" si="96"/>
        <v>0.17422406681790059</v>
      </c>
      <c r="N250" s="1">
        <v>43469</v>
      </c>
      <c r="O250" s="1">
        <v>20598</v>
      </c>
      <c r="Q250" s="1">
        <v>9409</v>
      </c>
      <c r="R250" s="1">
        <v>1777</v>
      </c>
      <c r="S250" s="1">
        <v>1166</v>
      </c>
      <c r="T250" s="1">
        <v>1164</v>
      </c>
      <c r="AA250" s="1">
        <v>1</v>
      </c>
      <c r="AG250" s="7">
        <f>IF(Q250&gt;0,RANK(Q250,(N250:P250,Q250:AE250)),0)</f>
        <v>3</v>
      </c>
      <c r="AH250" s="7">
        <f>IF(R250&gt;0,RANK(R250,(N250:P250,Q250:AE250)),0)</f>
        <v>4</v>
      </c>
      <c r="AI250" s="7">
        <f>IF(T250&gt;0,RANK(T250,(N250:P250,Q250:AE250)),0)</f>
        <v>6</v>
      </c>
      <c r="AJ250" s="7">
        <f>IF(S250&gt;0,RANK(S250,(N250:P250,Q250:AE250)),0)</f>
        <v>5</v>
      </c>
      <c r="AK250" s="2">
        <f t="shared" si="97"/>
        <v>0.12127500515570221</v>
      </c>
      <c r="AL250" s="2">
        <f t="shared" si="98"/>
        <v>2.2904207053000617E-2</v>
      </c>
      <c r="AM250" s="2">
        <f t="shared" si="99"/>
        <v>1.5003093421323985E-2</v>
      </c>
      <c r="AN250" s="2">
        <f t="shared" si="100"/>
        <v>1.5028871932357187E-2</v>
      </c>
      <c r="AP250" s="6" t="s">
        <v>1894</v>
      </c>
      <c r="AQ250" s="6" t="s">
        <v>1970</v>
      </c>
      <c r="AT250" s="104">
        <v>6</v>
      </c>
      <c r="AU250" s="102">
        <v>87</v>
      </c>
      <c r="AV250" s="108">
        <f t="shared" si="101"/>
        <v>6087</v>
      </c>
      <c r="AX250" s="7" t="s">
        <v>538</v>
      </c>
    </row>
    <row r="251" spans="1:50" hidden="1" outlineLevel="1">
      <c r="A251" s="6" t="s">
        <v>2218</v>
      </c>
      <c r="B251" s="6" t="s">
        <v>1970</v>
      </c>
      <c r="C251" s="1">
        <f t="shared" si="91"/>
        <v>48559</v>
      </c>
      <c r="D251" s="7">
        <f>RANK(N251,(N251:P251,Q251:AE251))</f>
        <v>2</v>
      </c>
      <c r="E251" s="7">
        <f>RANK(O251,(N251:P251,Q251:AE251))</f>
        <v>1</v>
      </c>
      <c r="F251" s="7">
        <f>IF(P251&gt;0,RANK(P251,(N251:P251,Q251:AE251)),0)</f>
        <v>0</v>
      </c>
      <c r="G251" s="1">
        <f t="shared" si="92"/>
        <v>13333</v>
      </c>
      <c r="H251" s="2">
        <f t="shared" si="102"/>
        <v>0.2745731996128421</v>
      </c>
      <c r="I251" s="2"/>
      <c r="J251" s="2">
        <f t="shared" si="93"/>
        <v>0.31491587553285694</v>
      </c>
      <c r="K251" s="2">
        <f t="shared" si="94"/>
        <v>0.58948907514569904</v>
      </c>
      <c r="L251" s="2">
        <f t="shared" si="95"/>
        <v>0</v>
      </c>
      <c r="M251" s="2">
        <f t="shared" si="96"/>
        <v>9.5595049321444026E-2</v>
      </c>
      <c r="N251" s="1">
        <v>15292</v>
      </c>
      <c r="O251" s="1">
        <v>28625</v>
      </c>
      <c r="Q251" s="1">
        <v>1283</v>
      </c>
      <c r="R251" s="1">
        <v>942</v>
      </c>
      <c r="S251" s="1">
        <v>1664</v>
      </c>
      <c r="T251" s="1">
        <v>753</v>
      </c>
      <c r="AA251" s="1">
        <v>0</v>
      </c>
      <c r="AG251" s="7">
        <f>IF(Q251&gt;0,RANK(Q251,(N251:P251,Q251:AE251)),0)</f>
        <v>4</v>
      </c>
      <c r="AH251" s="7">
        <f>IF(R251&gt;0,RANK(R251,(N251:P251,Q251:AE251)),0)</f>
        <v>5</v>
      </c>
      <c r="AI251" s="7">
        <f>IF(T251&gt;0,RANK(T251,(N251:P251,Q251:AE251)),0)</f>
        <v>6</v>
      </c>
      <c r="AJ251" s="7">
        <f>IF(S251&gt;0,RANK(S251,(N251:P251,Q251:AE251)),0)</f>
        <v>3</v>
      </c>
      <c r="AK251" s="2">
        <f t="shared" si="97"/>
        <v>2.6421466669412468E-2</v>
      </c>
      <c r="AL251" s="2">
        <f t="shared" si="98"/>
        <v>1.9399081529685537E-2</v>
      </c>
      <c r="AM251" s="2">
        <f t="shared" si="99"/>
        <v>1.550690912086328E-2</v>
      </c>
      <c r="AN251" s="2">
        <f t="shared" si="100"/>
        <v>3.426759200148273E-2</v>
      </c>
      <c r="AP251" s="6" t="s">
        <v>2218</v>
      </c>
      <c r="AQ251" s="6" t="s">
        <v>1970</v>
      </c>
      <c r="AT251" s="104">
        <v>6</v>
      </c>
      <c r="AU251" s="102">
        <v>89</v>
      </c>
      <c r="AV251" s="108">
        <f t="shared" si="101"/>
        <v>6089</v>
      </c>
      <c r="AX251" s="7" t="s">
        <v>538</v>
      </c>
    </row>
    <row r="252" spans="1:50" hidden="1" outlineLevel="1">
      <c r="A252" s="6" t="s">
        <v>2475</v>
      </c>
      <c r="B252" s="6" t="s">
        <v>1970</v>
      </c>
      <c r="C252" s="1">
        <f t="shared" si="91"/>
        <v>1438</v>
      </c>
      <c r="D252" s="7">
        <f>RANK(N252,(N252:P252,Q252:AE252))</f>
        <v>2</v>
      </c>
      <c r="E252" s="7">
        <f>RANK(O252,(N252:P252,Q252:AE252))</f>
        <v>1</v>
      </c>
      <c r="F252" s="7">
        <f>IF(P252&gt;0,RANK(P252,(N252:P252,Q252:AE252)),0)</f>
        <v>0</v>
      </c>
      <c r="G252" s="1">
        <f t="shared" si="92"/>
        <v>385</v>
      </c>
      <c r="H252" s="2">
        <f t="shared" si="102"/>
        <v>0.26773296244784422</v>
      </c>
      <c r="I252" s="2"/>
      <c r="J252" s="2">
        <f t="shared" si="93"/>
        <v>0.29207232267037553</v>
      </c>
      <c r="K252" s="2">
        <f t="shared" si="94"/>
        <v>0.5598052851182197</v>
      </c>
      <c r="L252" s="2">
        <f t="shared" si="95"/>
        <v>0</v>
      </c>
      <c r="M252" s="2">
        <f t="shared" si="96"/>
        <v>0.14812239221140477</v>
      </c>
      <c r="N252" s="1">
        <v>420</v>
      </c>
      <c r="O252" s="1">
        <v>805</v>
      </c>
      <c r="Q252" s="1">
        <v>72</v>
      </c>
      <c r="R252" s="1">
        <v>67</v>
      </c>
      <c r="S252" s="1">
        <v>50</v>
      </c>
      <c r="T252" s="1">
        <v>24</v>
      </c>
      <c r="AA252" s="1">
        <v>0</v>
      </c>
      <c r="AG252" s="7">
        <f>IF(Q252&gt;0,RANK(Q252,(N252:P252,Q252:AE252)),0)</f>
        <v>3</v>
      </c>
      <c r="AH252" s="7">
        <f>IF(R252&gt;0,RANK(R252,(N252:P252,Q252:AE252)),0)</f>
        <v>4</v>
      </c>
      <c r="AI252" s="7">
        <f>IF(T252&gt;0,RANK(T252,(N252:P252,Q252:AE252)),0)</f>
        <v>6</v>
      </c>
      <c r="AJ252" s="7">
        <f>IF(S252&gt;0,RANK(S252,(N252:P252,Q252:AE252)),0)</f>
        <v>5</v>
      </c>
      <c r="AK252" s="2">
        <f t="shared" si="97"/>
        <v>5.0069541029207229E-2</v>
      </c>
      <c r="AL252" s="2">
        <f t="shared" si="98"/>
        <v>4.6592489568845617E-2</v>
      </c>
      <c r="AM252" s="2">
        <f t="shared" si="99"/>
        <v>1.6689847009735744E-2</v>
      </c>
      <c r="AN252" s="2">
        <f t="shared" si="100"/>
        <v>3.4770514603616132E-2</v>
      </c>
      <c r="AP252" s="6" t="s">
        <v>2475</v>
      </c>
      <c r="AQ252" s="6" t="s">
        <v>1970</v>
      </c>
      <c r="AT252" s="104">
        <v>6</v>
      </c>
      <c r="AU252" s="102">
        <v>91</v>
      </c>
      <c r="AV252" s="108">
        <f t="shared" si="101"/>
        <v>6091</v>
      </c>
      <c r="AX252" s="7" t="s">
        <v>538</v>
      </c>
    </row>
    <row r="253" spans="1:50" hidden="1" outlineLevel="1">
      <c r="A253" s="6" t="s">
        <v>2476</v>
      </c>
      <c r="B253" s="6" t="s">
        <v>1970</v>
      </c>
      <c r="C253" s="1">
        <f t="shared" si="91"/>
        <v>15601</v>
      </c>
      <c r="D253" s="7">
        <f>RANK(N253,(N253:P253,Q253:AE253))</f>
        <v>2</v>
      </c>
      <c r="E253" s="7">
        <f>RANK(O253,(N253:P253,Q253:AE253))</f>
        <v>1</v>
      </c>
      <c r="F253" s="7">
        <f>IF(P253&gt;0,RANK(P253,(N253:P253,Q253:AE253)),0)</f>
        <v>0</v>
      </c>
      <c r="G253" s="1">
        <f t="shared" si="92"/>
        <v>4140</v>
      </c>
      <c r="H253" s="2">
        <f t="shared" si="102"/>
        <v>0.26536760464072817</v>
      </c>
      <c r="I253" s="2"/>
      <c r="J253" s="2">
        <f t="shared" si="93"/>
        <v>0.31869751938978269</v>
      </c>
      <c r="K253" s="2">
        <f t="shared" si="94"/>
        <v>0.58406512403051092</v>
      </c>
      <c r="L253" s="2">
        <f t="shared" si="95"/>
        <v>0</v>
      </c>
      <c r="M253" s="2">
        <f t="shared" si="96"/>
        <v>9.7237356579706336E-2</v>
      </c>
      <c r="N253" s="1">
        <v>4972</v>
      </c>
      <c r="O253" s="1">
        <v>9112</v>
      </c>
      <c r="Q253" s="1">
        <v>437</v>
      </c>
      <c r="R253" s="1">
        <v>386</v>
      </c>
      <c r="S253" s="1">
        <v>440</v>
      </c>
      <c r="T253" s="1">
        <v>252</v>
      </c>
      <c r="AA253" s="1">
        <v>2</v>
      </c>
      <c r="AG253" s="7">
        <f>IF(Q253&gt;0,RANK(Q253,(N253:P253,Q253:AE253)),0)</f>
        <v>4</v>
      </c>
      <c r="AH253" s="7">
        <f>IF(R253&gt;0,RANK(R253,(N253:P253,Q253:AE253)),0)</f>
        <v>5</v>
      </c>
      <c r="AI253" s="7">
        <f>IF(T253&gt;0,RANK(T253,(N253:P253,Q253:AE253)),0)</f>
        <v>6</v>
      </c>
      <c r="AJ253" s="7">
        <f>IF(S253&gt;0,RANK(S253,(N253:P253,Q253:AE253)),0)</f>
        <v>3</v>
      </c>
      <c r="AK253" s="2">
        <f t="shared" si="97"/>
        <v>2.8011024934299085E-2</v>
      </c>
      <c r="AL253" s="2">
        <f t="shared" si="98"/>
        <v>2.4742003717710404E-2</v>
      </c>
      <c r="AM253" s="2">
        <f t="shared" si="99"/>
        <v>1.6152810717261715E-2</v>
      </c>
      <c r="AN253" s="2">
        <f t="shared" si="100"/>
        <v>2.820332029998077E-2</v>
      </c>
      <c r="AP253" s="6" t="s">
        <v>2476</v>
      </c>
      <c r="AQ253" s="6" t="s">
        <v>1970</v>
      </c>
      <c r="AT253" s="104">
        <v>6</v>
      </c>
      <c r="AU253" s="102">
        <v>93</v>
      </c>
      <c r="AV253" s="108">
        <f t="shared" si="101"/>
        <v>6093</v>
      </c>
      <c r="AX253" s="7" t="s">
        <v>538</v>
      </c>
    </row>
    <row r="254" spans="1:50" hidden="1" outlineLevel="1">
      <c r="A254" s="6" t="s">
        <v>2247</v>
      </c>
      <c r="B254" s="6" t="s">
        <v>1970</v>
      </c>
      <c r="C254" s="1">
        <f t="shared" si="91"/>
        <v>88521</v>
      </c>
      <c r="D254" s="7">
        <f>RANK(N254,(N254:P254,Q254:AE254))</f>
        <v>1</v>
      </c>
      <c r="E254" s="7">
        <f>RANK(O254,(N254:P254,Q254:AE254))</f>
        <v>2</v>
      </c>
      <c r="F254" s="7">
        <f>IF(P254&gt;0,RANK(P254,(N254:P254,Q254:AE254)),0)</f>
        <v>0</v>
      </c>
      <c r="G254" s="1">
        <f t="shared" si="92"/>
        <v>12869</v>
      </c>
      <c r="H254" s="2">
        <f t="shared" si="102"/>
        <v>0.14537793291987211</v>
      </c>
      <c r="I254" s="2"/>
      <c r="J254" s="2">
        <f t="shared" si="93"/>
        <v>0.52399995481298223</v>
      </c>
      <c r="K254" s="2">
        <f t="shared" si="94"/>
        <v>0.37862202189311012</v>
      </c>
      <c r="L254" s="2">
        <f t="shared" si="95"/>
        <v>0</v>
      </c>
      <c r="M254" s="2">
        <f t="shared" si="96"/>
        <v>9.7378023293907656E-2</v>
      </c>
      <c r="N254" s="1">
        <v>46385</v>
      </c>
      <c r="O254" s="1">
        <v>33516</v>
      </c>
      <c r="Q254" s="1">
        <v>4038</v>
      </c>
      <c r="R254" s="1">
        <v>1316</v>
      </c>
      <c r="S254" s="1">
        <v>2174</v>
      </c>
      <c r="T254" s="1">
        <v>1092</v>
      </c>
      <c r="AA254" s="1">
        <v>0</v>
      </c>
      <c r="AG254" s="7">
        <f>IF(Q254&gt;0,RANK(Q254,(N254:P254,Q254:AE254)),0)</f>
        <v>3</v>
      </c>
      <c r="AH254" s="7">
        <f>IF(R254&gt;0,RANK(R254,(N254:P254,Q254:AE254)),0)</f>
        <v>5</v>
      </c>
      <c r="AI254" s="7">
        <f>IF(T254&gt;0,RANK(T254,(N254:P254,Q254:AE254)),0)</f>
        <v>6</v>
      </c>
      <c r="AJ254" s="7">
        <f>IF(S254&gt;0,RANK(S254,(N254:P254,Q254:AE254)),0)</f>
        <v>4</v>
      </c>
      <c r="AK254" s="2">
        <f t="shared" si="97"/>
        <v>4.5616294438607791E-2</v>
      </c>
      <c r="AL254" s="2">
        <f t="shared" si="98"/>
        <v>1.4866528846262468E-2</v>
      </c>
      <c r="AM254" s="2">
        <f t="shared" si="99"/>
        <v>1.2336055851153964E-2</v>
      </c>
      <c r="AN254" s="2">
        <f t="shared" si="100"/>
        <v>2.455914415788344E-2</v>
      </c>
      <c r="AP254" s="6" t="s">
        <v>2247</v>
      </c>
      <c r="AQ254" s="6" t="s">
        <v>1970</v>
      </c>
      <c r="AT254" s="104">
        <v>6</v>
      </c>
      <c r="AU254" s="102">
        <v>95</v>
      </c>
      <c r="AV254" s="108">
        <f t="shared" si="101"/>
        <v>6095</v>
      </c>
      <c r="AX254" s="7" t="s">
        <v>538</v>
      </c>
    </row>
    <row r="255" spans="1:50" hidden="1" outlineLevel="1">
      <c r="A255" s="6" t="s">
        <v>2291</v>
      </c>
      <c r="B255" s="6" t="s">
        <v>1970</v>
      </c>
      <c r="C255" s="1">
        <f t="shared" si="91"/>
        <v>145026</v>
      </c>
      <c r="D255" s="7">
        <f>RANK(N255,(N255:P255,Q255:AE255))</f>
        <v>1</v>
      </c>
      <c r="E255" s="7">
        <f>RANK(O255,(N255:P255,Q255:AE255))</f>
        <v>2</v>
      </c>
      <c r="F255" s="7">
        <f>IF(P255&gt;0,RANK(P255,(N255:P255,Q255:AE255)),0)</f>
        <v>0</v>
      </c>
      <c r="G255" s="1">
        <f t="shared" si="92"/>
        <v>29671</v>
      </c>
      <c r="H255" s="2">
        <f t="shared" si="102"/>
        <v>0.20459090094190008</v>
      </c>
      <c r="I255" s="2"/>
      <c r="J255" s="2">
        <f t="shared" si="93"/>
        <v>0.50390274847268768</v>
      </c>
      <c r="K255" s="2">
        <f t="shared" si="94"/>
        <v>0.2993118475307876</v>
      </c>
      <c r="L255" s="2">
        <f t="shared" si="95"/>
        <v>0</v>
      </c>
      <c r="M255" s="2">
        <f t="shared" si="96"/>
        <v>0.19678540399652472</v>
      </c>
      <c r="N255" s="1">
        <v>73079</v>
      </c>
      <c r="O255" s="1">
        <v>43408</v>
      </c>
      <c r="Q255" s="1">
        <v>19599</v>
      </c>
      <c r="R255" s="1">
        <v>3097</v>
      </c>
      <c r="S255" s="1">
        <v>3529</v>
      </c>
      <c r="T255" s="1">
        <v>2312</v>
      </c>
      <c r="AA255" s="1">
        <v>2</v>
      </c>
      <c r="AG255" s="7">
        <f>IF(Q255&gt;0,RANK(Q255,(N255:P255,Q255:AE255)),0)</f>
        <v>3</v>
      </c>
      <c r="AH255" s="7">
        <f>IF(R255&gt;0,RANK(R255,(N255:P255,Q255:AE255)),0)</f>
        <v>5</v>
      </c>
      <c r="AI255" s="7">
        <f>IF(T255&gt;0,RANK(T255,(N255:P255,Q255:AE255)),0)</f>
        <v>6</v>
      </c>
      <c r="AJ255" s="7">
        <f>IF(S255&gt;0,RANK(S255,(N255:P255,Q255:AE255)),0)</f>
        <v>4</v>
      </c>
      <c r="AK255" s="2">
        <f t="shared" si="97"/>
        <v>0.13514128501096356</v>
      </c>
      <c r="AL255" s="2">
        <f t="shared" si="98"/>
        <v>2.1354791554617794E-2</v>
      </c>
      <c r="AM255" s="2">
        <f t="shared" si="99"/>
        <v>1.594196902624357E-2</v>
      </c>
      <c r="AN255" s="2">
        <f t="shared" si="100"/>
        <v>2.4333567774054307E-2</v>
      </c>
      <c r="AP255" s="6" t="s">
        <v>2291</v>
      </c>
      <c r="AQ255" s="6" t="s">
        <v>1970</v>
      </c>
      <c r="AT255" s="104">
        <v>6</v>
      </c>
      <c r="AU255" s="102">
        <v>97</v>
      </c>
      <c r="AV255" s="108">
        <f t="shared" si="101"/>
        <v>6097</v>
      </c>
      <c r="AX255" s="7" t="s">
        <v>538</v>
      </c>
    </row>
    <row r="256" spans="1:50" hidden="1" outlineLevel="1">
      <c r="A256" s="6" t="s">
        <v>2109</v>
      </c>
      <c r="B256" s="6" t="s">
        <v>1970</v>
      </c>
      <c r="C256" s="1">
        <f t="shared" si="91"/>
        <v>96194</v>
      </c>
      <c r="D256" s="7">
        <f>RANK(N256,(N256:P256,Q256:AE256))</f>
        <v>2</v>
      </c>
      <c r="E256" s="7">
        <f>RANK(O256,(N256:P256,Q256:AE256))</f>
        <v>1</v>
      </c>
      <c r="F256" s="7">
        <f>IF(P256&gt;0,RANK(P256,(N256:P256,Q256:AE256)),0)</f>
        <v>0</v>
      </c>
      <c r="G256" s="1">
        <f t="shared" si="92"/>
        <v>4183</v>
      </c>
      <c r="H256" s="2">
        <f t="shared" si="102"/>
        <v>4.3485040647025804E-2</v>
      </c>
      <c r="I256" s="2"/>
      <c r="J256" s="2">
        <f t="shared" si="93"/>
        <v>0.43566126785454395</v>
      </c>
      <c r="K256" s="2">
        <f t="shared" si="94"/>
        <v>0.47914630850156975</v>
      </c>
      <c r="L256" s="2">
        <f t="shared" si="95"/>
        <v>0</v>
      </c>
      <c r="M256" s="2">
        <f t="shared" si="96"/>
        <v>8.5192423643886295E-2</v>
      </c>
      <c r="N256" s="1">
        <v>41908</v>
      </c>
      <c r="O256" s="1">
        <v>46091</v>
      </c>
      <c r="Q256" s="1">
        <v>2967</v>
      </c>
      <c r="R256" s="1">
        <v>1385</v>
      </c>
      <c r="S256" s="1">
        <v>2732</v>
      </c>
      <c r="T256" s="1">
        <v>1111</v>
      </c>
      <c r="AA256" s="1">
        <v>0</v>
      </c>
      <c r="AG256" s="7">
        <f>IF(Q256&gt;0,RANK(Q256,(N256:P256,Q256:AE256)),0)</f>
        <v>3</v>
      </c>
      <c r="AH256" s="7">
        <f>IF(R256&gt;0,RANK(R256,(N256:P256,Q256:AE256)),0)</f>
        <v>5</v>
      </c>
      <c r="AI256" s="7">
        <f>IF(T256&gt;0,RANK(T256,(N256:P256,Q256:AE256)),0)</f>
        <v>6</v>
      </c>
      <c r="AJ256" s="7">
        <f>IF(S256&gt;0,RANK(S256,(N256:P256,Q256:AE256)),0)</f>
        <v>4</v>
      </c>
      <c r="AK256" s="2">
        <f t="shared" si="97"/>
        <v>3.0843919579183733E-2</v>
      </c>
      <c r="AL256" s="2">
        <f t="shared" si="98"/>
        <v>1.4397987400461568E-2</v>
      </c>
      <c r="AM256" s="2">
        <f t="shared" si="99"/>
        <v>1.1549576896687943E-2</v>
      </c>
      <c r="AN256" s="2">
        <f t="shared" si="100"/>
        <v>2.840093976755307E-2</v>
      </c>
      <c r="AP256" s="6" t="s">
        <v>2109</v>
      </c>
      <c r="AQ256" s="6" t="s">
        <v>1970</v>
      </c>
      <c r="AT256" s="104">
        <v>6</v>
      </c>
      <c r="AU256" s="102">
        <v>99</v>
      </c>
      <c r="AV256" s="108">
        <f t="shared" si="101"/>
        <v>6099</v>
      </c>
      <c r="AX256" s="7" t="s">
        <v>538</v>
      </c>
    </row>
    <row r="257" spans="1:51" hidden="1" outlineLevel="1">
      <c r="A257" s="6" t="s">
        <v>2207</v>
      </c>
      <c r="B257" s="6" t="s">
        <v>1970</v>
      </c>
      <c r="C257" s="1">
        <f t="shared" si="91"/>
        <v>19370</v>
      </c>
      <c r="D257" s="7">
        <f>RANK(N257,(N257:P257,Q257:AE257))</f>
        <v>2</v>
      </c>
      <c r="E257" s="7">
        <f>RANK(O257,(N257:P257,Q257:AE257))</f>
        <v>1</v>
      </c>
      <c r="F257" s="7">
        <f>IF(P257&gt;0,RANK(P257,(N257:P257,Q257:AE257)),0)</f>
        <v>0</v>
      </c>
      <c r="G257" s="1">
        <f t="shared" si="92"/>
        <v>6242</v>
      </c>
      <c r="H257" s="2">
        <f t="shared" si="102"/>
        <v>0.32225090345895713</v>
      </c>
      <c r="I257" s="2"/>
      <c r="J257" s="2">
        <f t="shared" si="93"/>
        <v>0.29850283944243677</v>
      </c>
      <c r="K257" s="2">
        <f t="shared" si="94"/>
        <v>0.62075374290139396</v>
      </c>
      <c r="L257" s="2">
        <f t="shared" si="95"/>
        <v>0</v>
      </c>
      <c r="M257" s="2">
        <f t="shared" si="96"/>
        <v>8.0743417656169325E-2</v>
      </c>
      <c r="N257" s="1">
        <v>5782</v>
      </c>
      <c r="O257" s="1">
        <v>12024</v>
      </c>
      <c r="Q257" s="1">
        <v>620</v>
      </c>
      <c r="R257" s="1">
        <v>242</v>
      </c>
      <c r="S257" s="1">
        <v>463</v>
      </c>
      <c r="T257" s="1">
        <v>239</v>
      </c>
      <c r="AA257" s="1">
        <v>0</v>
      </c>
      <c r="AG257" s="7">
        <f>IF(Q257&gt;0,RANK(Q257,(N257:P257,Q257:AE257)),0)</f>
        <v>3</v>
      </c>
      <c r="AH257" s="7">
        <f>IF(R257&gt;0,RANK(R257,(N257:P257,Q257:AE257)),0)</f>
        <v>5</v>
      </c>
      <c r="AI257" s="7">
        <f>IF(T257&gt;0,RANK(T257,(N257:P257,Q257:AE257)),0)</f>
        <v>6</v>
      </c>
      <c r="AJ257" s="7">
        <f>IF(S257&gt;0,RANK(S257,(N257:P257,Q257:AE257)),0)</f>
        <v>4</v>
      </c>
      <c r="AK257" s="2">
        <f t="shared" si="97"/>
        <v>3.200826019617966E-2</v>
      </c>
      <c r="AL257" s="2">
        <f t="shared" si="98"/>
        <v>1.2493546721734642E-2</v>
      </c>
      <c r="AM257" s="2">
        <f t="shared" si="99"/>
        <v>1.233866804336603E-2</v>
      </c>
      <c r="AN257" s="2">
        <f t="shared" si="100"/>
        <v>2.3902942694889004E-2</v>
      </c>
      <c r="AP257" s="6" t="s">
        <v>2207</v>
      </c>
      <c r="AQ257" s="6" t="s">
        <v>1970</v>
      </c>
      <c r="AT257" s="104">
        <v>6</v>
      </c>
      <c r="AU257" s="102">
        <v>101</v>
      </c>
      <c r="AV257" s="108">
        <f t="shared" si="101"/>
        <v>6101</v>
      </c>
      <c r="AX257" s="7" t="s">
        <v>538</v>
      </c>
    </row>
    <row r="258" spans="1:51" hidden="1" outlineLevel="1">
      <c r="A258" s="6" t="s">
        <v>2111</v>
      </c>
      <c r="B258" s="6" t="s">
        <v>1970</v>
      </c>
      <c r="C258" s="1">
        <f t="shared" si="91"/>
        <v>15392</v>
      </c>
      <c r="D258" s="7">
        <f>RANK(N258,(N258:P258,Q258:AE258))</f>
        <v>2</v>
      </c>
      <c r="E258" s="7">
        <f>RANK(O258,(N258:P258,Q258:AE258))</f>
        <v>1</v>
      </c>
      <c r="F258" s="7">
        <f>IF(P258&gt;0,RANK(P258,(N258:P258,Q258:AE258)),0)</f>
        <v>0</v>
      </c>
      <c r="G258" s="1">
        <f t="shared" si="92"/>
        <v>4010</v>
      </c>
      <c r="H258" s="2">
        <f t="shared" si="102"/>
        <v>0.26052494802494802</v>
      </c>
      <c r="I258" s="2"/>
      <c r="J258" s="2">
        <f t="shared" si="93"/>
        <v>0.32484407484407485</v>
      </c>
      <c r="K258" s="2">
        <f t="shared" si="94"/>
        <v>0.58536902286902281</v>
      </c>
      <c r="L258" s="2">
        <f t="shared" si="95"/>
        <v>0</v>
      </c>
      <c r="M258" s="2">
        <f t="shared" si="96"/>
        <v>8.9786902286902337E-2</v>
      </c>
      <c r="N258" s="1">
        <v>5000</v>
      </c>
      <c r="O258" s="1">
        <v>9010</v>
      </c>
      <c r="Q258" s="1">
        <v>361</v>
      </c>
      <c r="R258" s="1">
        <v>254</v>
      </c>
      <c r="S258" s="1">
        <v>537</v>
      </c>
      <c r="T258" s="1">
        <v>230</v>
      </c>
      <c r="AA258" s="1">
        <v>0</v>
      </c>
      <c r="AG258" s="7">
        <f>IF(Q258&gt;0,RANK(Q258,(N258:P258,Q258:AE258)),0)</f>
        <v>4</v>
      </c>
      <c r="AH258" s="7">
        <f>IF(R258&gt;0,RANK(R258,(N258:P258,Q258:AE258)),0)</f>
        <v>5</v>
      </c>
      <c r="AI258" s="7">
        <f>IF(T258&gt;0,RANK(T258,(N258:P258,Q258:AE258)),0)</f>
        <v>6</v>
      </c>
      <c r="AJ258" s="7">
        <f>IF(S258&gt;0,RANK(S258,(N258:P258,Q258:AE258)),0)</f>
        <v>3</v>
      </c>
      <c r="AK258" s="2">
        <f t="shared" si="97"/>
        <v>2.3453742203742203E-2</v>
      </c>
      <c r="AL258" s="2">
        <f t="shared" si="98"/>
        <v>1.6502079002079003E-2</v>
      </c>
      <c r="AM258" s="2">
        <f t="shared" si="99"/>
        <v>1.4942827442827444E-2</v>
      </c>
      <c r="AN258" s="2">
        <f t="shared" si="100"/>
        <v>3.4888253638253638E-2</v>
      </c>
      <c r="AP258" s="6" t="s">
        <v>2111</v>
      </c>
      <c r="AQ258" s="6" t="s">
        <v>1970</v>
      </c>
      <c r="AT258" s="104">
        <v>6</v>
      </c>
      <c r="AU258" s="102">
        <v>103</v>
      </c>
      <c r="AV258" s="108">
        <f t="shared" si="101"/>
        <v>6103</v>
      </c>
      <c r="AX258" s="7" t="s">
        <v>538</v>
      </c>
    </row>
    <row r="259" spans="1:51" hidden="1" outlineLevel="1">
      <c r="A259" s="6" t="s">
        <v>2112</v>
      </c>
      <c r="B259" s="6" t="s">
        <v>1970</v>
      </c>
      <c r="C259" s="1">
        <f t="shared" si="91"/>
        <v>4924</v>
      </c>
      <c r="D259" s="7">
        <f>RANK(N259,(N259:P259,Q259:AE259))</f>
        <v>2</v>
      </c>
      <c r="E259" s="7">
        <f>RANK(O259,(N259:P259,Q259:AE259))</f>
        <v>1</v>
      </c>
      <c r="F259" s="7">
        <f>IF(P259&gt;0,RANK(P259,(N259:P259,Q259:AE259)),0)</f>
        <v>0</v>
      </c>
      <c r="G259" s="1">
        <f t="shared" si="92"/>
        <v>588</v>
      </c>
      <c r="H259" s="2">
        <f t="shared" si="102"/>
        <v>0.11941510966693746</v>
      </c>
      <c r="I259" s="2"/>
      <c r="J259" s="2">
        <f t="shared" si="93"/>
        <v>0.37225832656376928</v>
      </c>
      <c r="K259" s="2">
        <f t="shared" si="94"/>
        <v>0.49167343623070675</v>
      </c>
      <c r="L259" s="2">
        <f t="shared" si="95"/>
        <v>0</v>
      </c>
      <c r="M259" s="2">
        <f t="shared" si="96"/>
        <v>0.13606823720552391</v>
      </c>
      <c r="N259" s="1">
        <v>1833</v>
      </c>
      <c r="O259" s="1">
        <v>2421</v>
      </c>
      <c r="Q259" s="1">
        <v>272</v>
      </c>
      <c r="R259" s="1">
        <v>140</v>
      </c>
      <c r="S259" s="1">
        <v>165</v>
      </c>
      <c r="T259" s="1">
        <v>93</v>
      </c>
      <c r="AA259" s="1">
        <v>0</v>
      </c>
      <c r="AG259" s="7">
        <f>IF(Q259&gt;0,RANK(Q259,(N259:P259,Q259:AE259)),0)</f>
        <v>3</v>
      </c>
      <c r="AH259" s="7">
        <f>IF(R259&gt;0,RANK(R259,(N259:P259,Q259:AE259)),0)</f>
        <v>5</v>
      </c>
      <c r="AI259" s="7">
        <f>IF(T259&gt;0,RANK(T259,(N259:P259,Q259:AE259)),0)</f>
        <v>6</v>
      </c>
      <c r="AJ259" s="7">
        <f>IF(S259&gt;0,RANK(S259,(N259:P259,Q259:AE259)),0)</f>
        <v>4</v>
      </c>
      <c r="AK259" s="2">
        <f t="shared" si="97"/>
        <v>5.5239642567018681E-2</v>
      </c>
      <c r="AL259" s="2">
        <f t="shared" si="98"/>
        <v>2.843216896831844E-2</v>
      </c>
      <c r="AM259" s="2">
        <f t="shared" si="99"/>
        <v>1.8887083671811536E-2</v>
      </c>
      <c r="AN259" s="2">
        <f t="shared" si="100"/>
        <v>3.3509341998375304E-2</v>
      </c>
      <c r="AP259" s="6" t="s">
        <v>2112</v>
      </c>
      <c r="AQ259" s="6" t="s">
        <v>1970</v>
      </c>
      <c r="AT259" s="104">
        <v>6</v>
      </c>
      <c r="AU259" s="102">
        <v>105</v>
      </c>
      <c r="AV259" s="108">
        <f t="shared" si="101"/>
        <v>6105</v>
      </c>
      <c r="AX259" s="7" t="s">
        <v>538</v>
      </c>
    </row>
    <row r="260" spans="1:51" hidden="1" outlineLevel="1">
      <c r="A260" s="6" t="s">
        <v>1003</v>
      </c>
      <c r="B260" s="6" t="s">
        <v>1970</v>
      </c>
      <c r="C260" s="1">
        <f t="shared" si="91"/>
        <v>62497</v>
      </c>
      <c r="D260" s="7">
        <f>RANK(N260,(N260:P260,Q260:AE260))</f>
        <v>2</v>
      </c>
      <c r="E260" s="7">
        <f>RANK(O260,(N260:P260,Q260:AE260))</f>
        <v>1</v>
      </c>
      <c r="F260" s="7">
        <f>IF(P260&gt;0,RANK(P260,(N260:P260,Q260:AE260)),0)</f>
        <v>0</v>
      </c>
      <c r="G260" s="1">
        <f t="shared" si="92"/>
        <v>15878</v>
      </c>
      <c r="H260" s="2">
        <f t="shared" si="102"/>
        <v>0.25406019488935466</v>
      </c>
      <c r="I260" s="2"/>
      <c r="J260" s="2">
        <f t="shared" si="93"/>
        <v>0.34072035457701971</v>
      </c>
      <c r="K260" s="2">
        <f t="shared" si="94"/>
        <v>0.59478054946637438</v>
      </c>
      <c r="L260" s="2">
        <f t="shared" si="95"/>
        <v>0</v>
      </c>
      <c r="M260" s="2">
        <f t="shared" si="96"/>
        <v>6.4499095956605967E-2</v>
      </c>
      <c r="N260" s="1">
        <v>21294</v>
      </c>
      <c r="O260" s="1">
        <v>37172</v>
      </c>
      <c r="Q260" s="1">
        <v>1090</v>
      </c>
      <c r="R260" s="1">
        <v>1208</v>
      </c>
      <c r="S260" s="1">
        <v>1180</v>
      </c>
      <c r="T260" s="1">
        <v>553</v>
      </c>
      <c r="AA260" s="1">
        <v>0</v>
      </c>
      <c r="AG260" s="7">
        <f>IF(Q260&gt;0,RANK(Q260,(N260:P260,Q260:AE260)),0)</f>
        <v>5</v>
      </c>
      <c r="AH260" s="7">
        <f>IF(R260&gt;0,RANK(R260,(N260:P260,Q260:AE260)),0)</f>
        <v>3</v>
      </c>
      <c r="AI260" s="7">
        <f>IF(T260&gt;0,RANK(T260,(N260:P260,Q260:AE260)),0)</f>
        <v>6</v>
      </c>
      <c r="AJ260" s="7">
        <f>IF(S260&gt;0,RANK(S260,(N260:P260,Q260:AE260)),0)</f>
        <v>4</v>
      </c>
      <c r="AK260" s="2">
        <f t="shared" si="97"/>
        <v>1.744083716018369E-2</v>
      </c>
      <c r="AL260" s="2">
        <f t="shared" si="98"/>
        <v>1.9328927788533849E-2</v>
      </c>
      <c r="AM260" s="2">
        <f t="shared" si="99"/>
        <v>8.8484247243867699E-3</v>
      </c>
      <c r="AN260" s="2">
        <f t="shared" si="100"/>
        <v>1.8880906283501607E-2</v>
      </c>
      <c r="AP260" s="6" t="s">
        <v>1003</v>
      </c>
      <c r="AQ260" s="6" t="s">
        <v>1970</v>
      </c>
      <c r="AT260" s="104">
        <v>6</v>
      </c>
      <c r="AU260" s="102">
        <v>107</v>
      </c>
      <c r="AV260" s="108">
        <f t="shared" si="101"/>
        <v>6107</v>
      </c>
      <c r="AX260" s="7" t="s">
        <v>538</v>
      </c>
    </row>
    <row r="261" spans="1:51" hidden="1" outlineLevel="1">
      <c r="A261" s="6" t="s">
        <v>1347</v>
      </c>
      <c r="B261" s="6" t="s">
        <v>1970</v>
      </c>
      <c r="C261" s="1">
        <f t="shared" si="91"/>
        <v>17942</v>
      </c>
      <c r="D261" s="7">
        <f>RANK(N261,(N261:P261,Q261:AE261))</f>
        <v>2</v>
      </c>
      <c r="E261" s="7">
        <f>RANK(O261,(N261:P261,Q261:AE261))</f>
        <v>1</v>
      </c>
      <c r="F261" s="7">
        <f>IF(P261&gt;0,RANK(P261,(N261:P261,Q261:AE261)),0)</f>
        <v>0</v>
      </c>
      <c r="G261" s="1">
        <f t="shared" si="92"/>
        <v>2405</v>
      </c>
      <c r="H261" s="2">
        <f t="shared" si="102"/>
        <v>0.13404302753316241</v>
      </c>
      <c r="I261" s="2"/>
      <c r="J261" s="2">
        <f t="shared" si="93"/>
        <v>0.38156281351019955</v>
      </c>
      <c r="K261" s="2">
        <f t="shared" si="94"/>
        <v>0.51560584104336193</v>
      </c>
      <c r="L261" s="2">
        <f t="shared" si="95"/>
        <v>0</v>
      </c>
      <c r="M261" s="2">
        <f t="shared" si="96"/>
        <v>0.10283134544643846</v>
      </c>
      <c r="N261" s="1">
        <v>6846</v>
      </c>
      <c r="O261" s="1">
        <v>9251</v>
      </c>
      <c r="Q261" s="1">
        <v>773</v>
      </c>
      <c r="R261" s="1">
        <v>328</v>
      </c>
      <c r="S261" s="1">
        <v>476</v>
      </c>
      <c r="T261" s="1">
        <v>267</v>
      </c>
      <c r="AA261" s="1">
        <v>1</v>
      </c>
      <c r="AG261" s="7">
        <f>IF(Q261&gt;0,RANK(Q261,(N261:P261,Q261:AE261)),0)</f>
        <v>3</v>
      </c>
      <c r="AH261" s="7">
        <f>IF(R261&gt;0,RANK(R261,(N261:P261,Q261:AE261)),0)</f>
        <v>5</v>
      </c>
      <c r="AI261" s="7">
        <f>IF(T261&gt;0,RANK(T261,(N261:P261,Q261:AE261)),0)</f>
        <v>6</v>
      </c>
      <c r="AJ261" s="7">
        <f>IF(S261&gt;0,RANK(S261,(N261:P261,Q261:AE261)),0)</f>
        <v>4</v>
      </c>
      <c r="AK261" s="2">
        <f t="shared" si="97"/>
        <v>4.3083268308995649E-2</v>
      </c>
      <c r="AL261" s="2">
        <f t="shared" si="98"/>
        <v>1.8281128079366847E-2</v>
      </c>
      <c r="AM261" s="2">
        <f t="shared" si="99"/>
        <v>1.4881284137777282E-2</v>
      </c>
      <c r="AN261" s="2">
        <f t="shared" si="100"/>
        <v>2.6529929773715304E-2</v>
      </c>
      <c r="AP261" s="6" t="s">
        <v>1347</v>
      </c>
      <c r="AQ261" s="6" t="s">
        <v>1970</v>
      </c>
      <c r="AT261" s="104">
        <v>6</v>
      </c>
      <c r="AU261" s="102">
        <v>109</v>
      </c>
      <c r="AV261" s="108">
        <f t="shared" si="101"/>
        <v>6109</v>
      </c>
      <c r="AX261" s="7" t="s">
        <v>538</v>
      </c>
    </row>
    <row r="262" spans="1:51" hidden="1" outlineLevel="1">
      <c r="A262" s="6" t="s">
        <v>155</v>
      </c>
      <c r="B262" s="6" t="s">
        <v>1970</v>
      </c>
      <c r="C262" s="1">
        <f t="shared" si="91"/>
        <v>193318</v>
      </c>
      <c r="D262" s="7">
        <f>RANK(N262,(N262:P262,Q262:AE262))</f>
        <v>2</v>
      </c>
      <c r="E262" s="7">
        <f>RANK(O262,(N262:P262,Q262:AE262))</f>
        <v>1</v>
      </c>
      <c r="F262" s="7">
        <f>IF(P262&gt;0,RANK(P262,(N262:P262,Q262:AE262)),0)</f>
        <v>0</v>
      </c>
      <c r="G262" s="1">
        <f t="shared" si="92"/>
        <v>7636</v>
      </c>
      <c r="H262" s="2">
        <f t="shared" si="102"/>
        <v>3.9499684457732852E-2</v>
      </c>
      <c r="I262" s="2"/>
      <c r="J262" s="2">
        <f t="shared" si="93"/>
        <v>0.43222565927642537</v>
      </c>
      <c r="K262" s="2">
        <f t="shared" si="94"/>
        <v>0.47172534373415825</v>
      </c>
      <c r="L262" s="2">
        <f t="shared" si="95"/>
        <v>0</v>
      </c>
      <c r="M262" s="2">
        <f t="shared" si="96"/>
        <v>9.6048996989416435E-2</v>
      </c>
      <c r="N262" s="1">
        <v>83557</v>
      </c>
      <c r="O262" s="1">
        <v>91193</v>
      </c>
      <c r="Q262" s="1">
        <v>6563</v>
      </c>
      <c r="R262" s="1">
        <v>5787</v>
      </c>
      <c r="S262" s="1">
        <v>3733</v>
      </c>
      <c r="T262" s="1">
        <v>2483</v>
      </c>
      <c r="AA262" s="1">
        <v>2</v>
      </c>
      <c r="AG262" s="7">
        <f>IF(Q262&gt;0,RANK(Q262,(N262:P262,Q262:AE262)),0)</f>
        <v>3</v>
      </c>
      <c r="AH262" s="7">
        <f>IF(R262&gt;0,RANK(R262,(N262:P262,Q262:AE262)),0)</f>
        <v>4</v>
      </c>
      <c r="AI262" s="7">
        <f>IF(T262&gt;0,RANK(T262,(N262:P262,Q262:AE262)),0)</f>
        <v>6</v>
      </c>
      <c r="AJ262" s="7">
        <f>IF(S262&gt;0,RANK(S262,(N262:P262,Q262:AE262)),0)</f>
        <v>5</v>
      </c>
      <c r="AK262" s="2">
        <f t="shared" si="97"/>
        <v>3.3949244250406067E-2</v>
      </c>
      <c r="AL262" s="2">
        <f t="shared" si="98"/>
        <v>2.9935132786393405E-2</v>
      </c>
      <c r="AM262" s="2">
        <f t="shared" si="99"/>
        <v>1.2844122120030209E-2</v>
      </c>
      <c r="AN262" s="2">
        <f t="shared" si="100"/>
        <v>1.9310152184483596E-2</v>
      </c>
      <c r="AP262" s="6" t="s">
        <v>155</v>
      </c>
      <c r="AQ262" s="6" t="s">
        <v>1970</v>
      </c>
      <c r="AT262" s="104">
        <v>6</v>
      </c>
      <c r="AU262" s="102">
        <v>111</v>
      </c>
      <c r="AV262" s="108">
        <f t="shared" si="101"/>
        <v>6111</v>
      </c>
      <c r="AX262" s="7" t="s">
        <v>538</v>
      </c>
    </row>
    <row r="263" spans="1:51" hidden="1" outlineLevel="1">
      <c r="A263" s="6" t="s">
        <v>952</v>
      </c>
      <c r="B263" s="6" t="s">
        <v>1970</v>
      </c>
      <c r="C263" s="1">
        <f t="shared" si="91"/>
        <v>46352</v>
      </c>
      <c r="D263" s="7">
        <f>RANK(N263,(N263:P263,Q263:AE263))</f>
        <v>1</v>
      </c>
      <c r="E263" s="7">
        <f>RANK(O263,(N263:P263,Q263:AE263))</f>
        <v>2</v>
      </c>
      <c r="F263" s="7">
        <f>IF(P263&gt;0,RANK(P263,(N263:P263,Q263:AE263)),0)</f>
        <v>0</v>
      </c>
      <c r="G263" s="1">
        <f t="shared" si="92"/>
        <v>4499</v>
      </c>
      <c r="H263" s="2">
        <f t="shared" si="102"/>
        <v>9.7061615464273387E-2</v>
      </c>
      <c r="I263" s="2"/>
      <c r="J263" s="2">
        <f t="shared" si="93"/>
        <v>0.47426216775975144</v>
      </c>
      <c r="K263" s="2">
        <f t="shared" si="94"/>
        <v>0.37720055229547805</v>
      </c>
      <c r="L263" s="2">
        <f t="shared" si="95"/>
        <v>0</v>
      </c>
      <c r="M263" s="2">
        <f t="shared" si="96"/>
        <v>0.14853727994477056</v>
      </c>
      <c r="N263" s="1">
        <v>21983</v>
      </c>
      <c r="O263" s="1">
        <v>17484</v>
      </c>
      <c r="Q263" s="1">
        <v>4934</v>
      </c>
      <c r="R263" s="1">
        <v>543</v>
      </c>
      <c r="S263" s="1">
        <v>842</v>
      </c>
      <c r="T263" s="1">
        <v>566</v>
      </c>
      <c r="AA263" s="1">
        <v>0</v>
      </c>
      <c r="AG263" s="7">
        <f>IF(Q263&gt;0,RANK(Q263,(N263:P263,Q263:AE263)),0)</f>
        <v>3</v>
      </c>
      <c r="AH263" s="7">
        <f>IF(R263&gt;0,RANK(R263,(N263:P263,Q263:AE263)),0)</f>
        <v>6</v>
      </c>
      <c r="AI263" s="7">
        <f>IF(T263&gt;0,RANK(T263,(N263:P263,Q263:AE263)),0)</f>
        <v>5</v>
      </c>
      <c r="AJ263" s="7">
        <f>IF(S263&gt;0,RANK(S263,(N263:P263,Q263:AE263)),0)</f>
        <v>4</v>
      </c>
      <c r="AK263" s="2">
        <f t="shared" si="97"/>
        <v>0.10644632378322402</v>
      </c>
      <c r="AL263" s="2">
        <f t="shared" si="98"/>
        <v>1.17147048671039E-2</v>
      </c>
      <c r="AM263" s="2">
        <f t="shared" si="99"/>
        <v>1.2210907835692095E-2</v>
      </c>
      <c r="AN263" s="2">
        <f t="shared" si="100"/>
        <v>1.816534345875043E-2</v>
      </c>
      <c r="AP263" s="6" t="s">
        <v>952</v>
      </c>
      <c r="AQ263" s="6" t="s">
        <v>1970</v>
      </c>
      <c r="AT263" s="104">
        <v>6</v>
      </c>
      <c r="AU263" s="102">
        <v>113</v>
      </c>
      <c r="AV263" s="108">
        <f t="shared" si="101"/>
        <v>6113</v>
      </c>
      <c r="AX263" s="7" t="s">
        <v>538</v>
      </c>
    </row>
    <row r="264" spans="1:51" hidden="1" outlineLevel="1">
      <c r="A264" s="6" t="s">
        <v>953</v>
      </c>
      <c r="B264" s="6" t="s">
        <v>1970</v>
      </c>
      <c r="C264" s="1">
        <f t="shared" si="91"/>
        <v>11603</v>
      </c>
      <c r="D264" s="7">
        <f>RANK(N264,(N264:P264,Q264:AE264))</f>
        <v>2</v>
      </c>
      <c r="E264" s="7">
        <f>RANK(O264,(N264:P264,Q264:AE264))</f>
        <v>1</v>
      </c>
      <c r="F264" s="7">
        <f>IF(P264&gt;0,RANK(P264,(N264:P264,Q264:AE264)),0)</f>
        <v>0</v>
      </c>
      <c r="G264" s="1">
        <f t="shared" si="92"/>
        <v>3457</v>
      </c>
      <c r="H264" s="2">
        <f t="shared" si="102"/>
        <v>0.2979401878824442</v>
      </c>
      <c r="I264" s="2"/>
      <c r="J264" s="2">
        <f t="shared" si="93"/>
        <v>0.29707834180815307</v>
      </c>
      <c r="K264" s="2">
        <f t="shared" si="94"/>
        <v>0.59501852969059721</v>
      </c>
      <c r="L264" s="2">
        <f t="shared" si="95"/>
        <v>0</v>
      </c>
      <c r="M264" s="2">
        <f t="shared" si="96"/>
        <v>0.10790312850124972</v>
      </c>
      <c r="N264" s="1">
        <v>3447</v>
      </c>
      <c r="O264" s="1">
        <v>6904</v>
      </c>
      <c r="Q264" s="1">
        <v>428</v>
      </c>
      <c r="R264" s="1">
        <v>249</v>
      </c>
      <c r="S264" s="1">
        <v>373</v>
      </c>
      <c r="T264" s="1">
        <v>202</v>
      </c>
      <c r="AA264" s="1">
        <v>0</v>
      </c>
      <c r="AG264" s="7">
        <f>IF(Q264&gt;0,RANK(Q264,(N264:P264,Q264:AE264)),0)</f>
        <v>3</v>
      </c>
      <c r="AH264" s="7">
        <f>IF(R264&gt;0,RANK(R264,(N264:P264,Q264:AE264)),0)</f>
        <v>5</v>
      </c>
      <c r="AI264" s="7">
        <f>IF(T264&gt;0,RANK(T264,(N264:P264,Q264:AE264)),0)</f>
        <v>6</v>
      </c>
      <c r="AJ264" s="7">
        <f>IF(S264&gt;0,RANK(S264,(N264:P264,Q264:AE264)),0)</f>
        <v>4</v>
      </c>
      <c r="AK264" s="2">
        <f t="shared" si="97"/>
        <v>3.6887011979660433E-2</v>
      </c>
      <c r="AL264" s="2">
        <f t="shared" si="98"/>
        <v>2.1459967249849176E-2</v>
      </c>
      <c r="AM264" s="2">
        <f t="shared" si="99"/>
        <v>1.7409290700680858E-2</v>
      </c>
      <c r="AN264" s="2">
        <f t="shared" si="100"/>
        <v>3.2146858571059207E-2</v>
      </c>
      <c r="AP264" s="6" t="s">
        <v>953</v>
      </c>
      <c r="AQ264" s="6" t="s">
        <v>1970</v>
      </c>
      <c r="AT264" s="104">
        <v>6</v>
      </c>
      <c r="AU264" s="102">
        <v>115</v>
      </c>
      <c r="AV264" s="108">
        <f t="shared" si="101"/>
        <v>6115</v>
      </c>
      <c r="AX264" s="7" t="s">
        <v>538</v>
      </c>
    </row>
    <row r="265" spans="1:51" collapsed="1">
      <c r="A265" s="6" t="s">
        <v>1969</v>
      </c>
      <c r="B265" s="6" t="s">
        <v>1842</v>
      </c>
      <c r="C265" s="1">
        <f t="shared" si="91"/>
        <v>7474030</v>
      </c>
      <c r="D265" s="7">
        <f>RANK(N265,(N265:P265,Q265:AE265))</f>
        <v>1</v>
      </c>
      <c r="E265" s="7">
        <f>RANK(O265,(N265:P265,Q265:AE265))</f>
        <v>2</v>
      </c>
      <c r="F265" s="7">
        <f>IF(P265&gt;0,RANK(P265,(N265:P265,Q265:AE265)),0)</f>
        <v>0</v>
      </c>
      <c r="G265" s="1">
        <f t="shared" si="92"/>
        <v>363689</v>
      </c>
      <c r="H265" s="2">
        <f t="shared" si="102"/>
        <v>4.8660361277650742E-2</v>
      </c>
      <c r="I265" s="2"/>
      <c r="J265" s="2">
        <f t="shared" si="93"/>
        <v>0.47276904160138505</v>
      </c>
      <c r="K265" s="2">
        <f t="shared" si="94"/>
        <v>0.42410868032373433</v>
      </c>
      <c r="L265" s="2">
        <f t="shared" si="95"/>
        <v>0</v>
      </c>
      <c r="M265" s="2">
        <f t="shared" si="96"/>
        <v>0.10312227807488067</v>
      </c>
      <c r="N265" s="1">
        <f>SUM(N207:N264)</f>
        <v>3533490</v>
      </c>
      <c r="O265" s="1">
        <f>SUM(O207:O264)</f>
        <v>3169801</v>
      </c>
      <c r="Q265" s="1">
        <f>SUM(Q207:Q264)</f>
        <v>393036</v>
      </c>
      <c r="R265" s="1">
        <f>SUM(R207:R264)</f>
        <v>161203</v>
      </c>
      <c r="S265" s="1">
        <f>SUM(S207:S264)</f>
        <v>128035</v>
      </c>
      <c r="T265" s="1">
        <f>SUM(T207:T264)</f>
        <v>88415</v>
      </c>
      <c r="AA265" s="1">
        <f>SUM(AA207:AA264)</f>
        <v>50</v>
      </c>
      <c r="AG265" s="7">
        <f>IF(Q265&gt;0,RANK(Q265,(N265:P265,Q265:AE265)),0)</f>
        <v>3</v>
      </c>
      <c r="AH265" s="7">
        <f>IF(R265&gt;0,RANK(R265,(N265:P265,Q265:AE265)),0)</f>
        <v>4</v>
      </c>
      <c r="AI265" s="7">
        <f>IF(T265&gt;0,RANK(T265,(N265:P265,Q265:AE265)),0)</f>
        <v>6</v>
      </c>
      <c r="AJ265" s="7">
        <f>IF(S265&gt;0,RANK(S265,(N265:P265,Q265:AE265)),0)</f>
        <v>5</v>
      </c>
      <c r="AK265" s="2">
        <f t="shared" si="97"/>
        <v>5.2586890874133499E-2</v>
      </c>
      <c r="AL265" s="2">
        <f t="shared" si="98"/>
        <v>2.156841757391929E-2</v>
      </c>
      <c r="AM265" s="2">
        <f t="shared" si="99"/>
        <v>1.1829628727741258E-2</v>
      </c>
      <c r="AN265" s="2">
        <f t="shared" si="100"/>
        <v>1.7130651067763979E-2</v>
      </c>
      <c r="AP265" s="6" t="s">
        <v>1969</v>
      </c>
      <c r="AQ265" s="6" t="s">
        <v>1842</v>
      </c>
      <c r="AT265" s="104">
        <v>6</v>
      </c>
      <c r="AU265" s="102"/>
      <c r="AV265" s="104">
        <v>6</v>
      </c>
      <c r="AX265" s="7" t="s">
        <v>831</v>
      </c>
    </row>
    <row r="266" spans="1:51">
      <c r="A266" s="6"/>
      <c r="B266" s="6"/>
      <c r="C266" s="1"/>
      <c r="E266" s="7"/>
      <c r="F266" s="7"/>
      <c r="I266" s="2"/>
      <c r="AG266" s="7"/>
      <c r="AH266" s="7"/>
      <c r="AI266" s="7"/>
      <c r="AJ266" s="7"/>
      <c r="AP266" s="6"/>
      <c r="AQ266" s="6"/>
      <c r="AT266" s="104"/>
      <c r="AU266" s="102"/>
    </row>
    <row r="267" spans="1:51" s="1" customFormat="1" hidden="1" outlineLevel="1">
      <c r="A267" t="s">
        <v>956</v>
      </c>
      <c r="B267" t="s">
        <v>955</v>
      </c>
      <c r="C267" s="1">
        <f t="shared" ref="C267:C299" si="103">SUM(N267:AE267)</f>
        <v>84363</v>
      </c>
      <c r="D267" s="7">
        <f>RANK(N267,(N267:P267,Q267:AE267))</f>
        <v>2</v>
      </c>
      <c r="E267" s="7">
        <f>RANK(O267,(N267:P267,Q267:AE267))</f>
        <v>1</v>
      </c>
      <c r="F267" s="7">
        <f>IF(P267&gt;0,RANK(P267,(N267:P267,Q267:AE267)),0)</f>
        <v>0</v>
      </c>
      <c r="G267" s="1">
        <f t="shared" ref="G267:G299" si="104">MAX(N267:P267)-LARGE(N267:P267,2)</f>
        <v>19072</v>
      </c>
      <c r="H267" s="2">
        <f t="shared" si="102"/>
        <v>0.22607067079169779</v>
      </c>
      <c r="I267" s="2"/>
      <c r="J267" s="2">
        <f t="shared" ref="J267:J299" si="105">IF($C267=0,"-",N267/$C267)</f>
        <v>0.37399096760428152</v>
      </c>
      <c r="K267" s="2">
        <f t="shared" ref="K267:K299" si="106">IF($C267=0,"-",O267/$C267)</f>
        <v>0.60006163839597926</v>
      </c>
      <c r="L267" s="2">
        <f t="shared" ref="L267:L299" si="107">IF($C267=0,"-",P267/$C267)</f>
        <v>0</v>
      </c>
      <c r="M267" s="2">
        <f t="shared" ref="M267:M299" si="108">IF(C267=0,"-",(1-J267-K267-L267))</f>
        <v>2.5947393999739221E-2</v>
      </c>
      <c r="N267" s="1">
        <v>31551</v>
      </c>
      <c r="O267" s="1">
        <v>50623</v>
      </c>
      <c r="Q267" s="1">
        <v>941</v>
      </c>
      <c r="R267" s="1">
        <v>1248</v>
      </c>
      <c r="AG267" s="7">
        <f>IF(Q267&gt;0,RANK(Q267,(N267:P267,Q267:AE267)),0)</f>
        <v>4</v>
      </c>
      <c r="AH267" s="7">
        <f>IF(R267&gt;0,RANK(R267,(N267:P267,Q267:AE267)),0)</f>
        <v>3</v>
      </c>
      <c r="AI267" s="7">
        <f>IF(T267&gt;0,RANK(T267,(N267:P267,Q267:AE267)),0)</f>
        <v>0</v>
      </c>
      <c r="AJ267" s="7">
        <f>IF(S267&gt;0,RANK(S267,(N267:P267,Q267:AE267)),0)</f>
        <v>0</v>
      </c>
      <c r="AK267" s="2">
        <f t="shared" ref="AK267:AK299" si="109">IF($C267=0,"-",Q267/$C267)</f>
        <v>1.1154178964712018E-2</v>
      </c>
      <c r="AL267" s="2">
        <f t="shared" ref="AL267:AL299" si="110">IF($C267=0,"-",R267/$C267)</f>
        <v>1.4793215035027204E-2</v>
      </c>
      <c r="AM267" s="2">
        <f t="shared" ref="AM267:AM299" si="111">IF($C267=0,"-",T267/$C267)</f>
        <v>0</v>
      </c>
      <c r="AN267" s="2">
        <f t="shared" ref="AN267:AN299" si="112">IF($C267=0,"-",S267/$C267)</f>
        <v>0</v>
      </c>
      <c r="AO267" s="2"/>
      <c r="AP267" t="s">
        <v>956</v>
      </c>
      <c r="AQ267" t="s">
        <v>955</v>
      </c>
      <c r="AT267" s="104">
        <v>8</v>
      </c>
      <c r="AU267" s="102">
        <v>1</v>
      </c>
      <c r="AV267" s="108">
        <f t="shared" ref="AV267:AV298" si="113">AT267*1000+AU267</f>
        <v>8001</v>
      </c>
      <c r="AX267" s="7" t="s">
        <v>538</v>
      </c>
      <c r="AY267"/>
    </row>
    <row r="268" spans="1:51" s="1" customFormat="1" hidden="1" outlineLevel="1">
      <c r="A268" t="s">
        <v>998</v>
      </c>
      <c r="B268" t="s">
        <v>955</v>
      </c>
      <c r="C268" s="1">
        <f t="shared" si="103"/>
        <v>4648</v>
      </c>
      <c r="D268" s="7">
        <f>RANK(N268,(N268:P268,Q268:AE268))</f>
        <v>2</v>
      </c>
      <c r="E268" s="7">
        <f>RANK(O268,(N268:P268,Q268:AE268))</f>
        <v>1</v>
      </c>
      <c r="F268" s="7">
        <f>IF(P268&gt;0,RANK(P268,(N268:P268,Q268:AE268)),0)</f>
        <v>0</v>
      </c>
      <c r="G268" s="1">
        <f t="shared" si="104"/>
        <v>698</v>
      </c>
      <c r="H268" s="2">
        <f t="shared" si="102"/>
        <v>0.15017211703958691</v>
      </c>
      <c r="I268" s="2"/>
      <c r="J268" s="2">
        <f t="shared" si="105"/>
        <v>0.41157487091222034</v>
      </c>
      <c r="K268" s="2">
        <f t="shared" si="106"/>
        <v>0.56174698795180722</v>
      </c>
      <c r="L268" s="2">
        <f t="shared" si="107"/>
        <v>0</v>
      </c>
      <c r="M268" s="2">
        <f t="shared" si="108"/>
        <v>2.6678141135972444E-2</v>
      </c>
      <c r="N268" s="1">
        <v>1913</v>
      </c>
      <c r="O268" s="1">
        <v>2611</v>
      </c>
      <c r="Q268" s="1">
        <v>74</v>
      </c>
      <c r="R268" s="1">
        <v>50</v>
      </c>
      <c r="AG268" s="7">
        <f>IF(Q268&gt;0,RANK(Q268,(N268:P268,Q268:AE268)),0)</f>
        <v>3</v>
      </c>
      <c r="AH268" s="7">
        <f>IF(R268&gt;0,RANK(R268,(N268:P268,Q268:AE268)),0)</f>
        <v>4</v>
      </c>
      <c r="AI268" s="7">
        <f>IF(T268&gt;0,RANK(T268,(N268:P268,Q268:AE268)),0)</f>
        <v>0</v>
      </c>
      <c r="AJ268" s="7">
        <f>IF(S268&gt;0,RANK(S268,(N268:P268,Q268:AE268)),0)</f>
        <v>0</v>
      </c>
      <c r="AK268" s="2">
        <f t="shared" si="109"/>
        <v>1.5920826161790018E-2</v>
      </c>
      <c r="AL268" s="2">
        <f t="shared" si="110"/>
        <v>1.0757314974182444E-2</v>
      </c>
      <c r="AM268" s="2">
        <f t="shared" si="111"/>
        <v>0</v>
      </c>
      <c r="AN268" s="2">
        <f t="shared" si="112"/>
        <v>0</v>
      </c>
      <c r="AO268" s="2"/>
      <c r="AP268" t="s">
        <v>998</v>
      </c>
      <c r="AQ268" t="s">
        <v>955</v>
      </c>
      <c r="AR268" s="1">
        <v>3</v>
      </c>
      <c r="AT268" s="104">
        <v>8</v>
      </c>
      <c r="AU268" s="102">
        <v>3</v>
      </c>
      <c r="AV268" s="108">
        <f t="shared" si="113"/>
        <v>8003</v>
      </c>
      <c r="AX268" s="7" t="s">
        <v>538</v>
      </c>
      <c r="AY268"/>
    </row>
    <row r="269" spans="1:51" s="1" customFormat="1" hidden="1" outlineLevel="1">
      <c r="A269" t="s">
        <v>999</v>
      </c>
      <c r="B269" t="s">
        <v>955</v>
      </c>
      <c r="C269" s="1">
        <f t="shared" si="103"/>
        <v>151574</v>
      </c>
      <c r="D269" s="7">
        <f>RANK(N269,(N269:P269,Q269:AE269))</f>
        <v>2</v>
      </c>
      <c r="E269" s="7">
        <f>RANK(O269,(N269:P269,Q269:AE269))</f>
        <v>1</v>
      </c>
      <c r="F269" s="7">
        <f>IF(P269&gt;0,RANK(P269,(N269:P269,Q269:AE269)),0)</f>
        <v>0</v>
      </c>
      <c r="G269" s="1">
        <f t="shared" si="104"/>
        <v>55282</v>
      </c>
      <c r="H269" s="2">
        <f t="shared" si="102"/>
        <v>0.36471954292952619</v>
      </c>
      <c r="I269" s="2"/>
      <c r="J269" s="2">
        <f t="shared" si="105"/>
        <v>0.30519746130602876</v>
      </c>
      <c r="K269" s="2">
        <f t="shared" si="106"/>
        <v>0.66991700423555489</v>
      </c>
      <c r="L269" s="2">
        <f t="shared" si="107"/>
        <v>0</v>
      </c>
      <c r="M269" s="2">
        <f t="shared" si="108"/>
        <v>2.4885534458416347E-2</v>
      </c>
      <c r="N269" s="1">
        <v>46260</v>
      </c>
      <c r="O269" s="1">
        <v>101542</v>
      </c>
      <c r="Q269" s="1">
        <v>2049</v>
      </c>
      <c r="R269" s="1">
        <v>1723</v>
      </c>
      <c r="AG269" s="7">
        <f>IF(Q269&gt;0,RANK(Q269,(N269:P269,Q269:AE269)),0)</f>
        <v>3</v>
      </c>
      <c r="AH269" s="7">
        <f>IF(R269&gt;0,RANK(R269,(N269:P269,Q269:AE269)),0)</f>
        <v>4</v>
      </c>
      <c r="AI269" s="7">
        <f>IF(T269&gt;0,RANK(T269,(N269:P269,Q269:AE269)),0)</f>
        <v>0</v>
      </c>
      <c r="AJ269" s="7">
        <f>IF(S269&gt;0,RANK(S269,(N269:P269,Q269:AE269)),0)</f>
        <v>0</v>
      </c>
      <c r="AK269" s="2">
        <f t="shared" si="109"/>
        <v>1.3518149550714502E-2</v>
      </c>
      <c r="AL269" s="2">
        <f t="shared" si="110"/>
        <v>1.1367384907701849E-2</v>
      </c>
      <c r="AM269" s="2">
        <f t="shared" si="111"/>
        <v>0</v>
      </c>
      <c r="AN269" s="2">
        <f t="shared" si="112"/>
        <v>0</v>
      </c>
      <c r="AO269" s="2"/>
      <c r="AP269" t="s">
        <v>999</v>
      </c>
      <c r="AQ269" t="s">
        <v>955</v>
      </c>
      <c r="AT269" s="104">
        <v>8</v>
      </c>
      <c r="AU269" s="102">
        <v>5</v>
      </c>
      <c r="AV269" s="108">
        <f t="shared" si="113"/>
        <v>8005</v>
      </c>
      <c r="AX269" s="7" t="s">
        <v>538</v>
      </c>
      <c r="AY269"/>
    </row>
    <row r="270" spans="1:51" s="1" customFormat="1" hidden="1" outlineLevel="1">
      <c r="A270" t="s">
        <v>319</v>
      </c>
      <c r="B270" t="s">
        <v>955</v>
      </c>
      <c r="C270" s="1">
        <f t="shared" si="103"/>
        <v>3981</v>
      </c>
      <c r="D270" s="7">
        <f>RANK(N270,(N270:P270,Q270:AE270))</f>
        <v>2</v>
      </c>
      <c r="E270" s="7">
        <f>RANK(O270,(N270:P270,Q270:AE270))</f>
        <v>1</v>
      </c>
      <c r="F270" s="7">
        <f>IF(P270&gt;0,RANK(P270,(N270:P270,Q270:AE270)),0)</f>
        <v>0</v>
      </c>
      <c r="G270" s="1">
        <f t="shared" si="104"/>
        <v>1891</v>
      </c>
      <c r="H270" s="2">
        <f t="shared" si="102"/>
        <v>0.47500627982918864</v>
      </c>
      <c r="I270" s="2"/>
      <c r="J270" s="2">
        <f t="shared" si="105"/>
        <v>0.24968600854056769</v>
      </c>
      <c r="K270" s="2">
        <f t="shared" si="106"/>
        <v>0.7246922883697563</v>
      </c>
      <c r="L270" s="2">
        <f t="shared" si="107"/>
        <v>0</v>
      </c>
      <c r="M270" s="2">
        <f t="shared" si="108"/>
        <v>2.562170308967604E-2</v>
      </c>
      <c r="N270" s="1">
        <v>994</v>
      </c>
      <c r="O270" s="1">
        <v>2885</v>
      </c>
      <c r="Q270" s="1">
        <v>57</v>
      </c>
      <c r="R270" s="1">
        <v>45</v>
      </c>
      <c r="AG270" s="7">
        <f>IF(Q270&gt;0,RANK(Q270,(N270:P270,Q270:AE270)),0)</f>
        <v>3</v>
      </c>
      <c r="AH270" s="7">
        <f>IF(R270&gt;0,RANK(R270,(N270:P270,Q270:AE270)),0)</f>
        <v>4</v>
      </c>
      <c r="AI270" s="7">
        <f>IF(T270&gt;0,RANK(T270,(N270:P270,Q270:AE270)),0)</f>
        <v>0</v>
      </c>
      <c r="AJ270" s="7">
        <f>IF(S270&gt;0,RANK(S270,(N270:P270,Q270:AE270)),0)</f>
        <v>0</v>
      </c>
      <c r="AK270" s="2">
        <f t="shared" si="109"/>
        <v>1.4318010550113038E-2</v>
      </c>
      <c r="AL270" s="2">
        <f t="shared" si="110"/>
        <v>1.1303692539562924E-2</v>
      </c>
      <c r="AM270" s="2">
        <f t="shared" si="111"/>
        <v>0</v>
      </c>
      <c r="AN270" s="2">
        <f t="shared" si="112"/>
        <v>0</v>
      </c>
      <c r="AO270" s="2"/>
      <c r="AP270" t="s">
        <v>319</v>
      </c>
      <c r="AQ270" t="s">
        <v>955</v>
      </c>
      <c r="AR270" s="1">
        <v>3</v>
      </c>
      <c r="AT270" s="104">
        <v>8</v>
      </c>
      <c r="AU270" s="102">
        <v>7</v>
      </c>
      <c r="AV270" s="108">
        <f t="shared" si="113"/>
        <v>8007</v>
      </c>
      <c r="AX270" s="7" t="s">
        <v>538</v>
      </c>
      <c r="AY270"/>
    </row>
    <row r="271" spans="1:51" s="1" customFormat="1" hidden="1" outlineLevel="1">
      <c r="A271" t="s">
        <v>320</v>
      </c>
      <c r="B271" t="s">
        <v>955</v>
      </c>
      <c r="C271" s="1">
        <f t="shared" si="103"/>
        <v>2177</v>
      </c>
      <c r="D271" s="7">
        <f>RANK(N271,(N271:P271,Q271:AE271))</f>
        <v>2</v>
      </c>
      <c r="E271" s="7">
        <f>RANK(O271,(N271:P271,Q271:AE271))</f>
        <v>1</v>
      </c>
      <c r="F271" s="7">
        <f>IF(P271&gt;0,RANK(P271,(N271:P271,Q271:AE271)),0)</f>
        <v>0</v>
      </c>
      <c r="G271" s="1">
        <f t="shared" si="104"/>
        <v>1152</v>
      </c>
      <c r="H271" s="2">
        <f t="shared" si="102"/>
        <v>0.52916858061552596</v>
      </c>
      <c r="I271" s="2"/>
      <c r="J271" s="2">
        <f t="shared" si="105"/>
        <v>0.23013321084060634</v>
      </c>
      <c r="K271" s="2">
        <f t="shared" si="106"/>
        <v>0.7593017914561323</v>
      </c>
      <c r="L271" s="2">
        <f t="shared" si="107"/>
        <v>0</v>
      </c>
      <c r="M271" s="2">
        <f t="shared" si="108"/>
        <v>1.0564997703261358E-2</v>
      </c>
      <c r="N271" s="1">
        <v>501</v>
      </c>
      <c r="O271" s="1">
        <v>1653</v>
      </c>
      <c r="Q271" s="1">
        <v>13</v>
      </c>
      <c r="R271" s="1">
        <v>10</v>
      </c>
      <c r="AG271" s="7">
        <f>IF(Q271&gt;0,RANK(Q271,(N271:P271,Q271:AE271)),0)</f>
        <v>3</v>
      </c>
      <c r="AH271" s="7">
        <f>IF(R271&gt;0,RANK(R271,(N271:P271,Q271:AE271)),0)</f>
        <v>4</v>
      </c>
      <c r="AI271" s="7">
        <f>IF(T271&gt;0,RANK(T271,(N271:P271,Q271:AE271)),0)</f>
        <v>0</v>
      </c>
      <c r="AJ271" s="7">
        <f>IF(S271&gt;0,RANK(S271,(N271:P271,Q271:AE271)),0)</f>
        <v>0</v>
      </c>
      <c r="AK271" s="2">
        <f t="shared" si="109"/>
        <v>5.9715204409738175E-3</v>
      </c>
      <c r="AL271" s="2">
        <f t="shared" si="110"/>
        <v>4.5934772622875514E-3</v>
      </c>
      <c r="AM271" s="2">
        <f t="shared" si="111"/>
        <v>0</v>
      </c>
      <c r="AN271" s="2">
        <f t="shared" si="112"/>
        <v>0</v>
      </c>
      <c r="AO271" s="2"/>
      <c r="AP271" t="s">
        <v>320</v>
      </c>
      <c r="AQ271" t="s">
        <v>955</v>
      </c>
      <c r="AR271" s="1">
        <v>4</v>
      </c>
      <c r="AT271" s="104">
        <v>8</v>
      </c>
      <c r="AU271" s="102">
        <v>9</v>
      </c>
      <c r="AV271" s="108">
        <f t="shared" si="113"/>
        <v>8009</v>
      </c>
      <c r="AX271" s="7" t="s">
        <v>538</v>
      </c>
      <c r="AY271"/>
    </row>
    <row r="272" spans="1:51" s="1" customFormat="1" hidden="1" outlineLevel="1">
      <c r="A272" t="s">
        <v>772</v>
      </c>
      <c r="B272" t="s">
        <v>955</v>
      </c>
      <c r="C272" s="1">
        <f t="shared" si="103"/>
        <v>1927</v>
      </c>
      <c r="D272" s="7">
        <f>RANK(N272,(N272:P272,Q272:AE272))</f>
        <v>2</v>
      </c>
      <c r="E272" s="7">
        <f>RANK(O272,(N272:P272,Q272:AE272))</f>
        <v>1</v>
      </c>
      <c r="F272" s="7">
        <f>IF(P272&gt;0,RANK(P272,(N272:P272,Q272:AE272)),0)</f>
        <v>0</v>
      </c>
      <c r="G272" s="1">
        <f t="shared" si="104"/>
        <v>636</v>
      </c>
      <c r="H272" s="2">
        <f t="shared" si="102"/>
        <v>0.33004670472236636</v>
      </c>
      <c r="I272" s="2"/>
      <c r="J272" s="2">
        <f t="shared" si="105"/>
        <v>0.32693305656460819</v>
      </c>
      <c r="K272" s="2">
        <f t="shared" si="106"/>
        <v>0.65697976128697455</v>
      </c>
      <c r="L272" s="2">
        <f t="shared" si="107"/>
        <v>0</v>
      </c>
      <c r="M272" s="2">
        <f t="shared" si="108"/>
        <v>1.6087182148417201E-2</v>
      </c>
      <c r="N272" s="1">
        <v>630</v>
      </c>
      <c r="O272" s="1">
        <v>1266</v>
      </c>
      <c r="Q272" s="1">
        <v>7</v>
      </c>
      <c r="R272" s="1">
        <v>24</v>
      </c>
      <c r="AG272" s="7">
        <f>IF(Q272&gt;0,RANK(Q272,(N272:P272,Q272:AE272)),0)</f>
        <v>4</v>
      </c>
      <c r="AH272" s="7">
        <f>IF(R272&gt;0,RANK(R272,(N272:P272,Q272:AE272)),0)</f>
        <v>3</v>
      </c>
      <c r="AI272" s="7">
        <f>IF(T272&gt;0,RANK(T272,(N272:P272,Q272:AE272)),0)</f>
        <v>0</v>
      </c>
      <c r="AJ272" s="7">
        <f>IF(S272&gt;0,RANK(S272,(N272:P272,Q272:AE272)),0)</f>
        <v>0</v>
      </c>
      <c r="AK272" s="2">
        <f t="shared" si="109"/>
        <v>3.6325895173845357E-3</v>
      </c>
      <c r="AL272" s="2">
        <f t="shared" si="110"/>
        <v>1.2454592631032694E-2</v>
      </c>
      <c r="AM272" s="2">
        <f t="shared" si="111"/>
        <v>0</v>
      </c>
      <c r="AN272" s="2">
        <f t="shared" si="112"/>
        <v>0</v>
      </c>
      <c r="AO272" s="2"/>
      <c r="AP272" t="s">
        <v>772</v>
      </c>
      <c r="AQ272" t="s">
        <v>955</v>
      </c>
      <c r="AR272" s="1">
        <v>4</v>
      </c>
      <c r="AT272" s="104">
        <v>8</v>
      </c>
      <c r="AU272" s="102">
        <v>11</v>
      </c>
      <c r="AV272" s="108">
        <f t="shared" si="113"/>
        <v>8011</v>
      </c>
      <c r="AX272" s="7" t="s">
        <v>538</v>
      </c>
      <c r="AY272"/>
    </row>
    <row r="273" spans="1:50" hidden="1" outlineLevel="1">
      <c r="A273" t="s">
        <v>773</v>
      </c>
      <c r="B273" t="s">
        <v>955</v>
      </c>
      <c r="C273" s="1">
        <f t="shared" si="103"/>
        <v>106436</v>
      </c>
      <c r="D273" s="7">
        <f>RANK(N273,(N273:P273,Q273:AE273))</f>
        <v>1</v>
      </c>
      <c r="E273" s="7">
        <f>RANK(O273,(N273:P273,Q273:AE273))</f>
        <v>2</v>
      </c>
      <c r="F273" s="7">
        <f>IF(P273&gt;0,RANK(P273,(N273:P273,Q273:AE273)),0)</f>
        <v>0</v>
      </c>
      <c r="G273" s="1">
        <f t="shared" si="104"/>
        <v>3865</v>
      </c>
      <c r="H273" s="2">
        <f t="shared" si="102"/>
        <v>3.6312901649817729E-2</v>
      </c>
      <c r="I273" s="2"/>
      <c r="J273" s="2">
        <f t="shared" si="105"/>
        <v>0.47755458679394192</v>
      </c>
      <c r="K273" s="2">
        <f t="shared" si="106"/>
        <v>0.44124168514412415</v>
      </c>
      <c r="L273" s="2">
        <f t="shared" si="107"/>
        <v>0</v>
      </c>
      <c r="M273" s="2">
        <f t="shared" si="108"/>
        <v>8.1203728061933933E-2</v>
      </c>
      <c r="N273" s="1">
        <v>50829</v>
      </c>
      <c r="O273" s="1">
        <v>46964</v>
      </c>
      <c r="Q273" s="1">
        <v>6295</v>
      </c>
      <c r="R273" s="1">
        <v>2348</v>
      </c>
      <c r="AG273" s="7">
        <f>IF(Q273&gt;0,RANK(Q273,(N273:P273,Q273:AE273)),0)</f>
        <v>3</v>
      </c>
      <c r="AH273" s="7">
        <f>IF(R273&gt;0,RANK(R273,(N273:P273,Q273:AE273)),0)</f>
        <v>4</v>
      </c>
      <c r="AI273" s="7">
        <f>IF(T273&gt;0,RANK(T273,(N273:P273,Q273:AE273)),0)</f>
        <v>0</v>
      </c>
      <c r="AJ273" s="7">
        <f>IF(S273&gt;0,RANK(S273,(N273:P273,Q273:AE273)),0)</f>
        <v>0</v>
      </c>
      <c r="AK273" s="2">
        <f t="shared" si="109"/>
        <v>5.9143522868202486E-2</v>
      </c>
      <c r="AL273" s="2">
        <f t="shared" si="110"/>
        <v>2.2060205193731443E-2</v>
      </c>
      <c r="AM273" s="2">
        <f t="shared" si="111"/>
        <v>0</v>
      </c>
      <c r="AN273" s="2">
        <f t="shared" si="112"/>
        <v>0</v>
      </c>
      <c r="AP273" t="s">
        <v>773</v>
      </c>
      <c r="AQ273" t="s">
        <v>955</v>
      </c>
      <c r="AR273">
        <v>2</v>
      </c>
      <c r="AT273" s="104">
        <v>8</v>
      </c>
      <c r="AU273" s="102">
        <v>13</v>
      </c>
      <c r="AV273" s="108">
        <f t="shared" si="113"/>
        <v>8013</v>
      </c>
      <c r="AX273" s="7" t="s">
        <v>538</v>
      </c>
    </row>
    <row r="274" spans="1:50" hidden="1" outlineLevel="1">
      <c r="A274" t="s">
        <v>4</v>
      </c>
      <c r="B274" t="s">
        <v>955</v>
      </c>
      <c r="C274" s="1">
        <f>SUM(N274:AE274)</f>
        <v>14200</v>
      </c>
      <c r="D274" s="7">
        <f>RANK(N274,(N274:P274,Q274:AE274))</f>
        <v>2</v>
      </c>
      <c r="E274" s="7">
        <f>RANK(O274,(N274:P274,Q274:AE274))</f>
        <v>1</v>
      </c>
      <c r="F274" s="7">
        <f>IF(P274&gt;0,RANK(P274,(N274:P274,Q274:AE274)),0)</f>
        <v>0</v>
      </c>
      <c r="G274" s="1">
        <f>MAX(N274:P274)-LARGE(N274:P274,2)</f>
        <v>4893</v>
      </c>
      <c r="H274" s="2">
        <f>G274/C274</f>
        <v>0.34457746478873241</v>
      </c>
      <c r="I274" s="2"/>
      <c r="J274" s="2">
        <f>IF($C274=0,"-",N274/$C274)</f>
        <v>0.31084507042253523</v>
      </c>
      <c r="K274" s="2">
        <f>IF($C274=0,"-",O274/$C274)</f>
        <v>0.65542253521126759</v>
      </c>
      <c r="L274" s="2">
        <f>IF($C274=0,"-",P274/$C274)</f>
        <v>0</v>
      </c>
      <c r="M274" s="2">
        <f>IF(C274=0,"-",(1-J274-K274-L274))</f>
        <v>3.3732394366197238E-2</v>
      </c>
      <c r="N274" s="1">
        <v>4414</v>
      </c>
      <c r="O274" s="1">
        <v>9307</v>
      </c>
      <c r="Q274" s="1">
        <v>285</v>
      </c>
      <c r="R274" s="1">
        <v>194</v>
      </c>
      <c r="AG274" s="7">
        <f>IF(Q274&gt;0,RANK(Q274,(N274:P274,Q274:AE274)),0)</f>
        <v>3</v>
      </c>
      <c r="AH274" s="7">
        <f>IF(R274&gt;0,RANK(R274,(N274:P274,Q274:AE274)),0)</f>
        <v>4</v>
      </c>
      <c r="AI274" s="7">
        <f>IF(T274&gt;0,RANK(T274,(N274:P274,Q274:AE274)),0)</f>
        <v>0</v>
      </c>
      <c r="AJ274" s="7">
        <f>IF(S274&gt;0,RANK(S274,(N274:P274,Q274:AE274)),0)</f>
        <v>0</v>
      </c>
      <c r="AK274" s="2">
        <f>IF($C274=0,"-",Q274/$C274)</f>
        <v>2.0070422535211269E-2</v>
      </c>
      <c r="AL274" s="2">
        <f>IF($C274=0,"-",R274/$C274)</f>
        <v>1.3661971830985916E-2</v>
      </c>
      <c r="AM274" s="2">
        <f>IF($C274=0,"-",T274/$C274)</f>
        <v>0</v>
      </c>
      <c r="AN274" s="2">
        <f>IF($C274=0,"-",S274/$C274)</f>
        <v>0</v>
      </c>
      <c r="AP274" t="s">
        <v>4</v>
      </c>
      <c r="AQ274" t="s">
        <v>955</v>
      </c>
      <c r="AT274" s="104">
        <v>8</v>
      </c>
      <c r="AU274" s="102">
        <v>14</v>
      </c>
      <c r="AV274" s="108">
        <f t="shared" si="113"/>
        <v>8014</v>
      </c>
      <c r="AX274" s="7" t="s">
        <v>538</v>
      </c>
    </row>
    <row r="275" spans="1:50" hidden="1" outlineLevel="1">
      <c r="A275" t="s">
        <v>2498</v>
      </c>
      <c r="B275" t="s">
        <v>955</v>
      </c>
      <c r="C275" s="1">
        <f t="shared" si="103"/>
        <v>6880</v>
      </c>
      <c r="D275" s="7">
        <f>RANK(N275,(N275:P275,Q275:AE275))</f>
        <v>2</v>
      </c>
      <c r="E275" s="7">
        <f>RANK(O275,(N275:P275,Q275:AE275))</f>
        <v>1</v>
      </c>
      <c r="F275" s="7">
        <f>IF(P275&gt;0,RANK(P275,(N275:P275,Q275:AE275)),0)</f>
        <v>0</v>
      </c>
      <c r="G275" s="1">
        <f t="shared" si="104"/>
        <v>1793</v>
      </c>
      <c r="H275" s="2">
        <f t="shared" si="102"/>
        <v>0.26061046511627906</v>
      </c>
      <c r="I275" s="2"/>
      <c r="J275" s="2">
        <f t="shared" si="105"/>
        <v>0.34796511627906979</v>
      </c>
      <c r="K275" s="2">
        <f t="shared" si="106"/>
        <v>0.60857558139534884</v>
      </c>
      <c r="L275" s="2">
        <f t="shared" si="107"/>
        <v>0</v>
      </c>
      <c r="M275" s="2">
        <f t="shared" si="108"/>
        <v>4.3459302325581373E-2</v>
      </c>
      <c r="N275" s="1">
        <v>2394</v>
      </c>
      <c r="O275" s="1">
        <v>4187</v>
      </c>
      <c r="Q275" s="1">
        <v>202</v>
      </c>
      <c r="R275" s="1">
        <v>97</v>
      </c>
      <c r="AG275" s="7">
        <f>IF(Q275&gt;0,RANK(Q275,(N275:P275,Q275:AE275)),0)</f>
        <v>3</v>
      </c>
      <c r="AH275" s="7">
        <f>IF(R275&gt;0,RANK(R275,(N275:P275,Q275:AE275)),0)</f>
        <v>4</v>
      </c>
      <c r="AI275" s="7">
        <f>IF(T275&gt;0,RANK(T275,(N275:P275,Q275:AE275)),0)</f>
        <v>0</v>
      </c>
      <c r="AJ275" s="7">
        <f>IF(S275&gt;0,RANK(S275,(N275:P275,Q275:AE275)),0)</f>
        <v>0</v>
      </c>
      <c r="AK275" s="2">
        <f t="shared" si="109"/>
        <v>2.9360465116279068E-2</v>
      </c>
      <c r="AL275" s="2">
        <f t="shared" si="110"/>
        <v>1.4098837209302325E-2</v>
      </c>
      <c r="AM275" s="2">
        <f t="shared" si="111"/>
        <v>0</v>
      </c>
      <c r="AN275" s="2">
        <f t="shared" si="112"/>
        <v>0</v>
      </c>
      <c r="AP275" t="s">
        <v>2498</v>
      </c>
      <c r="AQ275" t="s">
        <v>955</v>
      </c>
      <c r="AR275">
        <v>3</v>
      </c>
      <c r="AT275" s="104">
        <v>8</v>
      </c>
      <c r="AU275" s="102">
        <v>15</v>
      </c>
      <c r="AV275" s="108">
        <f t="shared" si="113"/>
        <v>8015</v>
      </c>
      <c r="AX275" s="7" t="s">
        <v>538</v>
      </c>
    </row>
    <row r="276" spans="1:50" hidden="1" outlineLevel="1">
      <c r="A276" t="s">
        <v>1713</v>
      </c>
      <c r="B276" t="s">
        <v>955</v>
      </c>
      <c r="C276" s="1">
        <f t="shared" si="103"/>
        <v>1065</v>
      </c>
      <c r="D276" s="7">
        <f>RANK(N276,(N276:P276,Q276:AE276))</f>
        <v>2</v>
      </c>
      <c r="E276" s="7">
        <f>RANK(O276,(N276:P276,Q276:AE276))</f>
        <v>1</v>
      </c>
      <c r="F276" s="7">
        <f>IF(P276&gt;0,RANK(P276,(N276:P276,Q276:AE276)),0)</f>
        <v>0</v>
      </c>
      <c r="G276" s="1">
        <f t="shared" si="104"/>
        <v>725</v>
      </c>
      <c r="H276" s="2">
        <f t="shared" si="102"/>
        <v>0.68075117370892024</v>
      </c>
      <c r="I276" s="2"/>
      <c r="J276" s="2">
        <f t="shared" si="105"/>
        <v>0.15492957746478872</v>
      </c>
      <c r="K276" s="2">
        <f t="shared" si="106"/>
        <v>0.83568075117370888</v>
      </c>
      <c r="L276" s="2">
        <f t="shared" si="107"/>
        <v>0</v>
      </c>
      <c r="M276" s="2">
        <f t="shared" si="108"/>
        <v>9.3896713615023719E-3</v>
      </c>
      <c r="N276" s="1">
        <v>165</v>
      </c>
      <c r="O276" s="1">
        <v>890</v>
      </c>
      <c r="Q276" s="1">
        <v>3</v>
      </c>
      <c r="R276" s="1">
        <v>7</v>
      </c>
      <c r="AG276" s="7">
        <f>IF(Q276&gt;0,RANK(Q276,(N276:P276,Q276:AE276)),0)</f>
        <v>4</v>
      </c>
      <c r="AH276" s="7">
        <f>IF(R276&gt;0,RANK(R276,(N276:P276,Q276:AE276)),0)</f>
        <v>3</v>
      </c>
      <c r="AI276" s="7">
        <f>IF(T276&gt;0,RANK(T276,(N276:P276,Q276:AE276)),0)</f>
        <v>0</v>
      </c>
      <c r="AJ276" s="7">
        <f>IF(S276&gt;0,RANK(S276,(N276:P276,Q276:AE276)),0)</f>
        <v>0</v>
      </c>
      <c r="AK276" s="2">
        <f t="shared" si="109"/>
        <v>2.8169014084507044E-3</v>
      </c>
      <c r="AL276" s="2">
        <f t="shared" si="110"/>
        <v>6.5727699530516428E-3</v>
      </c>
      <c r="AM276" s="2">
        <f t="shared" si="111"/>
        <v>0</v>
      </c>
      <c r="AN276" s="2">
        <f t="shared" si="112"/>
        <v>0</v>
      </c>
      <c r="AP276" t="s">
        <v>1713</v>
      </c>
      <c r="AQ276" t="s">
        <v>955</v>
      </c>
      <c r="AR276" s="1">
        <v>4</v>
      </c>
      <c r="AT276" s="104">
        <v>8</v>
      </c>
      <c r="AU276" s="102">
        <v>17</v>
      </c>
      <c r="AV276" s="108">
        <f t="shared" si="113"/>
        <v>8017</v>
      </c>
      <c r="AX276" s="7" t="s">
        <v>538</v>
      </c>
    </row>
    <row r="277" spans="1:50" hidden="1" outlineLevel="1">
      <c r="A277" t="s">
        <v>1712</v>
      </c>
      <c r="B277" t="s">
        <v>955</v>
      </c>
      <c r="C277" s="1">
        <f t="shared" si="103"/>
        <v>4045</v>
      </c>
      <c r="D277" s="7">
        <f>RANK(N277,(N277:P277,Q277:AE277))</f>
        <v>2</v>
      </c>
      <c r="E277" s="7">
        <f>RANK(O277,(N277:P277,Q277:AE277))</f>
        <v>1</v>
      </c>
      <c r="F277" s="7">
        <f>IF(P277&gt;0,RANK(P277,(N277:P277,Q277:AE277)),0)</f>
        <v>0</v>
      </c>
      <c r="G277" s="1">
        <f t="shared" si="104"/>
        <v>882</v>
      </c>
      <c r="H277" s="2">
        <f t="shared" si="102"/>
        <v>0.21804697156983932</v>
      </c>
      <c r="I277" s="2"/>
      <c r="J277" s="2">
        <f t="shared" si="105"/>
        <v>0.3624227441285538</v>
      </c>
      <c r="K277" s="2">
        <f t="shared" si="106"/>
        <v>0.58046971569839312</v>
      </c>
      <c r="L277" s="2">
        <f t="shared" si="107"/>
        <v>0</v>
      </c>
      <c r="M277" s="2">
        <f t="shared" si="108"/>
        <v>5.7107540173053084E-2</v>
      </c>
      <c r="N277" s="1">
        <v>1466</v>
      </c>
      <c r="O277" s="1">
        <v>2348</v>
      </c>
      <c r="Q277" s="1">
        <v>122</v>
      </c>
      <c r="R277" s="1">
        <v>109</v>
      </c>
      <c r="AG277" s="7">
        <f>IF(Q277&gt;0,RANK(Q277,(N277:P277,Q277:AE277)),0)</f>
        <v>3</v>
      </c>
      <c r="AH277" s="7">
        <f>IF(R277&gt;0,RANK(R277,(N277:P277,Q277:AE277)),0)</f>
        <v>4</v>
      </c>
      <c r="AI277" s="7">
        <f>IF(T277&gt;0,RANK(T277,(N277:P277,Q277:AE277)),0)</f>
        <v>0</v>
      </c>
      <c r="AJ277" s="7">
        <f>IF(S277&gt;0,RANK(S277,(N277:P277,Q277:AE277)),0)</f>
        <v>0</v>
      </c>
      <c r="AK277" s="2">
        <f t="shared" si="109"/>
        <v>3.016069221260816E-2</v>
      </c>
      <c r="AL277" s="2">
        <f t="shared" si="110"/>
        <v>2.6946847960444994E-2</v>
      </c>
      <c r="AM277" s="2">
        <f t="shared" si="111"/>
        <v>0</v>
      </c>
      <c r="AN277" s="2">
        <f t="shared" si="112"/>
        <v>0</v>
      </c>
      <c r="AP277" t="s">
        <v>1712</v>
      </c>
      <c r="AQ277" t="s">
        <v>955</v>
      </c>
      <c r="AR277">
        <v>2</v>
      </c>
      <c r="AT277" s="104">
        <v>8</v>
      </c>
      <c r="AU277" s="102">
        <v>19</v>
      </c>
      <c r="AV277" s="108">
        <f t="shared" si="113"/>
        <v>8019</v>
      </c>
      <c r="AX277" s="7" t="s">
        <v>538</v>
      </c>
    </row>
    <row r="278" spans="1:50" hidden="1" outlineLevel="1">
      <c r="A278" t="s">
        <v>2262</v>
      </c>
      <c r="B278" t="s">
        <v>955</v>
      </c>
      <c r="C278" s="1">
        <f t="shared" si="103"/>
        <v>3227</v>
      </c>
      <c r="D278" s="7">
        <f>RANK(N278,(N278:P278,Q278:AE278))</f>
        <v>2</v>
      </c>
      <c r="E278" s="7">
        <f>RANK(O278,(N278:P278,Q278:AE278))</f>
        <v>1</v>
      </c>
      <c r="F278" s="7">
        <f>IF(P278&gt;0,RANK(P278,(N278:P278,Q278:AE278)),0)</f>
        <v>0</v>
      </c>
      <c r="G278" s="1">
        <f t="shared" si="104"/>
        <v>502</v>
      </c>
      <c r="H278" s="2">
        <f t="shared" si="102"/>
        <v>0.15556244189649829</v>
      </c>
      <c r="I278" s="2"/>
      <c r="J278" s="2">
        <f t="shared" si="105"/>
        <v>0.41493647350480323</v>
      </c>
      <c r="K278" s="2">
        <f t="shared" si="106"/>
        <v>0.57049891540130149</v>
      </c>
      <c r="L278" s="2">
        <f t="shared" si="107"/>
        <v>0</v>
      </c>
      <c r="M278" s="2">
        <f t="shared" si="108"/>
        <v>1.4564611093895286E-2</v>
      </c>
      <c r="N278" s="1">
        <v>1339</v>
      </c>
      <c r="O278" s="1">
        <v>1841</v>
      </c>
      <c r="Q278" s="1">
        <v>26</v>
      </c>
      <c r="R278" s="1">
        <v>21</v>
      </c>
      <c r="AG278" s="7">
        <f>IF(Q278&gt;0,RANK(Q278,(N278:P278,Q278:AE278)),0)</f>
        <v>3</v>
      </c>
      <c r="AH278" s="7">
        <f>IF(R278&gt;0,RANK(R278,(N278:P278,Q278:AE278)),0)</f>
        <v>4</v>
      </c>
      <c r="AI278" s="7">
        <f>IF(T278&gt;0,RANK(T278,(N278:P278,Q278:AE278)),0)</f>
        <v>0</v>
      </c>
      <c r="AJ278" s="7">
        <f>IF(S278&gt;0,RANK(S278,(N278:P278,Q278:AE278)),0)</f>
        <v>0</v>
      </c>
      <c r="AK278" s="2">
        <f t="shared" si="109"/>
        <v>8.0570189030058879E-3</v>
      </c>
      <c r="AL278" s="2">
        <f t="shared" si="110"/>
        <v>6.5075921908893707E-3</v>
      </c>
      <c r="AM278" s="2">
        <f t="shared" si="111"/>
        <v>0</v>
      </c>
      <c r="AN278" s="2">
        <f t="shared" si="112"/>
        <v>0</v>
      </c>
      <c r="AP278" t="s">
        <v>2262</v>
      </c>
      <c r="AQ278" t="s">
        <v>955</v>
      </c>
      <c r="AR278">
        <v>3</v>
      </c>
      <c r="AT278" s="104">
        <v>8</v>
      </c>
      <c r="AU278" s="102">
        <v>21</v>
      </c>
      <c r="AV278" s="108">
        <f t="shared" si="113"/>
        <v>8021</v>
      </c>
      <c r="AX278" s="7" t="s">
        <v>538</v>
      </c>
    </row>
    <row r="279" spans="1:50" hidden="1" outlineLevel="1">
      <c r="A279" t="s">
        <v>1238</v>
      </c>
      <c r="B279" t="s">
        <v>955</v>
      </c>
      <c r="C279" s="1">
        <f t="shared" si="103"/>
        <v>1598</v>
      </c>
      <c r="D279" s="7">
        <f>RANK(N279,(N279:P279,Q279:AE279))</f>
        <v>2</v>
      </c>
      <c r="E279" s="7">
        <f>RANK(O279,(N279:P279,Q279:AE279))</f>
        <v>1</v>
      </c>
      <c r="F279" s="7">
        <f>IF(P279&gt;0,RANK(P279,(N279:P279,Q279:AE279)),0)</f>
        <v>0</v>
      </c>
      <c r="G279" s="1">
        <f t="shared" si="104"/>
        <v>18</v>
      </c>
      <c r="H279" s="2">
        <f t="shared" si="102"/>
        <v>1.1264080100125156E-2</v>
      </c>
      <c r="I279" s="2"/>
      <c r="J279" s="2">
        <f t="shared" si="105"/>
        <v>0.47684605757196497</v>
      </c>
      <c r="K279" s="2">
        <f t="shared" si="106"/>
        <v>0.48811013767209011</v>
      </c>
      <c r="L279" s="2">
        <f t="shared" si="107"/>
        <v>0</v>
      </c>
      <c r="M279" s="2">
        <f t="shared" si="108"/>
        <v>3.5043804755944929E-2</v>
      </c>
      <c r="N279" s="1">
        <v>762</v>
      </c>
      <c r="O279" s="1">
        <v>780</v>
      </c>
      <c r="Q279" s="1">
        <v>33</v>
      </c>
      <c r="R279" s="1">
        <v>23</v>
      </c>
      <c r="AG279" s="7">
        <f>IF(Q279&gt;0,RANK(Q279,(N279:P279,Q279:AE279)),0)</f>
        <v>3</v>
      </c>
      <c r="AH279" s="7">
        <f>IF(R279&gt;0,RANK(R279,(N279:P279,Q279:AE279)),0)</f>
        <v>4</v>
      </c>
      <c r="AI279" s="7">
        <f>IF(T279&gt;0,RANK(T279,(N279:P279,Q279:AE279)),0)</f>
        <v>0</v>
      </c>
      <c r="AJ279" s="7">
        <f>IF(S279&gt;0,RANK(S279,(N279:P279,Q279:AE279)),0)</f>
        <v>0</v>
      </c>
      <c r="AK279" s="2">
        <f t="shared" si="109"/>
        <v>2.065081351689612E-2</v>
      </c>
      <c r="AL279" s="2">
        <f t="shared" si="110"/>
        <v>1.4392991239048811E-2</v>
      </c>
      <c r="AM279" s="2">
        <f t="shared" si="111"/>
        <v>0</v>
      </c>
      <c r="AN279" s="2">
        <f t="shared" si="112"/>
        <v>0</v>
      </c>
      <c r="AP279" t="s">
        <v>1238</v>
      </c>
      <c r="AQ279" t="s">
        <v>955</v>
      </c>
      <c r="AR279">
        <v>3</v>
      </c>
      <c r="AT279" s="104">
        <v>8</v>
      </c>
      <c r="AU279" s="102">
        <v>23</v>
      </c>
      <c r="AV279" s="108">
        <f t="shared" si="113"/>
        <v>8023</v>
      </c>
      <c r="AX279" s="7" t="s">
        <v>538</v>
      </c>
    </row>
    <row r="280" spans="1:50" hidden="1" outlineLevel="1">
      <c r="A280" t="s">
        <v>1959</v>
      </c>
      <c r="B280" t="s">
        <v>955</v>
      </c>
      <c r="C280" s="1">
        <f t="shared" si="103"/>
        <v>1305</v>
      </c>
      <c r="D280" s="7">
        <f>RANK(N280,(N280:P280,Q280:AE280))</f>
        <v>2</v>
      </c>
      <c r="E280" s="7">
        <f>RANK(O280,(N280:P280,Q280:AE280))</f>
        <v>1</v>
      </c>
      <c r="F280" s="7">
        <f>IF(P280&gt;0,RANK(P280,(N280:P280,Q280:AE280)),0)</f>
        <v>0</v>
      </c>
      <c r="G280" s="1">
        <f t="shared" si="104"/>
        <v>530</v>
      </c>
      <c r="H280" s="2">
        <f t="shared" si="102"/>
        <v>0.4061302681992337</v>
      </c>
      <c r="I280" s="2"/>
      <c r="J280" s="2">
        <f t="shared" si="105"/>
        <v>0.28659003831417623</v>
      </c>
      <c r="K280" s="2">
        <f t="shared" si="106"/>
        <v>0.69272030651340999</v>
      </c>
      <c r="L280" s="2">
        <f t="shared" si="107"/>
        <v>0</v>
      </c>
      <c r="M280" s="2">
        <f t="shared" si="108"/>
        <v>2.0689655172413834E-2</v>
      </c>
      <c r="N280" s="1">
        <v>374</v>
      </c>
      <c r="O280" s="1">
        <v>904</v>
      </c>
      <c r="Q280" s="1">
        <v>9</v>
      </c>
      <c r="R280" s="1">
        <v>18</v>
      </c>
      <c r="AG280" s="7">
        <f>IF(Q280&gt;0,RANK(Q280,(N280:P280,Q280:AE280)),0)</f>
        <v>4</v>
      </c>
      <c r="AH280" s="7">
        <f>IF(R280&gt;0,RANK(R280,(N280:P280,Q280:AE280)),0)</f>
        <v>3</v>
      </c>
      <c r="AI280" s="7">
        <f>IF(T280&gt;0,RANK(T280,(N280:P280,Q280:AE280)),0)</f>
        <v>0</v>
      </c>
      <c r="AJ280" s="7">
        <f>IF(S280&gt;0,RANK(S280,(N280:P280,Q280:AE280)),0)</f>
        <v>0</v>
      </c>
      <c r="AK280" s="2">
        <f t="shared" si="109"/>
        <v>6.8965517241379309E-3</v>
      </c>
      <c r="AL280" s="2">
        <f t="shared" si="110"/>
        <v>1.3793103448275862E-2</v>
      </c>
      <c r="AM280" s="2">
        <f t="shared" si="111"/>
        <v>0</v>
      </c>
      <c r="AN280" s="2">
        <f t="shared" si="112"/>
        <v>0</v>
      </c>
      <c r="AP280" t="s">
        <v>1959</v>
      </c>
      <c r="AQ280" t="s">
        <v>955</v>
      </c>
      <c r="AR280">
        <v>4</v>
      </c>
      <c r="AT280" s="104">
        <v>8</v>
      </c>
      <c r="AU280" s="102">
        <v>25</v>
      </c>
      <c r="AV280" s="108">
        <f t="shared" si="113"/>
        <v>8025</v>
      </c>
      <c r="AX280" s="7" t="s">
        <v>538</v>
      </c>
    </row>
    <row r="281" spans="1:50" hidden="1" outlineLevel="1">
      <c r="A281" t="s">
        <v>1684</v>
      </c>
      <c r="B281" t="s">
        <v>955</v>
      </c>
      <c r="C281" s="1">
        <f t="shared" si="103"/>
        <v>1974</v>
      </c>
      <c r="D281" s="7">
        <f>RANK(N281,(N281:P281,Q281:AE281))</f>
        <v>2</v>
      </c>
      <c r="E281" s="7">
        <f>RANK(O281,(N281:P281,Q281:AE281))</f>
        <v>1</v>
      </c>
      <c r="F281" s="7">
        <f>IF(P281&gt;0,RANK(P281,(N281:P281,Q281:AE281)),0)</f>
        <v>0</v>
      </c>
      <c r="G281" s="1">
        <f t="shared" si="104"/>
        <v>1090</v>
      </c>
      <c r="H281" s="2">
        <f t="shared" si="102"/>
        <v>0.5521783181357649</v>
      </c>
      <c r="I281" s="2"/>
      <c r="J281" s="2">
        <f t="shared" si="105"/>
        <v>0.20719351570415401</v>
      </c>
      <c r="K281" s="2">
        <f t="shared" si="106"/>
        <v>0.75937183383991891</v>
      </c>
      <c r="L281" s="2">
        <f t="shared" si="107"/>
        <v>0</v>
      </c>
      <c r="M281" s="2">
        <f t="shared" si="108"/>
        <v>3.3434650455927084E-2</v>
      </c>
      <c r="N281" s="1">
        <v>409</v>
      </c>
      <c r="O281" s="1">
        <v>1499</v>
      </c>
      <c r="Q281" s="1">
        <v>36</v>
      </c>
      <c r="R281" s="1">
        <v>30</v>
      </c>
      <c r="AG281" s="7">
        <f>IF(Q281&gt;0,RANK(Q281,(N281:P281,Q281:AE281)),0)</f>
        <v>3</v>
      </c>
      <c r="AH281" s="7">
        <f>IF(R281&gt;0,RANK(R281,(N281:P281,Q281:AE281)),0)</f>
        <v>4</v>
      </c>
      <c r="AI281" s="7">
        <f>IF(T281&gt;0,RANK(T281,(N281:P281,Q281:AE281)),0)</f>
        <v>0</v>
      </c>
      <c r="AJ281" s="7">
        <f>IF(S281&gt;0,RANK(S281,(N281:P281,Q281:AE281)),0)</f>
        <v>0</v>
      </c>
      <c r="AK281" s="2">
        <f t="shared" si="109"/>
        <v>1.82370820668693E-2</v>
      </c>
      <c r="AL281" s="2">
        <f t="shared" si="110"/>
        <v>1.5197568389057751E-2</v>
      </c>
      <c r="AM281" s="2">
        <f t="shared" si="111"/>
        <v>0</v>
      </c>
      <c r="AN281" s="2">
        <f t="shared" si="112"/>
        <v>0</v>
      </c>
      <c r="AP281" t="s">
        <v>1684</v>
      </c>
      <c r="AQ281" t="s">
        <v>955</v>
      </c>
      <c r="AR281">
        <v>3</v>
      </c>
      <c r="AT281" s="104">
        <v>8</v>
      </c>
      <c r="AU281" s="102">
        <v>27</v>
      </c>
      <c r="AV281" s="108">
        <f t="shared" si="113"/>
        <v>8027</v>
      </c>
      <c r="AX281" s="7" t="s">
        <v>538</v>
      </c>
    </row>
    <row r="282" spans="1:50" hidden="1" outlineLevel="1">
      <c r="A282" t="s">
        <v>1685</v>
      </c>
      <c r="B282" t="s">
        <v>955</v>
      </c>
      <c r="C282" s="1">
        <f t="shared" si="103"/>
        <v>11238</v>
      </c>
      <c r="D282" s="7">
        <f>RANK(N282,(N282:P282,Q282:AE282))</f>
        <v>2</v>
      </c>
      <c r="E282" s="7">
        <f>RANK(O282,(N282:P282,Q282:AE282))</f>
        <v>1</v>
      </c>
      <c r="F282" s="7">
        <f>IF(P282&gt;0,RANK(P282,(N282:P282,Q282:AE282)),0)</f>
        <v>0</v>
      </c>
      <c r="G282" s="1">
        <f t="shared" si="104"/>
        <v>5187</v>
      </c>
      <c r="H282" s="2">
        <f t="shared" si="102"/>
        <v>0.46155899626268021</v>
      </c>
      <c r="I282" s="2"/>
      <c r="J282" s="2">
        <f t="shared" si="105"/>
        <v>0.24363765794625378</v>
      </c>
      <c r="K282" s="2">
        <f t="shared" si="106"/>
        <v>0.70519665420893396</v>
      </c>
      <c r="L282" s="2">
        <f t="shared" si="107"/>
        <v>0</v>
      </c>
      <c r="M282" s="2">
        <f t="shared" si="108"/>
        <v>5.1165687844812235E-2</v>
      </c>
      <c r="N282" s="1">
        <v>2738</v>
      </c>
      <c r="O282" s="1">
        <v>7925</v>
      </c>
      <c r="Q282" s="1">
        <v>337</v>
      </c>
      <c r="R282" s="1">
        <v>238</v>
      </c>
      <c r="AG282" s="7">
        <f>IF(Q282&gt;0,RANK(Q282,(N282:P282,Q282:AE282)),0)</f>
        <v>3</v>
      </c>
      <c r="AH282" s="7">
        <f>IF(R282&gt;0,RANK(R282,(N282:P282,Q282:AE282)),0)</f>
        <v>4</v>
      </c>
      <c r="AI282" s="7">
        <f>IF(T282&gt;0,RANK(T282,(N282:P282,Q282:AE282)),0)</f>
        <v>0</v>
      </c>
      <c r="AJ282" s="7">
        <f>IF(S282&gt;0,RANK(S282,(N282:P282,Q282:AE282)),0)</f>
        <v>0</v>
      </c>
      <c r="AK282" s="2">
        <f t="shared" si="109"/>
        <v>2.9987542267307349E-2</v>
      </c>
      <c r="AL282" s="2">
        <f t="shared" si="110"/>
        <v>2.1178145577504894E-2</v>
      </c>
      <c r="AM282" s="2">
        <f t="shared" si="111"/>
        <v>0</v>
      </c>
      <c r="AN282" s="2">
        <f t="shared" si="112"/>
        <v>0</v>
      </c>
      <c r="AP282" t="s">
        <v>1685</v>
      </c>
      <c r="AQ282" t="s">
        <v>955</v>
      </c>
      <c r="AR282">
        <v>3</v>
      </c>
      <c r="AT282" s="104">
        <v>8</v>
      </c>
      <c r="AU282" s="102">
        <v>29</v>
      </c>
      <c r="AV282" s="108">
        <f t="shared" si="113"/>
        <v>8029</v>
      </c>
      <c r="AX282" s="7" t="s">
        <v>538</v>
      </c>
    </row>
    <row r="283" spans="1:50" hidden="1" outlineLevel="1">
      <c r="A283" t="s">
        <v>2312</v>
      </c>
      <c r="B283" t="s">
        <v>955</v>
      </c>
      <c r="C283" s="1">
        <f t="shared" si="103"/>
        <v>153065</v>
      </c>
      <c r="D283" s="7">
        <f>RANK(N283,(N283:P283,Q283:AE283))</f>
        <v>1</v>
      </c>
      <c r="E283" s="7">
        <f>RANK(O283,(N283:P283,Q283:AE283))</f>
        <v>2</v>
      </c>
      <c r="F283" s="7">
        <f>IF(P283&gt;0,RANK(P283,(N283:P283,Q283:AE283)),0)</f>
        <v>0</v>
      </c>
      <c r="G283" s="1">
        <f t="shared" si="104"/>
        <v>10879</v>
      </c>
      <c r="H283" s="2">
        <f t="shared" si="102"/>
        <v>7.1074380165289261E-2</v>
      </c>
      <c r="I283" s="2"/>
      <c r="J283" s="2">
        <f t="shared" si="105"/>
        <v>0.51506222846503125</v>
      </c>
      <c r="K283" s="2">
        <f t="shared" si="106"/>
        <v>0.44398784829974192</v>
      </c>
      <c r="L283" s="2">
        <f t="shared" si="107"/>
        <v>0</v>
      </c>
      <c r="M283" s="2">
        <f t="shared" si="108"/>
        <v>4.0949923235226837E-2</v>
      </c>
      <c r="N283" s="1">
        <v>78838</v>
      </c>
      <c r="O283" s="1">
        <v>67959</v>
      </c>
      <c r="Q283" s="1">
        <v>4297</v>
      </c>
      <c r="R283" s="1">
        <v>1971</v>
      </c>
      <c r="AG283" s="7">
        <f>IF(Q283&gt;0,RANK(Q283,(N283:P283,Q283:AE283)),0)</f>
        <v>3</v>
      </c>
      <c r="AH283" s="7">
        <f>IF(R283&gt;0,RANK(R283,(N283:P283,Q283:AE283)),0)</f>
        <v>4</v>
      </c>
      <c r="AI283" s="7">
        <f>IF(T283&gt;0,RANK(T283,(N283:P283,Q283:AE283)),0)</f>
        <v>0</v>
      </c>
      <c r="AJ283" s="7">
        <f>IF(S283&gt;0,RANK(S283,(N283:P283,Q283:AE283)),0)</f>
        <v>0</v>
      </c>
      <c r="AK283" s="2">
        <f t="shared" si="109"/>
        <v>2.8073040864991995E-2</v>
      </c>
      <c r="AL283" s="2">
        <f t="shared" si="110"/>
        <v>1.2876882370234868E-2</v>
      </c>
      <c r="AM283" s="2">
        <f t="shared" si="111"/>
        <v>0</v>
      </c>
      <c r="AN283" s="2">
        <f t="shared" si="112"/>
        <v>0</v>
      </c>
      <c r="AP283" t="s">
        <v>2312</v>
      </c>
      <c r="AQ283" t="s">
        <v>955</v>
      </c>
      <c r="AR283">
        <v>1</v>
      </c>
      <c r="AT283" s="104">
        <v>8</v>
      </c>
      <c r="AU283" s="102">
        <v>31</v>
      </c>
      <c r="AV283" s="108">
        <f t="shared" si="113"/>
        <v>8031</v>
      </c>
      <c r="AX283" s="7" t="s">
        <v>538</v>
      </c>
    </row>
    <row r="284" spans="1:50" hidden="1" outlineLevel="1">
      <c r="A284" t="s">
        <v>2313</v>
      </c>
      <c r="B284" t="s">
        <v>955</v>
      </c>
      <c r="C284" s="1">
        <f t="shared" si="103"/>
        <v>856</v>
      </c>
      <c r="D284" s="7">
        <f>RANK(N284,(N284:P284,Q284:AE284))</f>
        <v>2</v>
      </c>
      <c r="E284" s="7">
        <f>RANK(O284,(N284:P284,Q284:AE284))</f>
        <v>1</v>
      </c>
      <c r="F284" s="7">
        <f>IF(P284&gt;0,RANK(P284,(N284:P284,Q284:AE284)),0)</f>
        <v>0</v>
      </c>
      <c r="G284" s="1">
        <f t="shared" si="104"/>
        <v>220</v>
      </c>
      <c r="H284" s="2">
        <f t="shared" si="102"/>
        <v>0.2570093457943925</v>
      </c>
      <c r="I284" s="2"/>
      <c r="J284" s="2">
        <f t="shared" si="105"/>
        <v>0.34813084112149534</v>
      </c>
      <c r="K284" s="2">
        <f t="shared" si="106"/>
        <v>0.60514018691588789</v>
      </c>
      <c r="L284" s="2">
        <f t="shared" si="107"/>
        <v>0</v>
      </c>
      <c r="M284" s="2">
        <f t="shared" si="108"/>
        <v>4.6728971962616717E-2</v>
      </c>
      <c r="N284" s="1">
        <v>298</v>
      </c>
      <c r="O284" s="1">
        <v>518</v>
      </c>
      <c r="Q284" s="1">
        <v>28</v>
      </c>
      <c r="R284" s="1">
        <v>12</v>
      </c>
      <c r="AG284" s="7">
        <f>IF(Q284&gt;0,RANK(Q284,(N284:P284,Q284:AE284)),0)</f>
        <v>3</v>
      </c>
      <c r="AH284" s="7">
        <f>IF(R284&gt;0,RANK(R284,(N284:P284,Q284:AE284)),0)</f>
        <v>4</v>
      </c>
      <c r="AI284" s="7">
        <f>IF(T284&gt;0,RANK(T284,(N284:P284,Q284:AE284)),0)</f>
        <v>0</v>
      </c>
      <c r="AJ284" s="7">
        <f>IF(S284&gt;0,RANK(S284,(N284:P284,Q284:AE284)),0)</f>
        <v>0</v>
      </c>
      <c r="AK284" s="2">
        <f t="shared" si="109"/>
        <v>3.2710280373831772E-2</v>
      </c>
      <c r="AL284" s="2">
        <f t="shared" si="110"/>
        <v>1.4018691588785047E-2</v>
      </c>
      <c r="AM284" s="2">
        <f t="shared" si="111"/>
        <v>0</v>
      </c>
      <c r="AN284" s="2">
        <f t="shared" si="112"/>
        <v>0</v>
      </c>
      <c r="AP284" t="s">
        <v>2313</v>
      </c>
      <c r="AQ284" t="s">
        <v>955</v>
      </c>
      <c r="AR284">
        <v>3</v>
      </c>
      <c r="AT284" s="104">
        <v>8</v>
      </c>
      <c r="AU284" s="102">
        <v>33</v>
      </c>
      <c r="AV284" s="108">
        <f t="shared" si="113"/>
        <v>8033</v>
      </c>
      <c r="AX284" s="7" t="s">
        <v>538</v>
      </c>
    </row>
    <row r="285" spans="1:50" hidden="1" outlineLevel="1">
      <c r="A285" t="s">
        <v>2899</v>
      </c>
      <c r="B285" t="s">
        <v>955</v>
      </c>
      <c r="C285" s="1">
        <f t="shared" si="103"/>
        <v>73996</v>
      </c>
      <c r="D285" s="7">
        <f>RANK(N285,(N285:P285,Q285:AE285))</f>
        <v>2</v>
      </c>
      <c r="E285" s="7">
        <f>RANK(O285,(N285:P285,Q285:AE285))</f>
        <v>1</v>
      </c>
      <c r="F285" s="7">
        <f>IF(P285&gt;0,RANK(P285,(N285:P285,Q285:AE285)),0)</f>
        <v>0</v>
      </c>
      <c r="G285" s="1">
        <f t="shared" si="104"/>
        <v>44337</v>
      </c>
      <c r="H285" s="2">
        <f t="shared" si="102"/>
        <v>0.59918103681280066</v>
      </c>
      <c r="I285" s="2"/>
      <c r="J285" s="2">
        <f t="shared" si="105"/>
        <v>0.19165900859505919</v>
      </c>
      <c r="K285" s="2">
        <f t="shared" si="106"/>
        <v>0.7908400454078599</v>
      </c>
      <c r="L285" s="2">
        <f t="shared" si="107"/>
        <v>0</v>
      </c>
      <c r="M285" s="2">
        <f t="shared" si="108"/>
        <v>1.7500945997080963E-2</v>
      </c>
      <c r="N285" s="1">
        <v>14182</v>
      </c>
      <c r="O285" s="1">
        <v>58519</v>
      </c>
      <c r="Q285" s="1">
        <v>633</v>
      </c>
      <c r="R285" s="1">
        <v>662</v>
      </c>
      <c r="AG285" s="7">
        <f>IF(Q285&gt;0,RANK(Q285,(N285:P285,Q285:AE285)),0)</f>
        <v>4</v>
      </c>
      <c r="AH285" s="7">
        <f>IF(R285&gt;0,RANK(R285,(N285:P285,Q285:AE285)),0)</f>
        <v>3</v>
      </c>
      <c r="AI285" s="7">
        <f>IF(T285&gt;0,RANK(T285,(N285:P285,Q285:AE285)),0)</f>
        <v>0</v>
      </c>
      <c r="AJ285" s="7">
        <f>IF(S285&gt;0,RANK(S285,(N285:P285,Q285:AE285)),0)</f>
        <v>0</v>
      </c>
      <c r="AK285" s="2">
        <f t="shared" si="109"/>
        <v>8.5545164603492083E-3</v>
      </c>
      <c r="AL285" s="2">
        <f t="shared" si="110"/>
        <v>8.9464295367317152E-3</v>
      </c>
      <c r="AM285" s="2">
        <f t="shared" si="111"/>
        <v>0</v>
      </c>
      <c r="AN285" s="2">
        <f t="shared" si="112"/>
        <v>0</v>
      </c>
      <c r="AP285" t="s">
        <v>2899</v>
      </c>
      <c r="AQ285" t="s">
        <v>955</v>
      </c>
      <c r="AT285" s="104">
        <v>8</v>
      </c>
      <c r="AU285" s="102">
        <v>35</v>
      </c>
      <c r="AV285" s="108">
        <f t="shared" si="113"/>
        <v>8035</v>
      </c>
      <c r="AX285" s="7" t="s">
        <v>538</v>
      </c>
    </row>
    <row r="286" spans="1:50" hidden="1" outlineLevel="1">
      <c r="A286" t="s">
        <v>2900</v>
      </c>
      <c r="B286" t="s">
        <v>955</v>
      </c>
      <c r="C286" s="1">
        <f t="shared" si="103"/>
        <v>11677</v>
      </c>
      <c r="D286" s="7">
        <f>RANK(N286,(N286:P286,Q286:AE286))</f>
        <v>2</v>
      </c>
      <c r="E286" s="7">
        <f>RANK(O286,(N286:P286,Q286:AE286))</f>
        <v>1</v>
      </c>
      <c r="F286" s="7">
        <f>IF(P286&gt;0,RANK(P286,(N286:P286,Q286:AE286)),0)</f>
        <v>0</v>
      </c>
      <c r="G286" s="1">
        <f t="shared" si="104"/>
        <v>2774</v>
      </c>
      <c r="H286" s="2">
        <f t="shared" si="102"/>
        <v>0.2375610173846022</v>
      </c>
      <c r="I286" s="2"/>
      <c r="J286" s="2">
        <f t="shared" si="105"/>
        <v>0.36447717735719792</v>
      </c>
      <c r="K286" s="2">
        <f t="shared" si="106"/>
        <v>0.60203819474180009</v>
      </c>
      <c r="L286" s="2">
        <f t="shared" si="107"/>
        <v>0</v>
      </c>
      <c r="M286" s="2">
        <f t="shared" si="108"/>
        <v>3.3484627901001929E-2</v>
      </c>
      <c r="N286" s="1">
        <v>4256</v>
      </c>
      <c r="O286" s="1">
        <v>7030</v>
      </c>
      <c r="Q286" s="1">
        <v>263</v>
      </c>
      <c r="R286" s="1">
        <v>128</v>
      </c>
      <c r="AG286" s="7">
        <f>IF(Q286&gt;0,RANK(Q286,(N286:P286,Q286:AE286)),0)</f>
        <v>3</v>
      </c>
      <c r="AH286" s="7">
        <f>IF(R286&gt;0,RANK(R286,(N286:P286,Q286:AE286)),0)</f>
        <v>4</v>
      </c>
      <c r="AI286" s="7">
        <f>IF(T286&gt;0,RANK(T286,(N286:P286,Q286:AE286)),0)</f>
        <v>0</v>
      </c>
      <c r="AJ286" s="7">
        <f>IF(S286&gt;0,RANK(S286,(N286:P286,Q286:AE286)),0)</f>
        <v>0</v>
      </c>
      <c r="AK286" s="2">
        <f t="shared" si="109"/>
        <v>2.2522908281236619E-2</v>
      </c>
      <c r="AL286" s="2">
        <f t="shared" si="110"/>
        <v>1.096171961976535E-2</v>
      </c>
      <c r="AM286" s="2">
        <f t="shared" si="111"/>
        <v>0</v>
      </c>
      <c r="AN286" s="2">
        <f t="shared" si="112"/>
        <v>0</v>
      </c>
      <c r="AP286" t="s">
        <v>2900</v>
      </c>
      <c r="AQ286" t="s">
        <v>955</v>
      </c>
      <c r="AR286">
        <v>3</v>
      </c>
      <c r="AT286" s="104">
        <v>8</v>
      </c>
      <c r="AU286" s="102">
        <v>37</v>
      </c>
      <c r="AV286" s="108">
        <f t="shared" si="113"/>
        <v>8037</v>
      </c>
      <c r="AX286" s="7" t="s">
        <v>538</v>
      </c>
    </row>
    <row r="287" spans="1:50" hidden="1" outlineLevel="1">
      <c r="A287" t="s">
        <v>1960</v>
      </c>
      <c r="B287" t="s">
        <v>955</v>
      </c>
      <c r="C287" s="1">
        <f t="shared" si="103"/>
        <v>8022</v>
      </c>
      <c r="D287" s="7">
        <f>RANK(N287,(N287:P287,Q287:AE287))</f>
        <v>2</v>
      </c>
      <c r="E287" s="7">
        <f>RANK(O287,(N287:P287,Q287:AE287))</f>
        <v>1</v>
      </c>
      <c r="F287" s="7">
        <f>IF(P287&gt;0,RANK(P287,(N287:P287,Q287:AE287)),0)</f>
        <v>0</v>
      </c>
      <c r="G287" s="1">
        <f t="shared" si="104"/>
        <v>4967</v>
      </c>
      <c r="H287" s="2">
        <f t="shared" si="102"/>
        <v>0.6191722762403391</v>
      </c>
      <c r="I287" s="2"/>
      <c r="J287" s="2">
        <f t="shared" si="105"/>
        <v>0.18050361505858889</v>
      </c>
      <c r="K287" s="2">
        <f t="shared" si="106"/>
        <v>0.79967589129892791</v>
      </c>
      <c r="L287" s="2">
        <f t="shared" si="107"/>
        <v>0</v>
      </c>
      <c r="M287" s="2">
        <f t="shared" si="108"/>
        <v>1.9820493642483172E-2</v>
      </c>
      <c r="N287" s="1">
        <v>1448</v>
      </c>
      <c r="O287" s="1">
        <v>6415</v>
      </c>
      <c r="Q287" s="1">
        <v>63</v>
      </c>
      <c r="R287" s="1">
        <v>96</v>
      </c>
      <c r="AG287" s="7">
        <f>IF(Q287&gt;0,RANK(Q287,(N287:P287,Q287:AE287)),0)</f>
        <v>4</v>
      </c>
      <c r="AH287" s="7">
        <f>IF(R287&gt;0,RANK(R287,(N287:P287,Q287:AE287)),0)</f>
        <v>3</v>
      </c>
      <c r="AI287" s="7">
        <f>IF(T287&gt;0,RANK(T287,(N287:P287,Q287:AE287)),0)</f>
        <v>0</v>
      </c>
      <c r="AJ287" s="7">
        <f>IF(S287&gt;0,RANK(S287,(N287:P287,Q287:AE287)),0)</f>
        <v>0</v>
      </c>
      <c r="AK287" s="2">
        <f t="shared" si="109"/>
        <v>7.8534031413612562E-3</v>
      </c>
      <c r="AL287" s="2">
        <f t="shared" si="110"/>
        <v>1.1967090501121914E-2</v>
      </c>
      <c r="AM287" s="2">
        <f t="shared" si="111"/>
        <v>0</v>
      </c>
      <c r="AN287" s="2">
        <f t="shared" si="112"/>
        <v>0</v>
      </c>
      <c r="AP287" t="s">
        <v>1960</v>
      </c>
      <c r="AQ287" t="s">
        <v>955</v>
      </c>
      <c r="AR287">
        <v>4</v>
      </c>
      <c r="AT287" s="104">
        <v>8</v>
      </c>
      <c r="AU287" s="102">
        <v>39</v>
      </c>
      <c r="AV287" s="108">
        <f t="shared" si="113"/>
        <v>8039</v>
      </c>
      <c r="AX287" s="7" t="s">
        <v>538</v>
      </c>
    </row>
    <row r="288" spans="1:50" hidden="1" outlineLevel="1">
      <c r="A288" t="s">
        <v>185</v>
      </c>
      <c r="B288" t="s">
        <v>955</v>
      </c>
      <c r="C288" s="1">
        <f t="shared" si="103"/>
        <v>152893</v>
      </c>
      <c r="D288" s="7">
        <f>RANK(N288,(N288:P288,Q288:AE288))</f>
        <v>2</v>
      </c>
      <c r="E288" s="7">
        <f>RANK(O288,(N288:P288,Q288:AE288))</f>
        <v>1</v>
      </c>
      <c r="F288" s="7">
        <f>IF(P288&gt;0,RANK(P288,(N288:P288,Q288:AE288)),0)</f>
        <v>0</v>
      </c>
      <c r="G288" s="1">
        <f t="shared" si="104"/>
        <v>81583</v>
      </c>
      <c r="H288" s="2">
        <f t="shared" si="102"/>
        <v>0.53359539024023339</v>
      </c>
      <c r="I288" s="2"/>
      <c r="J288" s="2">
        <f t="shared" si="105"/>
        <v>0.21374425251646575</v>
      </c>
      <c r="K288" s="2">
        <f t="shared" si="106"/>
        <v>0.74733964275669917</v>
      </c>
      <c r="L288" s="2">
        <f t="shared" si="107"/>
        <v>0</v>
      </c>
      <c r="M288" s="2">
        <f t="shared" si="108"/>
        <v>3.8916104726835044E-2</v>
      </c>
      <c r="N288" s="1">
        <v>32680</v>
      </c>
      <c r="O288" s="1">
        <v>114263</v>
      </c>
      <c r="Q288" s="1">
        <v>3346</v>
      </c>
      <c r="R288" s="1">
        <v>2604</v>
      </c>
      <c r="AG288" s="7">
        <f>IF(Q288&gt;0,RANK(Q288,(N288:P288,Q288:AE288)),0)</f>
        <v>3</v>
      </c>
      <c r="AH288" s="7">
        <f>IF(R288&gt;0,RANK(R288,(N288:P288,Q288:AE288)),0)</f>
        <v>4</v>
      </c>
      <c r="AI288" s="7">
        <f>IF(T288&gt;0,RANK(T288,(N288:P288,Q288:AE288)),0)</f>
        <v>0</v>
      </c>
      <c r="AJ288" s="7">
        <f>IF(S288&gt;0,RANK(S288,(N288:P288,Q288:AE288)),0)</f>
        <v>0</v>
      </c>
      <c r="AK288" s="2">
        <f t="shared" si="109"/>
        <v>2.1884585952267274E-2</v>
      </c>
      <c r="AL288" s="2">
        <f t="shared" si="110"/>
        <v>1.7031518774567836E-2</v>
      </c>
      <c r="AM288" s="2">
        <f t="shared" si="111"/>
        <v>0</v>
      </c>
      <c r="AN288" s="2">
        <f t="shared" si="112"/>
        <v>0</v>
      </c>
      <c r="AP288" t="s">
        <v>185</v>
      </c>
      <c r="AQ288" t="s">
        <v>955</v>
      </c>
      <c r="AR288">
        <v>5</v>
      </c>
      <c r="AT288" s="104">
        <v>8</v>
      </c>
      <c r="AU288" s="102">
        <v>41</v>
      </c>
      <c r="AV288" s="108">
        <f t="shared" si="113"/>
        <v>8041</v>
      </c>
      <c r="AX288" s="7" t="s">
        <v>538</v>
      </c>
    </row>
    <row r="289" spans="1:50" hidden="1" outlineLevel="1">
      <c r="A289" t="s">
        <v>1850</v>
      </c>
      <c r="B289" t="s">
        <v>955</v>
      </c>
      <c r="C289" s="1">
        <f t="shared" si="103"/>
        <v>13995</v>
      </c>
      <c r="D289" s="7">
        <f>RANK(N289,(N289:P289,Q289:AE289))</f>
        <v>2</v>
      </c>
      <c r="E289" s="7">
        <f>RANK(O289,(N289:P289,Q289:AE289))</f>
        <v>1</v>
      </c>
      <c r="F289" s="7">
        <f>IF(P289&gt;0,RANK(P289,(N289:P289,Q289:AE289)),0)</f>
        <v>0</v>
      </c>
      <c r="G289" s="1">
        <f t="shared" si="104"/>
        <v>4369</v>
      </c>
      <c r="H289" s="2">
        <f t="shared" si="102"/>
        <v>0.31218292247231155</v>
      </c>
      <c r="I289" s="2"/>
      <c r="J289" s="2">
        <f t="shared" si="105"/>
        <v>0.32861736334405145</v>
      </c>
      <c r="K289" s="2">
        <f t="shared" si="106"/>
        <v>0.64080028581636295</v>
      </c>
      <c r="L289" s="2">
        <f t="shared" si="107"/>
        <v>0</v>
      </c>
      <c r="M289" s="2">
        <f t="shared" si="108"/>
        <v>3.0582350839585604E-2</v>
      </c>
      <c r="N289" s="1">
        <v>4599</v>
      </c>
      <c r="O289" s="1">
        <v>8968</v>
      </c>
      <c r="Q289" s="1">
        <v>177</v>
      </c>
      <c r="R289" s="1">
        <v>251</v>
      </c>
      <c r="AG289" s="7">
        <f>IF(Q289&gt;0,RANK(Q289,(N289:P289,Q289:AE289)),0)</f>
        <v>4</v>
      </c>
      <c r="AH289" s="7">
        <f>IF(R289&gt;0,RANK(R289,(N289:P289,Q289:AE289)),0)</f>
        <v>3</v>
      </c>
      <c r="AI289" s="7">
        <f>IF(T289&gt;0,RANK(T289,(N289:P289,Q289:AE289)),0)</f>
        <v>0</v>
      </c>
      <c r="AJ289" s="7">
        <f>IF(S289&gt;0,RANK(S289,(N289:P289,Q289:AE289)),0)</f>
        <v>0</v>
      </c>
      <c r="AK289" s="2">
        <f t="shared" si="109"/>
        <v>1.2647374062165059E-2</v>
      </c>
      <c r="AL289" s="2">
        <f t="shared" si="110"/>
        <v>1.7934976777420508E-2</v>
      </c>
      <c r="AM289" s="2">
        <f t="shared" si="111"/>
        <v>0</v>
      </c>
      <c r="AN289" s="2">
        <f t="shared" si="112"/>
        <v>0</v>
      </c>
      <c r="AP289" t="s">
        <v>1850</v>
      </c>
      <c r="AQ289" t="s">
        <v>955</v>
      </c>
      <c r="AT289" s="104">
        <v>8</v>
      </c>
      <c r="AU289" s="102">
        <v>43</v>
      </c>
      <c r="AV289" s="108">
        <f t="shared" si="113"/>
        <v>8043</v>
      </c>
      <c r="AX289" s="7" t="s">
        <v>538</v>
      </c>
    </row>
    <row r="290" spans="1:50" hidden="1" outlineLevel="1">
      <c r="A290" t="s">
        <v>532</v>
      </c>
      <c r="B290" t="s">
        <v>955</v>
      </c>
      <c r="C290" s="1">
        <f t="shared" si="103"/>
        <v>13883</v>
      </c>
      <c r="D290" s="7">
        <f>RANK(N290,(N290:P290,Q290:AE290))</f>
        <v>2</v>
      </c>
      <c r="E290" s="7">
        <f>RANK(O290,(N290:P290,Q290:AE290))</f>
        <v>1</v>
      </c>
      <c r="F290" s="7">
        <f>IF(P290&gt;0,RANK(P290,(N290:P290,Q290:AE290)),0)</f>
        <v>0</v>
      </c>
      <c r="G290" s="1">
        <f t="shared" si="104"/>
        <v>4418</v>
      </c>
      <c r="H290" s="2">
        <f t="shared" si="102"/>
        <v>0.31823092991428364</v>
      </c>
      <c r="I290" s="2"/>
      <c r="J290" s="2">
        <f t="shared" si="105"/>
        <v>0.31967154073327092</v>
      </c>
      <c r="K290" s="2">
        <f t="shared" si="106"/>
        <v>0.63790247064755456</v>
      </c>
      <c r="L290" s="2">
        <f t="shared" si="107"/>
        <v>0</v>
      </c>
      <c r="M290" s="2">
        <f t="shared" si="108"/>
        <v>4.2425988619174571E-2</v>
      </c>
      <c r="N290" s="1">
        <v>4438</v>
      </c>
      <c r="O290" s="1">
        <v>8856</v>
      </c>
      <c r="Q290" s="1">
        <v>411</v>
      </c>
      <c r="R290" s="1">
        <v>178</v>
      </c>
      <c r="AG290" s="7">
        <f>IF(Q290&gt;0,RANK(Q290,(N290:P290,Q290:AE290)),0)</f>
        <v>3</v>
      </c>
      <c r="AH290" s="7">
        <f>IF(R290&gt;0,RANK(R290,(N290:P290,Q290:AE290)),0)</f>
        <v>4</v>
      </c>
      <c r="AI290" s="7">
        <f>IF(T290&gt;0,RANK(T290,(N290:P290,Q290:AE290)),0)</f>
        <v>0</v>
      </c>
      <c r="AJ290" s="7">
        <f>IF(S290&gt;0,RANK(S290,(N290:P290,Q290:AE290)),0)</f>
        <v>0</v>
      </c>
      <c r="AK290" s="2">
        <f t="shared" si="109"/>
        <v>2.9604552330188001E-2</v>
      </c>
      <c r="AL290" s="2">
        <f t="shared" si="110"/>
        <v>1.2821436288986529E-2</v>
      </c>
      <c r="AM290" s="2">
        <f t="shared" si="111"/>
        <v>0</v>
      </c>
      <c r="AN290" s="2">
        <f t="shared" si="112"/>
        <v>0</v>
      </c>
      <c r="AP290" t="s">
        <v>532</v>
      </c>
      <c r="AQ290" t="s">
        <v>955</v>
      </c>
      <c r="AR290">
        <v>3</v>
      </c>
      <c r="AT290" s="104">
        <v>8</v>
      </c>
      <c r="AU290" s="102">
        <v>45</v>
      </c>
      <c r="AV290" s="108">
        <f t="shared" si="113"/>
        <v>8045</v>
      </c>
      <c r="AX290" s="7" t="s">
        <v>538</v>
      </c>
    </row>
    <row r="291" spans="1:50" hidden="1" outlineLevel="1">
      <c r="A291" t="s">
        <v>608</v>
      </c>
      <c r="B291" t="s">
        <v>955</v>
      </c>
      <c r="C291" s="1">
        <f t="shared" si="103"/>
        <v>2291</v>
      </c>
      <c r="D291" s="7">
        <f>RANK(N291,(N291:P291,Q291:AE291))</f>
        <v>2</v>
      </c>
      <c r="E291" s="7">
        <f>RANK(O291,(N291:P291,Q291:AE291))</f>
        <v>1</v>
      </c>
      <c r="F291" s="7">
        <f>IF(P291&gt;0,RANK(P291,(N291:P291,Q291:AE291)),0)</f>
        <v>0</v>
      </c>
      <c r="G291" s="1">
        <f t="shared" si="104"/>
        <v>446</v>
      </c>
      <c r="H291" s="2">
        <f t="shared" si="102"/>
        <v>0.19467481449148843</v>
      </c>
      <c r="I291" s="2"/>
      <c r="J291" s="2">
        <f t="shared" si="105"/>
        <v>0.36272370144041904</v>
      </c>
      <c r="K291" s="2">
        <f t="shared" si="106"/>
        <v>0.55739851593190748</v>
      </c>
      <c r="L291" s="2">
        <f t="shared" si="107"/>
        <v>0</v>
      </c>
      <c r="M291" s="2">
        <f t="shared" si="108"/>
        <v>7.9877782627673533E-2</v>
      </c>
      <c r="N291" s="1">
        <v>831</v>
      </c>
      <c r="O291" s="1">
        <v>1277</v>
      </c>
      <c r="Q291" s="1">
        <v>110</v>
      </c>
      <c r="R291" s="1">
        <v>73</v>
      </c>
      <c r="AG291" s="7">
        <f>IF(Q291&gt;0,RANK(Q291,(N291:P291,Q291:AE291)),0)</f>
        <v>3</v>
      </c>
      <c r="AH291" s="7">
        <f>IF(R291&gt;0,RANK(R291,(N291:P291,Q291:AE291)),0)</f>
        <v>4</v>
      </c>
      <c r="AI291" s="7">
        <f>IF(T291&gt;0,RANK(T291,(N291:P291,Q291:AE291)),0)</f>
        <v>0</v>
      </c>
      <c r="AJ291" s="7">
        <f>IF(S291&gt;0,RANK(S291,(N291:P291,Q291:AE291)),0)</f>
        <v>0</v>
      </c>
      <c r="AK291" s="2">
        <f t="shared" si="109"/>
        <v>4.801396769969446E-2</v>
      </c>
      <c r="AL291" s="2">
        <f t="shared" si="110"/>
        <v>3.1863814927979045E-2</v>
      </c>
      <c r="AM291" s="2">
        <f t="shared" si="111"/>
        <v>0</v>
      </c>
      <c r="AN291" s="2">
        <f t="shared" si="112"/>
        <v>0</v>
      </c>
      <c r="AP291" t="s">
        <v>608</v>
      </c>
      <c r="AQ291" t="s">
        <v>955</v>
      </c>
      <c r="AR291">
        <v>2</v>
      </c>
      <c r="AT291" s="104">
        <v>8</v>
      </c>
      <c r="AU291" s="102">
        <v>47</v>
      </c>
      <c r="AV291" s="108">
        <f t="shared" si="113"/>
        <v>8047</v>
      </c>
      <c r="AX291" s="7" t="s">
        <v>538</v>
      </c>
    </row>
    <row r="292" spans="1:50" hidden="1" outlineLevel="1">
      <c r="A292" t="s">
        <v>170</v>
      </c>
      <c r="B292" t="s">
        <v>955</v>
      </c>
      <c r="C292" s="1">
        <f t="shared" si="103"/>
        <v>5040</v>
      </c>
      <c r="D292" s="7">
        <f>RANK(N292,(N292:P292,Q292:AE292))</f>
        <v>2</v>
      </c>
      <c r="E292" s="7">
        <f>RANK(O292,(N292:P292,Q292:AE292))</f>
        <v>1</v>
      </c>
      <c r="F292" s="7">
        <f>IF(P292&gt;0,RANK(P292,(N292:P292,Q292:AE292)),0)</f>
        <v>0</v>
      </c>
      <c r="G292" s="1">
        <f t="shared" si="104"/>
        <v>2146</v>
      </c>
      <c r="H292" s="2">
        <f t="shared" si="102"/>
        <v>0.42579365079365078</v>
      </c>
      <c r="I292" s="2"/>
      <c r="J292" s="2">
        <f t="shared" si="105"/>
        <v>0.26904761904761904</v>
      </c>
      <c r="K292" s="2">
        <f t="shared" si="106"/>
        <v>0.69484126984126982</v>
      </c>
      <c r="L292" s="2">
        <f t="shared" si="107"/>
        <v>0</v>
      </c>
      <c r="M292" s="2">
        <f t="shared" si="108"/>
        <v>3.6111111111111205E-2</v>
      </c>
      <c r="N292" s="1">
        <v>1356</v>
      </c>
      <c r="O292" s="1">
        <v>3502</v>
      </c>
      <c r="Q292" s="1">
        <v>97</v>
      </c>
      <c r="R292" s="1">
        <v>85</v>
      </c>
      <c r="AG292" s="7">
        <f>IF(Q292&gt;0,RANK(Q292,(N292:P292,Q292:AE292)),0)</f>
        <v>3</v>
      </c>
      <c r="AH292" s="7">
        <f>IF(R292&gt;0,RANK(R292,(N292:P292,Q292:AE292)),0)</f>
        <v>4</v>
      </c>
      <c r="AI292" s="7">
        <f>IF(T292&gt;0,RANK(T292,(N292:P292,Q292:AE292)),0)</f>
        <v>0</v>
      </c>
      <c r="AJ292" s="7">
        <f>IF(S292&gt;0,RANK(S292,(N292:P292,Q292:AE292)),0)</f>
        <v>0</v>
      </c>
      <c r="AK292" s="2">
        <f t="shared" si="109"/>
        <v>1.9246031746031747E-2</v>
      </c>
      <c r="AL292" s="2">
        <f t="shared" si="110"/>
        <v>1.6865079365079364E-2</v>
      </c>
      <c r="AM292" s="2">
        <f t="shared" si="111"/>
        <v>0</v>
      </c>
      <c r="AN292" s="2">
        <f t="shared" si="112"/>
        <v>0</v>
      </c>
      <c r="AP292" t="s">
        <v>170</v>
      </c>
      <c r="AQ292" t="s">
        <v>955</v>
      </c>
      <c r="AR292">
        <v>3</v>
      </c>
      <c r="AT292" s="104">
        <v>8</v>
      </c>
      <c r="AU292" s="102">
        <v>49</v>
      </c>
      <c r="AV292" s="108">
        <f t="shared" si="113"/>
        <v>8049</v>
      </c>
      <c r="AX292" s="7" t="s">
        <v>538</v>
      </c>
    </row>
    <row r="293" spans="1:50" hidden="1" outlineLevel="1">
      <c r="A293" t="s">
        <v>1221</v>
      </c>
      <c r="B293" t="s">
        <v>955</v>
      </c>
      <c r="C293" s="1">
        <f t="shared" si="103"/>
        <v>5429</v>
      </c>
      <c r="D293" s="7">
        <f>RANK(N293,(N293:P293,Q293:AE293))</f>
        <v>2</v>
      </c>
      <c r="E293" s="7">
        <f>RANK(O293,(N293:P293,Q293:AE293))</f>
        <v>1</v>
      </c>
      <c r="F293" s="7">
        <f>IF(P293&gt;0,RANK(P293,(N293:P293,Q293:AE293)),0)</f>
        <v>0</v>
      </c>
      <c r="G293" s="1">
        <f t="shared" si="104"/>
        <v>206</v>
      </c>
      <c r="H293" s="2">
        <f t="shared" si="102"/>
        <v>3.7944372812672683E-2</v>
      </c>
      <c r="I293" s="2"/>
      <c r="J293" s="2">
        <f t="shared" si="105"/>
        <v>0.44722785043286056</v>
      </c>
      <c r="K293" s="2">
        <f t="shared" si="106"/>
        <v>0.48517222324553327</v>
      </c>
      <c r="L293" s="2">
        <f t="shared" si="107"/>
        <v>0</v>
      </c>
      <c r="M293" s="2">
        <f t="shared" si="108"/>
        <v>6.7599926321606107E-2</v>
      </c>
      <c r="N293" s="1">
        <v>2428</v>
      </c>
      <c r="O293" s="1">
        <v>2634</v>
      </c>
      <c r="Q293" s="1">
        <v>250</v>
      </c>
      <c r="R293" s="1">
        <v>117</v>
      </c>
      <c r="AG293" s="7">
        <f>IF(Q293&gt;0,RANK(Q293,(N293:P293,Q293:AE293)),0)</f>
        <v>3</v>
      </c>
      <c r="AH293" s="7">
        <f>IF(R293&gt;0,RANK(R293,(N293:P293,Q293:AE293)),0)</f>
        <v>4</v>
      </c>
      <c r="AI293" s="7">
        <f>IF(T293&gt;0,RANK(T293,(N293:P293,Q293:AE293)),0)</f>
        <v>0</v>
      </c>
      <c r="AJ293" s="7">
        <f>IF(S293&gt;0,RANK(S293,(N293:P293,Q293:AE293)),0)</f>
        <v>0</v>
      </c>
      <c r="AK293" s="2">
        <f t="shared" si="109"/>
        <v>4.6048996131884325E-2</v>
      </c>
      <c r="AL293" s="2">
        <f t="shared" si="110"/>
        <v>2.1550930189721863E-2</v>
      </c>
      <c r="AM293" s="2">
        <f t="shared" si="111"/>
        <v>0</v>
      </c>
      <c r="AN293" s="2">
        <f t="shared" si="112"/>
        <v>0</v>
      </c>
      <c r="AP293" t="s">
        <v>1221</v>
      </c>
      <c r="AQ293" t="s">
        <v>955</v>
      </c>
      <c r="AR293">
        <v>3</v>
      </c>
      <c r="AT293" s="104">
        <v>8</v>
      </c>
      <c r="AU293" s="102">
        <v>51</v>
      </c>
      <c r="AV293" s="108">
        <f t="shared" si="113"/>
        <v>8051</v>
      </c>
      <c r="AX293" s="7" t="s">
        <v>538</v>
      </c>
    </row>
    <row r="294" spans="1:50" hidden="1" outlineLevel="1">
      <c r="A294" t="s">
        <v>1107</v>
      </c>
      <c r="B294" t="s">
        <v>955</v>
      </c>
      <c r="C294" s="1">
        <f t="shared" si="103"/>
        <v>536</v>
      </c>
      <c r="D294" s="7">
        <f>RANK(N294,(N294:P294,Q294:AE294))</f>
        <v>2</v>
      </c>
      <c r="E294" s="7">
        <f>RANK(O294,(N294:P294,Q294:AE294))</f>
        <v>1</v>
      </c>
      <c r="F294" s="7">
        <f>IF(P294&gt;0,RANK(P294,(N294:P294,Q294:AE294)),0)</f>
        <v>0</v>
      </c>
      <c r="G294" s="1">
        <f t="shared" si="104"/>
        <v>173</v>
      </c>
      <c r="H294" s="2">
        <f t="shared" si="102"/>
        <v>0.32276119402985076</v>
      </c>
      <c r="I294" s="2"/>
      <c r="J294" s="2">
        <f t="shared" si="105"/>
        <v>0.30037313432835822</v>
      </c>
      <c r="K294" s="2">
        <f t="shared" si="106"/>
        <v>0.62313432835820892</v>
      </c>
      <c r="L294" s="2">
        <f t="shared" si="107"/>
        <v>0</v>
      </c>
      <c r="M294" s="2">
        <f t="shared" si="108"/>
        <v>7.6492537313432862E-2</v>
      </c>
      <c r="N294" s="1">
        <v>161</v>
      </c>
      <c r="O294" s="1">
        <v>334</v>
      </c>
      <c r="Q294" s="1">
        <v>19</v>
      </c>
      <c r="R294" s="1">
        <v>22</v>
      </c>
      <c r="AG294" s="7">
        <f>IF(Q294&gt;0,RANK(Q294,(N294:P294,Q294:AE294)),0)</f>
        <v>4</v>
      </c>
      <c r="AH294" s="7">
        <f>IF(R294&gt;0,RANK(R294,(N294:P294,Q294:AE294)),0)</f>
        <v>3</v>
      </c>
      <c r="AI294" s="7">
        <f>IF(T294&gt;0,RANK(T294,(N294:P294,Q294:AE294)),0)</f>
        <v>0</v>
      </c>
      <c r="AJ294" s="7">
        <f>IF(S294&gt;0,RANK(S294,(N294:P294,Q294:AE294)),0)</f>
        <v>0</v>
      </c>
      <c r="AK294" s="2">
        <f t="shared" si="109"/>
        <v>3.5447761194029849E-2</v>
      </c>
      <c r="AL294" s="2">
        <f t="shared" si="110"/>
        <v>4.1044776119402986E-2</v>
      </c>
      <c r="AM294" s="2">
        <f t="shared" si="111"/>
        <v>0</v>
      </c>
      <c r="AN294" s="2">
        <f t="shared" si="112"/>
        <v>0</v>
      </c>
      <c r="AP294" t="s">
        <v>1107</v>
      </c>
      <c r="AQ294" t="s">
        <v>955</v>
      </c>
      <c r="AR294">
        <v>3</v>
      </c>
      <c r="AT294" s="104">
        <v>8</v>
      </c>
      <c r="AU294" s="102">
        <v>53</v>
      </c>
      <c r="AV294" s="108">
        <f t="shared" si="113"/>
        <v>8053</v>
      </c>
      <c r="AX294" s="7" t="s">
        <v>538</v>
      </c>
    </row>
    <row r="295" spans="1:50" hidden="1" outlineLevel="1">
      <c r="A295" t="s">
        <v>616</v>
      </c>
      <c r="B295" t="s">
        <v>955</v>
      </c>
      <c r="C295" s="1">
        <f t="shared" si="103"/>
        <v>2810</v>
      </c>
      <c r="D295" s="7">
        <f>RANK(N295,(N295:P295,Q295:AE295))</f>
        <v>2</v>
      </c>
      <c r="E295" s="7">
        <f>RANK(O295,(N295:P295,Q295:AE295))</f>
        <v>1</v>
      </c>
      <c r="F295" s="7">
        <f>IF(P295&gt;0,RANK(P295,(N295:P295,Q295:AE295)),0)</f>
        <v>0</v>
      </c>
      <c r="G295" s="1">
        <f t="shared" si="104"/>
        <v>471</v>
      </c>
      <c r="H295" s="2">
        <f t="shared" si="102"/>
        <v>0.16761565836298933</v>
      </c>
      <c r="I295" s="2"/>
      <c r="J295" s="2">
        <f t="shared" si="105"/>
        <v>0.40249110320284698</v>
      </c>
      <c r="K295" s="2">
        <f t="shared" si="106"/>
        <v>0.57010676156583628</v>
      </c>
      <c r="L295" s="2">
        <f t="shared" si="107"/>
        <v>0</v>
      </c>
      <c r="M295" s="2">
        <f t="shared" si="108"/>
        <v>2.7402135231316738E-2</v>
      </c>
      <c r="N295" s="1">
        <v>1131</v>
      </c>
      <c r="O295" s="1">
        <v>1602</v>
      </c>
      <c r="Q295" s="1">
        <v>51</v>
      </c>
      <c r="R295" s="1">
        <v>26</v>
      </c>
      <c r="AG295" s="7">
        <f>IF(Q295&gt;0,RANK(Q295,(N295:P295,Q295:AE295)),0)</f>
        <v>3</v>
      </c>
      <c r="AH295" s="7">
        <f>IF(R295&gt;0,RANK(R295,(N295:P295,Q295:AE295)),0)</f>
        <v>4</v>
      </c>
      <c r="AI295" s="7">
        <f>IF(T295&gt;0,RANK(T295,(N295:P295,Q295:AE295)),0)</f>
        <v>0</v>
      </c>
      <c r="AJ295" s="7">
        <f>IF(S295&gt;0,RANK(S295,(N295:P295,Q295:AE295)),0)</f>
        <v>0</v>
      </c>
      <c r="AK295" s="2">
        <f t="shared" si="109"/>
        <v>1.8149466192170817E-2</v>
      </c>
      <c r="AL295" s="2">
        <f t="shared" si="110"/>
        <v>9.2526690391459068E-3</v>
      </c>
      <c r="AM295" s="2">
        <f t="shared" si="111"/>
        <v>0</v>
      </c>
      <c r="AN295" s="2">
        <f t="shared" si="112"/>
        <v>0</v>
      </c>
      <c r="AP295" t="s">
        <v>616</v>
      </c>
      <c r="AQ295" t="s">
        <v>955</v>
      </c>
      <c r="AR295">
        <v>3</v>
      </c>
      <c r="AT295" s="104">
        <v>8</v>
      </c>
      <c r="AU295" s="102">
        <v>55</v>
      </c>
      <c r="AV295" s="108">
        <f t="shared" si="113"/>
        <v>8055</v>
      </c>
      <c r="AX295" s="7" t="s">
        <v>538</v>
      </c>
    </row>
    <row r="296" spans="1:50" hidden="1" outlineLevel="1">
      <c r="A296" t="s">
        <v>868</v>
      </c>
      <c r="B296" t="s">
        <v>955</v>
      </c>
      <c r="C296" s="1">
        <f t="shared" si="103"/>
        <v>844</v>
      </c>
      <c r="D296" s="7">
        <f>RANK(N296,(N296:P296,Q296:AE296))</f>
        <v>2</v>
      </c>
      <c r="E296" s="7">
        <f>RANK(O296,(N296:P296,Q296:AE296))</f>
        <v>1</v>
      </c>
      <c r="F296" s="7">
        <f>IF(P296&gt;0,RANK(P296,(N296:P296,Q296:AE296)),0)</f>
        <v>0</v>
      </c>
      <c r="G296" s="1">
        <f t="shared" si="104"/>
        <v>489</v>
      </c>
      <c r="H296" s="2">
        <f t="shared" si="102"/>
        <v>0.57938388625592419</v>
      </c>
      <c r="I296" s="2"/>
      <c r="J296" s="2">
        <f t="shared" si="105"/>
        <v>0.19549763033175355</v>
      </c>
      <c r="K296" s="2">
        <f t="shared" si="106"/>
        <v>0.77488151658767768</v>
      </c>
      <c r="L296" s="2">
        <f t="shared" si="107"/>
        <v>0</v>
      </c>
      <c r="M296" s="2">
        <f t="shared" si="108"/>
        <v>2.9620853080568832E-2</v>
      </c>
      <c r="N296" s="1">
        <v>165</v>
      </c>
      <c r="O296" s="1">
        <v>654</v>
      </c>
      <c r="Q296" s="1">
        <v>8</v>
      </c>
      <c r="R296" s="1">
        <v>17</v>
      </c>
      <c r="AG296" s="7">
        <f>IF(Q296&gt;0,RANK(Q296,(N296:P296,Q296:AE296)),0)</f>
        <v>4</v>
      </c>
      <c r="AH296" s="7">
        <f>IF(R296&gt;0,RANK(R296,(N296:P296,Q296:AE296)),0)</f>
        <v>3</v>
      </c>
      <c r="AI296" s="7">
        <f>IF(T296&gt;0,RANK(T296,(N296:P296,Q296:AE296)),0)</f>
        <v>0</v>
      </c>
      <c r="AJ296" s="7">
        <f>IF(S296&gt;0,RANK(S296,(N296:P296,Q296:AE296)),0)</f>
        <v>0</v>
      </c>
      <c r="AK296" s="2">
        <f t="shared" si="109"/>
        <v>9.4786729857819912E-3</v>
      </c>
      <c r="AL296" s="2">
        <f t="shared" si="110"/>
        <v>2.014218009478673E-2</v>
      </c>
      <c r="AM296" s="2">
        <f t="shared" si="111"/>
        <v>0</v>
      </c>
      <c r="AN296" s="2">
        <f t="shared" si="112"/>
        <v>0</v>
      </c>
      <c r="AP296" t="s">
        <v>868</v>
      </c>
      <c r="AQ296" t="s">
        <v>955</v>
      </c>
      <c r="AR296">
        <v>3</v>
      </c>
      <c r="AT296" s="104">
        <v>8</v>
      </c>
      <c r="AU296" s="102">
        <v>57</v>
      </c>
      <c r="AV296" s="108">
        <f t="shared" si="113"/>
        <v>8057</v>
      </c>
      <c r="AX296" s="7" t="s">
        <v>538</v>
      </c>
    </row>
    <row r="297" spans="1:50" hidden="1" outlineLevel="1">
      <c r="A297" t="s">
        <v>588</v>
      </c>
      <c r="B297" t="s">
        <v>955</v>
      </c>
      <c r="C297" s="1">
        <f t="shared" si="103"/>
        <v>189099</v>
      </c>
      <c r="D297" s="7">
        <f>RANK(N297,(N297:P297,Q297:AE297))</f>
        <v>2</v>
      </c>
      <c r="E297" s="7">
        <f>RANK(O297,(N297:P297,Q297:AE297))</f>
        <v>1</v>
      </c>
      <c r="F297" s="7">
        <f>IF(P297&gt;0,RANK(P297,(N297:P297,Q297:AE297)),0)</f>
        <v>0</v>
      </c>
      <c r="G297" s="1">
        <f t="shared" si="104"/>
        <v>61700</v>
      </c>
      <c r="H297" s="2">
        <f t="shared" si="102"/>
        <v>0.32628411572774052</v>
      </c>
      <c r="I297" s="2"/>
      <c r="J297" s="2">
        <f t="shared" si="105"/>
        <v>0.32076319811315768</v>
      </c>
      <c r="K297" s="2">
        <f t="shared" si="106"/>
        <v>0.6470473138408982</v>
      </c>
      <c r="L297" s="2">
        <f t="shared" si="107"/>
        <v>0</v>
      </c>
      <c r="M297" s="2">
        <f t="shared" si="108"/>
        <v>3.2189488045944126E-2</v>
      </c>
      <c r="N297" s="1">
        <v>60656</v>
      </c>
      <c r="O297" s="1">
        <v>122356</v>
      </c>
      <c r="Q297" s="1">
        <v>3494</v>
      </c>
      <c r="R297" s="1">
        <v>2593</v>
      </c>
      <c r="AG297" s="7">
        <f>IF(Q297&gt;0,RANK(Q297,(N297:P297,Q297:AE297)),0)</f>
        <v>3</v>
      </c>
      <c r="AH297" s="7">
        <f>IF(R297&gt;0,RANK(R297,(N297:P297,Q297:AE297)),0)</f>
        <v>4</v>
      </c>
      <c r="AI297" s="7">
        <f>IF(T297&gt;0,RANK(T297,(N297:P297,Q297:AE297)),0)</f>
        <v>0</v>
      </c>
      <c r="AJ297" s="7">
        <f>IF(S297&gt;0,RANK(S297,(N297:P297,Q297:AE297)),0)</f>
        <v>0</v>
      </c>
      <c r="AK297" s="2">
        <f t="shared" si="109"/>
        <v>1.8477094008958271E-2</v>
      </c>
      <c r="AL297" s="2">
        <f t="shared" si="110"/>
        <v>1.3712394036985917E-2</v>
      </c>
      <c r="AM297" s="2">
        <f t="shared" si="111"/>
        <v>0</v>
      </c>
      <c r="AN297" s="2">
        <f t="shared" si="112"/>
        <v>0</v>
      </c>
      <c r="AP297" t="s">
        <v>588</v>
      </c>
      <c r="AQ297" t="s">
        <v>955</v>
      </c>
      <c r="AT297" s="104">
        <v>8</v>
      </c>
      <c r="AU297" s="102">
        <v>59</v>
      </c>
      <c r="AV297" s="108">
        <f t="shared" si="113"/>
        <v>8059</v>
      </c>
      <c r="AX297" s="7" t="s">
        <v>538</v>
      </c>
    </row>
    <row r="298" spans="1:50" hidden="1" outlineLevel="1">
      <c r="A298" t="s">
        <v>1118</v>
      </c>
      <c r="B298" t="s">
        <v>955</v>
      </c>
      <c r="C298" s="1">
        <f t="shared" si="103"/>
        <v>916</v>
      </c>
      <c r="D298" s="7">
        <f>RANK(N298,(N298:P298,Q298:AE298))</f>
        <v>2</v>
      </c>
      <c r="E298" s="7">
        <f>RANK(O298,(N298:P298,Q298:AE298))</f>
        <v>1</v>
      </c>
      <c r="F298" s="7">
        <f>IF(P298&gt;0,RANK(P298,(N298:P298,Q298:AE298)),0)</f>
        <v>0</v>
      </c>
      <c r="G298" s="1">
        <f t="shared" si="104"/>
        <v>533</v>
      </c>
      <c r="H298" s="2">
        <f t="shared" si="102"/>
        <v>0.58187772925764192</v>
      </c>
      <c r="I298" s="2"/>
      <c r="J298" s="2">
        <f t="shared" si="105"/>
        <v>0.20524017467248909</v>
      </c>
      <c r="K298" s="2">
        <f t="shared" si="106"/>
        <v>0.78711790393013104</v>
      </c>
      <c r="L298" s="2">
        <f t="shared" si="107"/>
        <v>0</v>
      </c>
      <c r="M298" s="2">
        <f t="shared" si="108"/>
        <v>7.6419213973798472E-3</v>
      </c>
      <c r="N298" s="1">
        <v>188</v>
      </c>
      <c r="O298" s="1">
        <v>721</v>
      </c>
      <c r="Q298" s="1">
        <v>3</v>
      </c>
      <c r="R298" s="1">
        <v>4</v>
      </c>
      <c r="AG298" s="7">
        <f>IF(Q298&gt;0,RANK(Q298,(N298:P298,Q298:AE298)),0)</f>
        <v>4</v>
      </c>
      <c r="AH298" s="7">
        <f>IF(R298&gt;0,RANK(R298,(N298:P298,Q298:AE298)),0)</f>
        <v>3</v>
      </c>
      <c r="AI298" s="7">
        <f>IF(T298&gt;0,RANK(T298,(N298:P298,Q298:AE298)),0)</f>
        <v>0</v>
      </c>
      <c r="AJ298" s="7">
        <f>IF(S298&gt;0,RANK(S298,(N298:P298,Q298:AE298)),0)</f>
        <v>0</v>
      </c>
      <c r="AK298" s="2">
        <f t="shared" si="109"/>
        <v>3.2751091703056767E-3</v>
      </c>
      <c r="AL298" s="2">
        <f t="shared" si="110"/>
        <v>4.3668122270742356E-3</v>
      </c>
      <c r="AM298" s="2">
        <f t="shared" si="111"/>
        <v>0</v>
      </c>
      <c r="AN298" s="2">
        <f t="shared" si="112"/>
        <v>0</v>
      </c>
      <c r="AP298" t="s">
        <v>1118</v>
      </c>
      <c r="AQ298" t="s">
        <v>955</v>
      </c>
      <c r="AR298">
        <v>4</v>
      </c>
      <c r="AT298" s="104">
        <v>8</v>
      </c>
      <c r="AU298" s="102">
        <v>61</v>
      </c>
      <c r="AV298" s="108">
        <f t="shared" si="113"/>
        <v>8061</v>
      </c>
      <c r="AX298" s="7" t="s">
        <v>538</v>
      </c>
    </row>
    <row r="299" spans="1:50" hidden="1" outlineLevel="1">
      <c r="A299" t="s">
        <v>674</v>
      </c>
      <c r="B299" t="s">
        <v>955</v>
      </c>
      <c r="C299" s="1">
        <f t="shared" si="103"/>
        <v>3080</v>
      </c>
      <c r="D299" s="7">
        <f>RANK(N299,(N299:P299,Q299:AE299))</f>
        <v>2</v>
      </c>
      <c r="E299" s="7">
        <f>RANK(O299,(N299:P299,Q299:AE299))</f>
        <v>1</v>
      </c>
      <c r="F299" s="7">
        <f>IF(P299&gt;0,RANK(P299,(N299:P299,Q299:AE299)),0)</f>
        <v>0</v>
      </c>
      <c r="G299" s="1">
        <f t="shared" si="104"/>
        <v>2000</v>
      </c>
      <c r="H299" s="2">
        <f t="shared" si="102"/>
        <v>0.64935064935064934</v>
      </c>
      <c r="I299" s="2"/>
      <c r="J299" s="2">
        <f t="shared" si="105"/>
        <v>0.16883116883116883</v>
      </c>
      <c r="K299" s="2">
        <f t="shared" si="106"/>
        <v>0.81818181818181823</v>
      </c>
      <c r="L299" s="2">
        <f t="shared" si="107"/>
        <v>0</v>
      </c>
      <c r="M299" s="2">
        <f t="shared" si="108"/>
        <v>1.2987012987012991E-2</v>
      </c>
      <c r="N299" s="1">
        <v>520</v>
      </c>
      <c r="O299" s="1">
        <v>2520</v>
      </c>
      <c r="Q299" s="1">
        <v>19</v>
      </c>
      <c r="R299" s="1">
        <v>21</v>
      </c>
      <c r="AG299" s="7">
        <f>IF(Q299&gt;0,RANK(Q299,(N299:P299,Q299:AE299)),0)</f>
        <v>4</v>
      </c>
      <c r="AH299" s="7">
        <f>IF(R299&gt;0,RANK(R299,(N299:P299,Q299:AE299)),0)</f>
        <v>3</v>
      </c>
      <c r="AI299" s="7">
        <f>IF(T299&gt;0,RANK(T299,(N299:P299,Q299:AE299)),0)</f>
        <v>0</v>
      </c>
      <c r="AJ299" s="7">
        <f>IF(S299&gt;0,RANK(S299,(N299:P299,Q299:AE299)),0)</f>
        <v>0</v>
      </c>
      <c r="AK299" s="2">
        <f t="shared" si="109"/>
        <v>6.1688311688311692E-3</v>
      </c>
      <c r="AL299" s="2">
        <f t="shared" si="110"/>
        <v>6.8181818181818179E-3</v>
      </c>
      <c r="AM299" s="2">
        <f t="shared" si="111"/>
        <v>0</v>
      </c>
      <c r="AN299" s="2">
        <f t="shared" si="112"/>
        <v>0</v>
      </c>
      <c r="AP299" t="s">
        <v>674</v>
      </c>
      <c r="AQ299" t="s">
        <v>955</v>
      </c>
      <c r="AR299">
        <v>4</v>
      </c>
      <c r="AT299" s="104">
        <v>8</v>
      </c>
      <c r="AU299" s="102">
        <v>63</v>
      </c>
      <c r="AV299" s="108">
        <f t="shared" ref="AV299:AV330" si="114">AT299*1000+AU299</f>
        <v>8063</v>
      </c>
      <c r="AX299" s="7" t="s">
        <v>538</v>
      </c>
    </row>
    <row r="300" spans="1:50" hidden="1" outlineLevel="1">
      <c r="A300" t="s">
        <v>1665</v>
      </c>
      <c r="B300" t="s">
        <v>955</v>
      </c>
      <c r="C300" s="1">
        <f t="shared" ref="C300:C331" si="115">SUM(N300:AE300)</f>
        <v>2404</v>
      </c>
      <c r="D300" s="7">
        <f>RANK(N300,(N300:P300,Q300:AE300))</f>
        <v>2</v>
      </c>
      <c r="E300" s="7">
        <f>RANK(O300,(N300:P300,Q300:AE300))</f>
        <v>1</v>
      </c>
      <c r="F300" s="7">
        <f>IF(P300&gt;0,RANK(P300,(N300:P300,Q300:AE300)),0)</f>
        <v>0</v>
      </c>
      <c r="G300" s="1">
        <f t="shared" ref="G300:G331" si="116">MAX(N300:P300)-LARGE(N300:P300,2)</f>
        <v>397</v>
      </c>
      <c r="H300" s="2">
        <f t="shared" si="102"/>
        <v>0.16514143094841929</v>
      </c>
      <c r="I300" s="2"/>
      <c r="J300" s="2">
        <f t="shared" ref="J300:J331" si="117">IF($C300=0,"-",N300/$C300)</f>
        <v>0.3922628951747088</v>
      </c>
      <c r="K300" s="2">
        <f t="shared" ref="K300:K331" si="118">IF($C300=0,"-",O300/$C300)</f>
        <v>0.55740432612312807</v>
      </c>
      <c r="L300" s="2">
        <f t="shared" ref="L300:L331" si="119">IF($C300=0,"-",P300/$C300)</f>
        <v>0</v>
      </c>
      <c r="M300" s="2">
        <f t="shared" ref="M300:M331" si="120">IF(C300=0,"-",(1-J300-K300-L300))</f>
        <v>5.0332778702163128E-2</v>
      </c>
      <c r="N300" s="1">
        <v>943</v>
      </c>
      <c r="O300" s="1">
        <v>1340</v>
      </c>
      <c r="Q300" s="1">
        <v>66</v>
      </c>
      <c r="R300" s="1">
        <v>55</v>
      </c>
      <c r="AG300" s="7">
        <f>IF(Q300&gt;0,RANK(Q300,(N300:P300,Q300:AE300)),0)</f>
        <v>3</v>
      </c>
      <c r="AH300" s="7">
        <f>IF(R300&gt;0,RANK(R300,(N300:P300,Q300:AE300)),0)</f>
        <v>4</v>
      </c>
      <c r="AI300" s="7">
        <f>IF(T300&gt;0,RANK(T300,(N300:P300,Q300:AE300)),0)</f>
        <v>0</v>
      </c>
      <c r="AJ300" s="7">
        <f>IF(S300&gt;0,RANK(S300,(N300:P300,Q300:AE300)),0)</f>
        <v>0</v>
      </c>
      <c r="AK300" s="2">
        <f t="shared" ref="AK300:AK331" si="121">IF($C300=0,"-",Q300/$C300)</f>
        <v>2.7454242928452579E-2</v>
      </c>
      <c r="AL300" s="2">
        <f t="shared" ref="AL300:AL331" si="122">IF($C300=0,"-",R300/$C300)</f>
        <v>2.2878535773710483E-2</v>
      </c>
      <c r="AM300" s="2">
        <f t="shared" ref="AM300:AM331" si="123">IF($C300=0,"-",T300/$C300)</f>
        <v>0</v>
      </c>
      <c r="AN300" s="2">
        <f t="shared" ref="AN300:AN331" si="124">IF($C300=0,"-",S300/$C300)</f>
        <v>0</v>
      </c>
      <c r="AP300" t="s">
        <v>1665</v>
      </c>
      <c r="AQ300" t="s">
        <v>955</v>
      </c>
      <c r="AR300">
        <v>3</v>
      </c>
      <c r="AT300" s="104">
        <v>8</v>
      </c>
      <c r="AU300" s="102">
        <v>65</v>
      </c>
      <c r="AV300" s="108">
        <f t="shared" si="114"/>
        <v>8065</v>
      </c>
      <c r="AX300" s="7" t="s">
        <v>538</v>
      </c>
    </row>
    <row r="301" spans="1:50" hidden="1" outlineLevel="1">
      <c r="A301" t="s">
        <v>675</v>
      </c>
      <c r="B301" t="s">
        <v>955</v>
      </c>
      <c r="C301" s="1">
        <f t="shared" si="115"/>
        <v>15954</v>
      </c>
      <c r="D301" s="7">
        <f>RANK(N301,(N301:P301,Q301:AE301))</f>
        <v>2</v>
      </c>
      <c r="E301" s="7">
        <f>RANK(O301,(N301:P301,Q301:AE301))</f>
        <v>1</v>
      </c>
      <c r="F301" s="7">
        <f>IF(P301&gt;0,RANK(P301,(N301:P301,Q301:AE301)),0)</f>
        <v>0</v>
      </c>
      <c r="G301" s="1">
        <f t="shared" si="116"/>
        <v>3070</v>
      </c>
      <c r="H301" s="2">
        <f t="shared" si="102"/>
        <v>0.19242823116459823</v>
      </c>
      <c r="I301" s="2"/>
      <c r="J301" s="2">
        <f t="shared" si="117"/>
        <v>0.37307258367807444</v>
      </c>
      <c r="K301" s="2">
        <f t="shared" si="118"/>
        <v>0.56550081484267267</v>
      </c>
      <c r="L301" s="2">
        <f t="shared" si="119"/>
        <v>0</v>
      </c>
      <c r="M301" s="2">
        <f t="shared" si="120"/>
        <v>6.142660147925294E-2</v>
      </c>
      <c r="N301" s="1">
        <v>5952</v>
      </c>
      <c r="O301" s="1">
        <v>9022</v>
      </c>
      <c r="Q301" s="1">
        <v>762</v>
      </c>
      <c r="R301" s="1">
        <v>218</v>
      </c>
      <c r="AG301" s="7">
        <f>IF(Q301&gt;0,RANK(Q301,(N301:P301,Q301:AE301)),0)</f>
        <v>3</v>
      </c>
      <c r="AH301" s="7">
        <f>IF(R301&gt;0,RANK(R301,(N301:P301,Q301:AE301)),0)</f>
        <v>4</v>
      </c>
      <c r="AI301" s="7">
        <f>IF(T301&gt;0,RANK(T301,(N301:P301,Q301:AE301)),0)</f>
        <v>0</v>
      </c>
      <c r="AJ301" s="7">
        <f>IF(S301&gt;0,RANK(S301,(N301:P301,Q301:AE301)),0)</f>
        <v>0</v>
      </c>
      <c r="AK301" s="2">
        <f t="shared" si="121"/>
        <v>4.7762316660398645E-2</v>
      </c>
      <c r="AL301" s="2">
        <f t="shared" si="122"/>
        <v>1.3664284818854205E-2</v>
      </c>
      <c r="AM301" s="2">
        <f t="shared" si="123"/>
        <v>0</v>
      </c>
      <c r="AN301" s="2">
        <f t="shared" si="124"/>
        <v>0</v>
      </c>
      <c r="AP301" t="s">
        <v>675</v>
      </c>
      <c r="AQ301" t="s">
        <v>955</v>
      </c>
      <c r="AR301">
        <v>3</v>
      </c>
      <c r="AT301" s="104">
        <v>8</v>
      </c>
      <c r="AU301" s="102">
        <v>67</v>
      </c>
      <c r="AV301" s="108">
        <f t="shared" si="114"/>
        <v>8067</v>
      </c>
      <c r="AX301" s="7" t="s">
        <v>538</v>
      </c>
    </row>
    <row r="302" spans="1:50" hidden="1" outlineLevel="1">
      <c r="A302" t="s">
        <v>844</v>
      </c>
      <c r="B302" t="s">
        <v>955</v>
      </c>
      <c r="C302" s="1">
        <f t="shared" si="115"/>
        <v>93673</v>
      </c>
      <c r="D302" s="7">
        <f>RANK(N302,(N302:P302,Q302:AE302))</f>
        <v>2</v>
      </c>
      <c r="E302" s="7">
        <f>RANK(O302,(N302:P302,Q302:AE302))</f>
        <v>1</v>
      </c>
      <c r="F302" s="7">
        <f>IF(P302&gt;0,RANK(P302,(N302:P302,Q302:AE302)),0)</f>
        <v>0</v>
      </c>
      <c r="G302" s="1">
        <f t="shared" si="116"/>
        <v>32796</v>
      </c>
      <c r="H302" s="2">
        <f t="shared" si="102"/>
        <v>0.3501115582932115</v>
      </c>
      <c r="I302" s="2"/>
      <c r="J302" s="2">
        <f t="shared" si="117"/>
        <v>0.29817556820001495</v>
      </c>
      <c r="K302" s="2">
        <f t="shared" si="118"/>
        <v>0.6482871264932264</v>
      </c>
      <c r="L302" s="2">
        <f t="shared" si="119"/>
        <v>0</v>
      </c>
      <c r="M302" s="2">
        <f t="shared" si="120"/>
        <v>5.3537305306758709E-2</v>
      </c>
      <c r="N302" s="1">
        <v>27931</v>
      </c>
      <c r="O302" s="1">
        <v>60727</v>
      </c>
      <c r="Q302" s="1">
        <v>3597</v>
      </c>
      <c r="R302" s="1">
        <v>1418</v>
      </c>
      <c r="AG302" s="7">
        <f>IF(Q302&gt;0,RANK(Q302,(N302:P302,Q302:AE302)),0)</f>
        <v>3</v>
      </c>
      <c r="AH302" s="7">
        <f>IF(R302&gt;0,RANK(R302,(N302:P302,Q302:AE302)),0)</f>
        <v>4</v>
      </c>
      <c r="AI302" s="7">
        <f>IF(T302&gt;0,RANK(T302,(N302:P302,Q302:AE302)),0)</f>
        <v>0</v>
      </c>
      <c r="AJ302" s="7">
        <f>IF(S302&gt;0,RANK(S302,(N302:P302,Q302:AE302)),0)</f>
        <v>0</v>
      </c>
      <c r="AK302" s="2">
        <f t="shared" si="121"/>
        <v>3.8399538821218493E-2</v>
      </c>
      <c r="AL302" s="2">
        <f t="shared" si="122"/>
        <v>1.5137766485540124E-2</v>
      </c>
      <c r="AM302" s="2">
        <f t="shared" si="123"/>
        <v>0</v>
      </c>
      <c r="AN302" s="2">
        <f t="shared" si="124"/>
        <v>0</v>
      </c>
      <c r="AP302" t="s">
        <v>844</v>
      </c>
      <c r="AQ302" t="s">
        <v>955</v>
      </c>
      <c r="AR302">
        <v>4</v>
      </c>
      <c r="AT302" s="104">
        <v>8</v>
      </c>
      <c r="AU302" s="102">
        <v>69</v>
      </c>
      <c r="AV302" s="108">
        <f t="shared" si="114"/>
        <v>8069</v>
      </c>
      <c r="AX302" s="7" t="s">
        <v>538</v>
      </c>
    </row>
    <row r="303" spans="1:50" hidden="1" outlineLevel="1">
      <c r="A303" t="s">
        <v>1324</v>
      </c>
      <c r="B303" t="s">
        <v>955</v>
      </c>
      <c r="C303" s="1">
        <f t="shared" si="115"/>
        <v>5161</v>
      </c>
      <c r="D303" s="7">
        <f>RANK(N303,(N303:P303,Q303:AE303))</f>
        <v>2</v>
      </c>
      <c r="E303" s="7">
        <f>RANK(O303,(N303:P303,Q303:AE303))</f>
        <v>1</v>
      </c>
      <c r="F303" s="7">
        <f>IF(P303&gt;0,RANK(P303,(N303:P303,Q303:AE303)),0)</f>
        <v>0</v>
      </c>
      <c r="G303" s="1">
        <f t="shared" si="116"/>
        <v>327</v>
      </c>
      <c r="H303" s="2">
        <f t="shared" si="102"/>
        <v>6.3359813989536912E-2</v>
      </c>
      <c r="I303" s="2"/>
      <c r="J303" s="2">
        <f t="shared" si="117"/>
        <v>0.45785700445650068</v>
      </c>
      <c r="K303" s="2">
        <f t="shared" si="118"/>
        <v>0.52121681844603762</v>
      </c>
      <c r="L303" s="2">
        <f t="shared" si="119"/>
        <v>0</v>
      </c>
      <c r="M303" s="2">
        <f t="shared" si="120"/>
        <v>2.0926177097461696E-2</v>
      </c>
      <c r="N303" s="1">
        <v>2363</v>
      </c>
      <c r="O303" s="1">
        <v>2690</v>
      </c>
      <c r="Q303" s="1">
        <v>52</v>
      </c>
      <c r="R303" s="1">
        <v>56</v>
      </c>
      <c r="AG303" s="7">
        <f>IF(Q303&gt;0,RANK(Q303,(N303:P303,Q303:AE303)),0)</f>
        <v>4</v>
      </c>
      <c r="AH303" s="7">
        <f>IF(R303&gt;0,RANK(R303,(N303:P303,Q303:AE303)),0)</f>
        <v>3</v>
      </c>
      <c r="AI303" s="7">
        <f>IF(T303&gt;0,RANK(T303,(N303:P303,Q303:AE303)),0)</f>
        <v>0</v>
      </c>
      <c r="AJ303" s="7">
        <f>IF(S303&gt;0,RANK(S303,(N303:P303,Q303:AE303)),0)</f>
        <v>0</v>
      </c>
      <c r="AK303" s="2">
        <f t="shared" si="121"/>
        <v>1.0075566750629723E-2</v>
      </c>
      <c r="AL303" s="2">
        <f t="shared" si="122"/>
        <v>1.0850610346832009E-2</v>
      </c>
      <c r="AM303" s="2">
        <f t="shared" si="123"/>
        <v>0</v>
      </c>
      <c r="AN303" s="2">
        <f t="shared" si="124"/>
        <v>0</v>
      </c>
      <c r="AP303" t="s">
        <v>1324</v>
      </c>
      <c r="AQ303" t="s">
        <v>955</v>
      </c>
      <c r="AR303">
        <v>4</v>
      </c>
      <c r="AT303" s="104">
        <v>8</v>
      </c>
      <c r="AU303" s="102">
        <v>71</v>
      </c>
      <c r="AV303" s="108">
        <f t="shared" si="114"/>
        <v>8071</v>
      </c>
      <c r="AX303" s="7" t="s">
        <v>538</v>
      </c>
    </row>
    <row r="304" spans="1:50" hidden="1" outlineLevel="1">
      <c r="A304" t="s">
        <v>1988</v>
      </c>
      <c r="B304" t="s">
        <v>955</v>
      </c>
      <c r="C304" s="1">
        <f t="shared" si="115"/>
        <v>1975</v>
      </c>
      <c r="D304" s="7">
        <f>RANK(N304,(N304:P304,Q304:AE304))</f>
        <v>2</v>
      </c>
      <c r="E304" s="7">
        <f>RANK(O304,(N304:P304,Q304:AE304))</f>
        <v>1</v>
      </c>
      <c r="F304" s="7">
        <f>IF(P304&gt;0,RANK(P304,(N304:P304,Q304:AE304)),0)</f>
        <v>0</v>
      </c>
      <c r="G304" s="1">
        <f t="shared" si="116"/>
        <v>1028</v>
      </c>
      <c r="H304" s="2">
        <f t="shared" si="102"/>
        <v>0.52050632911392403</v>
      </c>
      <c r="I304" s="2"/>
      <c r="J304" s="2">
        <f t="shared" si="117"/>
        <v>0.23341772151898735</v>
      </c>
      <c r="K304" s="2">
        <f t="shared" si="118"/>
        <v>0.75392405063291135</v>
      </c>
      <c r="L304" s="2">
        <f t="shared" si="119"/>
        <v>0</v>
      </c>
      <c r="M304" s="2">
        <f t="shared" si="120"/>
        <v>1.2658227848101333E-2</v>
      </c>
      <c r="N304" s="1">
        <v>461</v>
      </c>
      <c r="O304" s="1">
        <v>1489</v>
      </c>
      <c r="Q304" s="1">
        <v>5</v>
      </c>
      <c r="R304" s="1">
        <v>20</v>
      </c>
      <c r="AG304" s="7">
        <f>IF(Q304&gt;0,RANK(Q304,(N304:P304,Q304:AE304)),0)</f>
        <v>4</v>
      </c>
      <c r="AH304" s="7">
        <f>IF(R304&gt;0,RANK(R304,(N304:P304,Q304:AE304)),0)</f>
        <v>3</v>
      </c>
      <c r="AI304" s="7">
        <f>IF(T304&gt;0,RANK(T304,(N304:P304,Q304:AE304)),0)</f>
        <v>0</v>
      </c>
      <c r="AJ304" s="7">
        <f>IF(S304&gt;0,RANK(S304,(N304:P304,Q304:AE304)),0)</f>
        <v>0</v>
      </c>
      <c r="AK304" s="2">
        <f t="shared" si="121"/>
        <v>2.5316455696202532E-3</v>
      </c>
      <c r="AL304" s="2">
        <f t="shared" si="122"/>
        <v>1.0126582278481013E-2</v>
      </c>
      <c r="AM304" s="2">
        <f t="shared" si="123"/>
        <v>0</v>
      </c>
      <c r="AN304" s="2">
        <f t="shared" si="124"/>
        <v>0</v>
      </c>
      <c r="AP304" t="s">
        <v>1988</v>
      </c>
      <c r="AQ304" t="s">
        <v>955</v>
      </c>
      <c r="AR304">
        <v>4</v>
      </c>
      <c r="AT304" s="104">
        <v>8</v>
      </c>
      <c r="AU304" s="102">
        <v>73</v>
      </c>
      <c r="AV304" s="108">
        <f t="shared" si="114"/>
        <v>8073</v>
      </c>
      <c r="AX304" s="7" t="s">
        <v>538</v>
      </c>
    </row>
    <row r="305" spans="1:50" hidden="1" outlineLevel="1">
      <c r="A305" t="s">
        <v>2447</v>
      </c>
      <c r="B305" t="s">
        <v>955</v>
      </c>
      <c r="C305" s="1">
        <f t="shared" si="115"/>
        <v>6729</v>
      </c>
      <c r="D305" s="7">
        <f>RANK(N305,(N305:P305,Q305:AE305))</f>
        <v>2</v>
      </c>
      <c r="E305" s="7">
        <f>RANK(O305,(N305:P305,Q305:AE305))</f>
        <v>1</v>
      </c>
      <c r="F305" s="7">
        <f>IF(P305&gt;0,RANK(P305,(N305:P305,Q305:AE305)),0)</f>
        <v>0</v>
      </c>
      <c r="G305" s="1">
        <f t="shared" si="116"/>
        <v>3339</v>
      </c>
      <c r="H305" s="2">
        <f t="shared" si="102"/>
        <v>0.49621043245653146</v>
      </c>
      <c r="I305" s="2"/>
      <c r="J305" s="2">
        <f t="shared" si="117"/>
        <v>0.24342398573339277</v>
      </c>
      <c r="K305" s="2">
        <f t="shared" si="118"/>
        <v>0.73963441818992426</v>
      </c>
      <c r="L305" s="2">
        <f t="shared" si="119"/>
        <v>0</v>
      </c>
      <c r="M305" s="2">
        <f t="shared" si="120"/>
        <v>1.6941596076682996E-2</v>
      </c>
      <c r="N305" s="1">
        <v>1638</v>
      </c>
      <c r="O305" s="1">
        <v>4977</v>
      </c>
      <c r="Q305" s="1">
        <v>52</v>
      </c>
      <c r="R305" s="1">
        <v>62</v>
      </c>
      <c r="AG305" s="7">
        <f>IF(Q305&gt;0,RANK(Q305,(N305:P305,Q305:AE305)),0)</f>
        <v>4</v>
      </c>
      <c r="AH305" s="7">
        <f>IF(R305&gt;0,RANK(R305,(N305:P305,Q305:AE305)),0)</f>
        <v>3</v>
      </c>
      <c r="AI305" s="7">
        <f>IF(T305&gt;0,RANK(T305,(N305:P305,Q305:AE305)),0)</f>
        <v>0</v>
      </c>
      <c r="AJ305" s="7">
        <f>IF(S305&gt;0,RANK(S305,(N305:P305,Q305:AE305)),0)</f>
        <v>0</v>
      </c>
      <c r="AK305" s="2">
        <f t="shared" si="121"/>
        <v>7.7277455788378659E-3</v>
      </c>
      <c r="AL305" s="2">
        <f t="shared" si="122"/>
        <v>9.2138504978451479E-3</v>
      </c>
      <c r="AM305" s="2">
        <f t="shared" si="123"/>
        <v>0</v>
      </c>
      <c r="AN305" s="2">
        <f t="shared" si="124"/>
        <v>0</v>
      </c>
      <c r="AP305" t="s">
        <v>2447</v>
      </c>
      <c r="AQ305" t="s">
        <v>955</v>
      </c>
      <c r="AR305">
        <v>4</v>
      </c>
      <c r="AT305" s="104">
        <v>8</v>
      </c>
      <c r="AU305" s="102">
        <v>75</v>
      </c>
      <c r="AV305" s="108">
        <f t="shared" si="114"/>
        <v>8075</v>
      </c>
      <c r="AX305" s="7" t="s">
        <v>538</v>
      </c>
    </row>
    <row r="306" spans="1:50" hidden="1" outlineLevel="1">
      <c r="A306" t="s">
        <v>1989</v>
      </c>
      <c r="B306" t="s">
        <v>955</v>
      </c>
      <c r="C306" s="1">
        <f t="shared" si="115"/>
        <v>40811</v>
      </c>
      <c r="D306" s="7">
        <f>RANK(N306,(N306:P306,Q306:AE306))</f>
        <v>2</v>
      </c>
      <c r="E306" s="7">
        <f>RANK(O306,(N306:P306,Q306:AE306))</f>
        <v>1</v>
      </c>
      <c r="F306" s="7">
        <f>IF(P306&gt;0,RANK(P306,(N306:P306,Q306:AE306)),0)</f>
        <v>0</v>
      </c>
      <c r="G306" s="1">
        <f t="shared" si="116"/>
        <v>14979</v>
      </c>
      <c r="H306" s="2">
        <f t="shared" ref="H306:H360" si="125">G306/C306</f>
        <v>0.36703339785842054</v>
      </c>
      <c r="I306" s="2"/>
      <c r="J306" s="2">
        <f t="shared" si="117"/>
        <v>0.30028668741270736</v>
      </c>
      <c r="K306" s="2">
        <f t="shared" si="118"/>
        <v>0.66732008527112785</v>
      </c>
      <c r="L306" s="2">
        <f t="shared" si="119"/>
        <v>0</v>
      </c>
      <c r="M306" s="2">
        <f t="shared" si="120"/>
        <v>3.2393227316164785E-2</v>
      </c>
      <c r="N306" s="1">
        <v>12255</v>
      </c>
      <c r="O306" s="1">
        <v>27234</v>
      </c>
      <c r="Q306" s="1">
        <v>493</v>
      </c>
      <c r="R306" s="1">
        <v>829</v>
      </c>
      <c r="AG306" s="7">
        <f>IF(Q306&gt;0,RANK(Q306,(N306:P306,Q306:AE306)),0)</f>
        <v>4</v>
      </c>
      <c r="AH306" s="7">
        <f>IF(R306&gt;0,RANK(R306,(N306:P306,Q306:AE306)),0)</f>
        <v>3</v>
      </c>
      <c r="AI306" s="7">
        <f>IF(T306&gt;0,RANK(T306,(N306:P306,Q306:AE306)),0)</f>
        <v>0</v>
      </c>
      <c r="AJ306" s="7">
        <f>IF(S306&gt;0,RANK(S306,(N306:P306,Q306:AE306)),0)</f>
        <v>0</v>
      </c>
      <c r="AK306" s="2">
        <f t="shared" si="121"/>
        <v>1.2080076449976721E-2</v>
      </c>
      <c r="AL306" s="2">
        <f t="shared" si="122"/>
        <v>2.0313150866188037E-2</v>
      </c>
      <c r="AM306" s="2">
        <f t="shared" si="123"/>
        <v>0</v>
      </c>
      <c r="AN306" s="2">
        <f t="shared" si="124"/>
        <v>0</v>
      </c>
      <c r="AP306" t="s">
        <v>1989</v>
      </c>
      <c r="AQ306" t="s">
        <v>955</v>
      </c>
      <c r="AR306">
        <v>3</v>
      </c>
      <c r="AT306" s="104">
        <v>8</v>
      </c>
      <c r="AU306" s="102">
        <v>77</v>
      </c>
      <c r="AV306" s="108">
        <f t="shared" si="114"/>
        <v>8077</v>
      </c>
      <c r="AX306" s="7" t="s">
        <v>538</v>
      </c>
    </row>
    <row r="307" spans="1:50" hidden="1" outlineLevel="1">
      <c r="A307" t="s">
        <v>984</v>
      </c>
      <c r="B307" t="s">
        <v>955</v>
      </c>
      <c r="C307" s="1">
        <f t="shared" si="115"/>
        <v>446</v>
      </c>
      <c r="D307" s="7">
        <f>RANK(N307,(N307:P307,Q307:AE307))</f>
        <v>2</v>
      </c>
      <c r="E307" s="7">
        <f>RANK(O307,(N307:P307,Q307:AE307))</f>
        <v>1</v>
      </c>
      <c r="F307" s="7">
        <f>IF(P307&gt;0,RANK(P307,(N307:P307,Q307:AE307)),0)</f>
        <v>0</v>
      </c>
      <c r="G307" s="1">
        <f t="shared" si="116"/>
        <v>122</v>
      </c>
      <c r="H307" s="2">
        <f t="shared" si="125"/>
        <v>0.273542600896861</v>
      </c>
      <c r="I307" s="2"/>
      <c r="J307" s="2">
        <f t="shared" si="117"/>
        <v>0.3452914798206278</v>
      </c>
      <c r="K307" s="2">
        <f t="shared" si="118"/>
        <v>0.6188340807174888</v>
      </c>
      <c r="L307" s="2">
        <f t="shared" si="119"/>
        <v>0</v>
      </c>
      <c r="M307" s="2">
        <f t="shared" si="120"/>
        <v>3.5874439461883401E-2</v>
      </c>
      <c r="N307" s="1">
        <v>154</v>
      </c>
      <c r="O307" s="1">
        <v>276</v>
      </c>
      <c r="Q307" s="1">
        <v>9</v>
      </c>
      <c r="R307" s="1">
        <v>7</v>
      </c>
      <c r="AG307" s="7">
        <f>IF(Q307&gt;0,RANK(Q307,(N307:P307,Q307:AE307)),0)</f>
        <v>3</v>
      </c>
      <c r="AH307" s="7">
        <f>IF(R307&gt;0,RANK(R307,(N307:P307,Q307:AE307)),0)</f>
        <v>4</v>
      </c>
      <c r="AI307" s="7">
        <f>IF(T307&gt;0,RANK(T307,(N307:P307,Q307:AE307)),0)</f>
        <v>0</v>
      </c>
      <c r="AJ307" s="7">
        <f>IF(S307&gt;0,RANK(S307,(N307:P307,Q307:AE307)),0)</f>
        <v>0</v>
      </c>
      <c r="AK307" s="2">
        <f t="shared" si="121"/>
        <v>2.0179372197309416E-2</v>
      </c>
      <c r="AL307" s="2">
        <f t="shared" si="122"/>
        <v>1.5695067264573991E-2</v>
      </c>
      <c r="AM307" s="2">
        <f t="shared" si="123"/>
        <v>0</v>
      </c>
      <c r="AN307" s="2">
        <f t="shared" si="124"/>
        <v>0</v>
      </c>
      <c r="AP307" t="s">
        <v>984</v>
      </c>
      <c r="AQ307" t="s">
        <v>955</v>
      </c>
      <c r="AR307">
        <v>3</v>
      </c>
      <c r="AT307" s="104">
        <v>8</v>
      </c>
      <c r="AU307" s="102">
        <v>79</v>
      </c>
      <c r="AV307" s="108">
        <f t="shared" si="114"/>
        <v>8079</v>
      </c>
      <c r="AX307" s="7" t="s">
        <v>538</v>
      </c>
    </row>
    <row r="308" spans="1:50" hidden="1" outlineLevel="1">
      <c r="A308" t="s">
        <v>985</v>
      </c>
      <c r="B308" t="s">
        <v>955</v>
      </c>
      <c r="C308" s="1">
        <f t="shared" si="115"/>
        <v>4523</v>
      </c>
      <c r="D308" s="7">
        <f>RANK(N308,(N308:P308,Q308:AE308))</f>
        <v>2</v>
      </c>
      <c r="E308" s="7">
        <f>RANK(O308,(N308:P308,Q308:AE308))</f>
        <v>1</v>
      </c>
      <c r="F308" s="7">
        <f>IF(P308&gt;0,RANK(P308,(N308:P308,Q308:AE308)),0)</f>
        <v>0</v>
      </c>
      <c r="G308" s="1">
        <f t="shared" si="116"/>
        <v>2227</v>
      </c>
      <c r="H308" s="2">
        <f t="shared" si="125"/>
        <v>0.49237231925713021</v>
      </c>
      <c r="I308" s="2"/>
      <c r="J308" s="2">
        <f t="shared" si="117"/>
        <v>0.24121158523104133</v>
      </c>
      <c r="K308" s="2">
        <f t="shared" si="118"/>
        <v>0.73358390448817157</v>
      </c>
      <c r="L308" s="2">
        <f t="shared" si="119"/>
        <v>0</v>
      </c>
      <c r="M308" s="2">
        <f t="shared" si="120"/>
        <v>2.5204510280787074E-2</v>
      </c>
      <c r="N308" s="1">
        <v>1091</v>
      </c>
      <c r="O308" s="1">
        <v>3318</v>
      </c>
      <c r="Q308" s="1">
        <v>30</v>
      </c>
      <c r="R308" s="1">
        <v>84</v>
      </c>
      <c r="AG308" s="7">
        <f>IF(Q308&gt;0,RANK(Q308,(N308:P308,Q308:AE308)),0)</f>
        <v>4</v>
      </c>
      <c r="AH308" s="7">
        <f>IF(R308&gt;0,RANK(R308,(N308:P308,Q308:AE308)),0)</f>
        <v>3</v>
      </c>
      <c r="AI308" s="7">
        <f>IF(T308&gt;0,RANK(T308,(N308:P308,Q308:AE308)),0)</f>
        <v>0</v>
      </c>
      <c r="AJ308" s="7">
        <f>IF(S308&gt;0,RANK(S308,(N308:P308,Q308:AE308)),0)</f>
        <v>0</v>
      </c>
      <c r="AK308" s="2">
        <f t="shared" si="121"/>
        <v>6.6327658633650232E-3</v>
      </c>
      <c r="AL308" s="2">
        <f t="shared" si="122"/>
        <v>1.8571744417422063E-2</v>
      </c>
      <c r="AM308" s="2">
        <f t="shared" si="123"/>
        <v>0</v>
      </c>
      <c r="AN308" s="2">
        <f t="shared" si="124"/>
        <v>0</v>
      </c>
      <c r="AP308" t="s">
        <v>985</v>
      </c>
      <c r="AQ308" t="s">
        <v>955</v>
      </c>
      <c r="AR308">
        <v>3</v>
      </c>
      <c r="AT308" s="104">
        <v>8</v>
      </c>
      <c r="AU308" s="102">
        <v>81</v>
      </c>
      <c r="AV308" s="108">
        <f t="shared" si="114"/>
        <v>8081</v>
      </c>
      <c r="AX308" s="7" t="s">
        <v>538</v>
      </c>
    </row>
    <row r="309" spans="1:50" hidden="1" outlineLevel="1">
      <c r="A309" t="s">
        <v>986</v>
      </c>
      <c r="B309" t="s">
        <v>955</v>
      </c>
      <c r="C309" s="1">
        <f t="shared" si="115"/>
        <v>7999</v>
      </c>
      <c r="D309" s="7">
        <f>RANK(N309,(N309:P309,Q309:AE309))</f>
        <v>2</v>
      </c>
      <c r="E309" s="7">
        <f>RANK(O309,(N309:P309,Q309:AE309))</f>
        <v>1</v>
      </c>
      <c r="F309" s="7">
        <f>IF(P309&gt;0,RANK(P309,(N309:P309,Q309:AE309)),0)</f>
        <v>0</v>
      </c>
      <c r="G309" s="1">
        <f t="shared" si="116"/>
        <v>2948</v>
      </c>
      <c r="H309" s="2">
        <f t="shared" si="125"/>
        <v>0.36854606825853231</v>
      </c>
      <c r="I309" s="2"/>
      <c r="J309" s="2">
        <f t="shared" si="117"/>
        <v>0.29541192649081133</v>
      </c>
      <c r="K309" s="2">
        <f t="shared" si="118"/>
        <v>0.66395799474934369</v>
      </c>
      <c r="L309" s="2">
        <f t="shared" si="119"/>
        <v>0</v>
      </c>
      <c r="M309" s="2">
        <f t="shared" si="120"/>
        <v>4.0630078759845034E-2</v>
      </c>
      <c r="N309" s="1">
        <v>2363</v>
      </c>
      <c r="O309" s="1">
        <v>5311</v>
      </c>
      <c r="Q309" s="1">
        <v>205</v>
      </c>
      <c r="R309" s="1">
        <v>120</v>
      </c>
      <c r="AG309" s="7">
        <f>IF(Q309&gt;0,RANK(Q309,(N309:P309,Q309:AE309)),0)</f>
        <v>3</v>
      </c>
      <c r="AH309" s="7">
        <f>IF(R309&gt;0,RANK(R309,(N309:P309,Q309:AE309)),0)</f>
        <v>4</v>
      </c>
      <c r="AI309" s="7">
        <f>IF(T309&gt;0,RANK(T309,(N309:P309,Q309:AE309)),0)</f>
        <v>0</v>
      </c>
      <c r="AJ309" s="7">
        <f>IF(S309&gt;0,RANK(S309,(N309:P309,Q309:AE309)),0)</f>
        <v>0</v>
      </c>
      <c r="AK309" s="2">
        <f t="shared" si="121"/>
        <v>2.5628203525440679E-2</v>
      </c>
      <c r="AL309" s="2">
        <f t="shared" si="122"/>
        <v>1.5001875234404301E-2</v>
      </c>
      <c r="AM309" s="2">
        <f t="shared" si="123"/>
        <v>0</v>
      </c>
      <c r="AN309" s="2">
        <f t="shared" si="124"/>
        <v>0</v>
      </c>
      <c r="AP309" t="s">
        <v>986</v>
      </c>
      <c r="AQ309" t="s">
        <v>955</v>
      </c>
      <c r="AR309">
        <v>3</v>
      </c>
      <c r="AT309" s="104">
        <v>8</v>
      </c>
      <c r="AU309" s="102">
        <v>83</v>
      </c>
      <c r="AV309" s="108">
        <f t="shared" si="114"/>
        <v>8083</v>
      </c>
      <c r="AX309" s="7" t="s">
        <v>538</v>
      </c>
    </row>
    <row r="310" spans="1:50" hidden="1" outlineLevel="1">
      <c r="A310" t="s">
        <v>86</v>
      </c>
      <c r="B310" t="s">
        <v>955</v>
      </c>
      <c r="C310" s="1">
        <f t="shared" si="115"/>
        <v>12320</v>
      </c>
      <c r="D310" s="7">
        <f>RANK(N310,(N310:P310,Q310:AE310))</f>
        <v>2</v>
      </c>
      <c r="E310" s="7">
        <f>RANK(O310,(N310:P310,Q310:AE310))</f>
        <v>1</v>
      </c>
      <c r="F310" s="7">
        <f>IF(P310&gt;0,RANK(P310,(N310:P310,Q310:AE310)),0)</f>
        <v>0</v>
      </c>
      <c r="G310" s="1">
        <f t="shared" si="116"/>
        <v>5427</v>
      </c>
      <c r="H310" s="2">
        <f t="shared" si="125"/>
        <v>0.44050324675324676</v>
      </c>
      <c r="I310" s="2"/>
      <c r="J310" s="2">
        <f t="shared" si="117"/>
        <v>0.26112012987012989</v>
      </c>
      <c r="K310" s="2">
        <f t="shared" si="118"/>
        <v>0.70162337662337659</v>
      </c>
      <c r="L310" s="2">
        <f t="shared" si="119"/>
        <v>0</v>
      </c>
      <c r="M310" s="2">
        <f t="shared" si="120"/>
        <v>3.7256493506493515E-2</v>
      </c>
      <c r="N310" s="1">
        <v>3217</v>
      </c>
      <c r="O310" s="1">
        <v>8644</v>
      </c>
      <c r="Q310" s="1">
        <v>209</v>
      </c>
      <c r="R310" s="1">
        <v>250</v>
      </c>
      <c r="AG310" s="7">
        <f>IF(Q310&gt;0,RANK(Q310,(N310:P310,Q310:AE310)),0)</f>
        <v>4</v>
      </c>
      <c r="AH310" s="7">
        <f>IF(R310&gt;0,RANK(R310,(N310:P310,Q310:AE310)),0)</f>
        <v>3</v>
      </c>
      <c r="AI310" s="7">
        <f>IF(T310&gt;0,RANK(T310,(N310:P310,Q310:AE310)),0)</f>
        <v>0</v>
      </c>
      <c r="AJ310" s="7">
        <f>IF(S310&gt;0,RANK(S310,(N310:P310,Q310:AE310)),0)</f>
        <v>0</v>
      </c>
      <c r="AK310" s="2">
        <f t="shared" si="121"/>
        <v>1.6964285714285713E-2</v>
      </c>
      <c r="AL310" s="2">
        <f t="shared" si="122"/>
        <v>2.0292207792207792E-2</v>
      </c>
      <c r="AM310" s="2">
        <f t="shared" si="123"/>
        <v>0</v>
      </c>
      <c r="AN310" s="2">
        <f t="shared" si="124"/>
        <v>0</v>
      </c>
      <c r="AP310" t="s">
        <v>86</v>
      </c>
      <c r="AQ310" t="s">
        <v>955</v>
      </c>
      <c r="AR310">
        <v>3</v>
      </c>
      <c r="AT310" s="104">
        <v>8</v>
      </c>
      <c r="AU310" s="102">
        <v>85</v>
      </c>
      <c r="AV310" s="108">
        <f t="shared" si="114"/>
        <v>8085</v>
      </c>
      <c r="AX310" s="7" t="s">
        <v>538</v>
      </c>
    </row>
    <row r="311" spans="1:50" hidden="1" outlineLevel="1">
      <c r="A311" t="s">
        <v>2348</v>
      </c>
      <c r="B311" t="s">
        <v>955</v>
      </c>
      <c r="C311" s="1">
        <f t="shared" si="115"/>
        <v>7670</v>
      </c>
      <c r="D311" s="7">
        <f>RANK(N311,(N311:P311,Q311:AE311))</f>
        <v>2</v>
      </c>
      <c r="E311" s="7">
        <f>RANK(O311,(N311:P311,Q311:AE311))</f>
        <v>1</v>
      </c>
      <c r="F311" s="7">
        <f>IF(P311&gt;0,RANK(P311,(N311:P311,Q311:AE311)),0)</f>
        <v>0</v>
      </c>
      <c r="G311" s="1">
        <f t="shared" si="116"/>
        <v>3773</v>
      </c>
      <c r="H311" s="2">
        <f t="shared" si="125"/>
        <v>0.49191655801825296</v>
      </c>
      <c r="I311" s="2"/>
      <c r="J311" s="2">
        <f t="shared" si="117"/>
        <v>0.24563233376792698</v>
      </c>
      <c r="K311" s="2">
        <f t="shared" si="118"/>
        <v>0.73754889178617988</v>
      </c>
      <c r="L311" s="2">
        <f t="shared" si="119"/>
        <v>0</v>
      </c>
      <c r="M311" s="2">
        <f t="shared" si="120"/>
        <v>1.6818774445893192E-2</v>
      </c>
      <c r="N311" s="1">
        <v>1884</v>
      </c>
      <c r="O311" s="1">
        <v>5657</v>
      </c>
      <c r="Q311" s="1">
        <v>38</v>
      </c>
      <c r="R311" s="1">
        <v>91</v>
      </c>
      <c r="AG311" s="7">
        <f>IF(Q311&gt;0,RANK(Q311,(N311:P311,Q311:AE311)),0)</f>
        <v>4</v>
      </c>
      <c r="AH311" s="7">
        <f>IF(R311&gt;0,RANK(R311,(N311:P311,Q311:AE311)),0)</f>
        <v>3</v>
      </c>
      <c r="AI311" s="7">
        <f>IF(T311&gt;0,RANK(T311,(N311:P311,Q311:AE311)),0)</f>
        <v>0</v>
      </c>
      <c r="AJ311" s="7">
        <f>IF(S311&gt;0,RANK(S311,(N311:P311,Q311:AE311)),0)</f>
        <v>0</v>
      </c>
      <c r="AK311" s="2">
        <f t="shared" si="121"/>
        <v>4.9543676662320733E-3</v>
      </c>
      <c r="AL311" s="2">
        <f t="shared" si="122"/>
        <v>1.1864406779661017E-2</v>
      </c>
      <c r="AM311" s="2">
        <f t="shared" si="123"/>
        <v>0</v>
      </c>
      <c r="AN311" s="2">
        <f t="shared" si="124"/>
        <v>0</v>
      </c>
      <c r="AP311" t="s">
        <v>2348</v>
      </c>
      <c r="AQ311" t="s">
        <v>955</v>
      </c>
      <c r="AR311">
        <v>4</v>
      </c>
      <c r="AT311" s="104">
        <v>8</v>
      </c>
      <c r="AU311" s="102">
        <v>87</v>
      </c>
      <c r="AV311" s="108">
        <f t="shared" si="114"/>
        <v>8087</v>
      </c>
      <c r="AX311" s="7" t="s">
        <v>538</v>
      </c>
    </row>
    <row r="312" spans="1:50" hidden="1" outlineLevel="1">
      <c r="A312" t="s">
        <v>1207</v>
      </c>
      <c r="B312" t="s">
        <v>955</v>
      </c>
      <c r="C312" s="1">
        <f t="shared" si="115"/>
        <v>6182</v>
      </c>
      <c r="D312" s="7">
        <f>RANK(N312,(N312:P312,Q312:AE312))</f>
        <v>2</v>
      </c>
      <c r="E312" s="7">
        <f>RANK(O312,(N312:P312,Q312:AE312))</f>
        <v>1</v>
      </c>
      <c r="F312" s="7">
        <f>IF(P312&gt;0,RANK(P312,(N312:P312,Q312:AE312)),0)</f>
        <v>0</v>
      </c>
      <c r="G312" s="1">
        <f t="shared" si="116"/>
        <v>2123</v>
      </c>
      <c r="H312" s="2">
        <f t="shared" si="125"/>
        <v>0.34341637010676157</v>
      </c>
      <c r="I312" s="2"/>
      <c r="J312" s="2">
        <f t="shared" si="117"/>
        <v>0.32174053704302813</v>
      </c>
      <c r="K312" s="2">
        <f t="shared" si="118"/>
        <v>0.6651569071497897</v>
      </c>
      <c r="L312" s="2">
        <f t="shared" si="119"/>
        <v>0</v>
      </c>
      <c r="M312" s="2">
        <f t="shared" si="120"/>
        <v>1.3102555807182115E-2</v>
      </c>
      <c r="N312" s="1">
        <v>1989</v>
      </c>
      <c r="O312" s="1">
        <v>4112</v>
      </c>
      <c r="Q312" s="1">
        <v>29</v>
      </c>
      <c r="R312" s="1">
        <v>52</v>
      </c>
      <c r="AG312" s="7">
        <f>IF(Q312&gt;0,RANK(Q312,(N312:P312,Q312:AE312)),0)</f>
        <v>4</v>
      </c>
      <c r="AH312" s="7">
        <f>IF(R312&gt;0,RANK(R312,(N312:P312,Q312:AE312)),0)</f>
        <v>3</v>
      </c>
      <c r="AI312" s="7">
        <f>IF(T312&gt;0,RANK(T312,(N312:P312,Q312:AE312)),0)</f>
        <v>0</v>
      </c>
      <c r="AJ312" s="7">
        <f>IF(S312&gt;0,RANK(S312,(N312:P312,Q312:AE312)),0)</f>
        <v>0</v>
      </c>
      <c r="AK312" s="2">
        <f t="shared" si="121"/>
        <v>4.6910384988676805E-3</v>
      </c>
      <c r="AL312" s="2">
        <f t="shared" si="122"/>
        <v>8.4115173083144611E-3</v>
      </c>
      <c r="AM312" s="2">
        <f t="shared" si="123"/>
        <v>0</v>
      </c>
      <c r="AN312" s="2">
        <f t="shared" si="124"/>
        <v>0</v>
      </c>
      <c r="AP312" t="s">
        <v>1207</v>
      </c>
      <c r="AQ312" t="s">
        <v>955</v>
      </c>
      <c r="AR312">
        <v>4</v>
      </c>
      <c r="AT312" s="104">
        <v>8</v>
      </c>
      <c r="AU312" s="102">
        <v>89</v>
      </c>
      <c r="AV312" s="108">
        <f t="shared" si="114"/>
        <v>8089</v>
      </c>
      <c r="AX312" s="7" t="s">
        <v>538</v>
      </c>
    </row>
    <row r="313" spans="1:50" hidden="1" outlineLevel="1">
      <c r="A313" t="s">
        <v>394</v>
      </c>
      <c r="B313" t="s">
        <v>955</v>
      </c>
      <c r="C313" s="1">
        <f t="shared" si="115"/>
        <v>1895</v>
      </c>
      <c r="D313" s="7">
        <f>RANK(N313,(N313:P313,Q313:AE313))</f>
        <v>2</v>
      </c>
      <c r="E313" s="7">
        <f>RANK(O313,(N313:P313,Q313:AE313))</f>
        <v>1</v>
      </c>
      <c r="F313" s="7">
        <f>IF(P313&gt;0,RANK(P313,(N313:P313,Q313:AE313)),0)</f>
        <v>0</v>
      </c>
      <c r="G313" s="1">
        <f t="shared" si="116"/>
        <v>556</v>
      </c>
      <c r="H313" s="2">
        <f t="shared" si="125"/>
        <v>0.29340369393139842</v>
      </c>
      <c r="I313" s="2"/>
      <c r="J313" s="2">
        <f t="shared" si="117"/>
        <v>0.32770448548812664</v>
      </c>
      <c r="K313" s="2">
        <f t="shared" si="118"/>
        <v>0.62110817941952512</v>
      </c>
      <c r="L313" s="2">
        <f t="shared" si="119"/>
        <v>0</v>
      </c>
      <c r="M313" s="2">
        <f t="shared" si="120"/>
        <v>5.1187335092348296E-2</v>
      </c>
      <c r="N313" s="1">
        <v>621</v>
      </c>
      <c r="O313" s="1">
        <v>1177</v>
      </c>
      <c r="Q313" s="1">
        <v>59</v>
      </c>
      <c r="R313" s="1">
        <v>38</v>
      </c>
      <c r="AG313" s="7">
        <f>IF(Q313&gt;0,RANK(Q313,(N313:P313,Q313:AE313)),0)</f>
        <v>3</v>
      </c>
      <c r="AH313" s="7">
        <f>IF(R313&gt;0,RANK(R313,(N313:P313,Q313:AE313)),0)</f>
        <v>4</v>
      </c>
      <c r="AI313" s="7">
        <f>IF(T313&gt;0,RANK(T313,(N313:P313,Q313:AE313)),0)</f>
        <v>0</v>
      </c>
      <c r="AJ313" s="7">
        <f>IF(S313&gt;0,RANK(S313,(N313:P313,Q313:AE313)),0)</f>
        <v>0</v>
      </c>
      <c r="AK313" s="2">
        <f t="shared" si="121"/>
        <v>3.1134564643799472E-2</v>
      </c>
      <c r="AL313" s="2">
        <f t="shared" si="122"/>
        <v>2.0052770448548814E-2</v>
      </c>
      <c r="AM313" s="2">
        <f t="shared" si="123"/>
        <v>0</v>
      </c>
      <c r="AN313" s="2">
        <f t="shared" si="124"/>
        <v>0</v>
      </c>
      <c r="AP313" t="s">
        <v>394</v>
      </c>
      <c r="AQ313" t="s">
        <v>955</v>
      </c>
      <c r="AR313">
        <v>3</v>
      </c>
      <c r="AT313" s="104">
        <v>8</v>
      </c>
      <c r="AU313" s="102">
        <v>91</v>
      </c>
      <c r="AV313" s="108">
        <f t="shared" si="114"/>
        <v>8091</v>
      </c>
      <c r="AX313" s="7" t="s">
        <v>538</v>
      </c>
    </row>
    <row r="314" spans="1:50" hidden="1" outlineLevel="1">
      <c r="A314" t="s">
        <v>395</v>
      </c>
      <c r="B314" t="s">
        <v>955</v>
      </c>
      <c r="C314" s="1">
        <f t="shared" si="115"/>
        <v>5912</v>
      </c>
      <c r="D314" s="7">
        <f>RANK(N314,(N314:P314,Q314:AE314))</f>
        <v>2</v>
      </c>
      <c r="E314" s="7">
        <f>RANK(O314,(N314:P314,Q314:AE314))</f>
        <v>1</v>
      </c>
      <c r="F314" s="7">
        <f>IF(P314&gt;0,RANK(P314,(N314:P314,Q314:AE314)),0)</f>
        <v>0</v>
      </c>
      <c r="G314" s="1">
        <f t="shared" si="116"/>
        <v>2552</v>
      </c>
      <c r="H314" s="2">
        <f t="shared" si="125"/>
        <v>0.4316644113667118</v>
      </c>
      <c r="I314" s="2"/>
      <c r="J314" s="2">
        <f t="shared" si="117"/>
        <v>0.25456698240866033</v>
      </c>
      <c r="K314" s="2">
        <f t="shared" si="118"/>
        <v>0.68623139377537212</v>
      </c>
      <c r="L314" s="2">
        <f t="shared" si="119"/>
        <v>0</v>
      </c>
      <c r="M314" s="2">
        <f t="shared" si="120"/>
        <v>5.9201623815967608E-2</v>
      </c>
      <c r="N314" s="1">
        <v>1505</v>
      </c>
      <c r="O314" s="1">
        <v>4057</v>
      </c>
      <c r="Q314" s="1">
        <v>176</v>
      </c>
      <c r="R314" s="1">
        <v>174</v>
      </c>
      <c r="AG314" s="7">
        <f>IF(Q314&gt;0,RANK(Q314,(N314:P314,Q314:AE314)),0)</f>
        <v>3</v>
      </c>
      <c r="AH314" s="7">
        <f>IF(R314&gt;0,RANK(R314,(N314:P314,Q314:AE314)),0)</f>
        <v>4</v>
      </c>
      <c r="AI314" s="7">
        <f>IF(T314&gt;0,RANK(T314,(N314:P314,Q314:AE314)),0)</f>
        <v>0</v>
      </c>
      <c r="AJ314" s="7">
        <f>IF(S314&gt;0,RANK(S314,(N314:P314,Q314:AE314)),0)</f>
        <v>0</v>
      </c>
      <c r="AK314" s="2">
        <f t="shared" si="121"/>
        <v>2.9769959404600813E-2</v>
      </c>
      <c r="AL314" s="2">
        <f t="shared" si="122"/>
        <v>2.9431664411366711E-2</v>
      </c>
      <c r="AM314" s="2">
        <f t="shared" si="123"/>
        <v>0</v>
      </c>
      <c r="AN314" s="2">
        <f t="shared" si="124"/>
        <v>0</v>
      </c>
      <c r="AP314" t="s">
        <v>395</v>
      </c>
      <c r="AQ314" t="s">
        <v>955</v>
      </c>
      <c r="AR314">
        <v>3</v>
      </c>
      <c r="AT314" s="104">
        <v>8</v>
      </c>
      <c r="AU314" s="102">
        <v>93</v>
      </c>
      <c r="AV314" s="108">
        <f t="shared" si="114"/>
        <v>8093</v>
      </c>
      <c r="AX314" s="7" t="s">
        <v>538</v>
      </c>
    </row>
    <row r="315" spans="1:50" hidden="1" outlineLevel="1">
      <c r="A315" t="s">
        <v>429</v>
      </c>
      <c r="B315" t="s">
        <v>955</v>
      </c>
      <c r="C315" s="1">
        <f t="shared" si="115"/>
        <v>1919</v>
      </c>
      <c r="D315" s="7">
        <f>RANK(N315,(N315:P315,Q315:AE315))</f>
        <v>2</v>
      </c>
      <c r="E315" s="7">
        <f>RANK(O315,(N315:P315,Q315:AE315))</f>
        <v>1</v>
      </c>
      <c r="F315" s="7">
        <f>IF(P315&gt;0,RANK(P315,(N315:P315,Q315:AE315)),0)</f>
        <v>0</v>
      </c>
      <c r="G315" s="1">
        <f t="shared" si="116"/>
        <v>1140</v>
      </c>
      <c r="H315" s="2">
        <f t="shared" si="125"/>
        <v>0.59405940594059403</v>
      </c>
      <c r="I315" s="2"/>
      <c r="J315" s="2">
        <f t="shared" si="117"/>
        <v>0.1959353830119854</v>
      </c>
      <c r="K315" s="2">
        <f t="shared" si="118"/>
        <v>0.78999478895257946</v>
      </c>
      <c r="L315" s="2">
        <f t="shared" si="119"/>
        <v>0</v>
      </c>
      <c r="M315" s="2">
        <f t="shared" si="120"/>
        <v>1.4069828035435106E-2</v>
      </c>
      <c r="N315" s="1">
        <v>376</v>
      </c>
      <c r="O315" s="1">
        <v>1516</v>
      </c>
      <c r="Q315" s="1">
        <v>6</v>
      </c>
      <c r="R315" s="1">
        <v>21</v>
      </c>
      <c r="AG315" s="7">
        <f>IF(Q315&gt;0,RANK(Q315,(N315:P315,Q315:AE315)),0)</f>
        <v>4</v>
      </c>
      <c r="AH315" s="7">
        <f>IF(R315&gt;0,RANK(R315,(N315:P315,Q315:AE315)),0)</f>
        <v>3</v>
      </c>
      <c r="AI315" s="7">
        <f>IF(T315&gt;0,RANK(T315,(N315:P315,Q315:AE315)),0)</f>
        <v>0</v>
      </c>
      <c r="AJ315" s="7">
        <f>IF(S315&gt;0,RANK(S315,(N315:P315,Q315:AE315)),0)</f>
        <v>0</v>
      </c>
      <c r="AK315" s="2">
        <f t="shared" si="121"/>
        <v>3.126628452318916E-3</v>
      </c>
      <c r="AL315" s="2">
        <f t="shared" si="122"/>
        <v>1.0943199583116207E-2</v>
      </c>
      <c r="AM315" s="2">
        <f t="shared" si="123"/>
        <v>0</v>
      </c>
      <c r="AN315" s="2">
        <f t="shared" si="124"/>
        <v>0</v>
      </c>
      <c r="AP315" t="s">
        <v>429</v>
      </c>
      <c r="AQ315" t="s">
        <v>955</v>
      </c>
      <c r="AR315">
        <v>4</v>
      </c>
      <c r="AT315" s="104">
        <v>8</v>
      </c>
      <c r="AU315" s="102">
        <v>95</v>
      </c>
      <c r="AV315" s="108">
        <f t="shared" si="114"/>
        <v>8095</v>
      </c>
      <c r="AX315" s="7" t="s">
        <v>538</v>
      </c>
    </row>
    <row r="316" spans="1:50" hidden="1" outlineLevel="1">
      <c r="A316" t="s">
        <v>1296</v>
      </c>
      <c r="B316" t="s">
        <v>955</v>
      </c>
      <c r="C316" s="1">
        <f t="shared" si="115"/>
        <v>6054</v>
      </c>
      <c r="D316" s="7">
        <f>RANK(N316,(N316:P316,Q316:AE316))</f>
        <v>2</v>
      </c>
      <c r="E316" s="7">
        <f>RANK(O316,(N316:P316,Q316:AE316))</f>
        <v>1</v>
      </c>
      <c r="F316" s="7">
        <f>IF(P316&gt;0,RANK(P316,(N316:P316,Q316:AE316)),0)</f>
        <v>0</v>
      </c>
      <c r="G316" s="1">
        <f t="shared" si="116"/>
        <v>483</v>
      </c>
      <c r="H316" s="2">
        <f t="shared" si="125"/>
        <v>7.978196233894945E-2</v>
      </c>
      <c r="I316" s="2"/>
      <c r="J316" s="2">
        <f t="shared" si="117"/>
        <v>0.43161546085232905</v>
      </c>
      <c r="K316" s="2">
        <f t="shared" si="118"/>
        <v>0.51139742319127846</v>
      </c>
      <c r="L316" s="2">
        <f t="shared" si="119"/>
        <v>0</v>
      </c>
      <c r="M316" s="2">
        <f t="shared" si="120"/>
        <v>5.6987115956392498E-2</v>
      </c>
      <c r="N316" s="1">
        <v>2613</v>
      </c>
      <c r="O316" s="1">
        <v>3096</v>
      </c>
      <c r="Q316" s="1">
        <v>243</v>
      </c>
      <c r="R316" s="1">
        <v>102</v>
      </c>
      <c r="AG316" s="7">
        <f>IF(Q316&gt;0,RANK(Q316,(N316:P316,Q316:AE316)),0)</f>
        <v>3</v>
      </c>
      <c r="AH316" s="7">
        <f>IF(R316&gt;0,RANK(R316,(N316:P316,Q316:AE316)),0)</f>
        <v>4</v>
      </c>
      <c r="AI316" s="7">
        <f>IF(T316&gt;0,RANK(T316,(N316:P316,Q316:AE316)),0)</f>
        <v>0</v>
      </c>
      <c r="AJ316" s="7">
        <f>IF(S316&gt;0,RANK(S316,(N316:P316,Q316:AE316)),0)</f>
        <v>0</v>
      </c>
      <c r="AK316" s="2">
        <f t="shared" si="121"/>
        <v>4.013875123885035E-2</v>
      </c>
      <c r="AL316" s="2">
        <f t="shared" si="122"/>
        <v>1.6848364717542121E-2</v>
      </c>
      <c r="AM316" s="2">
        <f t="shared" si="123"/>
        <v>0</v>
      </c>
      <c r="AN316" s="2">
        <f t="shared" si="124"/>
        <v>0</v>
      </c>
      <c r="AP316" t="s">
        <v>1296</v>
      </c>
      <c r="AQ316" t="s">
        <v>955</v>
      </c>
      <c r="AR316">
        <v>3</v>
      </c>
      <c r="AT316" s="104">
        <v>8</v>
      </c>
      <c r="AU316" s="102">
        <v>97</v>
      </c>
      <c r="AV316" s="108">
        <f t="shared" si="114"/>
        <v>8097</v>
      </c>
      <c r="AX316" s="7" t="s">
        <v>538</v>
      </c>
    </row>
    <row r="317" spans="1:50" hidden="1" outlineLevel="1">
      <c r="A317" t="s">
        <v>1306</v>
      </c>
      <c r="B317" t="s">
        <v>955</v>
      </c>
      <c r="C317" s="1">
        <f t="shared" si="115"/>
        <v>4014</v>
      </c>
      <c r="D317" s="7">
        <f>RANK(N317,(N317:P317,Q317:AE317))</f>
        <v>2</v>
      </c>
      <c r="E317" s="7">
        <f>RANK(O317,(N317:P317,Q317:AE317))</f>
        <v>1</v>
      </c>
      <c r="F317" s="7">
        <f>IF(P317&gt;0,RANK(P317,(N317:P317,Q317:AE317)),0)</f>
        <v>0</v>
      </c>
      <c r="G317" s="1">
        <f t="shared" si="116"/>
        <v>1827</v>
      </c>
      <c r="H317" s="2">
        <f t="shared" si="125"/>
        <v>0.45515695067264572</v>
      </c>
      <c r="I317" s="2"/>
      <c r="J317" s="2">
        <f t="shared" si="117"/>
        <v>0.26681614349775784</v>
      </c>
      <c r="K317" s="2">
        <f t="shared" si="118"/>
        <v>0.72197309417040356</v>
      </c>
      <c r="L317" s="2">
        <f t="shared" si="119"/>
        <v>0</v>
      </c>
      <c r="M317" s="2">
        <f t="shared" si="120"/>
        <v>1.1210762331838597E-2</v>
      </c>
      <c r="N317" s="1">
        <v>1071</v>
      </c>
      <c r="O317" s="1">
        <v>2898</v>
      </c>
      <c r="Q317" s="1">
        <v>13</v>
      </c>
      <c r="R317" s="1">
        <v>32</v>
      </c>
      <c r="AG317" s="7">
        <f>IF(Q317&gt;0,RANK(Q317,(N317:P317,Q317:AE317)),0)</f>
        <v>4</v>
      </c>
      <c r="AH317" s="7">
        <f>IF(R317&gt;0,RANK(R317,(N317:P317,Q317:AE317)),0)</f>
        <v>3</v>
      </c>
      <c r="AI317" s="7">
        <f>IF(T317&gt;0,RANK(T317,(N317:P317,Q317:AE317)),0)</f>
        <v>0</v>
      </c>
      <c r="AJ317" s="7">
        <f>IF(S317&gt;0,RANK(S317,(N317:P317,Q317:AE317)),0)</f>
        <v>0</v>
      </c>
      <c r="AK317" s="2">
        <f t="shared" si="121"/>
        <v>3.2386646736422523E-3</v>
      </c>
      <c r="AL317" s="2">
        <f t="shared" si="122"/>
        <v>7.9720976581963126E-3</v>
      </c>
      <c r="AM317" s="2">
        <f t="shared" si="123"/>
        <v>0</v>
      </c>
      <c r="AN317" s="2">
        <f t="shared" si="124"/>
        <v>0</v>
      </c>
      <c r="AP317" t="s">
        <v>1306</v>
      </c>
      <c r="AQ317" t="s">
        <v>955</v>
      </c>
      <c r="AR317">
        <v>4</v>
      </c>
      <c r="AT317" s="104">
        <v>8</v>
      </c>
      <c r="AU317" s="102">
        <v>99</v>
      </c>
      <c r="AV317" s="108">
        <f t="shared" si="114"/>
        <v>8099</v>
      </c>
      <c r="AX317" s="7" t="s">
        <v>538</v>
      </c>
    </row>
    <row r="318" spans="1:50" hidden="1" outlineLevel="1">
      <c r="A318" t="s">
        <v>175</v>
      </c>
      <c r="B318" t="s">
        <v>955</v>
      </c>
      <c r="C318" s="1">
        <f t="shared" si="115"/>
        <v>49142</v>
      </c>
      <c r="D318" s="7">
        <f>RANK(N318,(N318:P318,Q318:AE318))</f>
        <v>1</v>
      </c>
      <c r="E318" s="7">
        <f>RANK(O318,(N318:P318,Q318:AE318))</f>
        <v>2</v>
      </c>
      <c r="F318" s="7">
        <f>IF(P318&gt;0,RANK(P318,(N318:P318,Q318:AE318)),0)</f>
        <v>0</v>
      </c>
      <c r="G318" s="1">
        <f t="shared" si="116"/>
        <v>342</v>
      </c>
      <c r="H318" s="2">
        <f t="shared" si="125"/>
        <v>6.9594237108786781E-3</v>
      </c>
      <c r="I318" s="2"/>
      <c r="J318" s="2">
        <f t="shared" si="117"/>
        <v>0.49654063733669773</v>
      </c>
      <c r="K318" s="2">
        <f t="shared" si="118"/>
        <v>0.48958121362581908</v>
      </c>
      <c r="L318" s="2">
        <f t="shared" si="119"/>
        <v>0</v>
      </c>
      <c r="M318" s="2">
        <f t="shared" si="120"/>
        <v>1.387814903748319E-2</v>
      </c>
      <c r="N318" s="1">
        <v>24401</v>
      </c>
      <c r="O318" s="1">
        <v>24059</v>
      </c>
      <c r="Q318" s="1">
        <v>301</v>
      </c>
      <c r="R318" s="1">
        <v>381</v>
      </c>
      <c r="AG318" s="7">
        <f>IF(Q318&gt;0,RANK(Q318,(N318:P318,Q318:AE318)),0)</f>
        <v>4</v>
      </c>
      <c r="AH318" s="7">
        <f>IF(R318&gt;0,RANK(R318,(N318:P318,Q318:AE318)),0)</f>
        <v>3</v>
      </c>
      <c r="AI318" s="7">
        <f>IF(T318&gt;0,RANK(T318,(N318:P318,Q318:AE318)),0)</f>
        <v>0</v>
      </c>
      <c r="AJ318" s="7">
        <f>IF(S318&gt;0,RANK(S318,(N318:P318,Q318:AE318)),0)</f>
        <v>0</v>
      </c>
      <c r="AK318" s="2">
        <f t="shared" si="121"/>
        <v>6.1251068332587198E-3</v>
      </c>
      <c r="AL318" s="2">
        <f t="shared" si="122"/>
        <v>7.7530422042244923E-3</v>
      </c>
      <c r="AM318" s="2">
        <f t="shared" si="123"/>
        <v>0</v>
      </c>
      <c r="AN318" s="2">
        <f t="shared" si="124"/>
        <v>0</v>
      </c>
      <c r="AP318" t="s">
        <v>175</v>
      </c>
      <c r="AQ318" t="s">
        <v>955</v>
      </c>
      <c r="AR318">
        <v>3</v>
      </c>
      <c r="AT318" s="104">
        <v>8</v>
      </c>
      <c r="AU318" s="102">
        <v>101</v>
      </c>
      <c r="AV318" s="108">
        <f t="shared" si="114"/>
        <v>8101</v>
      </c>
      <c r="AX318" s="7" t="s">
        <v>538</v>
      </c>
    </row>
    <row r="319" spans="1:50" hidden="1" outlineLevel="1">
      <c r="A319" t="s">
        <v>1325</v>
      </c>
      <c r="B319" t="s">
        <v>955</v>
      </c>
      <c r="C319" s="1">
        <f t="shared" si="115"/>
        <v>2454</v>
      </c>
      <c r="D319" s="7">
        <f>RANK(N319,(N319:P319,Q319:AE319))</f>
        <v>2</v>
      </c>
      <c r="E319" s="7">
        <f>RANK(O319,(N319:P319,Q319:AE319))</f>
        <v>1</v>
      </c>
      <c r="F319" s="7">
        <f>IF(P319&gt;0,RANK(P319,(N319:P319,Q319:AE319)),0)</f>
        <v>0</v>
      </c>
      <c r="G319" s="1">
        <f t="shared" si="116"/>
        <v>1440</v>
      </c>
      <c r="H319" s="2">
        <f t="shared" si="125"/>
        <v>0.58679706601466997</v>
      </c>
      <c r="I319" s="2"/>
      <c r="J319" s="2">
        <f t="shared" si="117"/>
        <v>0.19641401792991034</v>
      </c>
      <c r="K319" s="2">
        <f t="shared" si="118"/>
        <v>0.78321108394458028</v>
      </c>
      <c r="L319" s="2">
        <f t="shared" si="119"/>
        <v>0</v>
      </c>
      <c r="M319" s="2">
        <f t="shared" si="120"/>
        <v>2.0374898125509411E-2</v>
      </c>
      <c r="N319" s="1">
        <v>482</v>
      </c>
      <c r="O319" s="1">
        <v>1922</v>
      </c>
      <c r="Q319" s="1">
        <v>20</v>
      </c>
      <c r="R319" s="1">
        <v>30</v>
      </c>
      <c r="AG319" s="7">
        <f>IF(Q319&gt;0,RANK(Q319,(N319:P319,Q319:AE319)),0)</f>
        <v>4</v>
      </c>
      <c r="AH319" s="7">
        <f>IF(R319&gt;0,RANK(R319,(N319:P319,Q319:AE319)),0)</f>
        <v>3</v>
      </c>
      <c r="AI319" s="7">
        <f>IF(T319&gt;0,RANK(T319,(N319:P319,Q319:AE319)),0)</f>
        <v>0</v>
      </c>
      <c r="AJ319" s="7">
        <f>IF(S319&gt;0,RANK(S319,(N319:P319,Q319:AE319)),0)</f>
        <v>0</v>
      </c>
      <c r="AK319" s="2">
        <f t="shared" si="121"/>
        <v>8.1499592502037484E-3</v>
      </c>
      <c r="AL319" s="2">
        <f t="shared" si="122"/>
        <v>1.2224938875305624E-2</v>
      </c>
      <c r="AM319" s="2">
        <f t="shared" si="123"/>
        <v>0</v>
      </c>
      <c r="AN319" s="2">
        <f t="shared" si="124"/>
        <v>0</v>
      </c>
      <c r="AP319" t="s">
        <v>1325</v>
      </c>
      <c r="AQ319" t="s">
        <v>955</v>
      </c>
      <c r="AR319">
        <v>3</v>
      </c>
      <c r="AT319" s="104">
        <v>8</v>
      </c>
      <c r="AU319" s="102">
        <v>103</v>
      </c>
      <c r="AV319" s="108">
        <f t="shared" si="114"/>
        <v>8103</v>
      </c>
      <c r="AX319" s="7" t="s">
        <v>538</v>
      </c>
    </row>
    <row r="320" spans="1:50" hidden="1" outlineLevel="1">
      <c r="A320" t="s">
        <v>1230</v>
      </c>
      <c r="B320" t="s">
        <v>955</v>
      </c>
      <c r="C320" s="1">
        <f t="shared" si="115"/>
        <v>4542</v>
      </c>
      <c r="D320" s="7">
        <f>RANK(N320,(N320:P320,Q320:AE320))</f>
        <v>2</v>
      </c>
      <c r="E320" s="7">
        <f>RANK(O320,(N320:P320,Q320:AE320))</f>
        <v>1</v>
      </c>
      <c r="F320" s="7">
        <f>IF(P320&gt;0,RANK(P320,(N320:P320,Q320:AE320)),0)</f>
        <v>0</v>
      </c>
      <c r="G320" s="1">
        <f t="shared" si="116"/>
        <v>1758</v>
      </c>
      <c r="H320" s="2">
        <f t="shared" si="125"/>
        <v>0.38705416116248348</v>
      </c>
      <c r="I320" s="2"/>
      <c r="J320" s="2">
        <f t="shared" si="117"/>
        <v>0.29700572435050637</v>
      </c>
      <c r="K320" s="2">
        <f t="shared" si="118"/>
        <v>0.68405988551298991</v>
      </c>
      <c r="L320" s="2">
        <f t="shared" si="119"/>
        <v>0</v>
      </c>
      <c r="M320" s="2">
        <f t="shared" si="120"/>
        <v>1.8934390136503665E-2</v>
      </c>
      <c r="N320" s="1">
        <v>1349</v>
      </c>
      <c r="O320" s="1">
        <v>3107</v>
      </c>
      <c r="Q320" s="1">
        <v>47</v>
      </c>
      <c r="R320" s="1">
        <v>39</v>
      </c>
      <c r="AG320" s="7">
        <f>IF(Q320&gt;0,RANK(Q320,(N320:P320,Q320:AE320)),0)</f>
        <v>3</v>
      </c>
      <c r="AH320" s="7">
        <f>IF(R320&gt;0,RANK(R320,(N320:P320,Q320:AE320)),0)</f>
        <v>4</v>
      </c>
      <c r="AI320" s="7">
        <f>IF(T320&gt;0,RANK(T320,(N320:P320,Q320:AE320)),0)</f>
        <v>0</v>
      </c>
      <c r="AJ320" s="7">
        <f>IF(S320&gt;0,RANK(S320,(N320:P320,Q320:AE320)),0)</f>
        <v>0</v>
      </c>
      <c r="AK320" s="2">
        <f t="shared" si="121"/>
        <v>1.0347864376926464E-2</v>
      </c>
      <c r="AL320" s="2">
        <f t="shared" si="122"/>
        <v>8.5865257595772789E-3</v>
      </c>
      <c r="AM320" s="2">
        <f t="shared" si="123"/>
        <v>0</v>
      </c>
      <c r="AN320" s="2">
        <f t="shared" si="124"/>
        <v>0</v>
      </c>
      <c r="AP320" t="s">
        <v>1230</v>
      </c>
      <c r="AQ320" t="s">
        <v>955</v>
      </c>
      <c r="AR320">
        <v>3</v>
      </c>
      <c r="AT320" s="104">
        <v>8</v>
      </c>
      <c r="AU320" s="102">
        <v>105</v>
      </c>
      <c r="AV320" s="108">
        <f t="shared" si="114"/>
        <v>8105</v>
      </c>
      <c r="AX320" s="7" t="s">
        <v>538</v>
      </c>
    </row>
    <row r="321" spans="1:50" hidden="1" outlineLevel="1">
      <c r="A321" t="s">
        <v>1393</v>
      </c>
      <c r="B321" t="s">
        <v>955</v>
      </c>
      <c r="C321" s="1">
        <f t="shared" si="115"/>
        <v>7507</v>
      </c>
      <c r="D321" s="7">
        <f>RANK(N321,(N321:P321,Q321:AE321))</f>
        <v>2</v>
      </c>
      <c r="E321" s="7">
        <f>RANK(O321,(N321:P321,Q321:AE321))</f>
        <v>1</v>
      </c>
      <c r="F321" s="7">
        <f>IF(P321&gt;0,RANK(P321,(N321:P321,Q321:AE321)),0)</f>
        <v>0</v>
      </c>
      <c r="G321" s="1">
        <f t="shared" si="116"/>
        <v>1929</v>
      </c>
      <c r="H321" s="2">
        <f t="shared" si="125"/>
        <v>0.25696017050752629</v>
      </c>
      <c r="I321" s="2"/>
      <c r="J321" s="2">
        <f t="shared" si="117"/>
        <v>0.34581057679499133</v>
      </c>
      <c r="K321" s="2">
        <f t="shared" si="118"/>
        <v>0.60277074730251767</v>
      </c>
      <c r="L321" s="2">
        <f t="shared" si="119"/>
        <v>0</v>
      </c>
      <c r="M321" s="2">
        <f t="shared" si="120"/>
        <v>5.1418675902491051E-2</v>
      </c>
      <c r="N321" s="1">
        <v>2596</v>
      </c>
      <c r="O321" s="1">
        <v>4525</v>
      </c>
      <c r="Q321" s="1">
        <v>297</v>
      </c>
      <c r="R321" s="1">
        <v>89</v>
      </c>
      <c r="AG321" s="7">
        <f>IF(Q321&gt;0,RANK(Q321,(N321:P321,Q321:AE321)),0)</f>
        <v>3</v>
      </c>
      <c r="AH321" s="7">
        <f>IF(R321&gt;0,RANK(R321,(N321:P321,Q321:AE321)),0)</f>
        <v>4</v>
      </c>
      <c r="AI321" s="7">
        <f>IF(T321&gt;0,RANK(T321,(N321:P321,Q321:AE321)),0)</f>
        <v>0</v>
      </c>
      <c r="AJ321" s="7">
        <f>IF(S321&gt;0,RANK(S321,(N321:P321,Q321:AE321)),0)</f>
        <v>0</v>
      </c>
      <c r="AK321" s="2">
        <f t="shared" si="121"/>
        <v>3.9563074463833753E-2</v>
      </c>
      <c r="AL321" s="2">
        <f t="shared" si="122"/>
        <v>1.1855601438657253E-2</v>
      </c>
      <c r="AM321" s="2">
        <f t="shared" si="123"/>
        <v>0</v>
      </c>
      <c r="AN321" s="2">
        <f t="shared" si="124"/>
        <v>0</v>
      </c>
      <c r="AP321" t="s">
        <v>1393</v>
      </c>
      <c r="AQ321" t="s">
        <v>955</v>
      </c>
      <c r="AR321">
        <v>3</v>
      </c>
      <c r="AT321" s="104">
        <v>8</v>
      </c>
      <c r="AU321" s="102">
        <v>107</v>
      </c>
      <c r="AV321" s="108">
        <f t="shared" si="114"/>
        <v>8107</v>
      </c>
      <c r="AX321" s="7" t="s">
        <v>538</v>
      </c>
    </row>
    <row r="322" spans="1:50" hidden="1" outlineLevel="1">
      <c r="A322" t="s">
        <v>2531</v>
      </c>
      <c r="B322" t="s">
        <v>955</v>
      </c>
      <c r="C322" s="1">
        <f t="shared" si="115"/>
        <v>2023</v>
      </c>
      <c r="D322" s="7">
        <f>RANK(N322,(N322:P322,Q322:AE322))</f>
        <v>2</v>
      </c>
      <c r="E322" s="7">
        <f>RANK(O322,(N322:P322,Q322:AE322))</f>
        <v>1</v>
      </c>
      <c r="F322" s="7">
        <f>IF(P322&gt;0,RANK(P322,(N322:P322,Q322:AE322)),0)</f>
        <v>0</v>
      </c>
      <c r="G322" s="1">
        <f t="shared" si="116"/>
        <v>166</v>
      </c>
      <c r="H322" s="2">
        <f t="shared" si="125"/>
        <v>8.2056351952545722E-2</v>
      </c>
      <c r="I322" s="2"/>
      <c r="J322" s="2">
        <f t="shared" si="117"/>
        <v>0.4310430054374691</v>
      </c>
      <c r="K322" s="2">
        <f t="shared" si="118"/>
        <v>0.51309935739001478</v>
      </c>
      <c r="L322" s="2">
        <f t="shared" si="119"/>
        <v>0</v>
      </c>
      <c r="M322" s="2">
        <f t="shared" si="120"/>
        <v>5.5857637172516128E-2</v>
      </c>
      <c r="N322" s="1">
        <v>872</v>
      </c>
      <c r="O322" s="1">
        <v>1038</v>
      </c>
      <c r="Q322" s="1">
        <v>71</v>
      </c>
      <c r="R322" s="1">
        <v>42</v>
      </c>
      <c r="AG322" s="7">
        <f>IF(Q322&gt;0,RANK(Q322,(N322:P322,Q322:AE322)),0)</f>
        <v>3</v>
      </c>
      <c r="AH322" s="7">
        <f>IF(R322&gt;0,RANK(R322,(N322:P322,Q322:AE322)),0)</f>
        <v>4</v>
      </c>
      <c r="AI322" s="7">
        <f>IF(T322&gt;0,RANK(T322,(N322:P322,Q322:AE322)),0)</f>
        <v>0</v>
      </c>
      <c r="AJ322" s="7">
        <f>IF(S322&gt;0,RANK(S322,(N322:P322,Q322:AE322)),0)</f>
        <v>0</v>
      </c>
      <c r="AK322" s="2">
        <f t="shared" si="121"/>
        <v>3.5096391497775582E-2</v>
      </c>
      <c r="AL322" s="2">
        <f t="shared" si="122"/>
        <v>2.0761245674740483E-2</v>
      </c>
      <c r="AM322" s="2">
        <f t="shared" si="123"/>
        <v>0</v>
      </c>
      <c r="AN322" s="2">
        <f t="shared" si="124"/>
        <v>0</v>
      </c>
      <c r="AP322" t="s">
        <v>2531</v>
      </c>
      <c r="AQ322" t="s">
        <v>955</v>
      </c>
      <c r="AR322">
        <v>3</v>
      </c>
      <c r="AT322" s="104">
        <v>8</v>
      </c>
      <c r="AU322" s="102">
        <v>109</v>
      </c>
      <c r="AV322" s="108">
        <f t="shared" si="114"/>
        <v>8109</v>
      </c>
      <c r="AX322" s="7" t="s">
        <v>538</v>
      </c>
    </row>
    <row r="323" spans="1:50" hidden="1" outlineLevel="1">
      <c r="A323" t="s">
        <v>489</v>
      </c>
      <c r="B323" t="s">
        <v>955</v>
      </c>
      <c r="C323" s="1">
        <f t="shared" si="115"/>
        <v>408</v>
      </c>
      <c r="D323" s="7">
        <f>RANK(N323,(N323:P323,Q323:AE323))</f>
        <v>2</v>
      </c>
      <c r="E323" s="7">
        <f>RANK(O323,(N323:P323,Q323:AE323))</f>
        <v>1</v>
      </c>
      <c r="F323" s="7">
        <f>IF(P323&gt;0,RANK(P323,(N323:P323,Q323:AE323)),0)</f>
        <v>0</v>
      </c>
      <c r="G323" s="1">
        <f t="shared" si="116"/>
        <v>52</v>
      </c>
      <c r="H323" s="2">
        <f t="shared" si="125"/>
        <v>0.12745098039215685</v>
      </c>
      <c r="I323" s="2"/>
      <c r="J323" s="2">
        <f t="shared" si="117"/>
        <v>0.37745098039215685</v>
      </c>
      <c r="K323" s="2">
        <f t="shared" si="118"/>
        <v>0.50490196078431371</v>
      </c>
      <c r="L323" s="2">
        <f t="shared" si="119"/>
        <v>0</v>
      </c>
      <c r="M323" s="2">
        <f t="shared" si="120"/>
        <v>0.11764705882352944</v>
      </c>
      <c r="N323" s="1">
        <v>154</v>
      </c>
      <c r="O323" s="1">
        <v>206</v>
      </c>
      <c r="Q323" s="1">
        <v>24</v>
      </c>
      <c r="R323" s="1">
        <v>24</v>
      </c>
      <c r="AG323" s="7">
        <f>IF(Q323&gt;0,RANK(Q323,(N323:P323,Q323:AE323)),0)</f>
        <v>3</v>
      </c>
      <c r="AH323" s="7">
        <f>IF(R323&gt;0,RANK(R323,(N323:P323,Q323:AE323)),0)</f>
        <v>3</v>
      </c>
      <c r="AI323" s="7">
        <f>IF(T323&gt;0,RANK(T323,(N323:P323,Q323:AE323)),0)</f>
        <v>0</v>
      </c>
      <c r="AJ323" s="7">
        <f>IF(S323&gt;0,RANK(S323,(N323:P323,Q323:AE323)),0)</f>
        <v>0</v>
      </c>
      <c r="AK323" s="2">
        <f t="shared" si="121"/>
        <v>5.8823529411764705E-2</v>
      </c>
      <c r="AL323" s="2">
        <f t="shared" si="122"/>
        <v>5.8823529411764705E-2</v>
      </c>
      <c r="AM323" s="2">
        <f t="shared" si="123"/>
        <v>0</v>
      </c>
      <c r="AN323" s="2">
        <f t="shared" si="124"/>
        <v>0</v>
      </c>
      <c r="AP323" t="s">
        <v>489</v>
      </c>
      <c r="AQ323" t="s">
        <v>955</v>
      </c>
      <c r="AR323">
        <v>3</v>
      </c>
      <c r="AT323" s="104">
        <v>8</v>
      </c>
      <c r="AU323" s="102">
        <v>111</v>
      </c>
      <c r="AV323" s="108">
        <f t="shared" si="114"/>
        <v>8111</v>
      </c>
      <c r="AX323" s="7" t="s">
        <v>538</v>
      </c>
    </row>
    <row r="324" spans="1:50" hidden="1" outlineLevel="1">
      <c r="A324" t="s">
        <v>1048</v>
      </c>
      <c r="B324" t="s">
        <v>955</v>
      </c>
      <c r="C324" s="1">
        <f t="shared" si="115"/>
        <v>2493</v>
      </c>
      <c r="D324" s="7">
        <f>RANK(N324,(N324:P324,Q324:AE324))</f>
        <v>1</v>
      </c>
      <c r="E324" s="7">
        <f>RANK(O324,(N324:P324,Q324:AE324))</f>
        <v>2</v>
      </c>
      <c r="F324" s="7">
        <f>IF(P324&gt;0,RANK(P324,(N324:P324,Q324:AE324)),0)</f>
        <v>0</v>
      </c>
      <c r="G324" s="1">
        <f t="shared" si="116"/>
        <v>44</v>
      </c>
      <c r="H324" s="2">
        <f t="shared" si="125"/>
        <v>1.7649418371440032E-2</v>
      </c>
      <c r="I324" s="2"/>
      <c r="J324" s="2">
        <f t="shared" si="117"/>
        <v>0.45286803048535901</v>
      </c>
      <c r="K324" s="2">
        <f t="shared" si="118"/>
        <v>0.43521861211391899</v>
      </c>
      <c r="L324" s="2">
        <f t="shared" si="119"/>
        <v>0</v>
      </c>
      <c r="M324" s="2">
        <f t="shared" si="120"/>
        <v>0.11191335740072206</v>
      </c>
      <c r="N324" s="1">
        <v>1129</v>
      </c>
      <c r="O324" s="1">
        <v>1085</v>
      </c>
      <c r="Q324" s="1">
        <v>171</v>
      </c>
      <c r="R324" s="1">
        <v>108</v>
      </c>
      <c r="AG324" s="7">
        <f>IF(Q324&gt;0,RANK(Q324,(N324:P324,Q324:AE324)),0)</f>
        <v>3</v>
      </c>
      <c r="AH324" s="7">
        <f>IF(R324&gt;0,RANK(R324,(N324:P324,Q324:AE324)),0)</f>
        <v>4</v>
      </c>
      <c r="AI324" s="7">
        <f>IF(T324&gt;0,RANK(T324,(N324:P324,Q324:AE324)),0)</f>
        <v>0</v>
      </c>
      <c r="AJ324" s="7">
        <f>IF(S324&gt;0,RANK(S324,(N324:P324,Q324:AE324)),0)</f>
        <v>0</v>
      </c>
      <c r="AK324" s="2">
        <f t="shared" si="121"/>
        <v>6.8592057761732855E-2</v>
      </c>
      <c r="AL324" s="2">
        <f t="shared" si="122"/>
        <v>4.3321299638989168E-2</v>
      </c>
      <c r="AM324" s="2">
        <f t="shared" si="123"/>
        <v>0</v>
      </c>
      <c r="AN324" s="2">
        <f t="shared" si="124"/>
        <v>0</v>
      </c>
      <c r="AP324" t="s">
        <v>1048</v>
      </c>
      <c r="AQ324" t="s">
        <v>955</v>
      </c>
      <c r="AR324">
        <v>3</v>
      </c>
      <c r="AT324" s="104">
        <v>8</v>
      </c>
      <c r="AU324" s="102">
        <v>113</v>
      </c>
      <c r="AV324" s="108">
        <f t="shared" si="114"/>
        <v>8113</v>
      </c>
      <c r="AX324" s="7" t="s">
        <v>538</v>
      </c>
    </row>
    <row r="325" spans="1:50" hidden="1" outlineLevel="1">
      <c r="A325" t="s">
        <v>1049</v>
      </c>
      <c r="B325" t="s">
        <v>955</v>
      </c>
      <c r="C325" s="1">
        <f t="shared" si="115"/>
        <v>1186</v>
      </c>
      <c r="D325" s="7">
        <f>RANK(N325,(N325:P325,Q325:AE325))</f>
        <v>2</v>
      </c>
      <c r="E325" s="7">
        <f>RANK(O325,(N325:P325,Q325:AE325))</f>
        <v>1</v>
      </c>
      <c r="F325" s="7">
        <f>IF(P325&gt;0,RANK(P325,(N325:P325,Q325:AE325)),0)</f>
        <v>0</v>
      </c>
      <c r="G325" s="1">
        <f t="shared" si="116"/>
        <v>616</v>
      </c>
      <c r="H325" s="2">
        <f t="shared" si="125"/>
        <v>0.51939291736930859</v>
      </c>
      <c r="I325" s="2"/>
      <c r="J325" s="2">
        <f t="shared" si="117"/>
        <v>0.23524451939291738</v>
      </c>
      <c r="K325" s="2">
        <f t="shared" si="118"/>
        <v>0.75463743676222594</v>
      </c>
      <c r="L325" s="2">
        <f t="shared" si="119"/>
        <v>0</v>
      </c>
      <c r="M325" s="2">
        <f t="shared" si="120"/>
        <v>1.0118043844856706E-2</v>
      </c>
      <c r="N325" s="1">
        <v>279</v>
      </c>
      <c r="O325" s="1">
        <v>895</v>
      </c>
      <c r="Q325" s="1">
        <v>4</v>
      </c>
      <c r="R325" s="1">
        <v>8</v>
      </c>
      <c r="AG325" s="7">
        <f>IF(Q325&gt;0,RANK(Q325,(N325:P325,Q325:AE325)),0)</f>
        <v>4</v>
      </c>
      <c r="AH325" s="7">
        <f>IF(R325&gt;0,RANK(R325,(N325:P325,Q325:AE325)),0)</f>
        <v>3</v>
      </c>
      <c r="AI325" s="7">
        <f>IF(T325&gt;0,RANK(T325,(N325:P325,Q325:AE325)),0)</f>
        <v>0</v>
      </c>
      <c r="AJ325" s="7">
        <f>IF(S325&gt;0,RANK(S325,(N325:P325,Q325:AE325)),0)</f>
        <v>0</v>
      </c>
      <c r="AK325" s="2">
        <f t="shared" si="121"/>
        <v>3.3726812816188868E-3</v>
      </c>
      <c r="AL325" s="2">
        <f t="shared" si="122"/>
        <v>6.7453625632377737E-3</v>
      </c>
      <c r="AM325" s="2">
        <f t="shared" si="123"/>
        <v>0</v>
      </c>
      <c r="AN325" s="2">
        <f t="shared" si="124"/>
        <v>0</v>
      </c>
      <c r="AP325" t="s">
        <v>1049</v>
      </c>
      <c r="AQ325" t="s">
        <v>955</v>
      </c>
      <c r="AR325">
        <v>4</v>
      </c>
      <c r="AT325" s="104">
        <v>8</v>
      </c>
      <c r="AU325" s="102">
        <v>115</v>
      </c>
      <c r="AV325" s="108">
        <f t="shared" si="114"/>
        <v>8115</v>
      </c>
      <c r="AX325" s="7" t="s">
        <v>538</v>
      </c>
    </row>
    <row r="326" spans="1:50" hidden="1" outlineLevel="1">
      <c r="A326" t="s">
        <v>645</v>
      </c>
      <c r="B326" t="s">
        <v>955</v>
      </c>
      <c r="C326" s="1">
        <f t="shared" si="115"/>
        <v>8164</v>
      </c>
      <c r="D326" s="7">
        <f>RANK(N326,(N326:P326,Q326:AE326))</f>
        <v>2</v>
      </c>
      <c r="E326" s="7">
        <f>RANK(O326,(N326:P326,Q326:AE326))</f>
        <v>1</v>
      </c>
      <c r="F326" s="7">
        <f>IF(P326&gt;0,RANK(P326,(N326:P326,Q326:AE326)),0)</f>
        <v>0</v>
      </c>
      <c r="G326" s="1">
        <f t="shared" si="116"/>
        <v>1154</v>
      </c>
      <c r="H326" s="2">
        <f t="shared" si="125"/>
        <v>0.14135227829495345</v>
      </c>
      <c r="I326" s="2"/>
      <c r="J326" s="2">
        <f t="shared" si="117"/>
        <v>0.39698677119059284</v>
      </c>
      <c r="K326" s="2">
        <f t="shared" si="118"/>
        <v>0.53833904948554634</v>
      </c>
      <c r="L326" s="2">
        <f t="shared" si="119"/>
        <v>0</v>
      </c>
      <c r="M326" s="2">
        <f t="shared" si="120"/>
        <v>6.4674179323860881E-2</v>
      </c>
      <c r="N326" s="1">
        <v>3241</v>
      </c>
      <c r="O326" s="1">
        <v>4395</v>
      </c>
      <c r="Q326" s="1">
        <v>422</v>
      </c>
      <c r="R326" s="1">
        <v>106</v>
      </c>
      <c r="AG326" s="7">
        <f>IF(Q326&gt;0,RANK(Q326,(N326:P326,Q326:AE326)),0)</f>
        <v>3</v>
      </c>
      <c r="AH326" s="7">
        <f>IF(R326&gt;0,RANK(R326,(N326:P326,Q326:AE326)),0)</f>
        <v>4</v>
      </c>
      <c r="AI326" s="7">
        <f>IF(T326&gt;0,RANK(T326,(N326:P326,Q326:AE326)),0)</f>
        <v>0</v>
      </c>
      <c r="AJ326" s="7">
        <f>IF(S326&gt;0,RANK(S326,(N326:P326,Q326:AE326)),0)</f>
        <v>0</v>
      </c>
      <c r="AK326" s="2">
        <f t="shared" si="121"/>
        <v>5.1690347868691817E-2</v>
      </c>
      <c r="AL326" s="2">
        <f t="shared" si="122"/>
        <v>1.2983831455169036E-2</v>
      </c>
      <c r="AM326" s="2">
        <f t="shared" si="123"/>
        <v>0</v>
      </c>
      <c r="AN326" s="2">
        <f t="shared" si="124"/>
        <v>0</v>
      </c>
      <c r="AP326" t="s">
        <v>645</v>
      </c>
      <c r="AQ326" t="s">
        <v>955</v>
      </c>
      <c r="AR326">
        <v>3</v>
      </c>
      <c r="AT326" s="104">
        <v>8</v>
      </c>
      <c r="AU326" s="102">
        <v>117</v>
      </c>
      <c r="AV326" s="108">
        <f t="shared" si="114"/>
        <v>8117</v>
      </c>
      <c r="AX326" s="7" t="s">
        <v>538</v>
      </c>
    </row>
    <row r="327" spans="1:50" hidden="1" outlineLevel="1">
      <c r="A327" t="s">
        <v>646</v>
      </c>
      <c r="B327" t="s">
        <v>955</v>
      </c>
      <c r="C327" s="1">
        <f t="shared" si="115"/>
        <v>7996</v>
      </c>
      <c r="D327" s="7">
        <f>RANK(N327,(N327:P327,Q327:AE327))</f>
        <v>2</v>
      </c>
      <c r="E327" s="7">
        <f>RANK(O327,(N327:P327,Q327:AE327))</f>
        <v>1</v>
      </c>
      <c r="F327" s="7">
        <f>IF(P327&gt;0,RANK(P327,(N327:P327,Q327:AE327)),0)</f>
        <v>0</v>
      </c>
      <c r="G327" s="1">
        <f t="shared" si="116"/>
        <v>4113</v>
      </c>
      <c r="H327" s="2">
        <f t="shared" si="125"/>
        <v>0.51438219109554773</v>
      </c>
      <c r="I327" s="2"/>
      <c r="J327" s="2">
        <f t="shared" si="117"/>
        <v>0.22161080540270134</v>
      </c>
      <c r="K327" s="2">
        <f t="shared" si="118"/>
        <v>0.73599299649824912</v>
      </c>
      <c r="L327" s="2">
        <f t="shared" si="119"/>
        <v>0</v>
      </c>
      <c r="M327" s="2">
        <f t="shared" si="120"/>
        <v>4.2396198099049598E-2</v>
      </c>
      <c r="N327" s="1">
        <v>1772</v>
      </c>
      <c r="O327" s="1">
        <v>5885</v>
      </c>
      <c r="Q327" s="1">
        <v>173</v>
      </c>
      <c r="R327" s="1">
        <v>166</v>
      </c>
      <c r="AG327" s="7">
        <f>IF(Q327&gt;0,RANK(Q327,(N327:P327,Q327:AE327)),0)</f>
        <v>3</v>
      </c>
      <c r="AH327" s="7">
        <f>IF(R327&gt;0,RANK(R327,(N327:P327,Q327:AE327)),0)</f>
        <v>4</v>
      </c>
      <c r="AI327" s="7">
        <f>IF(T327&gt;0,RANK(T327,(N327:P327,Q327:AE327)),0)</f>
        <v>0</v>
      </c>
      <c r="AJ327" s="7">
        <f>IF(S327&gt;0,RANK(S327,(N327:P327,Q327:AE327)),0)</f>
        <v>0</v>
      </c>
      <c r="AK327" s="2">
        <f t="shared" si="121"/>
        <v>2.1635817908954476E-2</v>
      </c>
      <c r="AL327" s="2">
        <f t="shared" si="122"/>
        <v>2.0760380190095049E-2</v>
      </c>
      <c r="AM327" s="2">
        <f t="shared" si="123"/>
        <v>0</v>
      </c>
      <c r="AN327" s="2">
        <f t="shared" si="124"/>
        <v>0</v>
      </c>
      <c r="AP327" t="s">
        <v>646</v>
      </c>
      <c r="AQ327" t="s">
        <v>955</v>
      </c>
      <c r="AR327">
        <v>5</v>
      </c>
      <c r="AT327" s="104">
        <v>8</v>
      </c>
      <c r="AU327" s="102">
        <v>119</v>
      </c>
      <c r="AV327" s="108">
        <f t="shared" si="114"/>
        <v>8119</v>
      </c>
      <c r="AX327" s="7" t="s">
        <v>538</v>
      </c>
    </row>
    <row r="328" spans="1:50" hidden="1" outlineLevel="1">
      <c r="A328" t="s">
        <v>1839</v>
      </c>
      <c r="B328" t="s">
        <v>955</v>
      </c>
      <c r="C328" s="1">
        <f t="shared" si="115"/>
        <v>2169</v>
      </c>
      <c r="D328" s="7">
        <f>RANK(N328,(N328:P328,Q328:AE328))</f>
        <v>2</v>
      </c>
      <c r="E328" s="7">
        <f>RANK(O328,(N328:P328,Q328:AE328))</f>
        <v>1</v>
      </c>
      <c r="F328" s="7">
        <f>IF(P328&gt;0,RANK(P328,(N328:P328,Q328:AE328)),0)</f>
        <v>0</v>
      </c>
      <c r="G328" s="1">
        <f t="shared" si="116"/>
        <v>1462</v>
      </c>
      <c r="H328" s="2">
        <f t="shared" si="125"/>
        <v>0.67404333794375293</v>
      </c>
      <c r="I328" s="2"/>
      <c r="J328" s="2">
        <f t="shared" si="117"/>
        <v>0.15583218072844629</v>
      </c>
      <c r="K328" s="2">
        <f t="shared" si="118"/>
        <v>0.82987551867219922</v>
      </c>
      <c r="L328" s="2">
        <f t="shared" si="119"/>
        <v>0</v>
      </c>
      <c r="M328" s="2">
        <f t="shared" si="120"/>
        <v>1.429230059935449E-2</v>
      </c>
      <c r="N328" s="1">
        <v>338</v>
      </c>
      <c r="O328" s="1">
        <v>1800</v>
      </c>
      <c r="Q328" s="1">
        <v>13</v>
      </c>
      <c r="R328" s="1">
        <v>18</v>
      </c>
      <c r="AG328" s="7">
        <f>IF(Q328&gt;0,RANK(Q328,(N328:P328,Q328:AE328)),0)</f>
        <v>4</v>
      </c>
      <c r="AH328" s="7">
        <f>IF(R328&gt;0,RANK(R328,(N328:P328,Q328:AE328)),0)</f>
        <v>3</v>
      </c>
      <c r="AI328" s="7">
        <f>IF(T328&gt;0,RANK(T328,(N328:P328,Q328:AE328)),0)</f>
        <v>0</v>
      </c>
      <c r="AJ328" s="7">
        <f>IF(S328&gt;0,RANK(S328,(N328:P328,Q328:AE328)),0)</f>
        <v>0</v>
      </c>
      <c r="AK328" s="2">
        <f t="shared" si="121"/>
        <v>5.99354541263255E-3</v>
      </c>
      <c r="AL328" s="2">
        <f t="shared" si="122"/>
        <v>8.2987551867219917E-3</v>
      </c>
      <c r="AM328" s="2">
        <f t="shared" si="123"/>
        <v>0</v>
      </c>
      <c r="AN328" s="2">
        <f t="shared" si="124"/>
        <v>0</v>
      </c>
      <c r="AP328" t="s">
        <v>1839</v>
      </c>
      <c r="AQ328" t="s">
        <v>955</v>
      </c>
      <c r="AR328">
        <v>4</v>
      </c>
      <c r="AT328" s="104">
        <v>8</v>
      </c>
      <c r="AU328" s="102">
        <v>121</v>
      </c>
      <c r="AV328" s="108">
        <f t="shared" si="114"/>
        <v>8121</v>
      </c>
      <c r="AX328" s="7" t="s">
        <v>538</v>
      </c>
    </row>
    <row r="329" spans="1:50" hidden="1" outlineLevel="1">
      <c r="A329" t="s">
        <v>1290</v>
      </c>
      <c r="B329" t="s">
        <v>955</v>
      </c>
      <c r="C329" s="1">
        <f t="shared" si="115"/>
        <v>55916</v>
      </c>
      <c r="D329" s="7">
        <f>RANK(N329,(N329:P329,Q329:AE329))</f>
        <v>2</v>
      </c>
      <c r="E329" s="7">
        <f>RANK(O329,(N329:P329,Q329:AE329))</f>
        <v>1</v>
      </c>
      <c r="F329" s="7">
        <f>IF(P329&gt;0,RANK(P329,(N329:P329,Q329:AE329)),0)</f>
        <v>0</v>
      </c>
      <c r="G329" s="1">
        <f t="shared" si="116"/>
        <v>25012</v>
      </c>
      <c r="H329" s="2">
        <f t="shared" si="125"/>
        <v>0.44731382788468416</v>
      </c>
      <c r="I329" s="2"/>
      <c r="J329" s="2">
        <f t="shared" si="117"/>
        <v>0.26235782244795763</v>
      </c>
      <c r="K329" s="2">
        <f t="shared" si="118"/>
        <v>0.70967165033264179</v>
      </c>
      <c r="L329" s="2">
        <f t="shared" si="119"/>
        <v>0</v>
      </c>
      <c r="M329" s="2">
        <f t="shared" si="120"/>
        <v>2.7970527219400521E-2</v>
      </c>
      <c r="N329" s="1">
        <v>14670</v>
      </c>
      <c r="O329" s="1">
        <v>39682</v>
      </c>
      <c r="Q329" s="1">
        <v>741</v>
      </c>
      <c r="R329" s="1">
        <v>823</v>
      </c>
      <c r="AG329" s="7">
        <f>IF(Q329&gt;0,RANK(Q329,(N329:P329,Q329:AE329)),0)</f>
        <v>4</v>
      </c>
      <c r="AH329" s="7">
        <f>IF(R329&gt;0,RANK(R329,(N329:P329,Q329:AE329)),0)</f>
        <v>3</v>
      </c>
      <c r="AI329" s="7">
        <f>IF(T329&gt;0,RANK(T329,(N329:P329,Q329:AE329)),0)</f>
        <v>0</v>
      </c>
      <c r="AJ329" s="7">
        <f>IF(S329&gt;0,RANK(S329,(N329:P329,Q329:AE329)),0)</f>
        <v>0</v>
      </c>
      <c r="AK329" s="2">
        <f t="shared" si="121"/>
        <v>1.3252020888475571E-2</v>
      </c>
      <c r="AL329" s="2">
        <f t="shared" si="122"/>
        <v>1.4718506330924959E-2</v>
      </c>
      <c r="AM329" s="2">
        <f t="shared" si="123"/>
        <v>0</v>
      </c>
      <c r="AN329" s="2">
        <f t="shared" si="124"/>
        <v>0</v>
      </c>
      <c r="AP329" t="s">
        <v>1290</v>
      </c>
      <c r="AQ329" t="s">
        <v>955</v>
      </c>
      <c r="AR329">
        <v>4</v>
      </c>
      <c r="AT329" s="104">
        <v>8</v>
      </c>
      <c r="AU329" s="102">
        <v>123</v>
      </c>
      <c r="AV329" s="108">
        <f t="shared" si="114"/>
        <v>8123</v>
      </c>
      <c r="AX329" s="7" t="s">
        <v>538</v>
      </c>
    </row>
    <row r="330" spans="1:50" hidden="1" outlineLevel="1">
      <c r="A330" t="s">
        <v>1895</v>
      </c>
      <c r="B330" t="s">
        <v>955</v>
      </c>
      <c r="C330" s="1">
        <f t="shared" si="115"/>
        <v>3891</v>
      </c>
      <c r="D330" s="7">
        <f>RANK(N330,(N330:P330,Q330:AE330))</f>
        <v>2</v>
      </c>
      <c r="E330" s="7">
        <f>RANK(O330,(N330:P330,Q330:AE330))</f>
        <v>1</v>
      </c>
      <c r="F330" s="7">
        <f>IF(P330&gt;0,RANK(P330,(N330:P330,Q330:AE330)),0)</f>
        <v>0</v>
      </c>
      <c r="G330" s="1">
        <f t="shared" si="116"/>
        <v>2341</v>
      </c>
      <c r="H330" s="2">
        <f t="shared" si="125"/>
        <v>0.60164482138267794</v>
      </c>
      <c r="I330" s="2"/>
      <c r="J330" s="2">
        <f t="shared" si="117"/>
        <v>0.19249550244153174</v>
      </c>
      <c r="K330" s="2">
        <f t="shared" si="118"/>
        <v>0.79414032382420974</v>
      </c>
      <c r="L330" s="2">
        <f t="shared" si="119"/>
        <v>0</v>
      </c>
      <c r="M330" s="2">
        <f t="shared" si="120"/>
        <v>1.3364173734258467E-2</v>
      </c>
      <c r="N330" s="1">
        <v>749</v>
      </c>
      <c r="O330" s="1">
        <v>3090</v>
      </c>
      <c r="Q330" s="1">
        <v>13</v>
      </c>
      <c r="R330" s="1">
        <v>39</v>
      </c>
      <c r="AG330" s="7">
        <f>IF(Q330&gt;0,RANK(Q330,(N330:P330,Q330:AE330)),0)</f>
        <v>4</v>
      </c>
      <c r="AH330" s="7">
        <f>IF(R330&gt;0,RANK(R330,(N330:P330,Q330:AE330)),0)</f>
        <v>3</v>
      </c>
      <c r="AI330" s="7">
        <f>IF(T330&gt;0,RANK(T330,(N330:P330,Q330:AE330)),0)</f>
        <v>0</v>
      </c>
      <c r="AJ330" s="7">
        <f>IF(S330&gt;0,RANK(S330,(N330:P330,Q330:AE330)),0)</f>
        <v>0</v>
      </c>
      <c r="AK330" s="2">
        <f t="shared" si="121"/>
        <v>3.3410434335646362E-3</v>
      </c>
      <c r="AL330" s="2">
        <f t="shared" si="122"/>
        <v>1.0023130300693909E-2</v>
      </c>
      <c r="AM330" s="2">
        <f t="shared" si="123"/>
        <v>0</v>
      </c>
      <c r="AN330" s="2">
        <f t="shared" si="124"/>
        <v>0</v>
      </c>
      <c r="AP330" t="s">
        <v>1895</v>
      </c>
      <c r="AQ330" t="s">
        <v>955</v>
      </c>
      <c r="AR330">
        <v>4</v>
      </c>
      <c r="AT330" s="104">
        <v>8</v>
      </c>
      <c r="AU330" s="102">
        <v>125</v>
      </c>
      <c r="AV330" s="108">
        <f t="shared" si="114"/>
        <v>8125</v>
      </c>
      <c r="AX330" s="7" t="s">
        <v>538</v>
      </c>
    </row>
    <row r="331" spans="1:50" collapsed="1">
      <c r="A331" t="s">
        <v>954</v>
      </c>
      <c r="B331" t="s">
        <v>1842</v>
      </c>
      <c r="C331" s="1">
        <f t="shared" si="115"/>
        <v>1412602</v>
      </c>
      <c r="D331" s="7">
        <f>RANK(N331,(N331:P331,Q331:AE331))</f>
        <v>2</v>
      </c>
      <c r="E331" s="7">
        <f>RANK(O331,(N331:P331,Q331:AE331))</f>
        <v>1</v>
      </c>
      <c r="F331" s="7">
        <f>IF(P331&gt;0,RANK(P331,(N331:P331,Q331:AE331)),0)</f>
        <v>0</v>
      </c>
      <c r="G331" s="1">
        <f t="shared" si="116"/>
        <v>409210</v>
      </c>
      <c r="H331" s="2">
        <f t="shared" si="125"/>
        <v>0.28968527582432985</v>
      </c>
      <c r="I331" s="2"/>
      <c r="J331" s="2">
        <f t="shared" si="117"/>
        <v>0.33652295551046935</v>
      </c>
      <c r="K331" s="2">
        <f t="shared" si="118"/>
        <v>0.62620823133479919</v>
      </c>
      <c r="L331" s="2">
        <f t="shared" si="119"/>
        <v>0</v>
      </c>
      <c r="M331" s="2">
        <f t="shared" si="120"/>
        <v>3.7268813154731406E-2</v>
      </c>
      <c r="N331" s="1">
        <f>SUM(N267:N330)</f>
        <v>475373</v>
      </c>
      <c r="O331" s="1">
        <f>SUM(O267:O330)</f>
        <v>884583</v>
      </c>
      <c r="Q331" s="1">
        <f>SUM(Q267:Q330)</f>
        <v>32099</v>
      </c>
      <c r="R331" s="1">
        <f>SUM(R267:R330)</f>
        <v>20547</v>
      </c>
      <c r="AG331" s="7">
        <f>IF(Q331&gt;0,RANK(Q331,(N331:P331,Q331:AE331)),0)</f>
        <v>3</v>
      </c>
      <c r="AH331" s="7">
        <f>IF(R331&gt;0,RANK(R331,(N331:P331,Q331:AE331)),0)</f>
        <v>4</v>
      </c>
      <c r="AI331" s="7">
        <f>IF(T331&gt;0,RANK(T331,(N331:P331,Q331:AE331)),0)</f>
        <v>0</v>
      </c>
      <c r="AJ331" s="7">
        <f>IF(S331&gt;0,RANK(S331,(N331:P331,Q331:AE331)),0)</f>
        <v>0</v>
      </c>
      <c r="AK331" s="2">
        <f t="shared" si="121"/>
        <v>2.2723314847352617E-2</v>
      </c>
      <c r="AL331" s="2">
        <f t="shared" si="122"/>
        <v>1.4545498307378866E-2</v>
      </c>
      <c r="AM331" s="2">
        <f t="shared" si="123"/>
        <v>0</v>
      </c>
      <c r="AN331" s="2">
        <f t="shared" si="124"/>
        <v>0</v>
      </c>
      <c r="AP331" t="s">
        <v>954</v>
      </c>
      <c r="AQ331" t="s">
        <v>1842</v>
      </c>
      <c r="AT331" s="104">
        <v>8</v>
      </c>
      <c r="AU331" s="102"/>
      <c r="AV331" s="104">
        <v>8</v>
      </c>
      <c r="AX331" s="7" t="s">
        <v>831</v>
      </c>
    </row>
    <row r="332" spans="1:50">
      <c r="C332" s="1"/>
      <c r="E332" s="7"/>
      <c r="F332" s="7"/>
      <c r="I332" s="2"/>
      <c r="AG332" s="7"/>
      <c r="AH332" s="7"/>
      <c r="AI332" s="7"/>
      <c r="AJ332" s="7"/>
      <c r="AT332" s="104"/>
      <c r="AU332" s="102"/>
    </row>
    <row r="333" spans="1:50" hidden="1" outlineLevel="1">
      <c r="A333" t="s">
        <v>2155</v>
      </c>
      <c r="B333" t="s">
        <v>2088</v>
      </c>
      <c r="C333" s="1">
        <f t="shared" ref="C333:C341" si="126">SUM(N333:AE333)</f>
        <v>236295</v>
      </c>
      <c r="D333" s="7">
        <f>RANK(N333,(N333:P333,Q333:AE333))</f>
        <v>2</v>
      </c>
      <c r="E333" s="7">
        <f>RANK(O333,(N333:P333,Q333:AE333))</f>
        <v>1</v>
      </c>
      <c r="F333" s="7">
        <f>IF(P333&gt;0,RANK(P333,(N333:P333,Q333:AE333)),0)</f>
        <v>0</v>
      </c>
      <c r="G333" s="1">
        <f t="shared" ref="G333:G341" si="127">MAX(N333:P333)-LARGE(N333:P333,2)</f>
        <v>51339</v>
      </c>
      <c r="H333" s="2">
        <f t="shared" si="125"/>
        <v>0.21726655240271694</v>
      </c>
      <c r="I333" s="2"/>
      <c r="J333" s="2">
        <f t="shared" ref="J333:J341" si="128">IF($C333=0,"-",N333/$C333)</f>
        <v>0.39136672379864151</v>
      </c>
      <c r="K333" s="2">
        <f t="shared" ref="K333:K341" si="129">IF($C333=0,"-",O333/$C333)</f>
        <v>0.60863327620135843</v>
      </c>
      <c r="L333" s="2">
        <f t="shared" ref="L333:L341" si="130">IF($C333=0,"-",P333/$C333)</f>
        <v>0</v>
      </c>
      <c r="M333" s="2">
        <f t="shared" ref="M333:M341" si="131">IF(C333=0,"-",(1-J333-K333-L333))</f>
        <v>0</v>
      </c>
      <c r="N333" s="1">
        <f>SUMIF(Town!$AO$3:$AO$171,$AV333,Town!N$3:N$171)</f>
        <v>92478</v>
      </c>
      <c r="O333" s="1">
        <f>SUMIF(Town!$AO$3:$AO$171,$AV333,Town!O$3:O$171)</f>
        <v>143817</v>
      </c>
      <c r="AG333" s="7">
        <f>IF(Q333&gt;0,RANK(Q333,(N333:P333,Q333:AE333)),0)</f>
        <v>0</v>
      </c>
      <c r="AH333" s="7">
        <f>IF(R333&gt;0,RANK(R333,(N333:P333,Q333:AE333)),0)</f>
        <v>0</v>
      </c>
      <c r="AI333" s="7">
        <f>IF(T333&gt;0,RANK(T333,(N333:P333,Q333:AE333)),0)</f>
        <v>0</v>
      </c>
      <c r="AJ333" s="7">
        <f>IF(S333&gt;0,RANK(S333,(N333:P333,Q333:AE333)),0)</f>
        <v>0</v>
      </c>
      <c r="AK333" s="2">
        <f t="shared" ref="AK333:AK341" si="132">IF($C333=0,"-",Q333/$C333)</f>
        <v>0</v>
      </c>
      <c r="AL333" s="2">
        <f t="shared" ref="AL333:AL341" si="133">IF($C333=0,"-",R333/$C333)</f>
        <v>0</v>
      </c>
      <c r="AM333" s="2">
        <f t="shared" ref="AM333:AM341" si="134">IF($C333=0,"-",T333/$C333)</f>
        <v>0</v>
      </c>
      <c r="AN333" s="2">
        <f t="shared" ref="AN333:AN341" si="135">IF($C333=0,"-",S333/$C333)</f>
        <v>0</v>
      </c>
      <c r="AP333" t="s">
        <v>2155</v>
      </c>
      <c r="AQ333" t="s">
        <v>2088</v>
      </c>
      <c r="AT333" s="104">
        <v>9</v>
      </c>
      <c r="AU333" s="102">
        <v>1</v>
      </c>
      <c r="AV333" s="108">
        <f t="shared" ref="AV333:AV340" si="136">AT333*1000+AU333</f>
        <v>9001</v>
      </c>
      <c r="AX333" s="7" t="s">
        <v>538</v>
      </c>
    </row>
    <row r="334" spans="1:50" hidden="1" outlineLevel="1">
      <c r="A334" t="s">
        <v>2125</v>
      </c>
      <c r="B334" t="s">
        <v>2088</v>
      </c>
      <c r="C334" s="1">
        <f t="shared" si="126"/>
        <v>269800</v>
      </c>
      <c r="D334" s="7">
        <f>RANK(N334,(N334:P334,Q334:AE334))</f>
        <v>2</v>
      </c>
      <c r="E334" s="7">
        <f>RANK(O334,(N334:P334,Q334:AE334))</f>
        <v>1</v>
      </c>
      <c r="F334" s="7">
        <f>IF(P334&gt;0,RANK(P334,(N334:P334,Q334:AE334)),0)</f>
        <v>0</v>
      </c>
      <c r="G334" s="1">
        <f t="shared" si="127"/>
        <v>16832</v>
      </c>
      <c r="H334" s="2">
        <f t="shared" si="125"/>
        <v>6.2386953298739806E-2</v>
      </c>
      <c r="I334" s="2"/>
      <c r="J334" s="2">
        <f t="shared" si="128"/>
        <v>0.46880652335063011</v>
      </c>
      <c r="K334" s="2">
        <f t="shared" si="129"/>
        <v>0.53119347664936989</v>
      </c>
      <c r="L334" s="2">
        <f t="shared" si="130"/>
        <v>0</v>
      </c>
      <c r="M334" s="2">
        <f t="shared" si="131"/>
        <v>0</v>
      </c>
      <c r="N334" s="1">
        <f>SUMIF(Town!$AO$3:$AO$171,$AV334,Town!N$3:N$171)</f>
        <v>126484</v>
      </c>
      <c r="O334" s="1">
        <f>SUMIF(Town!$AO$3:$AO$171,$AV334,Town!O$3:O$171)</f>
        <v>143316</v>
      </c>
      <c r="AG334" s="7">
        <f>IF(Q334&gt;0,RANK(Q334,(N334:P334,Q334:AE334)),0)</f>
        <v>0</v>
      </c>
      <c r="AH334" s="7">
        <f>IF(R334&gt;0,RANK(R334,(N334:P334,Q334:AE334)),0)</f>
        <v>0</v>
      </c>
      <c r="AI334" s="7">
        <f>IF(T334&gt;0,RANK(T334,(N334:P334,Q334:AE334)),0)</f>
        <v>0</v>
      </c>
      <c r="AJ334" s="7">
        <f>IF(S334&gt;0,RANK(S334,(N334:P334,Q334:AE334)),0)</f>
        <v>0</v>
      </c>
      <c r="AK334" s="2">
        <f t="shared" si="132"/>
        <v>0</v>
      </c>
      <c r="AL334" s="2">
        <f t="shared" si="133"/>
        <v>0</v>
      </c>
      <c r="AM334" s="2">
        <f t="shared" si="134"/>
        <v>0</v>
      </c>
      <c r="AN334" s="2">
        <f t="shared" si="135"/>
        <v>0</v>
      </c>
      <c r="AP334" t="s">
        <v>2125</v>
      </c>
      <c r="AQ334" t="s">
        <v>2088</v>
      </c>
      <c r="AT334" s="104">
        <v>9</v>
      </c>
      <c r="AU334" s="102">
        <v>3</v>
      </c>
      <c r="AV334" s="108">
        <f t="shared" si="136"/>
        <v>9003</v>
      </c>
      <c r="AX334" s="7" t="s">
        <v>538</v>
      </c>
    </row>
    <row r="335" spans="1:50" hidden="1" outlineLevel="1">
      <c r="A335" t="s">
        <v>2126</v>
      </c>
      <c r="B335" t="s">
        <v>2088</v>
      </c>
      <c r="C335" s="1">
        <f t="shared" si="126"/>
        <v>66462</v>
      </c>
      <c r="D335" s="7">
        <f>RANK(N335,(N335:P335,Q335:AE335))</f>
        <v>2</v>
      </c>
      <c r="E335" s="7">
        <f>RANK(O335,(N335:P335,Q335:AE335))</f>
        <v>1</v>
      </c>
      <c r="F335" s="7">
        <f>IF(P335&gt;0,RANK(P335,(N335:P335,Q335:AE335)),0)</f>
        <v>0</v>
      </c>
      <c r="G335" s="1">
        <f t="shared" si="127"/>
        <v>21604</v>
      </c>
      <c r="H335" s="2">
        <f t="shared" si="125"/>
        <v>0.3250579278384641</v>
      </c>
      <c r="I335" s="2"/>
      <c r="J335" s="2">
        <f t="shared" si="128"/>
        <v>0.33747103608076795</v>
      </c>
      <c r="K335" s="2">
        <f t="shared" si="129"/>
        <v>0.66252896391923199</v>
      </c>
      <c r="L335" s="2">
        <f t="shared" si="130"/>
        <v>0</v>
      </c>
      <c r="M335" s="2">
        <f t="shared" si="131"/>
        <v>0</v>
      </c>
      <c r="N335" s="1">
        <f>SUMIF(Town!$AO$3:$AO$171,$AV335,Town!N$3:N$171)</f>
        <v>22429</v>
      </c>
      <c r="O335" s="1">
        <f>SUMIF(Town!$AO$3:$AO$171,$AV335,Town!O$3:O$171)</f>
        <v>44033</v>
      </c>
      <c r="AG335" s="7">
        <f>IF(Q335&gt;0,RANK(Q335,(N335:P335,Q335:AE335)),0)</f>
        <v>0</v>
      </c>
      <c r="AH335" s="7">
        <f>IF(R335&gt;0,RANK(R335,(N335:P335,Q335:AE335)),0)</f>
        <v>0</v>
      </c>
      <c r="AI335" s="7">
        <f>IF(T335&gt;0,RANK(T335,(N335:P335,Q335:AE335)),0)</f>
        <v>0</v>
      </c>
      <c r="AJ335" s="7">
        <f>IF(S335&gt;0,RANK(S335,(N335:P335,Q335:AE335)),0)</f>
        <v>0</v>
      </c>
      <c r="AK335" s="2">
        <f t="shared" si="132"/>
        <v>0</v>
      </c>
      <c r="AL335" s="2">
        <f t="shared" si="133"/>
        <v>0</v>
      </c>
      <c r="AM335" s="2">
        <f t="shared" si="134"/>
        <v>0</v>
      </c>
      <c r="AN335" s="2">
        <f t="shared" si="135"/>
        <v>0</v>
      </c>
      <c r="AP335" t="s">
        <v>2126</v>
      </c>
      <c r="AQ335" t="s">
        <v>2088</v>
      </c>
      <c r="AT335" s="104">
        <v>9</v>
      </c>
      <c r="AU335" s="102">
        <v>5</v>
      </c>
      <c r="AV335" s="108">
        <f t="shared" si="136"/>
        <v>9005</v>
      </c>
      <c r="AX335" s="7" t="s">
        <v>538</v>
      </c>
    </row>
    <row r="336" spans="1:50" hidden="1" outlineLevel="1">
      <c r="A336" t="s">
        <v>2433</v>
      </c>
      <c r="B336" t="s">
        <v>2088</v>
      </c>
      <c r="C336" s="1">
        <f t="shared" si="126"/>
        <v>56835</v>
      </c>
      <c r="D336" s="7">
        <f>RANK(N336,(N336:P336,Q336:AE336))</f>
        <v>2</v>
      </c>
      <c r="E336" s="7">
        <f>RANK(O336,(N336:P336,Q336:AE336))</f>
        <v>1</v>
      </c>
      <c r="F336" s="7">
        <f>IF(P336&gt;0,RANK(P336,(N336:P336,Q336:AE336)),0)</f>
        <v>0</v>
      </c>
      <c r="G336" s="1">
        <f t="shared" si="127"/>
        <v>5471</v>
      </c>
      <c r="H336" s="2">
        <f t="shared" si="125"/>
        <v>9.6261106712413128E-2</v>
      </c>
      <c r="I336" s="2"/>
      <c r="J336" s="2">
        <f t="shared" si="128"/>
        <v>0.45186944664379342</v>
      </c>
      <c r="K336" s="2">
        <f t="shared" si="129"/>
        <v>0.54813055335620653</v>
      </c>
      <c r="L336" s="2">
        <f t="shared" si="130"/>
        <v>0</v>
      </c>
      <c r="M336" s="2">
        <f t="shared" si="131"/>
        <v>1.1102230246251565E-16</v>
      </c>
      <c r="N336" s="1">
        <f>SUMIF(Town!$AO$3:$AO$171,$AV336,Town!N$3:N$171)</f>
        <v>25682</v>
      </c>
      <c r="O336" s="1">
        <f>SUMIF(Town!$AO$3:$AO$171,$AV336,Town!O$3:O$171)</f>
        <v>31153</v>
      </c>
      <c r="AG336" s="7">
        <f>IF(Q336&gt;0,RANK(Q336,(N336:P336,Q336:AE336)),0)</f>
        <v>0</v>
      </c>
      <c r="AH336" s="7">
        <f>IF(R336&gt;0,RANK(R336,(N336:P336,Q336:AE336)),0)</f>
        <v>0</v>
      </c>
      <c r="AI336" s="7">
        <f>IF(T336&gt;0,RANK(T336,(N336:P336,Q336:AE336)),0)</f>
        <v>0</v>
      </c>
      <c r="AJ336" s="7">
        <f>IF(S336&gt;0,RANK(S336,(N336:P336,Q336:AE336)),0)</f>
        <v>0</v>
      </c>
      <c r="AK336" s="2">
        <f t="shared" si="132"/>
        <v>0</v>
      </c>
      <c r="AL336" s="2">
        <f t="shared" si="133"/>
        <v>0</v>
      </c>
      <c r="AM336" s="2">
        <f t="shared" si="134"/>
        <v>0</v>
      </c>
      <c r="AN336" s="2">
        <f t="shared" si="135"/>
        <v>0</v>
      </c>
      <c r="AP336" t="s">
        <v>2433</v>
      </c>
      <c r="AQ336" t="s">
        <v>2088</v>
      </c>
      <c r="AT336" s="104">
        <v>9</v>
      </c>
      <c r="AU336" s="102">
        <v>7</v>
      </c>
      <c r="AV336" s="108">
        <f t="shared" si="136"/>
        <v>9007</v>
      </c>
      <c r="AX336" s="7" t="s">
        <v>538</v>
      </c>
    </row>
    <row r="337" spans="1:50" hidden="1" outlineLevel="1">
      <c r="A337" t="s">
        <v>366</v>
      </c>
      <c r="B337" t="s">
        <v>2088</v>
      </c>
      <c r="C337" s="1">
        <f t="shared" si="126"/>
        <v>237493</v>
      </c>
      <c r="D337" s="7">
        <f>RANK(N337,(N337:P337,Q337:AE337))</f>
        <v>2</v>
      </c>
      <c r="E337" s="7">
        <f>RANK(O337,(N337:P337,Q337:AE337))</f>
        <v>1</v>
      </c>
      <c r="F337" s="7">
        <f>IF(P337&gt;0,RANK(P337,(N337:P337,Q337:AE337)),0)</f>
        <v>0</v>
      </c>
      <c r="G337" s="1">
        <f t="shared" si="127"/>
        <v>25825</v>
      </c>
      <c r="H337" s="2">
        <f t="shared" si="125"/>
        <v>0.10874004707507169</v>
      </c>
      <c r="I337" s="2"/>
      <c r="J337" s="2">
        <f t="shared" si="128"/>
        <v>0.44562997646246416</v>
      </c>
      <c r="K337" s="2">
        <f t="shared" si="129"/>
        <v>0.55437002353753584</v>
      </c>
      <c r="L337" s="2">
        <f t="shared" si="130"/>
        <v>0</v>
      </c>
      <c r="M337" s="2">
        <f t="shared" si="131"/>
        <v>0</v>
      </c>
      <c r="N337" s="1">
        <f>SUMIF(Town!$AO$3:$AO$171,$AV337,Town!N$3:N$171)</f>
        <v>105834</v>
      </c>
      <c r="O337" s="1">
        <f>SUMIF(Town!$AO$3:$AO$171,$AV337,Town!O$3:O$171)</f>
        <v>131659</v>
      </c>
      <c r="AG337" s="7">
        <f>IF(Q337&gt;0,RANK(Q337,(N337:P337,Q337:AE337)),0)</f>
        <v>0</v>
      </c>
      <c r="AH337" s="7">
        <f>IF(R337&gt;0,RANK(R337,(N337:P337,Q337:AE337)),0)</f>
        <v>0</v>
      </c>
      <c r="AI337" s="7">
        <f>IF(T337&gt;0,RANK(T337,(N337:P337,Q337:AE337)),0)</f>
        <v>0</v>
      </c>
      <c r="AJ337" s="7">
        <f>IF(S337&gt;0,RANK(S337,(N337:P337,Q337:AE337)),0)</f>
        <v>0</v>
      </c>
      <c r="AK337" s="2">
        <f t="shared" si="132"/>
        <v>0</v>
      </c>
      <c r="AL337" s="2">
        <f t="shared" si="133"/>
        <v>0</v>
      </c>
      <c r="AM337" s="2">
        <f t="shared" si="134"/>
        <v>0</v>
      </c>
      <c r="AN337" s="2">
        <f t="shared" si="135"/>
        <v>0</v>
      </c>
      <c r="AP337" t="s">
        <v>366</v>
      </c>
      <c r="AQ337" t="s">
        <v>2088</v>
      </c>
      <c r="AT337" s="104">
        <v>9</v>
      </c>
      <c r="AU337" s="102">
        <v>9</v>
      </c>
      <c r="AV337" s="108">
        <f t="shared" si="136"/>
        <v>9009</v>
      </c>
      <c r="AX337" s="7" t="s">
        <v>538</v>
      </c>
    </row>
    <row r="338" spans="1:50" hidden="1" outlineLevel="1">
      <c r="A338" t="s">
        <v>367</v>
      </c>
      <c r="B338" t="s">
        <v>2088</v>
      </c>
      <c r="C338" s="1">
        <f t="shared" si="126"/>
        <v>78145</v>
      </c>
      <c r="D338" s="7">
        <f>RANK(N338,(N338:P338,Q338:AE338))</f>
        <v>2</v>
      </c>
      <c r="E338" s="7">
        <f>RANK(O338,(N338:P338,Q338:AE338))</f>
        <v>1</v>
      </c>
      <c r="F338" s="7">
        <f>IF(P338&gt;0,RANK(P338,(N338:P338,Q338:AE338)),0)</f>
        <v>0</v>
      </c>
      <c r="G338" s="1">
        <f t="shared" si="127"/>
        <v>1577</v>
      </c>
      <c r="H338" s="2">
        <f t="shared" si="125"/>
        <v>2.0180433808944909E-2</v>
      </c>
      <c r="I338" s="2"/>
      <c r="J338" s="2">
        <f t="shared" si="128"/>
        <v>0.48990978309552752</v>
      </c>
      <c r="K338" s="2">
        <f t="shared" si="129"/>
        <v>0.51009021690447243</v>
      </c>
      <c r="L338" s="2">
        <f t="shared" si="130"/>
        <v>0</v>
      </c>
      <c r="M338" s="2">
        <f t="shared" si="131"/>
        <v>1.1102230246251565E-16</v>
      </c>
      <c r="N338" s="1">
        <f>SUMIF(Town!$AO$3:$AO$171,$AV338,Town!N$3:N$171)</f>
        <v>38284</v>
      </c>
      <c r="O338" s="1">
        <f>SUMIF(Town!$AO$3:$AO$171,$AV338,Town!O$3:O$171)</f>
        <v>39861</v>
      </c>
      <c r="AG338" s="7">
        <f>IF(Q338&gt;0,RANK(Q338,(N338:P338,Q338:AE338)),0)</f>
        <v>0</v>
      </c>
      <c r="AH338" s="7">
        <f>IF(R338&gt;0,RANK(R338,(N338:P338,Q338:AE338)),0)</f>
        <v>0</v>
      </c>
      <c r="AI338" s="7">
        <f>IF(T338&gt;0,RANK(T338,(N338:P338,Q338:AE338)),0)</f>
        <v>0</v>
      </c>
      <c r="AJ338" s="7">
        <f>IF(S338&gt;0,RANK(S338,(N338:P338,Q338:AE338)),0)</f>
        <v>0</v>
      </c>
      <c r="AK338" s="2">
        <f t="shared" si="132"/>
        <v>0</v>
      </c>
      <c r="AL338" s="2">
        <f t="shared" si="133"/>
        <v>0</v>
      </c>
      <c r="AM338" s="2">
        <f t="shared" si="134"/>
        <v>0</v>
      </c>
      <c r="AN338" s="2">
        <f t="shared" si="135"/>
        <v>0</v>
      </c>
      <c r="AP338" t="s">
        <v>367</v>
      </c>
      <c r="AQ338" t="s">
        <v>2088</v>
      </c>
      <c r="AT338" s="104">
        <v>9</v>
      </c>
      <c r="AU338" s="102">
        <v>11</v>
      </c>
      <c r="AV338" s="108">
        <f t="shared" si="136"/>
        <v>9011</v>
      </c>
      <c r="AX338" s="7" t="s">
        <v>538</v>
      </c>
    </row>
    <row r="339" spans="1:50" hidden="1" outlineLevel="1">
      <c r="A339" t="s">
        <v>665</v>
      </c>
      <c r="B339" t="s">
        <v>2088</v>
      </c>
      <c r="C339" s="1">
        <f t="shared" si="126"/>
        <v>46980</v>
      </c>
      <c r="D339" s="7">
        <f>RANK(N339,(N339:P339,Q339:AE339))</f>
        <v>2</v>
      </c>
      <c r="E339" s="7">
        <f>RANK(O339,(N339:P339,Q339:AE339))</f>
        <v>1</v>
      </c>
      <c r="F339" s="7">
        <f>IF(P339&gt;0,RANK(P339,(N339:P339,Q339:AE339)),0)</f>
        <v>0</v>
      </c>
      <c r="G339" s="1">
        <f t="shared" si="127"/>
        <v>4850</v>
      </c>
      <c r="H339" s="2">
        <f t="shared" si="125"/>
        <v>0.10323541932737335</v>
      </c>
      <c r="I339" s="2"/>
      <c r="J339" s="2">
        <f t="shared" si="128"/>
        <v>0.44838229033631333</v>
      </c>
      <c r="K339" s="2">
        <f t="shared" si="129"/>
        <v>0.55161770966368673</v>
      </c>
      <c r="L339" s="2">
        <f t="shared" si="130"/>
        <v>0</v>
      </c>
      <c r="M339" s="2">
        <f t="shared" si="131"/>
        <v>0</v>
      </c>
      <c r="N339" s="1">
        <f>SUMIF(Town!$AO$3:$AO$171,$AV339,Town!N$3:N$171)</f>
        <v>21065</v>
      </c>
      <c r="O339" s="1">
        <f>SUMIF(Town!$AO$3:$AO$171,$AV339,Town!O$3:O$171)</f>
        <v>25915</v>
      </c>
      <c r="AG339" s="7">
        <f>IF(Q339&gt;0,RANK(Q339,(N339:P339,Q339:AE339)),0)</f>
        <v>0</v>
      </c>
      <c r="AH339" s="7">
        <f>IF(R339&gt;0,RANK(R339,(N339:P339,Q339:AE339)),0)</f>
        <v>0</v>
      </c>
      <c r="AI339" s="7">
        <f>IF(T339&gt;0,RANK(T339,(N339:P339,Q339:AE339)),0)</f>
        <v>0</v>
      </c>
      <c r="AJ339" s="7">
        <f>IF(S339&gt;0,RANK(S339,(N339:P339,Q339:AE339)),0)</f>
        <v>0</v>
      </c>
      <c r="AK339" s="2">
        <f t="shared" si="132"/>
        <v>0</v>
      </c>
      <c r="AL339" s="2">
        <f t="shared" si="133"/>
        <v>0</v>
      </c>
      <c r="AM339" s="2">
        <f t="shared" si="134"/>
        <v>0</v>
      </c>
      <c r="AN339" s="2">
        <f t="shared" si="135"/>
        <v>0</v>
      </c>
      <c r="AP339" t="s">
        <v>665</v>
      </c>
      <c r="AQ339" t="s">
        <v>2088</v>
      </c>
      <c r="AT339" s="104">
        <v>9</v>
      </c>
      <c r="AU339" s="102">
        <v>13</v>
      </c>
      <c r="AV339" s="108">
        <f t="shared" si="136"/>
        <v>9013</v>
      </c>
      <c r="AX339" s="7" t="s">
        <v>538</v>
      </c>
    </row>
    <row r="340" spans="1:50" hidden="1" outlineLevel="1">
      <c r="A340" t="s">
        <v>247</v>
      </c>
      <c r="B340" t="s">
        <v>2088</v>
      </c>
      <c r="C340" s="1">
        <f t="shared" si="126"/>
        <v>30932</v>
      </c>
      <c r="D340" s="7">
        <f>RANK(N340,(N340:P340,Q340:AE340))</f>
        <v>1</v>
      </c>
      <c r="E340" s="7">
        <f>RANK(O340,(N340:P340,Q340:AE340))</f>
        <v>2</v>
      </c>
      <c r="F340" s="7">
        <f>IF(P340&gt;0,RANK(P340,(N340:P340,Q340:AE340)),0)</f>
        <v>0</v>
      </c>
      <c r="G340" s="1">
        <f t="shared" si="127"/>
        <v>2524</v>
      </c>
      <c r="H340" s="2">
        <f t="shared" si="125"/>
        <v>8.1598344756239491E-2</v>
      </c>
      <c r="I340" s="2"/>
      <c r="J340" s="2">
        <f t="shared" si="128"/>
        <v>0.5407991723781197</v>
      </c>
      <c r="K340" s="2">
        <f t="shared" si="129"/>
        <v>0.45920082762188025</v>
      </c>
      <c r="L340" s="2">
        <f t="shared" si="130"/>
        <v>0</v>
      </c>
      <c r="M340" s="2">
        <f t="shared" si="131"/>
        <v>5.5511151231257827E-17</v>
      </c>
      <c r="N340" s="1">
        <f>SUMIF(Town!$AO$3:$AO$171,$AV340,Town!N$3:N$171)</f>
        <v>16728</v>
      </c>
      <c r="O340" s="1">
        <f>SUMIF(Town!$AO$3:$AO$171,$AV340,Town!O$3:O$171)</f>
        <v>14204</v>
      </c>
      <c r="AG340" s="7">
        <f>IF(Q340&gt;0,RANK(Q340,(N340:P340,Q340:AE340)),0)</f>
        <v>0</v>
      </c>
      <c r="AH340" s="7">
        <f>IF(R340&gt;0,RANK(R340,(N340:P340,Q340:AE340)),0)</f>
        <v>0</v>
      </c>
      <c r="AI340" s="7">
        <f>IF(T340&gt;0,RANK(T340,(N340:P340,Q340:AE340)),0)</f>
        <v>0</v>
      </c>
      <c r="AJ340" s="7">
        <f>IF(S340&gt;0,RANK(S340,(N340:P340,Q340:AE340)),0)</f>
        <v>0</v>
      </c>
      <c r="AK340" s="2">
        <f t="shared" si="132"/>
        <v>0</v>
      </c>
      <c r="AL340" s="2">
        <f t="shared" si="133"/>
        <v>0</v>
      </c>
      <c r="AM340" s="2">
        <f t="shared" si="134"/>
        <v>0</v>
      </c>
      <c r="AN340" s="2">
        <f t="shared" si="135"/>
        <v>0</v>
      </c>
      <c r="AP340" t="s">
        <v>247</v>
      </c>
      <c r="AQ340" t="s">
        <v>2088</v>
      </c>
      <c r="AT340" s="104">
        <v>9</v>
      </c>
      <c r="AU340" s="102">
        <v>15</v>
      </c>
      <c r="AV340" s="108">
        <f t="shared" si="136"/>
        <v>9015</v>
      </c>
      <c r="AX340" s="7" t="s">
        <v>538</v>
      </c>
    </row>
    <row r="341" spans="1:50" collapsed="1">
      <c r="A341" t="s">
        <v>1795</v>
      </c>
      <c r="B341" t="s">
        <v>1842</v>
      </c>
      <c r="C341" s="1">
        <f t="shared" si="126"/>
        <v>1022998</v>
      </c>
      <c r="D341" s="7">
        <f>RANK(N341,(N341:P341,Q341:AE341))</f>
        <v>2</v>
      </c>
      <c r="E341" s="7">
        <f>RANK(O341,(N341:P341,Q341:AE341))</f>
        <v>1</v>
      </c>
      <c r="F341" s="7">
        <f>IF(P341&gt;0,RANK(P341,(N341:P341,Q341:AE341)),0)</f>
        <v>0</v>
      </c>
      <c r="G341" s="1">
        <f t="shared" si="127"/>
        <v>124974</v>
      </c>
      <c r="H341" s="2">
        <f t="shared" si="125"/>
        <v>0.12216446170960256</v>
      </c>
      <c r="I341" s="2"/>
      <c r="J341" s="2">
        <f t="shared" si="128"/>
        <v>0.43889039861270501</v>
      </c>
      <c r="K341" s="2">
        <f t="shared" si="129"/>
        <v>0.56105486032230756</v>
      </c>
      <c r="L341" s="2">
        <f t="shared" si="130"/>
        <v>0</v>
      </c>
      <c r="M341" s="2">
        <f t="shared" si="131"/>
        <v>5.4741064987373633E-5</v>
      </c>
      <c r="N341" s="1">
        <f>SUM(N333:N340)</f>
        <v>448984</v>
      </c>
      <c r="O341" s="1">
        <f>SUM(O333:O340)</f>
        <v>573958</v>
      </c>
      <c r="AA341" s="1">
        <f>2+29+9+16</f>
        <v>56</v>
      </c>
      <c r="AG341" s="7">
        <f>IF(Q341&gt;0,RANK(Q341,(N341:P341,Q341:AE341)),0)</f>
        <v>0</v>
      </c>
      <c r="AH341" s="7">
        <f>IF(R341&gt;0,RANK(R341,(N341:P341,Q341:AE341)),0)</f>
        <v>0</v>
      </c>
      <c r="AI341" s="7">
        <f>IF(T341&gt;0,RANK(T341,(N341:P341,Q341:AE341)),0)</f>
        <v>0</v>
      </c>
      <c r="AJ341" s="7">
        <f>IF(S341&gt;0,RANK(S341,(N341:P341,Q341:AE341)),0)</f>
        <v>0</v>
      </c>
      <c r="AK341" s="2">
        <f t="shared" si="132"/>
        <v>0</v>
      </c>
      <c r="AL341" s="2">
        <f t="shared" si="133"/>
        <v>0</v>
      </c>
      <c r="AM341" s="2">
        <f t="shared" si="134"/>
        <v>0</v>
      </c>
      <c r="AN341" s="2">
        <f t="shared" si="135"/>
        <v>0</v>
      </c>
      <c r="AP341" t="s">
        <v>1795</v>
      </c>
      <c r="AQ341" t="s">
        <v>1842</v>
      </c>
      <c r="AT341" s="104">
        <v>9</v>
      </c>
      <c r="AU341" s="102"/>
      <c r="AV341" s="104">
        <v>9</v>
      </c>
      <c r="AX341" s="7" t="s">
        <v>831</v>
      </c>
    </row>
    <row r="342" spans="1:50">
      <c r="C342" s="1"/>
      <c r="E342" s="7"/>
      <c r="F342" s="7"/>
      <c r="I342" s="2"/>
      <c r="AG342" s="7"/>
      <c r="AH342" s="7"/>
      <c r="AI342" s="7"/>
      <c r="AJ342" s="7"/>
      <c r="AT342" s="104"/>
      <c r="AU342" s="102"/>
    </row>
    <row r="343" spans="1:50" hidden="1" outlineLevel="1">
      <c r="A343" t="s">
        <v>281</v>
      </c>
      <c r="B343" t="s">
        <v>280</v>
      </c>
      <c r="C343" s="1">
        <f t="shared" ref="C343:C373" si="137">SUM(N343:AE343)</f>
        <v>70368</v>
      </c>
      <c r="D343" s="7">
        <f>RANK(N343,(N343:P343,Q343:AE343))</f>
        <v>1</v>
      </c>
      <c r="E343" s="7">
        <f>RANK(O343,(N343:P343,Q343:AE343))</f>
        <v>2</v>
      </c>
      <c r="F343" s="7">
        <f>IF(P343&gt;0,RANK(P343,(N343:P343,Q343:AE343)),0)</f>
        <v>0</v>
      </c>
      <c r="G343" s="1">
        <f t="shared" ref="G343:G373" si="138">MAX(N343:P343)-LARGE(N343:P343,2)</f>
        <v>11503</v>
      </c>
      <c r="H343" s="2">
        <f t="shared" si="125"/>
        <v>0.16346919054115508</v>
      </c>
      <c r="I343" s="2"/>
      <c r="J343" s="2">
        <f t="shared" ref="J343:J373" si="139">IF($C343=0,"-",N343/$C343)</f>
        <v>0.57726523419736242</v>
      </c>
      <c r="K343" s="2">
        <f t="shared" ref="K343:K373" si="140">IF($C343=0,"-",O343/$C343)</f>
        <v>0.41379604365620737</v>
      </c>
      <c r="L343" s="2">
        <f t="shared" ref="L343:L373" si="141">IF($C343=0,"-",P343/$C343)</f>
        <v>0</v>
      </c>
      <c r="M343" s="2">
        <f t="shared" ref="M343:M373" si="142">IF(C343=0,"-",(1-J343-K343-L343))</f>
        <v>8.9387221464302113E-3</v>
      </c>
      <c r="N343" s="1">
        <v>40621</v>
      </c>
      <c r="O343" s="1">
        <v>29118</v>
      </c>
      <c r="U343" s="1">
        <v>617</v>
      </c>
      <c r="AA343" s="1">
        <v>12</v>
      </c>
      <c r="AG343" s="7">
        <f>IF(Q343&gt;0,RANK(Q343,(N343:P343,Q343:AE343)),0)</f>
        <v>0</v>
      </c>
      <c r="AH343" s="7">
        <f>IF(R343&gt;0,RANK(R343,(N343:P343,Q343:AE343)),0)</f>
        <v>0</v>
      </c>
      <c r="AI343" s="7">
        <f>IF(T343&gt;0,RANK(T343,(N343:P343,Q343:AE343)),0)</f>
        <v>0</v>
      </c>
      <c r="AJ343" s="7">
        <f>IF(S343&gt;0,RANK(S343,(N343:P343,Q343:AE343)),0)</f>
        <v>0</v>
      </c>
      <c r="AK343" s="2">
        <f t="shared" ref="AK343:AK373" si="143">IF($C343=0,"-",Q343/$C343)</f>
        <v>0</v>
      </c>
      <c r="AL343" s="2">
        <f t="shared" ref="AL343:AL373" si="144">IF($C343=0,"-",R343/$C343)</f>
        <v>0</v>
      </c>
      <c r="AM343" s="2">
        <f t="shared" ref="AM343:AM373" si="145">IF($C343=0,"-",T343/$C343)</f>
        <v>0</v>
      </c>
      <c r="AN343" s="2">
        <f t="shared" ref="AN343:AN373" si="146">IF($C343=0,"-",S343/$C343)</f>
        <v>0</v>
      </c>
      <c r="AP343" t="s">
        <v>281</v>
      </c>
      <c r="AQ343" t="s">
        <v>280</v>
      </c>
      <c r="AR343">
        <v>5</v>
      </c>
      <c r="AT343" s="104">
        <v>12</v>
      </c>
      <c r="AU343" s="102">
        <v>1</v>
      </c>
      <c r="AV343" s="108">
        <f t="shared" ref="AV343:AV374" si="147">AT343*1000+AU343</f>
        <v>12001</v>
      </c>
      <c r="AX343" s="7" t="s">
        <v>538</v>
      </c>
    </row>
    <row r="344" spans="1:50" hidden="1" outlineLevel="1">
      <c r="A344" t="s">
        <v>282</v>
      </c>
      <c r="B344" t="s">
        <v>280</v>
      </c>
      <c r="C344" s="1">
        <f t="shared" si="137"/>
        <v>6523</v>
      </c>
      <c r="D344" s="7">
        <f>RANK(N344,(N344:P344,Q344:AE344))</f>
        <v>2</v>
      </c>
      <c r="E344" s="7">
        <f>RANK(O344,(N344:P344,Q344:AE344))</f>
        <v>1</v>
      </c>
      <c r="F344" s="7">
        <f>IF(P344&gt;0,RANK(P344,(N344:P344,Q344:AE344)),0)</f>
        <v>0</v>
      </c>
      <c r="G344" s="1">
        <f t="shared" si="138"/>
        <v>2554</v>
      </c>
      <c r="H344" s="2">
        <f t="shared" si="125"/>
        <v>0.39153763605702896</v>
      </c>
      <c r="I344" s="2"/>
      <c r="J344" s="2">
        <f t="shared" si="139"/>
        <v>0.30062854514793808</v>
      </c>
      <c r="K344" s="2">
        <f t="shared" si="140"/>
        <v>0.69216618120496709</v>
      </c>
      <c r="L344" s="2">
        <f t="shared" si="141"/>
        <v>0</v>
      </c>
      <c r="M344" s="2">
        <f t="shared" si="142"/>
        <v>7.2052736470948897E-3</v>
      </c>
      <c r="N344" s="1">
        <v>1961</v>
      </c>
      <c r="O344" s="1">
        <v>4515</v>
      </c>
      <c r="U344" s="1">
        <v>47</v>
      </c>
      <c r="AA344" s="1">
        <v>0</v>
      </c>
      <c r="AG344" s="7">
        <f>IF(Q344&gt;0,RANK(Q344,(N344:P344,Q344:AE344)),0)</f>
        <v>0</v>
      </c>
      <c r="AH344" s="7">
        <f>IF(R344&gt;0,RANK(R344,(N344:P344,Q344:AE344)),0)</f>
        <v>0</v>
      </c>
      <c r="AI344" s="7">
        <f>IF(T344&gt;0,RANK(T344,(N344:P344,Q344:AE344)),0)</f>
        <v>0</v>
      </c>
      <c r="AJ344" s="7">
        <f>IF(S344&gt;0,RANK(S344,(N344:P344,Q344:AE344)),0)</f>
        <v>0</v>
      </c>
      <c r="AK344" s="2">
        <f t="shared" si="143"/>
        <v>0</v>
      </c>
      <c r="AL344" s="2">
        <f t="shared" si="144"/>
        <v>0</v>
      </c>
      <c r="AM344" s="2">
        <f t="shared" si="145"/>
        <v>0</v>
      </c>
      <c r="AN344" s="2">
        <f t="shared" si="146"/>
        <v>0</v>
      </c>
      <c r="AP344" t="s">
        <v>282</v>
      </c>
      <c r="AQ344" t="s">
        <v>280</v>
      </c>
      <c r="AR344">
        <v>6</v>
      </c>
      <c r="AT344" s="104">
        <v>12</v>
      </c>
      <c r="AU344" s="102">
        <v>3</v>
      </c>
      <c r="AV344" s="108">
        <f t="shared" si="147"/>
        <v>12003</v>
      </c>
      <c r="AX344" s="7" t="s">
        <v>538</v>
      </c>
    </row>
    <row r="345" spans="1:50" hidden="1" outlineLevel="1">
      <c r="A345" t="s">
        <v>189</v>
      </c>
      <c r="B345" t="s">
        <v>280</v>
      </c>
      <c r="C345" s="1">
        <f t="shared" si="137"/>
        <v>48709</v>
      </c>
      <c r="D345" s="7">
        <f>RANK(N345,(N345:P345,Q345:AE345))</f>
        <v>2</v>
      </c>
      <c r="E345" s="7">
        <f>RANK(O345,(N345:P345,Q345:AE345))</f>
        <v>1</v>
      </c>
      <c r="F345" s="7">
        <f>IF(P345&gt;0,RANK(P345,(N345:P345,Q345:AE345)),0)</f>
        <v>0</v>
      </c>
      <c r="G345" s="1">
        <f t="shared" si="138"/>
        <v>19849</v>
      </c>
      <c r="H345" s="2">
        <f t="shared" si="125"/>
        <v>0.40750169373216449</v>
      </c>
      <c r="I345" s="2"/>
      <c r="J345" s="2">
        <f t="shared" si="139"/>
        <v>0.29271797819704776</v>
      </c>
      <c r="K345" s="2">
        <f t="shared" si="140"/>
        <v>0.70021967192921231</v>
      </c>
      <c r="L345" s="2">
        <f t="shared" si="141"/>
        <v>0</v>
      </c>
      <c r="M345" s="2">
        <f t="shared" si="142"/>
        <v>7.0623498737399926E-3</v>
      </c>
      <c r="N345" s="1">
        <v>14258</v>
      </c>
      <c r="O345" s="1">
        <v>34107</v>
      </c>
      <c r="U345" s="1">
        <v>344</v>
      </c>
      <c r="AA345" s="1">
        <v>0</v>
      </c>
      <c r="AG345" s="7">
        <f>IF(Q345&gt;0,RANK(Q345,(N345:P345,Q345:AE345)),0)</f>
        <v>0</v>
      </c>
      <c r="AH345" s="7">
        <f>IF(R345&gt;0,RANK(R345,(N345:P345,Q345:AE345)),0)</f>
        <v>0</v>
      </c>
      <c r="AI345" s="7">
        <f>IF(T345&gt;0,RANK(T345,(N345:P345,Q345:AE345)),0)</f>
        <v>0</v>
      </c>
      <c r="AJ345" s="7">
        <f>IF(S345&gt;0,RANK(S345,(N345:P345,Q345:AE345)),0)</f>
        <v>0</v>
      </c>
      <c r="AK345" s="2">
        <f t="shared" si="143"/>
        <v>0</v>
      </c>
      <c r="AL345" s="2">
        <f t="shared" si="144"/>
        <v>0</v>
      </c>
      <c r="AM345" s="2">
        <f t="shared" si="145"/>
        <v>0</v>
      </c>
      <c r="AN345" s="2">
        <f t="shared" si="146"/>
        <v>0</v>
      </c>
      <c r="AP345" t="s">
        <v>189</v>
      </c>
      <c r="AQ345" t="s">
        <v>280</v>
      </c>
      <c r="AT345" s="104">
        <v>12</v>
      </c>
      <c r="AU345" s="102">
        <v>5</v>
      </c>
      <c r="AV345" s="108">
        <f t="shared" si="147"/>
        <v>12005</v>
      </c>
      <c r="AX345" s="7" t="s">
        <v>538</v>
      </c>
    </row>
    <row r="346" spans="1:50" hidden="1" outlineLevel="1">
      <c r="A346" t="s">
        <v>190</v>
      </c>
      <c r="B346" t="s">
        <v>280</v>
      </c>
      <c r="C346" s="1">
        <f t="shared" si="137"/>
        <v>7818</v>
      </c>
      <c r="D346" s="7">
        <f>RANK(N346,(N346:P346,Q346:AE346))</f>
        <v>2</v>
      </c>
      <c r="E346" s="7">
        <f>RANK(O346,(N346:P346,Q346:AE346))</f>
        <v>1</v>
      </c>
      <c r="F346" s="7">
        <f>IF(P346&gt;0,RANK(P346,(N346:P346,Q346:AE346)),0)</f>
        <v>0</v>
      </c>
      <c r="G346" s="1">
        <f t="shared" si="138"/>
        <v>1461</v>
      </c>
      <c r="H346" s="2">
        <f t="shared" si="125"/>
        <v>0.18687643898695319</v>
      </c>
      <c r="I346" s="2"/>
      <c r="J346" s="2">
        <f t="shared" si="139"/>
        <v>0.40099769762087489</v>
      </c>
      <c r="K346" s="2">
        <f t="shared" si="140"/>
        <v>0.58787413660782806</v>
      </c>
      <c r="L346" s="2">
        <f t="shared" si="141"/>
        <v>0</v>
      </c>
      <c r="M346" s="2">
        <f t="shared" si="142"/>
        <v>1.1128165771297049E-2</v>
      </c>
      <c r="N346" s="1">
        <v>3135</v>
      </c>
      <c r="O346" s="1">
        <v>4596</v>
      </c>
      <c r="U346" s="1">
        <v>85</v>
      </c>
      <c r="AA346" s="1">
        <v>2</v>
      </c>
      <c r="AG346" s="7">
        <f>IF(Q346&gt;0,RANK(Q346,(N346:P346,Q346:AE346)),0)</f>
        <v>0</v>
      </c>
      <c r="AH346" s="7">
        <f>IF(R346&gt;0,RANK(R346,(N346:P346,Q346:AE346)),0)</f>
        <v>0</v>
      </c>
      <c r="AI346" s="7">
        <f>IF(T346&gt;0,RANK(T346,(N346:P346,Q346:AE346)),0)</f>
        <v>0</v>
      </c>
      <c r="AJ346" s="7">
        <f>IF(S346&gt;0,RANK(S346,(N346:P346,Q346:AE346)),0)</f>
        <v>0</v>
      </c>
      <c r="AK346" s="2">
        <f t="shared" si="143"/>
        <v>0</v>
      </c>
      <c r="AL346" s="2">
        <f t="shared" si="144"/>
        <v>0</v>
      </c>
      <c r="AM346" s="2">
        <f t="shared" si="145"/>
        <v>0</v>
      </c>
      <c r="AN346" s="2">
        <f t="shared" si="146"/>
        <v>0</v>
      </c>
      <c r="AP346" t="s">
        <v>190</v>
      </c>
      <c r="AQ346" t="s">
        <v>280</v>
      </c>
      <c r="AR346">
        <v>6</v>
      </c>
      <c r="AT346" s="104">
        <v>12</v>
      </c>
      <c r="AU346" s="102">
        <v>7</v>
      </c>
      <c r="AV346" s="108">
        <f t="shared" si="147"/>
        <v>12007</v>
      </c>
      <c r="AX346" s="7" t="s">
        <v>538</v>
      </c>
    </row>
    <row r="347" spans="1:50" hidden="1" outlineLevel="1">
      <c r="A347" t="s">
        <v>1196</v>
      </c>
      <c r="B347" t="s">
        <v>280</v>
      </c>
      <c r="C347" s="1">
        <f t="shared" si="137"/>
        <v>192493</v>
      </c>
      <c r="D347" s="7">
        <f>RANK(N347,(N347:P347,Q347:AE347))</f>
        <v>2</v>
      </c>
      <c r="E347" s="7">
        <f>RANK(O347,(N347:P347,Q347:AE347))</f>
        <v>1</v>
      </c>
      <c r="F347" s="7">
        <f>IF(P347&gt;0,RANK(P347,(N347:P347,Q347:AE347)),0)</f>
        <v>0</v>
      </c>
      <c r="G347" s="1">
        <f t="shared" si="138"/>
        <v>44868</v>
      </c>
      <c r="H347" s="2">
        <f t="shared" si="125"/>
        <v>0.23308899544399017</v>
      </c>
      <c r="I347" s="2"/>
      <c r="J347" s="2">
        <f t="shared" si="139"/>
        <v>0.37857480531759596</v>
      </c>
      <c r="K347" s="2">
        <f t="shared" si="140"/>
        <v>0.61166380076158611</v>
      </c>
      <c r="L347" s="2">
        <f t="shared" si="141"/>
        <v>0</v>
      </c>
      <c r="M347" s="2">
        <f t="shared" si="142"/>
        <v>9.7613939208179845E-3</v>
      </c>
      <c r="N347" s="1">
        <v>72873</v>
      </c>
      <c r="O347" s="1">
        <v>117741</v>
      </c>
      <c r="U347" s="1">
        <v>1877</v>
      </c>
      <c r="AA347" s="1">
        <v>2</v>
      </c>
      <c r="AG347" s="7">
        <f>IF(Q347&gt;0,RANK(Q347,(N347:P347,Q347:AE347)),0)</f>
        <v>0</v>
      </c>
      <c r="AH347" s="7">
        <f>IF(R347&gt;0,RANK(R347,(N347:P347,Q347:AE347)),0)</f>
        <v>0</v>
      </c>
      <c r="AI347" s="7">
        <f>IF(T347&gt;0,RANK(T347,(N347:P347,Q347:AE347)),0)</f>
        <v>0</v>
      </c>
      <c r="AJ347" s="7">
        <f>IF(S347&gt;0,RANK(S347,(N347:P347,Q347:AE347)),0)</f>
        <v>0</v>
      </c>
      <c r="AK347" s="2">
        <f t="shared" si="143"/>
        <v>0</v>
      </c>
      <c r="AL347" s="2">
        <f t="shared" si="144"/>
        <v>0</v>
      </c>
      <c r="AM347" s="2">
        <f t="shared" si="145"/>
        <v>0</v>
      </c>
      <c r="AN347" s="2">
        <f t="shared" si="146"/>
        <v>0</v>
      </c>
      <c r="AP347" t="s">
        <v>1196</v>
      </c>
      <c r="AQ347" t="s">
        <v>280</v>
      </c>
      <c r="AR347">
        <v>15</v>
      </c>
      <c r="AT347" s="104">
        <v>12</v>
      </c>
      <c r="AU347" s="102">
        <v>9</v>
      </c>
      <c r="AV347" s="108">
        <f t="shared" si="147"/>
        <v>12009</v>
      </c>
      <c r="AX347" s="7" t="s">
        <v>538</v>
      </c>
    </row>
    <row r="348" spans="1:50" hidden="1" outlineLevel="1">
      <c r="A348" t="s">
        <v>702</v>
      </c>
      <c r="B348" t="s">
        <v>280</v>
      </c>
      <c r="C348" s="1">
        <f t="shared" si="137"/>
        <v>439202</v>
      </c>
      <c r="D348" s="7">
        <f>RANK(N348,(N348:P348,Q348:AE348))</f>
        <v>1</v>
      </c>
      <c r="E348" s="7">
        <f>RANK(O348,(N348:P348,Q348:AE348))</f>
        <v>2</v>
      </c>
      <c r="F348" s="7">
        <f>IF(P348&gt;0,RANK(P348,(N348:P348,Q348:AE348)),0)</f>
        <v>0</v>
      </c>
      <c r="G348" s="1">
        <f t="shared" si="138"/>
        <v>83614</v>
      </c>
      <c r="H348" s="2">
        <f t="shared" si="125"/>
        <v>0.19037709300048725</v>
      </c>
      <c r="I348" s="2"/>
      <c r="J348" s="2">
        <f t="shared" si="139"/>
        <v>0.59054831262152718</v>
      </c>
      <c r="K348" s="2">
        <f t="shared" si="140"/>
        <v>0.40017121962103996</v>
      </c>
      <c r="L348" s="2">
        <f t="shared" si="141"/>
        <v>0</v>
      </c>
      <c r="M348" s="2">
        <f t="shared" si="142"/>
        <v>9.2804677574328531E-3</v>
      </c>
      <c r="N348" s="1">
        <v>259370</v>
      </c>
      <c r="O348" s="1">
        <v>175756</v>
      </c>
      <c r="U348" s="1">
        <v>4053</v>
      </c>
      <c r="AA348" s="1">
        <v>23</v>
      </c>
      <c r="AG348" s="7">
        <f>IF(Q348&gt;0,RANK(Q348,(N348:P348,Q348:AE348)),0)</f>
        <v>0</v>
      </c>
      <c r="AH348" s="7">
        <f>IF(R348&gt;0,RANK(R348,(N348:P348,Q348:AE348)),0)</f>
        <v>0</v>
      </c>
      <c r="AI348" s="7">
        <f>IF(T348&gt;0,RANK(T348,(N348:P348,Q348:AE348)),0)</f>
        <v>0</v>
      </c>
      <c r="AJ348" s="7">
        <f>IF(S348&gt;0,RANK(S348,(N348:P348,Q348:AE348)),0)</f>
        <v>0</v>
      </c>
      <c r="AK348" s="2">
        <f t="shared" si="143"/>
        <v>0</v>
      </c>
      <c r="AL348" s="2">
        <f t="shared" si="144"/>
        <v>0</v>
      </c>
      <c r="AM348" s="2">
        <f t="shared" si="145"/>
        <v>0</v>
      </c>
      <c r="AN348" s="2">
        <f t="shared" si="146"/>
        <v>0</v>
      </c>
      <c r="AP348" t="s">
        <v>702</v>
      </c>
      <c r="AQ348" t="s">
        <v>280</v>
      </c>
      <c r="AT348" s="104">
        <v>12</v>
      </c>
      <c r="AU348" s="102">
        <v>11</v>
      </c>
      <c r="AV348" s="108">
        <f t="shared" si="147"/>
        <v>12011</v>
      </c>
      <c r="AX348" s="7" t="s">
        <v>538</v>
      </c>
    </row>
    <row r="349" spans="1:50" hidden="1" outlineLevel="1">
      <c r="A349" t="s">
        <v>481</v>
      </c>
      <c r="B349" t="s">
        <v>280</v>
      </c>
      <c r="C349" s="1">
        <f t="shared" si="137"/>
        <v>4251</v>
      </c>
      <c r="D349" s="7">
        <f>RANK(N349,(N349:P349,Q349:AE349))</f>
        <v>1</v>
      </c>
      <c r="E349" s="7">
        <f>RANK(O349,(N349:P349,Q349:AE349))</f>
        <v>2</v>
      </c>
      <c r="F349" s="7">
        <f>IF(P349&gt;0,RANK(P349,(N349:P349,Q349:AE349)),0)</f>
        <v>0</v>
      </c>
      <c r="G349" s="1">
        <f t="shared" si="138"/>
        <v>357</v>
      </c>
      <c r="H349" s="2">
        <f t="shared" si="125"/>
        <v>8.39802399435427E-2</v>
      </c>
      <c r="I349" s="2"/>
      <c r="J349" s="2">
        <f t="shared" si="139"/>
        <v>0.5349329569513056</v>
      </c>
      <c r="K349" s="2">
        <f t="shared" si="140"/>
        <v>0.4509527170077629</v>
      </c>
      <c r="L349" s="2">
        <f t="shared" si="141"/>
        <v>0</v>
      </c>
      <c r="M349" s="2">
        <f t="shared" si="142"/>
        <v>1.4114326040931491E-2</v>
      </c>
      <c r="N349" s="1">
        <v>2274</v>
      </c>
      <c r="O349" s="1">
        <v>1917</v>
      </c>
      <c r="U349" s="1">
        <v>60</v>
      </c>
      <c r="AA349" s="1">
        <v>0</v>
      </c>
      <c r="AG349" s="7">
        <f>IF(Q349&gt;0,RANK(Q349,(N349:P349,Q349:AE349)),0)</f>
        <v>0</v>
      </c>
      <c r="AH349" s="7">
        <f>IF(R349&gt;0,RANK(R349,(N349:P349,Q349:AE349)),0)</f>
        <v>0</v>
      </c>
      <c r="AI349" s="7">
        <f>IF(T349&gt;0,RANK(T349,(N349:P349,Q349:AE349)),0)</f>
        <v>0</v>
      </c>
      <c r="AJ349" s="7">
        <f>IF(S349&gt;0,RANK(S349,(N349:P349,Q349:AE349)),0)</f>
        <v>0</v>
      </c>
      <c r="AK349" s="2">
        <f t="shared" si="143"/>
        <v>0</v>
      </c>
      <c r="AL349" s="2">
        <f t="shared" si="144"/>
        <v>0</v>
      </c>
      <c r="AM349" s="2">
        <f t="shared" si="145"/>
        <v>0</v>
      </c>
      <c r="AN349" s="2">
        <f t="shared" si="146"/>
        <v>0</v>
      </c>
      <c r="AP349" t="s">
        <v>481</v>
      </c>
      <c r="AQ349" t="s">
        <v>280</v>
      </c>
      <c r="AR349">
        <v>2</v>
      </c>
      <c r="AT349" s="104">
        <v>12</v>
      </c>
      <c r="AU349" s="102">
        <v>13</v>
      </c>
      <c r="AV349" s="108">
        <f t="shared" si="147"/>
        <v>12013</v>
      </c>
      <c r="AX349" s="7" t="s">
        <v>538</v>
      </c>
    </row>
    <row r="350" spans="1:50" hidden="1" outlineLevel="1">
      <c r="A350" t="s">
        <v>639</v>
      </c>
      <c r="B350" t="s">
        <v>280</v>
      </c>
      <c r="C350" s="1">
        <f t="shared" si="137"/>
        <v>59900</v>
      </c>
      <c r="D350" s="7">
        <f>RANK(N350,(N350:P350,Q350:AE350))</f>
        <v>2</v>
      </c>
      <c r="E350" s="7">
        <f>RANK(O350,(N350:P350,Q350:AE350))</f>
        <v>1</v>
      </c>
      <c r="F350" s="7">
        <f>IF(P350&gt;0,RANK(P350,(N350:P350,Q350:AE350)),0)</f>
        <v>0</v>
      </c>
      <c r="G350" s="1">
        <f t="shared" si="138"/>
        <v>13845</v>
      </c>
      <c r="H350" s="2">
        <f t="shared" si="125"/>
        <v>0.23113522537562603</v>
      </c>
      <c r="I350" s="2"/>
      <c r="J350" s="2">
        <f t="shared" si="139"/>
        <v>0.37629382303839731</v>
      </c>
      <c r="K350" s="2">
        <f t="shared" si="140"/>
        <v>0.60742904841402334</v>
      </c>
      <c r="L350" s="2">
        <f t="shared" si="141"/>
        <v>0</v>
      </c>
      <c r="M350" s="2">
        <f t="shared" si="142"/>
        <v>1.6277128547579345E-2</v>
      </c>
      <c r="N350" s="1">
        <v>22540</v>
      </c>
      <c r="O350" s="1">
        <v>36385</v>
      </c>
      <c r="U350" s="1">
        <v>974</v>
      </c>
      <c r="AA350" s="1">
        <v>1</v>
      </c>
      <c r="AG350" s="7">
        <f>IF(Q350&gt;0,RANK(Q350,(N350:P350,Q350:AE350)),0)</f>
        <v>0</v>
      </c>
      <c r="AH350" s="7">
        <f>IF(R350&gt;0,RANK(R350,(N350:P350,Q350:AE350)),0)</f>
        <v>0</v>
      </c>
      <c r="AI350" s="7">
        <f>IF(T350&gt;0,RANK(T350,(N350:P350,Q350:AE350)),0)</f>
        <v>0</v>
      </c>
      <c r="AJ350" s="7">
        <f>IF(S350&gt;0,RANK(S350,(N350:P350,Q350:AE350)),0)</f>
        <v>0</v>
      </c>
      <c r="AK350" s="2">
        <f t="shared" si="143"/>
        <v>0</v>
      </c>
      <c r="AL350" s="2">
        <f t="shared" si="144"/>
        <v>0</v>
      </c>
      <c r="AM350" s="2">
        <f t="shared" si="145"/>
        <v>0</v>
      </c>
      <c r="AN350" s="2">
        <f t="shared" si="146"/>
        <v>0</v>
      </c>
      <c r="AP350" t="s">
        <v>639</v>
      </c>
      <c r="AQ350" t="s">
        <v>280</v>
      </c>
      <c r="AT350" s="104">
        <v>12</v>
      </c>
      <c r="AU350" s="102">
        <v>15</v>
      </c>
      <c r="AV350" s="108">
        <f t="shared" si="147"/>
        <v>12015</v>
      </c>
      <c r="AX350" s="7" t="s">
        <v>538</v>
      </c>
    </row>
    <row r="351" spans="1:50" hidden="1" outlineLevel="1">
      <c r="A351" t="s">
        <v>517</v>
      </c>
      <c r="B351" t="s">
        <v>280</v>
      </c>
      <c r="C351" s="1">
        <f t="shared" si="137"/>
        <v>52726</v>
      </c>
      <c r="D351" s="7">
        <f>RANK(N351,(N351:P351,Q351:AE351))</f>
        <v>2</v>
      </c>
      <c r="E351" s="7">
        <f>RANK(O351,(N351:P351,Q351:AE351))</f>
        <v>1</v>
      </c>
      <c r="F351" s="7">
        <f>IF(P351&gt;0,RANK(P351,(N351:P351,Q351:AE351)),0)</f>
        <v>0</v>
      </c>
      <c r="G351" s="1">
        <f t="shared" si="138"/>
        <v>12623</v>
      </c>
      <c r="H351" s="2">
        <f t="shared" si="125"/>
        <v>0.23940750293972612</v>
      </c>
      <c r="I351" s="2"/>
      <c r="J351" s="2">
        <f t="shared" si="139"/>
        <v>0.3750900883814437</v>
      </c>
      <c r="K351" s="2">
        <f t="shared" si="140"/>
        <v>0.61449759132116977</v>
      </c>
      <c r="L351" s="2">
        <f t="shared" si="141"/>
        <v>0</v>
      </c>
      <c r="M351" s="2">
        <f t="shared" si="142"/>
        <v>1.041232029738659E-2</v>
      </c>
      <c r="N351" s="1">
        <v>19777</v>
      </c>
      <c r="O351" s="1">
        <v>32400</v>
      </c>
      <c r="U351" s="1">
        <v>547</v>
      </c>
      <c r="AA351" s="1">
        <v>2</v>
      </c>
      <c r="AG351" s="7">
        <f>IF(Q351&gt;0,RANK(Q351,(N351:P351,Q351:AE351)),0)</f>
        <v>0</v>
      </c>
      <c r="AH351" s="7">
        <f>IF(R351&gt;0,RANK(R351,(N351:P351,Q351:AE351)),0)</f>
        <v>0</v>
      </c>
      <c r="AI351" s="7">
        <f>IF(T351&gt;0,RANK(T351,(N351:P351,Q351:AE351)),0)</f>
        <v>0</v>
      </c>
      <c r="AJ351" s="7">
        <f>IF(S351&gt;0,RANK(S351,(N351:P351,Q351:AE351)),0)</f>
        <v>0</v>
      </c>
      <c r="AK351" s="2">
        <f t="shared" si="143"/>
        <v>0</v>
      </c>
      <c r="AL351" s="2">
        <f t="shared" si="144"/>
        <v>0</v>
      </c>
      <c r="AM351" s="2">
        <f t="shared" si="145"/>
        <v>0</v>
      </c>
      <c r="AN351" s="2">
        <f t="shared" si="146"/>
        <v>0</v>
      </c>
      <c r="AP351" t="s">
        <v>517</v>
      </c>
      <c r="AQ351" t="s">
        <v>280</v>
      </c>
      <c r="AR351">
        <v>5</v>
      </c>
      <c r="AT351" s="104">
        <v>12</v>
      </c>
      <c r="AU351" s="102">
        <v>17</v>
      </c>
      <c r="AV351" s="108">
        <f t="shared" si="147"/>
        <v>12017</v>
      </c>
      <c r="AX351" s="7" t="s">
        <v>538</v>
      </c>
    </row>
    <row r="352" spans="1:50" hidden="1" outlineLevel="1">
      <c r="A352" t="s">
        <v>169</v>
      </c>
      <c r="B352" t="s">
        <v>280</v>
      </c>
      <c r="C352" s="1">
        <f t="shared" si="137"/>
        <v>50852</v>
      </c>
      <c r="D352" s="7">
        <f>RANK(N352,(N352:P352,Q352:AE352))</f>
        <v>2</v>
      </c>
      <c r="E352" s="7">
        <f>RANK(O352,(N352:P352,Q352:AE352))</f>
        <v>1</v>
      </c>
      <c r="F352" s="7">
        <f>IF(P352&gt;0,RANK(P352,(N352:P352,Q352:AE352)),0)</f>
        <v>0</v>
      </c>
      <c r="G352" s="1">
        <f t="shared" si="138"/>
        <v>28114</v>
      </c>
      <c r="H352" s="2">
        <f t="shared" si="125"/>
        <v>0.55285927790450717</v>
      </c>
      <c r="I352" s="2"/>
      <c r="J352" s="2">
        <f t="shared" si="139"/>
        <v>0.22089593329662549</v>
      </c>
      <c r="K352" s="2">
        <f t="shared" si="140"/>
        <v>0.77375521120113266</v>
      </c>
      <c r="L352" s="2">
        <f t="shared" si="141"/>
        <v>0</v>
      </c>
      <c r="M352" s="2">
        <f t="shared" si="142"/>
        <v>5.3488555022418449E-3</v>
      </c>
      <c r="N352" s="1">
        <v>11233</v>
      </c>
      <c r="O352" s="1">
        <v>39347</v>
      </c>
      <c r="U352" s="1">
        <v>270</v>
      </c>
      <c r="AA352" s="1">
        <v>2</v>
      </c>
      <c r="AG352" s="7">
        <f>IF(Q352&gt;0,RANK(Q352,(N352:P352,Q352:AE352)),0)</f>
        <v>0</v>
      </c>
      <c r="AH352" s="7">
        <f>IF(R352&gt;0,RANK(R352,(N352:P352,Q352:AE352)),0)</f>
        <v>0</v>
      </c>
      <c r="AI352" s="7">
        <f>IF(T352&gt;0,RANK(T352,(N352:P352,Q352:AE352)),0)</f>
        <v>0</v>
      </c>
      <c r="AJ352" s="7">
        <f>IF(S352&gt;0,RANK(S352,(N352:P352,Q352:AE352)),0)</f>
        <v>0</v>
      </c>
      <c r="AK352" s="2">
        <f t="shared" si="143"/>
        <v>0</v>
      </c>
      <c r="AL352" s="2">
        <f t="shared" si="144"/>
        <v>0</v>
      </c>
      <c r="AM352" s="2">
        <f t="shared" si="145"/>
        <v>0</v>
      </c>
      <c r="AN352" s="2">
        <f t="shared" si="146"/>
        <v>0</v>
      </c>
      <c r="AP352" t="s">
        <v>169</v>
      </c>
      <c r="AQ352" t="s">
        <v>280</v>
      </c>
      <c r="AT352" s="104">
        <v>12</v>
      </c>
      <c r="AU352" s="102">
        <v>19</v>
      </c>
      <c r="AV352" s="108">
        <f t="shared" si="147"/>
        <v>12019</v>
      </c>
      <c r="AX352" s="7" t="s">
        <v>538</v>
      </c>
    </row>
    <row r="353" spans="1:50" hidden="1" outlineLevel="1">
      <c r="A353" t="s">
        <v>1493</v>
      </c>
      <c r="B353" t="s">
        <v>280</v>
      </c>
      <c r="C353" s="1">
        <f t="shared" si="137"/>
        <v>83479</v>
      </c>
      <c r="D353" s="7">
        <f>RANK(N353,(N353:P353,Q353:AE353))</f>
        <v>2</v>
      </c>
      <c r="E353" s="7">
        <f>RANK(O353,(N353:P353,Q353:AE353))</f>
        <v>1</v>
      </c>
      <c r="F353" s="7">
        <f>IF(P353&gt;0,RANK(P353,(N353:P353,Q353:AE353)),0)</f>
        <v>0</v>
      </c>
      <c r="G353" s="1">
        <f t="shared" si="138"/>
        <v>40318</v>
      </c>
      <c r="H353" s="2">
        <f t="shared" si="125"/>
        <v>0.48297176535416092</v>
      </c>
      <c r="I353" s="2"/>
      <c r="J353" s="2">
        <f t="shared" si="139"/>
        <v>0.25439931000610932</v>
      </c>
      <c r="K353" s="2">
        <f t="shared" si="140"/>
        <v>0.73737107536027025</v>
      </c>
      <c r="L353" s="2">
        <f t="shared" si="141"/>
        <v>0</v>
      </c>
      <c r="M353" s="2">
        <f t="shared" si="142"/>
        <v>8.2296146336204856E-3</v>
      </c>
      <c r="N353" s="1">
        <v>21237</v>
      </c>
      <c r="O353" s="1">
        <v>61555</v>
      </c>
      <c r="U353" s="1">
        <v>687</v>
      </c>
      <c r="AA353" s="1">
        <v>0</v>
      </c>
      <c r="AG353" s="7">
        <f>IF(Q353&gt;0,RANK(Q353,(N353:P353,Q353:AE353)),0)</f>
        <v>0</v>
      </c>
      <c r="AH353" s="7">
        <f>IF(R353&gt;0,RANK(R353,(N353:P353,Q353:AE353)),0)</f>
        <v>0</v>
      </c>
      <c r="AI353" s="7">
        <f>IF(T353&gt;0,RANK(T353,(N353:P353,Q353:AE353)),0)</f>
        <v>0</v>
      </c>
      <c r="AJ353" s="7">
        <f>IF(S353&gt;0,RANK(S353,(N353:P353,Q353:AE353)),0)</f>
        <v>0</v>
      </c>
      <c r="AK353" s="2">
        <f t="shared" si="143"/>
        <v>0</v>
      </c>
      <c r="AL353" s="2">
        <f t="shared" si="144"/>
        <v>0</v>
      </c>
      <c r="AM353" s="2">
        <f t="shared" si="145"/>
        <v>0</v>
      </c>
      <c r="AN353" s="2">
        <f t="shared" si="146"/>
        <v>0</v>
      </c>
      <c r="AP353" t="s">
        <v>1493</v>
      </c>
      <c r="AQ353" t="s">
        <v>280</v>
      </c>
      <c r="AR353">
        <v>14</v>
      </c>
      <c r="AT353" s="104">
        <v>12</v>
      </c>
      <c r="AU353" s="102">
        <v>21</v>
      </c>
      <c r="AV353" s="108">
        <f t="shared" si="147"/>
        <v>12021</v>
      </c>
      <c r="AX353" s="7" t="s">
        <v>538</v>
      </c>
    </row>
    <row r="354" spans="1:50" hidden="1" outlineLevel="1">
      <c r="A354" t="s">
        <v>635</v>
      </c>
      <c r="B354" t="s">
        <v>280</v>
      </c>
      <c r="C354" s="1">
        <f t="shared" si="137"/>
        <v>16331</v>
      </c>
      <c r="D354" s="7">
        <f>RANK(N354,(N354:P354,Q354:AE354))</f>
        <v>2</v>
      </c>
      <c r="E354" s="7">
        <f>RANK(O354,(N354:P354,Q354:AE354))</f>
        <v>1</v>
      </c>
      <c r="F354" s="7">
        <f>IF(P354&gt;0,RANK(P354,(N354:P354,Q354:AE354)),0)</f>
        <v>0</v>
      </c>
      <c r="G354" s="1">
        <f t="shared" si="138"/>
        <v>2951</v>
      </c>
      <c r="H354" s="2">
        <f t="shared" si="125"/>
        <v>0.18069928357112242</v>
      </c>
      <c r="I354" s="2"/>
      <c r="J354" s="2">
        <f t="shared" si="139"/>
        <v>0.40432306656052908</v>
      </c>
      <c r="K354" s="2">
        <f t="shared" si="140"/>
        <v>0.58502235013165149</v>
      </c>
      <c r="L354" s="2">
        <f t="shared" si="141"/>
        <v>0</v>
      </c>
      <c r="M354" s="2">
        <f t="shared" si="142"/>
        <v>1.0654583307819432E-2</v>
      </c>
      <c r="N354" s="1">
        <v>6603</v>
      </c>
      <c r="O354" s="1">
        <v>9554</v>
      </c>
      <c r="U354" s="1">
        <v>174</v>
      </c>
      <c r="AA354" s="1">
        <v>0</v>
      </c>
      <c r="AG354" s="7">
        <f>IF(Q354&gt;0,RANK(Q354,(N354:P354,Q354:AE354)),0)</f>
        <v>0</v>
      </c>
      <c r="AH354" s="7">
        <f>IF(R354&gt;0,RANK(R354,(N354:P354,Q354:AE354)),0)</f>
        <v>0</v>
      </c>
      <c r="AI354" s="7">
        <f>IF(T354&gt;0,RANK(T354,(N354:P354,Q354:AE354)),0)</f>
        <v>0</v>
      </c>
      <c r="AJ354" s="7">
        <f>IF(S354&gt;0,RANK(S354,(N354:P354,Q354:AE354)),0)</f>
        <v>0</v>
      </c>
      <c r="AK354" s="2">
        <f t="shared" si="143"/>
        <v>0</v>
      </c>
      <c r="AL354" s="2">
        <f t="shared" si="144"/>
        <v>0</v>
      </c>
      <c r="AM354" s="2">
        <f t="shared" si="145"/>
        <v>0</v>
      </c>
      <c r="AN354" s="2">
        <f t="shared" si="146"/>
        <v>0</v>
      </c>
      <c r="AP354" t="s">
        <v>635</v>
      </c>
      <c r="AQ354" t="s">
        <v>280</v>
      </c>
      <c r="AT354" s="104">
        <v>12</v>
      </c>
      <c r="AU354" s="102">
        <v>23</v>
      </c>
      <c r="AV354" s="108">
        <f t="shared" si="147"/>
        <v>12023</v>
      </c>
      <c r="AX354" s="7" t="s">
        <v>538</v>
      </c>
    </row>
    <row r="355" spans="1:50" hidden="1" outlineLevel="1">
      <c r="A355" t="s">
        <v>1589</v>
      </c>
      <c r="B355" t="s">
        <v>280</v>
      </c>
      <c r="C355" s="1">
        <f t="shared" si="137"/>
        <v>7254</v>
      </c>
      <c r="D355" s="7">
        <f>RANK(N355,(N355:P355,Q355:AE355))</f>
        <v>2</v>
      </c>
      <c r="E355" s="7">
        <f>RANK(O355,(N355:P355,Q355:AE355))</f>
        <v>1</v>
      </c>
      <c r="F355" s="7">
        <f>IF(P355&gt;0,RANK(P355,(N355:P355,Q355:AE355)),0)</f>
        <v>0</v>
      </c>
      <c r="G355" s="1">
        <f t="shared" si="138"/>
        <v>739</v>
      </c>
      <c r="H355" s="2">
        <f t="shared" si="125"/>
        <v>0.1018748276812793</v>
      </c>
      <c r="I355" s="2"/>
      <c r="J355" s="2">
        <f t="shared" si="139"/>
        <v>0.44279018472566861</v>
      </c>
      <c r="K355" s="2">
        <f t="shared" si="140"/>
        <v>0.54466501240694787</v>
      </c>
      <c r="L355" s="2">
        <f t="shared" si="141"/>
        <v>0</v>
      </c>
      <c r="M355" s="2">
        <f t="shared" si="142"/>
        <v>1.2544802867383575E-2</v>
      </c>
      <c r="N355" s="1">
        <v>3212</v>
      </c>
      <c r="O355" s="1">
        <v>3951</v>
      </c>
      <c r="U355" s="1">
        <v>82</v>
      </c>
      <c r="AA355" s="1">
        <v>9</v>
      </c>
      <c r="AG355" s="7">
        <f>IF(Q355&gt;0,RANK(Q355,(N355:P355,Q355:AE355)),0)</f>
        <v>0</v>
      </c>
      <c r="AH355" s="7">
        <f>IF(R355&gt;0,RANK(R355,(N355:P355,Q355:AE355)),0)</f>
        <v>0</v>
      </c>
      <c r="AI355" s="7">
        <f>IF(T355&gt;0,RANK(T355,(N355:P355,Q355:AE355)),0)</f>
        <v>0</v>
      </c>
      <c r="AJ355" s="7">
        <f>IF(S355&gt;0,RANK(S355,(N355:P355,Q355:AE355)),0)</f>
        <v>0</v>
      </c>
      <c r="AK355" s="2">
        <f t="shared" si="143"/>
        <v>0</v>
      </c>
      <c r="AL355" s="2">
        <f t="shared" si="144"/>
        <v>0</v>
      </c>
      <c r="AM355" s="2">
        <f t="shared" si="145"/>
        <v>0</v>
      </c>
      <c r="AN355" s="2">
        <f t="shared" si="146"/>
        <v>0</v>
      </c>
      <c r="AP355" t="s">
        <v>1589</v>
      </c>
      <c r="AQ355" t="s">
        <v>280</v>
      </c>
      <c r="AR355">
        <v>12</v>
      </c>
      <c r="AT355" s="104">
        <v>12</v>
      </c>
      <c r="AU355" s="102">
        <v>27</v>
      </c>
      <c r="AV355" s="108">
        <f t="shared" si="147"/>
        <v>12027</v>
      </c>
      <c r="AX355" s="7" t="s">
        <v>538</v>
      </c>
    </row>
    <row r="356" spans="1:50" hidden="1" outlineLevel="1">
      <c r="A356" t="s">
        <v>36</v>
      </c>
      <c r="B356" t="s">
        <v>280</v>
      </c>
      <c r="C356" s="1">
        <f t="shared" si="137"/>
        <v>4057</v>
      </c>
      <c r="D356" s="7">
        <f>RANK(N356,(N356:P356,Q356:AE356))</f>
        <v>2</v>
      </c>
      <c r="E356" s="7">
        <f>RANK(O356,(N356:P356,Q356:AE356))</f>
        <v>1</v>
      </c>
      <c r="F356" s="7">
        <f>IF(P356&gt;0,RANK(P356,(N356:P356,Q356:AE356)),0)</f>
        <v>0</v>
      </c>
      <c r="G356" s="1">
        <f t="shared" si="138"/>
        <v>551</v>
      </c>
      <c r="H356" s="2">
        <f t="shared" si="125"/>
        <v>0.13581464136061128</v>
      </c>
      <c r="I356" s="2"/>
      <c r="J356" s="2">
        <f t="shared" si="139"/>
        <v>0.42445156519595761</v>
      </c>
      <c r="K356" s="2">
        <f t="shared" si="140"/>
        <v>0.56026620655656889</v>
      </c>
      <c r="L356" s="2">
        <f t="shared" si="141"/>
        <v>0</v>
      </c>
      <c r="M356" s="2">
        <f t="shared" si="142"/>
        <v>1.5282228247473495E-2</v>
      </c>
      <c r="N356" s="1">
        <v>1722</v>
      </c>
      <c r="O356" s="1">
        <v>2273</v>
      </c>
      <c r="U356" s="1">
        <v>62</v>
      </c>
      <c r="AA356" s="1">
        <v>0</v>
      </c>
      <c r="AG356" s="7">
        <f>IF(Q356&gt;0,RANK(Q356,(N356:P356,Q356:AE356)),0)</f>
        <v>0</v>
      </c>
      <c r="AH356" s="7">
        <f>IF(R356&gt;0,RANK(R356,(N356:P356,Q356:AE356)),0)</f>
        <v>0</v>
      </c>
      <c r="AI356" s="7">
        <f>IF(T356&gt;0,RANK(T356,(N356:P356,Q356:AE356)),0)</f>
        <v>0</v>
      </c>
      <c r="AJ356" s="7">
        <f>IF(S356&gt;0,RANK(S356,(N356:P356,Q356:AE356)),0)</f>
        <v>0</v>
      </c>
      <c r="AK356" s="2">
        <f t="shared" si="143"/>
        <v>0</v>
      </c>
      <c r="AL356" s="2">
        <f t="shared" si="144"/>
        <v>0</v>
      </c>
      <c r="AM356" s="2">
        <f t="shared" si="145"/>
        <v>0</v>
      </c>
      <c r="AN356" s="2">
        <f t="shared" si="146"/>
        <v>0</v>
      </c>
      <c r="AP356" t="s">
        <v>36</v>
      </c>
      <c r="AQ356" t="s">
        <v>280</v>
      </c>
      <c r="AR356">
        <v>2</v>
      </c>
      <c r="AT356" s="104">
        <v>12</v>
      </c>
      <c r="AU356" s="102">
        <v>29</v>
      </c>
      <c r="AV356" s="108">
        <f t="shared" si="147"/>
        <v>12029</v>
      </c>
      <c r="AX356" s="7" t="s">
        <v>538</v>
      </c>
    </row>
    <row r="357" spans="1:50" hidden="1" outlineLevel="1">
      <c r="A357" t="s">
        <v>606</v>
      </c>
      <c r="B357" t="s">
        <v>280</v>
      </c>
      <c r="C357" s="1">
        <f t="shared" si="137"/>
        <v>242742</v>
      </c>
      <c r="D357" s="7">
        <f>RANK(N357,(N357:P357,Q357:AE357))</f>
        <v>2</v>
      </c>
      <c r="E357" s="7">
        <f>RANK(O357,(N357:P357,Q357:AE357))</f>
        <v>1</v>
      </c>
      <c r="F357" s="7">
        <f>IF(P357&gt;0,RANK(P357,(N357:P357,Q357:AE357)),0)</f>
        <v>0</v>
      </c>
      <c r="G357" s="1">
        <f t="shared" si="138"/>
        <v>56660</v>
      </c>
      <c r="H357" s="2">
        <f t="shared" si="125"/>
        <v>0.23341654925805999</v>
      </c>
      <c r="I357" s="2"/>
      <c r="J357" s="2">
        <f t="shared" si="139"/>
        <v>0.38008667638892324</v>
      </c>
      <c r="K357" s="2">
        <f t="shared" si="140"/>
        <v>0.61350322564698323</v>
      </c>
      <c r="L357" s="2">
        <f t="shared" si="141"/>
        <v>0</v>
      </c>
      <c r="M357" s="2">
        <f t="shared" si="142"/>
        <v>6.4100979640935307E-3</v>
      </c>
      <c r="N357" s="1">
        <v>92263</v>
      </c>
      <c r="O357" s="1">
        <v>148923</v>
      </c>
      <c r="U357" s="1">
        <v>1540</v>
      </c>
      <c r="AA357" s="1">
        <v>16</v>
      </c>
      <c r="AG357" s="7">
        <f>IF(Q357&gt;0,RANK(Q357,(N357:P357,Q357:AE357)),0)</f>
        <v>0</v>
      </c>
      <c r="AH357" s="7">
        <f>IF(R357&gt;0,RANK(R357,(N357:P357,Q357:AE357)),0)</f>
        <v>0</v>
      </c>
      <c r="AI357" s="7">
        <f>IF(T357&gt;0,RANK(T357,(N357:P357,Q357:AE357)),0)</f>
        <v>0</v>
      </c>
      <c r="AJ357" s="7">
        <f>IF(S357&gt;0,RANK(S357,(N357:P357,Q357:AE357)),0)</f>
        <v>0</v>
      </c>
      <c r="AK357" s="2">
        <f t="shared" si="143"/>
        <v>0</v>
      </c>
      <c r="AL357" s="2">
        <f t="shared" si="144"/>
        <v>0</v>
      </c>
      <c r="AM357" s="2">
        <f t="shared" si="145"/>
        <v>0</v>
      </c>
      <c r="AN357" s="2">
        <f t="shared" si="146"/>
        <v>0</v>
      </c>
      <c r="AP357" t="s">
        <v>606</v>
      </c>
      <c r="AQ357" t="s">
        <v>280</v>
      </c>
      <c r="AT357" s="104">
        <v>12</v>
      </c>
      <c r="AU357" s="102">
        <v>31</v>
      </c>
      <c r="AV357" s="108">
        <f t="shared" si="147"/>
        <v>12031</v>
      </c>
      <c r="AX357" s="7" t="s">
        <v>538</v>
      </c>
    </row>
    <row r="358" spans="1:50" hidden="1" outlineLevel="1">
      <c r="A358" t="s">
        <v>2209</v>
      </c>
      <c r="B358" t="s">
        <v>280</v>
      </c>
      <c r="C358" s="1">
        <f t="shared" si="137"/>
        <v>92572</v>
      </c>
      <c r="D358" s="7">
        <f>RANK(N358,(N358:P358,Q358:AE358))</f>
        <v>2</v>
      </c>
      <c r="E358" s="7">
        <f>RANK(O358,(N358:P358,Q358:AE358))</f>
        <v>1</v>
      </c>
      <c r="F358" s="7">
        <f>IF(P358&gt;0,RANK(P358,(N358:P358,Q358:AE358)),0)</f>
        <v>0</v>
      </c>
      <c r="G358" s="1">
        <f t="shared" si="138"/>
        <v>28251</v>
      </c>
      <c r="H358" s="2">
        <f t="shared" si="125"/>
        <v>0.30517867173659424</v>
      </c>
      <c r="I358" s="2"/>
      <c r="J358" s="2">
        <f t="shared" si="139"/>
        <v>0.34399170375491511</v>
      </c>
      <c r="K358" s="2">
        <f t="shared" si="140"/>
        <v>0.64917037549150935</v>
      </c>
      <c r="L358" s="2">
        <f t="shared" si="141"/>
        <v>0</v>
      </c>
      <c r="M358" s="2">
        <f t="shared" si="142"/>
        <v>6.8379207535754771E-3</v>
      </c>
      <c r="N358" s="1">
        <v>31844</v>
      </c>
      <c r="O358" s="1">
        <v>60095</v>
      </c>
      <c r="U358" s="1">
        <v>632</v>
      </c>
      <c r="AA358" s="1">
        <v>1</v>
      </c>
      <c r="AG358" s="7">
        <f>IF(Q358&gt;0,RANK(Q358,(N358:P358,Q358:AE358)),0)</f>
        <v>0</v>
      </c>
      <c r="AH358" s="7">
        <f>IF(R358&gt;0,RANK(R358,(N358:P358,Q358:AE358)),0)</f>
        <v>0</v>
      </c>
      <c r="AI358" s="7">
        <f>IF(T358&gt;0,RANK(T358,(N358:P358,Q358:AE358)),0)</f>
        <v>0</v>
      </c>
      <c r="AJ358" s="7">
        <f>IF(S358&gt;0,RANK(S358,(N358:P358,Q358:AE358)),0)</f>
        <v>0</v>
      </c>
      <c r="AK358" s="2">
        <f t="shared" si="143"/>
        <v>0</v>
      </c>
      <c r="AL358" s="2">
        <f t="shared" si="144"/>
        <v>0</v>
      </c>
      <c r="AM358" s="2">
        <f t="shared" si="145"/>
        <v>0</v>
      </c>
      <c r="AN358" s="2">
        <f t="shared" si="146"/>
        <v>0</v>
      </c>
      <c r="AP358" t="s">
        <v>2209</v>
      </c>
      <c r="AQ358" t="s">
        <v>280</v>
      </c>
      <c r="AR358">
        <v>1</v>
      </c>
      <c r="AT358" s="104">
        <v>12</v>
      </c>
      <c r="AU358" s="102">
        <v>33</v>
      </c>
      <c r="AV358" s="108">
        <f t="shared" si="147"/>
        <v>12033</v>
      </c>
      <c r="AX358" s="7" t="s">
        <v>538</v>
      </c>
    </row>
    <row r="359" spans="1:50" hidden="1" outlineLevel="1">
      <c r="A359" t="s">
        <v>1483</v>
      </c>
      <c r="B359" t="s">
        <v>280</v>
      </c>
      <c r="C359" s="1">
        <f t="shared" si="137"/>
        <v>25739</v>
      </c>
      <c r="D359" s="7">
        <f>RANK(N359,(N359:P359,Q359:AE359))</f>
        <v>2</v>
      </c>
      <c r="E359" s="7">
        <f>RANK(O359,(N359:P359,Q359:AE359))</f>
        <v>1</v>
      </c>
      <c r="F359" s="7">
        <f>IF(P359&gt;0,RANK(P359,(N359:P359,Q359:AE359)),0)</f>
        <v>0</v>
      </c>
      <c r="G359" s="1">
        <f t="shared" si="138"/>
        <v>3274</v>
      </c>
      <c r="H359" s="2">
        <f t="shared" si="125"/>
        <v>0.12719996891876142</v>
      </c>
      <c r="I359" s="2"/>
      <c r="J359" s="2">
        <f t="shared" si="139"/>
        <v>0.4325342864913167</v>
      </c>
      <c r="K359" s="2">
        <f t="shared" si="140"/>
        <v>0.55973425541007804</v>
      </c>
      <c r="L359" s="2">
        <f t="shared" si="141"/>
        <v>0</v>
      </c>
      <c r="M359" s="2">
        <f t="shared" si="142"/>
        <v>7.731458098605315E-3</v>
      </c>
      <c r="N359" s="1">
        <v>11133</v>
      </c>
      <c r="O359" s="1">
        <v>14407</v>
      </c>
      <c r="U359" s="1">
        <v>199</v>
      </c>
      <c r="AA359" s="1">
        <v>0</v>
      </c>
      <c r="AG359" s="7">
        <f>IF(Q359&gt;0,RANK(Q359,(N359:P359,Q359:AE359)),0)</f>
        <v>0</v>
      </c>
      <c r="AH359" s="7">
        <f>IF(R359&gt;0,RANK(R359,(N359:P359,Q359:AE359)),0)</f>
        <v>0</v>
      </c>
      <c r="AI359" s="7">
        <f>IF(T359&gt;0,RANK(T359,(N359:P359,Q359:AE359)),0)</f>
        <v>0</v>
      </c>
      <c r="AJ359" s="7">
        <f>IF(S359&gt;0,RANK(S359,(N359:P359,Q359:AE359)),0)</f>
        <v>0</v>
      </c>
      <c r="AK359" s="2">
        <f t="shared" si="143"/>
        <v>0</v>
      </c>
      <c r="AL359" s="2">
        <f t="shared" si="144"/>
        <v>0</v>
      </c>
      <c r="AM359" s="2">
        <f t="shared" si="145"/>
        <v>0</v>
      </c>
      <c r="AN359" s="2">
        <f t="shared" si="146"/>
        <v>0</v>
      </c>
      <c r="AP359" t="s">
        <v>1483</v>
      </c>
      <c r="AQ359" t="s">
        <v>280</v>
      </c>
      <c r="AT359" s="104">
        <v>12</v>
      </c>
      <c r="AU359" s="102">
        <v>35</v>
      </c>
      <c r="AV359" s="108">
        <f t="shared" si="147"/>
        <v>12035</v>
      </c>
      <c r="AX359" s="7" t="s">
        <v>538</v>
      </c>
    </row>
    <row r="360" spans="1:50" hidden="1" outlineLevel="1">
      <c r="A360" t="s">
        <v>957</v>
      </c>
      <c r="B360" t="s">
        <v>280</v>
      </c>
      <c r="C360" s="1">
        <f t="shared" si="137"/>
        <v>3805</v>
      </c>
      <c r="D360" s="7">
        <f>RANK(N360,(N360:P360,Q360:AE360))</f>
        <v>1</v>
      </c>
      <c r="E360" s="7">
        <f>RANK(O360,(N360:P360,Q360:AE360))</f>
        <v>2</v>
      </c>
      <c r="F360" s="7">
        <f>IF(P360&gt;0,RANK(P360,(N360:P360,Q360:AE360)),0)</f>
        <v>0</v>
      </c>
      <c r="G360" s="1">
        <f t="shared" si="138"/>
        <v>112</v>
      </c>
      <c r="H360" s="2">
        <f t="shared" si="125"/>
        <v>2.9434954007884363E-2</v>
      </c>
      <c r="I360" s="2"/>
      <c r="J360" s="2">
        <f t="shared" si="139"/>
        <v>0.50749014454664909</v>
      </c>
      <c r="K360" s="2">
        <f t="shared" si="140"/>
        <v>0.47805519053876477</v>
      </c>
      <c r="L360" s="2">
        <f t="shared" si="141"/>
        <v>0</v>
      </c>
      <c r="M360" s="2">
        <f t="shared" si="142"/>
        <v>1.4454664914586135E-2</v>
      </c>
      <c r="N360" s="1">
        <v>1931</v>
      </c>
      <c r="O360" s="1">
        <v>1819</v>
      </c>
      <c r="U360" s="1">
        <v>55</v>
      </c>
      <c r="AA360" s="1">
        <v>0</v>
      </c>
      <c r="AG360" s="7">
        <f>IF(Q360&gt;0,RANK(Q360,(N360:P360,Q360:AE360)),0)</f>
        <v>0</v>
      </c>
      <c r="AH360" s="7">
        <f>IF(R360&gt;0,RANK(R360,(N360:P360,Q360:AE360)),0)</f>
        <v>0</v>
      </c>
      <c r="AI360" s="7">
        <f>IF(T360&gt;0,RANK(T360,(N360:P360,Q360:AE360)),0)</f>
        <v>0</v>
      </c>
      <c r="AJ360" s="7">
        <f>IF(S360&gt;0,RANK(S360,(N360:P360,Q360:AE360)),0)</f>
        <v>0</v>
      </c>
      <c r="AK360" s="2">
        <f t="shared" si="143"/>
        <v>0</v>
      </c>
      <c r="AL360" s="2">
        <f t="shared" si="144"/>
        <v>0</v>
      </c>
      <c r="AM360" s="2">
        <f t="shared" si="145"/>
        <v>0</v>
      </c>
      <c r="AN360" s="2">
        <f t="shared" si="146"/>
        <v>0</v>
      </c>
      <c r="AP360" t="s">
        <v>957</v>
      </c>
      <c r="AQ360" t="s">
        <v>280</v>
      </c>
      <c r="AR360">
        <v>2</v>
      </c>
      <c r="AT360" s="104">
        <v>12</v>
      </c>
      <c r="AU360" s="102">
        <v>37</v>
      </c>
      <c r="AV360" s="108">
        <f t="shared" si="147"/>
        <v>12037</v>
      </c>
      <c r="AX360" s="7" t="s">
        <v>538</v>
      </c>
    </row>
    <row r="361" spans="1:50" hidden="1" outlineLevel="1">
      <c r="A361" t="s">
        <v>1254</v>
      </c>
      <c r="B361" t="s">
        <v>280</v>
      </c>
      <c r="C361" s="1">
        <f t="shared" si="137"/>
        <v>15285</v>
      </c>
      <c r="D361" s="7">
        <f>RANK(N361,(N361:P361,Q361:AE361))</f>
        <v>1</v>
      </c>
      <c r="E361" s="7">
        <f>RANK(O361,(N361:P361,Q361:AE361))</f>
        <v>2</v>
      </c>
      <c r="F361" s="7">
        <f>IF(P361&gt;0,RANK(P361,(N361:P361,Q361:AE361)),0)</f>
        <v>0</v>
      </c>
      <c r="G361" s="1">
        <f t="shared" si="138"/>
        <v>7280</v>
      </c>
      <c r="H361" s="2">
        <f t="shared" ref="H361:H425" si="148">G361/C361</f>
        <v>0.47628393850179918</v>
      </c>
      <c r="I361" s="2"/>
      <c r="J361" s="2">
        <f t="shared" si="139"/>
        <v>0.73457638207392872</v>
      </c>
      <c r="K361" s="2">
        <f t="shared" si="140"/>
        <v>0.25829244357212955</v>
      </c>
      <c r="L361" s="2">
        <f t="shared" si="141"/>
        <v>0</v>
      </c>
      <c r="M361" s="2">
        <f t="shared" si="142"/>
        <v>7.1311743539417272E-3</v>
      </c>
      <c r="N361" s="1">
        <v>11228</v>
      </c>
      <c r="O361" s="1">
        <v>3948</v>
      </c>
      <c r="U361" s="1">
        <v>107</v>
      </c>
      <c r="AA361" s="1">
        <v>2</v>
      </c>
      <c r="AG361" s="7">
        <f>IF(Q361&gt;0,RANK(Q361,(N361:P361,Q361:AE361)),0)</f>
        <v>0</v>
      </c>
      <c r="AH361" s="7">
        <f>IF(R361&gt;0,RANK(R361,(N361:P361,Q361:AE361)),0)</f>
        <v>0</v>
      </c>
      <c r="AI361" s="7">
        <f>IF(T361&gt;0,RANK(T361,(N361:P361,Q361:AE361)),0)</f>
        <v>0</v>
      </c>
      <c r="AJ361" s="7">
        <f>IF(S361&gt;0,RANK(S361,(N361:P361,Q361:AE361)),0)</f>
        <v>0</v>
      </c>
      <c r="AK361" s="2">
        <f t="shared" si="143"/>
        <v>0</v>
      </c>
      <c r="AL361" s="2">
        <f t="shared" si="144"/>
        <v>0</v>
      </c>
      <c r="AM361" s="2">
        <f t="shared" si="145"/>
        <v>0</v>
      </c>
      <c r="AN361" s="2">
        <f t="shared" si="146"/>
        <v>0</v>
      </c>
      <c r="AP361" t="s">
        <v>1254</v>
      </c>
      <c r="AQ361" t="s">
        <v>280</v>
      </c>
      <c r="AR361">
        <v>2</v>
      </c>
      <c r="AT361" s="104">
        <v>12</v>
      </c>
      <c r="AU361" s="102">
        <v>39</v>
      </c>
      <c r="AV361" s="108">
        <f t="shared" si="147"/>
        <v>12039</v>
      </c>
      <c r="AX361" s="7" t="s">
        <v>538</v>
      </c>
    </row>
    <row r="362" spans="1:50" hidden="1" outlineLevel="1">
      <c r="A362" t="s">
        <v>2592</v>
      </c>
      <c r="B362" t="s">
        <v>280</v>
      </c>
      <c r="C362" s="1">
        <f t="shared" si="137"/>
        <v>5071</v>
      </c>
      <c r="D362" s="7">
        <f>RANK(N362,(N362:P362,Q362:AE362))</f>
        <v>2</v>
      </c>
      <c r="E362" s="7">
        <f>RANK(O362,(N362:P362,Q362:AE362))</f>
        <v>1</v>
      </c>
      <c r="F362" s="7">
        <f>IF(P362&gt;0,RANK(P362,(N362:P362,Q362:AE362)),0)</f>
        <v>0</v>
      </c>
      <c r="G362" s="1">
        <f t="shared" si="138"/>
        <v>1130</v>
      </c>
      <c r="H362" s="2">
        <f t="shared" si="148"/>
        <v>0.22283573259712089</v>
      </c>
      <c r="I362" s="2"/>
      <c r="J362" s="2">
        <f t="shared" si="139"/>
        <v>0.38059554328534806</v>
      </c>
      <c r="K362" s="2">
        <f t="shared" si="140"/>
        <v>0.60343127588246892</v>
      </c>
      <c r="L362" s="2">
        <f t="shared" si="141"/>
        <v>0</v>
      </c>
      <c r="M362" s="2">
        <f t="shared" si="142"/>
        <v>1.597318083218302E-2</v>
      </c>
      <c r="N362" s="1">
        <v>1930</v>
      </c>
      <c r="O362" s="1">
        <v>3060</v>
      </c>
      <c r="U362" s="1">
        <v>78</v>
      </c>
      <c r="AA362" s="1">
        <v>3</v>
      </c>
      <c r="AG362" s="7">
        <f>IF(Q362&gt;0,RANK(Q362,(N362:P362,Q362:AE362)),0)</f>
        <v>0</v>
      </c>
      <c r="AH362" s="7">
        <f>IF(R362&gt;0,RANK(R362,(N362:P362,Q362:AE362)),0)</f>
        <v>0</v>
      </c>
      <c r="AI362" s="7">
        <f>IF(T362&gt;0,RANK(T362,(N362:P362,Q362:AE362)),0)</f>
        <v>0</v>
      </c>
      <c r="AJ362" s="7">
        <f>IF(S362&gt;0,RANK(S362,(N362:P362,Q362:AE362)),0)</f>
        <v>0</v>
      </c>
      <c r="AK362" s="2">
        <f t="shared" si="143"/>
        <v>0</v>
      </c>
      <c r="AL362" s="2">
        <f t="shared" si="144"/>
        <v>0</v>
      </c>
      <c r="AM362" s="2">
        <f t="shared" si="145"/>
        <v>0</v>
      </c>
      <c r="AN362" s="2">
        <f t="shared" si="146"/>
        <v>0</v>
      </c>
      <c r="AP362" t="s">
        <v>2592</v>
      </c>
      <c r="AQ362" t="s">
        <v>280</v>
      </c>
      <c r="AR362">
        <v>2</v>
      </c>
      <c r="AT362" s="104">
        <v>12</v>
      </c>
      <c r="AU362" s="102">
        <v>41</v>
      </c>
      <c r="AV362" s="108">
        <f t="shared" si="147"/>
        <v>12041</v>
      </c>
      <c r="AX362" s="7" t="s">
        <v>538</v>
      </c>
    </row>
    <row r="363" spans="1:50" hidden="1" outlineLevel="1">
      <c r="A363" t="s">
        <v>1078</v>
      </c>
      <c r="B363" t="s">
        <v>280</v>
      </c>
      <c r="C363" s="1">
        <f t="shared" si="137"/>
        <v>2959</v>
      </c>
      <c r="D363" s="7">
        <f>RANK(N363,(N363:P363,Q363:AE363))</f>
        <v>2</v>
      </c>
      <c r="E363" s="7">
        <f>RANK(O363,(N363:P363,Q363:AE363))</f>
        <v>1</v>
      </c>
      <c r="F363" s="7">
        <f>IF(P363&gt;0,RANK(P363,(N363:P363,Q363:AE363)),0)</f>
        <v>0</v>
      </c>
      <c r="G363" s="1">
        <f t="shared" si="138"/>
        <v>475</v>
      </c>
      <c r="H363" s="2">
        <f t="shared" si="148"/>
        <v>0.16052720513687058</v>
      </c>
      <c r="I363" s="2"/>
      <c r="J363" s="2">
        <f t="shared" si="139"/>
        <v>0.41331530922608989</v>
      </c>
      <c r="K363" s="2">
        <f t="shared" si="140"/>
        <v>0.57384251436296041</v>
      </c>
      <c r="L363" s="2">
        <f t="shared" si="141"/>
        <v>0</v>
      </c>
      <c r="M363" s="2">
        <f t="shared" si="142"/>
        <v>1.2842176410949646E-2</v>
      </c>
      <c r="N363" s="1">
        <v>1223</v>
      </c>
      <c r="O363" s="1">
        <v>1698</v>
      </c>
      <c r="U363" s="1">
        <v>30</v>
      </c>
      <c r="AA363" s="1">
        <v>8</v>
      </c>
      <c r="AG363" s="7">
        <f>IF(Q363&gt;0,RANK(Q363,(N363:P363,Q363:AE363)),0)</f>
        <v>0</v>
      </c>
      <c r="AH363" s="7">
        <f>IF(R363&gt;0,RANK(R363,(N363:P363,Q363:AE363)),0)</f>
        <v>0</v>
      </c>
      <c r="AI363" s="7">
        <f>IF(T363&gt;0,RANK(T363,(N363:P363,Q363:AE363)),0)</f>
        <v>0</v>
      </c>
      <c r="AJ363" s="7">
        <f>IF(S363&gt;0,RANK(S363,(N363:P363,Q363:AE363)),0)</f>
        <v>0</v>
      </c>
      <c r="AK363" s="2">
        <f t="shared" si="143"/>
        <v>0</v>
      </c>
      <c r="AL363" s="2">
        <f t="shared" si="144"/>
        <v>0</v>
      </c>
      <c r="AM363" s="2">
        <f t="shared" si="145"/>
        <v>0</v>
      </c>
      <c r="AN363" s="2">
        <f t="shared" si="146"/>
        <v>0</v>
      </c>
      <c r="AP363" t="s">
        <v>1078</v>
      </c>
      <c r="AQ363" t="s">
        <v>280</v>
      </c>
      <c r="AR363">
        <v>16</v>
      </c>
      <c r="AT363" s="104">
        <v>12</v>
      </c>
      <c r="AU363" s="102">
        <v>43</v>
      </c>
      <c r="AV363" s="108">
        <f t="shared" si="147"/>
        <v>12043</v>
      </c>
      <c r="AX363" s="7" t="s">
        <v>538</v>
      </c>
    </row>
    <row r="364" spans="1:50" hidden="1" outlineLevel="1">
      <c r="A364" t="s">
        <v>2625</v>
      </c>
      <c r="B364" t="s">
        <v>280</v>
      </c>
      <c r="C364" s="1">
        <f t="shared" si="137"/>
        <v>5421</v>
      </c>
      <c r="D364" s="7">
        <f>RANK(N364,(N364:P364,Q364:AE364))</f>
        <v>2</v>
      </c>
      <c r="E364" s="7">
        <f>RANK(O364,(N364:P364,Q364:AE364))</f>
        <v>1</v>
      </c>
      <c r="F364" s="7">
        <f>IF(P364&gt;0,RANK(P364,(N364:P364,Q364:AE364)),0)</f>
        <v>0</v>
      </c>
      <c r="G364" s="1">
        <f t="shared" si="138"/>
        <v>677</v>
      </c>
      <c r="H364" s="2">
        <f t="shared" si="148"/>
        <v>0.12488470761852057</v>
      </c>
      <c r="I364" s="2"/>
      <c r="J364" s="2">
        <f t="shared" si="139"/>
        <v>0.43331488655229661</v>
      </c>
      <c r="K364" s="2">
        <f t="shared" si="140"/>
        <v>0.55819959417081721</v>
      </c>
      <c r="L364" s="2">
        <f t="shared" si="141"/>
        <v>0</v>
      </c>
      <c r="M364" s="2">
        <f t="shared" si="142"/>
        <v>8.4855192768861221E-3</v>
      </c>
      <c r="N364" s="1">
        <v>2349</v>
      </c>
      <c r="O364" s="1">
        <v>3026</v>
      </c>
      <c r="U364" s="1">
        <v>46</v>
      </c>
      <c r="AA364" s="1">
        <v>0</v>
      </c>
      <c r="AG364" s="7">
        <f>IF(Q364&gt;0,RANK(Q364,(N364:P364,Q364:AE364)),0)</f>
        <v>0</v>
      </c>
      <c r="AH364" s="7">
        <f>IF(R364&gt;0,RANK(R364,(N364:P364,Q364:AE364)),0)</f>
        <v>0</v>
      </c>
      <c r="AI364" s="7">
        <f>IF(T364&gt;0,RANK(T364,(N364:P364,Q364:AE364)),0)</f>
        <v>0</v>
      </c>
      <c r="AJ364" s="7">
        <f>IF(S364&gt;0,RANK(S364,(N364:P364,Q364:AE364)),0)</f>
        <v>0</v>
      </c>
      <c r="AK364" s="2">
        <f t="shared" si="143"/>
        <v>0</v>
      </c>
      <c r="AL364" s="2">
        <f t="shared" si="144"/>
        <v>0</v>
      </c>
      <c r="AM364" s="2">
        <f t="shared" si="145"/>
        <v>0</v>
      </c>
      <c r="AN364" s="2">
        <f t="shared" si="146"/>
        <v>0</v>
      </c>
      <c r="AP364" t="s">
        <v>2625</v>
      </c>
      <c r="AQ364" t="s">
        <v>280</v>
      </c>
      <c r="AR364">
        <v>2</v>
      </c>
      <c r="AT364" s="104">
        <v>12</v>
      </c>
      <c r="AU364" s="102">
        <v>45</v>
      </c>
      <c r="AV364" s="108">
        <f t="shared" si="147"/>
        <v>12045</v>
      </c>
      <c r="AX364" s="7" t="s">
        <v>538</v>
      </c>
    </row>
    <row r="365" spans="1:50" hidden="1" outlineLevel="1">
      <c r="A365" t="s">
        <v>466</v>
      </c>
      <c r="B365" t="s">
        <v>280</v>
      </c>
      <c r="C365" s="1">
        <f t="shared" si="137"/>
        <v>3306</v>
      </c>
      <c r="D365" s="7">
        <f>RANK(N365,(N365:P365,Q365:AE365))</f>
        <v>1</v>
      </c>
      <c r="E365" s="7">
        <f>RANK(O365,(N365:P365,Q365:AE365))</f>
        <v>2</v>
      </c>
      <c r="F365" s="7">
        <f>IF(P365&gt;0,RANK(P365,(N365:P365,Q365:AE365)),0)</f>
        <v>0</v>
      </c>
      <c r="G365" s="1">
        <f t="shared" si="138"/>
        <v>52</v>
      </c>
      <c r="H365" s="2">
        <f t="shared" si="148"/>
        <v>1.572897761645493E-2</v>
      </c>
      <c r="I365" s="2"/>
      <c r="J365" s="2">
        <f t="shared" si="139"/>
        <v>0.50302480338777977</v>
      </c>
      <c r="K365" s="2">
        <f t="shared" si="140"/>
        <v>0.48729582577132485</v>
      </c>
      <c r="L365" s="2">
        <f t="shared" si="141"/>
        <v>0</v>
      </c>
      <c r="M365" s="2">
        <f t="shared" si="142"/>
        <v>9.6793708408953738E-3</v>
      </c>
      <c r="N365" s="1">
        <v>1663</v>
      </c>
      <c r="O365" s="1">
        <v>1611</v>
      </c>
      <c r="U365" s="1">
        <v>32</v>
      </c>
      <c r="AA365" s="1">
        <v>0</v>
      </c>
      <c r="AG365" s="7">
        <f>IF(Q365&gt;0,RANK(Q365,(N365:P365,Q365:AE365)),0)</f>
        <v>0</v>
      </c>
      <c r="AH365" s="7">
        <f>IF(R365&gt;0,RANK(R365,(N365:P365,Q365:AE365)),0)</f>
        <v>0</v>
      </c>
      <c r="AI365" s="7">
        <f>IF(T365&gt;0,RANK(T365,(N365:P365,Q365:AE365)),0)</f>
        <v>0</v>
      </c>
      <c r="AJ365" s="7">
        <f>IF(S365&gt;0,RANK(S365,(N365:P365,Q365:AE365)),0)</f>
        <v>0</v>
      </c>
      <c r="AK365" s="2">
        <f t="shared" si="143"/>
        <v>0</v>
      </c>
      <c r="AL365" s="2">
        <f t="shared" si="144"/>
        <v>0</v>
      </c>
      <c r="AM365" s="2">
        <f t="shared" si="145"/>
        <v>0</v>
      </c>
      <c r="AN365" s="2">
        <f t="shared" si="146"/>
        <v>0</v>
      </c>
      <c r="AP365" t="s">
        <v>466</v>
      </c>
      <c r="AQ365" t="s">
        <v>280</v>
      </c>
      <c r="AR365">
        <v>2</v>
      </c>
      <c r="AT365" s="104">
        <v>12</v>
      </c>
      <c r="AU365" s="102">
        <v>47</v>
      </c>
      <c r="AV365" s="108">
        <f t="shared" si="147"/>
        <v>12047</v>
      </c>
      <c r="AX365" s="7" t="s">
        <v>538</v>
      </c>
    </row>
    <row r="366" spans="1:50" hidden="1" outlineLevel="1">
      <c r="A366" t="s">
        <v>2050</v>
      </c>
      <c r="B366" t="s">
        <v>280</v>
      </c>
      <c r="C366" s="1">
        <f t="shared" si="137"/>
        <v>5370</v>
      </c>
      <c r="D366" s="7">
        <f>RANK(N366,(N366:P366,Q366:AE366))</f>
        <v>2</v>
      </c>
      <c r="E366" s="7">
        <f>RANK(O366,(N366:P366,Q366:AE366))</f>
        <v>1</v>
      </c>
      <c r="F366" s="7">
        <f>IF(P366&gt;0,RANK(P366,(N366:P366,Q366:AE366)),0)</f>
        <v>0</v>
      </c>
      <c r="G366" s="1">
        <f t="shared" si="138"/>
        <v>964</v>
      </c>
      <c r="H366" s="2">
        <f t="shared" si="148"/>
        <v>0.17951582867783986</v>
      </c>
      <c r="I366" s="2"/>
      <c r="J366" s="2">
        <f t="shared" si="139"/>
        <v>0.40614525139664803</v>
      </c>
      <c r="K366" s="2">
        <f t="shared" si="140"/>
        <v>0.58566108007448792</v>
      </c>
      <c r="L366" s="2">
        <f t="shared" si="141"/>
        <v>0</v>
      </c>
      <c r="M366" s="2">
        <f t="shared" si="142"/>
        <v>8.1936685288640509E-3</v>
      </c>
      <c r="N366" s="1">
        <v>2181</v>
      </c>
      <c r="O366" s="1">
        <v>3145</v>
      </c>
      <c r="U366" s="1">
        <v>44</v>
      </c>
      <c r="AA366" s="1">
        <v>0</v>
      </c>
      <c r="AG366" s="7">
        <f>IF(Q366&gt;0,RANK(Q366,(N366:P366,Q366:AE366)),0)</f>
        <v>0</v>
      </c>
      <c r="AH366" s="7">
        <f>IF(R366&gt;0,RANK(R366,(N366:P366,Q366:AE366)),0)</f>
        <v>0</v>
      </c>
      <c r="AI366" s="7">
        <f>IF(T366&gt;0,RANK(T366,(N366:P366,Q366:AE366)),0)</f>
        <v>0</v>
      </c>
      <c r="AJ366" s="7">
        <f>IF(S366&gt;0,RANK(S366,(N366:P366,Q366:AE366)),0)</f>
        <v>0</v>
      </c>
      <c r="AK366" s="2">
        <f t="shared" si="143"/>
        <v>0</v>
      </c>
      <c r="AL366" s="2">
        <f t="shared" si="144"/>
        <v>0</v>
      </c>
      <c r="AM366" s="2">
        <f t="shared" si="145"/>
        <v>0</v>
      </c>
      <c r="AN366" s="2">
        <f t="shared" si="146"/>
        <v>0</v>
      </c>
      <c r="AP366" t="s">
        <v>2050</v>
      </c>
      <c r="AQ366" t="s">
        <v>280</v>
      </c>
      <c r="AR366">
        <v>12</v>
      </c>
      <c r="AT366" s="104">
        <v>12</v>
      </c>
      <c r="AU366" s="102">
        <v>49</v>
      </c>
      <c r="AV366" s="108">
        <f t="shared" si="147"/>
        <v>12049</v>
      </c>
      <c r="AX366" s="7" t="s">
        <v>538</v>
      </c>
    </row>
    <row r="367" spans="1:50" hidden="1" outlineLevel="1">
      <c r="A367" t="s">
        <v>2964</v>
      </c>
      <c r="B367" t="s">
        <v>280</v>
      </c>
      <c r="C367" s="1">
        <f t="shared" si="137"/>
        <v>6378</v>
      </c>
      <c r="D367" s="7">
        <f>RANK(N367,(N367:P367,Q367:AE367))</f>
        <v>2</v>
      </c>
      <c r="E367" s="7">
        <f>RANK(O367,(N367:P367,Q367:AE367))</f>
        <v>1</v>
      </c>
      <c r="F367" s="7">
        <f>IF(P367&gt;0,RANK(P367,(N367:P367,Q367:AE367)),0)</f>
        <v>0</v>
      </c>
      <c r="G367" s="1">
        <f t="shared" si="138"/>
        <v>1250</v>
      </c>
      <c r="H367" s="2">
        <f t="shared" si="148"/>
        <v>0.19598620257133897</v>
      </c>
      <c r="I367" s="2"/>
      <c r="J367" s="2">
        <f t="shared" si="139"/>
        <v>0.39746001881467546</v>
      </c>
      <c r="K367" s="2">
        <f t="shared" si="140"/>
        <v>0.59344622138601444</v>
      </c>
      <c r="L367" s="2">
        <f t="shared" si="141"/>
        <v>0</v>
      </c>
      <c r="M367" s="2">
        <f t="shared" si="142"/>
        <v>9.0937597993100416E-3</v>
      </c>
      <c r="N367" s="1">
        <v>2535</v>
      </c>
      <c r="O367" s="1">
        <v>3785</v>
      </c>
      <c r="U367" s="1">
        <v>58</v>
      </c>
      <c r="AA367" s="1">
        <v>0</v>
      </c>
      <c r="AG367" s="7">
        <f>IF(Q367&gt;0,RANK(Q367,(N367:P367,Q367:AE367)),0)</f>
        <v>0</v>
      </c>
      <c r="AH367" s="7">
        <f>IF(R367&gt;0,RANK(R367,(N367:P367,Q367:AE367)),0)</f>
        <v>0</v>
      </c>
      <c r="AI367" s="7">
        <f>IF(T367&gt;0,RANK(T367,(N367:P367,Q367:AE367)),0)</f>
        <v>0</v>
      </c>
      <c r="AJ367" s="7">
        <f>IF(S367&gt;0,RANK(S367,(N367:P367,Q367:AE367)),0)</f>
        <v>0</v>
      </c>
      <c r="AK367" s="2">
        <f t="shared" si="143"/>
        <v>0</v>
      </c>
      <c r="AL367" s="2">
        <f t="shared" si="144"/>
        <v>0</v>
      </c>
      <c r="AM367" s="2">
        <f t="shared" si="145"/>
        <v>0</v>
      </c>
      <c r="AN367" s="2">
        <f t="shared" si="146"/>
        <v>0</v>
      </c>
      <c r="AP367" t="s">
        <v>2964</v>
      </c>
      <c r="AQ367" t="s">
        <v>280</v>
      </c>
      <c r="AR367">
        <v>16</v>
      </c>
      <c r="AT367" s="104">
        <v>12</v>
      </c>
      <c r="AU367" s="102">
        <v>51</v>
      </c>
      <c r="AV367" s="108">
        <f t="shared" si="147"/>
        <v>12051</v>
      </c>
      <c r="AX367" s="7" t="s">
        <v>538</v>
      </c>
    </row>
    <row r="368" spans="1:50" hidden="1" outlineLevel="1">
      <c r="A368" t="s">
        <v>2641</v>
      </c>
      <c r="B368" t="s">
        <v>280</v>
      </c>
      <c r="C368" s="1">
        <f t="shared" si="137"/>
        <v>57686</v>
      </c>
      <c r="D368" s="7">
        <f>RANK(N368,(N368:P368,Q368:AE368))</f>
        <v>2</v>
      </c>
      <c r="E368" s="7">
        <f>RANK(O368,(N368:P368,Q368:AE368))</f>
        <v>1</v>
      </c>
      <c r="F368" s="7">
        <f>IF(P368&gt;0,RANK(P368,(N368:P368,Q368:AE368)),0)</f>
        <v>0</v>
      </c>
      <c r="G368" s="1">
        <f t="shared" si="138"/>
        <v>10379</v>
      </c>
      <c r="H368" s="2">
        <f t="shared" si="148"/>
        <v>0.17992233817564054</v>
      </c>
      <c r="I368" s="2"/>
      <c r="J368" s="2">
        <f t="shared" si="139"/>
        <v>0.40489893561696078</v>
      </c>
      <c r="K368" s="2">
        <f t="shared" si="140"/>
        <v>0.58482127379260129</v>
      </c>
      <c r="L368" s="2">
        <f t="shared" si="141"/>
        <v>0</v>
      </c>
      <c r="M368" s="2">
        <f t="shared" si="142"/>
        <v>1.0279790590437932E-2</v>
      </c>
      <c r="N368" s="1">
        <v>23357</v>
      </c>
      <c r="O368" s="1">
        <v>33736</v>
      </c>
      <c r="U368" s="1">
        <v>588</v>
      </c>
      <c r="AA368" s="1">
        <v>5</v>
      </c>
      <c r="AG368" s="7">
        <f>IF(Q368&gt;0,RANK(Q368,(N368:P368,Q368:AE368)),0)</f>
        <v>0</v>
      </c>
      <c r="AH368" s="7">
        <f>IF(R368&gt;0,RANK(R368,(N368:P368,Q368:AE368)),0)</f>
        <v>0</v>
      </c>
      <c r="AI368" s="7">
        <f>IF(T368&gt;0,RANK(T368,(N368:P368,Q368:AE368)),0)</f>
        <v>0</v>
      </c>
      <c r="AJ368" s="7">
        <f>IF(S368&gt;0,RANK(S368,(N368:P368,Q368:AE368)),0)</f>
        <v>0</v>
      </c>
      <c r="AK368" s="2">
        <f t="shared" si="143"/>
        <v>0</v>
      </c>
      <c r="AL368" s="2">
        <f t="shared" si="144"/>
        <v>0</v>
      </c>
      <c r="AM368" s="2">
        <f t="shared" si="145"/>
        <v>0</v>
      </c>
      <c r="AN368" s="2">
        <f t="shared" si="146"/>
        <v>0</v>
      </c>
      <c r="AP368" t="s">
        <v>2641</v>
      </c>
      <c r="AQ368" t="s">
        <v>280</v>
      </c>
      <c r="AR368">
        <v>5</v>
      </c>
      <c r="AT368" s="104">
        <v>12</v>
      </c>
      <c r="AU368" s="102">
        <v>53</v>
      </c>
      <c r="AV368" s="108">
        <f t="shared" si="147"/>
        <v>12053</v>
      </c>
      <c r="AX368" s="7" t="s">
        <v>538</v>
      </c>
    </row>
    <row r="369" spans="1:50" hidden="1" outlineLevel="1">
      <c r="A369" t="s">
        <v>2644</v>
      </c>
      <c r="B369" t="s">
        <v>280</v>
      </c>
      <c r="C369" s="1">
        <f t="shared" si="137"/>
        <v>29995</v>
      </c>
      <c r="D369" s="7">
        <f>RANK(N369,(N369:P369,Q369:AE369))</f>
        <v>2</v>
      </c>
      <c r="E369" s="7">
        <f>RANK(O369,(N369:P369,Q369:AE369))</f>
        <v>1</v>
      </c>
      <c r="F369" s="7">
        <f>IF(P369&gt;0,RANK(P369,(N369:P369,Q369:AE369)),0)</f>
        <v>0</v>
      </c>
      <c r="G369" s="1">
        <f t="shared" si="138"/>
        <v>9707</v>
      </c>
      <c r="H369" s="2">
        <f t="shared" si="148"/>
        <v>0.32362060343390564</v>
      </c>
      <c r="I369" s="2"/>
      <c r="J369" s="2">
        <f t="shared" si="139"/>
        <v>0.33438906484414072</v>
      </c>
      <c r="K369" s="2">
        <f t="shared" si="140"/>
        <v>0.6580096682780463</v>
      </c>
      <c r="L369" s="2">
        <f t="shared" si="141"/>
        <v>0</v>
      </c>
      <c r="M369" s="2">
        <f t="shared" si="142"/>
        <v>7.6012668778129289E-3</v>
      </c>
      <c r="N369" s="1">
        <v>10030</v>
      </c>
      <c r="O369" s="1">
        <v>19737</v>
      </c>
      <c r="U369" s="1">
        <v>228</v>
      </c>
      <c r="AA369" s="1">
        <v>0</v>
      </c>
      <c r="AG369" s="7">
        <f>IF(Q369&gt;0,RANK(Q369,(N369:P369,Q369:AE369)),0)</f>
        <v>0</v>
      </c>
      <c r="AH369" s="7">
        <f>IF(R369&gt;0,RANK(R369,(N369:P369,Q369:AE369)),0)</f>
        <v>0</v>
      </c>
      <c r="AI369" s="7">
        <f>IF(T369&gt;0,RANK(T369,(N369:P369,Q369:AE369)),0)</f>
        <v>0</v>
      </c>
      <c r="AJ369" s="7">
        <f>IF(S369&gt;0,RANK(S369,(N369:P369,Q369:AE369)),0)</f>
        <v>0</v>
      </c>
      <c r="AK369" s="2">
        <f t="shared" si="143"/>
        <v>0</v>
      </c>
      <c r="AL369" s="2">
        <f t="shared" si="144"/>
        <v>0</v>
      </c>
      <c r="AM369" s="2">
        <f t="shared" si="145"/>
        <v>0</v>
      </c>
      <c r="AN369" s="2">
        <f t="shared" si="146"/>
        <v>0</v>
      </c>
      <c r="AP369" t="s">
        <v>2644</v>
      </c>
      <c r="AQ369" t="s">
        <v>280</v>
      </c>
      <c r="AT369" s="104">
        <v>12</v>
      </c>
      <c r="AU369" s="102">
        <v>55</v>
      </c>
      <c r="AV369" s="108">
        <f t="shared" si="147"/>
        <v>12055</v>
      </c>
      <c r="AX369" s="7" t="s">
        <v>538</v>
      </c>
    </row>
    <row r="370" spans="1:50" hidden="1" outlineLevel="1">
      <c r="A370" t="s">
        <v>1100</v>
      </c>
      <c r="B370" t="s">
        <v>280</v>
      </c>
      <c r="C370" s="1">
        <f t="shared" si="137"/>
        <v>312066</v>
      </c>
      <c r="D370" s="7">
        <f>RANK(N370,(N370:P370,Q370:AE370))</f>
        <v>2</v>
      </c>
      <c r="E370" s="7">
        <f>RANK(O370,(N370:P370,Q370:AE370))</f>
        <v>1</v>
      </c>
      <c r="F370" s="7">
        <f>IF(P370&gt;0,RANK(P370,(N370:P370,Q370:AE370)),0)</f>
        <v>0</v>
      </c>
      <c r="G370" s="1">
        <f t="shared" si="138"/>
        <v>41354</v>
      </c>
      <c r="H370" s="2">
        <f t="shared" si="148"/>
        <v>0.13251683938654002</v>
      </c>
      <c r="I370" s="2"/>
      <c r="J370" s="2">
        <f t="shared" si="139"/>
        <v>0.43028077393884628</v>
      </c>
      <c r="K370" s="2">
        <f t="shared" si="140"/>
        <v>0.56279761332538625</v>
      </c>
      <c r="L370" s="2">
        <f t="shared" si="141"/>
        <v>0</v>
      </c>
      <c r="M370" s="2">
        <f t="shared" si="142"/>
        <v>6.9216127357674129E-3</v>
      </c>
      <c r="N370" s="1">
        <v>134276</v>
      </c>
      <c r="O370" s="1">
        <v>175630</v>
      </c>
      <c r="U370" s="1">
        <v>2136</v>
      </c>
      <c r="AA370" s="1">
        <v>24</v>
      </c>
      <c r="AG370" s="7">
        <f>IF(Q370&gt;0,RANK(Q370,(N370:P370,Q370:AE370)),0)</f>
        <v>0</v>
      </c>
      <c r="AH370" s="7">
        <f>IF(R370&gt;0,RANK(R370,(N370:P370,Q370:AE370)),0)</f>
        <v>0</v>
      </c>
      <c r="AI370" s="7">
        <f>IF(T370&gt;0,RANK(T370,(N370:P370,Q370:AE370)),0)</f>
        <v>0</v>
      </c>
      <c r="AJ370" s="7">
        <f>IF(S370&gt;0,RANK(S370,(N370:P370,Q370:AE370)),0)</f>
        <v>0</v>
      </c>
      <c r="AK370" s="2">
        <f t="shared" si="143"/>
        <v>0</v>
      </c>
      <c r="AL370" s="2">
        <f t="shared" si="144"/>
        <v>0</v>
      </c>
      <c r="AM370" s="2">
        <f t="shared" si="145"/>
        <v>0</v>
      </c>
      <c r="AN370" s="2">
        <f t="shared" si="146"/>
        <v>0</v>
      </c>
      <c r="AP370" t="s">
        <v>1100</v>
      </c>
      <c r="AQ370" t="s">
        <v>280</v>
      </c>
      <c r="AT370" s="104">
        <v>12</v>
      </c>
      <c r="AU370" s="102">
        <v>57</v>
      </c>
      <c r="AV370" s="108">
        <f t="shared" si="147"/>
        <v>12057</v>
      </c>
      <c r="AX370" s="7" t="s">
        <v>538</v>
      </c>
    </row>
    <row r="371" spans="1:50" hidden="1" outlineLevel="1">
      <c r="A371" t="s">
        <v>2715</v>
      </c>
      <c r="B371" t="s">
        <v>280</v>
      </c>
      <c r="C371" s="1">
        <f t="shared" si="137"/>
        <v>5624</v>
      </c>
      <c r="D371" s="7">
        <f>RANK(N371,(N371:P371,Q371:AE371))</f>
        <v>2</v>
      </c>
      <c r="E371" s="7">
        <f>RANK(O371,(N371:P371,Q371:AE371))</f>
        <v>1</v>
      </c>
      <c r="F371" s="7">
        <f>IF(P371&gt;0,RANK(P371,(N371:P371,Q371:AE371)),0)</f>
        <v>0</v>
      </c>
      <c r="G371" s="1">
        <f t="shared" si="138"/>
        <v>1594</v>
      </c>
      <c r="H371" s="2">
        <f t="shared" si="148"/>
        <v>0.28342816500711238</v>
      </c>
      <c r="I371" s="2"/>
      <c r="J371" s="2">
        <f t="shared" si="139"/>
        <v>0.35312944523470841</v>
      </c>
      <c r="K371" s="2">
        <f t="shared" si="140"/>
        <v>0.63655761024182078</v>
      </c>
      <c r="L371" s="2">
        <f t="shared" si="141"/>
        <v>0</v>
      </c>
      <c r="M371" s="2">
        <f t="shared" si="142"/>
        <v>1.0312944523470757E-2</v>
      </c>
      <c r="N371" s="1">
        <v>1986</v>
      </c>
      <c r="O371" s="1">
        <v>3580</v>
      </c>
      <c r="U371" s="1">
        <v>58</v>
      </c>
      <c r="AA371" s="1">
        <v>0</v>
      </c>
      <c r="AG371" s="7">
        <f>IF(Q371&gt;0,RANK(Q371,(N371:P371,Q371:AE371)),0)</f>
        <v>0</v>
      </c>
      <c r="AH371" s="7">
        <f>IF(R371&gt;0,RANK(R371,(N371:P371,Q371:AE371)),0)</f>
        <v>0</v>
      </c>
      <c r="AI371" s="7">
        <f>IF(T371&gt;0,RANK(T371,(N371:P371,Q371:AE371)),0)</f>
        <v>0</v>
      </c>
      <c r="AJ371" s="7">
        <f>IF(S371&gt;0,RANK(S371,(N371:P371,Q371:AE371)),0)</f>
        <v>0</v>
      </c>
      <c r="AK371" s="2">
        <f t="shared" si="143"/>
        <v>0</v>
      </c>
      <c r="AL371" s="2">
        <f t="shared" si="144"/>
        <v>0</v>
      </c>
      <c r="AM371" s="2">
        <f t="shared" si="145"/>
        <v>0</v>
      </c>
      <c r="AN371" s="2">
        <f t="shared" si="146"/>
        <v>0</v>
      </c>
      <c r="AP371" t="s">
        <v>2715</v>
      </c>
      <c r="AQ371" t="s">
        <v>280</v>
      </c>
      <c r="AR371">
        <v>1</v>
      </c>
      <c r="AT371" s="104">
        <v>12</v>
      </c>
      <c r="AU371" s="102">
        <v>59</v>
      </c>
      <c r="AV371" s="108">
        <f t="shared" si="147"/>
        <v>12059</v>
      </c>
      <c r="AX371" s="7" t="s">
        <v>538</v>
      </c>
    </row>
    <row r="372" spans="1:50" hidden="1" outlineLevel="1">
      <c r="A372" t="s">
        <v>2965</v>
      </c>
      <c r="B372" t="s">
        <v>280</v>
      </c>
      <c r="C372" s="1">
        <f t="shared" si="137"/>
        <v>44346</v>
      </c>
      <c r="D372" s="7">
        <f>RANK(N372,(N372:P372,Q372:AE372))</f>
        <v>2</v>
      </c>
      <c r="E372" s="7">
        <f>RANK(O372,(N372:P372,Q372:AE372))</f>
        <v>1</v>
      </c>
      <c r="F372" s="7">
        <f>IF(P372&gt;0,RANK(P372,(N372:P372,Q372:AE372)),0)</f>
        <v>0</v>
      </c>
      <c r="G372" s="1">
        <f t="shared" si="138"/>
        <v>15112</v>
      </c>
      <c r="H372" s="2">
        <f t="shared" si="148"/>
        <v>0.34077481621792272</v>
      </c>
      <c r="I372" s="2"/>
      <c r="J372" s="2">
        <f t="shared" si="139"/>
        <v>0.32580165065620348</v>
      </c>
      <c r="K372" s="2">
        <f t="shared" si="140"/>
        <v>0.66657646687412619</v>
      </c>
      <c r="L372" s="2">
        <f t="shared" si="141"/>
        <v>0</v>
      </c>
      <c r="M372" s="2">
        <f t="shared" si="142"/>
        <v>7.6218824696703269E-3</v>
      </c>
      <c r="N372" s="1">
        <v>14448</v>
      </c>
      <c r="O372" s="1">
        <v>29560</v>
      </c>
      <c r="U372" s="1">
        <v>337</v>
      </c>
      <c r="AA372" s="1">
        <v>1</v>
      </c>
      <c r="AG372" s="7">
        <f>IF(Q372&gt;0,RANK(Q372,(N372:P372,Q372:AE372)),0)</f>
        <v>0</v>
      </c>
      <c r="AH372" s="7">
        <f>IF(R372&gt;0,RANK(R372,(N372:P372,Q372:AE372)),0)</f>
        <v>0</v>
      </c>
      <c r="AI372" s="7">
        <f>IF(T372&gt;0,RANK(T372,(N372:P372,Q372:AE372)),0)</f>
        <v>0</v>
      </c>
      <c r="AJ372" s="7">
        <f>IF(S372&gt;0,RANK(S372,(N372:P372,Q372:AE372)),0)</f>
        <v>0</v>
      </c>
      <c r="AK372" s="2">
        <f t="shared" si="143"/>
        <v>0</v>
      </c>
      <c r="AL372" s="2">
        <f t="shared" si="144"/>
        <v>0</v>
      </c>
      <c r="AM372" s="2">
        <f t="shared" si="145"/>
        <v>0</v>
      </c>
      <c r="AN372" s="2">
        <f t="shared" si="146"/>
        <v>0</v>
      </c>
      <c r="AP372" t="s">
        <v>2965</v>
      </c>
      <c r="AQ372" t="s">
        <v>280</v>
      </c>
      <c r="AR372">
        <v>15</v>
      </c>
      <c r="AT372" s="104">
        <v>12</v>
      </c>
      <c r="AU372" s="102">
        <v>61</v>
      </c>
      <c r="AV372" s="108">
        <f t="shared" si="147"/>
        <v>12061</v>
      </c>
      <c r="AX372" s="7" t="s">
        <v>538</v>
      </c>
    </row>
    <row r="373" spans="1:50" hidden="1" outlineLevel="1">
      <c r="A373" t="s">
        <v>868</v>
      </c>
      <c r="B373" t="s">
        <v>280</v>
      </c>
      <c r="C373" s="1">
        <f t="shared" si="137"/>
        <v>14823</v>
      </c>
      <c r="D373" s="7">
        <f>RANK(N373,(N373:P373,Q373:AE373))</f>
        <v>1</v>
      </c>
      <c r="E373" s="7">
        <f>RANK(O373,(N373:P373,Q373:AE373))</f>
        <v>2</v>
      </c>
      <c r="F373" s="7">
        <f>IF(P373&gt;0,RANK(P373,(N373:P373,Q373:AE373)),0)</f>
        <v>0</v>
      </c>
      <c r="G373" s="1">
        <f t="shared" si="138"/>
        <v>947</v>
      </c>
      <c r="H373" s="2">
        <f t="shared" si="148"/>
        <v>6.3887202320717804E-2</v>
      </c>
      <c r="I373" s="2"/>
      <c r="J373" s="2">
        <f t="shared" si="139"/>
        <v>0.52722121028131952</v>
      </c>
      <c r="K373" s="2">
        <f t="shared" si="140"/>
        <v>0.46333400796060176</v>
      </c>
      <c r="L373" s="2">
        <f t="shared" si="141"/>
        <v>0</v>
      </c>
      <c r="M373" s="2">
        <f t="shared" si="142"/>
        <v>9.4447817580787241E-3</v>
      </c>
      <c r="N373" s="1">
        <v>7815</v>
      </c>
      <c r="O373" s="1">
        <v>6868</v>
      </c>
      <c r="U373" s="1">
        <v>140</v>
      </c>
      <c r="AA373" s="1">
        <v>0</v>
      </c>
      <c r="AG373" s="7">
        <f>IF(Q373&gt;0,RANK(Q373,(N373:P373,Q373:AE373)),0)</f>
        <v>0</v>
      </c>
      <c r="AH373" s="7">
        <f>IF(R373&gt;0,RANK(R373,(N373:P373,Q373:AE373)),0)</f>
        <v>0</v>
      </c>
      <c r="AI373" s="7">
        <f>IF(T373&gt;0,RANK(T373,(N373:P373,Q373:AE373)),0)</f>
        <v>0</v>
      </c>
      <c r="AJ373" s="7">
        <f>IF(S373&gt;0,RANK(S373,(N373:P373,Q373:AE373)),0)</f>
        <v>0</v>
      </c>
      <c r="AK373" s="2">
        <f t="shared" si="143"/>
        <v>0</v>
      </c>
      <c r="AL373" s="2">
        <f t="shared" si="144"/>
        <v>0</v>
      </c>
      <c r="AM373" s="2">
        <f t="shared" si="145"/>
        <v>0</v>
      </c>
      <c r="AN373" s="2">
        <f t="shared" si="146"/>
        <v>0</v>
      </c>
      <c r="AP373" t="s">
        <v>868</v>
      </c>
      <c r="AQ373" t="s">
        <v>280</v>
      </c>
      <c r="AR373">
        <v>2</v>
      </c>
      <c r="AT373" s="104">
        <v>12</v>
      </c>
      <c r="AU373" s="102">
        <v>63</v>
      </c>
      <c r="AV373" s="108">
        <f t="shared" si="147"/>
        <v>12063</v>
      </c>
      <c r="AX373" s="7" t="s">
        <v>538</v>
      </c>
    </row>
    <row r="374" spans="1:50" hidden="1" outlineLevel="1">
      <c r="A374" t="s">
        <v>588</v>
      </c>
      <c r="B374" t="s">
        <v>280</v>
      </c>
      <c r="C374" s="1">
        <f t="shared" ref="C374:C410" si="149">SUM(N374:AE374)</f>
        <v>5762</v>
      </c>
      <c r="D374" s="7">
        <f>RANK(N374,(N374:P374,Q374:AE374))</f>
        <v>1</v>
      </c>
      <c r="E374" s="7">
        <f>RANK(O374,(N374:P374,Q374:AE374))</f>
        <v>2</v>
      </c>
      <c r="F374" s="7">
        <f>IF(P374&gt;0,RANK(P374,(N374:P374,Q374:AE374)),0)</f>
        <v>0</v>
      </c>
      <c r="G374" s="1">
        <f t="shared" ref="G374:G410" si="150">MAX(N374:P374)-LARGE(N374:P374,2)</f>
        <v>1428</v>
      </c>
      <c r="H374" s="2">
        <f t="shared" si="148"/>
        <v>0.24783061437001042</v>
      </c>
      <c r="I374" s="2"/>
      <c r="J374" s="2">
        <f t="shared" ref="J374:J410" si="151">IF($C374=0,"-",N374/$C374)</f>
        <v>0.61940298507462688</v>
      </c>
      <c r="K374" s="2">
        <f t="shared" ref="K374:K410" si="152">IF($C374=0,"-",O374/$C374)</f>
        <v>0.37157237070461646</v>
      </c>
      <c r="L374" s="2">
        <f t="shared" ref="L374:L410" si="153">IF($C374=0,"-",P374/$C374)</f>
        <v>0</v>
      </c>
      <c r="M374" s="2">
        <f t="shared" ref="M374:M406" si="154">IF(C374=0,"-",(1-J374-K374-L374))</f>
        <v>9.0246442207566613E-3</v>
      </c>
      <c r="N374" s="1">
        <v>3569</v>
      </c>
      <c r="O374" s="1">
        <v>2141</v>
      </c>
      <c r="U374" s="1">
        <v>52</v>
      </c>
      <c r="AA374" s="1">
        <v>0</v>
      </c>
      <c r="AG374" s="7">
        <f>IF(Q374&gt;0,RANK(Q374,(N374:P374,Q374:AE374)),0)</f>
        <v>0</v>
      </c>
      <c r="AH374" s="7">
        <f>IF(R374&gt;0,RANK(R374,(N374:P374,Q374:AE374)),0)</f>
        <v>0</v>
      </c>
      <c r="AI374" s="7">
        <f>IF(T374&gt;0,RANK(T374,(N374:P374,Q374:AE374)),0)</f>
        <v>0</v>
      </c>
      <c r="AJ374" s="7">
        <f>IF(S374&gt;0,RANK(S374,(N374:P374,Q374:AE374)),0)</f>
        <v>0</v>
      </c>
      <c r="AK374" s="2">
        <f t="shared" ref="AK374:AK410" si="155">IF($C374=0,"-",Q374/$C374)</f>
        <v>0</v>
      </c>
      <c r="AL374" s="2">
        <f t="shared" ref="AL374:AL410" si="156">IF($C374=0,"-",R374/$C374)</f>
        <v>0</v>
      </c>
      <c r="AM374" s="2">
        <f t="shared" ref="AM374:AM410" si="157">IF($C374=0,"-",T374/$C374)</f>
        <v>0</v>
      </c>
      <c r="AN374" s="2">
        <f t="shared" ref="AN374:AN410" si="158">IF($C374=0,"-",S374/$C374)</f>
        <v>0</v>
      </c>
      <c r="AP374" t="s">
        <v>588</v>
      </c>
      <c r="AQ374" t="s">
        <v>280</v>
      </c>
      <c r="AR374">
        <v>2</v>
      </c>
      <c r="AT374" s="104">
        <v>12</v>
      </c>
      <c r="AU374" s="102">
        <v>65</v>
      </c>
      <c r="AV374" s="108">
        <f t="shared" si="147"/>
        <v>12065</v>
      </c>
      <c r="AX374" s="7" t="s">
        <v>538</v>
      </c>
    </row>
    <row r="375" spans="1:50" hidden="1" outlineLevel="1">
      <c r="A375" t="s">
        <v>2005</v>
      </c>
      <c r="B375" t="s">
        <v>280</v>
      </c>
      <c r="C375" s="1">
        <f t="shared" si="149"/>
        <v>2556</v>
      </c>
      <c r="D375" s="7">
        <f>RANK(N375,(N375:P375,Q375:AE375))</f>
        <v>2</v>
      </c>
      <c r="E375" s="7">
        <f>RANK(O375,(N375:P375,Q375:AE375))</f>
        <v>1</v>
      </c>
      <c r="F375" s="7">
        <f>IF(P375&gt;0,RANK(P375,(N375:P375,Q375:AE375)),0)</f>
        <v>0</v>
      </c>
      <c r="G375" s="1">
        <f t="shared" si="150"/>
        <v>401</v>
      </c>
      <c r="H375" s="2">
        <f t="shared" si="148"/>
        <v>0.15688575899843504</v>
      </c>
      <c r="I375" s="2"/>
      <c r="J375" s="2">
        <f t="shared" si="151"/>
        <v>0.41471048513302033</v>
      </c>
      <c r="K375" s="2">
        <f t="shared" si="152"/>
        <v>0.57159624413145538</v>
      </c>
      <c r="L375" s="2">
        <f t="shared" si="153"/>
        <v>0</v>
      </c>
      <c r="M375" s="2">
        <f t="shared" si="154"/>
        <v>1.3693270735524288E-2</v>
      </c>
      <c r="N375" s="1">
        <v>1060</v>
      </c>
      <c r="O375" s="1">
        <v>1461</v>
      </c>
      <c r="U375" s="1">
        <v>35</v>
      </c>
      <c r="AA375" s="1">
        <v>0</v>
      </c>
      <c r="AG375" s="7">
        <f>IF(Q375&gt;0,RANK(Q375,(N375:P375,Q375:AE375)),0)</f>
        <v>0</v>
      </c>
      <c r="AH375" s="7">
        <f>IF(R375&gt;0,RANK(R375,(N375:P375,Q375:AE375)),0)</f>
        <v>0</v>
      </c>
      <c r="AI375" s="7">
        <f>IF(T375&gt;0,RANK(T375,(N375:P375,Q375:AE375)),0)</f>
        <v>0</v>
      </c>
      <c r="AJ375" s="7">
        <f>IF(S375&gt;0,RANK(S375,(N375:P375,Q375:AE375)),0)</f>
        <v>0</v>
      </c>
      <c r="AK375" s="2">
        <f t="shared" si="155"/>
        <v>0</v>
      </c>
      <c r="AL375" s="2">
        <f t="shared" si="156"/>
        <v>0</v>
      </c>
      <c r="AM375" s="2">
        <f t="shared" si="157"/>
        <v>0</v>
      </c>
      <c r="AN375" s="2">
        <f t="shared" si="158"/>
        <v>0</v>
      </c>
      <c r="AP375" t="s">
        <v>2005</v>
      </c>
      <c r="AQ375" t="s">
        <v>280</v>
      </c>
      <c r="AR375">
        <v>2</v>
      </c>
      <c r="AT375" s="104">
        <v>12</v>
      </c>
      <c r="AU375" s="102">
        <v>67</v>
      </c>
      <c r="AV375" s="108">
        <f t="shared" ref="AV375:AV406" si="159">AT375*1000+AU375</f>
        <v>12067</v>
      </c>
      <c r="AX375" s="7" t="s">
        <v>538</v>
      </c>
    </row>
    <row r="376" spans="1:50" hidden="1" outlineLevel="1">
      <c r="A376" t="s">
        <v>1665</v>
      </c>
      <c r="B376" t="s">
        <v>280</v>
      </c>
      <c r="C376" s="1">
        <f t="shared" si="149"/>
        <v>81496</v>
      </c>
      <c r="D376" s="7">
        <f>RANK(N376,(N376:P376,Q376:AE376))</f>
        <v>2</v>
      </c>
      <c r="E376" s="7">
        <f>RANK(O376,(N376:P376,Q376:AE376))</f>
        <v>1</v>
      </c>
      <c r="F376" s="7">
        <f>IF(P376&gt;0,RANK(P376,(N376:P376,Q376:AE376)),0)</f>
        <v>0</v>
      </c>
      <c r="G376" s="1">
        <f t="shared" si="150"/>
        <v>23951</v>
      </c>
      <c r="H376" s="2">
        <f t="shared" si="148"/>
        <v>0.29389172474722686</v>
      </c>
      <c r="I376" s="2"/>
      <c r="J376" s="2">
        <f t="shared" si="151"/>
        <v>0.34093697850201238</v>
      </c>
      <c r="K376" s="2">
        <f t="shared" si="152"/>
        <v>0.63482870324923923</v>
      </c>
      <c r="L376" s="2">
        <f t="shared" si="153"/>
        <v>0</v>
      </c>
      <c r="M376" s="2">
        <f t="shared" si="154"/>
        <v>2.4234318248748332E-2</v>
      </c>
      <c r="N376" s="1">
        <v>27785</v>
      </c>
      <c r="O376" s="1">
        <v>51736</v>
      </c>
      <c r="U376" s="1">
        <v>1972</v>
      </c>
      <c r="AA376" s="1">
        <v>3</v>
      </c>
      <c r="AG376" s="7">
        <f>IF(Q376&gt;0,RANK(Q376,(N376:P376,Q376:AE376)),0)</f>
        <v>0</v>
      </c>
      <c r="AH376" s="7">
        <f>IF(R376&gt;0,RANK(R376,(N376:P376,Q376:AE376)),0)</f>
        <v>0</v>
      </c>
      <c r="AI376" s="7">
        <f>IF(T376&gt;0,RANK(T376,(N376:P376,Q376:AE376)),0)</f>
        <v>0</v>
      </c>
      <c r="AJ376" s="7">
        <f>IF(S376&gt;0,RANK(S376,(N376:P376,Q376:AE376)),0)</f>
        <v>0</v>
      </c>
      <c r="AK376" s="2">
        <f t="shared" si="155"/>
        <v>0</v>
      </c>
      <c r="AL376" s="2">
        <f t="shared" si="156"/>
        <v>0</v>
      </c>
      <c r="AM376" s="2">
        <f t="shared" si="157"/>
        <v>0</v>
      </c>
      <c r="AN376" s="2">
        <f t="shared" si="158"/>
        <v>0</v>
      </c>
      <c r="AP376" t="s">
        <v>1665</v>
      </c>
      <c r="AQ376" t="s">
        <v>280</v>
      </c>
      <c r="AT376" s="104">
        <v>12</v>
      </c>
      <c r="AU376" s="102">
        <v>69</v>
      </c>
      <c r="AV376" s="108">
        <f t="shared" si="159"/>
        <v>12069</v>
      </c>
      <c r="AX376" s="7" t="s">
        <v>538</v>
      </c>
    </row>
    <row r="377" spans="1:50" hidden="1" outlineLevel="1">
      <c r="A377" t="s">
        <v>1009</v>
      </c>
      <c r="B377" t="s">
        <v>280</v>
      </c>
      <c r="C377" s="1">
        <f t="shared" si="149"/>
        <v>162515</v>
      </c>
      <c r="D377" s="7">
        <f>RANK(N377,(N377:P377,Q377:AE377))</f>
        <v>2</v>
      </c>
      <c r="E377" s="7">
        <f>RANK(O377,(N377:P377,Q377:AE377))</f>
        <v>1</v>
      </c>
      <c r="F377" s="7">
        <f>IF(P377&gt;0,RANK(P377,(N377:P377,Q377:AE377)),0)</f>
        <v>0</v>
      </c>
      <c r="G377" s="1">
        <f t="shared" si="150"/>
        <v>57501</v>
      </c>
      <c r="H377" s="2">
        <f t="shared" si="148"/>
        <v>0.35381964741716149</v>
      </c>
      <c r="I377" s="2"/>
      <c r="J377" s="2">
        <f t="shared" si="151"/>
        <v>0.31801372181029441</v>
      </c>
      <c r="K377" s="2">
        <f t="shared" si="152"/>
        <v>0.67183336922745596</v>
      </c>
      <c r="L377" s="2">
        <f t="shared" si="153"/>
        <v>0</v>
      </c>
      <c r="M377" s="2">
        <f t="shared" si="154"/>
        <v>1.0152908962249629E-2</v>
      </c>
      <c r="N377" s="1">
        <v>51682</v>
      </c>
      <c r="O377" s="1">
        <v>109183</v>
      </c>
      <c r="U377" s="1">
        <v>1639</v>
      </c>
      <c r="AA377" s="1">
        <v>11</v>
      </c>
      <c r="AG377" s="7">
        <f>IF(Q377&gt;0,RANK(Q377,(N377:P377,Q377:AE377)),0)</f>
        <v>0</v>
      </c>
      <c r="AH377" s="7">
        <f>IF(R377&gt;0,RANK(R377,(N377:P377,Q377:AE377)),0)</f>
        <v>0</v>
      </c>
      <c r="AI377" s="7">
        <f>IF(T377&gt;0,RANK(T377,(N377:P377,Q377:AE377)),0)</f>
        <v>0</v>
      </c>
      <c r="AJ377" s="7">
        <f>IF(S377&gt;0,RANK(S377,(N377:P377,Q377:AE377)),0)</f>
        <v>0</v>
      </c>
      <c r="AK377" s="2">
        <f t="shared" si="155"/>
        <v>0</v>
      </c>
      <c r="AL377" s="2">
        <f t="shared" si="156"/>
        <v>0</v>
      </c>
      <c r="AM377" s="2">
        <f t="shared" si="157"/>
        <v>0</v>
      </c>
      <c r="AN377" s="2">
        <f t="shared" si="158"/>
        <v>0</v>
      </c>
      <c r="AP377" t="s">
        <v>1009</v>
      </c>
      <c r="AQ377" t="s">
        <v>280</v>
      </c>
      <c r="AR377">
        <v>14</v>
      </c>
      <c r="AT377" s="104">
        <v>12</v>
      </c>
      <c r="AU377" s="102">
        <v>71</v>
      </c>
      <c r="AV377" s="108">
        <f t="shared" si="159"/>
        <v>12071</v>
      </c>
      <c r="AX377" s="7" t="s">
        <v>538</v>
      </c>
    </row>
    <row r="378" spans="1:50" hidden="1" outlineLevel="1">
      <c r="A378" t="s">
        <v>2006</v>
      </c>
      <c r="B378" t="s">
        <v>280</v>
      </c>
      <c r="C378" s="1">
        <f t="shared" si="149"/>
        <v>94017</v>
      </c>
      <c r="D378" s="7">
        <f>RANK(N378,(N378:P378,Q378:AE378))</f>
        <v>1</v>
      </c>
      <c r="E378" s="7">
        <f>RANK(O378,(N378:P378,Q378:AE378))</f>
        <v>2</v>
      </c>
      <c r="F378" s="7">
        <f>IF(P378&gt;0,RANK(P378,(N378:P378,Q378:AE378)),0)</f>
        <v>0</v>
      </c>
      <c r="G378" s="1">
        <f t="shared" si="150"/>
        <v>28220</v>
      </c>
      <c r="H378" s="2">
        <f t="shared" si="148"/>
        <v>0.30015848197666378</v>
      </c>
      <c r="I378" s="2"/>
      <c r="J378" s="2">
        <f t="shared" si="151"/>
        <v>0.64638310092855544</v>
      </c>
      <c r="K378" s="2">
        <f t="shared" si="152"/>
        <v>0.34622461895189166</v>
      </c>
      <c r="L378" s="2">
        <f t="shared" si="153"/>
        <v>0</v>
      </c>
      <c r="M378" s="2">
        <f t="shared" si="154"/>
        <v>7.3922801195528964E-3</v>
      </c>
      <c r="N378" s="1">
        <v>60771</v>
      </c>
      <c r="O378" s="1">
        <v>32551</v>
      </c>
      <c r="U378" s="1">
        <v>664</v>
      </c>
      <c r="AA378" s="1">
        <v>31</v>
      </c>
      <c r="AG378" s="7">
        <f>IF(Q378&gt;0,RANK(Q378,(N378:P378,Q378:AE378)),0)</f>
        <v>0</v>
      </c>
      <c r="AH378" s="7">
        <f>IF(R378&gt;0,RANK(R378,(N378:P378,Q378:AE378)),0)</f>
        <v>0</v>
      </c>
      <c r="AI378" s="7">
        <f>IF(T378&gt;0,RANK(T378,(N378:P378,Q378:AE378)),0)</f>
        <v>0</v>
      </c>
      <c r="AJ378" s="7">
        <f>IF(S378&gt;0,RANK(S378,(N378:P378,Q378:AE378)),0)</f>
        <v>0</v>
      </c>
      <c r="AK378" s="2">
        <f t="shared" si="155"/>
        <v>0</v>
      </c>
      <c r="AL378" s="2">
        <f t="shared" si="156"/>
        <v>0</v>
      </c>
      <c r="AM378" s="2">
        <f t="shared" si="157"/>
        <v>0</v>
      </c>
      <c r="AN378" s="2">
        <f t="shared" si="158"/>
        <v>0</v>
      </c>
      <c r="AP378" t="s">
        <v>2006</v>
      </c>
      <c r="AQ378" t="s">
        <v>280</v>
      </c>
      <c r="AR378">
        <v>2</v>
      </c>
      <c r="AT378" s="104">
        <v>12</v>
      </c>
      <c r="AU378" s="102">
        <v>73</v>
      </c>
      <c r="AV378" s="108">
        <f t="shared" si="159"/>
        <v>12073</v>
      </c>
      <c r="AX378" s="7" t="s">
        <v>538</v>
      </c>
    </row>
    <row r="379" spans="1:50" hidden="1" outlineLevel="1">
      <c r="A379" t="s">
        <v>2007</v>
      </c>
      <c r="B379" t="s">
        <v>280</v>
      </c>
      <c r="C379" s="1">
        <f t="shared" si="149"/>
        <v>11177</v>
      </c>
      <c r="D379" s="7">
        <f>RANK(N379,(N379:P379,Q379:AE379))</f>
        <v>2</v>
      </c>
      <c r="E379" s="7">
        <f>RANK(O379,(N379:P379,Q379:AE379))</f>
        <v>1</v>
      </c>
      <c r="F379" s="7">
        <f>IF(P379&gt;0,RANK(P379,(N379:P379,Q379:AE379)),0)</f>
        <v>0</v>
      </c>
      <c r="G379" s="1">
        <f t="shared" si="150"/>
        <v>1351</v>
      </c>
      <c r="H379" s="2">
        <f t="shared" si="148"/>
        <v>0.1208732217947571</v>
      </c>
      <c r="I379" s="2"/>
      <c r="J379" s="2">
        <f t="shared" si="151"/>
        <v>0.43428469177775791</v>
      </c>
      <c r="K379" s="2">
        <f t="shared" si="152"/>
        <v>0.55515791357251498</v>
      </c>
      <c r="L379" s="2">
        <f t="shared" si="153"/>
        <v>0</v>
      </c>
      <c r="M379" s="2">
        <f t="shared" si="154"/>
        <v>1.0557394649727159E-2</v>
      </c>
      <c r="N379" s="1">
        <v>4854</v>
      </c>
      <c r="O379" s="1">
        <v>6205</v>
      </c>
      <c r="U379" s="1">
        <v>118</v>
      </c>
      <c r="AA379" s="1">
        <v>0</v>
      </c>
      <c r="AG379" s="7">
        <f>IF(Q379&gt;0,RANK(Q379,(N379:P379,Q379:AE379)),0)</f>
        <v>0</v>
      </c>
      <c r="AH379" s="7">
        <f>IF(R379&gt;0,RANK(R379,(N379:P379,Q379:AE379)),0)</f>
        <v>0</v>
      </c>
      <c r="AI379" s="7">
        <f>IF(T379&gt;0,RANK(T379,(N379:P379,Q379:AE379)),0)</f>
        <v>0</v>
      </c>
      <c r="AJ379" s="7">
        <f>IF(S379&gt;0,RANK(S379,(N379:P379,Q379:AE379)),0)</f>
        <v>0</v>
      </c>
      <c r="AK379" s="2">
        <f t="shared" si="155"/>
        <v>0</v>
      </c>
      <c r="AL379" s="2">
        <f t="shared" si="156"/>
        <v>0</v>
      </c>
      <c r="AM379" s="2">
        <f t="shared" si="157"/>
        <v>0</v>
      </c>
      <c r="AN379" s="2">
        <f t="shared" si="158"/>
        <v>0</v>
      </c>
      <c r="AP379" t="s">
        <v>2007</v>
      </c>
      <c r="AQ379" t="s">
        <v>280</v>
      </c>
      <c r="AR379">
        <v>5</v>
      </c>
      <c r="AT379" s="104">
        <v>12</v>
      </c>
      <c r="AU379" s="102">
        <v>75</v>
      </c>
      <c r="AV379" s="108">
        <f t="shared" si="159"/>
        <v>12075</v>
      </c>
      <c r="AX379" s="7" t="s">
        <v>538</v>
      </c>
    </row>
    <row r="380" spans="1:50" hidden="1" outlineLevel="1">
      <c r="A380" t="s">
        <v>2733</v>
      </c>
      <c r="B380" t="s">
        <v>280</v>
      </c>
      <c r="C380" s="1">
        <f t="shared" si="149"/>
        <v>2386</v>
      </c>
      <c r="D380" s="7">
        <f>RANK(N380,(N380:P380,Q380:AE380))</f>
        <v>1</v>
      </c>
      <c r="E380" s="7">
        <f>RANK(O380,(N380:P380,Q380:AE380))</f>
        <v>2</v>
      </c>
      <c r="F380" s="7">
        <f>IF(P380&gt;0,RANK(P380,(N380:P380,Q380:AE380)),0)</f>
        <v>0</v>
      </c>
      <c r="G380" s="1">
        <f t="shared" si="150"/>
        <v>501</v>
      </c>
      <c r="H380" s="2">
        <f t="shared" si="148"/>
        <v>0.20997485331098073</v>
      </c>
      <c r="I380" s="2"/>
      <c r="J380" s="2">
        <f t="shared" si="151"/>
        <v>0.60058675607711653</v>
      </c>
      <c r="K380" s="2">
        <f t="shared" si="152"/>
        <v>0.39061190276613578</v>
      </c>
      <c r="L380" s="2">
        <f t="shared" si="153"/>
        <v>0</v>
      </c>
      <c r="M380" s="2">
        <f t="shared" si="154"/>
        <v>8.8013411567476885E-3</v>
      </c>
      <c r="N380" s="1">
        <v>1433</v>
      </c>
      <c r="O380" s="1">
        <v>932</v>
      </c>
      <c r="U380" s="1">
        <v>21</v>
      </c>
      <c r="AA380" s="1">
        <v>0</v>
      </c>
      <c r="AG380" s="7">
        <f>IF(Q380&gt;0,RANK(Q380,(N380:P380,Q380:AE380)),0)</f>
        <v>0</v>
      </c>
      <c r="AH380" s="7">
        <f>IF(R380&gt;0,RANK(R380,(N380:P380,Q380:AE380)),0)</f>
        <v>0</v>
      </c>
      <c r="AI380" s="7">
        <f>IF(T380&gt;0,RANK(T380,(N380:P380,Q380:AE380)),0)</f>
        <v>0</v>
      </c>
      <c r="AJ380" s="7">
        <f>IF(S380&gt;0,RANK(S380,(N380:P380,Q380:AE380)),0)</f>
        <v>0</v>
      </c>
      <c r="AK380" s="2">
        <f t="shared" si="155"/>
        <v>0</v>
      </c>
      <c r="AL380" s="2">
        <f t="shared" si="156"/>
        <v>0</v>
      </c>
      <c r="AM380" s="2">
        <f t="shared" si="157"/>
        <v>0</v>
      </c>
      <c r="AN380" s="2">
        <f t="shared" si="158"/>
        <v>0</v>
      </c>
      <c r="AP380" t="s">
        <v>2733</v>
      </c>
      <c r="AQ380" t="s">
        <v>280</v>
      </c>
      <c r="AR380">
        <v>2</v>
      </c>
      <c r="AT380" s="104">
        <v>12</v>
      </c>
      <c r="AU380" s="102">
        <v>77</v>
      </c>
      <c r="AV380" s="108">
        <f t="shared" si="159"/>
        <v>12077</v>
      </c>
      <c r="AX380" s="7" t="s">
        <v>538</v>
      </c>
    </row>
    <row r="381" spans="1:50" hidden="1" outlineLevel="1">
      <c r="A381" t="s">
        <v>1228</v>
      </c>
      <c r="B381" t="s">
        <v>280</v>
      </c>
      <c r="C381" s="1">
        <f t="shared" si="149"/>
        <v>5884</v>
      </c>
      <c r="D381" s="7">
        <f>RANK(N381,(N381:P381,Q381:AE381))</f>
        <v>1</v>
      </c>
      <c r="E381" s="7">
        <f>RANK(O381,(N381:P381,Q381:AE381))</f>
        <v>2</v>
      </c>
      <c r="F381" s="7">
        <f>IF(P381&gt;0,RANK(P381,(N381:P381,Q381:AE381)),0)</f>
        <v>0</v>
      </c>
      <c r="G381" s="1">
        <f t="shared" si="150"/>
        <v>731</v>
      </c>
      <c r="H381" s="2">
        <f t="shared" si="148"/>
        <v>0.12423521414004079</v>
      </c>
      <c r="I381" s="2"/>
      <c r="J381" s="2">
        <f t="shared" si="151"/>
        <v>0.55557443915703608</v>
      </c>
      <c r="K381" s="2">
        <f t="shared" si="152"/>
        <v>0.43133922501699523</v>
      </c>
      <c r="L381" s="2">
        <f t="shared" si="153"/>
        <v>0</v>
      </c>
      <c r="M381" s="2">
        <f t="shared" si="154"/>
        <v>1.3086335825968687E-2</v>
      </c>
      <c r="N381" s="1">
        <v>3269</v>
      </c>
      <c r="O381" s="1">
        <v>2538</v>
      </c>
      <c r="U381" s="1">
        <v>77</v>
      </c>
      <c r="AA381" s="1">
        <v>0</v>
      </c>
      <c r="AG381" s="7">
        <f>IF(Q381&gt;0,RANK(Q381,(N381:P381,Q381:AE381)),0)</f>
        <v>0</v>
      </c>
      <c r="AH381" s="7">
        <f>IF(R381&gt;0,RANK(R381,(N381:P381,Q381:AE381)),0)</f>
        <v>0</v>
      </c>
      <c r="AI381" s="7">
        <f>IF(T381&gt;0,RANK(T381,(N381:P381,Q381:AE381)),0)</f>
        <v>0</v>
      </c>
      <c r="AJ381" s="7">
        <f>IF(S381&gt;0,RANK(S381,(N381:P381,Q381:AE381)),0)</f>
        <v>0</v>
      </c>
      <c r="AK381" s="2">
        <f t="shared" si="155"/>
        <v>0</v>
      </c>
      <c r="AL381" s="2">
        <f t="shared" si="156"/>
        <v>0</v>
      </c>
      <c r="AM381" s="2">
        <f t="shared" si="157"/>
        <v>0</v>
      </c>
      <c r="AN381" s="2">
        <f t="shared" si="158"/>
        <v>0</v>
      </c>
      <c r="AP381" t="s">
        <v>1228</v>
      </c>
      <c r="AQ381" t="s">
        <v>280</v>
      </c>
      <c r="AR381">
        <v>2</v>
      </c>
      <c r="AT381" s="104">
        <v>12</v>
      </c>
      <c r="AU381" s="102">
        <v>79</v>
      </c>
      <c r="AV381" s="108">
        <f t="shared" si="159"/>
        <v>12079</v>
      </c>
      <c r="AX381" s="7" t="s">
        <v>538</v>
      </c>
    </row>
    <row r="382" spans="1:50" hidden="1" outlineLevel="1">
      <c r="A382" t="s">
        <v>2478</v>
      </c>
      <c r="B382" t="s">
        <v>280</v>
      </c>
      <c r="C382" s="1">
        <f t="shared" si="149"/>
        <v>101346</v>
      </c>
      <c r="D382" s="7">
        <f>RANK(N382,(N382:P382,Q382:AE382))</f>
        <v>2</v>
      </c>
      <c r="E382" s="7">
        <f>RANK(O382,(N382:P382,Q382:AE382))</f>
        <v>1</v>
      </c>
      <c r="F382" s="7">
        <f>IF(P382&gt;0,RANK(P382,(N382:P382,Q382:AE382)),0)</f>
        <v>0</v>
      </c>
      <c r="G382" s="1">
        <f t="shared" si="150"/>
        <v>20461</v>
      </c>
      <c r="H382" s="2">
        <f t="shared" si="148"/>
        <v>0.20189252659207071</v>
      </c>
      <c r="I382" s="2"/>
      <c r="J382" s="2">
        <f t="shared" si="151"/>
        <v>0.39550648274228878</v>
      </c>
      <c r="K382" s="2">
        <f t="shared" si="152"/>
        <v>0.59739900933435952</v>
      </c>
      <c r="L382" s="2">
        <f t="shared" si="153"/>
        <v>0</v>
      </c>
      <c r="M382" s="2">
        <f t="shared" si="154"/>
        <v>7.0945079233517561E-3</v>
      </c>
      <c r="N382" s="1">
        <v>40083</v>
      </c>
      <c r="O382" s="1">
        <v>60544</v>
      </c>
      <c r="U382" s="1">
        <v>717</v>
      </c>
      <c r="AA382" s="1">
        <v>2</v>
      </c>
      <c r="AG382" s="7">
        <f>IF(Q382&gt;0,RANK(Q382,(N382:P382,Q382:AE382)),0)</f>
        <v>0</v>
      </c>
      <c r="AH382" s="7">
        <f>IF(R382&gt;0,RANK(R382,(N382:P382,Q382:AE382)),0)</f>
        <v>0</v>
      </c>
      <c r="AI382" s="7">
        <f>IF(T382&gt;0,RANK(T382,(N382:P382,Q382:AE382)),0)</f>
        <v>0</v>
      </c>
      <c r="AJ382" s="7">
        <f>IF(S382&gt;0,RANK(S382,(N382:P382,Q382:AE382)),0)</f>
        <v>0</v>
      </c>
      <c r="AK382" s="2">
        <f t="shared" si="155"/>
        <v>0</v>
      </c>
      <c r="AL382" s="2">
        <f t="shared" si="156"/>
        <v>0</v>
      </c>
      <c r="AM382" s="2">
        <f t="shared" si="157"/>
        <v>0</v>
      </c>
      <c r="AN382" s="2">
        <f t="shared" si="158"/>
        <v>0</v>
      </c>
      <c r="AP382" t="s">
        <v>2478</v>
      </c>
      <c r="AQ382" t="s">
        <v>280</v>
      </c>
      <c r="AR382">
        <v>13</v>
      </c>
      <c r="AT382" s="104">
        <v>12</v>
      </c>
      <c r="AU382" s="102">
        <v>81</v>
      </c>
      <c r="AV382" s="108">
        <f t="shared" si="159"/>
        <v>12081</v>
      </c>
      <c r="AX382" s="7" t="s">
        <v>538</v>
      </c>
    </row>
    <row r="383" spans="1:50" hidden="1" outlineLevel="1">
      <c r="A383" t="s">
        <v>1710</v>
      </c>
      <c r="B383" t="s">
        <v>280</v>
      </c>
      <c r="C383" s="1">
        <f t="shared" si="149"/>
        <v>95096</v>
      </c>
      <c r="D383" s="7">
        <f>RANK(N383,(N383:P383,Q383:AE383))</f>
        <v>2</v>
      </c>
      <c r="E383" s="7">
        <f>RANK(O383,(N383:P383,Q383:AE383))</f>
        <v>1</v>
      </c>
      <c r="F383" s="7">
        <f>IF(P383&gt;0,RANK(P383,(N383:P383,Q383:AE383)),0)</f>
        <v>0</v>
      </c>
      <c r="G383" s="1">
        <f t="shared" si="150"/>
        <v>22050</v>
      </c>
      <c r="H383" s="2">
        <f t="shared" si="148"/>
        <v>0.2318709514595777</v>
      </c>
      <c r="I383" s="2"/>
      <c r="J383" s="2">
        <f t="shared" si="151"/>
        <v>0.37975309161268611</v>
      </c>
      <c r="K383" s="2">
        <f t="shared" si="152"/>
        <v>0.61162404307226381</v>
      </c>
      <c r="L383" s="2">
        <f t="shared" si="153"/>
        <v>0</v>
      </c>
      <c r="M383" s="2">
        <f t="shared" si="154"/>
        <v>8.6228653150500767E-3</v>
      </c>
      <c r="N383" s="1">
        <v>36113</v>
      </c>
      <c r="O383" s="1">
        <v>58163</v>
      </c>
      <c r="U383" s="1">
        <v>813</v>
      </c>
      <c r="AA383" s="1">
        <v>7</v>
      </c>
      <c r="AG383" s="7">
        <f>IF(Q383&gt;0,RANK(Q383,(N383:P383,Q383:AE383)),0)</f>
        <v>0</v>
      </c>
      <c r="AH383" s="7">
        <f>IF(R383&gt;0,RANK(R383,(N383:P383,Q383:AE383)),0)</f>
        <v>0</v>
      </c>
      <c r="AI383" s="7">
        <f>IF(T383&gt;0,RANK(T383,(N383:P383,Q383:AE383)),0)</f>
        <v>0</v>
      </c>
      <c r="AJ383" s="7">
        <f>IF(S383&gt;0,RANK(S383,(N383:P383,Q383:AE383)),0)</f>
        <v>0</v>
      </c>
      <c r="AK383" s="2">
        <f t="shared" si="155"/>
        <v>0</v>
      </c>
      <c r="AL383" s="2">
        <f t="shared" si="156"/>
        <v>0</v>
      </c>
      <c r="AM383" s="2">
        <f t="shared" si="157"/>
        <v>0</v>
      </c>
      <c r="AN383" s="2">
        <f t="shared" si="158"/>
        <v>0</v>
      </c>
      <c r="AP383" t="s">
        <v>1710</v>
      </c>
      <c r="AQ383" t="s">
        <v>280</v>
      </c>
      <c r="AT383" s="104">
        <v>12</v>
      </c>
      <c r="AU383" s="102">
        <v>83</v>
      </c>
      <c r="AV383" s="108">
        <f t="shared" si="159"/>
        <v>12083</v>
      </c>
      <c r="AX383" s="7" t="s">
        <v>538</v>
      </c>
    </row>
    <row r="384" spans="1:50" hidden="1" outlineLevel="1">
      <c r="A384" t="s">
        <v>2101</v>
      </c>
      <c r="B384" t="s">
        <v>280</v>
      </c>
      <c r="C384" s="1">
        <f t="shared" si="149"/>
        <v>53423</v>
      </c>
      <c r="D384" s="7">
        <f>RANK(N384,(N384:P384,Q384:AE384))</f>
        <v>2</v>
      </c>
      <c r="E384" s="7">
        <f>RANK(O384,(N384:P384,Q384:AE384))</f>
        <v>1</v>
      </c>
      <c r="F384" s="7">
        <f>IF(P384&gt;0,RANK(P384,(N384:P384,Q384:AE384)),0)</f>
        <v>0</v>
      </c>
      <c r="G384" s="1">
        <f t="shared" si="150"/>
        <v>14644</v>
      </c>
      <c r="H384" s="2">
        <f t="shared" si="148"/>
        <v>0.27411414559272224</v>
      </c>
      <c r="I384" s="2"/>
      <c r="J384" s="2">
        <f t="shared" si="151"/>
        <v>0.35831009115923851</v>
      </c>
      <c r="K384" s="2">
        <f t="shared" si="152"/>
        <v>0.6324242367519608</v>
      </c>
      <c r="L384" s="2">
        <f t="shared" si="153"/>
        <v>0</v>
      </c>
      <c r="M384" s="2">
        <f t="shared" si="154"/>
        <v>9.2656720888006916E-3</v>
      </c>
      <c r="N384" s="1">
        <v>19142</v>
      </c>
      <c r="O384" s="1">
        <v>33786</v>
      </c>
      <c r="U384" s="1">
        <v>491</v>
      </c>
      <c r="AA384" s="1">
        <v>4</v>
      </c>
      <c r="AG384" s="7">
        <f>IF(Q384&gt;0,RANK(Q384,(N384:P384,Q384:AE384)),0)</f>
        <v>0</v>
      </c>
      <c r="AH384" s="7">
        <f>IF(R384&gt;0,RANK(R384,(N384:P384,Q384:AE384)),0)</f>
        <v>0</v>
      </c>
      <c r="AI384" s="7">
        <f>IF(T384&gt;0,RANK(T384,(N384:P384,Q384:AE384)),0)</f>
        <v>0</v>
      </c>
      <c r="AJ384" s="7">
        <f>IF(S384&gt;0,RANK(S384,(N384:P384,Q384:AE384)),0)</f>
        <v>0</v>
      </c>
      <c r="AK384" s="2">
        <f t="shared" si="155"/>
        <v>0</v>
      </c>
      <c r="AL384" s="2">
        <f t="shared" si="156"/>
        <v>0</v>
      </c>
      <c r="AM384" s="2">
        <f t="shared" si="157"/>
        <v>0</v>
      </c>
      <c r="AN384" s="2">
        <f t="shared" si="158"/>
        <v>0</v>
      </c>
      <c r="AP384" t="s">
        <v>2101</v>
      </c>
      <c r="AQ384" t="s">
        <v>280</v>
      </c>
      <c r="AT384" s="104">
        <v>12</v>
      </c>
      <c r="AU384" s="102">
        <v>85</v>
      </c>
      <c r="AV384" s="108">
        <f t="shared" si="159"/>
        <v>12085</v>
      </c>
      <c r="AX384" s="7" t="s">
        <v>538</v>
      </c>
    </row>
    <row r="385" spans="1:50" hidden="1" outlineLevel="1">
      <c r="A385" t="s">
        <v>2636</v>
      </c>
      <c r="B385" t="s">
        <v>280</v>
      </c>
      <c r="C385" s="1">
        <f>SUM(N385:AE385)</f>
        <v>502454</v>
      </c>
      <c r="D385" s="7">
        <f>RANK(N385,(N385:P385,Q385:AE385))</f>
        <v>2</v>
      </c>
      <c r="E385" s="7">
        <f>RANK(O385,(N385:P385,Q385:AE385))</f>
        <v>1</v>
      </c>
      <c r="F385" s="7">
        <f>IF(P385&gt;0,RANK(P385,(N385:P385,Q385:AE385)),0)</f>
        <v>0</v>
      </c>
      <c r="G385" s="1">
        <f>MAX(N385:P385)-LARGE(N385:P385,2)</f>
        <v>32638</v>
      </c>
      <c r="H385" s="2">
        <f>G385/C385</f>
        <v>6.4957190110935523E-2</v>
      </c>
      <c r="I385" s="2"/>
      <c r="J385" s="2">
        <f>IF($C385=0,"-",N385/$C385)</f>
        <v>0.46465746118052598</v>
      </c>
      <c r="K385" s="2">
        <f>IF($C385=0,"-",O385/$C385)</f>
        <v>0.52961465129146146</v>
      </c>
      <c r="L385" s="2">
        <f>IF($C385=0,"-",P385/$C385)</f>
        <v>0</v>
      </c>
      <c r="M385" s="2">
        <f>IF(C385=0,"-",(1-J385-K385-L385))</f>
        <v>5.7278875280125652E-3</v>
      </c>
      <c r="N385" s="1">
        <v>233469</v>
      </c>
      <c r="O385" s="1">
        <v>266107</v>
      </c>
      <c r="U385" s="1">
        <v>2878</v>
      </c>
      <c r="AA385" s="1">
        <v>0</v>
      </c>
      <c r="AG385" s="7">
        <f>IF(Q385&gt;0,RANK(Q385,(N385:P385,Q385:AE385)),0)</f>
        <v>0</v>
      </c>
      <c r="AH385" s="7">
        <f>IF(R385&gt;0,RANK(R385,(N385:P385,Q385:AE385)),0)</f>
        <v>0</v>
      </c>
      <c r="AI385" s="7">
        <f>IF(T385&gt;0,RANK(T385,(N385:P385,Q385:AE385)),0)</f>
        <v>0</v>
      </c>
      <c r="AJ385" s="7">
        <f>IF(S385&gt;0,RANK(S385,(N385:P385,Q385:AE385)),0)</f>
        <v>0</v>
      </c>
      <c r="AK385" s="2">
        <f>IF($C385=0,"-",Q385/$C385)</f>
        <v>0</v>
      </c>
      <c r="AL385" s="2">
        <f>IF($C385=0,"-",R385/$C385)</f>
        <v>0</v>
      </c>
      <c r="AM385" s="2">
        <f>IF($C385=0,"-",T385/$C385)</f>
        <v>0</v>
      </c>
      <c r="AN385" s="2">
        <f>IF($C385=0,"-",S385/$C385)</f>
        <v>0</v>
      </c>
      <c r="AP385" t="s">
        <v>2636</v>
      </c>
      <c r="AQ385" t="s">
        <v>280</v>
      </c>
      <c r="AT385" s="104">
        <v>12</v>
      </c>
      <c r="AU385" s="102">
        <v>86</v>
      </c>
      <c r="AV385" s="108">
        <f t="shared" si="159"/>
        <v>12086</v>
      </c>
      <c r="AX385" s="7" t="s">
        <v>538</v>
      </c>
    </row>
    <row r="386" spans="1:50" hidden="1" outlineLevel="1">
      <c r="A386" t="s">
        <v>2020</v>
      </c>
      <c r="B386" t="s">
        <v>280</v>
      </c>
      <c r="C386" s="1">
        <f t="shared" si="149"/>
        <v>25667</v>
      </c>
      <c r="D386" s="7">
        <f>RANK(N386,(N386:P386,Q386:AE386))</f>
        <v>2</v>
      </c>
      <c r="E386" s="7">
        <f>RANK(O386,(N386:P386,Q386:AE386))</f>
        <v>1</v>
      </c>
      <c r="F386" s="7">
        <f>IF(P386&gt;0,RANK(P386,(N386:P386,Q386:AE386)),0)</f>
        <v>0</v>
      </c>
      <c r="G386" s="1">
        <f t="shared" si="150"/>
        <v>1735</v>
      </c>
      <c r="H386" s="2">
        <f t="shared" si="148"/>
        <v>6.759652472045817E-2</v>
      </c>
      <c r="I386" s="2"/>
      <c r="J386" s="2">
        <f t="shared" si="151"/>
        <v>0.46098102622043868</v>
      </c>
      <c r="K386" s="2">
        <f t="shared" si="152"/>
        <v>0.52857755094089687</v>
      </c>
      <c r="L386" s="2">
        <f t="shared" si="153"/>
        <v>0</v>
      </c>
      <c r="M386" s="2">
        <f t="shared" si="154"/>
        <v>1.0441422838664449E-2</v>
      </c>
      <c r="N386" s="1">
        <v>11832</v>
      </c>
      <c r="O386" s="1">
        <v>13567</v>
      </c>
      <c r="U386" s="1">
        <v>268</v>
      </c>
      <c r="AA386" s="1">
        <v>0</v>
      </c>
      <c r="AG386" s="7">
        <f>IF(Q386&gt;0,RANK(Q386,(N386:P386,Q386:AE386)),0)</f>
        <v>0</v>
      </c>
      <c r="AH386" s="7">
        <f>IF(R386&gt;0,RANK(R386,(N386:P386,Q386:AE386)),0)</f>
        <v>0</v>
      </c>
      <c r="AI386" s="7">
        <f>IF(T386&gt;0,RANK(T386,(N386:P386,Q386:AE386)),0)</f>
        <v>0</v>
      </c>
      <c r="AJ386" s="7">
        <f>IF(S386&gt;0,RANK(S386,(N386:P386,Q386:AE386)),0)</f>
        <v>0</v>
      </c>
      <c r="AK386" s="2">
        <f t="shared" si="155"/>
        <v>0</v>
      </c>
      <c r="AL386" s="2">
        <f t="shared" si="156"/>
        <v>0</v>
      </c>
      <c r="AM386" s="2">
        <f t="shared" si="157"/>
        <v>0</v>
      </c>
      <c r="AN386" s="2">
        <f t="shared" si="158"/>
        <v>0</v>
      </c>
      <c r="AP386" t="s">
        <v>2020</v>
      </c>
      <c r="AQ386" t="s">
        <v>280</v>
      </c>
      <c r="AR386">
        <v>20</v>
      </c>
      <c r="AT386" s="104">
        <v>12</v>
      </c>
      <c r="AU386" s="102">
        <v>87</v>
      </c>
      <c r="AV386" s="108">
        <f t="shared" si="159"/>
        <v>12087</v>
      </c>
      <c r="AX386" s="7" t="s">
        <v>538</v>
      </c>
    </row>
    <row r="387" spans="1:50" hidden="1" outlineLevel="1">
      <c r="A387" t="s">
        <v>1522</v>
      </c>
      <c r="B387" t="s">
        <v>280</v>
      </c>
      <c r="C387" s="1">
        <f t="shared" si="149"/>
        <v>21255</v>
      </c>
      <c r="D387" s="7">
        <f>RANK(N387,(N387:P387,Q387:AE387))</f>
        <v>2</v>
      </c>
      <c r="E387" s="7">
        <f>RANK(O387,(N387:P387,Q387:AE387))</f>
        <v>1</v>
      </c>
      <c r="F387" s="7">
        <f>IF(P387&gt;0,RANK(P387,(N387:P387,Q387:AE387)),0)</f>
        <v>0</v>
      </c>
      <c r="G387" s="1">
        <f t="shared" si="150"/>
        <v>10110</v>
      </c>
      <c r="H387" s="2">
        <f t="shared" si="148"/>
        <v>0.47565278757939311</v>
      </c>
      <c r="I387" s="2"/>
      <c r="J387" s="2">
        <f t="shared" si="151"/>
        <v>0.25796283227475886</v>
      </c>
      <c r="K387" s="2">
        <f t="shared" si="152"/>
        <v>0.73361561985415191</v>
      </c>
      <c r="L387" s="2">
        <f t="shared" si="153"/>
        <v>0</v>
      </c>
      <c r="M387" s="2">
        <f t="shared" si="154"/>
        <v>8.4215478710891745E-3</v>
      </c>
      <c r="N387" s="1">
        <v>5483</v>
      </c>
      <c r="O387" s="1">
        <v>15593</v>
      </c>
      <c r="U387" s="1">
        <v>176</v>
      </c>
      <c r="AA387" s="1">
        <v>3</v>
      </c>
      <c r="AG387" s="7">
        <f>IF(Q387&gt;0,RANK(Q387,(N387:P387,Q387:AE387)),0)</f>
        <v>0</v>
      </c>
      <c r="AH387" s="7">
        <f>IF(R387&gt;0,RANK(R387,(N387:P387,Q387:AE387)),0)</f>
        <v>0</v>
      </c>
      <c r="AI387" s="7">
        <f>IF(T387&gt;0,RANK(T387,(N387:P387,Q387:AE387)),0)</f>
        <v>0</v>
      </c>
      <c r="AJ387" s="7">
        <f>IF(S387&gt;0,RANK(S387,(N387:P387,Q387:AE387)),0)</f>
        <v>0</v>
      </c>
      <c r="AK387" s="2">
        <f t="shared" si="155"/>
        <v>0</v>
      </c>
      <c r="AL387" s="2">
        <f t="shared" si="156"/>
        <v>0</v>
      </c>
      <c r="AM387" s="2">
        <f t="shared" si="157"/>
        <v>0</v>
      </c>
      <c r="AN387" s="2">
        <f t="shared" si="158"/>
        <v>0</v>
      </c>
      <c r="AP387" t="s">
        <v>1522</v>
      </c>
      <c r="AQ387" t="s">
        <v>280</v>
      </c>
      <c r="AR387">
        <v>4</v>
      </c>
      <c r="AT387" s="104">
        <v>12</v>
      </c>
      <c r="AU387" s="102">
        <v>89</v>
      </c>
      <c r="AV387" s="108">
        <f t="shared" si="159"/>
        <v>12089</v>
      </c>
      <c r="AX387" s="7" t="s">
        <v>538</v>
      </c>
    </row>
    <row r="388" spans="1:50" hidden="1" outlineLevel="1">
      <c r="A388" t="s">
        <v>2670</v>
      </c>
      <c r="B388" t="s">
        <v>280</v>
      </c>
      <c r="C388" s="1">
        <f t="shared" si="149"/>
        <v>56618</v>
      </c>
      <c r="D388" s="7">
        <f>RANK(N388,(N388:P388,Q388:AE388))</f>
        <v>2</v>
      </c>
      <c r="E388" s="7">
        <f>RANK(O388,(N388:P388,Q388:AE388))</f>
        <v>1</v>
      </c>
      <c r="F388" s="7">
        <f>IF(P388&gt;0,RANK(P388,(N388:P388,Q388:AE388)),0)</f>
        <v>0</v>
      </c>
      <c r="G388" s="1">
        <f t="shared" si="150"/>
        <v>31024</v>
      </c>
      <c r="H388" s="2">
        <f t="shared" si="148"/>
        <v>0.54795294782577975</v>
      </c>
      <c r="I388" s="2"/>
      <c r="J388" s="2">
        <f t="shared" si="151"/>
        <v>0.22189056483803737</v>
      </c>
      <c r="K388" s="2">
        <f t="shared" si="152"/>
        <v>0.76984351266381712</v>
      </c>
      <c r="L388" s="2">
        <f t="shared" si="153"/>
        <v>0</v>
      </c>
      <c r="M388" s="2">
        <f t="shared" si="154"/>
        <v>8.2659224981455059E-3</v>
      </c>
      <c r="N388" s="1">
        <v>12563</v>
      </c>
      <c r="O388" s="1">
        <v>43587</v>
      </c>
      <c r="U388" s="1">
        <v>468</v>
      </c>
      <c r="AA388" s="1">
        <v>0</v>
      </c>
      <c r="AG388" s="7">
        <f>IF(Q388&gt;0,RANK(Q388,(N388:P388,Q388:AE388)),0)</f>
        <v>0</v>
      </c>
      <c r="AH388" s="7">
        <f>IF(R388&gt;0,RANK(R388,(N388:P388,Q388:AE388)),0)</f>
        <v>0</v>
      </c>
      <c r="AI388" s="7">
        <f>IF(T388&gt;0,RANK(T388,(N388:P388,Q388:AE388)),0)</f>
        <v>0</v>
      </c>
      <c r="AJ388" s="7">
        <f>IF(S388&gt;0,RANK(S388,(N388:P388,Q388:AE388)),0)</f>
        <v>0</v>
      </c>
      <c r="AK388" s="2">
        <f t="shared" si="155"/>
        <v>0</v>
      </c>
      <c r="AL388" s="2">
        <f t="shared" si="156"/>
        <v>0</v>
      </c>
      <c r="AM388" s="2">
        <f t="shared" si="157"/>
        <v>0</v>
      </c>
      <c r="AN388" s="2">
        <f t="shared" si="158"/>
        <v>0</v>
      </c>
      <c r="AP388" t="s">
        <v>2670</v>
      </c>
      <c r="AQ388" t="s">
        <v>280</v>
      </c>
      <c r="AR388">
        <v>1</v>
      </c>
      <c r="AT388" s="104">
        <v>12</v>
      </c>
      <c r="AU388" s="102">
        <v>91</v>
      </c>
      <c r="AV388" s="108">
        <f t="shared" si="159"/>
        <v>12091</v>
      </c>
      <c r="AX388" s="7" t="s">
        <v>538</v>
      </c>
    </row>
    <row r="389" spans="1:50" hidden="1" outlineLevel="1">
      <c r="A389" t="s">
        <v>1401</v>
      </c>
      <c r="B389" t="s">
        <v>280</v>
      </c>
      <c r="C389" s="1">
        <f t="shared" si="149"/>
        <v>8547</v>
      </c>
      <c r="D389" s="7">
        <f>RANK(N389,(N389:P389,Q389:AE389))</f>
        <v>2</v>
      </c>
      <c r="E389" s="7">
        <f>RANK(O389,(N389:P389,Q389:AE389))</f>
        <v>1</v>
      </c>
      <c r="F389" s="7">
        <f>IF(P389&gt;0,RANK(P389,(N389:P389,Q389:AE389)),0)</f>
        <v>0</v>
      </c>
      <c r="G389" s="1">
        <f t="shared" si="150"/>
        <v>823</v>
      </c>
      <c r="H389" s="2">
        <f t="shared" si="148"/>
        <v>9.6291096291096293E-2</v>
      </c>
      <c r="I389" s="2"/>
      <c r="J389" s="2">
        <f t="shared" si="151"/>
        <v>0.44729144729144726</v>
      </c>
      <c r="K389" s="2">
        <f t="shared" si="152"/>
        <v>0.54358254358254354</v>
      </c>
      <c r="L389" s="2">
        <f t="shared" si="153"/>
        <v>0</v>
      </c>
      <c r="M389" s="2">
        <f t="shared" si="154"/>
        <v>9.1260091260091381E-3</v>
      </c>
      <c r="N389" s="1">
        <v>3823</v>
      </c>
      <c r="O389" s="1">
        <v>4646</v>
      </c>
      <c r="U389" s="1">
        <v>75</v>
      </c>
      <c r="AA389" s="1">
        <v>3</v>
      </c>
      <c r="AG389" s="7">
        <f>IF(Q389&gt;0,RANK(Q389,(N389:P389,Q389:AE389)),0)</f>
        <v>0</v>
      </c>
      <c r="AH389" s="7">
        <f>IF(R389&gt;0,RANK(R389,(N389:P389,Q389:AE389)),0)</f>
        <v>0</v>
      </c>
      <c r="AI389" s="7">
        <f>IF(T389&gt;0,RANK(T389,(N389:P389,Q389:AE389)),0)</f>
        <v>0</v>
      </c>
      <c r="AJ389" s="7">
        <f>IF(S389&gt;0,RANK(S389,(N389:P389,Q389:AE389)),0)</f>
        <v>0</v>
      </c>
      <c r="AK389" s="2">
        <f t="shared" si="155"/>
        <v>0</v>
      </c>
      <c r="AL389" s="2">
        <f t="shared" si="156"/>
        <v>0</v>
      </c>
      <c r="AM389" s="2">
        <f t="shared" si="157"/>
        <v>0</v>
      </c>
      <c r="AN389" s="2">
        <f t="shared" si="158"/>
        <v>0</v>
      </c>
      <c r="AP389" t="s">
        <v>1401</v>
      </c>
      <c r="AQ389" t="s">
        <v>280</v>
      </c>
      <c r="AT389" s="104">
        <v>12</v>
      </c>
      <c r="AU389" s="102">
        <v>93</v>
      </c>
      <c r="AV389" s="108">
        <f t="shared" si="159"/>
        <v>12093</v>
      </c>
      <c r="AX389" s="7" t="s">
        <v>538</v>
      </c>
    </row>
    <row r="390" spans="1:50" hidden="1" outlineLevel="1">
      <c r="A390" t="s">
        <v>2225</v>
      </c>
      <c r="B390" t="s">
        <v>280</v>
      </c>
      <c r="C390" s="1">
        <f t="shared" si="149"/>
        <v>240754</v>
      </c>
      <c r="D390" s="7">
        <f>RANK(N390,(N390:P390,Q390:AE390))</f>
        <v>2</v>
      </c>
      <c r="E390" s="7">
        <f>RANK(O390,(N390:P390,Q390:AE390))</f>
        <v>1</v>
      </c>
      <c r="F390" s="7">
        <f>IF(P390&gt;0,RANK(P390,(N390:P390,Q390:AE390)),0)</f>
        <v>0</v>
      </c>
      <c r="G390" s="1">
        <f t="shared" si="150"/>
        <v>34936</v>
      </c>
      <c r="H390" s="2">
        <f t="shared" si="148"/>
        <v>0.1451107769756681</v>
      </c>
      <c r="I390" s="2"/>
      <c r="J390" s="2">
        <f t="shared" si="151"/>
        <v>0.42422555803849571</v>
      </c>
      <c r="K390" s="2">
        <f t="shared" si="152"/>
        <v>0.56933633501416381</v>
      </c>
      <c r="L390" s="2">
        <f t="shared" si="153"/>
        <v>0</v>
      </c>
      <c r="M390" s="2">
        <f t="shared" si="154"/>
        <v>6.4381069473404828E-3</v>
      </c>
      <c r="N390" s="1">
        <v>102134</v>
      </c>
      <c r="O390" s="1">
        <v>137070</v>
      </c>
      <c r="U390" s="1">
        <v>1525</v>
      </c>
      <c r="AA390" s="1">
        <v>25</v>
      </c>
      <c r="AG390" s="7">
        <f>IF(Q390&gt;0,RANK(Q390,(N390:P390,Q390:AE390)),0)</f>
        <v>0</v>
      </c>
      <c r="AH390" s="7">
        <f>IF(R390&gt;0,RANK(R390,(N390:P390,Q390:AE390)),0)</f>
        <v>0</v>
      </c>
      <c r="AI390" s="7">
        <f>IF(T390&gt;0,RANK(T390,(N390:P390,Q390:AE390)),0)</f>
        <v>0</v>
      </c>
      <c r="AJ390" s="7">
        <f>IF(S390&gt;0,RANK(S390,(N390:P390,Q390:AE390)),0)</f>
        <v>0</v>
      </c>
      <c r="AK390" s="2">
        <f t="shared" si="155"/>
        <v>0</v>
      </c>
      <c r="AL390" s="2">
        <f t="shared" si="156"/>
        <v>0</v>
      </c>
      <c r="AM390" s="2">
        <f t="shared" si="157"/>
        <v>0</v>
      </c>
      <c r="AN390" s="2">
        <f t="shared" si="158"/>
        <v>0</v>
      </c>
      <c r="AP390" t="s">
        <v>2225</v>
      </c>
      <c r="AQ390" t="s">
        <v>280</v>
      </c>
      <c r="AT390" s="104">
        <v>12</v>
      </c>
      <c r="AU390" s="102">
        <v>95</v>
      </c>
      <c r="AV390" s="108">
        <f t="shared" si="159"/>
        <v>12095</v>
      </c>
      <c r="AX390" s="7" t="s">
        <v>538</v>
      </c>
    </row>
    <row r="391" spans="1:50" hidden="1" outlineLevel="1">
      <c r="A391" t="s">
        <v>2052</v>
      </c>
      <c r="B391" t="s">
        <v>280</v>
      </c>
      <c r="C391" s="1">
        <f t="shared" si="149"/>
        <v>48012</v>
      </c>
      <c r="D391" s="7">
        <f>RANK(N391,(N391:P391,Q391:AE391))</f>
        <v>2</v>
      </c>
      <c r="E391" s="7">
        <f>RANK(O391,(N391:P391,Q391:AE391))</f>
        <v>1</v>
      </c>
      <c r="F391" s="7">
        <f>IF(P391&gt;0,RANK(P391,(N391:P391,Q391:AE391)),0)</f>
        <v>0</v>
      </c>
      <c r="G391" s="1">
        <f t="shared" si="150"/>
        <v>10426</v>
      </c>
      <c r="H391" s="2">
        <f t="shared" si="148"/>
        <v>0.2171540448221278</v>
      </c>
      <c r="I391" s="2"/>
      <c r="J391" s="2">
        <f t="shared" si="151"/>
        <v>0.387215696075981</v>
      </c>
      <c r="K391" s="2">
        <f t="shared" si="152"/>
        <v>0.6043697408981088</v>
      </c>
      <c r="L391" s="2">
        <f t="shared" si="153"/>
        <v>0</v>
      </c>
      <c r="M391" s="2">
        <f t="shared" si="154"/>
        <v>8.41456302591026E-3</v>
      </c>
      <c r="N391" s="1">
        <v>18591</v>
      </c>
      <c r="O391" s="1">
        <v>29017</v>
      </c>
      <c r="U391" s="1">
        <v>403</v>
      </c>
      <c r="AA391" s="1">
        <v>1</v>
      </c>
      <c r="AG391" s="7">
        <f>IF(Q391&gt;0,RANK(Q391,(N391:P391,Q391:AE391)),0)</f>
        <v>0</v>
      </c>
      <c r="AH391" s="7">
        <f>IF(R391&gt;0,RANK(R391,(N391:P391,Q391:AE391)),0)</f>
        <v>0</v>
      </c>
      <c r="AI391" s="7">
        <f>IF(T391&gt;0,RANK(T391,(N391:P391,Q391:AE391)),0)</f>
        <v>0</v>
      </c>
      <c r="AJ391" s="7">
        <f>IF(S391&gt;0,RANK(S391,(N391:P391,Q391:AE391)),0)</f>
        <v>0</v>
      </c>
      <c r="AK391" s="2">
        <f t="shared" si="155"/>
        <v>0</v>
      </c>
      <c r="AL391" s="2">
        <f t="shared" si="156"/>
        <v>0</v>
      </c>
      <c r="AM391" s="2">
        <f t="shared" si="157"/>
        <v>0</v>
      </c>
      <c r="AN391" s="2">
        <f t="shared" si="158"/>
        <v>0</v>
      </c>
      <c r="AP391" t="s">
        <v>2052</v>
      </c>
      <c r="AQ391" t="s">
        <v>280</v>
      </c>
      <c r="AT391" s="104">
        <v>12</v>
      </c>
      <c r="AU391" s="102">
        <v>97</v>
      </c>
      <c r="AV391" s="108">
        <f t="shared" si="159"/>
        <v>12097</v>
      </c>
      <c r="AX391" s="7" t="s">
        <v>538</v>
      </c>
    </row>
    <row r="392" spans="1:50" hidden="1" outlineLevel="1">
      <c r="A392" t="s">
        <v>1851</v>
      </c>
      <c r="B392" t="s">
        <v>280</v>
      </c>
      <c r="C392" s="1">
        <f t="shared" si="149"/>
        <v>376633</v>
      </c>
      <c r="D392" s="7">
        <f>RANK(N392,(N392:P392,Q392:AE392))</f>
        <v>1</v>
      </c>
      <c r="E392" s="7">
        <f>RANK(O392,(N392:P392,Q392:AE392))</f>
        <v>2</v>
      </c>
      <c r="F392" s="7">
        <f>IF(P392&gt;0,RANK(P392,(N392:P392,Q392:AE392)),0)</f>
        <v>0</v>
      </c>
      <c r="G392" s="1">
        <f t="shared" si="150"/>
        <v>53068</v>
      </c>
      <c r="H392" s="2">
        <f t="shared" si="148"/>
        <v>0.1409010893894056</v>
      </c>
      <c r="I392" s="2"/>
      <c r="J392" s="2">
        <f t="shared" si="151"/>
        <v>0.56726043655229363</v>
      </c>
      <c r="K392" s="2">
        <f t="shared" si="152"/>
        <v>0.42635934716288804</v>
      </c>
      <c r="L392" s="2">
        <f t="shared" si="153"/>
        <v>0</v>
      </c>
      <c r="M392" s="2">
        <f t="shared" si="154"/>
        <v>6.3802162848183297E-3</v>
      </c>
      <c r="N392" s="1">
        <v>213649</v>
      </c>
      <c r="O392" s="1">
        <v>160581</v>
      </c>
      <c r="U392" s="1">
        <v>2388</v>
      </c>
      <c r="AA392" s="1">
        <v>15</v>
      </c>
      <c r="AG392" s="7">
        <f>IF(Q392&gt;0,RANK(Q392,(N392:P392,Q392:AE392)),0)</f>
        <v>0</v>
      </c>
      <c r="AH392" s="7">
        <f>IF(R392&gt;0,RANK(R392,(N392:P392,Q392:AE392)),0)</f>
        <v>0</v>
      </c>
      <c r="AI392" s="7">
        <f>IF(T392&gt;0,RANK(T392,(N392:P392,Q392:AE392)),0)</f>
        <v>0</v>
      </c>
      <c r="AJ392" s="7">
        <f>IF(S392&gt;0,RANK(S392,(N392:P392,Q392:AE392)),0)</f>
        <v>0</v>
      </c>
      <c r="AK392" s="2">
        <f t="shared" si="155"/>
        <v>0</v>
      </c>
      <c r="AL392" s="2">
        <f t="shared" si="156"/>
        <v>0</v>
      </c>
      <c r="AM392" s="2">
        <f t="shared" si="157"/>
        <v>0</v>
      </c>
      <c r="AN392" s="2">
        <f t="shared" si="158"/>
        <v>0</v>
      </c>
      <c r="AP392" t="s">
        <v>1851</v>
      </c>
      <c r="AQ392" t="s">
        <v>280</v>
      </c>
      <c r="AT392" s="104">
        <v>12</v>
      </c>
      <c r="AU392" s="102">
        <v>99</v>
      </c>
      <c r="AV392" s="108">
        <f t="shared" si="159"/>
        <v>12099</v>
      </c>
      <c r="AX392" s="7" t="s">
        <v>538</v>
      </c>
    </row>
    <row r="393" spans="1:50" hidden="1" outlineLevel="1">
      <c r="A393" t="s">
        <v>1540</v>
      </c>
      <c r="B393" t="s">
        <v>280</v>
      </c>
      <c r="C393" s="1">
        <f t="shared" si="149"/>
        <v>129563</v>
      </c>
      <c r="D393" s="7">
        <f>RANK(N393,(N393:P393,Q393:AE393))</f>
        <v>2</v>
      </c>
      <c r="E393" s="7">
        <f>RANK(O393,(N393:P393,Q393:AE393))</f>
        <v>1</v>
      </c>
      <c r="F393" s="7">
        <f>IF(P393&gt;0,RANK(P393,(N393:P393,Q393:AE393)),0)</f>
        <v>0</v>
      </c>
      <c r="G393" s="1">
        <f t="shared" si="150"/>
        <v>22427</v>
      </c>
      <c r="H393" s="2">
        <f t="shared" si="148"/>
        <v>0.17309725770474596</v>
      </c>
      <c r="I393" s="2"/>
      <c r="J393" s="2">
        <f t="shared" si="151"/>
        <v>0.40678280064524597</v>
      </c>
      <c r="K393" s="2">
        <f t="shared" si="152"/>
        <v>0.5798800583499919</v>
      </c>
      <c r="L393" s="2">
        <f t="shared" si="153"/>
        <v>0</v>
      </c>
      <c r="M393" s="2">
        <f t="shared" si="154"/>
        <v>1.3337141004762132E-2</v>
      </c>
      <c r="N393" s="1">
        <v>52704</v>
      </c>
      <c r="O393" s="1">
        <v>75131</v>
      </c>
      <c r="U393" s="1">
        <v>1721</v>
      </c>
      <c r="AA393" s="1">
        <v>7</v>
      </c>
      <c r="AG393" s="7">
        <f>IF(Q393&gt;0,RANK(Q393,(N393:P393,Q393:AE393)),0)</f>
        <v>0</v>
      </c>
      <c r="AH393" s="7">
        <f>IF(R393&gt;0,RANK(R393,(N393:P393,Q393:AE393)),0)</f>
        <v>0</v>
      </c>
      <c r="AI393" s="7">
        <f>IF(T393&gt;0,RANK(T393,(N393:P393,Q393:AE393)),0)</f>
        <v>0</v>
      </c>
      <c r="AJ393" s="7">
        <f>IF(S393&gt;0,RANK(S393,(N393:P393,Q393:AE393)),0)</f>
        <v>0</v>
      </c>
      <c r="AK393" s="2">
        <f t="shared" si="155"/>
        <v>0</v>
      </c>
      <c r="AL393" s="2">
        <f t="shared" si="156"/>
        <v>0</v>
      </c>
      <c r="AM393" s="2">
        <f t="shared" si="157"/>
        <v>0</v>
      </c>
      <c r="AN393" s="2">
        <f t="shared" si="158"/>
        <v>0</v>
      </c>
      <c r="AP393" t="s">
        <v>1540</v>
      </c>
      <c r="AQ393" t="s">
        <v>280</v>
      </c>
      <c r="AT393" s="104">
        <v>12</v>
      </c>
      <c r="AU393" s="102">
        <v>101</v>
      </c>
      <c r="AV393" s="108">
        <f t="shared" si="159"/>
        <v>12101</v>
      </c>
      <c r="AX393" s="7" t="s">
        <v>538</v>
      </c>
    </row>
    <row r="394" spans="1:50" hidden="1" outlineLevel="1">
      <c r="A394" t="s">
        <v>1578</v>
      </c>
      <c r="B394" t="s">
        <v>280</v>
      </c>
      <c r="C394" s="1">
        <f t="shared" si="149"/>
        <v>334436</v>
      </c>
      <c r="D394" s="7">
        <f>RANK(N394,(N394:P394,Q394:AE394))</f>
        <v>2</v>
      </c>
      <c r="E394" s="7">
        <f>RANK(O394,(N394:P394,Q394:AE394))</f>
        <v>1</v>
      </c>
      <c r="F394" s="7">
        <f>IF(P394&gt;0,RANK(P394,(N394:P394,Q394:AE394)),0)</f>
        <v>0</v>
      </c>
      <c r="G394" s="1">
        <f t="shared" si="150"/>
        <v>39331</v>
      </c>
      <c r="H394" s="2">
        <f t="shared" si="148"/>
        <v>0.11760396608020668</v>
      </c>
      <c r="I394" s="2"/>
      <c r="J394" s="2">
        <f t="shared" si="151"/>
        <v>0.43696252795751656</v>
      </c>
      <c r="K394" s="2">
        <f t="shared" si="152"/>
        <v>0.55456649403772318</v>
      </c>
      <c r="L394" s="2">
        <f t="shared" si="153"/>
        <v>0</v>
      </c>
      <c r="M394" s="2">
        <f t="shared" si="154"/>
        <v>8.4709780047602656E-3</v>
      </c>
      <c r="N394" s="1">
        <v>146136</v>
      </c>
      <c r="O394" s="1">
        <v>185467</v>
      </c>
      <c r="U394" s="1">
        <v>2816</v>
      </c>
      <c r="AA394" s="1">
        <v>17</v>
      </c>
      <c r="AG394" s="7">
        <f>IF(Q394&gt;0,RANK(Q394,(N394:P394,Q394:AE394)),0)</f>
        <v>0</v>
      </c>
      <c r="AH394" s="7">
        <f>IF(R394&gt;0,RANK(R394,(N394:P394,Q394:AE394)),0)</f>
        <v>0</v>
      </c>
      <c r="AI394" s="7">
        <f>IF(T394&gt;0,RANK(T394,(N394:P394,Q394:AE394)),0)</f>
        <v>0</v>
      </c>
      <c r="AJ394" s="7">
        <f>IF(S394&gt;0,RANK(S394,(N394:P394,Q394:AE394)),0)</f>
        <v>0</v>
      </c>
      <c r="AK394" s="2">
        <f t="shared" si="155"/>
        <v>0</v>
      </c>
      <c r="AL394" s="2">
        <f t="shared" si="156"/>
        <v>0</v>
      </c>
      <c r="AM394" s="2">
        <f t="shared" si="157"/>
        <v>0</v>
      </c>
      <c r="AN394" s="2">
        <f t="shared" si="158"/>
        <v>0</v>
      </c>
      <c r="AP394" t="s">
        <v>1578</v>
      </c>
      <c r="AQ394" t="s">
        <v>280</v>
      </c>
      <c r="AT394" s="104">
        <v>12</v>
      </c>
      <c r="AU394" s="102">
        <v>103</v>
      </c>
      <c r="AV394" s="108">
        <f t="shared" si="159"/>
        <v>12103</v>
      </c>
      <c r="AX394" s="7" t="s">
        <v>538</v>
      </c>
    </row>
    <row r="395" spans="1:50" hidden="1" outlineLevel="1">
      <c r="A395" t="s">
        <v>1579</v>
      </c>
      <c r="B395" t="s">
        <v>280</v>
      </c>
      <c r="C395" s="1">
        <f t="shared" si="149"/>
        <v>142554</v>
      </c>
      <c r="D395" s="7">
        <f>RANK(N395,(N395:P395,Q395:AE395))</f>
        <v>2</v>
      </c>
      <c r="E395" s="7">
        <f>RANK(O395,(N395:P395,Q395:AE395))</f>
        <v>1</v>
      </c>
      <c r="F395" s="7">
        <f>IF(P395&gt;0,RANK(P395,(N395:P395,Q395:AE395)),0)</f>
        <v>0</v>
      </c>
      <c r="G395" s="1">
        <f t="shared" si="150"/>
        <v>33023</v>
      </c>
      <c r="H395" s="2">
        <f t="shared" si="148"/>
        <v>0.23165256674663637</v>
      </c>
      <c r="I395" s="2"/>
      <c r="J395" s="2">
        <f t="shared" si="151"/>
        <v>0.38090127250024552</v>
      </c>
      <c r="K395" s="2">
        <f t="shared" si="152"/>
        <v>0.61255383924688189</v>
      </c>
      <c r="L395" s="2">
        <f t="shared" si="153"/>
        <v>0</v>
      </c>
      <c r="M395" s="2">
        <f t="shared" si="154"/>
        <v>6.5448882528725827E-3</v>
      </c>
      <c r="N395" s="1">
        <v>54299</v>
      </c>
      <c r="O395" s="1">
        <v>87322</v>
      </c>
      <c r="U395" s="1">
        <v>931</v>
      </c>
      <c r="AA395" s="1">
        <v>2</v>
      </c>
      <c r="AG395" s="7">
        <f>IF(Q395&gt;0,RANK(Q395,(N395:P395,Q395:AE395)),0)</f>
        <v>0</v>
      </c>
      <c r="AH395" s="7">
        <f>IF(R395&gt;0,RANK(R395,(N395:P395,Q395:AE395)),0)</f>
        <v>0</v>
      </c>
      <c r="AI395" s="7">
        <f>IF(T395&gt;0,RANK(T395,(N395:P395,Q395:AE395)),0)</f>
        <v>0</v>
      </c>
      <c r="AJ395" s="7">
        <f>IF(S395&gt;0,RANK(S395,(N395:P395,Q395:AE395)),0)</f>
        <v>0</v>
      </c>
      <c r="AK395" s="2">
        <f t="shared" si="155"/>
        <v>0</v>
      </c>
      <c r="AL395" s="2">
        <f t="shared" si="156"/>
        <v>0</v>
      </c>
      <c r="AM395" s="2">
        <f t="shared" si="157"/>
        <v>0</v>
      </c>
      <c r="AN395" s="2">
        <f t="shared" si="158"/>
        <v>0</v>
      </c>
      <c r="AP395" t="s">
        <v>1579</v>
      </c>
      <c r="AQ395" t="s">
        <v>280</v>
      </c>
      <c r="AT395" s="104">
        <v>12</v>
      </c>
      <c r="AU395" s="102">
        <v>105</v>
      </c>
      <c r="AV395" s="108">
        <f t="shared" si="159"/>
        <v>12105</v>
      </c>
      <c r="AX395" s="7" t="s">
        <v>538</v>
      </c>
    </row>
    <row r="396" spans="1:50" hidden="1" outlineLevel="1">
      <c r="A396" t="s">
        <v>1580</v>
      </c>
      <c r="B396" t="s">
        <v>280</v>
      </c>
      <c r="C396" s="1">
        <f t="shared" si="149"/>
        <v>22323</v>
      </c>
      <c r="D396" s="7">
        <f>RANK(N396,(N396:P396,Q396:AE396))</f>
        <v>2</v>
      </c>
      <c r="E396" s="7">
        <f>RANK(O396,(N396:P396,Q396:AE396))</f>
        <v>1</v>
      </c>
      <c r="F396" s="7">
        <f>IF(P396&gt;0,RANK(P396,(N396:P396,Q396:AE396)),0)</f>
        <v>0</v>
      </c>
      <c r="G396" s="1">
        <f t="shared" si="150"/>
        <v>4090</v>
      </c>
      <c r="H396" s="2">
        <f t="shared" si="148"/>
        <v>0.18321910137526318</v>
      </c>
      <c r="I396" s="2"/>
      <c r="J396" s="2">
        <f t="shared" si="151"/>
        <v>0.40361958518120322</v>
      </c>
      <c r="K396" s="2">
        <f t="shared" si="152"/>
        <v>0.58683868655646643</v>
      </c>
      <c r="L396" s="2">
        <f t="shared" si="153"/>
        <v>0</v>
      </c>
      <c r="M396" s="2">
        <f t="shared" si="154"/>
        <v>9.5417282623303512E-3</v>
      </c>
      <c r="N396" s="1">
        <v>9010</v>
      </c>
      <c r="O396" s="1">
        <v>13100</v>
      </c>
      <c r="U396" s="1">
        <v>213</v>
      </c>
      <c r="AA396" s="1">
        <v>0</v>
      </c>
      <c r="AG396" s="7">
        <f>IF(Q396&gt;0,RANK(Q396,(N396:P396,Q396:AE396)),0)</f>
        <v>0</v>
      </c>
      <c r="AH396" s="7">
        <f>IF(R396&gt;0,RANK(R396,(N396:P396,Q396:AE396)),0)</f>
        <v>0</v>
      </c>
      <c r="AI396" s="7">
        <f>IF(T396&gt;0,RANK(T396,(N396:P396,Q396:AE396)),0)</f>
        <v>0</v>
      </c>
      <c r="AJ396" s="7">
        <f>IF(S396&gt;0,RANK(S396,(N396:P396,Q396:AE396)),0)</f>
        <v>0</v>
      </c>
      <c r="AK396" s="2">
        <f t="shared" si="155"/>
        <v>0</v>
      </c>
      <c r="AL396" s="2">
        <f t="shared" si="156"/>
        <v>0</v>
      </c>
      <c r="AM396" s="2">
        <f t="shared" si="157"/>
        <v>0</v>
      </c>
      <c r="AN396" s="2">
        <f t="shared" si="158"/>
        <v>0</v>
      </c>
      <c r="AP396" t="s">
        <v>1580</v>
      </c>
      <c r="AQ396" t="s">
        <v>280</v>
      </c>
      <c r="AT396" s="104">
        <v>12</v>
      </c>
      <c r="AU396" s="102">
        <v>107</v>
      </c>
      <c r="AV396" s="108">
        <f t="shared" si="159"/>
        <v>12107</v>
      </c>
      <c r="AX396" s="7" t="s">
        <v>538</v>
      </c>
    </row>
    <row r="397" spans="1:50" hidden="1" outlineLevel="1">
      <c r="A397" t="s">
        <v>2931</v>
      </c>
      <c r="B397" t="s">
        <v>280</v>
      </c>
      <c r="C397" s="1">
        <f t="shared" si="149"/>
        <v>55932</v>
      </c>
      <c r="D397" s="7">
        <f>RANK(N397,(N397:P397,Q397:AE397))</f>
        <v>2</v>
      </c>
      <c r="E397" s="7">
        <f>RANK(O397,(N397:P397,Q397:AE397))</f>
        <v>1</v>
      </c>
      <c r="F397" s="7">
        <f>IF(P397&gt;0,RANK(P397,(N397:P397,Q397:AE397)),0)</f>
        <v>0</v>
      </c>
      <c r="G397" s="1">
        <f t="shared" si="150"/>
        <v>24544</v>
      </c>
      <c r="H397" s="2">
        <f t="shared" si="148"/>
        <v>0.43881856540084391</v>
      </c>
      <c r="I397" s="2"/>
      <c r="J397" s="2">
        <f t="shared" si="151"/>
        <v>0.27733676607308877</v>
      </c>
      <c r="K397" s="2">
        <f t="shared" si="152"/>
        <v>0.71615533147393262</v>
      </c>
      <c r="L397" s="2">
        <f t="shared" si="153"/>
        <v>0</v>
      </c>
      <c r="M397" s="2">
        <f t="shared" si="154"/>
        <v>6.5079024529786089E-3</v>
      </c>
      <c r="N397" s="1">
        <v>15512</v>
      </c>
      <c r="O397" s="1">
        <v>40056</v>
      </c>
      <c r="U397" s="1">
        <v>362</v>
      </c>
      <c r="AA397" s="1">
        <v>2</v>
      </c>
      <c r="AG397" s="7">
        <f>IF(Q397&gt;0,RANK(Q397,(N397:P397,Q397:AE397)),0)</f>
        <v>0</v>
      </c>
      <c r="AH397" s="7">
        <f>IF(R397&gt;0,RANK(R397,(N397:P397,Q397:AE397)),0)</f>
        <v>0</v>
      </c>
      <c r="AI397" s="7">
        <f>IF(T397&gt;0,RANK(T397,(N397:P397,Q397:AE397)),0)</f>
        <v>0</v>
      </c>
      <c r="AJ397" s="7">
        <f>IF(S397&gt;0,RANK(S397,(N397:P397,Q397:AE397)),0)</f>
        <v>0</v>
      </c>
      <c r="AK397" s="2">
        <f t="shared" si="155"/>
        <v>0</v>
      </c>
      <c r="AL397" s="2">
        <f t="shared" si="156"/>
        <v>0</v>
      </c>
      <c r="AM397" s="2">
        <f t="shared" si="157"/>
        <v>0</v>
      </c>
      <c r="AN397" s="2">
        <f t="shared" si="158"/>
        <v>0</v>
      </c>
      <c r="AP397" t="s">
        <v>2931</v>
      </c>
      <c r="AQ397" t="s">
        <v>280</v>
      </c>
      <c r="AT397" s="104">
        <v>12</v>
      </c>
      <c r="AU397" s="102">
        <v>109</v>
      </c>
      <c r="AV397" s="108">
        <f t="shared" si="159"/>
        <v>12109</v>
      </c>
      <c r="AX397" s="7" t="s">
        <v>538</v>
      </c>
    </row>
    <row r="398" spans="1:50" hidden="1" outlineLevel="1">
      <c r="A398" t="s">
        <v>2188</v>
      </c>
      <c r="B398" t="s">
        <v>280</v>
      </c>
      <c r="C398" s="1">
        <f t="shared" si="149"/>
        <v>67441</v>
      </c>
      <c r="D398" s="7">
        <f>RANK(N398,(N398:P398,Q398:AE398))</f>
        <v>2</v>
      </c>
      <c r="E398" s="7">
        <f>RANK(O398,(N398:P398,Q398:AE398))</f>
        <v>1</v>
      </c>
      <c r="F398" s="7">
        <f>IF(P398&gt;0,RANK(P398,(N398:P398,Q398:AE398)),0)</f>
        <v>0</v>
      </c>
      <c r="G398" s="1">
        <f t="shared" si="150"/>
        <v>5022</v>
      </c>
      <c r="H398" s="2">
        <f t="shared" si="148"/>
        <v>7.446508800284693E-2</v>
      </c>
      <c r="I398" s="2"/>
      <c r="J398" s="2">
        <f t="shared" si="151"/>
        <v>0.45837102059578</v>
      </c>
      <c r="K398" s="2">
        <f t="shared" si="152"/>
        <v>0.53283610859862696</v>
      </c>
      <c r="L398" s="2">
        <f t="shared" si="153"/>
        <v>0</v>
      </c>
      <c r="M398" s="2">
        <f t="shared" si="154"/>
        <v>8.7928708055929894E-3</v>
      </c>
      <c r="N398" s="1">
        <v>30913</v>
      </c>
      <c r="O398" s="1">
        <v>35935</v>
      </c>
      <c r="U398" s="1">
        <v>590</v>
      </c>
      <c r="AA398" s="1">
        <v>3</v>
      </c>
      <c r="AG398" s="7">
        <f>IF(Q398&gt;0,RANK(Q398,(N398:P398,Q398:AE398)),0)</f>
        <v>0</v>
      </c>
      <c r="AH398" s="7">
        <f>IF(R398&gt;0,RANK(R398,(N398:P398,Q398:AE398)),0)</f>
        <v>0</v>
      </c>
      <c r="AI398" s="7">
        <f>IF(T398&gt;0,RANK(T398,(N398:P398,Q398:AE398)),0)</f>
        <v>0</v>
      </c>
      <c r="AJ398" s="7">
        <f>IF(S398&gt;0,RANK(S398,(N398:P398,Q398:AE398)),0)</f>
        <v>0</v>
      </c>
      <c r="AK398" s="2">
        <f t="shared" si="155"/>
        <v>0</v>
      </c>
      <c r="AL398" s="2">
        <f t="shared" si="156"/>
        <v>0</v>
      </c>
      <c r="AM398" s="2">
        <f t="shared" si="157"/>
        <v>0</v>
      </c>
      <c r="AN398" s="2">
        <f t="shared" si="158"/>
        <v>0</v>
      </c>
      <c r="AP398" t="s">
        <v>2188</v>
      </c>
      <c r="AQ398" t="s">
        <v>280</v>
      </c>
      <c r="AT398" s="104">
        <v>12</v>
      </c>
      <c r="AU398" s="102">
        <v>111</v>
      </c>
      <c r="AV398" s="108">
        <f t="shared" si="159"/>
        <v>12111</v>
      </c>
      <c r="AX398" s="7" t="s">
        <v>538</v>
      </c>
    </row>
    <row r="399" spans="1:50" hidden="1" outlineLevel="1">
      <c r="A399" t="s">
        <v>2071</v>
      </c>
      <c r="B399" t="s">
        <v>280</v>
      </c>
      <c r="C399" s="1">
        <f t="shared" si="149"/>
        <v>43739</v>
      </c>
      <c r="D399" s="7">
        <f>RANK(N399,(N399:P399,Q399:AE399))</f>
        <v>2</v>
      </c>
      <c r="E399" s="7">
        <f>RANK(O399,(N399:P399,Q399:AE399))</f>
        <v>1</v>
      </c>
      <c r="F399" s="7">
        <f>IF(P399&gt;0,RANK(P399,(N399:P399,Q399:AE399)),0)</f>
        <v>0</v>
      </c>
      <c r="G399" s="1">
        <f t="shared" si="150"/>
        <v>22106</v>
      </c>
      <c r="H399" s="2">
        <f t="shared" si="148"/>
        <v>0.50540707377854999</v>
      </c>
      <c r="I399" s="2"/>
      <c r="J399" s="2">
        <f t="shared" si="151"/>
        <v>0.24344406593657833</v>
      </c>
      <c r="K399" s="2">
        <f t="shared" si="152"/>
        <v>0.7488511397151284</v>
      </c>
      <c r="L399" s="2">
        <f t="shared" si="153"/>
        <v>0</v>
      </c>
      <c r="M399" s="2">
        <f t="shared" si="154"/>
        <v>7.7047943482932979E-3</v>
      </c>
      <c r="N399" s="1">
        <v>10648</v>
      </c>
      <c r="O399" s="1">
        <v>32754</v>
      </c>
      <c r="U399" s="1">
        <v>337</v>
      </c>
      <c r="AA399" s="1">
        <v>0</v>
      </c>
      <c r="AG399" s="7">
        <f>IF(Q399&gt;0,RANK(Q399,(N399:P399,Q399:AE399)),0)</f>
        <v>0</v>
      </c>
      <c r="AH399" s="7">
        <f>IF(R399&gt;0,RANK(R399,(N399:P399,Q399:AE399)),0)</f>
        <v>0</v>
      </c>
      <c r="AI399" s="7">
        <f>IF(T399&gt;0,RANK(T399,(N399:P399,Q399:AE399)),0)</f>
        <v>0</v>
      </c>
      <c r="AJ399" s="7">
        <f>IF(S399&gt;0,RANK(S399,(N399:P399,Q399:AE399)),0)</f>
        <v>0</v>
      </c>
      <c r="AK399" s="2">
        <f t="shared" si="155"/>
        <v>0</v>
      </c>
      <c r="AL399" s="2">
        <f t="shared" si="156"/>
        <v>0</v>
      </c>
      <c r="AM399" s="2">
        <f t="shared" si="157"/>
        <v>0</v>
      </c>
      <c r="AN399" s="2">
        <f t="shared" si="158"/>
        <v>0</v>
      </c>
      <c r="AP399" t="s">
        <v>2071</v>
      </c>
      <c r="AQ399" t="s">
        <v>280</v>
      </c>
      <c r="AR399">
        <v>1</v>
      </c>
      <c r="AT399" s="104">
        <v>12</v>
      </c>
      <c r="AU399" s="102">
        <v>113</v>
      </c>
      <c r="AV399" s="108">
        <f t="shared" si="159"/>
        <v>12113</v>
      </c>
      <c r="AX399" s="7" t="s">
        <v>538</v>
      </c>
    </row>
    <row r="400" spans="1:50" hidden="1" outlineLevel="1">
      <c r="A400" t="s">
        <v>1827</v>
      </c>
      <c r="B400" t="s">
        <v>280</v>
      </c>
      <c r="C400" s="1">
        <f t="shared" si="149"/>
        <v>139172</v>
      </c>
      <c r="D400" s="7">
        <f>RANK(N400,(N400:P400,Q400:AE400))</f>
        <v>2</v>
      </c>
      <c r="E400" s="7">
        <f>RANK(O400,(N400:P400,Q400:AE400))</f>
        <v>1</v>
      </c>
      <c r="F400" s="7">
        <f>IF(P400&gt;0,RANK(P400,(N400:P400,Q400:AE400)),0)</f>
        <v>0</v>
      </c>
      <c r="G400" s="1">
        <f t="shared" si="150"/>
        <v>26815</v>
      </c>
      <c r="H400" s="2">
        <f t="shared" si="148"/>
        <v>0.19267525076883282</v>
      </c>
      <c r="I400" s="2"/>
      <c r="J400" s="2">
        <f t="shared" si="151"/>
        <v>0.39880866841031243</v>
      </c>
      <c r="K400" s="2">
        <f t="shared" si="152"/>
        <v>0.59148391917914522</v>
      </c>
      <c r="L400" s="2">
        <f t="shared" si="153"/>
        <v>0</v>
      </c>
      <c r="M400" s="2">
        <f t="shared" si="154"/>
        <v>9.7074124105422932E-3</v>
      </c>
      <c r="N400" s="1">
        <v>55503</v>
      </c>
      <c r="O400" s="1">
        <v>82318</v>
      </c>
      <c r="U400" s="1">
        <v>1347</v>
      </c>
      <c r="AA400" s="1">
        <v>4</v>
      </c>
      <c r="AG400" s="7">
        <f>IF(Q400&gt;0,RANK(Q400,(N400:P400,Q400:AE400)),0)</f>
        <v>0</v>
      </c>
      <c r="AH400" s="7">
        <f>IF(R400&gt;0,RANK(R400,(N400:P400,Q400:AE400)),0)</f>
        <v>0</v>
      </c>
      <c r="AI400" s="7">
        <f>IF(T400&gt;0,RANK(T400,(N400:P400,Q400:AE400)),0)</f>
        <v>0</v>
      </c>
      <c r="AJ400" s="7">
        <f>IF(S400&gt;0,RANK(S400,(N400:P400,Q400:AE400)),0)</f>
        <v>0</v>
      </c>
      <c r="AK400" s="2">
        <f t="shared" si="155"/>
        <v>0</v>
      </c>
      <c r="AL400" s="2">
        <f t="shared" si="156"/>
        <v>0</v>
      </c>
      <c r="AM400" s="2">
        <f t="shared" si="157"/>
        <v>0</v>
      </c>
      <c r="AN400" s="2">
        <f t="shared" si="158"/>
        <v>0</v>
      </c>
      <c r="AP400" t="s">
        <v>1827</v>
      </c>
      <c r="AQ400" t="s">
        <v>280</v>
      </c>
      <c r="AR400">
        <v>13</v>
      </c>
      <c r="AT400" s="104">
        <v>12</v>
      </c>
      <c r="AU400" s="102">
        <v>115</v>
      </c>
      <c r="AV400" s="108">
        <f t="shared" si="159"/>
        <v>12115</v>
      </c>
      <c r="AX400" s="7" t="s">
        <v>538</v>
      </c>
    </row>
    <row r="401" spans="1:50" hidden="1" outlineLevel="1">
      <c r="A401" t="s">
        <v>897</v>
      </c>
      <c r="B401" t="s">
        <v>280</v>
      </c>
      <c r="C401" s="1">
        <f t="shared" si="149"/>
        <v>119397</v>
      </c>
      <c r="D401" s="7">
        <f>RANK(N401,(N401:P401,Q401:AE401))</f>
        <v>2</v>
      </c>
      <c r="E401" s="7">
        <f>RANK(O401,(N401:P401,Q401:AE401))</f>
        <v>1</v>
      </c>
      <c r="F401" s="7">
        <f>IF(P401&gt;0,RANK(P401,(N401:P401,Q401:AE401)),0)</f>
        <v>0</v>
      </c>
      <c r="G401" s="1">
        <f t="shared" si="150"/>
        <v>33944</v>
      </c>
      <c r="H401" s="2">
        <f t="shared" si="148"/>
        <v>0.28429525029942126</v>
      </c>
      <c r="I401" s="2"/>
      <c r="J401" s="2">
        <f t="shared" si="151"/>
        <v>0.35475765722756852</v>
      </c>
      <c r="K401" s="2">
        <f t="shared" si="152"/>
        <v>0.63905290752698984</v>
      </c>
      <c r="L401" s="2">
        <f t="shared" si="153"/>
        <v>0</v>
      </c>
      <c r="M401" s="2">
        <f t="shared" si="154"/>
        <v>6.1894352454415769E-3</v>
      </c>
      <c r="N401" s="1">
        <v>42357</v>
      </c>
      <c r="O401" s="1">
        <v>76301</v>
      </c>
      <c r="U401" s="1">
        <v>728</v>
      </c>
      <c r="AA401" s="1">
        <v>11</v>
      </c>
      <c r="AG401" s="7">
        <f>IF(Q401&gt;0,RANK(Q401,(N401:P401,Q401:AE401)),0)</f>
        <v>0</v>
      </c>
      <c r="AH401" s="7">
        <f>IF(R401&gt;0,RANK(R401,(N401:P401,Q401:AE401)),0)</f>
        <v>0</v>
      </c>
      <c r="AI401" s="7">
        <f>IF(T401&gt;0,RANK(T401,(N401:P401,Q401:AE401)),0)</f>
        <v>0</v>
      </c>
      <c r="AJ401" s="7">
        <f>IF(S401&gt;0,RANK(S401,(N401:P401,Q401:AE401)),0)</f>
        <v>0</v>
      </c>
      <c r="AK401" s="2">
        <f t="shared" si="155"/>
        <v>0</v>
      </c>
      <c r="AL401" s="2">
        <f t="shared" si="156"/>
        <v>0</v>
      </c>
      <c r="AM401" s="2">
        <f t="shared" si="157"/>
        <v>0</v>
      </c>
      <c r="AN401" s="2">
        <f t="shared" si="158"/>
        <v>0</v>
      </c>
      <c r="AP401" t="s">
        <v>897</v>
      </c>
      <c r="AQ401" t="s">
        <v>280</v>
      </c>
      <c r="AT401" s="104">
        <v>12</v>
      </c>
      <c r="AU401" s="102">
        <v>117</v>
      </c>
      <c r="AV401" s="108">
        <f t="shared" si="159"/>
        <v>12117</v>
      </c>
      <c r="AX401" s="7" t="s">
        <v>538</v>
      </c>
    </row>
    <row r="402" spans="1:50" hidden="1" outlineLevel="1">
      <c r="A402" t="s">
        <v>1624</v>
      </c>
      <c r="B402" t="s">
        <v>280</v>
      </c>
      <c r="C402" s="1">
        <f t="shared" si="149"/>
        <v>22712</v>
      </c>
      <c r="D402" s="7">
        <f>RANK(N402,(N402:P402,Q402:AE402))</f>
        <v>2</v>
      </c>
      <c r="E402" s="7">
        <f>RANK(O402,(N402:P402,Q402:AE402))</f>
        <v>1</v>
      </c>
      <c r="F402" s="7">
        <f>IF(P402&gt;0,RANK(P402,(N402:P402,Q402:AE402)),0)</f>
        <v>0</v>
      </c>
      <c r="G402" s="1">
        <f t="shared" si="150"/>
        <v>7586</v>
      </c>
      <c r="H402" s="2">
        <f t="shared" si="148"/>
        <v>0.33400845368087356</v>
      </c>
      <c r="I402" s="2"/>
      <c r="J402" s="2">
        <f t="shared" si="151"/>
        <v>0.32788834096512859</v>
      </c>
      <c r="K402" s="2">
        <f t="shared" si="152"/>
        <v>0.66189679464600215</v>
      </c>
      <c r="L402" s="2">
        <f t="shared" si="153"/>
        <v>0</v>
      </c>
      <c r="M402" s="2">
        <f t="shared" si="154"/>
        <v>1.0214864388869316E-2</v>
      </c>
      <c r="N402" s="1">
        <v>7447</v>
      </c>
      <c r="O402" s="1">
        <v>15033</v>
      </c>
      <c r="U402" s="1">
        <v>232</v>
      </c>
      <c r="AA402" s="1">
        <v>0</v>
      </c>
      <c r="AG402" s="7">
        <f>IF(Q402&gt;0,RANK(Q402,(N402:P402,Q402:AE402)),0)</f>
        <v>0</v>
      </c>
      <c r="AH402" s="7">
        <f>IF(R402&gt;0,RANK(R402,(N402:P402,Q402:AE402)),0)</f>
        <v>0</v>
      </c>
      <c r="AI402" s="7">
        <f>IF(T402&gt;0,RANK(T402,(N402:P402,Q402:AE402)),0)</f>
        <v>0</v>
      </c>
      <c r="AJ402" s="7">
        <f>IF(S402&gt;0,RANK(S402,(N402:P402,Q402:AE402)),0)</f>
        <v>0</v>
      </c>
      <c r="AK402" s="2">
        <f t="shared" si="155"/>
        <v>0</v>
      </c>
      <c r="AL402" s="2">
        <f t="shared" si="156"/>
        <v>0</v>
      </c>
      <c r="AM402" s="2">
        <f t="shared" si="157"/>
        <v>0</v>
      </c>
      <c r="AN402" s="2">
        <f t="shared" si="158"/>
        <v>0</v>
      </c>
      <c r="AP402" t="s">
        <v>1624</v>
      </c>
      <c r="AQ402" t="s">
        <v>280</v>
      </c>
      <c r="AR402">
        <v>6</v>
      </c>
      <c r="AT402" s="104">
        <v>12</v>
      </c>
      <c r="AU402" s="102">
        <v>119</v>
      </c>
      <c r="AV402" s="108">
        <f t="shared" si="159"/>
        <v>12119</v>
      </c>
      <c r="AX402" s="7" t="s">
        <v>538</v>
      </c>
    </row>
    <row r="403" spans="1:50" hidden="1" outlineLevel="1">
      <c r="A403" t="s">
        <v>2929</v>
      </c>
      <c r="B403" t="s">
        <v>280</v>
      </c>
      <c r="C403" s="1">
        <f t="shared" si="149"/>
        <v>11099</v>
      </c>
      <c r="D403" s="7">
        <f>RANK(N403,(N403:P403,Q403:AE403))</f>
        <v>2</v>
      </c>
      <c r="E403" s="7">
        <f>RANK(O403,(N403:P403,Q403:AE403))</f>
        <v>1</v>
      </c>
      <c r="F403" s="7">
        <f>IF(P403&gt;0,RANK(P403,(N403:P403,Q403:AE403)),0)</f>
        <v>0</v>
      </c>
      <c r="G403" s="1">
        <f t="shared" si="150"/>
        <v>3157</v>
      </c>
      <c r="H403" s="2">
        <f t="shared" si="148"/>
        <v>0.28444003964321107</v>
      </c>
      <c r="I403" s="2"/>
      <c r="J403" s="2">
        <f t="shared" si="151"/>
        <v>0.35237408775565365</v>
      </c>
      <c r="K403" s="2">
        <f t="shared" si="152"/>
        <v>0.63681412739886478</v>
      </c>
      <c r="L403" s="2">
        <f t="shared" si="153"/>
        <v>0</v>
      </c>
      <c r="M403" s="2">
        <f t="shared" si="154"/>
        <v>1.081178484548162E-2</v>
      </c>
      <c r="N403" s="1">
        <v>3911</v>
      </c>
      <c r="O403" s="1">
        <v>7068</v>
      </c>
      <c r="U403" s="1">
        <v>120</v>
      </c>
      <c r="AA403" s="1">
        <v>0</v>
      </c>
      <c r="AG403" s="7">
        <f>IF(Q403&gt;0,RANK(Q403,(N403:P403,Q403:AE403)),0)</f>
        <v>0</v>
      </c>
      <c r="AH403" s="7">
        <f>IF(R403&gt;0,RANK(R403,(N403:P403,Q403:AE403)),0)</f>
        <v>0</v>
      </c>
      <c r="AI403" s="7">
        <f>IF(T403&gt;0,RANK(T403,(N403:P403,Q403:AE403)),0)</f>
        <v>0</v>
      </c>
      <c r="AJ403" s="7">
        <f>IF(S403&gt;0,RANK(S403,(N403:P403,Q403:AE403)),0)</f>
        <v>0</v>
      </c>
      <c r="AK403" s="2">
        <f t="shared" si="155"/>
        <v>0</v>
      </c>
      <c r="AL403" s="2">
        <f t="shared" si="156"/>
        <v>0</v>
      </c>
      <c r="AM403" s="2">
        <f t="shared" si="157"/>
        <v>0</v>
      </c>
      <c r="AN403" s="2">
        <f t="shared" si="158"/>
        <v>0</v>
      </c>
      <c r="AP403" t="s">
        <v>2929</v>
      </c>
      <c r="AQ403" t="s">
        <v>280</v>
      </c>
      <c r="AR403">
        <v>2</v>
      </c>
      <c r="AT403" s="104">
        <v>12</v>
      </c>
      <c r="AU403" s="102">
        <v>121</v>
      </c>
      <c r="AV403" s="108">
        <f t="shared" si="159"/>
        <v>12121</v>
      </c>
      <c r="AX403" s="7" t="s">
        <v>538</v>
      </c>
    </row>
    <row r="404" spans="1:50" hidden="1" outlineLevel="1">
      <c r="A404" t="s">
        <v>2930</v>
      </c>
      <c r="B404" t="s">
        <v>280</v>
      </c>
      <c r="C404" s="1">
        <f t="shared" si="149"/>
        <v>6001</v>
      </c>
      <c r="D404" s="7">
        <f>RANK(N404,(N404:P404,Q404:AE404))</f>
        <v>2</v>
      </c>
      <c r="E404" s="7">
        <f>RANK(O404,(N404:P404,Q404:AE404))</f>
        <v>1</v>
      </c>
      <c r="F404" s="7">
        <f>IF(P404&gt;0,RANK(P404,(N404:P404,Q404:AE404)),0)</f>
        <v>0</v>
      </c>
      <c r="G404" s="1">
        <f t="shared" si="150"/>
        <v>499</v>
      </c>
      <c r="H404" s="2">
        <f t="shared" si="148"/>
        <v>8.3152807865355768E-2</v>
      </c>
      <c r="I404" s="2"/>
      <c r="J404" s="2">
        <f t="shared" si="151"/>
        <v>0.45309115147475421</v>
      </c>
      <c r="K404" s="2">
        <f t="shared" si="152"/>
        <v>0.53624395934010993</v>
      </c>
      <c r="L404" s="2">
        <f t="shared" si="153"/>
        <v>0</v>
      </c>
      <c r="M404" s="2">
        <f t="shared" si="154"/>
        <v>1.0664889185135862E-2</v>
      </c>
      <c r="N404" s="1">
        <v>2719</v>
      </c>
      <c r="O404" s="1">
        <v>3218</v>
      </c>
      <c r="U404" s="1">
        <v>61</v>
      </c>
      <c r="AA404" s="1">
        <v>3</v>
      </c>
      <c r="AG404" s="7">
        <f>IF(Q404&gt;0,RANK(Q404,(N404:P404,Q404:AE404)),0)</f>
        <v>0</v>
      </c>
      <c r="AH404" s="7">
        <f>IF(R404&gt;0,RANK(R404,(N404:P404,Q404:AE404)),0)</f>
        <v>0</v>
      </c>
      <c r="AI404" s="7">
        <f>IF(T404&gt;0,RANK(T404,(N404:P404,Q404:AE404)),0)</f>
        <v>0</v>
      </c>
      <c r="AJ404" s="7">
        <f>IF(S404&gt;0,RANK(S404,(N404:P404,Q404:AE404)),0)</f>
        <v>0</v>
      </c>
      <c r="AK404" s="2">
        <f t="shared" si="155"/>
        <v>0</v>
      </c>
      <c r="AL404" s="2">
        <f t="shared" si="156"/>
        <v>0</v>
      </c>
      <c r="AM404" s="2">
        <f t="shared" si="157"/>
        <v>0</v>
      </c>
      <c r="AN404" s="2">
        <f t="shared" si="158"/>
        <v>0</v>
      </c>
      <c r="AP404" t="s">
        <v>2930</v>
      </c>
      <c r="AQ404" t="s">
        <v>280</v>
      </c>
      <c r="AR404">
        <v>2</v>
      </c>
      <c r="AT404" s="104">
        <v>12</v>
      </c>
      <c r="AU404" s="102">
        <v>123</v>
      </c>
      <c r="AV404" s="108">
        <f t="shared" si="159"/>
        <v>12123</v>
      </c>
      <c r="AX404" s="7" t="s">
        <v>538</v>
      </c>
    </row>
    <row r="405" spans="1:50" hidden="1" outlineLevel="1">
      <c r="A405" t="s">
        <v>2887</v>
      </c>
      <c r="B405" t="s">
        <v>280</v>
      </c>
      <c r="C405" s="1">
        <f t="shared" si="149"/>
        <v>3453</v>
      </c>
      <c r="D405" s="7">
        <f>RANK(N405,(N405:P405,Q405:AE405))</f>
        <v>2</v>
      </c>
      <c r="E405" s="7">
        <f>RANK(O405,(N405:P405,Q405:AE405))</f>
        <v>1</v>
      </c>
      <c r="F405" s="7">
        <f>IF(P405&gt;0,RANK(P405,(N405:P405,Q405:AE405)),0)</f>
        <v>0</v>
      </c>
      <c r="G405" s="1">
        <f t="shared" si="150"/>
        <v>196</v>
      </c>
      <c r="H405" s="2">
        <f t="shared" si="148"/>
        <v>5.6762235737040256E-2</v>
      </c>
      <c r="I405" s="2"/>
      <c r="J405" s="2">
        <f t="shared" si="151"/>
        <v>0.46655082536924414</v>
      </c>
      <c r="K405" s="2">
        <f t="shared" si="152"/>
        <v>0.52331306110628439</v>
      </c>
      <c r="L405" s="2">
        <f t="shared" si="153"/>
        <v>0</v>
      </c>
      <c r="M405" s="2">
        <f t="shared" si="154"/>
        <v>1.0136113524471524E-2</v>
      </c>
      <c r="N405" s="1">
        <v>1611</v>
      </c>
      <c r="O405" s="1">
        <v>1807</v>
      </c>
      <c r="U405" s="1">
        <v>35</v>
      </c>
      <c r="AA405" s="1">
        <v>0</v>
      </c>
      <c r="AG405" s="7">
        <f>IF(Q405&gt;0,RANK(Q405,(N405:P405,Q405:AE405)),0)</f>
        <v>0</v>
      </c>
      <c r="AH405" s="7">
        <f>IF(R405&gt;0,RANK(R405,(N405:P405,Q405:AE405)),0)</f>
        <v>0</v>
      </c>
      <c r="AI405" s="7">
        <f>IF(T405&gt;0,RANK(T405,(N405:P405,Q405:AE405)),0)</f>
        <v>0</v>
      </c>
      <c r="AJ405" s="7">
        <f>IF(S405&gt;0,RANK(S405,(N405:P405,Q405:AE405)),0)</f>
        <v>0</v>
      </c>
      <c r="AK405" s="2">
        <f t="shared" si="155"/>
        <v>0</v>
      </c>
      <c r="AL405" s="2">
        <f t="shared" si="156"/>
        <v>0</v>
      </c>
      <c r="AM405" s="2">
        <f t="shared" si="157"/>
        <v>0</v>
      </c>
      <c r="AN405" s="2">
        <f t="shared" si="158"/>
        <v>0</v>
      </c>
      <c r="AP405" t="s">
        <v>2887</v>
      </c>
      <c r="AQ405" t="s">
        <v>280</v>
      </c>
      <c r="AR405">
        <v>6</v>
      </c>
      <c r="AT405" s="104">
        <v>12</v>
      </c>
      <c r="AU405" s="102">
        <v>125</v>
      </c>
      <c r="AV405" s="108">
        <f t="shared" si="159"/>
        <v>12125</v>
      </c>
      <c r="AX405" s="7" t="s">
        <v>538</v>
      </c>
    </row>
    <row r="406" spans="1:50" hidden="1" outlineLevel="1">
      <c r="A406" t="s">
        <v>2927</v>
      </c>
      <c r="B406" t="s">
        <v>280</v>
      </c>
      <c r="C406" s="1">
        <f t="shared" si="149"/>
        <v>159084</v>
      </c>
      <c r="D406" s="7">
        <f>RANK(N406,(N406:P406,Q406:AE406))</f>
        <v>2</v>
      </c>
      <c r="E406" s="7">
        <f>RANK(O406,(N406:P406,Q406:AE406))</f>
        <v>1</v>
      </c>
      <c r="F406" s="7">
        <f>IF(P406&gt;0,RANK(P406,(N406:P406,Q406:AE406)),0)</f>
        <v>0</v>
      </c>
      <c r="G406" s="1">
        <f t="shared" si="150"/>
        <v>13386</v>
      </c>
      <c r="H406" s="2">
        <f t="shared" si="148"/>
        <v>8.4144225692087196E-2</v>
      </c>
      <c r="I406" s="2"/>
      <c r="J406" s="2">
        <f t="shared" si="151"/>
        <v>0.45389856930929573</v>
      </c>
      <c r="K406" s="2">
        <f t="shared" si="152"/>
        <v>0.53804279500138297</v>
      </c>
      <c r="L406" s="2">
        <f t="shared" si="153"/>
        <v>0</v>
      </c>
      <c r="M406" s="2">
        <f t="shared" si="154"/>
        <v>8.0586356893213029E-3</v>
      </c>
      <c r="N406" s="1">
        <v>72208</v>
      </c>
      <c r="O406" s="1">
        <v>85594</v>
      </c>
      <c r="U406" s="1">
        <v>1279</v>
      </c>
      <c r="AA406" s="1">
        <v>3</v>
      </c>
      <c r="AG406" s="7">
        <f>IF(Q406&gt;0,RANK(Q406,(N406:P406,Q406:AE406)),0)</f>
        <v>0</v>
      </c>
      <c r="AH406" s="7">
        <f>IF(R406&gt;0,RANK(R406,(N406:P406,Q406:AE406)),0)</f>
        <v>0</v>
      </c>
      <c r="AI406" s="7">
        <f>IF(T406&gt;0,RANK(T406,(N406:P406,Q406:AE406)),0)</f>
        <v>0</v>
      </c>
      <c r="AJ406" s="7">
        <f>IF(S406&gt;0,RANK(S406,(N406:P406,Q406:AE406)),0)</f>
        <v>0</v>
      </c>
      <c r="AK406" s="2">
        <f t="shared" si="155"/>
        <v>0</v>
      </c>
      <c r="AL406" s="2">
        <f t="shared" si="156"/>
        <v>0</v>
      </c>
      <c r="AM406" s="2">
        <f t="shared" si="157"/>
        <v>0</v>
      </c>
      <c r="AN406" s="2">
        <f t="shared" si="158"/>
        <v>0</v>
      </c>
      <c r="AP406" t="s">
        <v>2927</v>
      </c>
      <c r="AQ406" t="s">
        <v>280</v>
      </c>
      <c r="AT406" s="104">
        <v>12</v>
      </c>
      <c r="AU406" s="102">
        <v>127</v>
      </c>
      <c r="AV406" s="108">
        <f t="shared" si="159"/>
        <v>12127</v>
      </c>
      <c r="AX406" s="7" t="s">
        <v>538</v>
      </c>
    </row>
    <row r="407" spans="1:50" hidden="1" outlineLevel="1">
      <c r="A407" t="s">
        <v>2499</v>
      </c>
      <c r="B407" t="s">
        <v>280</v>
      </c>
      <c r="C407" s="1">
        <f t="shared" si="149"/>
        <v>8466</v>
      </c>
      <c r="D407" s="7">
        <f>RANK(N407,(N407:P407,Q407:AE407))</f>
        <v>1</v>
      </c>
      <c r="E407" s="7">
        <f>RANK(O407,(N407:P407,Q407:AE407))</f>
        <v>2</v>
      </c>
      <c r="F407" s="7">
        <f>IF(P407&gt;0,RANK(P407,(N407:P407,Q407:AE407)),0)</f>
        <v>0</v>
      </c>
      <c r="G407" s="1">
        <f t="shared" si="150"/>
        <v>964</v>
      </c>
      <c r="H407" s="2">
        <f t="shared" si="148"/>
        <v>0.11386723364044413</v>
      </c>
      <c r="I407" s="2"/>
      <c r="J407" s="2">
        <f t="shared" si="151"/>
        <v>0.55090952043467989</v>
      </c>
      <c r="K407" s="2">
        <f t="shared" si="152"/>
        <v>0.43704228679423579</v>
      </c>
      <c r="L407" s="2">
        <f t="shared" si="153"/>
        <v>0</v>
      </c>
      <c r="M407" s="2">
        <f>IF(C407=0,"-",(1-J407-K407-L407))</f>
        <v>1.2048192771084321E-2</v>
      </c>
      <c r="N407" s="1">
        <v>4664</v>
      </c>
      <c r="O407" s="1">
        <v>3700</v>
      </c>
      <c r="U407" s="1">
        <v>102</v>
      </c>
      <c r="AA407" s="1">
        <v>0</v>
      </c>
      <c r="AG407" s="7">
        <f>IF(Q407&gt;0,RANK(Q407,(N407:P407,Q407:AE407)),0)</f>
        <v>0</v>
      </c>
      <c r="AH407" s="7">
        <f>IF(R407&gt;0,RANK(R407,(N407:P407,Q407:AE407)),0)</f>
        <v>0</v>
      </c>
      <c r="AI407" s="7">
        <f>IF(T407&gt;0,RANK(T407,(N407:P407,Q407:AE407)),0)</f>
        <v>0</v>
      </c>
      <c r="AJ407" s="7">
        <f>IF(S407&gt;0,RANK(S407,(N407:P407,Q407:AE407)),0)</f>
        <v>0</v>
      </c>
      <c r="AK407" s="2">
        <f t="shared" si="155"/>
        <v>0</v>
      </c>
      <c r="AL407" s="2">
        <f t="shared" si="156"/>
        <v>0</v>
      </c>
      <c r="AM407" s="2">
        <f t="shared" si="157"/>
        <v>0</v>
      </c>
      <c r="AN407" s="2">
        <f t="shared" si="158"/>
        <v>0</v>
      </c>
      <c r="AP407" t="s">
        <v>2499</v>
      </c>
      <c r="AQ407" t="s">
        <v>280</v>
      </c>
      <c r="AR407">
        <v>2</v>
      </c>
      <c r="AT407" s="104">
        <v>12</v>
      </c>
      <c r="AU407" s="102">
        <v>129</v>
      </c>
      <c r="AV407" s="108">
        <f>AT407*1000+AU407</f>
        <v>12129</v>
      </c>
      <c r="AX407" s="7" t="s">
        <v>538</v>
      </c>
    </row>
    <row r="408" spans="1:50" hidden="1" outlineLevel="1">
      <c r="A408" t="s">
        <v>2500</v>
      </c>
      <c r="B408" t="s">
        <v>280</v>
      </c>
      <c r="C408" s="1">
        <f t="shared" si="149"/>
        <v>15605</v>
      </c>
      <c r="D408" s="7">
        <f>RANK(N408,(N408:P408,Q408:AE408))</f>
        <v>2</v>
      </c>
      <c r="E408" s="7">
        <f>RANK(O408,(N408:P408,Q408:AE408))</f>
        <v>1</v>
      </c>
      <c r="F408" s="7">
        <f>IF(P408&gt;0,RANK(P408,(N408:P408,Q408:AE408)),0)</f>
        <v>0</v>
      </c>
      <c r="G408" s="1">
        <f t="shared" si="150"/>
        <v>5870</v>
      </c>
      <c r="H408" s="2">
        <f t="shared" si="148"/>
        <v>0.37616148670297983</v>
      </c>
      <c r="I408" s="2"/>
      <c r="J408" s="2">
        <f t="shared" si="151"/>
        <v>0.3076578019865428</v>
      </c>
      <c r="K408" s="2">
        <f t="shared" si="152"/>
        <v>0.68381928868952258</v>
      </c>
      <c r="L408" s="2">
        <f t="shared" si="153"/>
        <v>0</v>
      </c>
      <c r="M408" s="2">
        <f>IF(C408=0,"-",(1-J408-K408-L408))</f>
        <v>8.5229093239346243E-3</v>
      </c>
      <c r="N408" s="1">
        <v>4801</v>
      </c>
      <c r="O408" s="1">
        <v>10671</v>
      </c>
      <c r="U408" s="1">
        <v>133</v>
      </c>
      <c r="AA408" s="1">
        <v>0</v>
      </c>
      <c r="AG408" s="7">
        <f>IF(Q408&gt;0,RANK(Q408,(N408:P408,Q408:AE408)),0)</f>
        <v>0</v>
      </c>
      <c r="AH408" s="7">
        <f>IF(R408&gt;0,RANK(R408,(N408:P408,Q408:AE408)),0)</f>
        <v>0</v>
      </c>
      <c r="AI408" s="7">
        <f>IF(T408&gt;0,RANK(T408,(N408:P408,Q408:AE408)),0)</f>
        <v>0</v>
      </c>
      <c r="AJ408" s="7">
        <f>IF(S408&gt;0,RANK(S408,(N408:P408,Q408:AE408)),0)</f>
        <v>0</v>
      </c>
      <c r="AK408" s="2">
        <f t="shared" si="155"/>
        <v>0</v>
      </c>
      <c r="AL408" s="2">
        <f t="shared" si="156"/>
        <v>0</v>
      </c>
      <c r="AM408" s="2">
        <f t="shared" si="157"/>
        <v>0</v>
      </c>
      <c r="AN408" s="2">
        <f t="shared" si="158"/>
        <v>0</v>
      </c>
      <c r="AP408" t="s">
        <v>2500</v>
      </c>
      <c r="AQ408" t="s">
        <v>280</v>
      </c>
      <c r="AR408">
        <v>1</v>
      </c>
      <c r="AT408" s="104">
        <v>12</v>
      </c>
      <c r="AU408" s="102">
        <v>131</v>
      </c>
      <c r="AV408" s="108">
        <f>AT408*1000+AU408</f>
        <v>12131</v>
      </c>
      <c r="AX408" s="7" t="s">
        <v>538</v>
      </c>
    </row>
    <row r="409" spans="1:50" hidden="1" outlineLevel="1">
      <c r="A409" t="s">
        <v>1839</v>
      </c>
      <c r="B409" t="s">
        <v>280</v>
      </c>
      <c r="C409" s="1">
        <f t="shared" si="149"/>
        <v>6855</v>
      </c>
      <c r="D409" s="7">
        <f>RANK(N409,(N409:P409,Q409:AE409))</f>
        <v>2</v>
      </c>
      <c r="E409" s="7">
        <f>RANK(O409,(N409:P409,Q409:AE409))</f>
        <v>1</v>
      </c>
      <c r="F409" s="7">
        <f>IF(P409&gt;0,RANK(P409,(N409:P409,Q409:AE409)),0)</f>
        <v>0</v>
      </c>
      <c r="G409" s="1">
        <f t="shared" si="150"/>
        <v>1448</v>
      </c>
      <c r="H409" s="2">
        <f t="shared" si="148"/>
        <v>0.21123267687819111</v>
      </c>
      <c r="I409" s="2"/>
      <c r="J409" s="2">
        <f t="shared" si="151"/>
        <v>0.38964259664478484</v>
      </c>
      <c r="K409" s="2">
        <f t="shared" si="152"/>
        <v>0.60087527352297598</v>
      </c>
      <c r="L409" s="2">
        <f t="shared" si="153"/>
        <v>0</v>
      </c>
      <c r="M409" s="2">
        <f>IF(C409=0,"-",(1-J409-K409-L409))</f>
        <v>9.4821298322391723E-3</v>
      </c>
      <c r="N409" s="1">
        <v>2671</v>
      </c>
      <c r="O409" s="1">
        <v>4119</v>
      </c>
      <c r="U409" s="1">
        <v>65</v>
      </c>
      <c r="AA409" s="1">
        <v>0</v>
      </c>
      <c r="AG409" s="7">
        <f>IF(Q409&gt;0,RANK(Q409,(N409:P409,Q409:AE409)),0)</f>
        <v>0</v>
      </c>
      <c r="AH409" s="7">
        <f>IF(R409&gt;0,RANK(R409,(N409:P409,Q409:AE409)),0)</f>
        <v>0</v>
      </c>
      <c r="AI409" s="7">
        <f>IF(T409&gt;0,RANK(T409,(N409:P409,Q409:AE409)),0)</f>
        <v>0</v>
      </c>
      <c r="AJ409" s="7">
        <f>IF(S409&gt;0,RANK(S409,(N409:P409,Q409:AE409)),0)</f>
        <v>0</v>
      </c>
      <c r="AK409" s="2">
        <f t="shared" si="155"/>
        <v>0</v>
      </c>
      <c r="AL409" s="2">
        <f t="shared" si="156"/>
        <v>0</v>
      </c>
      <c r="AM409" s="2">
        <f t="shared" si="157"/>
        <v>0</v>
      </c>
      <c r="AN409" s="2">
        <f t="shared" si="158"/>
        <v>0</v>
      </c>
      <c r="AP409" t="s">
        <v>1839</v>
      </c>
      <c r="AQ409" t="s">
        <v>280</v>
      </c>
      <c r="AR409">
        <v>2</v>
      </c>
      <c r="AT409" s="104">
        <v>12</v>
      </c>
      <c r="AU409" s="102">
        <v>133</v>
      </c>
      <c r="AV409" s="108">
        <f>AT409*1000+AU409</f>
        <v>12133</v>
      </c>
      <c r="AX409" s="7" t="s">
        <v>538</v>
      </c>
    </row>
    <row r="410" spans="1:50" collapsed="1">
      <c r="A410" t="s">
        <v>820</v>
      </c>
      <c r="B410" t="s">
        <v>1842</v>
      </c>
      <c r="C410" s="1">
        <f t="shared" si="149"/>
        <v>5100581</v>
      </c>
      <c r="D410" s="7">
        <f>RANK(N410,(N410:P410,Q410:AE410))</f>
        <v>2</v>
      </c>
      <c r="E410" s="7">
        <f>RANK(O410,(N410:P410,Q410:AE410))</f>
        <v>1</v>
      </c>
      <c r="F410" s="7">
        <f>IF(P410&gt;0,RANK(P410,(N410:P410,Q410:AE410)),0)</f>
        <v>0</v>
      </c>
      <c r="G410" s="1">
        <f t="shared" si="150"/>
        <v>655418</v>
      </c>
      <c r="H410" s="2">
        <f t="shared" si="148"/>
        <v>0.12849869456048243</v>
      </c>
      <c r="I410" s="2"/>
      <c r="J410" s="2">
        <f t="shared" si="151"/>
        <v>0.43160318402942721</v>
      </c>
      <c r="K410" s="2">
        <f t="shared" si="152"/>
        <v>0.56010187858990967</v>
      </c>
      <c r="L410" s="2">
        <f t="shared" si="153"/>
        <v>0</v>
      </c>
      <c r="M410" s="2">
        <f>IF(C410=0,"-",(1-J410-K410-L410))</f>
        <v>8.2949373806631144E-3</v>
      </c>
      <c r="N410" s="1">
        <f>SUM(N343:N409)</f>
        <v>2201427</v>
      </c>
      <c r="O410" s="1">
        <f>SUM(O343:O409)</f>
        <v>2856845</v>
      </c>
      <c r="U410" s="1">
        <f>SUM(U343:U409)</f>
        <v>42039</v>
      </c>
      <c r="AA410" s="1">
        <f>SUM(AA343:AA409)</f>
        <v>270</v>
      </c>
      <c r="AG410" s="7">
        <f>IF(Q410&gt;0,RANK(Q410,(N410:P410,Q410:AE410)),0)</f>
        <v>0</v>
      </c>
      <c r="AH410" s="7">
        <f>IF(R410&gt;0,RANK(R410,(N410:P410,Q410:AE410)),0)</f>
        <v>0</v>
      </c>
      <c r="AI410" s="7">
        <f>IF(T410&gt;0,RANK(T410,(N410:P410,Q410:AE410)),0)</f>
        <v>0</v>
      </c>
      <c r="AJ410" s="7">
        <f>IF(S410&gt;0,RANK(S410,(N410:P410,Q410:AE410)),0)</f>
        <v>0</v>
      </c>
      <c r="AK410" s="2">
        <f t="shared" si="155"/>
        <v>0</v>
      </c>
      <c r="AL410" s="2">
        <f t="shared" si="156"/>
        <v>0</v>
      </c>
      <c r="AM410" s="2">
        <f t="shared" si="157"/>
        <v>0</v>
      </c>
      <c r="AN410" s="2">
        <f t="shared" si="158"/>
        <v>0</v>
      </c>
      <c r="AP410" t="s">
        <v>820</v>
      </c>
      <c r="AQ410" t="s">
        <v>1842</v>
      </c>
      <c r="AT410" s="104">
        <v>12</v>
      </c>
      <c r="AU410" s="102"/>
      <c r="AV410" s="104">
        <v>12</v>
      </c>
      <c r="AX410" s="7" t="s">
        <v>831</v>
      </c>
    </row>
    <row r="411" spans="1:50">
      <c r="C411" s="1"/>
      <c r="E411" s="7"/>
      <c r="F411" s="7"/>
      <c r="I411" s="2"/>
      <c r="AG411" s="7"/>
      <c r="AH411" s="7"/>
      <c r="AI411" s="7"/>
      <c r="AJ411" s="7"/>
      <c r="AT411" s="104"/>
      <c r="AU411" s="102"/>
    </row>
    <row r="412" spans="1:50" hidden="1" outlineLevel="1">
      <c r="A412" t="s">
        <v>2652</v>
      </c>
      <c r="B412" t="s">
        <v>2651</v>
      </c>
      <c r="C412" s="1">
        <f t="shared" ref="C412:C443" si="160">SUM(N412:AE412)</f>
        <v>4559</v>
      </c>
      <c r="D412" s="7">
        <f>RANK(N412,(N412:P412,Q412:AE412))</f>
        <v>2</v>
      </c>
      <c r="E412" s="7">
        <f>RANK(O412,(N412:P412,Q412:AE412))</f>
        <v>1</v>
      </c>
      <c r="F412" s="7">
        <f>IF(P412&gt;0,RANK(P412,(N412:P412,Q412:AE412)),0)</f>
        <v>0</v>
      </c>
      <c r="G412" s="1">
        <f t="shared" ref="G412:G443" si="161">MAX(N412:P412)-LARGE(N412:P412,2)</f>
        <v>1487</v>
      </c>
      <c r="H412" s="2">
        <f t="shared" si="148"/>
        <v>0.32616801930247863</v>
      </c>
      <c r="I412" s="2"/>
      <c r="J412" s="2">
        <f t="shared" ref="J412:J443" si="162">IF($C412=0,"-",N412/$C412)</f>
        <v>0.32901952182496164</v>
      </c>
      <c r="K412" s="2">
        <f t="shared" ref="K412:K443" si="163">IF($C412=0,"-",O412/$C412)</f>
        <v>0.65518754112744026</v>
      </c>
      <c r="L412" s="2">
        <f t="shared" ref="L412:L443" si="164">IF($C412=0,"-",P412/$C412)</f>
        <v>0</v>
      </c>
      <c r="M412" s="2">
        <f t="shared" ref="M412:M443" si="165">IF(C412=0,"-",(1-J412-K412-L412))</f>
        <v>1.5792937047598099E-2</v>
      </c>
      <c r="N412" s="1">
        <v>1500</v>
      </c>
      <c r="O412" s="1">
        <v>2987</v>
      </c>
      <c r="R412" s="1">
        <v>70</v>
      </c>
      <c r="AA412" s="1">
        <v>2</v>
      </c>
      <c r="AG412" s="7">
        <f>IF(Q412&gt;0,RANK(Q412,(N412:P412,Q412:AE412)),0)</f>
        <v>0</v>
      </c>
      <c r="AH412" s="7">
        <f>IF(R412&gt;0,RANK(R412,(N412:P412,Q412:AE412)),0)</f>
        <v>3</v>
      </c>
      <c r="AI412" s="7">
        <f>IF(T412&gt;0,RANK(T412,(N412:P412,Q412:AE412)),0)</f>
        <v>0</v>
      </c>
      <c r="AJ412" s="7">
        <f>IF(S412&gt;0,RANK(S412,(N412:P412,Q412:AE412)),0)</f>
        <v>0</v>
      </c>
      <c r="AK412" s="2">
        <f t="shared" ref="AK412:AK443" si="166">IF($C412=0,"-",Q412/$C412)</f>
        <v>0</v>
      </c>
      <c r="AL412" s="2">
        <f t="shared" ref="AL412:AL443" si="167">IF($C412=0,"-",R412/$C412)</f>
        <v>1.5354244351831543E-2</v>
      </c>
      <c r="AM412" s="2">
        <f t="shared" ref="AM412:AM443" si="168">IF($C412=0,"-",T412/$C412)</f>
        <v>0</v>
      </c>
      <c r="AN412" s="2">
        <f t="shared" ref="AN412:AN443" si="169">IF($C412=0,"-",S412/$C412)</f>
        <v>0</v>
      </c>
      <c r="AP412" t="s">
        <v>2652</v>
      </c>
      <c r="AQ412" t="s">
        <v>2651</v>
      </c>
      <c r="AR412">
        <v>8</v>
      </c>
      <c r="AT412" s="104">
        <v>13</v>
      </c>
      <c r="AU412" s="102">
        <v>1</v>
      </c>
      <c r="AV412" s="108">
        <f t="shared" ref="AV412:AV443" si="170">AT412*1000+AU412</f>
        <v>13001</v>
      </c>
      <c r="AX412" s="7" t="s">
        <v>538</v>
      </c>
    </row>
    <row r="413" spans="1:50" hidden="1" outlineLevel="1">
      <c r="A413" t="s">
        <v>2825</v>
      </c>
      <c r="B413" t="s">
        <v>2651</v>
      </c>
      <c r="C413" s="1">
        <f t="shared" si="160"/>
        <v>1587</v>
      </c>
      <c r="D413" s="7">
        <f>RANK(N413,(N413:P413,Q413:AE413))</f>
        <v>2</v>
      </c>
      <c r="E413" s="7">
        <f>RANK(O413,(N413:P413,Q413:AE413))</f>
        <v>1</v>
      </c>
      <c r="F413" s="7">
        <f>IF(P413&gt;0,RANK(P413,(N413:P413,Q413:AE413)),0)</f>
        <v>0</v>
      </c>
      <c r="G413" s="1">
        <f t="shared" si="161"/>
        <v>435</v>
      </c>
      <c r="H413" s="2">
        <f t="shared" si="148"/>
        <v>0.27410207939508507</v>
      </c>
      <c r="I413" s="2"/>
      <c r="J413" s="2">
        <f t="shared" si="162"/>
        <v>0.35412728418399497</v>
      </c>
      <c r="K413" s="2">
        <f t="shared" si="163"/>
        <v>0.62822936357907999</v>
      </c>
      <c r="L413" s="2">
        <f t="shared" si="164"/>
        <v>0</v>
      </c>
      <c r="M413" s="2">
        <f t="shared" si="165"/>
        <v>1.7643352236925036E-2</v>
      </c>
      <c r="N413" s="1">
        <v>562</v>
      </c>
      <c r="O413" s="1">
        <v>997</v>
      </c>
      <c r="R413" s="1">
        <v>28</v>
      </c>
      <c r="AA413" s="1">
        <v>0</v>
      </c>
      <c r="AG413" s="7">
        <f>IF(Q413&gt;0,RANK(Q413,(N413:P413,Q413:AE413)),0)</f>
        <v>0</v>
      </c>
      <c r="AH413" s="7">
        <f>IF(R413&gt;0,RANK(R413,(N413:P413,Q413:AE413)),0)</f>
        <v>3</v>
      </c>
      <c r="AI413" s="7">
        <f>IF(T413&gt;0,RANK(T413,(N413:P413,Q413:AE413)),0)</f>
        <v>0</v>
      </c>
      <c r="AJ413" s="7">
        <f>IF(S413&gt;0,RANK(S413,(N413:P413,Q413:AE413)),0)</f>
        <v>0</v>
      </c>
      <c r="AK413" s="2">
        <f t="shared" si="166"/>
        <v>0</v>
      </c>
      <c r="AL413" s="2">
        <f t="shared" si="167"/>
        <v>1.7643352236925015E-2</v>
      </c>
      <c r="AM413" s="2">
        <f t="shared" si="168"/>
        <v>0</v>
      </c>
      <c r="AN413" s="2">
        <f t="shared" si="169"/>
        <v>0</v>
      </c>
      <c r="AP413" t="s">
        <v>2825</v>
      </c>
      <c r="AQ413" t="s">
        <v>2651</v>
      </c>
      <c r="AR413">
        <v>8</v>
      </c>
      <c r="AT413" s="104">
        <v>13</v>
      </c>
      <c r="AU413" s="102">
        <v>3</v>
      </c>
      <c r="AV413" s="108">
        <f t="shared" si="170"/>
        <v>13003</v>
      </c>
      <c r="AX413" s="7" t="s">
        <v>538</v>
      </c>
    </row>
    <row r="414" spans="1:50" hidden="1" outlineLevel="1">
      <c r="A414" t="s">
        <v>2435</v>
      </c>
      <c r="B414" t="s">
        <v>2651</v>
      </c>
      <c r="C414" s="1">
        <f t="shared" si="160"/>
        <v>2476</v>
      </c>
      <c r="D414" s="7">
        <f>RANK(N414,(N414:P414,Q414:AE414))</f>
        <v>2</v>
      </c>
      <c r="E414" s="7">
        <f>RANK(O414,(N414:P414,Q414:AE414))</f>
        <v>1</v>
      </c>
      <c r="F414" s="7">
        <f>IF(P414&gt;0,RANK(P414,(N414:P414,Q414:AE414)),0)</f>
        <v>0</v>
      </c>
      <c r="G414" s="1">
        <f t="shared" si="161"/>
        <v>712</v>
      </c>
      <c r="H414" s="2">
        <f t="shared" si="148"/>
        <v>0.28756058158319869</v>
      </c>
      <c r="I414" s="2"/>
      <c r="J414" s="2">
        <f t="shared" si="162"/>
        <v>0.34935379644588044</v>
      </c>
      <c r="K414" s="2">
        <f t="shared" si="163"/>
        <v>0.63691437802907913</v>
      </c>
      <c r="L414" s="2">
        <f t="shared" si="164"/>
        <v>0</v>
      </c>
      <c r="M414" s="2">
        <f t="shared" si="165"/>
        <v>1.3731825525040486E-2</v>
      </c>
      <c r="N414" s="1">
        <v>865</v>
      </c>
      <c r="O414" s="1">
        <v>1577</v>
      </c>
      <c r="R414" s="1">
        <v>33</v>
      </c>
      <c r="AA414" s="1">
        <v>1</v>
      </c>
      <c r="AG414" s="7">
        <f>IF(Q414&gt;0,RANK(Q414,(N414:P414,Q414:AE414)),0)</f>
        <v>0</v>
      </c>
      <c r="AH414" s="7">
        <f>IF(R414&gt;0,RANK(R414,(N414:P414,Q414:AE414)),0)</f>
        <v>3</v>
      </c>
      <c r="AI414" s="7">
        <f>IF(T414&gt;0,RANK(T414,(N414:P414,Q414:AE414)),0)</f>
        <v>0</v>
      </c>
      <c r="AJ414" s="7">
        <f>IF(S414&gt;0,RANK(S414,(N414:P414,Q414:AE414)),0)</f>
        <v>0</v>
      </c>
      <c r="AK414" s="2">
        <f t="shared" si="166"/>
        <v>0</v>
      </c>
      <c r="AL414" s="2">
        <f t="shared" si="167"/>
        <v>1.332794830371567E-2</v>
      </c>
      <c r="AM414" s="2">
        <f t="shared" si="168"/>
        <v>0</v>
      </c>
      <c r="AN414" s="2">
        <f t="shared" si="169"/>
        <v>0</v>
      </c>
      <c r="AP414" t="s">
        <v>2435</v>
      </c>
      <c r="AQ414" t="s">
        <v>2651</v>
      </c>
      <c r="AR414">
        <v>8</v>
      </c>
      <c r="AT414" s="104">
        <v>13</v>
      </c>
      <c r="AU414" s="102">
        <v>5</v>
      </c>
      <c r="AV414" s="108">
        <f t="shared" si="170"/>
        <v>13005</v>
      </c>
      <c r="AX414" s="7" t="s">
        <v>538</v>
      </c>
    </row>
    <row r="415" spans="1:50" hidden="1" outlineLevel="1">
      <c r="A415" t="s">
        <v>282</v>
      </c>
      <c r="B415" t="s">
        <v>2651</v>
      </c>
      <c r="C415" s="1">
        <f t="shared" si="160"/>
        <v>1054</v>
      </c>
      <c r="D415" s="7">
        <f>RANK(N415,(N415:P415,Q415:AE415))</f>
        <v>1</v>
      </c>
      <c r="E415" s="7">
        <f>RANK(O415,(N415:P415,Q415:AE415))</f>
        <v>2</v>
      </c>
      <c r="F415" s="7">
        <f>IF(P415&gt;0,RANK(P415,(N415:P415,Q415:AE415)),0)</f>
        <v>0</v>
      </c>
      <c r="G415" s="1">
        <f t="shared" si="161"/>
        <v>206</v>
      </c>
      <c r="H415" s="2">
        <f t="shared" si="148"/>
        <v>0.1954459203036053</v>
      </c>
      <c r="I415" s="2"/>
      <c r="J415" s="2">
        <f t="shared" si="162"/>
        <v>0.59013282732447814</v>
      </c>
      <c r="K415" s="2">
        <f t="shared" si="163"/>
        <v>0.39468690702087289</v>
      </c>
      <c r="L415" s="2">
        <f t="shared" si="164"/>
        <v>0</v>
      </c>
      <c r="M415" s="2">
        <f t="shared" si="165"/>
        <v>1.5180265654648972E-2</v>
      </c>
      <c r="N415" s="1">
        <v>622</v>
      </c>
      <c r="O415" s="1">
        <v>416</v>
      </c>
      <c r="R415" s="1">
        <v>15</v>
      </c>
      <c r="AA415" s="1">
        <v>1</v>
      </c>
      <c r="AG415" s="7">
        <f>IF(Q415&gt;0,RANK(Q415,(N415:P415,Q415:AE415)),0)</f>
        <v>0</v>
      </c>
      <c r="AH415" s="7">
        <f>IF(R415&gt;0,RANK(R415,(N415:P415,Q415:AE415)),0)</f>
        <v>3</v>
      </c>
      <c r="AI415" s="7">
        <f>IF(T415&gt;0,RANK(T415,(N415:P415,Q415:AE415)),0)</f>
        <v>0</v>
      </c>
      <c r="AJ415" s="7">
        <f>IF(S415&gt;0,RANK(S415,(N415:P415,Q415:AE415)),0)</f>
        <v>0</v>
      </c>
      <c r="AK415" s="2">
        <f t="shared" si="166"/>
        <v>0</v>
      </c>
      <c r="AL415" s="2">
        <f t="shared" si="167"/>
        <v>1.4231499051233396E-2</v>
      </c>
      <c r="AM415" s="2">
        <f t="shared" si="168"/>
        <v>0</v>
      </c>
      <c r="AN415" s="2">
        <f t="shared" si="169"/>
        <v>0</v>
      </c>
      <c r="AP415" t="s">
        <v>282</v>
      </c>
      <c r="AQ415" t="s">
        <v>2651</v>
      </c>
      <c r="AR415">
        <v>2</v>
      </c>
      <c r="AT415" s="104">
        <v>13</v>
      </c>
      <c r="AU415" s="102">
        <v>7</v>
      </c>
      <c r="AV415" s="108">
        <f t="shared" si="170"/>
        <v>13007</v>
      </c>
      <c r="AX415" s="7" t="s">
        <v>538</v>
      </c>
    </row>
    <row r="416" spans="1:50" hidden="1" outlineLevel="1">
      <c r="A416" t="s">
        <v>600</v>
      </c>
      <c r="B416" t="s">
        <v>2651</v>
      </c>
      <c r="C416" s="1">
        <f t="shared" si="160"/>
        <v>9587</v>
      </c>
      <c r="D416" s="7">
        <f>RANK(N416,(N416:P416,Q416:AE416))</f>
        <v>2</v>
      </c>
      <c r="E416" s="7">
        <f>RANK(O416,(N416:P416,Q416:AE416))</f>
        <v>1</v>
      </c>
      <c r="F416" s="7">
        <f>IF(P416&gt;0,RANK(P416,(N416:P416,Q416:AE416)),0)</f>
        <v>0</v>
      </c>
      <c r="G416" s="1">
        <f t="shared" si="161"/>
        <v>377</v>
      </c>
      <c r="H416" s="2">
        <f t="shared" si="148"/>
        <v>3.9324084698028582E-2</v>
      </c>
      <c r="I416" s="2"/>
      <c r="J416" s="2">
        <f t="shared" si="162"/>
        <v>0.47178470845937209</v>
      </c>
      <c r="K416" s="2">
        <f t="shared" si="163"/>
        <v>0.51110879315740065</v>
      </c>
      <c r="L416" s="2">
        <f t="shared" si="164"/>
        <v>0</v>
      </c>
      <c r="M416" s="2">
        <f t="shared" si="165"/>
        <v>1.7106498383227309E-2</v>
      </c>
      <c r="N416" s="1">
        <v>4523</v>
      </c>
      <c r="O416" s="1">
        <v>4900</v>
      </c>
      <c r="R416" s="1">
        <v>161</v>
      </c>
      <c r="AA416" s="1">
        <v>3</v>
      </c>
      <c r="AG416" s="7">
        <f>IF(Q416&gt;0,RANK(Q416,(N416:P416,Q416:AE416)),0)</f>
        <v>0</v>
      </c>
      <c r="AH416" s="7">
        <f>IF(R416&gt;0,RANK(R416,(N416:P416,Q416:AE416)),0)</f>
        <v>3</v>
      </c>
      <c r="AI416" s="7">
        <f>IF(T416&gt;0,RANK(T416,(N416:P416,Q416:AE416)),0)</f>
        <v>0</v>
      </c>
      <c r="AJ416" s="7">
        <f>IF(S416&gt;0,RANK(S416,(N416:P416,Q416:AE416)),0)</f>
        <v>0</v>
      </c>
      <c r="AK416" s="2">
        <f t="shared" si="166"/>
        <v>0</v>
      </c>
      <c r="AL416" s="2">
        <f t="shared" si="167"/>
        <v>1.6793574632314592E-2</v>
      </c>
      <c r="AM416" s="2">
        <f t="shared" si="168"/>
        <v>0</v>
      </c>
      <c r="AN416" s="2">
        <f t="shared" si="169"/>
        <v>0</v>
      </c>
      <c r="AP416" t="s">
        <v>600</v>
      </c>
      <c r="AQ416" t="s">
        <v>2651</v>
      </c>
      <c r="AR416">
        <v>10</v>
      </c>
      <c r="AT416" s="104">
        <v>13</v>
      </c>
      <c r="AU416" s="102">
        <v>9</v>
      </c>
      <c r="AV416" s="108">
        <f t="shared" si="170"/>
        <v>13009</v>
      </c>
      <c r="AX416" s="7" t="s">
        <v>538</v>
      </c>
    </row>
    <row r="417" spans="1:50" hidden="1" outlineLevel="1">
      <c r="A417" t="s">
        <v>2333</v>
      </c>
      <c r="B417" t="s">
        <v>2651</v>
      </c>
      <c r="C417" s="1">
        <f t="shared" si="160"/>
        <v>3547</v>
      </c>
      <c r="D417" s="7">
        <f>RANK(N417,(N417:P417,Q417:AE417))</f>
        <v>2</v>
      </c>
      <c r="E417" s="7">
        <f>RANK(O417,(N417:P417,Q417:AE417))</f>
        <v>1</v>
      </c>
      <c r="F417" s="7">
        <f>IF(P417&gt;0,RANK(P417,(N417:P417,Q417:AE417)),0)</f>
        <v>0</v>
      </c>
      <c r="G417" s="1">
        <f t="shared" si="161"/>
        <v>1237</v>
      </c>
      <c r="H417" s="2">
        <f t="shared" si="148"/>
        <v>0.34874541866365943</v>
      </c>
      <c r="I417" s="2"/>
      <c r="J417" s="2">
        <f t="shared" si="162"/>
        <v>0.31491401184099238</v>
      </c>
      <c r="K417" s="2">
        <f t="shared" si="163"/>
        <v>0.66365943050465181</v>
      </c>
      <c r="L417" s="2">
        <f t="shared" si="164"/>
        <v>0</v>
      </c>
      <c r="M417" s="2">
        <f t="shared" si="165"/>
        <v>2.142655765435586E-2</v>
      </c>
      <c r="N417" s="1">
        <v>1117</v>
      </c>
      <c r="O417" s="1">
        <v>2354</v>
      </c>
      <c r="R417" s="1">
        <v>75</v>
      </c>
      <c r="AA417" s="1">
        <v>1</v>
      </c>
      <c r="AG417" s="7">
        <f>IF(Q417&gt;0,RANK(Q417,(N417:P417,Q417:AE417)),0)</f>
        <v>0</v>
      </c>
      <c r="AH417" s="7">
        <f>IF(R417&gt;0,RANK(R417,(N417:P417,Q417:AE417)),0)</f>
        <v>3</v>
      </c>
      <c r="AI417" s="7">
        <f>IF(T417&gt;0,RANK(T417,(N417:P417,Q417:AE417)),0)</f>
        <v>0</v>
      </c>
      <c r="AJ417" s="7">
        <f>IF(S417&gt;0,RANK(S417,(N417:P417,Q417:AE417)),0)</f>
        <v>0</v>
      </c>
      <c r="AK417" s="2">
        <f t="shared" si="166"/>
        <v>0</v>
      </c>
      <c r="AL417" s="2">
        <f t="shared" si="167"/>
        <v>2.1144629264166902E-2</v>
      </c>
      <c r="AM417" s="2">
        <f t="shared" si="168"/>
        <v>0</v>
      </c>
      <c r="AN417" s="2">
        <f t="shared" si="169"/>
        <v>0</v>
      </c>
      <c r="AP417" t="s">
        <v>2333</v>
      </c>
      <c r="AQ417" t="s">
        <v>2651</v>
      </c>
      <c r="AR417">
        <v>11</v>
      </c>
      <c r="AT417" s="104">
        <v>13</v>
      </c>
      <c r="AU417" s="102">
        <v>11</v>
      </c>
      <c r="AV417" s="108">
        <f t="shared" si="170"/>
        <v>13011</v>
      </c>
      <c r="AX417" s="7" t="s">
        <v>538</v>
      </c>
    </row>
    <row r="418" spans="1:50" hidden="1" outlineLevel="1">
      <c r="A418" t="s">
        <v>1542</v>
      </c>
      <c r="B418" t="s">
        <v>2651</v>
      </c>
      <c r="C418" s="1">
        <f t="shared" si="160"/>
        <v>9680</v>
      </c>
      <c r="D418" s="7">
        <f>RANK(N418,(N418:P418,Q418:AE418))</f>
        <v>2</v>
      </c>
      <c r="E418" s="7">
        <f>RANK(O418,(N418:P418,Q418:AE418))</f>
        <v>1</v>
      </c>
      <c r="F418" s="7">
        <f>IF(P418&gt;0,RANK(P418,(N418:P418,Q418:AE418)),0)</f>
        <v>0</v>
      </c>
      <c r="G418" s="1">
        <f t="shared" si="161"/>
        <v>3171</v>
      </c>
      <c r="H418" s="2">
        <f t="shared" si="148"/>
        <v>0.32758264462809916</v>
      </c>
      <c r="I418" s="2"/>
      <c r="J418" s="2">
        <f t="shared" si="162"/>
        <v>0.3172520661157025</v>
      </c>
      <c r="K418" s="2">
        <f t="shared" si="163"/>
        <v>0.64483471074380161</v>
      </c>
      <c r="L418" s="2">
        <f t="shared" si="164"/>
        <v>0</v>
      </c>
      <c r="M418" s="2">
        <f t="shared" si="165"/>
        <v>3.7913223140495833E-2</v>
      </c>
      <c r="N418" s="1">
        <v>3071</v>
      </c>
      <c r="O418" s="1">
        <v>6242</v>
      </c>
      <c r="R418" s="1">
        <v>356</v>
      </c>
      <c r="AA418" s="1">
        <v>11</v>
      </c>
      <c r="AG418" s="7">
        <f>IF(Q418&gt;0,RANK(Q418,(N418:P418,Q418:AE418)),0)</f>
        <v>0</v>
      </c>
      <c r="AH418" s="7">
        <f>IF(R418&gt;0,RANK(R418,(N418:P418,Q418:AE418)),0)</f>
        <v>3</v>
      </c>
      <c r="AI418" s="7">
        <f>IF(T418&gt;0,RANK(T418,(N418:P418,Q418:AE418)),0)</f>
        <v>0</v>
      </c>
      <c r="AJ418" s="7">
        <f>IF(S418&gt;0,RANK(S418,(N418:P418,Q418:AE418)),0)</f>
        <v>0</v>
      </c>
      <c r="AK418" s="2">
        <f t="shared" si="166"/>
        <v>0</v>
      </c>
      <c r="AL418" s="2">
        <f t="shared" si="167"/>
        <v>3.6776859504132231E-2</v>
      </c>
      <c r="AM418" s="2">
        <f t="shared" si="168"/>
        <v>0</v>
      </c>
      <c r="AN418" s="2">
        <f t="shared" si="169"/>
        <v>0</v>
      </c>
      <c r="AP418" t="s">
        <v>1542</v>
      </c>
      <c r="AQ418" t="s">
        <v>2651</v>
      </c>
      <c r="AR418">
        <v>11</v>
      </c>
      <c r="AT418" s="104">
        <v>13</v>
      </c>
      <c r="AU418" s="102">
        <v>13</v>
      </c>
      <c r="AV418" s="108">
        <f t="shared" si="170"/>
        <v>13013</v>
      </c>
      <c r="AX418" s="7" t="s">
        <v>538</v>
      </c>
    </row>
    <row r="419" spans="1:50" hidden="1" outlineLevel="1">
      <c r="A419" t="s">
        <v>2140</v>
      </c>
      <c r="B419" t="s">
        <v>2651</v>
      </c>
      <c r="C419" s="1">
        <f t="shared" si="160"/>
        <v>18124</v>
      </c>
      <c r="D419" s="7">
        <f>RANK(N419,(N419:P419,Q419:AE419))</f>
        <v>2</v>
      </c>
      <c r="E419" s="7">
        <f>RANK(O419,(N419:P419,Q419:AE419))</f>
        <v>1</v>
      </c>
      <c r="F419" s="7">
        <f>IF(P419&gt;0,RANK(P419,(N419:P419,Q419:AE419)),0)</f>
        <v>0</v>
      </c>
      <c r="G419" s="1">
        <f t="shared" si="161"/>
        <v>4770</v>
      </c>
      <c r="H419" s="2">
        <f t="shared" si="148"/>
        <v>0.26318693445155594</v>
      </c>
      <c r="I419" s="2"/>
      <c r="J419" s="2">
        <f t="shared" si="162"/>
        <v>0.35384021187375853</v>
      </c>
      <c r="K419" s="2">
        <f t="shared" si="163"/>
        <v>0.61702714632531452</v>
      </c>
      <c r="L419" s="2">
        <f t="shared" si="164"/>
        <v>0</v>
      </c>
      <c r="M419" s="2">
        <f t="shared" si="165"/>
        <v>2.9132641800927006E-2</v>
      </c>
      <c r="N419" s="1">
        <v>6413</v>
      </c>
      <c r="O419" s="1">
        <v>11183</v>
      </c>
      <c r="R419" s="1">
        <v>509</v>
      </c>
      <c r="AA419" s="1">
        <v>19</v>
      </c>
      <c r="AG419" s="7">
        <f>IF(Q419&gt;0,RANK(Q419,(N419:P419,Q419:AE419)),0)</f>
        <v>0</v>
      </c>
      <c r="AH419" s="7">
        <f>IF(R419&gt;0,RANK(R419,(N419:P419,Q419:AE419)),0)</f>
        <v>3</v>
      </c>
      <c r="AI419" s="7">
        <f>IF(T419&gt;0,RANK(T419,(N419:P419,Q419:AE419)),0)</f>
        <v>0</v>
      </c>
      <c r="AJ419" s="7">
        <f>IF(S419&gt;0,RANK(S419,(N419:P419,Q419:AE419)),0)</f>
        <v>0</v>
      </c>
      <c r="AK419" s="2">
        <f t="shared" si="166"/>
        <v>0</v>
      </c>
      <c r="AL419" s="2">
        <f t="shared" si="167"/>
        <v>2.8084308099757229E-2</v>
      </c>
      <c r="AM419" s="2">
        <f t="shared" si="168"/>
        <v>0</v>
      </c>
      <c r="AN419" s="2">
        <f t="shared" si="169"/>
        <v>0</v>
      </c>
      <c r="AP419" t="s">
        <v>2140</v>
      </c>
      <c r="AQ419" t="s">
        <v>2651</v>
      </c>
      <c r="AR419">
        <v>7</v>
      </c>
      <c r="AT419" s="104">
        <v>13</v>
      </c>
      <c r="AU419" s="102">
        <v>15</v>
      </c>
      <c r="AV419" s="108">
        <f t="shared" si="170"/>
        <v>13015</v>
      </c>
      <c r="AX419" s="7" t="s">
        <v>538</v>
      </c>
    </row>
    <row r="420" spans="1:50" hidden="1" outlineLevel="1">
      <c r="A420" t="s">
        <v>1330</v>
      </c>
      <c r="B420" t="s">
        <v>2651</v>
      </c>
      <c r="C420" s="1">
        <f t="shared" si="160"/>
        <v>3686</v>
      </c>
      <c r="D420" s="7">
        <f>RANK(N420,(N420:P420,Q420:AE420))</f>
        <v>2</v>
      </c>
      <c r="E420" s="7">
        <f>RANK(O420,(N420:P420,Q420:AE420))</f>
        <v>1</v>
      </c>
      <c r="F420" s="7">
        <f>IF(P420&gt;0,RANK(P420,(N420:P420,Q420:AE420)),0)</f>
        <v>0</v>
      </c>
      <c r="G420" s="1">
        <f t="shared" si="161"/>
        <v>217</v>
      </c>
      <c r="H420" s="2">
        <f t="shared" si="148"/>
        <v>5.8871405317417254E-2</v>
      </c>
      <c r="I420" s="2"/>
      <c r="J420" s="2">
        <f t="shared" si="162"/>
        <v>0.46201844818231147</v>
      </c>
      <c r="K420" s="2">
        <f t="shared" si="163"/>
        <v>0.52088985349972872</v>
      </c>
      <c r="L420" s="2">
        <f t="shared" si="164"/>
        <v>0</v>
      </c>
      <c r="M420" s="2">
        <f t="shared" si="165"/>
        <v>1.7091698317959758E-2</v>
      </c>
      <c r="N420" s="1">
        <v>1703</v>
      </c>
      <c r="O420" s="1">
        <v>1920</v>
      </c>
      <c r="R420" s="1">
        <v>61</v>
      </c>
      <c r="AA420" s="1">
        <v>2</v>
      </c>
      <c r="AG420" s="7">
        <f>IF(Q420&gt;0,RANK(Q420,(N420:P420,Q420:AE420)),0)</f>
        <v>0</v>
      </c>
      <c r="AH420" s="7">
        <f>IF(R420&gt;0,RANK(R420,(N420:P420,Q420:AE420)),0)</f>
        <v>3</v>
      </c>
      <c r="AI420" s="7">
        <f>IF(T420&gt;0,RANK(T420,(N420:P420,Q420:AE420)),0)</f>
        <v>0</v>
      </c>
      <c r="AJ420" s="7">
        <f>IF(S420&gt;0,RANK(S420,(N420:P420,Q420:AE420)),0)</f>
        <v>0</v>
      </c>
      <c r="AK420" s="2">
        <f t="shared" si="166"/>
        <v>0</v>
      </c>
      <c r="AL420" s="2">
        <f t="shared" si="167"/>
        <v>1.6549104720564298E-2</v>
      </c>
      <c r="AM420" s="2">
        <f t="shared" si="168"/>
        <v>0</v>
      </c>
      <c r="AN420" s="2">
        <f t="shared" si="169"/>
        <v>0</v>
      </c>
      <c r="AP420" t="s">
        <v>1330</v>
      </c>
      <c r="AQ420" t="s">
        <v>2651</v>
      </c>
      <c r="AR420">
        <v>8</v>
      </c>
      <c r="AT420" s="104">
        <v>13</v>
      </c>
      <c r="AU420" s="102">
        <v>17</v>
      </c>
      <c r="AV420" s="108">
        <f t="shared" si="170"/>
        <v>13017</v>
      </c>
      <c r="AX420" s="7" t="s">
        <v>538</v>
      </c>
    </row>
    <row r="421" spans="1:50" hidden="1" outlineLevel="1">
      <c r="A421" t="s">
        <v>2632</v>
      </c>
      <c r="B421" t="s">
        <v>2651</v>
      </c>
      <c r="C421" s="1">
        <f t="shared" si="160"/>
        <v>3606</v>
      </c>
      <c r="D421" s="7">
        <f>RANK(N421,(N421:P421,Q421:AE421))</f>
        <v>2</v>
      </c>
      <c r="E421" s="7">
        <f>RANK(O421,(N421:P421,Q421:AE421))</f>
        <v>1</v>
      </c>
      <c r="F421" s="7">
        <f>IF(P421&gt;0,RANK(P421,(N421:P421,Q421:AE421)),0)</f>
        <v>0</v>
      </c>
      <c r="G421" s="1">
        <f t="shared" si="161"/>
        <v>794</v>
      </c>
      <c r="H421" s="2">
        <f t="shared" si="148"/>
        <v>0.2201885745978924</v>
      </c>
      <c r="I421" s="2"/>
      <c r="J421" s="2">
        <f t="shared" si="162"/>
        <v>0.38186356073211314</v>
      </c>
      <c r="K421" s="2">
        <f t="shared" si="163"/>
        <v>0.60205213533000557</v>
      </c>
      <c r="L421" s="2">
        <f t="shared" si="164"/>
        <v>0</v>
      </c>
      <c r="M421" s="2">
        <f t="shared" si="165"/>
        <v>1.6084303937881295E-2</v>
      </c>
      <c r="N421" s="1">
        <v>1377</v>
      </c>
      <c r="O421" s="1">
        <v>2171</v>
      </c>
      <c r="R421" s="1">
        <v>58</v>
      </c>
      <c r="AA421" s="1">
        <v>0</v>
      </c>
      <c r="AG421" s="7">
        <f>IF(Q421&gt;0,RANK(Q421,(N421:P421,Q421:AE421)),0)</f>
        <v>0</v>
      </c>
      <c r="AH421" s="7">
        <f>IF(R421&gt;0,RANK(R421,(N421:P421,Q421:AE421)),0)</f>
        <v>3</v>
      </c>
      <c r="AI421" s="7">
        <f>IF(T421&gt;0,RANK(T421,(N421:P421,Q421:AE421)),0)</f>
        <v>0</v>
      </c>
      <c r="AJ421" s="7">
        <f>IF(S421&gt;0,RANK(S421,(N421:P421,Q421:AE421)),0)</f>
        <v>0</v>
      </c>
      <c r="AK421" s="2">
        <f t="shared" si="166"/>
        <v>0</v>
      </c>
      <c r="AL421" s="2">
        <f t="shared" si="167"/>
        <v>1.6084303937881309E-2</v>
      </c>
      <c r="AM421" s="2">
        <f t="shared" si="168"/>
        <v>0</v>
      </c>
      <c r="AN421" s="2">
        <f t="shared" si="169"/>
        <v>0</v>
      </c>
      <c r="AP421" t="s">
        <v>2632</v>
      </c>
      <c r="AQ421" t="s">
        <v>2651</v>
      </c>
      <c r="AR421">
        <v>8</v>
      </c>
      <c r="AT421" s="104">
        <v>13</v>
      </c>
      <c r="AU421" s="102">
        <v>19</v>
      </c>
      <c r="AV421" s="108">
        <f t="shared" si="170"/>
        <v>13019</v>
      </c>
      <c r="AX421" s="7" t="s">
        <v>538</v>
      </c>
    </row>
    <row r="422" spans="1:50" hidden="1" outlineLevel="1">
      <c r="A422" t="s">
        <v>504</v>
      </c>
      <c r="B422" t="s">
        <v>2651</v>
      </c>
      <c r="C422" s="1">
        <f t="shared" si="160"/>
        <v>39621</v>
      </c>
      <c r="D422" s="7">
        <f>RANK(N422,(N422:P422,Q422:AE422))</f>
        <v>1</v>
      </c>
      <c r="E422" s="7">
        <f>RANK(O422,(N422:P422,Q422:AE422))</f>
        <v>2</v>
      </c>
      <c r="F422" s="7">
        <f>IF(P422&gt;0,RANK(P422,(N422:P422,Q422:AE422)),0)</f>
        <v>0</v>
      </c>
      <c r="G422" s="1">
        <f t="shared" si="161"/>
        <v>1626</v>
      </c>
      <c r="H422" s="2">
        <f t="shared" si="148"/>
        <v>4.103884303778299E-2</v>
      </c>
      <c r="I422" s="2"/>
      <c r="J422" s="2">
        <f t="shared" si="162"/>
        <v>0.5126321900002524</v>
      </c>
      <c r="K422" s="2">
        <f t="shared" si="163"/>
        <v>0.47159334696246941</v>
      </c>
      <c r="L422" s="2">
        <f t="shared" si="164"/>
        <v>0</v>
      </c>
      <c r="M422" s="2">
        <f t="shared" si="165"/>
        <v>1.5774463037278197E-2</v>
      </c>
      <c r="N422" s="1">
        <v>20311</v>
      </c>
      <c r="O422" s="1">
        <v>18685</v>
      </c>
      <c r="R422" s="1">
        <v>601</v>
      </c>
      <c r="AA422" s="1">
        <v>24</v>
      </c>
      <c r="AG422" s="7">
        <f>IF(Q422&gt;0,RANK(Q422,(N422:P422,Q422:AE422)),0)</f>
        <v>0</v>
      </c>
      <c r="AH422" s="7">
        <f>IF(R422&gt;0,RANK(R422,(N422:P422,Q422:AE422)),0)</f>
        <v>3</v>
      </c>
      <c r="AI422" s="7">
        <f>IF(T422&gt;0,RANK(T422,(N422:P422,Q422:AE422)),0)</f>
        <v>0</v>
      </c>
      <c r="AJ422" s="7">
        <f>IF(S422&gt;0,RANK(S422,(N422:P422,Q422:AE422)),0)</f>
        <v>0</v>
      </c>
      <c r="AK422" s="2">
        <f t="shared" si="166"/>
        <v>0</v>
      </c>
      <c r="AL422" s="2">
        <f t="shared" si="167"/>
        <v>1.5168723656646729E-2</v>
      </c>
      <c r="AM422" s="2">
        <f t="shared" si="168"/>
        <v>0</v>
      </c>
      <c r="AN422" s="2">
        <f t="shared" si="169"/>
        <v>0</v>
      </c>
      <c r="AP422" t="s">
        <v>504</v>
      </c>
      <c r="AQ422" t="s">
        <v>2651</v>
      </c>
      <c r="AR422">
        <v>8</v>
      </c>
      <c r="AT422" s="104">
        <v>13</v>
      </c>
      <c r="AU422" s="102">
        <v>21</v>
      </c>
      <c r="AV422" s="108">
        <f t="shared" si="170"/>
        <v>13021</v>
      </c>
      <c r="AX422" s="7" t="s">
        <v>538</v>
      </c>
    </row>
    <row r="423" spans="1:50" hidden="1" outlineLevel="1">
      <c r="A423" t="s">
        <v>302</v>
      </c>
      <c r="B423" t="s">
        <v>2651</v>
      </c>
      <c r="C423" s="1">
        <f t="shared" si="160"/>
        <v>3269</v>
      </c>
      <c r="D423" s="7">
        <f>RANK(N423,(N423:P423,Q423:AE423))</f>
        <v>2</v>
      </c>
      <c r="E423" s="7">
        <f>RANK(O423,(N423:P423,Q423:AE423))</f>
        <v>1</v>
      </c>
      <c r="F423" s="7">
        <f>IF(P423&gt;0,RANK(P423,(N423:P423,Q423:AE423)),0)</f>
        <v>0</v>
      </c>
      <c r="G423" s="1">
        <f t="shared" si="161"/>
        <v>1583</v>
      </c>
      <c r="H423" s="2">
        <f t="shared" si="148"/>
        <v>0.48424594677271338</v>
      </c>
      <c r="I423" s="2"/>
      <c r="J423" s="2">
        <f t="shared" si="162"/>
        <v>0.25237075558274702</v>
      </c>
      <c r="K423" s="2">
        <f t="shared" si="163"/>
        <v>0.7366167023554604</v>
      </c>
      <c r="L423" s="2">
        <f t="shared" si="164"/>
        <v>0</v>
      </c>
      <c r="M423" s="2">
        <f t="shared" si="165"/>
        <v>1.1012542061792585E-2</v>
      </c>
      <c r="N423" s="1">
        <v>825</v>
      </c>
      <c r="O423" s="1">
        <v>2408</v>
      </c>
      <c r="R423" s="1">
        <v>34</v>
      </c>
      <c r="AA423" s="1">
        <v>2</v>
      </c>
      <c r="AG423" s="7">
        <f>IF(Q423&gt;0,RANK(Q423,(N423:P423,Q423:AE423)),0)</f>
        <v>0</v>
      </c>
      <c r="AH423" s="7">
        <f>IF(R423&gt;0,RANK(R423,(N423:P423,Q423:AE423)),0)</f>
        <v>3</v>
      </c>
      <c r="AI423" s="7">
        <f>IF(T423&gt;0,RANK(T423,(N423:P423,Q423:AE423)),0)</f>
        <v>0</v>
      </c>
      <c r="AJ423" s="7">
        <f>IF(S423&gt;0,RANK(S423,(N423:P423,Q423:AE423)),0)</f>
        <v>0</v>
      </c>
      <c r="AK423" s="2">
        <f t="shared" si="166"/>
        <v>0</v>
      </c>
      <c r="AL423" s="2">
        <f t="shared" si="167"/>
        <v>1.0400734169470786E-2</v>
      </c>
      <c r="AM423" s="2">
        <f t="shared" si="168"/>
        <v>0</v>
      </c>
      <c r="AN423" s="2">
        <f t="shared" si="169"/>
        <v>0</v>
      </c>
      <c r="AP423" t="s">
        <v>302</v>
      </c>
      <c r="AQ423" t="s">
        <v>2651</v>
      </c>
      <c r="AR423">
        <v>8</v>
      </c>
      <c r="AT423" s="104">
        <v>13</v>
      </c>
      <c r="AU423" s="102">
        <v>23</v>
      </c>
      <c r="AV423" s="108">
        <f t="shared" si="170"/>
        <v>13023</v>
      </c>
      <c r="AX423" s="7" t="s">
        <v>538</v>
      </c>
    </row>
    <row r="424" spans="1:50" hidden="1" outlineLevel="1">
      <c r="A424" t="s">
        <v>303</v>
      </c>
      <c r="B424" t="s">
        <v>2651</v>
      </c>
      <c r="C424" s="1">
        <f t="shared" si="160"/>
        <v>3282</v>
      </c>
      <c r="D424" s="7">
        <f>RANK(N424,(N424:P424,Q424:AE424))</f>
        <v>2</v>
      </c>
      <c r="E424" s="7">
        <f>RANK(O424,(N424:P424,Q424:AE424))</f>
        <v>1</v>
      </c>
      <c r="F424" s="7">
        <f>IF(P424&gt;0,RANK(P424,(N424:P424,Q424:AE424)),0)</f>
        <v>0</v>
      </c>
      <c r="G424" s="1">
        <f t="shared" si="161"/>
        <v>1675</v>
      </c>
      <c r="H424" s="2">
        <f t="shared" si="148"/>
        <v>0.51035953686776359</v>
      </c>
      <c r="I424" s="2"/>
      <c r="J424" s="2">
        <f t="shared" si="162"/>
        <v>0.23065204143814746</v>
      </c>
      <c r="K424" s="2">
        <f t="shared" si="163"/>
        <v>0.74101157830591102</v>
      </c>
      <c r="L424" s="2">
        <f t="shared" si="164"/>
        <v>0</v>
      </c>
      <c r="M424" s="2">
        <f t="shared" si="165"/>
        <v>2.833638025594154E-2</v>
      </c>
      <c r="N424" s="1">
        <v>757</v>
      </c>
      <c r="O424" s="1">
        <v>2432</v>
      </c>
      <c r="R424" s="1">
        <v>93</v>
      </c>
      <c r="AA424" s="1">
        <v>0</v>
      </c>
      <c r="AG424" s="7">
        <f>IF(Q424&gt;0,RANK(Q424,(N424:P424,Q424:AE424)),0)</f>
        <v>0</v>
      </c>
      <c r="AH424" s="7">
        <f>IF(R424&gt;0,RANK(R424,(N424:P424,Q424:AE424)),0)</f>
        <v>3</v>
      </c>
      <c r="AI424" s="7">
        <f>IF(T424&gt;0,RANK(T424,(N424:P424,Q424:AE424)),0)</f>
        <v>0</v>
      </c>
      <c r="AJ424" s="7">
        <f>IF(S424&gt;0,RANK(S424,(N424:P424,Q424:AE424)),0)</f>
        <v>0</v>
      </c>
      <c r="AK424" s="2">
        <f t="shared" si="166"/>
        <v>0</v>
      </c>
      <c r="AL424" s="2">
        <f t="shared" si="167"/>
        <v>2.8336380255941498E-2</v>
      </c>
      <c r="AM424" s="2">
        <f t="shared" si="168"/>
        <v>0</v>
      </c>
      <c r="AN424" s="2">
        <f t="shared" si="169"/>
        <v>0</v>
      </c>
      <c r="AP424" t="s">
        <v>303</v>
      </c>
      <c r="AQ424" t="s">
        <v>2651</v>
      </c>
      <c r="AR424">
        <v>1</v>
      </c>
      <c r="AT424" s="104">
        <v>13</v>
      </c>
      <c r="AU424" s="102">
        <v>25</v>
      </c>
      <c r="AV424" s="108">
        <f t="shared" si="170"/>
        <v>13025</v>
      </c>
      <c r="AX424" s="7" t="s">
        <v>538</v>
      </c>
    </row>
    <row r="425" spans="1:50" hidden="1" outlineLevel="1">
      <c r="A425" t="s">
        <v>304</v>
      </c>
      <c r="B425" t="s">
        <v>2651</v>
      </c>
      <c r="C425" s="1">
        <f t="shared" si="160"/>
        <v>2959</v>
      </c>
      <c r="D425" s="7">
        <f>RANK(N425,(N425:P425,Q425:AE425))</f>
        <v>1</v>
      </c>
      <c r="E425" s="7">
        <f>RANK(O425,(N425:P425,Q425:AE425))</f>
        <v>2</v>
      </c>
      <c r="F425" s="7">
        <f>IF(P425&gt;0,RANK(P425,(N425:P425,Q425:AE425)),0)</f>
        <v>0</v>
      </c>
      <c r="G425" s="1">
        <f t="shared" si="161"/>
        <v>114</v>
      </c>
      <c r="H425" s="2">
        <f t="shared" si="148"/>
        <v>3.8526529232848938E-2</v>
      </c>
      <c r="I425" s="2"/>
      <c r="J425" s="2">
        <f t="shared" si="162"/>
        <v>0.5106454883406556</v>
      </c>
      <c r="K425" s="2">
        <f t="shared" si="163"/>
        <v>0.47211895910780671</v>
      </c>
      <c r="L425" s="2">
        <f t="shared" si="164"/>
        <v>0</v>
      </c>
      <c r="M425" s="2">
        <f t="shared" si="165"/>
        <v>1.7235552551537692E-2</v>
      </c>
      <c r="N425" s="1">
        <v>1511</v>
      </c>
      <c r="O425" s="1">
        <v>1397</v>
      </c>
      <c r="R425" s="1">
        <v>48</v>
      </c>
      <c r="AA425" s="1">
        <v>3</v>
      </c>
      <c r="AG425" s="7">
        <f>IF(Q425&gt;0,RANK(Q425,(N425:P425,Q425:AE425)),0)</f>
        <v>0</v>
      </c>
      <c r="AH425" s="7">
        <f>IF(R425&gt;0,RANK(R425,(N425:P425,Q425:AE425)),0)</f>
        <v>3</v>
      </c>
      <c r="AI425" s="7">
        <f>IF(T425&gt;0,RANK(T425,(N425:P425,Q425:AE425)),0)</f>
        <v>0</v>
      </c>
      <c r="AJ425" s="7">
        <f>IF(S425&gt;0,RANK(S425,(N425:P425,Q425:AE425)),0)</f>
        <v>0</v>
      </c>
      <c r="AK425" s="2">
        <f t="shared" si="166"/>
        <v>0</v>
      </c>
      <c r="AL425" s="2">
        <f t="shared" si="167"/>
        <v>1.6221696519094289E-2</v>
      </c>
      <c r="AM425" s="2">
        <f t="shared" si="168"/>
        <v>0</v>
      </c>
      <c r="AN425" s="2">
        <f t="shared" si="169"/>
        <v>0</v>
      </c>
      <c r="AP425" t="s">
        <v>304</v>
      </c>
      <c r="AQ425" t="s">
        <v>2651</v>
      </c>
      <c r="AR425">
        <v>2</v>
      </c>
      <c r="AT425" s="104">
        <v>13</v>
      </c>
      <c r="AU425" s="102">
        <v>27</v>
      </c>
      <c r="AV425" s="108">
        <f t="shared" si="170"/>
        <v>13027</v>
      </c>
      <c r="AX425" s="7" t="s">
        <v>538</v>
      </c>
    </row>
    <row r="426" spans="1:50" hidden="1" outlineLevel="1">
      <c r="A426" t="s">
        <v>305</v>
      </c>
      <c r="B426" t="s">
        <v>2651</v>
      </c>
      <c r="C426" s="1">
        <f t="shared" si="160"/>
        <v>5698</v>
      </c>
      <c r="D426" s="7">
        <f>RANK(N426,(N426:P426,Q426:AE426))</f>
        <v>2</v>
      </c>
      <c r="E426" s="7">
        <f>RANK(O426,(N426:P426,Q426:AE426))</f>
        <v>1</v>
      </c>
      <c r="F426" s="7">
        <f>IF(P426&gt;0,RANK(P426,(N426:P426,Q426:AE426)),0)</f>
        <v>0</v>
      </c>
      <c r="G426" s="1">
        <f t="shared" si="161"/>
        <v>1878</v>
      </c>
      <c r="H426" s="2">
        <f t="shared" ref="H426:H489" si="171">G426/C426</f>
        <v>0.32958932958932957</v>
      </c>
      <c r="I426" s="2"/>
      <c r="J426" s="2">
        <f t="shared" si="162"/>
        <v>0.32748332748332748</v>
      </c>
      <c r="K426" s="2">
        <f t="shared" si="163"/>
        <v>0.65707265707265705</v>
      </c>
      <c r="L426" s="2">
        <f t="shared" si="164"/>
        <v>0</v>
      </c>
      <c r="M426" s="2">
        <f t="shared" si="165"/>
        <v>1.5444015444015413E-2</v>
      </c>
      <c r="N426" s="1">
        <v>1866</v>
      </c>
      <c r="O426" s="1">
        <v>3744</v>
      </c>
      <c r="R426" s="1">
        <v>78</v>
      </c>
      <c r="AA426" s="1">
        <v>10</v>
      </c>
      <c r="AG426" s="7">
        <f>IF(Q426&gt;0,RANK(Q426,(N426:P426,Q426:AE426)),0)</f>
        <v>0</v>
      </c>
      <c r="AH426" s="7">
        <f>IF(R426&gt;0,RANK(R426,(N426:P426,Q426:AE426)),0)</f>
        <v>3</v>
      </c>
      <c r="AI426" s="7">
        <f>IF(T426&gt;0,RANK(T426,(N426:P426,Q426:AE426)),0)</f>
        <v>0</v>
      </c>
      <c r="AJ426" s="7">
        <f>IF(S426&gt;0,RANK(S426,(N426:P426,Q426:AE426)),0)</f>
        <v>0</v>
      </c>
      <c r="AK426" s="2">
        <f t="shared" si="166"/>
        <v>0</v>
      </c>
      <c r="AL426" s="2">
        <f t="shared" si="167"/>
        <v>1.368901368901369E-2</v>
      </c>
      <c r="AM426" s="2">
        <f t="shared" si="168"/>
        <v>0</v>
      </c>
      <c r="AN426" s="2">
        <f t="shared" si="169"/>
        <v>0</v>
      </c>
      <c r="AP426" t="s">
        <v>305</v>
      </c>
      <c r="AQ426" t="s">
        <v>2651</v>
      </c>
      <c r="AR426">
        <v>1</v>
      </c>
      <c r="AT426" s="104">
        <v>13</v>
      </c>
      <c r="AU426" s="102">
        <v>29</v>
      </c>
      <c r="AV426" s="108">
        <f t="shared" si="170"/>
        <v>13029</v>
      </c>
      <c r="AX426" s="7" t="s">
        <v>538</v>
      </c>
    </row>
    <row r="427" spans="1:50" hidden="1" outlineLevel="1">
      <c r="A427" t="s">
        <v>40</v>
      </c>
      <c r="B427" t="s">
        <v>2651</v>
      </c>
      <c r="C427" s="1">
        <f t="shared" si="160"/>
        <v>12015</v>
      </c>
      <c r="D427" s="7">
        <f>RANK(N427,(N427:P427,Q427:AE427))</f>
        <v>2</v>
      </c>
      <c r="E427" s="7">
        <f>RANK(O427,(N427:P427,Q427:AE427))</f>
        <v>1</v>
      </c>
      <c r="F427" s="7">
        <f>IF(P427&gt;0,RANK(P427,(N427:P427,Q427:AE427)),0)</f>
        <v>0</v>
      </c>
      <c r="G427" s="1">
        <f t="shared" si="161"/>
        <v>1902</v>
      </c>
      <c r="H427" s="2">
        <f t="shared" si="171"/>
        <v>0.15830212234706617</v>
      </c>
      <c r="I427" s="2"/>
      <c r="J427" s="2">
        <f t="shared" si="162"/>
        <v>0.41248439450686641</v>
      </c>
      <c r="K427" s="2">
        <f t="shared" si="163"/>
        <v>0.57078651685393256</v>
      </c>
      <c r="L427" s="2">
        <f t="shared" si="164"/>
        <v>0</v>
      </c>
      <c r="M427" s="2">
        <f t="shared" si="165"/>
        <v>1.6729088639201084E-2</v>
      </c>
      <c r="N427" s="1">
        <v>4956</v>
      </c>
      <c r="O427" s="1">
        <v>6858</v>
      </c>
      <c r="R427" s="1">
        <v>187</v>
      </c>
      <c r="AA427" s="1">
        <v>14</v>
      </c>
      <c r="AG427" s="7">
        <f>IF(Q427&gt;0,RANK(Q427,(N427:P427,Q427:AE427)),0)</f>
        <v>0</v>
      </c>
      <c r="AH427" s="7">
        <f>IF(R427&gt;0,RANK(R427,(N427:P427,Q427:AE427)),0)</f>
        <v>3</v>
      </c>
      <c r="AI427" s="7">
        <f>IF(T427&gt;0,RANK(T427,(N427:P427,Q427:AE427)),0)</f>
        <v>0</v>
      </c>
      <c r="AJ427" s="7">
        <f>IF(S427&gt;0,RANK(S427,(N427:P427,Q427:AE427)),0)</f>
        <v>0</v>
      </c>
      <c r="AK427" s="2">
        <f t="shared" si="166"/>
        <v>0</v>
      </c>
      <c r="AL427" s="2">
        <f t="shared" si="167"/>
        <v>1.5563878485226799E-2</v>
      </c>
      <c r="AM427" s="2">
        <f t="shared" si="168"/>
        <v>0</v>
      </c>
      <c r="AN427" s="2">
        <f t="shared" si="169"/>
        <v>0</v>
      </c>
      <c r="AP427" t="s">
        <v>40</v>
      </c>
      <c r="AQ427" t="s">
        <v>2651</v>
      </c>
      <c r="AR427">
        <v>1</v>
      </c>
      <c r="AT427" s="104">
        <v>13</v>
      </c>
      <c r="AU427" s="102">
        <v>31</v>
      </c>
      <c r="AV427" s="108">
        <f t="shared" si="170"/>
        <v>13031</v>
      </c>
      <c r="AX427" s="7" t="s">
        <v>538</v>
      </c>
    </row>
    <row r="428" spans="1:50" hidden="1" outlineLevel="1">
      <c r="A428" t="s">
        <v>821</v>
      </c>
      <c r="B428" t="s">
        <v>2651</v>
      </c>
      <c r="C428" s="1">
        <f t="shared" si="160"/>
        <v>5676</v>
      </c>
      <c r="D428" s="7">
        <f>RANK(N428,(N428:P428,Q428:AE428))</f>
        <v>1</v>
      </c>
      <c r="E428" s="7">
        <f>RANK(O428,(N428:P428,Q428:AE428))</f>
        <v>2</v>
      </c>
      <c r="F428" s="7">
        <f>IF(P428&gt;0,RANK(P428,(N428:P428,Q428:AE428)),0)</f>
        <v>0</v>
      </c>
      <c r="G428" s="1">
        <f t="shared" si="161"/>
        <v>339</v>
      </c>
      <c r="H428" s="2">
        <f t="shared" si="171"/>
        <v>5.9725158562367868E-2</v>
      </c>
      <c r="I428" s="2"/>
      <c r="J428" s="2">
        <f t="shared" si="162"/>
        <v>0.52255109231853414</v>
      </c>
      <c r="K428" s="2">
        <f t="shared" si="163"/>
        <v>0.46282593375616632</v>
      </c>
      <c r="L428" s="2">
        <f t="shared" si="164"/>
        <v>0</v>
      </c>
      <c r="M428" s="2">
        <f t="shared" si="165"/>
        <v>1.4622973925299543E-2</v>
      </c>
      <c r="N428" s="1">
        <v>2966</v>
      </c>
      <c r="O428" s="1">
        <v>2627</v>
      </c>
      <c r="R428" s="1">
        <v>81</v>
      </c>
      <c r="AA428" s="1">
        <v>2</v>
      </c>
      <c r="AG428" s="7">
        <f>IF(Q428&gt;0,RANK(Q428,(N428:P428,Q428:AE428)),0)</f>
        <v>0</v>
      </c>
      <c r="AH428" s="7">
        <f>IF(R428&gt;0,RANK(R428,(N428:P428,Q428:AE428)),0)</f>
        <v>3</v>
      </c>
      <c r="AI428" s="7">
        <f>IF(T428&gt;0,RANK(T428,(N428:P428,Q428:AE428)),0)</f>
        <v>0</v>
      </c>
      <c r="AJ428" s="7">
        <f>IF(S428&gt;0,RANK(S428,(N428:P428,Q428:AE428)),0)</f>
        <v>0</v>
      </c>
      <c r="AK428" s="2">
        <f t="shared" si="166"/>
        <v>0</v>
      </c>
      <c r="AL428" s="2">
        <f t="shared" si="167"/>
        <v>1.427061310782241E-2</v>
      </c>
      <c r="AM428" s="2">
        <f t="shared" si="168"/>
        <v>0</v>
      </c>
      <c r="AN428" s="2">
        <f t="shared" si="169"/>
        <v>0</v>
      </c>
      <c r="AP428" t="s">
        <v>821</v>
      </c>
      <c r="AQ428" t="s">
        <v>2651</v>
      </c>
      <c r="AR428">
        <v>10</v>
      </c>
      <c r="AT428" s="104">
        <v>13</v>
      </c>
      <c r="AU428" s="102">
        <v>33</v>
      </c>
      <c r="AV428" s="108">
        <f t="shared" si="170"/>
        <v>13033</v>
      </c>
      <c r="AX428" s="7" t="s">
        <v>538</v>
      </c>
    </row>
    <row r="429" spans="1:50" hidden="1" outlineLevel="1">
      <c r="A429" t="s">
        <v>547</v>
      </c>
      <c r="B429" t="s">
        <v>2651</v>
      </c>
      <c r="C429" s="1">
        <f t="shared" si="160"/>
        <v>4759</v>
      </c>
      <c r="D429" s="7">
        <f>RANK(N429,(N429:P429,Q429:AE429))</f>
        <v>2</v>
      </c>
      <c r="E429" s="7">
        <f>RANK(O429,(N429:P429,Q429:AE429))</f>
        <v>1</v>
      </c>
      <c r="F429" s="7">
        <f>IF(P429&gt;0,RANK(P429,(N429:P429,Q429:AE429)),0)</f>
        <v>0</v>
      </c>
      <c r="G429" s="1">
        <f t="shared" si="161"/>
        <v>873</v>
      </c>
      <c r="H429" s="2">
        <f t="shared" si="171"/>
        <v>0.18344189955873083</v>
      </c>
      <c r="I429" s="2"/>
      <c r="J429" s="2">
        <f t="shared" si="162"/>
        <v>0.39672200042025635</v>
      </c>
      <c r="K429" s="2">
        <f t="shared" si="163"/>
        <v>0.58016389997898721</v>
      </c>
      <c r="L429" s="2">
        <f t="shared" si="164"/>
        <v>0</v>
      </c>
      <c r="M429" s="2">
        <f t="shared" si="165"/>
        <v>2.3114099600756499E-2</v>
      </c>
      <c r="N429" s="1">
        <v>1888</v>
      </c>
      <c r="O429" s="1">
        <v>2761</v>
      </c>
      <c r="R429" s="1">
        <v>108</v>
      </c>
      <c r="AA429" s="1">
        <v>2</v>
      </c>
      <c r="AG429" s="7">
        <f>IF(Q429&gt;0,RANK(Q429,(N429:P429,Q429:AE429)),0)</f>
        <v>0</v>
      </c>
      <c r="AH429" s="7">
        <f>IF(R429&gt;0,RANK(R429,(N429:P429,Q429:AE429)),0)</f>
        <v>3</v>
      </c>
      <c r="AI429" s="7">
        <f>IF(T429&gt;0,RANK(T429,(N429:P429,Q429:AE429)),0)</f>
        <v>0</v>
      </c>
      <c r="AJ429" s="7">
        <f>IF(S429&gt;0,RANK(S429,(N429:P429,Q429:AE429)),0)</f>
        <v>0</v>
      </c>
      <c r="AK429" s="2">
        <f t="shared" si="166"/>
        <v>0</v>
      </c>
      <c r="AL429" s="2">
        <f t="shared" si="167"/>
        <v>2.2693843244379071E-2</v>
      </c>
      <c r="AM429" s="2">
        <f t="shared" si="168"/>
        <v>0</v>
      </c>
      <c r="AN429" s="2">
        <f t="shared" si="169"/>
        <v>0</v>
      </c>
      <c r="AP429" t="s">
        <v>547</v>
      </c>
      <c r="AQ429" t="s">
        <v>2651</v>
      </c>
      <c r="AR429">
        <v>10</v>
      </c>
      <c r="AT429" s="104">
        <v>13</v>
      </c>
      <c r="AU429" s="102">
        <v>35</v>
      </c>
      <c r="AV429" s="108">
        <f t="shared" si="170"/>
        <v>13035</v>
      </c>
      <c r="AX429" s="7" t="s">
        <v>538</v>
      </c>
    </row>
    <row r="430" spans="1:50" hidden="1" outlineLevel="1">
      <c r="A430" t="s">
        <v>481</v>
      </c>
      <c r="B430" t="s">
        <v>2651</v>
      </c>
      <c r="C430" s="1">
        <f t="shared" si="160"/>
        <v>1468</v>
      </c>
      <c r="D430" s="7">
        <f>RANK(N430,(N430:P430,Q430:AE430))</f>
        <v>1</v>
      </c>
      <c r="E430" s="7">
        <f>RANK(O430,(N430:P430,Q430:AE430))</f>
        <v>2</v>
      </c>
      <c r="F430" s="7">
        <f>IF(P430&gt;0,RANK(P430,(N430:P430,Q430:AE430)),0)</f>
        <v>0</v>
      </c>
      <c r="G430" s="1">
        <f t="shared" si="161"/>
        <v>359</v>
      </c>
      <c r="H430" s="2">
        <f t="shared" si="171"/>
        <v>0.24455040871934605</v>
      </c>
      <c r="I430" s="2"/>
      <c r="J430" s="2">
        <f t="shared" si="162"/>
        <v>0.6171662125340599</v>
      </c>
      <c r="K430" s="2">
        <f t="shared" si="163"/>
        <v>0.37261580381471388</v>
      </c>
      <c r="L430" s="2">
        <f t="shared" si="164"/>
        <v>0</v>
      </c>
      <c r="M430" s="2">
        <f t="shared" si="165"/>
        <v>1.0217983651226226E-2</v>
      </c>
      <c r="N430" s="1">
        <v>906</v>
      </c>
      <c r="O430" s="1">
        <v>547</v>
      </c>
      <c r="R430" s="1">
        <v>14</v>
      </c>
      <c r="AA430" s="1">
        <v>1</v>
      </c>
      <c r="AG430" s="7">
        <f>IF(Q430&gt;0,RANK(Q430,(N430:P430,Q430:AE430)),0)</f>
        <v>0</v>
      </c>
      <c r="AH430" s="7">
        <f>IF(R430&gt;0,RANK(R430,(N430:P430,Q430:AE430)),0)</f>
        <v>3</v>
      </c>
      <c r="AI430" s="7">
        <f>IF(T430&gt;0,RANK(T430,(N430:P430,Q430:AE430)),0)</f>
        <v>0</v>
      </c>
      <c r="AJ430" s="7">
        <f>IF(S430&gt;0,RANK(S430,(N430:P430,Q430:AE430)),0)</f>
        <v>0</v>
      </c>
      <c r="AK430" s="2">
        <f t="shared" si="166"/>
        <v>0</v>
      </c>
      <c r="AL430" s="2">
        <f t="shared" si="167"/>
        <v>9.5367847411444145E-3</v>
      </c>
      <c r="AM430" s="2">
        <f t="shared" si="168"/>
        <v>0</v>
      </c>
      <c r="AN430" s="2">
        <f t="shared" si="169"/>
        <v>0</v>
      </c>
      <c r="AP430" t="s">
        <v>481</v>
      </c>
      <c r="AQ430" t="s">
        <v>2651</v>
      </c>
      <c r="AR430">
        <v>2</v>
      </c>
      <c r="AT430" s="104">
        <v>13</v>
      </c>
      <c r="AU430" s="102">
        <v>37</v>
      </c>
      <c r="AV430" s="108">
        <f t="shared" si="170"/>
        <v>13037</v>
      </c>
      <c r="AX430" s="7" t="s">
        <v>538</v>
      </c>
    </row>
    <row r="431" spans="1:50" hidden="1" outlineLevel="1">
      <c r="A431" t="s">
        <v>2614</v>
      </c>
      <c r="B431" t="s">
        <v>2651</v>
      </c>
      <c r="C431" s="1">
        <f t="shared" si="160"/>
        <v>7460</v>
      </c>
      <c r="D431" s="7">
        <f>RANK(N431,(N431:P431,Q431:AE431))</f>
        <v>2</v>
      </c>
      <c r="E431" s="7">
        <f>RANK(O431,(N431:P431,Q431:AE431))</f>
        <v>1</v>
      </c>
      <c r="F431" s="7">
        <f>IF(P431&gt;0,RANK(P431,(N431:P431,Q431:AE431)),0)</f>
        <v>0</v>
      </c>
      <c r="G431" s="1">
        <f t="shared" si="161"/>
        <v>1066</v>
      </c>
      <c r="H431" s="2">
        <f t="shared" si="171"/>
        <v>0.14289544235924934</v>
      </c>
      <c r="I431" s="2"/>
      <c r="J431" s="2">
        <f t="shared" si="162"/>
        <v>0.41742627345844502</v>
      </c>
      <c r="K431" s="2">
        <f t="shared" si="163"/>
        <v>0.56032171581769441</v>
      </c>
      <c r="L431" s="2">
        <f t="shared" si="164"/>
        <v>0</v>
      </c>
      <c r="M431" s="2">
        <f t="shared" si="165"/>
        <v>2.2252010723860516E-2</v>
      </c>
      <c r="N431" s="1">
        <v>3114</v>
      </c>
      <c r="O431" s="1">
        <v>4180</v>
      </c>
      <c r="R431" s="1">
        <v>158</v>
      </c>
      <c r="AA431" s="1">
        <v>8</v>
      </c>
      <c r="AG431" s="7">
        <f>IF(Q431&gt;0,RANK(Q431,(N431:P431,Q431:AE431)),0)</f>
        <v>0</v>
      </c>
      <c r="AH431" s="7">
        <f>IF(R431&gt;0,RANK(R431,(N431:P431,Q431:AE431)),0)</f>
        <v>3</v>
      </c>
      <c r="AI431" s="7">
        <f>IF(T431&gt;0,RANK(T431,(N431:P431,Q431:AE431)),0)</f>
        <v>0</v>
      </c>
      <c r="AJ431" s="7">
        <f>IF(S431&gt;0,RANK(S431,(N431:P431,Q431:AE431)),0)</f>
        <v>0</v>
      </c>
      <c r="AK431" s="2">
        <f t="shared" si="166"/>
        <v>0</v>
      </c>
      <c r="AL431" s="2">
        <f t="shared" si="167"/>
        <v>2.1179624664879357E-2</v>
      </c>
      <c r="AM431" s="2">
        <f t="shared" si="168"/>
        <v>0</v>
      </c>
      <c r="AN431" s="2">
        <f t="shared" si="169"/>
        <v>0</v>
      </c>
      <c r="AP431" t="s">
        <v>2614</v>
      </c>
      <c r="AQ431" t="s">
        <v>2651</v>
      </c>
      <c r="AR431">
        <v>1</v>
      </c>
      <c r="AT431" s="104">
        <v>13</v>
      </c>
      <c r="AU431" s="102">
        <v>39</v>
      </c>
      <c r="AV431" s="108">
        <f t="shared" si="170"/>
        <v>13039</v>
      </c>
      <c r="AX431" s="7" t="s">
        <v>538</v>
      </c>
    </row>
    <row r="432" spans="1:50" hidden="1" outlineLevel="1">
      <c r="A432" t="s">
        <v>2386</v>
      </c>
      <c r="B432" t="s">
        <v>2651</v>
      </c>
      <c r="C432" s="1">
        <f t="shared" si="160"/>
        <v>2031</v>
      </c>
      <c r="D432" s="7">
        <f>RANK(N432,(N432:P432,Q432:AE432))</f>
        <v>2</v>
      </c>
      <c r="E432" s="7">
        <f>RANK(O432,(N432:P432,Q432:AE432))</f>
        <v>1</v>
      </c>
      <c r="F432" s="7">
        <f>IF(P432&gt;0,RANK(P432,(N432:P432,Q432:AE432)),0)</f>
        <v>0</v>
      </c>
      <c r="G432" s="1">
        <f t="shared" si="161"/>
        <v>416</v>
      </c>
      <c r="H432" s="2">
        <f t="shared" si="171"/>
        <v>0.20482520925652389</v>
      </c>
      <c r="I432" s="2"/>
      <c r="J432" s="2">
        <f t="shared" si="162"/>
        <v>0.38847858197932056</v>
      </c>
      <c r="K432" s="2">
        <f t="shared" si="163"/>
        <v>0.59330379123584442</v>
      </c>
      <c r="L432" s="2">
        <f t="shared" si="164"/>
        <v>0</v>
      </c>
      <c r="M432" s="2">
        <f t="shared" si="165"/>
        <v>1.8217626784834962E-2</v>
      </c>
      <c r="N432" s="1">
        <v>789</v>
      </c>
      <c r="O432" s="1">
        <v>1205</v>
      </c>
      <c r="R432" s="1">
        <v>37</v>
      </c>
      <c r="AA432" s="1">
        <v>0</v>
      </c>
      <c r="AG432" s="7">
        <f>IF(Q432&gt;0,RANK(Q432,(N432:P432,Q432:AE432)),0)</f>
        <v>0</v>
      </c>
      <c r="AH432" s="7">
        <f>IF(R432&gt;0,RANK(R432,(N432:P432,Q432:AE432)),0)</f>
        <v>3</v>
      </c>
      <c r="AI432" s="7">
        <f>IF(T432&gt;0,RANK(T432,(N432:P432,Q432:AE432)),0)</f>
        <v>0</v>
      </c>
      <c r="AJ432" s="7">
        <f>IF(S432&gt;0,RANK(S432,(N432:P432,Q432:AE432)),0)</f>
        <v>0</v>
      </c>
      <c r="AK432" s="2">
        <f t="shared" si="166"/>
        <v>0</v>
      </c>
      <c r="AL432" s="2">
        <f t="shared" si="167"/>
        <v>1.8217626784835055E-2</v>
      </c>
      <c r="AM432" s="2">
        <f t="shared" si="168"/>
        <v>0</v>
      </c>
      <c r="AN432" s="2">
        <f t="shared" si="169"/>
        <v>0</v>
      </c>
      <c r="AP432" t="s">
        <v>2386</v>
      </c>
      <c r="AQ432" t="s">
        <v>2651</v>
      </c>
      <c r="AR432">
        <v>1</v>
      </c>
      <c r="AT432" s="104">
        <v>13</v>
      </c>
      <c r="AU432" s="102">
        <v>43</v>
      </c>
      <c r="AV432" s="108">
        <f t="shared" si="170"/>
        <v>13043</v>
      </c>
      <c r="AX432" s="7" t="s">
        <v>538</v>
      </c>
    </row>
    <row r="433" spans="1:50" hidden="1" outlineLevel="1">
      <c r="A433" t="s">
        <v>2387</v>
      </c>
      <c r="B433" t="s">
        <v>2651</v>
      </c>
      <c r="C433" s="1">
        <f t="shared" si="160"/>
        <v>20752</v>
      </c>
      <c r="D433" s="7">
        <f>RANK(N433,(N433:P433,Q433:AE433))</f>
        <v>2</v>
      </c>
      <c r="E433" s="7">
        <f>RANK(O433,(N433:P433,Q433:AE433))</f>
        <v>1</v>
      </c>
      <c r="F433" s="7">
        <f>IF(P433&gt;0,RANK(P433,(N433:P433,Q433:AE433)),0)</f>
        <v>0</v>
      </c>
      <c r="G433" s="1">
        <f t="shared" si="161"/>
        <v>6452</v>
      </c>
      <c r="H433" s="2">
        <f t="shared" si="171"/>
        <v>0.31090979182729378</v>
      </c>
      <c r="I433" s="2"/>
      <c r="J433" s="2">
        <f t="shared" si="162"/>
        <v>0.33187162683114879</v>
      </c>
      <c r="K433" s="2">
        <f t="shared" si="163"/>
        <v>0.64278141865844252</v>
      </c>
      <c r="L433" s="2">
        <f t="shared" si="164"/>
        <v>0</v>
      </c>
      <c r="M433" s="2">
        <f t="shared" si="165"/>
        <v>2.5346954510408692E-2</v>
      </c>
      <c r="N433" s="1">
        <v>6887</v>
      </c>
      <c r="O433" s="1">
        <v>13339</v>
      </c>
      <c r="R433" s="1">
        <v>496</v>
      </c>
      <c r="AA433" s="1">
        <v>30</v>
      </c>
      <c r="AG433" s="7">
        <f>IF(Q433&gt;0,RANK(Q433,(N433:P433,Q433:AE433)),0)</f>
        <v>0</v>
      </c>
      <c r="AH433" s="7">
        <f>IF(R433&gt;0,RANK(R433,(N433:P433,Q433:AE433)),0)</f>
        <v>3</v>
      </c>
      <c r="AI433" s="7">
        <f>IF(T433&gt;0,RANK(T433,(N433:P433,Q433:AE433)),0)</f>
        <v>0</v>
      </c>
      <c r="AJ433" s="7">
        <f>IF(S433&gt;0,RANK(S433,(N433:P433,Q433:AE433)),0)</f>
        <v>0</v>
      </c>
      <c r="AK433" s="2">
        <f t="shared" si="166"/>
        <v>0</v>
      </c>
      <c r="AL433" s="2">
        <f t="shared" si="167"/>
        <v>2.3901310717039322E-2</v>
      </c>
      <c r="AM433" s="2">
        <f t="shared" si="168"/>
        <v>0</v>
      </c>
      <c r="AN433" s="2">
        <f t="shared" si="169"/>
        <v>0</v>
      </c>
      <c r="AP433" t="s">
        <v>2387</v>
      </c>
      <c r="AQ433" t="s">
        <v>2651</v>
      </c>
      <c r="AR433">
        <v>7</v>
      </c>
      <c r="AT433" s="104">
        <v>13</v>
      </c>
      <c r="AU433" s="102">
        <v>45</v>
      </c>
      <c r="AV433" s="108">
        <f t="shared" si="170"/>
        <v>13045</v>
      </c>
      <c r="AX433" s="7" t="s">
        <v>538</v>
      </c>
    </row>
    <row r="434" spans="1:50" hidden="1" outlineLevel="1">
      <c r="A434" t="s">
        <v>2619</v>
      </c>
      <c r="B434" t="s">
        <v>2651</v>
      </c>
      <c r="C434" s="1">
        <f t="shared" si="160"/>
        <v>12107</v>
      </c>
      <c r="D434" s="7">
        <f>RANK(N434,(N434:P434,Q434:AE434))</f>
        <v>2</v>
      </c>
      <c r="E434" s="7">
        <f>RANK(O434,(N434:P434,Q434:AE434))</f>
        <v>1</v>
      </c>
      <c r="F434" s="7">
        <f>IF(P434&gt;0,RANK(P434,(N434:P434,Q434:AE434)),0)</f>
        <v>0</v>
      </c>
      <c r="G434" s="1">
        <f t="shared" si="161"/>
        <v>3265</v>
      </c>
      <c r="H434" s="2">
        <f t="shared" si="171"/>
        <v>0.26967869827372593</v>
      </c>
      <c r="I434" s="2"/>
      <c r="J434" s="2">
        <f t="shared" si="162"/>
        <v>0.35624019162467996</v>
      </c>
      <c r="K434" s="2">
        <f t="shared" si="163"/>
        <v>0.62591888989840583</v>
      </c>
      <c r="L434" s="2">
        <f t="shared" si="164"/>
        <v>0</v>
      </c>
      <c r="M434" s="2">
        <f t="shared" si="165"/>
        <v>1.7840918476914158E-2</v>
      </c>
      <c r="N434" s="1">
        <v>4313</v>
      </c>
      <c r="O434" s="1">
        <v>7578</v>
      </c>
      <c r="R434" s="1">
        <v>212</v>
      </c>
      <c r="AA434" s="1">
        <v>4</v>
      </c>
      <c r="AG434" s="7">
        <f>IF(Q434&gt;0,RANK(Q434,(N434:P434,Q434:AE434)),0)</f>
        <v>0</v>
      </c>
      <c r="AH434" s="7">
        <f>IF(R434&gt;0,RANK(R434,(N434:P434,Q434:AE434)),0)</f>
        <v>3</v>
      </c>
      <c r="AI434" s="7">
        <f>IF(T434&gt;0,RANK(T434,(N434:P434,Q434:AE434)),0)</f>
        <v>0</v>
      </c>
      <c r="AJ434" s="7">
        <f>IF(S434&gt;0,RANK(S434,(N434:P434,Q434:AE434)),0)</f>
        <v>0</v>
      </c>
      <c r="AK434" s="2">
        <f t="shared" si="166"/>
        <v>0</v>
      </c>
      <c r="AL434" s="2">
        <f t="shared" si="167"/>
        <v>1.7510531097712067E-2</v>
      </c>
      <c r="AM434" s="2">
        <f t="shared" si="168"/>
        <v>0</v>
      </c>
      <c r="AN434" s="2">
        <f t="shared" si="169"/>
        <v>0</v>
      </c>
      <c r="AP434" t="s">
        <v>2619</v>
      </c>
      <c r="AQ434" t="s">
        <v>2651</v>
      </c>
      <c r="AR434">
        <v>9</v>
      </c>
      <c r="AT434" s="104">
        <v>13</v>
      </c>
      <c r="AU434" s="102">
        <v>47</v>
      </c>
      <c r="AV434" s="108">
        <f t="shared" si="170"/>
        <v>13047</v>
      </c>
      <c r="AX434" s="7" t="s">
        <v>538</v>
      </c>
    </row>
    <row r="435" spans="1:50" hidden="1" outlineLevel="1">
      <c r="A435" t="s">
        <v>2620</v>
      </c>
      <c r="B435" t="s">
        <v>2651</v>
      </c>
      <c r="C435" s="1">
        <f t="shared" si="160"/>
        <v>1785</v>
      </c>
      <c r="D435" s="7">
        <f>RANK(N435,(N435:P435,Q435:AE435))</f>
        <v>2</v>
      </c>
      <c r="E435" s="7">
        <f>RANK(O435,(N435:P435,Q435:AE435))</f>
        <v>1</v>
      </c>
      <c r="F435" s="7">
        <f>IF(P435&gt;0,RANK(P435,(N435:P435,Q435:AE435)),0)</f>
        <v>0</v>
      </c>
      <c r="G435" s="1">
        <f t="shared" si="161"/>
        <v>445</v>
      </c>
      <c r="H435" s="2">
        <f t="shared" si="171"/>
        <v>0.24929971988795518</v>
      </c>
      <c r="I435" s="2"/>
      <c r="J435" s="2">
        <f t="shared" si="162"/>
        <v>0.36750700280112047</v>
      </c>
      <c r="K435" s="2">
        <f t="shared" si="163"/>
        <v>0.61680672268907566</v>
      </c>
      <c r="L435" s="2">
        <f t="shared" si="164"/>
        <v>0</v>
      </c>
      <c r="M435" s="2">
        <f t="shared" si="165"/>
        <v>1.5686274509803866E-2</v>
      </c>
      <c r="N435" s="1">
        <v>656</v>
      </c>
      <c r="O435" s="1">
        <v>1101</v>
      </c>
      <c r="R435" s="1">
        <v>28</v>
      </c>
      <c r="AA435" s="1">
        <v>0</v>
      </c>
      <c r="AG435" s="7">
        <f>IF(Q435&gt;0,RANK(Q435,(N435:P435,Q435:AE435)),0)</f>
        <v>0</v>
      </c>
      <c r="AH435" s="7">
        <f>IF(R435&gt;0,RANK(R435,(N435:P435,Q435:AE435)),0)</f>
        <v>3</v>
      </c>
      <c r="AI435" s="7">
        <f>IF(T435&gt;0,RANK(T435,(N435:P435,Q435:AE435)),0)</f>
        <v>0</v>
      </c>
      <c r="AJ435" s="7">
        <f>IF(S435&gt;0,RANK(S435,(N435:P435,Q435:AE435)),0)</f>
        <v>0</v>
      </c>
      <c r="AK435" s="2">
        <f t="shared" si="166"/>
        <v>0</v>
      </c>
      <c r="AL435" s="2">
        <f t="shared" si="167"/>
        <v>1.5686274509803921E-2</v>
      </c>
      <c r="AM435" s="2">
        <f t="shared" si="168"/>
        <v>0</v>
      </c>
      <c r="AN435" s="2">
        <f t="shared" si="169"/>
        <v>0</v>
      </c>
      <c r="AP435" t="s">
        <v>2620</v>
      </c>
      <c r="AQ435" t="s">
        <v>2651</v>
      </c>
      <c r="AR435">
        <v>8</v>
      </c>
      <c r="AT435" s="104">
        <v>13</v>
      </c>
      <c r="AU435" s="102">
        <v>49</v>
      </c>
      <c r="AV435" s="108">
        <f t="shared" si="170"/>
        <v>13049</v>
      </c>
      <c r="AX435" s="7" t="s">
        <v>538</v>
      </c>
    </row>
    <row r="436" spans="1:50" hidden="1" outlineLevel="1">
      <c r="A436" t="s">
        <v>2621</v>
      </c>
      <c r="B436" t="s">
        <v>2651</v>
      </c>
      <c r="C436" s="1">
        <f t="shared" si="160"/>
        <v>59295</v>
      </c>
      <c r="D436" s="7">
        <f>RANK(N436,(N436:P436,Q436:AE436))</f>
        <v>1</v>
      </c>
      <c r="E436" s="7">
        <f>RANK(O436,(N436:P436,Q436:AE436))</f>
        <v>2</v>
      </c>
      <c r="F436" s="7">
        <f>IF(P436&gt;0,RANK(P436,(N436:P436,Q436:AE436)),0)</f>
        <v>0</v>
      </c>
      <c r="G436" s="1">
        <f t="shared" si="161"/>
        <v>5608</v>
      </c>
      <c r="H436" s="2">
        <f t="shared" si="171"/>
        <v>9.4577957669280718E-2</v>
      </c>
      <c r="I436" s="2"/>
      <c r="J436" s="2">
        <f t="shared" si="162"/>
        <v>0.54055147988869212</v>
      </c>
      <c r="K436" s="2">
        <f t="shared" si="163"/>
        <v>0.44597352221941144</v>
      </c>
      <c r="L436" s="2">
        <f t="shared" si="164"/>
        <v>0</v>
      </c>
      <c r="M436" s="2">
        <f t="shared" si="165"/>
        <v>1.3474997891896434E-2</v>
      </c>
      <c r="N436" s="1">
        <v>32052</v>
      </c>
      <c r="O436" s="1">
        <v>26444</v>
      </c>
      <c r="R436" s="1">
        <v>739</v>
      </c>
      <c r="AA436" s="1">
        <v>60</v>
      </c>
      <c r="AG436" s="7">
        <f>IF(Q436&gt;0,RANK(Q436,(N436:P436,Q436:AE436)),0)</f>
        <v>0</v>
      </c>
      <c r="AH436" s="7">
        <f>IF(R436&gt;0,RANK(R436,(N436:P436,Q436:AE436)),0)</f>
        <v>3</v>
      </c>
      <c r="AI436" s="7">
        <f>IF(T436&gt;0,RANK(T436,(N436:P436,Q436:AE436)),0)</f>
        <v>0</v>
      </c>
      <c r="AJ436" s="7">
        <f>IF(S436&gt;0,RANK(S436,(N436:P436,Q436:AE436)),0)</f>
        <v>0</v>
      </c>
      <c r="AK436" s="2">
        <f t="shared" si="166"/>
        <v>0</v>
      </c>
      <c r="AL436" s="2">
        <f t="shared" si="167"/>
        <v>1.2463108187874189E-2</v>
      </c>
      <c r="AM436" s="2">
        <f t="shared" si="168"/>
        <v>0</v>
      </c>
      <c r="AN436" s="2">
        <f t="shared" si="169"/>
        <v>0</v>
      </c>
      <c r="AP436" t="s">
        <v>2621</v>
      </c>
      <c r="AQ436" t="s">
        <v>2651</v>
      </c>
      <c r="AR436">
        <v>1</v>
      </c>
      <c r="AT436" s="104">
        <v>13</v>
      </c>
      <c r="AU436" s="102">
        <v>51</v>
      </c>
      <c r="AV436" s="108">
        <f t="shared" si="170"/>
        <v>13051</v>
      </c>
      <c r="AX436" s="7" t="s">
        <v>538</v>
      </c>
    </row>
    <row r="437" spans="1:50" hidden="1" outlineLevel="1">
      <c r="A437" t="s">
        <v>1760</v>
      </c>
      <c r="B437" t="s">
        <v>2651</v>
      </c>
      <c r="C437" s="1">
        <f t="shared" si="160"/>
        <v>689</v>
      </c>
      <c r="D437" s="7">
        <f>RANK(N437,(N437:P437,Q437:AE437))</f>
        <v>1</v>
      </c>
      <c r="E437" s="7">
        <f>RANK(O437,(N437:P437,Q437:AE437))</f>
        <v>2</v>
      </c>
      <c r="F437" s="7">
        <f>IF(P437&gt;0,RANK(P437,(N437:P437,Q437:AE437)),0)</f>
        <v>0</v>
      </c>
      <c r="G437" s="1">
        <f t="shared" si="161"/>
        <v>139</v>
      </c>
      <c r="H437" s="2">
        <f t="shared" si="171"/>
        <v>0.20174165457184326</v>
      </c>
      <c r="I437" s="2"/>
      <c r="J437" s="2">
        <f t="shared" si="162"/>
        <v>0.59506531204644408</v>
      </c>
      <c r="K437" s="2">
        <f t="shared" si="163"/>
        <v>0.39332365747460085</v>
      </c>
      <c r="L437" s="2">
        <f t="shared" si="164"/>
        <v>0</v>
      </c>
      <c r="M437" s="2">
        <f t="shared" si="165"/>
        <v>1.1611030478955064E-2</v>
      </c>
      <c r="N437" s="1">
        <v>410</v>
      </c>
      <c r="O437" s="1">
        <v>271</v>
      </c>
      <c r="R437" s="1">
        <v>7</v>
      </c>
      <c r="AA437" s="1">
        <v>1</v>
      </c>
      <c r="AG437" s="7">
        <f>IF(Q437&gt;0,RANK(Q437,(N437:P437,Q437:AE437)),0)</f>
        <v>0</v>
      </c>
      <c r="AH437" s="7">
        <f>IF(R437&gt;0,RANK(R437,(N437:P437,Q437:AE437)),0)</f>
        <v>3</v>
      </c>
      <c r="AI437" s="7">
        <f>IF(T437&gt;0,RANK(T437,(N437:P437,Q437:AE437)),0)</f>
        <v>0</v>
      </c>
      <c r="AJ437" s="7">
        <f>IF(S437&gt;0,RANK(S437,(N437:P437,Q437:AE437)),0)</f>
        <v>0</v>
      </c>
      <c r="AK437" s="2">
        <f t="shared" si="166"/>
        <v>0</v>
      </c>
      <c r="AL437" s="2">
        <f t="shared" si="167"/>
        <v>1.0159651669085631E-2</v>
      </c>
      <c r="AM437" s="2">
        <f t="shared" si="168"/>
        <v>0</v>
      </c>
      <c r="AN437" s="2">
        <f t="shared" si="169"/>
        <v>0</v>
      </c>
      <c r="AP437" t="s">
        <v>1760</v>
      </c>
      <c r="AQ437" t="s">
        <v>2651</v>
      </c>
      <c r="AR437">
        <v>2</v>
      </c>
      <c r="AT437" s="104">
        <v>13</v>
      </c>
      <c r="AU437" s="102">
        <v>53</v>
      </c>
      <c r="AV437" s="108">
        <f t="shared" si="170"/>
        <v>13053</v>
      </c>
      <c r="AX437" s="7" t="s">
        <v>538</v>
      </c>
    </row>
    <row r="438" spans="1:50" hidden="1" outlineLevel="1">
      <c r="A438" t="s">
        <v>2773</v>
      </c>
      <c r="B438" t="s">
        <v>2651</v>
      </c>
      <c r="C438" s="1">
        <f t="shared" si="160"/>
        <v>4499</v>
      </c>
      <c r="D438" s="7">
        <f>RANK(N438,(N438:P438,Q438:AE438))</f>
        <v>2</v>
      </c>
      <c r="E438" s="7">
        <f>RANK(O438,(N438:P438,Q438:AE438))</f>
        <v>1</v>
      </c>
      <c r="F438" s="7">
        <f>IF(P438&gt;0,RANK(P438,(N438:P438,Q438:AE438)),0)</f>
        <v>0</v>
      </c>
      <c r="G438" s="1">
        <f t="shared" si="161"/>
        <v>538</v>
      </c>
      <c r="H438" s="2">
        <f t="shared" si="171"/>
        <v>0.11958212936208046</v>
      </c>
      <c r="I438" s="2"/>
      <c r="J438" s="2">
        <f t="shared" si="162"/>
        <v>0.42653923094020896</v>
      </c>
      <c r="K438" s="2">
        <f t="shared" si="163"/>
        <v>0.54612136030228942</v>
      </c>
      <c r="L438" s="2">
        <f t="shared" si="164"/>
        <v>0</v>
      </c>
      <c r="M438" s="2">
        <f t="shared" si="165"/>
        <v>2.7339408757501626E-2</v>
      </c>
      <c r="N438" s="1">
        <v>1919</v>
      </c>
      <c r="O438" s="1">
        <v>2457</v>
      </c>
      <c r="R438" s="1">
        <v>118</v>
      </c>
      <c r="AA438" s="1">
        <v>5</v>
      </c>
      <c r="AG438" s="7">
        <f>IF(Q438&gt;0,RANK(Q438,(N438:P438,Q438:AE438)),0)</f>
        <v>0</v>
      </c>
      <c r="AH438" s="7">
        <f>IF(R438&gt;0,RANK(R438,(N438:P438,Q438:AE438)),0)</f>
        <v>3</v>
      </c>
      <c r="AI438" s="7">
        <f>IF(T438&gt;0,RANK(T438,(N438:P438,Q438:AE438)),0)</f>
        <v>0</v>
      </c>
      <c r="AJ438" s="7">
        <f>IF(S438&gt;0,RANK(S438,(N438:P438,Q438:AE438)),0)</f>
        <v>0</v>
      </c>
      <c r="AK438" s="2">
        <f t="shared" si="166"/>
        <v>0</v>
      </c>
      <c r="AL438" s="2">
        <f t="shared" si="167"/>
        <v>2.6228050677928428E-2</v>
      </c>
      <c r="AM438" s="2">
        <f t="shared" si="168"/>
        <v>0</v>
      </c>
      <c r="AN438" s="2">
        <f t="shared" si="169"/>
        <v>0</v>
      </c>
      <c r="AP438" t="s">
        <v>2773</v>
      </c>
      <c r="AQ438" t="s">
        <v>2651</v>
      </c>
      <c r="AR438">
        <v>7</v>
      </c>
      <c r="AT438" s="104">
        <v>13</v>
      </c>
      <c r="AU438" s="102">
        <v>55</v>
      </c>
      <c r="AV438" s="108">
        <f t="shared" si="170"/>
        <v>13055</v>
      </c>
      <c r="AX438" s="7" t="s">
        <v>538</v>
      </c>
    </row>
    <row r="439" spans="1:50" hidden="1" outlineLevel="1">
      <c r="A439" t="s">
        <v>1820</v>
      </c>
      <c r="B439" t="s">
        <v>2651</v>
      </c>
      <c r="C439" s="1">
        <f t="shared" si="160"/>
        <v>41739</v>
      </c>
      <c r="D439" s="7">
        <f>RANK(N439,(N439:P439,Q439:AE439))</f>
        <v>2</v>
      </c>
      <c r="E439" s="7">
        <f>RANK(O439,(N439:P439,Q439:AE439))</f>
        <v>1</v>
      </c>
      <c r="F439" s="7">
        <f>IF(P439&gt;0,RANK(P439,(N439:P439,Q439:AE439)),0)</f>
        <v>0</v>
      </c>
      <c r="G439" s="1">
        <f t="shared" si="161"/>
        <v>16910</v>
      </c>
      <c r="H439" s="2">
        <f t="shared" si="171"/>
        <v>0.40513668271880016</v>
      </c>
      <c r="I439" s="2"/>
      <c r="J439" s="2">
        <f t="shared" si="162"/>
        <v>0.28093629459258729</v>
      </c>
      <c r="K439" s="2">
        <f t="shared" si="163"/>
        <v>0.68607297731138739</v>
      </c>
      <c r="L439" s="2">
        <f t="shared" si="164"/>
        <v>0</v>
      </c>
      <c r="M439" s="2">
        <f t="shared" si="165"/>
        <v>3.2990728096025324E-2</v>
      </c>
      <c r="N439" s="1">
        <v>11726</v>
      </c>
      <c r="O439" s="1">
        <v>28636</v>
      </c>
      <c r="R439" s="1">
        <v>1353</v>
      </c>
      <c r="AA439" s="1">
        <v>24</v>
      </c>
      <c r="AG439" s="7">
        <f>IF(Q439&gt;0,RANK(Q439,(N439:P439,Q439:AE439)),0)</f>
        <v>0</v>
      </c>
      <c r="AH439" s="7">
        <f>IF(R439&gt;0,RANK(R439,(N439:P439,Q439:AE439)),0)</f>
        <v>3</v>
      </c>
      <c r="AI439" s="7">
        <f>IF(T439&gt;0,RANK(T439,(N439:P439,Q439:AE439)),0)</f>
        <v>0</v>
      </c>
      <c r="AJ439" s="7">
        <f>IF(S439&gt;0,RANK(S439,(N439:P439,Q439:AE439)),0)</f>
        <v>0</v>
      </c>
      <c r="AK439" s="2">
        <f t="shared" si="166"/>
        <v>0</v>
      </c>
      <c r="AL439" s="2">
        <f t="shared" si="167"/>
        <v>3.2415726299144687E-2</v>
      </c>
      <c r="AM439" s="2">
        <f t="shared" si="168"/>
        <v>0</v>
      </c>
      <c r="AN439" s="2">
        <f t="shared" si="169"/>
        <v>0</v>
      </c>
      <c r="AP439" t="s">
        <v>1820</v>
      </c>
      <c r="AQ439" t="s">
        <v>2651</v>
      </c>
      <c r="AT439" s="104">
        <v>13</v>
      </c>
      <c r="AU439" s="102">
        <v>57</v>
      </c>
      <c r="AV439" s="108">
        <f t="shared" si="170"/>
        <v>13057</v>
      </c>
      <c r="AX439" s="7" t="s">
        <v>538</v>
      </c>
    </row>
    <row r="440" spans="1:50" hidden="1" outlineLevel="1">
      <c r="A440" t="s">
        <v>168</v>
      </c>
      <c r="B440" t="s">
        <v>2651</v>
      </c>
      <c r="C440" s="1">
        <f t="shared" si="160"/>
        <v>21702</v>
      </c>
      <c r="D440" s="7">
        <f>RANK(N440,(N440:P440,Q440:AE440))</f>
        <v>1</v>
      </c>
      <c r="E440" s="7">
        <f>RANK(O440,(N440:P440,Q440:AE440))</f>
        <v>2</v>
      </c>
      <c r="F440" s="7">
        <f>IF(P440&gt;0,RANK(P440,(N440:P440,Q440:AE440)),0)</f>
        <v>0</v>
      </c>
      <c r="G440" s="1">
        <f t="shared" si="161"/>
        <v>4246</v>
      </c>
      <c r="H440" s="2">
        <f t="shared" si="171"/>
        <v>0.19565017049119895</v>
      </c>
      <c r="I440" s="2"/>
      <c r="J440" s="2">
        <f t="shared" si="162"/>
        <v>0.57225140540042396</v>
      </c>
      <c r="K440" s="2">
        <f t="shared" si="163"/>
        <v>0.37660123490922498</v>
      </c>
      <c r="L440" s="2">
        <f t="shared" si="164"/>
        <v>0</v>
      </c>
      <c r="M440" s="2">
        <f t="shared" si="165"/>
        <v>5.1147359690351057E-2</v>
      </c>
      <c r="N440" s="1">
        <v>12419</v>
      </c>
      <c r="O440" s="1">
        <v>8173</v>
      </c>
      <c r="R440" s="1">
        <v>763</v>
      </c>
      <c r="AA440" s="1">
        <v>347</v>
      </c>
      <c r="AG440" s="7">
        <f>IF(Q440&gt;0,RANK(Q440,(N440:P440,Q440:AE440)),0)</f>
        <v>0</v>
      </c>
      <c r="AH440" s="7">
        <f>IF(R440&gt;0,RANK(R440,(N440:P440,Q440:AE440)),0)</f>
        <v>3</v>
      </c>
      <c r="AI440" s="7">
        <f>IF(T440&gt;0,RANK(T440,(N440:P440,Q440:AE440)),0)</f>
        <v>0</v>
      </c>
      <c r="AJ440" s="7">
        <f>IF(S440&gt;0,RANK(S440,(N440:P440,Q440:AE440)),0)</f>
        <v>0</v>
      </c>
      <c r="AK440" s="2">
        <f t="shared" si="166"/>
        <v>0</v>
      </c>
      <c r="AL440" s="2">
        <f t="shared" si="167"/>
        <v>3.515804994931343E-2</v>
      </c>
      <c r="AM440" s="2">
        <f t="shared" si="168"/>
        <v>0</v>
      </c>
      <c r="AN440" s="2">
        <f t="shared" si="169"/>
        <v>0</v>
      </c>
      <c r="AP440" t="s">
        <v>168</v>
      </c>
      <c r="AQ440" t="s">
        <v>2651</v>
      </c>
      <c r="AR440">
        <v>11</v>
      </c>
      <c r="AT440" s="104">
        <v>13</v>
      </c>
      <c r="AU440" s="102">
        <v>59</v>
      </c>
      <c r="AV440" s="108">
        <f t="shared" si="170"/>
        <v>13059</v>
      </c>
      <c r="AX440" s="7" t="s">
        <v>538</v>
      </c>
    </row>
    <row r="441" spans="1:50" hidden="1" outlineLevel="1">
      <c r="A441" t="s">
        <v>169</v>
      </c>
      <c r="B441" t="s">
        <v>2651</v>
      </c>
      <c r="C441" s="1">
        <f t="shared" si="160"/>
        <v>893</v>
      </c>
      <c r="D441" s="7">
        <f>RANK(N441,(N441:P441,Q441:AE441))</f>
        <v>1</v>
      </c>
      <c r="E441" s="7">
        <f>RANK(O441,(N441:P441,Q441:AE441))</f>
        <v>2</v>
      </c>
      <c r="F441" s="7">
        <f>IF(P441&gt;0,RANK(P441,(N441:P441,Q441:AE441)),0)</f>
        <v>0</v>
      </c>
      <c r="G441" s="1">
        <f t="shared" si="161"/>
        <v>365</v>
      </c>
      <c r="H441" s="2">
        <f t="shared" si="171"/>
        <v>0.40873460246360582</v>
      </c>
      <c r="I441" s="2"/>
      <c r="J441" s="2">
        <f t="shared" si="162"/>
        <v>0.69876819708846583</v>
      </c>
      <c r="K441" s="2">
        <f t="shared" si="163"/>
        <v>0.29003359462486</v>
      </c>
      <c r="L441" s="2">
        <f t="shared" si="164"/>
        <v>0</v>
      </c>
      <c r="M441" s="2">
        <f t="shared" si="165"/>
        <v>1.1198208286674172E-2</v>
      </c>
      <c r="N441" s="1">
        <v>624</v>
      </c>
      <c r="O441" s="1">
        <v>259</v>
      </c>
      <c r="R441" s="1">
        <v>9</v>
      </c>
      <c r="AA441" s="1">
        <v>1</v>
      </c>
      <c r="AG441" s="7">
        <f>IF(Q441&gt;0,RANK(Q441,(N441:P441,Q441:AE441)),0)</f>
        <v>0</v>
      </c>
      <c r="AH441" s="7">
        <f>IF(R441&gt;0,RANK(R441,(N441:P441,Q441:AE441)),0)</f>
        <v>3</v>
      </c>
      <c r="AI441" s="7">
        <f>IF(T441&gt;0,RANK(T441,(N441:P441,Q441:AE441)),0)</f>
        <v>0</v>
      </c>
      <c r="AJ441" s="7">
        <f>IF(S441&gt;0,RANK(S441,(N441:P441,Q441:AE441)),0)</f>
        <v>0</v>
      </c>
      <c r="AK441" s="2">
        <f t="shared" si="166"/>
        <v>0</v>
      </c>
      <c r="AL441" s="2">
        <f t="shared" si="167"/>
        <v>1.0078387458006719E-2</v>
      </c>
      <c r="AM441" s="2">
        <f t="shared" si="168"/>
        <v>0</v>
      </c>
      <c r="AN441" s="2">
        <f t="shared" si="169"/>
        <v>0</v>
      </c>
      <c r="AP441" t="s">
        <v>169</v>
      </c>
      <c r="AQ441" t="s">
        <v>2651</v>
      </c>
      <c r="AR441">
        <v>2</v>
      </c>
      <c r="AT441" s="104">
        <v>13</v>
      </c>
      <c r="AU441" s="102">
        <v>61</v>
      </c>
      <c r="AV441" s="108">
        <f t="shared" si="170"/>
        <v>13061</v>
      </c>
      <c r="AX441" s="7" t="s">
        <v>538</v>
      </c>
    </row>
    <row r="442" spans="1:50" hidden="1" outlineLevel="1">
      <c r="A442" t="s">
        <v>1028</v>
      </c>
      <c r="B442" t="s">
        <v>2651</v>
      </c>
      <c r="C442" s="1">
        <f t="shared" si="160"/>
        <v>43966</v>
      </c>
      <c r="D442" s="7">
        <f>RANK(N442,(N442:P442,Q442:AE442))</f>
        <v>1</v>
      </c>
      <c r="E442" s="7">
        <f>RANK(O442,(N442:P442,Q442:AE442))</f>
        <v>2</v>
      </c>
      <c r="F442" s="7">
        <f>IF(P442&gt;0,RANK(P442,(N442:P442,Q442:AE442)),0)</f>
        <v>0</v>
      </c>
      <c r="G442" s="1">
        <f t="shared" si="161"/>
        <v>18348</v>
      </c>
      <c r="H442" s="2">
        <f t="shared" si="171"/>
        <v>0.41732247645908199</v>
      </c>
      <c r="I442" s="2"/>
      <c r="J442" s="2">
        <f t="shared" si="162"/>
        <v>0.69501432925442386</v>
      </c>
      <c r="K442" s="2">
        <f t="shared" si="163"/>
        <v>0.27769185279534186</v>
      </c>
      <c r="L442" s="2">
        <f t="shared" si="164"/>
        <v>0</v>
      </c>
      <c r="M442" s="2">
        <f t="shared" si="165"/>
        <v>2.7293817950234278E-2</v>
      </c>
      <c r="N442" s="1">
        <v>30557</v>
      </c>
      <c r="O442" s="1">
        <v>12209</v>
      </c>
      <c r="R442" s="1">
        <v>1157</v>
      </c>
      <c r="AA442" s="1">
        <v>43</v>
      </c>
      <c r="AG442" s="7">
        <f>IF(Q442&gt;0,RANK(Q442,(N442:P442,Q442:AE442)),0)</f>
        <v>0</v>
      </c>
      <c r="AH442" s="7">
        <f>IF(R442&gt;0,RANK(R442,(N442:P442,Q442:AE442)),0)</f>
        <v>3</v>
      </c>
      <c r="AI442" s="7">
        <f>IF(T442&gt;0,RANK(T442,(N442:P442,Q442:AE442)),0)</f>
        <v>0</v>
      </c>
      <c r="AJ442" s="7">
        <f>IF(S442&gt;0,RANK(S442,(N442:P442,Q442:AE442)),0)</f>
        <v>0</v>
      </c>
      <c r="AK442" s="2">
        <f t="shared" si="166"/>
        <v>0</v>
      </c>
      <c r="AL442" s="2">
        <f t="shared" si="167"/>
        <v>2.6315789473684209E-2</v>
      </c>
      <c r="AM442" s="2">
        <f t="shared" si="168"/>
        <v>0</v>
      </c>
      <c r="AN442" s="2">
        <f t="shared" si="169"/>
        <v>0</v>
      </c>
      <c r="AP442" t="s">
        <v>1028</v>
      </c>
      <c r="AQ442" t="s">
        <v>2651</v>
      </c>
      <c r="AT442" s="104">
        <v>13</v>
      </c>
      <c r="AU442" s="102">
        <v>63</v>
      </c>
      <c r="AV442" s="108">
        <f t="shared" si="170"/>
        <v>13063</v>
      </c>
      <c r="AX442" s="7" t="s">
        <v>538</v>
      </c>
    </row>
    <row r="443" spans="1:50" hidden="1" outlineLevel="1">
      <c r="A443" t="s">
        <v>2011</v>
      </c>
      <c r="B443" t="s">
        <v>2651</v>
      </c>
      <c r="C443" s="1">
        <f t="shared" si="160"/>
        <v>1250</v>
      </c>
      <c r="D443" s="7">
        <f>RANK(N443,(N443:P443,Q443:AE443))</f>
        <v>1</v>
      </c>
      <c r="E443" s="7">
        <f>RANK(O443,(N443:P443,Q443:AE443))</f>
        <v>2</v>
      </c>
      <c r="F443" s="7">
        <f>IF(P443&gt;0,RANK(P443,(N443:P443,Q443:AE443)),0)</f>
        <v>0</v>
      </c>
      <c r="G443" s="1">
        <f t="shared" si="161"/>
        <v>39</v>
      </c>
      <c r="H443" s="2">
        <f t="shared" si="171"/>
        <v>3.1199999999999999E-2</v>
      </c>
      <c r="I443" s="2"/>
      <c r="J443" s="2">
        <f t="shared" si="162"/>
        <v>0.50880000000000003</v>
      </c>
      <c r="K443" s="2">
        <f t="shared" si="163"/>
        <v>0.47760000000000002</v>
      </c>
      <c r="L443" s="2">
        <f t="shared" si="164"/>
        <v>0</v>
      </c>
      <c r="M443" s="2">
        <f t="shared" si="165"/>
        <v>1.3599999999999945E-2</v>
      </c>
      <c r="N443" s="1">
        <v>636</v>
      </c>
      <c r="O443" s="1">
        <v>597</v>
      </c>
      <c r="R443" s="1">
        <v>17</v>
      </c>
      <c r="AA443" s="1">
        <v>0</v>
      </c>
      <c r="AG443" s="7">
        <f>IF(Q443&gt;0,RANK(Q443,(N443:P443,Q443:AE443)),0)</f>
        <v>0</v>
      </c>
      <c r="AH443" s="7">
        <f>IF(R443&gt;0,RANK(R443,(N443:P443,Q443:AE443)),0)</f>
        <v>3</v>
      </c>
      <c r="AI443" s="7">
        <f>IF(T443&gt;0,RANK(T443,(N443:P443,Q443:AE443)),0)</f>
        <v>0</v>
      </c>
      <c r="AJ443" s="7">
        <f>IF(S443&gt;0,RANK(S443,(N443:P443,Q443:AE443)),0)</f>
        <v>0</v>
      </c>
      <c r="AK443" s="2">
        <f t="shared" si="166"/>
        <v>0</v>
      </c>
      <c r="AL443" s="2">
        <f t="shared" si="167"/>
        <v>1.3599999999999999E-2</v>
      </c>
      <c r="AM443" s="2">
        <f t="shared" si="168"/>
        <v>0</v>
      </c>
      <c r="AN443" s="2">
        <f t="shared" si="169"/>
        <v>0</v>
      </c>
      <c r="AP443" t="s">
        <v>2011</v>
      </c>
      <c r="AQ443" t="s">
        <v>2651</v>
      </c>
      <c r="AR443">
        <v>8</v>
      </c>
      <c r="AT443" s="104">
        <v>13</v>
      </c>
      <c r="AU443" s="102">
        <v>65</v>
      </c>
      <c r="AV443" s="108">
        <f t="shared" si="170"/>
        <v>13065</v>
      </c>
      <c r="AX443" s="7" t="s">
        <v>538</v>
      </c>
    </row>
    <row r="444" spans="1:50" hidden="1" outlineLevel="1">
      <c r="A444" t="s">
        <v>1394</v>
      </c>
      <c r="B444" t="s">
        <v>2651</v>
      </c>
      <c r="C444" s="1">
        <f t="shared" ref="C444:C475" si="172">SUM(N444:AE444)</f>
        <v>177514</v>
      </c>
      <c r="D444" s="7">
        <f>RANK(N444,(N444:P444,Q444:AE444))</f>
        <v>2</v>
      </c>
      <c r="E444" s="7">
        <f>RANK(O444,(N444:P444,Q444:AE444))</f>
        <v>1</v>
      </c>
      <c r="F444" s="7">
        <f>IF(P444&gt;0,RANK(P444,(N444:P444,Q444:AE444)),0)</f>
        <v>0</v>
      </c>
      <c r="G444" s="1">
        <f t="shared" ref="G444:G475" si="173">MAX(N444:P444)-LARGE(N444:P444,2)</f>
        <v>13406</v>
      </c>
      <c r="H444" s="2">
        <f t="shared" si="171"/>
        <v>7.5520803992924504E-2</v>
      </c>
      <c r="I444" s="2"/>
      <c r="J444" s="2">
        <f t="shared" ref="J444:J475" si="174">IF($C444=0,"-",N444/$C444)</f>
        <v>0.44660139481956351</v>
      </c>
      <c r="K444" s="2">
        <f t="shared" ref="K444:K475" si="175">IF($C444=0,"-",O444/$C444)</f>
        <v>0.522122198812488</v>
      </c>
      <c r="L444" s="2">
        <f t="shared" ref="L444:L475" si="176">IF($C444=0,"-",P444/$C444)</f>
        <v>0</v>
      </c>
      <c r="M444" s="2">
        <f t="shared" ref="M444:M475" si="177">IF(C444=0,"-",(1-J444-K444-L444))</f>
        <v>3.1276406367948484E-2</v>
      </c>
      <c r="N444" s="1">
        <v>79278</v>
      </c>
      <c r="O444" s="1">
        <v>92684</v>
      </c>
      <c r="R444" s="1">
        <v>5363</v>
      </c>
      <c r="AA444" s="1">
        <v>189</v>
      </c>
      <c r="AG444" s="7">
        <f>IF(Q444&gt;0,RANK(Q444,(N444:P444,Q444:AE444)),0)</f>
        <v>0</v>
      </c>
      <c r="AH444" s="7">
        <f>IF(R444&gt;0,RANK(R444,(N444:P444,Q444:AE444)),0)</f>
        <v>3</v>
      </c>
      <c r="AI444" s="7">
        <f>IF(T444&gt;0,RANK(T444,(N444:P444,Q444:AE444)),0)</f>
        <v>0</v>
      </c>
      <c r="AJ444" s="7">
        <f>IF(S444&gt;0,RANK(S444,(N444:P444,Q444:AE444)),0)</f>
        <v>0</v>
      </c>
      <c r="AK444" s="2">
        <f t="shared" ref="AK444:AK475" si="178">IF($C444=0,"-",Q444/$C444)</f>
        <v>0</v>
      </c>
      <c r="AL444" s="2">
        <f t="shared" ref="AL444:AL475" si="179">IF($C444=0,"-",R444/$C444)</f>
        <v>3.0211701612267203E-2</v>
      </c>
      <c r="AM444" s="2">
        <f t="shared" ref="AM444:AM475" si="180">IF($C444=0,"-",T444/$C444)</f>
        <v>0</v>
      </c>
      <c r="AN444" s="2">
        <f t="shared" ref="AN444:AN475" si="181">IF($C444=0,"-",S444/$C444)</f>
        <v>0</v>
      </c>
      <c r="AP444" t="s">
        <v>1394</v>
      </c>
      <c r="AQ444" t="s">
        <v>2651</v>
      </c>
      <c r="AT444" s="104">
        <v>13</v>
      </c>
      <c r="AU444" s="102">
        <v>67</v>
      </c>
      <c r="AV444" s="108">
        <f t="shared" ref="AV444:AV475" si="182">AT444*1000+AU444</f>
        <v>13067</v>
      </c>
      <c r="AX444" s="7" t="s">
        <v>538</v>
      </c>
    </row>
    <row r="445" spans="1:50" hidden="1" outlineLevel="1">
      <c r="A445" t="s">
        <v>762</v>
      </c>
      <c r="B445" t="s">
        <v>2651</v>
      </c>
      <c r="C445" s="1">
        <f t="shared" si="172"/>
        <v>7860</v>
      </c>
      <c r="D445" s="7">
        <f>RANK(N445,(N445:P445,Q445:AE445))</f>
        <v>2</v>
      </c>
      <c r="E445" s="7">
        <f>RANK(O445,(N445:P445,Q445:AE445))</f>
        <v>1</v>
      </c>
      <c r="F445" s="7">
        <f>IF(P445&gt;0,RANK(P445,(N445:P445,Q445:AE445)),0)</f>
        <v>0</v>
      </c>
      <c r="G445" s="1">
        <f t="shared" si="173"/>
        <v>1658</v>
      </c>
      <c r="H445" s="2">
        <f t="shared" si="171"/>
        <v>0.21094147582697201</v>
      </c>
      <c r="I445" s="2"/>
      <c r="J445" s="2">
        <f t="shared" si="174"/>
        <v>0.38689567430025446</v>
      </c>
      <c r="K445" s="2">
        <f t="shared" si="175"/>
        <v>0.59783715012722649</v>
      </c>
      <c r="L445" s="2">
        <f t="shared" si="176"/>
        <v>0</v>
      </c>
      <c r="M445" s="2">
        <f t="shared" si="177"/>
        <v>1.5267175572518998E-2</v>
      </c>
      <c r="N445" s="1">
        <v>3041</v>
      </c>
      <c r="O445" s="1">
        <v>4699</v>
      </c>
      <c r="R445" s="1">
        <v>117</v>
      </c>
      <c r="AA445" s="1">
        <v>3</v>
      </c>
      <c r="AG445" s="7">
        <f>IF(Q445&gt;0,RANK(Q445,(N445:P445,Q445:AE445)),0)</f>
        <v>0</v>
      </c>
      <c r="AH445" s="7">
        <f>IF(R445&gt;0,RANK(R445,(N445:P445,Q445:AE445)),0)</f>
        <v>3</v>
      </c>
      <c r="AI445" s="7">
        <f>IF(T445&gt;0,RANK(T445,(N445:P445,Q445:AE445)),0)</f>
        <v>0</v>
      </c>
      <c r="AJ445" s="7">
        <f>IF(S445&gt;0,RANK(S445,(N445:P445,Q445:AE445)),0)</f>
        <v>0</v>
      </c>
      <c r="AK445" s="2">
        <f t="shared" si="178"/>
        <v>0</v>
      </c>
      <c r="AL445" s="2">
        <f t="shared" si="179"/>
        <v>1.4885496183206106E-2</v>
      </c>
      <c r="AM445" s="2">
        <f t="shared" si="180"/>
        <v>0</v>
      </c>
      <c r="AN445" s="2">
        <f t="shared" si="181"/>
        <v>0</v>
      </c>
      <c r="AP445" t="s">
        <v>762</v>
      </c>
      <c r="AQ445" t="s">
        <v>2651</v>
      </c>
      <c r="AR445">
        <v>8</v>
      </c>
      <c r="AT445" s="104">
        <v>13</v>
      </c>
      <c r="AU445" s="102">
        <v>69</v>
      </c>
      <c r="AV445" s="108">
        <f t="shared" si="182"/>
        <v>13069</v>
      </c>
      <c r="AX445" s="7" t="s">
        <v>538</v>
      </c>
    </row>
    <row r="446" spans="1:50" hidden="1" outlineLevel="1">
      <c r="A446" t="s">
        <v>1395</v>
      </c>
      <c r="B446" t="s">
        <v>2651</v>
      </c>
      <c r="C446" s="1">
        <f t="shared" si="172"/>
        <v>8030</v>
      </c>
      <c r="D446" s="7">
        <f>RANK(N446,(N446:P446,Q446:AE446))</f>
        <v>2</v>
      </c>
      <c r="E446" s="7">
        <f>RANK(O446,(N446:P446,Q446:AE446))</f>
        <v>1</v>
      </c>
      <c r="F446" s="7">
        <f>IF(P446&gt;0,RANK(P446,(N446:P446,Q446:AE446)),0)</f>
        <v>0</v>
      </c>
      <c r="G446" s="1">
        <f t="shared" si="173"/>
        <v>2355</v>
      </c>
      <c r="H446" s="2">
        <f t="shared" si="171"/>
        <v>0.29327521793275219</v>
      </c>
      <c r="I446" s="2"/>
      <c r="J446" s="2">
        <f t="shared" si="174"/>
        <v>0.34420921544209215</v>
      </c>
      <c r="K446" s="2">
        <f t="shared" si="175"/>
        <v>0.63748443337484428</v>
      </c>
      <c r="L446" s="2">
        <f t="shared" si="176"/>
        <v>0</v>
      </c>
      <c r="M446" s="2">
        <f t="shared" si="177"/>
        <v>1.8306351183063563E-2</v>
      </c>
      <c r="N446" s="1">
        <v>2764</v>
      </c>
      <c r="O446" s="1">
        <v>5119</v>
      </c>
      <c r="R446" s="1">
        <v>142</v>
      </c>
      <c r="AA446" s="1">
        <v>5</v>
      </c>
      <c r="AG446" s="7">
        <f>IF(Q446&gt;0,RANK(Q446,(N446:P446,Q446:AE446)),0)</f>
        <v>0</v>
      </c>
      <c r="AH446" s="7">
        <f>IF(R446&gt;0,RANK(R446,(N446:P446,Q446:AE446)),0)</f>
        <v>3</v>
      </c>
      <c r="AI446" s="7">
        <f>IF(T446&gt;0,RANK(T446,(N446:P446,Q446:AE446)),0)</f>
        <v>0</v>
      </c>
      <c r="AJ446" s="7">
        <f>IF(S446&gt;0,RANK(S446,(N446:P446,Q446:AE446)),0)</f>
        <v>0</v>
      </c>
      <c r="AK446" s="2">
        <f t="shared" si="178"/>
        <v>0</v>
      </c>
      <c r="AL446" s="2">
        <f t="shared" si="179"/>
        <v>1.7683686176836862E-2</v>
      </c>
      <c r="AM446" s="2">
        <f t="shared" si="180"/>
        <v>0</v>
      </c>
      <c r="AN446" s="2">
        <f t="shared" si="181"/>
        <v>0</v>
      </c>
      <c r="AP446" t="s">
        <v>1395</v>
      </c>
      <c r="AQ446" t="s">
        <v>2651</v>
      </c>
      <c r="AR446">
        <v>2</v>
      </c>
      <c r="AT446" s="104">
        <v>13</v>
      </c>
      <c r="AU446" s="102">
        <v>71</v>
      </c>
      <c r="AV446" s="108">
        <f t="shared" si="182"/>
        <v>13071</v>
      </c>
      <c r="AX446" s="7" t="s">
        <v>538</v>
      </c>
    </row>
    <row r="447" spans="1:50" hidden="1" outlineLevel="1">
      <c r="A447" t="s">
        <v>635</v>
      </c>
      <c r="B447" t="s">
        <v>2651</v>
      </c>
      <c r="C447" s="1">
        <f t="shared" si="172"/>
        <v>28608</v>
      </c>
      <c r="D447" s="7">
        <f>RANK(N447,(N447:P447,Q447:AE447))</f>
        <v>2</v>
      </c>
      <c r="E447" s="7">
        <f>RANK(O447,(N447:P447,Q447:AE447))</f>
        <v>1</v>
      </c>
      <c r="F447" s="7">
        <f>IF(P447&gt;0,RANK(P447,(N447:P447,Q447:AE447)),0)</f>
        <v>0</v>
      </c>
      <c r="G447" s="1">
        <f t="shared" si="173"/>
        <v>10126</v>
      </c>
      <c r="H447" s="2">
        <f t="shared" si="171"/>
        <v>0.35395693512304249</v>
      </c>
      <c r="I447" s="2"/>
      <c r="J447" s="2">
        <f t="shared" si="174"/>
        <v>0.31672958612975394</v>
      </c>
      <c r="K447" s="2">
        <f t="shared" si="175"/>
        <v>0.67068652125279637</v>
      </c>
      <c r="L447" s="2">
        <f t="shared" si="176"/>
        <v>0</v>
      </c>
      <c r="M447" s="2">
        <f t="shared" si="177"/>
        <v>1.2583892617449743E-2</v>
      </c>
      <c r="N447" s="1">
        <v>9061</v>
      </c>
      <c r="O447" s="1">
        <v>19187</v>
      </c>
      <c r="R447" s="1">
        <v>346</v>
      </c>
      <c r="AA447" s="1">
        <v>14</v>
      </c>
      <c r="AG447" s="7">
        <f>IF(Q447&gt;0,RANK(Q447,(N447:P447,Q447:AE447)),0)</f>
        <v>0</v>
      </c>
      <c r="AH447" s="7">
        <f>IF(R447&gt;0,RANK(R447,(N447:P447,Q447:AE447)),0)</f>
        <v>3</v>
      </c>
      <c r="AI447" s="7">
        <f>IF(T447&gt;0,RANK(T447,(N447:P447,Q447:AE447)),0)</f>
        <v>0</v>
      </c>
      <c r="AJ447" s="7">
        <f>IF(S447&gt;0,RANK(S447,(N447:P447,Q447:AE447)),0)</f>
        <v>0</v>
      </c>
      <c r="AK447" s="2">
        <f t="shared" si="178"/>
        <v>0</v>
      </c>
      <c r="AL447" s="2">
        <f t="shared" si="179"/>
        <v>1.2094519015659956E-2</v>
      </c>
      <c r="AM447" s="2">
        <f t="shared" si="180"/>
        <v>0</v>
      </c>
      <c r="AN447" s="2">
        <f t="shared" si="181"/>
        <v>0</v>
      </c>
      <c r="AP447" t="s">
        <v>635</v>
      </c>
      <c r="AQ447" t="s">
        <v>2651</v>
      </c>
      <c r="AR447">
        <v>10</v>
      </c>
      <c r="AT447" s="104">
        <v>13</v>
      </c>
      <c r="AU447" s="102">
        <v>73</v>
      </c>
      <c r="AV447" s="108">
        <f t="shared" si="182"/>
        <v>13073</v>
      </c>
      <c r="AX447" s="7" t="s">
        <v>538</v>
      </c>
    </row>
    <row r="448" spans="1:50" hidden="1" outlineLevel="1">
      <c r="A448" t="s">
        <v>1965</v>
      </c>
      <c r="B448" t="s">
        <v>2651</v>
      </c>
      <c r="C448" s="1">
        <f t="shared" si="172"/>
        <v>2999</v>
      </c>
      <c r="D448" s="7">
        <f>RANK(N448,(N448:P448,Q448:AE448))</f>
        <v>2</v>
      </c>
      <c r="E448" s="7">
        <f>RANK(O448,(N448:P448,Q448:AE448))</f>
        <v>1</v>
      </c>
      <c r="F448" s="7">
        <f>IF(P448&gt;0,RANK(P448,(N448:P448,Q448:AE448)),0)</f>
        <v>0</v>
      </c>
      <c r="G448" s="1">
        <f t="shared" si="173"/>
        <v>235</v>
      </c>
      <c r="H448" s="2">
        <f t="shared" si="171"/>
        <v>7.8359453151050348E-2</v>
      </c>
      <c r="I448" s="2"/>
      <c r="J448" s="2">
        <f t="shared" si="174"/>
        <v>0.45081693897965991</v>
      </c>
      <c r="K448" s="2">
        <f t="shared" si="175"/>
        <v>0.52917639213071022</v>
      </c>
      <c r="L448" s="2">
        <f t="shared" si="176"/>
        <v>0</v>
      </c>
      <c r="M448" s="2">
        <f t="shared" si="177"/>
        <v>2.0006668889629875E-2</v>
      </c>
      <c r="N448" s="1">
        <v>1352</v>
      </c>
      <c r="O448" s="1">
        <v>1587</v>
      </c>
      <c r="R448" s="1">
        <v>59</v>
      </c>
      <c r="AA448" s="1">
        <v>1</v>
      </c>
      <c r="AG448" s="7">
        <f>IF(Q448&gt;0,RANK(Q448,(N448:P448,Q448:AE448)),0)</f>
        <v>0</v>
      </c>
      <c r="AH448" s="7">
        <f>IF(R448&gt;0,RANK(R448,(N448:P448,Q448:AE448)),0)</f>
        <v>3</v>
      </c>
      <c r="AI448" s="7">
        <f>IF(T448&gt;0,RANK(T448,(N448:P448,Q448:AE448)),0)</f>
        <v>0</v>
      </c>
      <c r="AJ448" s="7">
        <f>IF(S448&gt;0,RANK(S448,(N448:P448,Q448:AE448)),0)</f>
        <v>0</v>
      </c>
      <c r="AK448" s="2">
        <f t="shared" si="178"/>
        <v>0</v>
      </c>
      <c r="AL448" s="2">
        <f t="shared" si="179"/>
        <v>1.9673224408136045E-2</v>
      </c>
      <c r="AM448" s="2">
        <f t="shared" si="180"/>
        <v>0</v>
      </c>
      <c r="AN448" s="2">
        <f t="shared" si="181"/>
        <v>0</v>
      </c>
      <c r="AP448" t="s">
        <v>1965</v>
      </c>
      <c r="AQ448" t="s">
        <v>2651</v>
      </c>
      <c r="AR448">
        <v>2</v>
      </c>
      <c r="AT448" s="104">
        <v>13</v>
      </c>
      <c r="AU448" s="102">
        <v>75</v>
      </c>
      <c r="AV448" s="108">
        <f t="shared" si="182"/>
        <v>13075</v>
      </c>
      <c r="AX448" s="7" t="s">
        <v>538</v>
      </c>
    </row>
    <row r="449" spans="1:50" hidden="1" outlineLevel="1">
      <c r="A449" t="s">
        <v>1570</v>
      </c>
      <c r="B449" t="s">
        <v>2651</v>
      </c>
      <c r="C449" s="1">
        <f t="shared" si="172"/>
        <v>25015</v>
      </c>
      <c r="D449" s="7">
        <f>RANK(N449,(N449:P449,Q449:AE449))</f>
        <v>2</v>
      </c>
      <c r="E449" s="7">
        <f>RANK(O449,(N449:P449,Q449:AE449))</f>
        <v>1</v>
      </c>
      <c r="F449" s="7">
        <f>IF(P449&gt;0,RANK(P449,(N449:P449,Q449:AE449)),0)</f>
        <v>0</v>
      </c>
      <c r="G449" s="1">
        <f t="shared" si="173"/>
        <v>8011</v>
      </c>
      <c r="H449" s="2">
        <f t="shared" si="171"/>
        <v>0.32024785128922645</v>
      </c>
      <c r="I449" s="2"/>
      <c r="J449" s="2">
        <f t="shared" si="174"/>
        <v>0.32768338996602037</v>
      </c>
      <c r="K449" s="2">
        <f t="shared" si="175"/>
        <v>0.64793124125524681</v>
      </c>
      <c r="L449" s="2">
        <f t="shared" si="176"/>
        <v>0</v>
      </c>
      <c r="M449" s="2">
        <f t="shared" si="177"/>
        <v>2.4385368778732874E-2</v>
      </c>
      <c r="N449" s="1">
        <v>8197</v>
      </c>
      <c r="O449" s="1">
        <v>16208</v>
      </c>
      <c r="R449" s="1">
        <v>595</v>
      </c>
      <c r="AA449" s="1">
        <v>15</v>
      </c>
      <c r="AG449" s="7">
        <f>IF(Q449&gt;0,RANK(Q449,(N449:P449,Q449:AE449)),0)</f>
        <v>0</v>
      </c>
      <c r="AH449" s="7">
        <f>IF(R449&gt;0,RANK(R449,(N449:P449,Q449:AE449)),0)</f>
        <v>3</v>
      </c>
      <c r="AI449" s="7">
        <f>IF(T449&gt;0,RANK(T449,(N449:P449,Q449:AE449)),0)</f>
        <v>0</v>
      </c>
      <c r="AJ449" s="7">
        <f>IF(S449&gt;0,RANK(S449,(N449:P449,Q449:AE449)),0)</f>
        <v>0</v>
      </c>
      <c r="AK449" s="2">
        <f t="shared" si="178"/>
        <v>0</v>
      </c>
      <c r="AL449" s="2">
        <f t="shared" si="179"/>
        <v>2.3785728562862284E-2</v>
      </c>
      <c r="AM449" s="2">
        <f t="shared" si="180"/>
        <v>0</v>
      </c>
      <c r="AN449" s="2">
        <f t="shared" si="181"/>
        <v>0</v>
      </c>
      <c r="AP449" t="s">
        <v>1570</v>
      </c>
      <c r="AQ449" t="s">
        <v>2651</v>
      </c>
      <c r="AR449">
        <v>3</v>
      </c>
      <c r="AT449" s="104">
        <v>13</v>
      </c>
      <c r="AU449" s="102">
        <v>77</v>
      </c>
      <c r="AV449" s="108">
        <f t="shared" si="182"/>
        <v>13077</v>
      </c>
      <c r="AX449" s="7" t="s">
        <v>538</v>
      </c>
    </row>
    <row r="450" spans="1:50" hidden="1" outlineLevel="1">
      <c r="A450" t="s">
        <v>2260</v>
      </c>
      <c r="B450" t="s">
        <v>2651</v>
      </c>
      <c r="C450" s="1">
        <f t="shared" si="172"/>
        <v>2896</v>
      </c>
      <c r="D450" s="7">
        <f>RANK(N450,(N450:P450,Q450:AE450))</f>
        <v>2</v>
      </c>
      <c r="E450" s="7">
        <f>RANK(O450,(N450:P450,Q450:AE450))</f>
        <v>1</v>
      </c>
      <c r="F450" s="7">
        <f>IF(P450&gt;0,RANK(P450,(N450:P450,Q450:AE450)),0)</f>
        <v>0</v>
      </c>
      <c r="G450" s="1">
        <f t="shared" si="173"/>
        <v>566</v>
      </c>
      <c r="H450" s="2">
        <f t="shared" si="171"/>
        <v>0.19544198895027623</v>
      </c>
      <c r="I450" s="2"/>
      <c r="J450" s="2">
        <f t="shared" si="174"/>
        <v>0.39502762430939226</v>
      </c>
      <c r="K450" s="2">
        <f t="shared" si="175"/>
        <v>0.59046961325966851</v>
      </c>
      <c r="L450" s="2">
        <f t="shared" si="176"/>
        <v>0</v>
      </c>
      <c r="M450" s="2">
        <f t="shared" si="177"/>
        <v>1.4502762430939287E-2</v>
      </c>
      <c r="N450" s="1">
        <v>1144</v>
      </c>
      <c r="O450" s="1">
        <v>1710</v>
      </c>
      <c r="R450" s="1">
        <v>42</v>
      </c>
      <c r="AA450" s="1">
        <v>0</v>
      </c>
      <c r="AG450" s="7">
        <f>IF(Q450&gt;0,RANK(Q450,(N450:P450,Q450:AE450)),0)</f>
        <v>0</v>
      </c>
      <c r="AH450" s="7">
        <f>IF(R450&gt;0,RANK(R450,(N450:P450,Q450:AE450)),0)</f>
        <v>3</v>
      </c>
      <c r="AI450" s="7">
        <f>IF(T450&gt;0,RANK(T450,(N450:P450,Q450:AE450)),0)</f>
        <v>0</v>
      </c>
      <c r="AJ450" s="7">
        <f>IF(S450&gt;0,RANK(S450,(N450:P450,Q450:AE450)),0)</f>
        <v>0</v>
      </c>
      <c r="AK450" s="2">
        <f t="shared" si="178"/>
        <v>0</v>
      </c>
      <c r="AL450" s="2">
        <f t="shared" si="179"/>
        <v>1.4502762430939226E-2</v>
      </c>
      <c r="AM450" s="2">
        <f t="shared" si="180"/>
        <v>0</v>
      </c>
      <c r="AN450" s="2">
        <f t="shared" si="181"/>
        <v>0</v>
      </c>
      <c r="AP450" t="s">
        <v>2260</v>
      </c>
      <c r="AQ450" t="s">
        <v>2651</v>
      </c>
      <c r="AR450">
        <v>8</v>
      </c>
      <c r="AT450" s="104">
        <v>13</v>
      </c>
      <c r="AU450" s="102">
        <v>79</v>
      </c>
      <c r="AV450" s="108">
        <f t="shared" si="182"/>
        <v>13079</v>
      </c>
      <c r="AX450" s="7" t="s">
        <v>538</v>
      </c>
    </row>
    <row r="451" spans="1:50" hidden="1" outlineLevel="1">
      <c r="A451" t="s">
        <v>1670</v>
      </c>
      <c r="B451" t="s">
        <v>2651</v>
      </c>
      <c r="C451" s="1">
        <f t="shared" si="172"/>
        <v>4680</v>
      </c>
      <c r="D451" s="7">
        <f>RANK(N451,(N451:P451,Q451:AE451))</f>
        <v>2</v>
      </c>
      <c r="E451" s="7">
        <f>RANK(O451,(N451:P451,Q451:AE451))</f>
        <v>1</v>
      </c>
      <c r="F451" s="7">
        <f>IF(P451&gt;0,RANK(P451,(N451:P451,Q451:AE451)),0)</f>
        <v>0</v>
      </c>
      <c r="G451" s="1">
        <f t="shared" si="173"/>
        <v>600</v>
      </c>
      <c r="H451" s="2">
        <f t="shared" si="171"/>
        <v>0.12820512820512819</v>
      </c>
      <c r="I451" s="2"/>
      <c r="J451" s="2">
        <f t="shared" si="174"/>
        <v>0.42863247863247861</v>
      </c>
      <c r="K451" s="2">
        <f t="shared" si="175"/>
        <v>0.55683760683760686</v>
      </c>
      <c r="L451" s="2">
        <f t="shared" si="176"/>
        <v>0</v>
      </c>
      <c r="M451" s="2">
        <f t="shared" si="177"/>
        <v>1.4529914529914478E-2</v>
      </c>
      <c r="N451" s="1">
        <v>2006</v>
      </c>
      <c r="O451" s="1">
        <v>2606</v>
      </c>
      <c r="R451" s="1">
        <v>68</v>
      </c>
      <c r="AA451" s="1">
        <v>0</v>
      </c>
      <c r="AG451" s="7">
        <f>IF(Q451&gt;0,RANK(Q451,(N451:P451,Q451:AE451)),0)</f>
        <v>0</v>
      </c>
      <c r="AH451" s="7">
        <f>IF(R451&gt;0,RANK(R451,(N451:P451,Q451:AE451)),0)</f>
        <v>3</v>
      </c>
      <c r="AI451" s="7">
        <f>IF(T451&gt;0,RANK(T451,(N451:P451,Q451:AE451)),0)</f>
        <v>0</v>
      </c>
      <c r="AJ451" s="7">
        <f>IF(S451&gt;0,RANK(S451,(N451:P451,Q451:AE451)),0)</f>
        <v>0</v>
      </c>
      <c r="AK451" s="2">
        <f t="shared" si="178"/>
        <v>0</v>
      </c>
      <c r="AL451" s="2">
        <f t="shared" si="179"/>
        <v>1.452991452991453E-2</v>
      </c>
      <c r="AM451" s="2">
        <f t="shared" si="180"/>
        <v>0</v>
      </c>
      <c r="AN451" s="2">
        <f t="shared" si="181"/>
        <v>0</v>
      </c>
      <c r="AP451" t="s">
        <v>1670</v>
      </c>
      <c r="AQ451" t="s">
        <v>2651</v>
      </c>
      <c r="AR451">
        <v>2</v>
      </c>
      <c r="AT451" s="104">
        <v>13</v>
      </c>
      <c r="AU451" s="102">
        <v>81</v>
      </c>
      <c r="AV451" s="108">
        <f t="shared" si="182"/>
        <v>13081</v>
      </c>
      <c r="AX451" s="7" t="s">
        <v>538</v>
      </c>
    </row>
    <row r="452" spans="1:50" hidden="1" outlineLevel="1">
      <c r="A452" t="s">
        <v>1588</v>
      </c>
      <c r="B452" t="s">
        <v>2651</v>
      </c>
      <c r="C452" s="1">
        <f t="shared" si="172"/>
        <v>3267</v>
      </c>
      <c r="D452" s="7">
        <f>RANK(N452,(N452:P452,Q452:AE452))</f>
        <v>2</v>
      </c>
      <c r="E452" s="7">
        <f>RANK(O452,(N452:P452,Q452:AE452))</f>
        <v>1</v>
      </c>
      <c r="F452" s="7">
        <f>IF(P452&gt;0,RANK(P452,(N452:P452,Q452:AE452)),0)</f>
        <v>0</v>
      </c>
      <c r="G452" s="1">
        <f t="shared" si="173"/>
        <v>516</v>
      </c>
      <c r="H452" s="2">
        <f t="shared" si="171"/>
        <v>0.15794306703397612</v>
      </c>
      <c r="I452" s="2"/>
      <c r="J452" s="2">
        <f t="shared" si="174"/>
        <v>0.41077441077441079</v>
      </c>
      <c r="K452" s="2">
        <f t="shared" si="175"/>
        <v>0.56871747780838688</v>
      </c>
      <c r="L452" s="2">
        <f t="shared" si="176"/>
        <v>0</v>
      </c>
      <c r="M452" s="2">
        <f t="shared" si="177"/>
        <v>2.0508111417202324E-2</v>
      </c>
      <c r="N452" s="1">
        <v>1342</v>
      </c>
      <c r="O452" s="1">
        <v>1858</v>
      </c>
      <c r="R452" s="1">
        <v>67</v>
      </c>
      <c r="AA452" s="1">
        <v>0</v>
      </c>
      <c r="AG452" s="7">
        <f>IF(Q452&gt;0,RANK(Q452,(N452:P452,Q452:AE452)),0)</f>
        <v>0</v>
      </c>
      <c r="AH452" s="7">
        <f>IF(R452&gt;0,RANK(R452,(N452:P452,Q452:AE452)),0)</f>
        <v>3</v>
      </c>
      <c r="AI452" s="7">
        <f>IF(T452&gt;0,RANK(T452,(N452:P452,Q452:AE452)),0)</f>
        <v>0</v>
      </c>
      <c r="AJ452" s="7">
        <f>IF(S452&gt;0,RANK(S452,(N452:P452,Q452:AE452)),0)</f>
        <v>0</v>
      </c>
      <c r="AK452" s="2">
        <f t="shared" si="178"/>
        <v>0</v>
      </c>
      <c r="AL452" s="2">
        <f t="shared" si="179"/>
        <v>2.0508111417202327E-2</v>
      </c>
      <c r="AM452" s="2">
        <f t="shared" si="180"/>
        <v>0</v>
      </c>
      <c r="AN452" s="2">
        <f t="shared" si="181"/>
        <v>0</v>
      </c>
      <c r="AP452" t="s">
        <v>1588</v>
      </c>
      <c r="AQ452" t="s">
        <v>2651</v>
      </c>
      <c r="AR452">
        <v>9</v>
      </c>
      <c r="AT452" s="104">
        <v>13</v>
      </c>
      <c r="AU452" s="102">
        <v>83</v>
      </c>
      <c r="AV452" s="108">
        <f t="shared" si="182"/>
        <v>13083</v>
      </c>
      <c r="AX452" s="7" t="s">
        <v>538</v>
      </c>
    </row>
    <row r="453" spans="1:50" hidden="1" outlineLevel="1">
      <c r="A453" t="s">
        <v>462</v>
      </c>
      <c r="B453" t="s">
        <v>2651</v>
      </c>
      <c r="C453" s="1">
        <f t="shared" si="172"/>
        <v>5044</v>
      </c>
      <c r="D453" s="7">
        <f>RANK(N453,(N453:P453,Q453:AE453))</f>
        <v>2</v>
      </c>
      <c r="E453" s="7">
        <f>RANK(O453,(N453:P453,Q453:AE453))</f>
        <v>1</v>
      </c>
      <c r="F453" s="7">
        <f>IF(P453&gt;0,RANK(P453,(N453:P453,Q453:AE453)),0)</f>
        <v>0</v>
      </c>
      <c r="G453" s="1">
        <f t="shared" si="173"/>
        <v>2257</v>
      </c>
      <c r="H453" s="2">
        <f t="shared" si="171"/>
        <v>0.44746233148295006</v>
      </c>
      <c r="I453" s="2"/>
      <c r="J453" s="2">
        <f t="shared" si="174"/>
        <v>0.25793021411578115</v>
      </c>
      <c r="K453" s="2">
        <f t="shared" si="175"/>
        <v>0.70539254559873121</v>
      </c>
      <c r="L453" s="2">
        <f t="shared" si="176"/>
        <v>0</v>
      </c>
      <c r="M453" s="2">
        <f t="shared" si="177"/>
        <v>3.6677240285487689E-2</v>
      </c>
      <c r="N453" s="1">
        <v>1301</v>
      </c>
      <c r="O453" s="1">
        <v>3558</v>
      </c>
      <c r="R453" s="1">
        <v>176</v>
      </c>
      <c r="AA453" s="1">
        <v>9</v>
      </c>
      <c r="AG453" s="7">
        <f>IF(Q453&gt;0,RANK(Q453,(N453:P453,Q453:AE453)),0)</f>
        <v>0</v>
      </c>
      <c r="AH453" s="7">
        <f>IF(R453&gt;0,RANK(R453,(N453:P453,Q453:AE453)),0)</f>
        <v>3</v>
      </c>
      <c r="AI453" s="7">
        <f>IF(T453&gt;0,RANK(T453,(N453:P453,Q453:AE453)),0)</f>
        <v>0</v>
      </c>
      <c r="AJ453" s="7">
        <f>IF(S453&gt;0,RANK(S453,(N453:P453,Q453:AE453)),0)</f>
        <v>0</v>
      </c>
      <c r="AK453" s="2">
        <f t="shared" si="178"/>
        <v>0</v>
      </c>
      <c r="AL453" s="2">
        <f t="shared" si="179"/>
        <v>3.4892942109436956E-2</v>
      </c>
      <c r="AM453" s="2">
        <f t="shared" si="180"/>
        <v>0</v>
      </c>
      <c r="AN453" s="2">
        <f t="shared" si="181"/>
        <v>0</v>
      </c>
      <c r="AP453" t="s">
        <v>462</v>
      </c>
      <c r="AQ453" t="s">
        <v>2651</v>
      </c>
      <c r="AR453">
        <v>9</v>
      </c>
      <c r="AT453" s="104">
        <v>13</v>
      </c>
      <c r="AU453" s="102">
        <v>85</v>
      </c>
      <c r="AV453" s="108">
        <f t="shared" si="182"/>
        <v>13085</v>
      </c>
      <c r="AX453" s="7" t="s">
        <v>538</v>
      </c>
    </row>
    <row r="454" spans="1:50" hidden="1" outlineLevel="1">
      <c r="A454" t="s">
        <v>2270</v>
      </c>
      <c r="B454" t="s">
        <v>2651</v>
      </c>
      <c r="C454" s="1">
        <f t="shared" si="172"/>
        <v>5482</v>
      </c>
      <c r="D454" s="7">
        <f>RANK(N454,(N454:P454,Q454:AE454))</f>
        <v>1</v>
      </c>
      <c r="E454" s="7">
        <f>RANK(O454,(N454:P454,Q454:AE454))</f>
        <v>2</v>
      </c>
      <c r="F454" s="7">
        <f>IF(P454&gt;0,RANK(P454,(N454:P454,Q454:AE454)),0)</f>
        <v>0</v>
      </c>
      <c r="G454" s="1">
        <f t="shared" si="173"/>
        <v>210</v>
      </c>
      <c r="H454" s="2">
        <f t="shared" si="171"/>
        <v>3.8307187157971545E-2</v>
      </c>
      <c r="I454" s="2"/>
      <c r="J454" s="2">
        <f t="shared" si="174"/>
        <v>0.50893834367019331</v>
      </c>
      <c r="K454" s="2">
        <f t="shared" si="175"/>
        <v>0.47063115651222182</v>
      </c>
      <c r="L454" s="2">
        <f t="shared" si="176"/>
        <v>0</v>
      </c>
      <c r="M454" s="2">
        <f t="shared" si="177"/>
        <v>2.043049981758488E-2</v>
      </c>
      <c r="N454" s="1">
        <v>2790</v>
      </c>
      <c r="O454" s="1">
        <v>2580</v>
      </c>
      <c r="R454" s="1">
        <v>106</v>
      </c>
      <c r="AA454" s="1">
        <v>6</v>
      </c>
      <c r="AG454" s="7">
        <f>IF(Q454&gt;0,RANK(Q454,(N454:P454,Q454:AE454)),0)</f>
        <v>0</v>
      </c>
      <c r="AH454" s="7">
        <f>IF(R454&gt;0,RANK(R454,(N454:P454,Q454:AE454)),0)</f>
        <v>3</v>
      </c>
      <c r="AI454" s="7">
        <f>IF(T454&gt;0,RANK(T454,(N454:P454,Q454:AE454)),0)</f>
        <v>0</v>
      </c>
      <c r="AJ454" s="7">
        <f>IF(S454&gt;0,RANK(S454,(N454:P454,Q454:AE454)),0)</f>
        <v>0</v>
      </c>
      <c r="AK454" s="2">
        <f t="shared" si="178"/>
        <v>0</v>
      </c>
      <c r="AL454" s="2">
        <f t="shared" si="179"/>
        <v>1.9336008755928492E-2</v>
      </c>
      <c r="AM454" s="2">
        <f t="shared" si="180"/>
        <v>0</v>
      </c>
      <c r="AN454" s="2">
        <f t="shared" si="181"/>
        <v>0</v>
      </c>
      <c r="AP454" t="s">
        <v>2270</v>
      </c>
      <c r="AQ454" t="s">
        <v>2651</v>
      </c>
      <c r="AR454">
        <v>2</v>
      </c>
      <c r="AT454" s="104">
        <v>13</v>
      </c>
      <c r="AU454" s="102">
        <v>87</v>
      </c>
      <c r="AV454" s="108">
        <f t="shared" si="182"/>
        <v>13087</v>
      </c>
      <c r="AX454" s="7" t="s">
        <v>538</v>
      </c>
    </row>
    <row r="455" spans="1:50" hidden="1" outlineLevel="1">
      <c r="A455" t="s">
        <v>1891</v>
      </c>
      <c r="B455" t="s">
        <v>2651</v>
      </c>
      <c r="C455" s="1">
        <f t="shared" si="172"/>
        <v>170327</v>
      </c>
      <c r="D455" s="7">
        <f>RANK(N455,(N455:P455,Q455:AE455))</f>
        <v>1</v>
      </c>
      <c r="E455" s="7">
        <f>RANK(O455,(N455:P455,Q455:AE455))</f>
        <v>2</v>
      </c>
      <c r="F455" s="7">
        <f>IF(P455&gt;0,RANK(P455,(N455:P455,Q455:AE455)),0)</f>
        <v>0</v>
      </c>
      <c r="G455" s="1">
        <f t="shared" si="173"/>
        <v>85470</v>
      </c>
      <c r="H455" s="2">
        <f t="shared" si="171"/>
        <v>0.501799479824103</v>
      </c>
      <c r="I455" s="2"/>
      <c r="J455" s="2">
        <f t="shared" si="174"/>
        <v>0.73578469649556444</v>
      </c>
      <c r="K455" s="2">
        <f t="shared" si="175"/>
        <v>0.23398521667146135</v>
      </c>
      <c r="L455" s="2">
        <f t="shared" si="176"/>
        <v>0</v>
      </c>
      <c r="M455" s="2">
        <f t="shared" si="177"/>
        <v>3.0230086832974207E-2</v>
      </c>
      <c r="N455" s="1">
        <v>125324</v>
      </c>
      <c r="O455" s="1">
        <v>39854</v>
      </c>
      <c r="R455" s="1">
        <v>4743</v>
      </c>
      <c r="AA455" s="1">
        <v>406</v>
      </c>
      <c r="AG455" s="7">
        <f>IF(Q455&gt;0,RANK(Q455,(N455:P455,Q455:AE455)),0)</f>
        <v>0</v>
      </c>
      <c r="AH455" s="7">
        <f>IF(R455&gt;0,RANK(R455,(N455:P455,Q455:AE455)),0)</f>
        <v>3</v>
      </c>
      <c r="AI455" s="7">
        <f>IF(T455&gt;0,RANK(T455,(N455:P455,Q455:AE455)),0)</f>
        <v>0</v>
      </c>
      <c r="AJ455" s="7">
        <f>IF(S455&gt;0,RANK(S455,(N455:P455,Q455:AE455)),0)</f>
        <v>0</v>
      </c>
      <c r="AK455" s="2">
        <f t="shared" si="178"/>
        <v>0</v>
      </c>
      <c r="AL455" s="2">
        <f t="shared" si="179"/>
        <v>2.7846436560263494E-2</v>
      </c>
      <c r="AM455" s="2">
        <f t="shared" si="180"/>
        <v>0</v>
      </c>
      <c r="AN455" s="2">
        <f t="shared" si="181"/>
        <v>0</v>
      </c>
      <c r="AP455" t="s">
        <v>1891</v>
      </c>
      <c r="AQ455" t="s">
        <v>2651</v>
      </c>
      <c r="AT455" s="104">
        <v>13</v>
      </c>
      <c r="AU455" s="102">
        <v>89</v>
      </c>
      <c r="AV455" s="108">
        <f t="shared" si="182"/>
        <v>13089</v>
      </c>
      <c r="AX455" s="7" t="s">
        <v>538</v>
      </c>
    </row>
    <row r="456" spans="1:50" hidden="1" outlineLevel="1">
      <c r="A456" t="s">
        <v>300</v>
      </c>
      <c r="B456" t="s">
        <v>2651</v>
      </c>
      <c r="C456" s="1">
        <f t="shared" si="172"/>
        <v>4615</v>
      </c>
      <c r="D456" s="7">
        <f>RANK(N456,(N456:P456,Q456:AE456))</f>
        <v>2</v>
      </c>
      <c r="E456" s="7">
        <f>RANK(O456,(N456:P456,Q456:AE456))</f>
        <v>1</v>
      </c>
      <c r="F456" s="7">
        <f>IF(P456&gt;0,RANK(P456,(N456:P456,Q456:AE456)),0)</f>
        <v>0</v>
      </c>
      <c r="G456" s="1">
        <f t="shared" si="173"/>
        <v>1488</v>
      </c>
      <c r="H456" s="2">
        <f t="shared" si="171"/>
        <v>0.32242686890574213</v>
      </c>
      <c r="I456" s="2"/>
      <c r="J456" s="2">
        <f t="shared" si="174"/>
        <v>0.33109425785482122</v>
      </c>
      <c r="K456" s="2">
        <f t="shared" si="175"/>
        <v>0.6535211267605634</v>
      </c>
      <c r="L456" s="2">
        <f t="shared" si="176"/>
        <v>0</v>
      </c>
      <c r="M456" s="2">
        <f t="shared" si="177"/>
        <v>1.538461538461533E-2</v>
      </c>
      <c r="N456" s="1">
        <v>1528</v>
      </c>
      <c r="O456" s="1">
        <v>3016</v>
      </c>
      <c r="R456" s="1">
        <v>68</v>
      </c>
      <c r="AA456" s="1">
        <v>3</v>
      </c>
      <c r="AG456" s="7">
        <f>IF(Q456&gt;0,RANK(Q456,(N456:P456,Q456:AE456)),0)</f>
        <v>0</v>
      </c>
      <c r="AH456" s="7">
        <f>IF(R456&gt;0,RANK(R456,(N456:P456,Q456:AE456)),0)</f>
        <v>3</v>
      </c>
      <c r="AI456" s="7">
        <f>IF(T456&gt;0,RANK(T456,(N456:P456,Q456:AE456)),0)</f>
        <v>0</v>
      </c>
      <c r="AJ456" s="7">
        <f>IF(S456&gt;0,RANK(S456,(N456:P456,Q456:AE456)),0)</f>
        <v>0</v>
      </c>
      <c r="AK456" s="2">
        <f t="shared" si="178"/>
        <v>0</v>
      </c>
      <c r="AL456" s="2">
        <f t="shared" si="179"/>
        <v>1.4734561213434453E-2</v>
      </c>
      <c r="AM456" s="2">
        <f t="shared" si="180"/>
        <v>0</v>
      </c>
      <c r="AN456" s="2">
        <f t="shared" si="181"/>
        <v>0</v>
      </c>
      <c r="AP456" t="s">
        <v>300</v>
      </c>
      <c r="AQ456" t="s">
        <v>2651</v>
      </c>
      <c r="AR456">
        <v>8</v>
      </c>
      <c r="AT456" s="104">
        <v>13</v>
      </c>
      <c r="AU456" s="102">
        <v>91</v>
      </c>
      <c r="AV456" s="108">
        <f t="shared" si="182"/>
        <v>13091</v>
      </c>
      <c r="AX456" s="7" t="s">
        <v>538</v>
      </c>
    </row>
    <row r="457" spans="1:50" hidden="1" outlineLevel="1">
      <c r="A457" t="s">
        <v>1557</v>
      </c>
      <c r="B457" t="s">
        <v>2651</v>
      </c>
      <c r="C457" s="1">
        <f t="shared" si="172"/>
        <v>2758</v>
      </c>
      <c r="D457" s="7">
        <f>RANK(N457,(N457:P457,Q457:AE457))</f>
        <v>1</v>
      </c>
      <c r="E457" s="7">
        <f>RANK(O457,(N457:P457,Q457:AE457))</f>
        <v>1</v>
      </c>
      <c r="F457" s="7">
        <f>IF(P457&gt;0,RANK(P457,(N457:P457,Q457:AE457)),0)</f>
        <v>0</v>
      </c>
      <c r="G457" s="1">
        <f t="shared" si="173"/>
        <v>0</v>
      </c>
      <c r="H457" s="2">
        <f t="shared" si="171"/>
        <v>0</v>
      </c>
      <c r="I457" s="2"/>
      <c r="J457" s="2">
        <f t="shared" si="174"/>
        <v>0.49202320522117476</v>
      </c>
      <c r="K457" s="2">
        <f t="shared" si="175"/>
        <v>0.49202320522117476</v>
      </c>
      <c r="L457" s="2">
        <f t="shared" si="176"/>
        <v>0</v>
      </c>
      <c r="M457" s="2">
        <f t="shared" si="177"/>
        <v>1.5953589557650416E-2</v>
      </c>
      <c r="N457" s="1">
        <v>1357</v>
      </c>
      <c r="O457" s="1">
        <v>1357</v>
      </c>
      <c r="R457" s="1">
        <v>44</v>
      </c>
      <c r="AA457" s="1">
        <v>0</v>
      </c>
      <c r="AG457" s="7">
        <f>IF(Q457&gt;0,RANK(Q457,(N457:P457,Q457:AE457)),0)</f>
        <v>0</v>
      </c>
      <c r="AH457" s="7">
        <f>IF(R457&gt;0,RANK(R457,(N457:P457,Q457:AE457)),0)</f>
        <v>3</v>
      </c>
      <c r="AI457" s="7">
        <f>IF(T457&gt;0,RANK(T457,(N457:P457,Q457:AE457)),0)</f>
        <v>0</v>
      </c>
      <c r="AJ457" s="7">
        <f>IF(S457&gt;0,RANK(S457,(N457:P457,Q457:AE457)),0)</f>
        <v>0</v>
      </c>
      <c r="AK457" s="2">
        <f t="shared" si="178"/>
        <v>0</v>
      </c>
      <c r="AL457" s="2">
        <f t="shared" si="179"/>
        <v>1.5953589557650472E-2</v>
      </c>
      <c r="AM457" s="2">
        <f t="shared" si="180"/>
        <v>0</v>
      </c>
      <c r="AN457" s="2">
        <f t="shared" si="181"/>
        <v>0</v>
      </c>
      <c r="AP457" t="s">
        <v>1557</v>
      </c>
      <c r="AQ457" t="s">
        <v>2651</v>
      </c>
      <c r="AR457">
        <v>8</v>
      </c>
      <c r="AT457" s="104">
        <v>13</v>
      </c>
      <c r="AU457" s="102">
        <v>93</v>
      </c>
      <c r="AV457" s="108">
        <f t="shared" si="182"/>
        <v>13093</v>
      </c>
      <c r="AX457" s="7" t="s">
        <v>538</v>
      </c>
    </row>
    <row r="458" spans="1:50" hidden="1" outlineLevel="1">
      <c r="A458" t="s">
        <v>1391</v>
      </c>
      <c r="B458" t="s">
        <v>2651</v>
      </c>
      <c r="C458" s="1">
        <f t="shared" si="172"/>
        <v>22927</v>
      </c>
      <c r="D458" s="7">
        <f>RANK(N458,(N458:P458,Q458:AE458))</f>
        <v>1</v>
      </c>
      <c r="E458" s="7">
        <f>RANK(O458,(N458:P458,Q458:AE458))</f>
        <v>2</v>
      </c>
      <c r="F458" s="7">
        <f>IF(P458&gt;0,RANK(P458,(N458:P458,Q458:AE458)),0)</f>
        <v>0</v>
      </c>
      <c r="G458" s="1">
        <f t="shared" si="173"/>
        <v>6139</v>
      </c>
      <c r="H458" s="2">
        <f t="shared" si="171"/>
        <v>0.26776289963798144</v>
      </c>
      <c r="I458" s="2"/>
      <c r="J458" s="2">
        <f t="shared" si="174"/>
        <v>0.62808042918829332</v>
      </c>
      <c r="K458" s="2">
        <f t="shared" si="175"/>
        <v>0.36031752955031188</v>
      </c>
      <c r="L458" s="2">
        <f t="shared" si="176"/>
        <v>0</v>
      </c>
      <c r="M458" s="2">
        <f t="shared" si="177"/>
        <v>1.1602041261394802E-2</v>
      </c>
      <c r="N458" s="1">
        <v>14400</v>
      </c>
      <c r="O458" s="1">
        <v>8261</v>
      </c>
      <c r="R458" s="1">
        <v>230</v>
      </c>
      <c r="AA458" s="1">
        <v>36</v>
      </c>
      <c r="AG458" s="7">
        <f>IF(Q458&gt;0,RANK(Q458,(N458:P458,Q458:AE458)),0)</f>
        <v>0</v>
      </c>
      <c r="AH458" s="7">
        <f>IF(R458&gt;0,RANK(R458,(N458:P458,Q458:AE458)),0)</f>
        <v>3</v>
      </c>
      <c r="AI458" s="7">
        <f>IF(T458&gt;0,RANK(T458,(N458:P458,Q458:AE458)),0)</f>
        <v>0</v>
      </c>
      <c r="AJ458" s="7">
        <f>IF(S458&gt;0,RANK(S458,(N458:P458,Q458:AE458)),0)</f>
        <v>0</v>
      </c>
      <c r="AK458" s="2">
        <f t="shared" si="178"/>
        <v>0</v>
      </c>
      <c r="AL458" s="2">
        <f t="shared" si="179"/>
        <v>1.0031840188424129E-2</v>
      </c>
      <c r="AM458" s="2">
        <f t="shared" si="180"/>
        <v>0</v>
      </c>
      <c r="AN458" s="2">
        <f t="shared" si="181"/>
        <v>0</v>
      </c>
      <c r="AP458" t="s">
        <v>1391</v>
      </c>
      <c r="AQ458" t="s">
        <v>2651</v>
      </c>
      <c r="AR458">
        <v>2</v>
      </c>
      <c r="AT458" s="104">
        <v>13</v>
      </c>
      <c r="AU458" s="102">
        <v>95</v>
      </c>
      <c r="AV458" s="108">
        <f t="shared" si="182"/>
        <v>13095</v>
      </c>
      <c r="AX458" s="7" t="s">
        <v>538</v>
      </c>
    </row>
    <row r="459" spans="1:50" hidden="1" outlineLevel="1">
      <c r="A459" t="s">
        <v>2899</v>
      </c>
      <c r="B459" t="s">
        <v>2651</v>
      </c>
      <c r="C459" s="1">
        <f t="shared" si="172"/>
        <v>23168</v>
      </c>
      <c r="D459" s="7">
        <f>RANK(N459,(N459:P459,Q459:AE459))</f>
        <v>2</v>
      </c>
      <c r="E459" s="7">
        <f>RANK(O459,(N459:P459,Q459:AE459))</f>
        <v>1</v>
      </c>
      <c r="F459" s="7">
        <f>IF(P459&gt;0,RANK(P459,(N459:P459,Q459:AE459)),0)</f>
        <v>0</v>
      </c>
      <c r="G459" s="1">
        <f t="shared" si="173"/>
        <v>4293</v>
      </c>
      <c r="H459" s="2">
        <f t="shared" si="171"/>
        <v>0.18529868784530387</v>
      </c>
      <c r="I459" s="2"/>
      <c r="J459" s="2">
        <f t="shared" si="174"/>
        <v>0.39485497237569062</v>
      </c>
      <c r="K459" s="2">
        <f t="shared" si="175"/>
        <v>0.58015366022099446</v>
      </c>
      <c r="L459" s="2">
        <f t="shared" si="176"/>
        <v>0</v>
      </c>
      <c r="M459" s="2">
        <f t="shared" si="177"/>
        <v>2.4991367403314868E-2</v>
      </c>
      <c r="N459" s="1">
        <v>9148</v>
      </c>
      <c r="O459" s="1">
        <v>13441</v>
      </c>
      <c r="R459" s="1">
        <v>560</v>
      </c>
      <c r="AA459" s="1">
        <v>19</v>
      </c>
      <c r="AG459" s="7">
        <f>IF(Q459&gt;0,RANK(Q459,(N459:P459,Q459:AE459)),0)</f>
        <v>0</v>
      </c>
      <c r="AH459" s="7">
        <f>IF(R459&gt;0,RANK(R459,(N459:P459,Q459:AE459)),0)</f>
        <v>3</v>
      </c>
      <c r="AI459" s="7">
        <f>IF(T459&gt;0,RANK(T459,(N459:P459,Q459:AE459)),0)</f>
        <v>0</v>
      </c>
      <c r="AJ459" s="7">
        <f>IF(S459&gt;0,RANK(S459,(N459:P459,Q459:AE459)),0)</f>
        <v>0</v>
      </c>
      <c r="AK459" s="2">
        <f t="shared" si="178"/>
        <v>0</v>
      </c>
      <c r="AL459" s="2">
        <f t="shared" si="179"/>
        <v>2.4171270718232045E-2</v>
      </c>
      <c r="AM459" s="2">
        <f t="shared" si="180"/>
        <v>0</v>
      </c>
      <c r="AN459" s="2">
        <f t="shared" si="181"/>
        <v>0</v>
      </c>
      <c r="AP459" t="s">
        <v>2899</v>
      </c>
      <c r="AQ459" t="s">
        <v>2651</v>
      </c>
      <c r="AR459">
        <v>7</v>
      </c>
      <c r="AT459" s="104">
        <v>13</v>
      </c>
      <c r="AU459" s="102">
        <v>97</v>
      </c>
      <c r="AV459" s="108">
        <f t="shared" si="182"/>
        <v>13097</v>
      </c>
      <c r="AX459" s="7" t="s">
        <v>538</v>
      </c>
    </row>
    <row r="460" spans="1:50" hidden="1" outlineLevel="1">
      <c r="A460" t="s">
        <v>1220</v>
      </c>
      <c r="B460" t="s">
        <v>2651</v>
      </c>
      <c r="C460" s="1">
        <f t="shared" si="172"/>
        <v>2652</v>
      </c>
      <c r="D460" s="7">
        <f>RANK(N460,(N460:P460,Q460:AE460))</f>
        <v>1</v>
      </c>
      <c r="E460" s="7">
        <f>RANK(O460,(N460:P460,Q460:AE460))</f>
        <v>2</v>
      </c>
      <c r="F460" s="7">
        <f>IF(P460&gt;0,RANK(P460,(N460:P460,Q460:AE460)),0)</f>
        <v>0</v>
      </c>
      <c r="G460" s="1">
        <f t="shared" si="173"/>
        <v>130</v>
      </c>
      <c r="H460" s="2">
        <f t="shared" si="171"/>
        <v>4.9019607843137254E-2</v>
      </c>
      <c r="I460" s="2"/>
      <c r="J460" s="2">
        <f t="shared" si="174"/>
        <v>0.51772247360482659</v>
      </c>
      <c r="K460" s="2">
        <f t="shared" si="175"/>
        <v>0.46870286576168929</v>
      </c>
      <c r="L460" s="2">
        <f t="shared" si="176"/>
        <v>0</v>
      </c>
      <c r="M460" s="2">
        <f t="shared" si="177"/>
        <v>1.3574660633484115E-2</v>
      </c>
      <c r="N460" s="1">
        <v>1373</v>
      </c>
      <c r="O460" s="1">
        <v>1243</v>
      </c>
      <c r="R460" s="1">
        <v>36</v>
      </c>
      <c r="AA460" s="1">
        <v>0</v>
      </c>
      <c r="AG460" s="7">
        <f>IF(Q460&gt;0,RANK(Q460,(N460:P460,Q460:AE460)),0)</f>
        <v>0</v>
      </c>
      <c r="AH460" s="7">
        <f>IF(R460&gt;0,RANK(R460,(N460:P460,Q460:AE460)),0)</f>
        <v>3</v>
      </c>
      <c r="AI460" s="7">
        <f>IF(T460&gt;0,RANK(T460,(N460:P460,Q460:AE460)),0)</f>
        <v>0</v>
      </c>
      <c r="AJ460" s="7">
        <f>IF(S460&gt;0,RANK(S460,(N460:P460,Q460:AE460)),0)</f>
        <v>0</v>
      </c>
      <c r="AK460" s="2">
        <f t="shared" si="178"/>
        <v>0</v>
      </c>
      <c r="AL460" s="2">
        <f t="shared" si="179"/>
        <v>1.3574660633484163E-2</v>
      </c>
      <c r="AM460" s="2">
        <f t="shared" si="180"/>
        <v>0</v>
      </c>
      <c r="AN460" s="2">
        <f t="shared" si="181"/>
        <v>0</v>
      </c>
      <c r="AP460" t="s">
        <v>1220</v>
      </c>
      <c r="AQ460" t="s">
        <v>2651</v>
      </c>
      <c r="AR460">
        <v>2</v>
      </c>
      <c r="AT460" s="104">
        <v>13</v>
      </c>
      <c r="AU460" s="102">
        <v>99</v>
      </c>
      <c r="AV460" s="108">
        <f t="shared" si="182"/>
        <v>13099</v>
      </c>
      <c r="AX460" s="7" t="s">
        <v>538</v>
      </c>
    </row>
    <row r="461" spans="1:50" hidden="1" outlineLevel="1">
      <c r="A461" t="s">
        <v>39</v>
      </c>
      <c r="B461" t="s">
        <v>2651</v>
      </c>
      <c r="C461" s="1">
        <f t="shared" si="172"/>
        <v>596</v>
      </c>
      <c r="D461" s="7">
        <f>RANK(N461,(N461:P461,Q461:AE461))</f>
        <v>2</v>
      </c>
      <c r="E461" s="7">
        <f>RANK(O461,(N461:P461,Q461:AE461))</f>
        <v>1</v>
      </c>
      <c r="F461" s="7">
        <f>IF(P461&gt;0,RANK(P461,(N461:P461,Q461:AE461)),0)</f>
        <v>0</v>
      </c>
      <c r="G461" s="1">
        <f t="shared" si="173"/>
        <v>158</v>
      </c>
      <c r="H461" s="2">
        <f t="shared" si="171"/>
        <v>0.2651006711409396</v>
      </c>
      <c r="I461" s="2"/>
      <c r="J461" s="2">
        <f t="shared" si="174"/>
        <v>0.35402684563758391</v>
      </c>
      <c r="K461" s="2">
        <f t="shared" si="175"/>
        <v>0.61912751677852351</v>
      </c>
      <c r="L461" s="2">
        <f t="shared" si="176"/>
        <v>0</v>
      </c>
      <c r="M461" s="2">
        <f t="shared" si="177"/>
        <v>2.6845637583892579E-2</v>
      </c>
      <c r="N461" s="1">
        <v>211</v>
      </c>
      <c r="O461" s="1">
        <v>369</v>
      </c>
      <c r="R461" s="1">
        <v>16</v>
      </c>
      <c r="AA461" s="1">
        <v>0</v>
      </c>
      <c r="AG461" s="7">
        <f>IF(Q461&gt;0,RANK(Q461,(N461:P461,Q461:AE461)),0)</f>
        <v>0</v>
      </c>
      <c r="AH461" s="7">
        <f>IF(R461&gt;0,RANK(R461,(N461:P461,Q461:AE461)),0)</f>
        <v>3</v>
      </c>
      <c r="AI461" s="7">
        <f>IF(T461&gt;0,RANK(T461,(N461:P461,Q461:AE461)),0)</f>
        <v>0</v>
      </c>
      <c r="AJ461" s="7">
        <f>IF(S461&gt;0,RANK(S461,(N461:P461,Q461:AE461)),0)</f>
        <v>0</v>
      </c>
      <c r="AK461" s="2">
        <f t="shared" si="178"/>
        <v>0</v>
      </c>
      <c r="AL461" s="2">
        <f t="shared" si="179"/>
        <v>2.6845637583892617E-2</v>
      </c>
      <c r="AM461" s="2">
        <f t="shared" si="180"/>
        <v>0</v>
      </c>
      <c r="AN461" s="2">
        <f t="shared" si="181"/>
        <v>0</v>
      </c>
      <c r="AP461" t="s">
        <v>39</v>
      </c>
      <c r="AQ461" t="s">
        <v>2651</v>
      </c>
      <c r="AR461">
        <v>8</v>
      </c>
      <c r="AT461" s="104">
        <v>13</v>
      </c>
      <c r="AU461" s="102">
        <v>101</v>
      </c>
      <c r="AV461" s="108">
        <f t="shared" si="182"/>
        <v>13101</v>
      </c>
      <c r="AX461" s="7" t="s">
        <v>538</v>
      </c>
    </row>
    <row r="462" spans="1:50" hidden="1" outlineLevel="1">
      <c r="A462" t="s">
        <v>711</v>
      </c>
      <c r="B462" t="s">
        <v>2651</v>
      </c>
      <c r="C462" s="1">
        <f t="shared" si="172"/>
        <v>11257</v>
      </c>
      <c r="D462" s="7">
        <f>RANK(N462,(N462:P462,Q462:AE462))</f>
        <v>2</v>
      </c>
      <c r="E462" s="7">
        <f>RANK(O462,(N462:P462,Q462:AE462))</f>
        <v>1</v>
      </c>
      <c r="F462" s="7">
        <f>IF(P462&gt;0,RANK(P462,(N462:P462,Q462:AE462)),0)</f>
        <v>0</v>
      </c>
      <c r="G462" s="1">
        <f t="shared" si="173"/>
        <v>4018</v>
      </c>
      <c r="H462" s="2">
        <f t="shared" si="171"/>
        <v>0.35693346362263478</v>
      </c>
      <c r="I462" s="2"/>
      <c r="J462" s="2">
        <f t="shared" si="174"/>
        <v>0.31376032690770189</v>
      </c>
      <c r="K462" s="2">
        <f t="shared" si="175"/>
        <v>0.67069379053033673</v>
      </c>
      <c r="L462" s="2">
        <f t="shared" si="176"/>
        <v>0</v>
      </c>
      <c r="M462" s="2">
        <f t="shared" si="177"/>
        <v>1.5545882561961433E-2</v>
      </c>
      <c r="N462" s="1">
        <v>3532</v>
      </c>
      <c r="O462" s="1">
        <v>7550</v>
      </c>
      <c r="R462" s="1">
        <v>168</v>
      </c>
      <c r="AA462" s="1">
        <v>7</v>
      </c>
      <c r="AG462" s="7">
        <f>IF(Q462&gt;0,RANK(Q462,(N462:P462,Q462:AE462)),0)</f>
        <v>0</v>
      </c>
      <c r="AH462" s="7">
        <f>IF(R462&gt;0,RANK(R462,(N462:P462,Q462:AE462)),0)</f>
        <v>3</v>
      </c>
      <c r="AI462" s="7">
        <f>IF(T462&gt;0,RANK(T462,(N462:P462,Q462:AE462)),0)</f>
        <v>0</v>
      </c>
      <c r="AJ462" s="7">
        <f>IF(S462&gt;0,RANK(S462,(N462:P462,Q462:AE462)),0)</f>
        <v>0</v>
      </c>
      <c r="AK462" s="2">
        <f t="shared" si="178"/>
        <v>0</v>
      </c>
      <c r="AL462" s="2">
        <f t="shared" si="179"/>
        <v>1.4924047259482988E-2</v>
      </c>
      <c r="AM462" s="2">
        <f t="shared" si="180"/>
        <v>0</v>
      </c>
      <c r="AN462" s="2">
        <f t="shared" si="181"/>
        <v>0</v>
      </c>
      <c r="AP462" t="s">
        <v>711</v>
      </c>
      <c r="AQ462" t="s">
        <v>2651</v>
      </c>
      <c r="AR462">
        <v>1</v>
      </c>
      <c r="AT462" s="104">
        <v>13</v>
      </c>
      <c r="AU462" s="102">
        <v>103</v>
      </c>
      <c r="AV462" s="108">
        <f t="shared" si="182"/>
        <v>13103</v>
      </c>
      <c r="AX462" s="7" t="s">
        <v>538</v>
      </c>
    </row>
    <row r="463" spans="1:50" hidden="1" outlineLevel="1">
      <c r="A463" t="s">
        <v>1960</v>
      </c>
      <c r="B463" t="s">
        <v>2651</v>
      </c>
      <c r="C463" s="1">
        <f t="shared" si="172"/>
        <v>4707</v>
      </c>
      <c r="D463" s="7">
        <f>RANK(N463,(N463:P463,Q463:AE463))</f>
        <v>2</v>
      </c>
      <c r="E463" s="7">
        <f>RANK(O463,(N463:P463,Q463:AE463))</f>
        <v>1</v>
      </c>
      <c r="F463" s="7">
        <f>IF(P463&gt;0,RANK(P463,(N463:P463,Q463:AE463)),0)</f>
        <v>0</v>
      </c>
      <c r="G463" s="1">
        <f t="shared" si="173"/>
        <v>134</v>
      </c>
      <c r="H463" s="2">
        <f t="shared" si="171"/>
        <v>2.8468238793286596E-2</v>
      </c>
      <c r="I463" s="2"/>
      <c r="J463" s="2">
        <f t="shared" si="174"/>
        <v>0.47482472912683238</v>
      </c>
      <c r="K463" s="2">
        <f t="shared" si="175"/>
        <v>0.50329296792011902</v>
      </c>
      <c r="L463" s="2">
        <f t="shared" si="176"/>
        <v>0</v>
      </c>
      <c r="M463" s="2">
        <f t="shared" si="177"/>
        <v>2.1882302953048605E-2</v>
      </c>
      <c r="N463" s="1">
        <v>2235</v>
      </c>
      <c r="O463" s="1">
        <v>2369</v>
      </c>
      <c r="R463" s="1">
        <v>98</v>
      </c>
      <c r="AA463" s="1">
        <v>5</v>
      </c>
      <c r="AG463" s="7">
        <f>IF(Q463&gt;0,RANK(Q463,(N463:P463,Q463:AE463)),0)</f>
        <v>0</v>
      </c>
      <c r="AH463" s="7">
        <f>IF(R463&gt;0,RANK(R463,(N463:P463,Q463:AE463)),0)</f>
        <v>3</v>
      </c>
      <c r="AI463" s="7">
        <f>IF(T463&gt;0,RANK(T463,(N463:P463,Q463:AE463)),0)</f>
        <v>0</v>
      </c>
      <c r="AJ463" s="7">
        <f>IF(S463&gt;0,RANK(S463,(N463:P463,Q463:AE463)),0)</f>
        <v>0</v>
      </c>
      <c r="AK463" s="2">
        <f t="shared" si="178"/>
        <v>0</v>
      </c>
      <c r="AL463" s="2">
        <f t="shared" si="179"/>
        <v>2.0820055236881241E-2</v>
      </c>
      <c r="AM463" s="2">
        <f t="shared" si="180"/>
        <v>0</v>
      </c>
      <c r="AN463" s="2">
        <f t="shared" si="181"/>
        <v>0</v>
      </c>
      <c r="AP463" t="s">
        <v>1960</v>
      </c>
      <c r="AQ463" t="s">
        <v>2651</v>
      </c>
      <c r="AR463">
        <v>10</v>
      </c>
      <c r="AT463" s="104">
        <v>13</v>
      </c>
      <c r="AU463" s="102">
        <v>105</v>
      </c>
      <c r="AV463" s="108">
        <f t="shared" si="182"/>
        <v>13105</v>
      </c>
      <c r="AX463" s="7" t="s">
        <v>538</v>
      </c>
    </row>
    <row r="464" spans="1:50" hidden="1" outlineLevel="1">
      <c r="A464" t="s">
        <v>709</v>
      </c>
      <c r="B464" t="s">
        <v>2651</v>
      </c>
      <c r="C464" s="1">
        <f t="shared" si="172"/>
        <v>4872</v>
      </c>
      <c r="D464" s="7">
        <f>RANK(N464,(N464:P464,Q464:AE464))</f>
        <v>2</v>
      </c>
      <c r="E464" s="7">
        <f>RANK(O464,(N464:P464,Q464:AE464))</f>
        <v>1</v>
      </c>
      <c r="F464" s="7">
        <f>IF(P464&gt;0,RANK(P464,(N464:P464,Q464:AE464)),0)</f>
        <v>0</v>
      </c>
      <c r="G464" s="1">
        <f t="shared" si="173"/>
        <v>886</v>
      </c>
      <c r="H464" s="2">
        <f t="shared" si="171"/>
        <v>0.18185550082101806</v>
      </c>
      <c r="I464" s="2"/>
      <c r="J464" s="2">
        <f t="shared" si="174"/>
        <v>0.40168308702791461</v>
      </c>
      <c r="K464" s="2">
        <f t="shared" si="175"/>
        <v>0.58353858784893264</v>
      </c>
      <c r="L464" s="2">
        <f t="shared" si="176"/>
        <v>0</v>
      </c>
      <c r="M464" s="2">
        <f t="shared" si="177"/>
        <v>1.4778325123152691E-2</v>
      </c>
      <c r="N464" s="1">
        <v>1957</v>
      </c>
      <c r="O464" s="1">
        <v>2843</v>
      </c>
      <c r="R464" s="1">
        <v>72</v>
      </c>
      <c r="AA464" s="1">
        <v>0</v>
      </c>
      <c r="AG464" s="7">
        <f>IF(Q464&gt;0,RANK(Q464,(N464:P464,Q464:AE464)),0)</f>
        <v>0</v>
      </c>
      <c r="AH464" s="7">
        <f>IF(R464&gt;0,RANK(R464,(N464:P464,Q464:AE464)),0)</f>
        <v>3</v>
      </c>
      <c r="AI464" s="7">
        <f>IF(T464&gt;0,RANK(T464,(N464:P464,Q464:AE464)),0)</f>
        <v>0</v>
      </c>
      <c r="AJ464" s="7">
        <f>IF(S464&gt;0,RANK(S464,(N464:P464,Q464:AE464)),0)</f>
        <v>0</v>
      </c>
      <c r="AK464" s="2">
        <f t="shared" si="178"/>
        <v>0</v>
      </c>
      <c r="AL464" s="2">
        <f t="shared" si="179"/>
        <v>1.4778325123152709E-2</v>
      </c>
      <c r="AM464" s="2">
        <f t="shared" si="180"/>
        <v>0</v>
      </c>
      <c r="AN464" s="2">
        <f t="shared" si="181"/>
        <v>0</v>
      </c>
      <c r="AP464" t="s">
        <v>709</v>
      </c>
      <c r="AQ464" t="s">
        <v>2651</v>
      </c>
      <c r="AR464">
        <v>10</v>
      </c>
      <c r="AT464" s="104">
        <v>13</v>
      </c>
      <c r="AU464" s="102">
        <v>107</v>
      </c>
      <c r="AV464" s="108">
        <f t="shared" si="182"/>
        <v>13107</v>
      </c>
      <c r="AX464" s="7" t="s">
        <v>538</v>
      </c>
    </row>
    <row r="465" spans="1:50" hidden="1" outlineLevel="1">
      <c r="A465" t="s">
        <v>2460</v>
      </c>
      <c r="B465" t="s">
        <v>2651</v>
      </c>
      <c r="C465" s="1">
        <f t="shared" si="172"/>
        <v>2347</v>
      </c>
      <c r="D465" s="7">
        <f>RANK(N465,(N465:P465,Q465:AE465))</f>
        <v>2</v>
      </c>
      <c r="E465" s="7">
        <f>RANK(O465,(N465:P465,Q465:AE465))</f>
        <v>1</v>
      </c>
      <c r="F465" s="7">
        <f>IF(P465&gt;0,RANK(P465,(N465:P465,Q465:AE465)),0)</f>
        <v>0</v>
      </c>
      <c r="G465" s="1">
        <f t="shared" si="173"/>
        <v>265</v>
      </c>
      <c r="H465" s="2">
        <f t="shared" si="171"/>
        <v>0.11291009799744355</v>
      </c>
      <c r="I465" s="2"/>
      <c r="J465" s="2">
        <f t="shared" si="174"/>
        <v>0.43502343417128247</v>
      </c>
      <c r="K465" s="2">
        <f t="shared" si="175"/>
        <v>0.54793353216872598</v>
      </c>
      <c r="L465" s="2">
        <f t="shared" si="176"/>
        <v>0</v>
      </c>
      <c r="M465" s="2">
        <f t="shared" si="177"/>
        <v>1.7043033659991602E-2</v>
      </c>
      <c r="N465" s="1">
        <v>1021</v>
      </c>
      <c r="O465" s="1">
        <v>1286</v>
      </c>
      <c r="R465" s="1">
        <v>39</v>
      </c>
      <c r="AA465" s="1">
        <v>1</v>
      </c>
      <c r="AG465" s="7">
        <f>IF(Q465&gt;0,RANK(Q465,(N465:P465,Q465:AE465)),0)</f>
        <v>0</v>
      </c>
      <c r="AH465" s="7">
        <f>IF(R465&gt;0,RANK(R465,(N465:P465,Q465:AE465)),0)</f>
        <v>3</v>
      </c>
      <c r="AI465" s="7">
        <f>IF(T465&gt;0,RANK(T465,(N465:P465,Q465:AE465)),0)</f>
        <v>0</v>
      </c>
      <c r="AJ465" s="7">
        <f>IF(S465&gt;0,RANK(S465,(N465:P465,Q465:AE465)),0)</f>
        <v>0</v>
      </c>
      <c r="AK465" s="2">
        <f t="shared" si="178"/>
        <v>0</v>
      </c>
      <c r="AL465" s="2">
        <f t="shared" si="179"/>
        <v>1.6616957818491693E-2</v>
      </c>
      <c r="AM465" s="2">
        <f t="shared" si="180"/>
        <v>0</v>
      </c>
      <c r="AN465" s="2">
        <f t="shared" si="181"/>
        <v>0</v>
      </c>
      <c r="AP465" t="s">
        <v>2460</v>
      </c>
      <c r="AQ465" t="s">
        <v>2651</v>
      </c>
      <c r="AR465">
        <v>1</v>
      </c>
      <c r="AT465" s="104">
        <v>13</v>
      </c>
      <c r="AU465" s="102">
        <v>109</v>
      </c>
      <c r="AV465" s="108">
        <f t="shared" si="182"/>
        <v>13109</v>
      </c>
      <c r="AX465" s="7" t="s">
        <v>538</v>
      </c>
    </row>
    <row r="466" spans="1:50" hidden="1" outlineLevel="1">
      <c r="A466" t="s">
        <v>1957</v>
      </c>
      <c r="B466" t="s">
        <v>2651</v>
      </c>
      <c r="C466" s="1">
        <f t="shared" si="172"/>
        <v>6757</v>
      </c>
      <c r="D466" s="7">
        <f>RANK(N466,(N466:P466,Q466:AE466))</f>
        <v>2</v>
      </c>
      <c r="E466" s="7">
        <f>RANK(O466,(N466:P466,Q466:AE466))</f>
        <v>1</v>
      </c>
      <c r="F466" s="7">
        <f>IF(P466&gt;0,RANK(P466,(N466:P466,Q466:AE466)),0)</f>
        <v>0</v>
      </c>
      <c r="G466" s="1">
        <f t="shared" si="173"/>
        <v>1989</v>
      </c>
      <c r="H466" s="2">
        <f t="shared" si="171"/>
        <v>0.29436140298949237</v>
      </c>
      <c r="I466" s="2"/>
      <c r="J466" s="2">
        <f t="shared" si="174"/>
        <v>0.33742785259730651</v>
      </c>
      <c r="K466" s="2">
        <f t="shared" si="175"/>
        <v>0.63178925558679888</v>
      </c>
      <c r="L466" s="2">
        <f t="shared" si="176"/>
        <v>0</v>
      </c>
      <c r="M466" s="2">
        <f t="shared" si="177"/>
        <v>3.0782891815894664E-2</v>
      </c>
      <c r="N466" s="1">
        <v>2280</v>
      </c>
      <c r="O466" s="1">
        <v>4269</v>
      </c>
      <c r="R466" s="1">
        <v>205</v>
      </c>
      <c r="AA466" s="1">
        <v>3</v>
      </c>
      <c r="AG466" s="7">
        <f>IF(Q466&gt;0,RANK(Q466,(N466:P466,Q466:AE466)),0)</f>
        <v>0</v>
      </c>
      <c r="AH466" s="7">
        <f>IF(R466&gt;0,RANK(R466,(N466:P466,Q466:AE466)),0)</f>
        <v>3</v>
      </c>
      <c r="AI466" s="7">
        <f>IF(T466&gt;0,RANK(T466,(N466:P466,Q466:AE466)),0)</f>
        <v>0</v>
      </c>
      <c r="AJ466" s="7">
        <f>IF(S466&gt;0,RANK(S466,(N466:P466,Q466:AE466)),0)</f>
        <v>0</v>
      </c>
      <c r="AK466" s="2">
        <f t="shared" si="178"/>
        <v>0</v>
      </c>
      <c r="AL466" s="2">
        <f t="shared" si="179"/>
        <v>3.0338907799319224E-2</v>
      </c>
      <c r="AM466" s="2">
        <f t="shared" si="180"/>
        <v>0</v>
      </c>
      <c r="AN466" s="2">
        <f t="shared" si="181"/>
        <v>0</v>
      </c>
      <c r="AP466" t="s">
        <v>1957</v>
      </c>
      <c r="AQ466" t="s">
        <v>2651</v>
      </c>
      <c r="AR466">
        <v>9</v>
      </c>
      <c r="AT466" s="104">
        <v>13</v>
      </c>
      <c r="AU466" s="102">
        <v>111</v>
      </c>
      <c r="AV466" s="108">
        <f t="shared" si="182"/>
        <v>13111</v>
      </c>
      <c r="AX466" s="7" t="s">
        <v>538</v>
      </c>
    </row>
    <row r="467" spans="1:50" hidden="1" outlineLevel="1">
      <c r="A467" t="s">
        <v>1709</v>
      </c>
      <c r="B467" t="s">
        <v>2651</v>
      </c>
      <c r="C467" s="1">
        <f t="shared" si="172"/>
        <v>33807</v>
      </c>
      <c r="D467" s="7">
        <f>RANK(N467,(N467:P467,Q467:AE467))</f>
        <v>2</v>
      </c>
      <c r="E467" s="7">
        <f>RANK(O467,(N467:P467,Q467:AE467))</f>
        <v>1</v>
      </c>
      <c r="F467" s="7">
        <f>IF(P467&gt;0,RANK(P467,(N467:P467,Q467:AE467)),0)</f>
        <v>0</v>
      </c>
      <c r="G467" s="1">
        <f t="shared" si="173"/>
        <v>10277</v>
      </c>
      <c r="H467" s="2">
        <f t="shared" si="171"/>
        <v>0.30399029786730558</v>
      </c>
      <c r="I467" s="2"/>
      <c r="J467" s="2">
        <f t="shared" si="174"/>
        <v>0.3365575176738545</v>
      </c>
      <c r="K467" s="2">
        <f t="shared" si="175"/>
        <v>0.64054781554116014</v>
      </c>
      <c r="L467" s="2">
        <f t="shared" si="176"/>
        <v>0</v>
      </c>
      <c r="M467" s="2">
        <f t="shared" si="177"/>
        <v>2.2894666784985418E-2</v>
      </c>
      <c r="N467" s="1">
        <v>11378</v>
      </c>
      <c r="O467" s="1">
        <v>21655</v>
      </c>
      <c r="R467" s="1">
        <v>748</v>
      </c>
      <c r="AA467" s="1">
        <v>26</v>
      </c>
      <c r="AG467" s="7">
        <f>IF(Q467&gt;0,RANK(Q467,(N467:P467,Q467:AE467)),0)</f>
        <v>0</v>
      </c>
      <c r="AH467" s="7">
        <f>IF(R467&gt;0,RANK(R467,(N467:P467,Q467:AE467)),0)</f>
        <v>3</v>
      </c>
      <c r="AI467" s="7">
        <f>IF(T467&gt;0,RANK(T467,(N467:P467,Q467:AE467)),0)</f>
        <v>0</v>
      </c>
      <c r="AJ467" s="7">
        <f>IF(S467&gt;0,RANK(S467,(N467:P467,Q467:AE467)),0)</f>
        <v>0</v>
      </c>
      <c r="AK467" s="2">
        <f t="shared" si="178"/>
        <v>0</v>
      </c>
      <c r="AL467" s="2">
        <f t="shared" si="179"/>
        <v>2.2125595290916081E-2</v>
      </c>
      <c r="AM467" s="2">
        <f t="shared" si="180"/>
        <v>0</v>
      </c>
      <c r="AN467" s="2">
        <f t="shared" si="181"/>
        <v>0</v>
      </c>
      <c r="AP467" t="s">
        <v>1709</v>
      </c>
      <c r="AQ467" t="s">
        <v>2651</v>
      </c>
      <c r="AR467">
        <v>3</v>
      </c>
      <c r="AT467" s="104">
        <v>13</v>
      </c>
      <c r="AU467" s="102">
        <v>113</v>
      </c>
      <c r="AV467" s="108">
        <f t="shared" si="182"/>
        <v>13113</v>
      </c>
      <c r="AX467" s="7" t="s">
        <v>538</v>
      </c>
    </row>
    <row r="468" spans="1:50" hidden="1" outlineLevel="1">
      <c r="A468" t="s">
        <v>1355</v>
      </c>
      <c r="B468" t="s">
        <v>2651</v>
      </c>
      <c r="C468" s="1">
        <f t="shared" si="172"/>
        <v>21482</v>
      </c>
      <c r="D468" s="7">
        <f>RANK(N468,(N468:P468,Q468:AE468))</f>
        <v>2</v>
      </c>
      <c r="E468" s="7">
        <f>RANK(O468,(N468:P468,Q468:AE468))</f>
        <v>1</v>
      </c>
      <c r="F468" s="7">
        <f>IF(P468&gt;0,RANK(P468,(N468:P468,Q468:AE468)),0)</f>
        <v>0</v>
      </c>
      <c r="G468" s="1">
        <f t="shared" si="173"/>
        <v>4523</v>
      </c>
      <c r="H468" s="2">
        <f t="shared" si="171"/>
        <v>0.21054836607392236</v>
      </c>
      <c r="I468" s="2"/>
      <c r="J468" s="2">
        <f t="shared" si="174"/>
        <v>0.38110976631598548</v>
      </c>
      <c r="K468" s="2">
        <f t="shared" si="175"/>
        <v>0.59165813238990783</v>
      </c>
      <c r="L468" s="2">
        <f t="shared" si="176"/>
        <v>0</v>
      </c>
      <c r="M468" s="2">
        <f t="shared" si="177"/>
        <v>2.7232101294106692E-2</v>
      </c>
      <c r="N468" s="1">
        <v>8187</v>
      </c>
      <c r="O468" s="1">
        <v>12710</v>
      </c>
      <c r="R468" s="1">
        <v>569</v>
      </c>
      <c r="AA468" s="1">
        <v>16</v>
      </c>
      <c r="AG468" s="7">
        <f>IF(Q468&gt;0,RANK(Q468,(N468:P468,Q468:AE468)),0)</f>
        <v>0</v>
      </c>
      <c r="AH468" s="7">
        <f>IF(R468&gt;0,RANK(R468,(N468:P468,Q468:AE468)),0)</f>
        <v>3</v>
      </c>
      <c r="AI468" s="7">
        <f>IF(T468&gt;0,RANK(T468,(N468:P468,Q468:AE468)),0)</f>
        <v>0</v>
      </c>
      <c r="AJ468" s="7">
        <f>IF(S468&gt;0,RANK(S468,(N468:P468,Q468:AE468)),0)</f>
        <v>0</v>
      </c>
      <c r="AK468" s="2">
        <f t="shared" si="178"/>
        <v>0</v>
      </c>
      <c r="AL468" s="2">
        <f t="shared" si="179"/>
        <v>2.6487291686062751E-2</v>
      </c>
      <c r="AM468" s="2">
        <f t="shared" si="180"/>
        <v>0</v>
      </c>
      <c r="AN468" s="2">
        <f t="shared" si="181"/>
        <v>0</v>
      </c>
      <c r="AP468" t="s">
        <v>1355</v>
      </c>
      <c r="AQ468" t="s">
        <v>2651</v>
      </c>
      <c r="AR468">
        <v>7</v>
      </c>
      <c r="AT468" s="104">
        <v>13</v>
      </c>
      <c r="AU468" s="102">
        <v>115</v>
      </c>
      <c r="AV468" s="108">
        <f t="shared" si="182"/>
        <v>13115</v>
      </c>
      <c r="AX468" s="7" t="s">
        <v>538</v>
      </c>
    </row>
    <row r="469" spans="1:50" hidden="1" outlineLevel="1">
      <c r="A469" t="s">
        <v>1356</v>
      </c>
      <c r="B469" t="s">
        <v>2651</v>
      </c>
      <c r="C469" s="1">
        <f t="shared" si="172"/>
        <v>32773</v>
      </c>
      <c r="D469" s="7">
        <f>RANK(N469,(N469:P469,Q469:AE469))</f>
        <v>2</v>
      </c>
      <c r="E469" s="7">
        <f>RANK(O469,(N469:P469,Q469:AE469))</f>
        <v>1</v>
      </c>
      <c r="F469" s="7">
        <f>IF(P469&gt;0,RANK(P469,(N469:P469,Q469:AE469)),0)</f>
        <v>0</v>
      </c>
      <c r="G469" s="1">
        <f t="shared" si="173"/>
        <v>17364</v>
      </c>
      <c r="H469" s="2">
        <f t="shared" si="171"/>
        <v>0.52982638147255368</v>
      </c>
      <c r="I469" s="2"/>
      <c r="J469" s="2">
        <f t="shared" si="174"/>
        <v>0.21902175571354468</v>
      </c>
      <c r="K469" s="2">
        <f t="shared" si="175"/>
        <v>0.74884813718609833</v>
      </c>
      <c r="L469" s="2">
        <f t="shared" si="176"/>
        <v>0</v>
      </c>
      <c r="M469" s="2">
        <f t="shared" si="177"/>
        <v>3.2130107100357019E-2</v>
      </c>
      <c r="N469" s="1">
        <v>7178</v>
      </c>
      <c r="O469" s="1">
        <v>24542</v>
      </c>
      <c r="R469" s="1">
        <v>1035</v>
      </c>
      <c r="AA469" s="1">
        <v>18</v>
      </c>
      <c r="AG469" s="7">
        <f>IF(Q469&gt;0,RANK(Q469,(N469:P469,Q469:AE469)),0)</f>
        <v>0</v>
      </c>
      <c r="AH469" s="7">
        <f>IF(R469&gt;0,RANK(R469,(N469:P469,Q469:AE469)),0)</f>
        <v>3</v>
      </c>
      <c r="AI469" s="7">
        <f>IF(T469&gt;0,RANK(T469,(N469:P469,Q469:AE469)),0)</f>
        <v>0</v>
      </c>
      <c r="AJ469" s="7">
        <f>IF(S469&gt;0,RANK(S469,(N469:P469,Q469:AE469)),0)</f>
        <v>0</v>
      </c>
      <c r="AK469" s="2">
        <f t="shared" si="178"/>
        <v>0</v>
      </c>
      <c r="AL469" s="2">
        <f t="shared" si="179"/>
        <v>3.1580874500350901E-2</v>
      </c>
      <c r="AM469" s="2">
        <f t="shared" si="180"/>
        <v>0</v>
      </c>
      <c r="AN469" s="2">
        <f t="shared" si="181"/>
        <v>0</v>
      </c>
      <c r="AP469" t="s">
        <v>1356</v>
      </c>
      <c r="AQ469" t="s">
        <v>2651</v>
      </c>
      <c r="AR469">
        <v>9</v>
      </c>
      <c r="AT469" s="104">
        <v>13</v>
      </c>
      <c r="AU469" s="102">
        <v>117</v>
      </c>
      <c r="AV469" s="108">
        <f t="shared" si="182"/>
        <v>13117</v>
      </c>
      <c r="AX469" s="7" t="s">
        <v>538</v>
      </c>
    </row>
    <row r="470" spans="1:50" hidden="1" outlineLevel="1">
      <c r="A470" t="s">
        <v>957</v>
      </c>
      <c r="B470" t="s">
        <v>2651</v>
      </c>
      <c r="C470" s="1">
        <f t="shared" si="172"/>
        <v>4668</v>
      </c>
      <c r="D470" s="7">
        <f>RANK(N470,(N470:P470,Q470:AE470))</f>
        <v>2</v>
      </c>
      <c r="E470" s="7">
        <f>RANK(O470,(N470:P470,Q470:AE470))</f>
        <v>1</v>
      </c>
      <c r="F470" s="7">
        <f>IF(P470&gt;0,RANK(P470,(N470:P470,Q470:AE470)),0)</f>
        <v>0</v>
      </c>
      <c r="G470" s="1">
        <f t="shared" si="173"/>
        <v>1027</v>
      </c>
      <c r="H470" s="2">
        <f t="shared" si="171"/>
        <v>0.22000856898029134</v>
      </c>
      <c r="I470" s="2"/>
      <c r="J470" s="2">
        <f t="shared" si="174"/>
        <v>0.37532133676092544</v>
      </c>
      <c r="K470" s="2">
        <f t="shared" si="175"/>
        <v>0.5953299057412168</v>
      </c>
      <c r="L470" s="2">
        <f t="shared" si="176"/>
        <v>0</v>
      </c>
      <c r="M470" s="2">
        <f t="shared" si="177"/>
        <v>2.9348757497857814E-2</v>
      </c>
      <c r="N470" s="1">
        <v>1752</v>
      </c>
      <c r="O470" s="1">
        <v>2779</v>
      </c>
      <c r="R470" s="1">
        <v>132</v>
      </c>
      <c r="AA470" s="1">
        <v>5</v>
      </c>
      <c r="AG470" s="7">
        <f>IF(Q470&gt;0,RANK(Q470,(N470:P470,Q470:AE470)),0)</f>
        <v>0</v>
      </c>
      <c r="AH470" s="7">
        <f>IF(R470&gt;0,RANK(R470,(N470:P470,Q470:AE470)),0)</f>
        <v>3</v>
      </c>
      <c r="AI470" s="7">
        <f>IF(T470&gt;0,RANK(T470,(N470:P470,Q470:AE470)),0)</f>
        <v>0</v>
      </c>
      <c r="AJ470" s="7">
        <f>IF(S470&gt;0,RANK(S470,(N470:P470,Q470:AE470)),0)</f>
        <v>0</v>
      </c>
      <c r="AK470" s="2">
        <f t="shared" si="178"/>
        <v>0</v>
      </c>
      <c r="AL470" s="2">
        <f t="shared" si="179"/>
        <v>2.8277634961439587E-2</v>
      </c>
      <c r="AM470" s="2">
        <f t="shared" si="180"/>
        <v>0</v>
      </c>
      <c r="AN470" s="2">
        <f t="shared" si="181"/>
        <v>0</v>
      </c>
      <c r="AP470" t="s">
        <v>957</v>
      </c>
      <c r="AQ470" t="s">
        <v>2651</v>
      </c>
      <c r="AR470">
        <v>11</v>
      </c>
      <c r="AT470" s="104">
        <v>13</v>
      </c>
      <c r="AU470" s="102">
        <v>119</v>
      </c>
      <c r="AV470" s="108">
        <f t="shared" si="182"/>
        <v>13119</v>
      </c>
      <c r="AX470" s="7" t="s">
        <v>538</v>
      </c>
    </row>
    <row r="471" spans="1:50" hidden="1" outlineLevel="1">
      <c r="A471" t="s">
        <v>535</v>
      </c>
      <c r="B471" t="s">
        <v>2651</v>
      </c>
      <c r="C471" s="1">
        <f t="shared" si="172"/>
        <v>201525</v>
      </c>
      <c r="D471" s="7">
        <f>RANK(N471,(N471:P471,Q471:AE471))</f>
        <v>1</v>
      </c>
      <c r="E471" s="7">
        <f>RANK(O471,(N471:P471,Q471:AE471))</f>
        <v>2</v>
      </c>
      <c r="F471" s="7">
        <f>IF(P471&gt;0,RANK(P471,(N471:P471,Q471:AE471)),0)</f>
        <v>0</v>
      </c>
      <c r="G471" s="1">
        <f t="shared" si="173"/>
        <v>55439</v>
      </c>
      <c r="H471" s="2">
        <f t="shared" si="171"/>
        <v>0.27509738245875204</v>
      </c>
      <c r="I471" s="2"/>
      <c r="J471" s="2">
        <f t="shared" si="174"/>
        <v>0.6246619526113385</v>
      </c>
      <c r="K471" s="2">
        <f t="shared" si="175"/>
        <v>0.34956457015258652</v>
      </c>
      <c r="L471" s="2">
        <f t="shared" si="176"/>
        <v>0</v>
      </c>
      <c r="M471" s="2">
        <f t="shared" si="177"/>
        <v>2.5773477236074982E-2</v>
      </c>
      <c r="N471" s="1">
        <v>125885</v>
      </c>
      <c r="O471" s="1">
        <v>70446</v>
      </c>
      <c r="R471" s="1">
        <v>4963</v>
      </c>
      <c r="AA471" s="1">
        <v>231</v>
      </c>
      <c r="AG471" s="7">
        <f>IF(Q471&gt;0,RANK(Q471,(N471:P471,Q471:AE471)),0)</f>
        <v>0</v>
      </c>
      <c r="AH471" s="7">
        <f>IF(R471&gt;0,RANK(R471,(N471:P471,Q471:AE471)),0)</f>
        <v>3</v>
      </c>
      <c r="AI471" s="7">
        <f>IF(T471&gt;0,RANK(T471,(N471:P471,Q471:AE471)),0)</f>
        <v>0</v>
      </c>
      <c r="AJ471" s="7">
        <f>IF(S471&gt;0,RANK(S471,(N471:P471,Q471:AE471)),0)</f>
        <v>0</v>
      </c>
      <c r="AK471" s="2">
        <f t="shared" si="178"/>
        <v>0</v>
      </c>
      <c r="AL471" s="2">
        <f t="shared" si="179"/>
        <v>2.4627217466815531E-2</v>
      </c>
      <c r="AM471" s="2">
        <f t="shared" si="180"/>
        <v>0</v>
      </c>
      <c r="AN471" s="2">
        <f t="shared" si="181"/>
        <v>0</v>
      </c>
      <c r="AP471" t="s">
        <v>535</v>
      </c>
      <c r="AQ471" t="s">
        <v>2651</v>
      </c>
      <c r="AT471" s="104">
        <v>13</v>
      </c>
      <c r="AU471" s="102">
        <v>121</v>
      </c>
      <c r="AV471" s="108">
        <f t="shared" si="182"/>
        <v>13121</v>
      </c>
      <c r="AX471" s="7" t="s">
        <v>538</v>
      </c>
    </row>
    <row r="472" spans="1:50" hidden="1" outlineLevel="1">
      <c r="A472" t="s">
        <v>109</v>
      </c>
      <c r="B472" t="s">
        <v>2651</v>
      </c>
      <c r="C472" s="1">
        <f t="shared" si="172"/>
        <v>6027</v>
      </c>
      <c r="D472" s="7">
        <f>RANK(N472,(N472:P472,Q472:AE472))</f>
        <v>2</v>
      </c>
      <c r="E472" s="7">
        <f>RANK(O472,(N472:P472,Q472:AE472))</f>
        <v>1</v>
      </c>
      <c r="F472" s="7">
        <f>IF(P472&gt;0,RANK(P472,(N472:P472,Q472:AE472)),0)</f>
        <v>0</v>
      </c>
      <c r="G472" s="1">
        <f t="shared" si="173"/>
        <v>2042</v>
      </c>
      <c r="H472" s="2">
        <f t="shared" si="171"/>
        <v>0.33880869420939108</v>
      </c>
      <c r="I472" s="2"/>
      <c r="J472" s="2">
        <f t="shared" si="174"/>
        <v>0.31806869089099055</v>
      </c>
      <c r="K472" s="2">
        <f t="shared" si="175"/>
        <v>0.65687738510038163</v>
      </c>
      <c r="L472" s="2">
        <f t="shared" si="176"/>
        <v>0</v>
      </c>
      <c r="M472" s="2">
        <f t="shared" si="177"/>
        <v>2.5053924008627826E-2</v>
      </c>
      <c r="N472" s="1">
        <v>1917</v>
      </c>
      <c r="O472" s="1">
        <v>3959</v>
      </c>
      <c r="R472" s="1">
        <v>148</v>
      </c>
      <c r="AA472" s="1">
        <v>3</v>
      </c>
      <c r="AG472" s="7">
        <f>IF(Q472&gt;0,RANK(Q472,(N472:P472,Q472:AE472)),0)</f>
        <v>0</v>
      </c>
      <c r="AH472" s="7">
        <f>IF(R472&gt;0,RANK(R472,(N472:P472,Q472:AE472)),0)</f>
        <v>3</v>
      </c>
      <c r="AI472" s="7">
        <f>IF(T472&gt;0,RANK(T472,(N472:P472,Q472:AE472)),0)</f>
        <v>0</v>
      </c>
      <c r="AJ472" s="7">
        <f>IF(S472&gt;0,RANK(S472,(N472:P472,Q472:AE472)),0)</f>
        <v>0</v>
      </c>
      <c r="AK472" s="2">
        <f t="shared" si="178"/>
        <v>0</v>
      </c>
      <c r="AL472" s="2">
        <f t="shared" si="179"/>
        <v>2.4556163928986227E-2</v>
      </c>
      <c r="AM472" s="2">
        <f t="shared" si="180"/>
        <v>0</v>
      </c>
      <c r="AN472" s="2">
        <f t="shared" si="181"/>
        <v>0</v>
      </c>
      <c r="AP472" t="s">
        <v>109</v>
      </c>
      <c r="AQ472" t="s">
        <v>2651</v>
      </c>
      <c r="AR472">
        <v>9</v>
      </c>
      <c r="AT472" s="104">
        <v>13</v>
      </c>
      <c r="AU472" s="102">
        <v>123</v>
      </c>
      <c r="AV472" s="108">
        <f t="shared" si="182"/>
        <v>13123</v>
      </c>
      <c r="AX472" s="7" t="s">
        <v>538</v>
      </c>
    </row>
    <row r="473" spans="1:50" hidden="1" outlineLevel="1">
      <c r="A473" t="s">
        <v>509</v>
      </c>
      <c r="B473" t="s">
        <v>2651</v>
      </c>
      <c r="C473" s="1">
        <f t="shared" si="172"/>
        <v>659</v>
      </c>
      <c r="D473" s="7">
        <f>RANK(N473,(N473:P473,Q473:AE473))</f>
        <v>2</v>
      </c>
      <c r="E473" s="7">
        <f>RANK(O473,(N473:P473,Q473:AE473))</f>
        <v>1</v>
      </c>
      <c r="F473" s="7">
        <f>IF(P473&gt;0,RANK(P473,(N473:P473,Q473:AE473)),0)</f>
        <v>0</v>
      </c>
      <c r="G473" s="1">
        <f t="shared" si="173"/>
        <v>246</v>
      </c>
      <c r="H473" s="2">
        <f t="shared" si="171"/>
        <v>0.37329286798179057</v>
      </c>
      <c r="I473" s="2"/>
      <c r="J473" s="2">
        <f t="shared" si="174"/>
        <v>0.30804248861911987</v>
      </c>
      <c r="K473" s="2">
        <f t="shared" si="175"/>
        <v>0.68133535660091049</v>
      </c>
      <c r="L473" s="2">
        <f t="shared" si="176"/>
        <v>0</v>
      </c>
      <c r="M473" s="2">
        <f t="shared" si="177"/>
        <v>1.0622154779969639E-2</v>
      </c>
      <c r="N473" s="1">
        <v>203</v>
      </c>
      <c r="O473" s="1">
        <v>449</v>
      </c>
      <c r="R473" s="1">
        <v>7</v>
      </c>
      <c r="AA473" s="1">
        <v>0</v>
      </c>
      <c r="AG473" s="7">
        <f>IF(Q473&gt;0,RANK(Q473,(N473:P473,Q473:AE473)),0)</f>
        <v>0</v>
      </c>
      <c r="AH473" s="7">
        <f>IF(R473&gt;0,RANK(R473,(N473:P473,Q473:AE473)),0)</f>
        <v>3</v>
      </c>
      <c r="AI473" s="7">
        <f>IF(T473&gt;0,RANK(T473,(N473:P473,Q473:AE473)),0)</f>
        <v>0</v>
      </c>
      <c r="AJ473" s="7">
        <f>IF(S473&gt;0,RANK(S473,(N473:P473,Q473:AE473)),0)</f>
        <v>0</v>
      </c>
      <c r="AK473" s="2">
        <f t="shared" si="178"/>
        <v>0</v>
      </c>
      <c r="AL473" s="2">
        <f t="shared" si="179"/>
        <v>1.0622154779969651E-2</v>
      </c>
      <c r="AM473" s="2">
        <f t="shared" si="180"/>
        <v>0</v>
      </c>
      <c r="AN473" s="2">
        <f t="shared" si="181"/>
        <v>0</v>
      </c>
      <c r="AP473" t="s">
        <v>509</v>
      </c>
      <c r="AQ473" t="s">
        <v>2651</v>
      </c>
      <c r="AR473">
        <v>10</v>
      </c>
      <c r="AT473" s="104">
        <v>13</v>
      </c>
      <c r="AU473" s="102">
        <v>125</v>
      </c>
      <c r="AV473" s="108">
        <f t="shared" si="182"/>
        <v>13125</v>
      </c>
      <c r="AX473" s="7" t="s">
        <v>538</v>
      </c>
    </row>
    <row r="474" spans="1:50" hidden="1" outlineLevel="1">
      <c r="A474" t="s">
        <v>1893</v>
      </c>
      <c r="B474" t="s">
        <v>2651</v>
      </c>
      <c r="C474" s="1">
        <f t="shared" si="172"/>
        <v>17163</v>
      </c>
      <c r="D474" s="7">
        <f>RANK(N474,(N474:P474,Q474:AE474))</f>
        <v>2</v>
      </c>
      <c r="E474" s="7">
        <f>RANK(O474,(N474:P474,Q474:AE474))</f>
        <v>1</v>
      </c>
      <c r="F474" s="7">
        <f>IF(P474&gt;0,RANK(P474,(N474:P474,Q474:AE474)),0)</f>
        <v>0</v>
      </c>
      <c r="G474" s="1">
        <f t="shared" si="173"/>
        <v>4513</v>
      </c>
      <c r="H474" s="2">
        <f t="shared" si="171"/>
        <v>0.26294936782613765</v>
      </c>
      <c r="I474" s="2"/>
      <c r="J474" s="2">
        <f t="shared" si="174"/>
        <v>0.36194138553865873</v>
      </c>
      <c r="K474" s="2">
        <f t="shared" si="175"/>
        <v>0.62489075336479638</v>
      </c>
      <c r="L474" s="2">
        <f t="shared" si="176"/>
        <v>0</v>
      </c>
      <c r="M474" s="2">
        <f t="shared" si="177"/>
        <v>1.3167861096544886E-2</v>
      </c>
      <c r="N474" s="1">
        <v>6212</v>
      </c>
      <c r="O474" s="1">
        <v>10725</v>
      </c>
      <c r="R474" s="1">
        <v>212</v>
      </c>
      <c r="AA474" s="1">
        <v>14</v>
      </c>
      <c r="AG474" s="7">
        <f>IF(Q474&gt;0,RANK(Q474,(N474:P474,Q474:AE474)),0)</f>
        <v>0</v>
      </c>
      <c r="AH474" s="7">
        <f>IF(R474&gt;0,RANK(R474,(N474:P474,Q474:AE474)),0)</f>
        <v>3</v>
      </c>
      <c r="AI474" s="7">
        <f>IF(T474&gt;0,RANK(T474,(N474:P474,Q474:AE474)),0)</f>
        <v>0</v>
      </c>
      <c r="AJ474" s="7">
        <f>IF(S474&gt;0,RANK(S474,(N474:P474,Q474:AE474)),0)</f>
        <v>0</v>
      </c>
      <c r="AK474" s="2">
        <f t="shared" si="178"/>
        <v>0</v>
      </c>
      <c r="AL474" s="2">
        <f t="shared" si="179"/>
        <v>1.2352152887024412E-2</v>
      </c>
      <c r="AM474" s="2">
        <f t="shared" si="180"/>
        <v>0</v>
      </c>
      <c r="AN474" s="2">
        <f t="shared" si="181"/>
        <v>0</v>
      </c>
      <c r="AP474" t="s">
        <v>1893</v>
      </c>
      <c r="AQ474" t="s">
        <v>2651</v>
      </c>
      <c r="AR474">
        <v>1</v>
      </c>
      <c r="AT474" s="104">
        <v>13</v>
      </c>
      <c r="AU474" s="102">
        <v>127</v>
      </c>
      <c r="AV474" s="108">
        <f t="shared" si="182"/>
        <v>13127</v>
      </c>
      <c r="AX474" s="7" t="s">
        <v>538</v>
      </c>
    </row>
    <row r="475" spans="1:50" hidden="1" outlineLevel="1">
      <c r="A475" t="s">
        <v>2472</v>
      </c>
      <c r="B475" t="s">
        <v>2651</v>
      </c>
      <c r="C475" s="1">
        <f t="shared" si="172"/>
        <v>9807</v>
      </c>
      <c r="D475" s="7">
        <f>RANK(N475,(N475:P475,Q475:AE475))</f>
        <v>2</v>
      </c>
      <c r="E475" s="7">
        <f>RANK(O475,(N475:P475,Q475:AE475))</f>
        <v>1</v>
      </c>
      <c r="F475" s="7">
        <f>IF(P475&gt;0,RANK(P475,(N475:P475,Q475:AE475)),0)</f>
        <v>0</v>
      </c>
      <c r="G475" s="1">
        <f t="shared" si="173"/>
        <v>2606</v>
      </c>
      <c r="H475" s="2">
        <f t="shared" si="171"/>
        <v>0.26572856123177324</v>
      </c>
      <c r="I475" s="2"/>
      <c r="J475" s="2">
        <f t="shared" si="174"/>
        <v>0.35362496176200675</v>
      </c>
      <c r="K475" s="2">
        <f t="shared" si="175"/>
        <v>0.61935352299377999</v>
      </c>
      <c r="L475" s="2">
        <f t="shared" si="176"/>
        <v>0</v>
      </c>
      <c r="M475" s="2">
        <f t="shared" si="177"/>
        <v>2.7021515244213257E-2</v>
      </c>
      <c r="N475" s="1">
        <v>3468</v>
      </c>
      <c r="O475" s="1">
        <v>6074</v>
      </c>
      <c r="R475" s="1">
        <v>254</v>
      </c>
      <c r="AA475" s="1">
        <v>11</v>
      </c>
      <c r="AG475" s="7">
        <f>IF(Q475&gt;0,RANK(Q475,(N475:P475,Q475:AE475)),0)</f>
        <v>0</v>
      </c>
      <c r="AH475" s="7">
        <f>IF(R475&gt;0,RANK(R475,(N475:P475,Q475:AE475)),0)</f>
        <v>3</v>
      </c>
      <c r="AI475" s="7">
        <f>IF(T475&gt;0,RANK(T475,(N475:P475,Q475:AE475)),0)</f>
        <v>0</v>
      </c>
      <c r="AJ475" s="7">
        <f>IF(S475&gt;0,RANK(S475,(N475:P475,Q475:AE475)),0)</f>
        <v>0</v>
      </c>
      <c r="AK475" s="2">
        <f t="shared" si="178"/>
        <v>0</v>
      </c>
      <c r="AL475" s="2">
        <f t="shared" si="179"/>
        <v>2.5899867441623332E-2</v>
      </c>
      <c r="AM475" s="2">
        <f t="shared" si="180"/>
        <v>0</v>
      </c>
      <c r="AN475" s="2">
        <f t="shared" si="181"/>
        <v>0</v>
      </c>
      <c r="AP475" t="s">
        <v>2472</v>
      </c>
      <c r="AQ475" t="s">
        <v>2651</v>
      </c>
      <c r="AR475">
        <v>9</v>
      </c>
      <c r="AT475" s="104">
        <v>13</v>
      </c>
      <c r="AU475" s="102">
        <v>129</v>
      </c>
      <c r="AV475" s="108">
        <f t="shared" si="182"/>
        <v>13129</v>
      </c>
      <c r="AX475" s="7" t="s">
        <v>538</v>
      </c>
    </row>
    <row r="476" spans="1:50" hidden="1" outlineLevel="1">
      <c r="A476" t="s">
        <v>1331</v>
      </c>
      <c r="B476" t="s">
        <v>2651</v>
      </c>
      <c r="C476" s="1">
        <f t="shared" ref="C476:C507" si="183">SUM(N476:AE476)</f>
        <v>5003</v>
      </c>
      <c r="D476" s="7">
        <f>RANK(N476,(N476:P476,Q476:AE476))</f>
        <v>1</v>
      </c>
      <c r="E476" s="7">
        <f>RANK(O476,(N476:P476,Q476:AE476))</f>
        <v>2</v>
      </c>
      <c r="F476" s="7">
        <f>IF(P476&gt;0,RANK(P476,(N476:P476,Q476:AE476)),0)</f>
        <v>0</v>
      </c>
      <c r="G476" s="1">
        <f t="shared" ref="G476:G507" si="184">MAX(N476:P476)-LARGE(N476:P476,2)</f>
        <v>383</v>
      </c>
      <c r="H476" s="2">
        <f t="shared" si="171"/>
        <v>7.6554067559464326E-2</v>
      </c>
      <c r="I476" s="2"/>
      <c r="J476" s="2">
        <f t="shared" ref="J476:J507" si="185">IF($C476=0,"-",N476/$C476)</f>
        <v>0.52988207075754545</v>
      </c>
      <c r="K476" s="2">
        <f t="shared" ref="K476:K507" si="186">IF($C476=0,"-",O476/$C476)</f>
        <v>0.45332800319808114</v>
      </c>
      <c r="L476" s="2">
        <f t="shared" ref="L476:L507" si="187">IF($C476=0,"-",P476/$C476)</f>
        <v>0</v>
      </c>
      <c r="M476" s="2">
        <f t="shared" ref="M476:M507" si="188">IF(C476=0,"-",(1-J476-K476-L476))</f>
        <v>1.6789926044373404E-2</v>
      </c>
      <c r="N476" s="1">
        <v>2651</v>
      </c>
      <c r="O476" s="1">
        <v>2268</v>
      </c>
      <c r="R476" s="1">
        <v>75</v>
      </c>
      <c r="AA476" s="1">
        <v>9</v>
      </c>
      <c r="AG476" s="7">
        <f>IF(Q476&gt;0,RANK(Q476,(N476:P476,Q476:AE476)),0)</f>
        <v>0</v>
      </c>
      <c r="AH476" s="7">
        <f>IF(R476&gt;0,RANK(R476,(N476:P476,Q476:AE476)),0)</f>
        <v>3</v>
      </c>
      <c r="AI476" s="7">
        <f>IF(T476&gt;0,RANK(T476,(N476:P476,Q476:AE476)),0)</f>
        <v>0</v>
      </c>
      <c r="AJ476" s="7">
        <f>IF(S476&gt;0,RANK(S476,(N476:P476,Q476:AE476)),0)</f>
        <v>0</v>
      </c>
      <c r="AK476" s="2">
        <f t="shared" ref="AK476:AK507" si="189">IF($C476=0,"-",Q476/$C476)</f>
        <v>0</v>
      </c>
      <c r="AL476" s="2">
        <f t="shared" ref="AL476:AL507" si="190">IF($C476=0,"-",R476/$C476)</f>
        <v>1.4991005396761943E-2</v>
      </c>
      <c r="AM476" s="2">
        <f t="shared" ref="AM476:AM507" si="191">IF($C476=0,"-",T476/$C476)</f>
        <v>0</v>
      </c>
      <c r="AN476" s="2">
        <f t="shared" ref="AN476:AN507" si="192">IF($C476=0,"-",S476/$C476)</f>
        <v>0</v>
      </c>
      <c r="AP476" t="s">
        <v>1331</v>
      </c>
      <c r="AQ476" t="s">
        <v>2651</v>
      </c>
      <c r="AR476">
        <v>2</v>
      </c>
      <c r="AT476" s="104">
        <v>13</v>
      </c>
      <c r="AU476" s="102">
        <v>131</v>
      </c>
      <c r="AV476" s="108">
        <f t="shared" ref="AV476:AV507" si="193">AT476*1000+AU476</f>
        <v>13131</v>
      </c>
      <c r="AX476" s="7" t="s">
        <v>538</v>
      </c>
    </row>
    <row r="477" spans="1:50" hidden="1" outlineLevel="1">
      <c r="A477" t="s">
        <v>1193</v>
      </c>
      <c r="B477" t="s">
        <v>2651</v>
      </c>
      <c r="C477" s="1">
        <f t="shared" si="183"/>
        <v>4591</v>
      </c>
      <c r="D477" s="7">
        <f>RANK(N477,(N477:P477,Q477:AE477))</f>
        <v>2</v>
      </c>
      <c r="E477" s="7">
        <f>RANK(O477,(N477:P477,Q477:AE477))</f>
        <v>1</v>
      </c>
      <c r="F477" s="7">
        <f>IF(P477&gt;0,RANK(P477,(N477:P477,Q477:AE477)),0)</f>
        <v>0</v>
      </c>
      <c r="G477" s="1">
        <f t="shared" si="184"/>
        <v>343</v>
      </c>
      <c r="H477" s="2">
        <f t="shared" si="171"/>
        <v>7.4711391853626657E-2</v>
      </c>
      <c r="I477" s="2"/>
      <c r="J477" s="2">
        <f t="shared" si="185"/>
        <v>0.45589196253539532</v>
      </c>
      <c r="K477" s="2">
        <f t="shared" si="186"/>
        <v>0.53060335438902195</v>
      </c>
      <c r="L477" s="2">
        <f t="shared" si="187"/>
        <v>0</v>
      </c>
      <c r="M477" s="2">
        <f t="shared" si="188"/>
        <v>1.3504683075582724E-2</v>
      </c>
      <c r="N477" s="1">
        <v>2093</v>
      </c>
      <c r="O477" s="1">
        <v>2436</v>
      </c>
      <c r="R477" s="1">
        <v>62</v>
      </c>
      <c r="AA477" s="1">
        <v>0</v>
      </c>
      <c r="AG477" s="7">
        <f>IF(Q477&gt;0,RANK(Q477,(N477:P477,Q477:AE477)),0)</f>
        <v>0</v>
      </c>
      <c r="AH477" s="7">
        <f>IF(R477&gt;0,RANK(R477,(N477:P477,Q477:AE477)),0)</f>
        <v>3</v>
      </c>
      <c r="AI477" s="7">
        <f>IF(T477&gt;0,RANK(T477,(N477:P477,Q477:AE477)),0)</f>
        <v>0</v>
      </c>
      <c r="AJ477" s="7">
        <f>IF(S477&gt;0,RANK(S477,(N477:P477,Q477:AE477)),0)</f>
        <v>0</v>
      </c>
      <c r="AK477" s="2">
        <f t="shared" si="189"/>
        <v>0</v>
      </c>
      <c r="AL477" s="2">
        <f t="shared" si="190"/>
        <v>1.3504683075582662E-2</v>
      </c>
      <c r="AM477" s="2">
        <f t="shared" si="191"/>
        <v>0</v>
      </c>
      <c r="AN477" s="2">
        <f t="shared" si="192"/>
        <v>0</v>
      </c>
      <c r="AP477" t="s">
        <v>1193</v>
      </c>
      <c r="AQ477" t="s">
        <v>2651</v>
      </c>
      <c r="AR477">
        <v>10</v>
      </c>
      <c r="AT477" s="104">
        <v>13</v>
      </c>
      <c r="AU477" s="102">
        <v>133</v>
      </c>
      <c r="AV477" s="108">
        <f t="shared" si="193"/>
        <v>13133</v>
      </c>
      <c r="AX477" s="7" t="s">
        <v>538</v>
      </c>
    </row>
    <row r="478" spans="1:50" hidden="1" outlineLevel="1">
      <c r="A478" t="s">
        <v>1770</v>
      </c>
      <c r="B478" t="s">
        <v>2651</v>
      </c>
      <c r="C478" s="1">
        <f t="shared" si="183"/>
        <v>142972</v>
      </c>
      <c r="D478" s="7">
        <f>RANK(N478,(N478:P478,Q478:AE478))</f>
        <v>2</v>
      </c>
      <c r="E478" s="7">
        <f>RANK(O478,(N478:P478,Q478:AE478))</f>
        <v>1</v>
      </c>
      <c r="F478" s="7">
        <f>IF(P478&gt;0,RANK(P478,(N478:P478,Q478:AE478)),0)</f>
        <v>0</v>
      </c>
      <c r="G478" s="1">
        <f t="shared" si="184"/>
        <v>32892</v>
      </c>
      <c r="H478" s="2">
        <f t="shared" si="171"/>
        <v>0.23005903253783958</v>
      </c>
      <c r="I478" s="2"/>
      <c r="J478" s="2">
        <f t="shared" si="185"/>
        <v>0.36716979548443052</v>
      </c>
      <c r="K478" s="2">
        <f t="shared" si="186"/>
        <v>0.59722882802227006</v>
      </c>
      <c r="L478" s="2">
        <f t="shared" si="187"/>
        <v>0</v>
      </c>
      <c r="M478" s="2">
        <f t="shared" si="188"/>
        <v>3.5601376493299419E-2</v>
      </c>
      <c r="N478" s="1">
        <v>52495</v>
      </c>
      <c r="O478" s="1">
        <v>85387</v>
      </c>
      <c r="R478" s="1">
        <v>4989</v>
      </c>
      <c r="AA478" s="1">
        <v>101</v>
      </c>
      <c r="AG478" s="7">
        <f>IF(Q478&gt;0,RANK(Q478,(N478:P478,Q478:AE478)),0)</f>
        <v>0</v>
      </c>
      <c r="AH478" s="7">
        <f>IF(R478&gt;0,RANK(R478,(N478:P478,Q478:AE478)),0)</f>
        <v>3</v>
      </c>
      <c r="AI478" s="7">
        <f>IF(T478&gt;0,RANK(T478,(N478:P478,Q478:AE478)),0)</f>
        <v>0</v>
      </c>
      <c r="AJ478" s="7">
        <f>IF(S478&gt;0,RANK(S478,(N478:P478,Q478:AE478)),0)</f>
        <v>0</v>
      </c>
      <c r="AK478" s="2">
        <f t="shared" si="189"/>
        <v>0</v>
      </c>
      <c r="AL478" s="2">
        <f t="shared" si="190"/>
        <v>3.4894944464650419E-2</v>
      </c>
      <c r="AM478" s="2">
        <f t="shared" si="191"/>
        <v>0</v>
      </c>
      <c r="AN478" s="2">
        <f t="shared" si="192"/>
        <v>0</v>
      </c>
      <c r="AP478" t="s">
        <v>1770</v>
      </c>
      <c r="AQ478" t="s">
        <v>2651</v>
      </c>
      <c r="AT478" s="104">
        <v>13</v>
      </c>
      <c r="AU478" s="102">
        <v>135</v>
      </c>
      <c r="AV478" s="108">
        <f t="shared" si="193"/>
        <v>13135</v>
      </c>
      <c r="AX478" s="7" t="s">
        <v>538</v>
      </c>
    </row>
    <row r="479" spans="1:50" hidden="1" outlineLevel="1">
      <c r="A479" t="s">
        <v>536</v>
      </c>
      <c r="B479" t="s">
        <v>2651</v>
      </c>
      <c r="C479" s="1">
        <f t="shared" si="183"/>
        <v>8184</v>
      </c>
      <c r="D479" s="7">
        <f>RANK(N479,(N479:P479,Q479:AE479))</f>
        <v>2</v>
      </c>
      <c r="E479" s="7">
        <f>RANK(O479,(N479:P479,Q479:AE479))</f>
        <v>1</v>
      </c>
      <c r="F479" s="7">
        <f>IF(P479&gt;0,RANK(P479,(N479:P479,Q479:AE479)),0)</f>
        <v>0</v>
      </c>
      <c r="G479" s="1">
        <f t="shared" si="184"/>
        <v>2925</v>
      </c>
      <c r="H479" s="2">
        <f t="shared" si="171"/>
        <v>0.35740469208211145</v>
      </c>
      <c r="I479" s="2"/>
      <c r="J479" s="2">
        <f t="shared" si="185"/>
        <v>0.30852883675464321</v>
      </c>
      <c r="K479" s="2">
        <f t="shared" si="186"/>
        <v>0.66593352883675461</v>
      </c>
      <c r="L479" s="2">
        <f t="shared" si="187"/>
        <v>0</v>
      </c>
      <c r="M479" s="2">
        <f t="shared" si="188"/>
        <v>2.5537634408602128E-2</v>
      </c>
      <c r="N479" s="1">
        <v>2525</v>
      </c>
      <c r="O479" s="1">
        <v>5450</v>
      </c>
      <c r="R479" s="1">
        <v>204</v>
      </c>
      <c r="AA479" s="1">
        <v>5</v>
      </c>
      <c r="AG479" s="7">
        <f>IF(Q479&gt;0,RANK(Q479,(N479:P479,Q479:AE479)),0)</f>
        <v>0</v>
      </c>
      <c r="AH479" s="7">
        <f>IF(R479&gt;0,RANK(R479,(N479:P479,Q479:AE479)),0)</f>
        <v>3</v>
      </c>
      <c r="AI479" s="7">
        <f>IF(T479&gt;0,RANK(T479,(N479:P479,Q479:AE479)),0)</f>
        <v>0</v>
      </c>
      <c r="AJ479" s="7">
        <f>IF(S479&gt;0,RANK(S479,(N479:P479,Q479:AE479)),0)</f>
        <v>0</v>
      </c>
      <c r="AK479" s="2">
        <f t="shared" si="189"/>
        <v>0</v>
      </c>
      <c r="AL479" s="2">
        <f t="shared" si="190"/>
        <v>2.4926686217008796E-2</v>
      </c>
      <c r="AM479" s="2">
        <f t="shared" si="191"/>
        <v>0</v>
      </c>
      <c r="AN479" s="2">
        <f t="shared" si="192"/>
        <v>0</v>
      </c>
      <c r="AP479" t="s">
        <v>536</v>
      </c>
      <c r="AQ479" t="s">
        <v>2651</v>
      </c>
      <c r="AR479">
        <v>9</v>
      </c>
      <c r="AT479" s="104">
        <v>13</v>
      </c>
      <c r="AU479" s="102">
        <v>137</v>
      </c>
      <c r="AV479" s="108">
        <f t="shared" si="193"/>
        <v>13137</v>
      </c>
      <c r="AX479" s="7" t="s">
        <v>538</v>
      </c>
    </row>
    <row r="480" spans="1:50" hidden="1" outlineLevel="1">
      <c r="A480" t="s">
        <v>1402</v>
      </c>
      <c r="B480" t="s">
        <v>2651</v>
      </c>
      <c r="C480" s="1">
        <f t="shared" si="183"/>
        <v>30270</v>
      </c>
      <c r="D480" s="7">
        <f>RANK(N480,(N480:P480,Q480:AE480))</f>
        <v>2</v>
      </c>
      <c r="E480" s="7">
        <f>RANK(O480,(N480:P480,Q480:AE480))</f>
        <v>1</v>
      </c>
      <c r="F480" s="7">
        <f>IF(P480&gt;0,RANK(P480,(N480:P480,Q480:AE480)),0)</f>
        <v>0</v>
      </c>
      <c r="G480" s="1">
        <f t="shared" si="184"/>
        <v>11727</v>
      </c>
      <c r="H480" s="2">
        <f t="shared" si="171"/>
        <v>0.38741328047571855</v>
      </c>
      <c r="I480" s="2"/>
      <c r="J480" s="2">
        <f t="shared" si="185"/>
        <v>0.29269904195573176</v>
      </c>
      <c r="K480" s="2">
        <f t="shared" si="186"/>
        <v>0.68011232243145026</v>
      </c>
      <c r="L480" s="2">
        <f t="shared" si="187"/>
        <v>0</v>
      </c>
      <c r="M480" s="2">
        <f t="shared" si="188"/>
        <v>2.7188635612817924E-2</v>
      </c>
      <c r="N480" s="1">
        <v>8860</v>
      </c>
      <c r="O480" s="1">
        <v>20587</v>
      </c>
      <c r="R480" s="1">
        <v>789</v>
      </c>
      <c r="AA480" s="1">
        <v>34</v>
      </c>
      <c r="AG480" s="7">
        <f>IF(Q480&gt;0,RANK(Q480,(N480:P480,Q480:AE480)),0)</f>
        <v>0</v>
      </c>
      <c r="AH480" s="7">
        <f>IF(R480&gt;0,RANK(R480,(N480:P480,Q480:AE480)),0)</f>
        <v>3</v>
      </c>
      <c r="AI480" s="7">
        <f>IF(T480&gt;0,RANK(T480,(N480:P480,Q480:AE480)),0)</f>
        <v>0</v>
      </c>
      <c r="AJ480" s="7">
        <f>IF(S480&gt;0,RANK(S480,(N480:P480,Q480:AE480)),0)</f>
        <v>0</v>
      </c>
      <c r="AK480" s="2">
        <f t="shared" si="189"/>
        <v>0</v>
      </c>
      <c r="AL480" s="2">
        <f t="shared" si="190"/>
        <v>2.6065411298315164E-2</v>
      </c>
      <c r="AM480" s="2">
        <f t="shared" si="191"/>
        <v>0</v>
      </c>
      <c r="AN480" s="2">
        <f t="shared" si="192"/>
        <v>0</v>
      </c>
      <c r="AP480" t="s">
        <v>1402</v>
      </c>
      <c r="AQ480" t="s">
        <v>2651</v>
      </c>
      <c r="AR480">
        <v>9</v>
      </c>
      <c r="AT480" s="104">
        <v>13</v>
      </c>
      <c r="AU480" s="102">
        <v>139</v>
      </c>
      <c r="AV480" s="108">
        <f t="shared" si="193"/>
        <v>13139</v>
      </c>
      <c r="AX480" s="7" t="s">
        <v>538</v>
      </c>
    </row>
    <row r="481" spans="1:50" hidden="1" outlineLevel="1">
      <c r="A481" t="s">
        <v>2459</v>
      </c>
      <c r="B481" t="s">
        <v>2651</v>
      </c>
      <c r="C481" s="1">
        <f t="shared" si="183"/>
        <v>2240</v>
      </c>
      <c r="D481" s="7">
        <f>RANK(N481,(N481:P481,Q481:AE481))</f>
        <v>1</v>
      </c>
      <c r="E481" s="7">
        <f>RANK(O481,(N481:P481,Q481:AE481))</f>
        <v>2</v>
      </c>
      <c r="F481" s="7">
        <f>IF(P481&gt;0,RANK(P481,(N481:P481,Q481:AE481)),0)</f>
        <v>0</v>
      </c>
      <c r="G481" s="1">
        <f t="shared" si="184"/>
        <v>1312</v>
      </c>
      <c r="H481" s="2">
        <f t="shared" si="171"/>
        <v>0.58571428571428574</v>
      </c>
      <c r="I481" s="2"/>
      <c r="J481" s="2">
        <f t="shared" si="185"/>
        <v>0.78616071428571432</v>
      </c>
      <c r="K481" s="2">
        <f t="shared" si="186"/>
        <v>0.20044642857142858</v>
      </c>
      <c r="L481" s="2">
        <f t="shared" si="187"/>
        <v>0</v>
      </c>
      <c r="M481" s="2">
        <f t="shared" si="188"/>
        <v>1.3392857142857095E-2</v>
      </c>
      <c r="N481" s="1">
        <v>1761</v>
      </c>
      <c r="O481" s="1">
        <v>449</v>
      </c>
      <c r="R481" s="1">
        <v>30</v>
      </c>
      <c r="AA481" s="1">
        <v>0</v>
      </c>
      <c r="AG481" s="7">
        <f>IF(Q481&gt;0,RANK(Q481,(N481:P481,Q481:AE481)),0)</f>
        <v>0</v>
      </c>
      <c r="AH481" s="7">
        <f>IF(R481&gt;0,RANK(R481,(N481:P481,Q481:AE481)),0)</f>
        <v>3</v>
      </c>
      <c r="AI481" s="7">
        <f>IF(T481&gt;0,RANK(T481,(N481:P481,Q481:AE481)),0)</f>
        <v>0</v>
      </c>
      <c r="AJ481" s="7">
        <f>IF(S481&gt;0,RANK(S481,(N481:P481,Q481:AE481)),0)</f>
        <v>0</v>
      </c>
      <c r="AK481" s="2">
        <f t="shared" si="189"/>
        <v>0</v>
      </c>
      <c r="AL481" s="2">
        <f t="shared" si="190"/>
        <v>1.3392857142857142E-2</v>
      </c>
      <c r="AM481" s="2">
        <f t="shared" si="191"/>
        <v>0</v>
      </c>
      <c r="AN481" s="2">
        <f t="shared" si="192"/>
        <v>0</v>
      </c>
      <c r="AP481" t="s">
        <v>2459</v>
      </c>
      <c r="AQ481" t="s">
        <v>2651</v>
      </c>
      <c r="AR481">
        <v>10</v>
      </c>
      <c r="AT481" s="104">
        <v>13</v>
      </c>
      <c r="AU481" s="102">
        <v>141</v>
      </c>
      <c r="AV481" s="108">
        <f t="shared" si="193"/>
        <v>13141</v>
      </c>
      <c r="AX481" s="7" t="s">
        <v>538</v>
      </c>
    </row>
    <row r="482" spans="1:50" hidden="1" outlineLevel="1">
      <c r="A482" t="s">
        <v>1124</v>
      </c>
      <c r="B482" t="s">
        <v>2651</v>
      </c>
      <c r="C482" s="1">
        <f t="shared" si="183"/>
        <v>7187</v>
      </c>
      <c r="D482" s="7">
        <f>RANK(N482,(N482:P482,Q482:AE482))</f>
        <v>2</v>
      </c>
      <c r="E482" s="7">
        <f>RANK(O482,(N482:P482,Q482:AE482))</f>
        <v>1</v>
      </c>
      <c r="F482" s="7">
        <f>IF(P482&gt;0,RANK(P482,(N482:P482,Q482:AE482)),0)</f>
        <v>0</v>
      </c>
      <c r="G482" s="1">
        <f t="shared" si="184"/>
        <v>2044</v>
      </c>
      <c r="H482" s="2">
        <f t="shared" si="171"/>
        <v>0.28440239320996241</v>
      </c>
      <c r="I482" s="2"/>
      <c r="J482" s="2">
        <f t="shared" si="185"/>
        <v>0.34200640044524838</v>
      </c>
      <c r="K482" s="2">
        <f t="shared" si="186"/>
        <v>0.62640879365521085</v>
      </c>
      <c r="L482" s="2">
        <f t="shared" si="187"/>
        <v>0</v>
      </c>
      <c r="M482" s="2">
        <f t="shared" si="188"/>
        <v>3.1584805899540824E-2</v>
      </c>
      <c r="N482" s="1">
        <v>2458</v>
      </c>
      <c r="O482" s="1">
        <v>4502</v>
      </c>
      <c r="R482" s="1">
        <v>222</v>
      </c>
      <c r="AA482" s="1">
        <v>5</v>
      </c>
      <c r="AG482" s="7">
        <f>IF(Q482&gt;0,RANK(Q482,(N482:P482,Q482:AE482)),0)</f>
        <v>0</v>
      </c>
      <c r="AH482" s="7">
        <f>IF(R482&gt;0,RANK(R482,(N482:P482,Q482:AE482)),0)</f>
        <v>3</v>
      </c>
      <c r="AI482" s="7">
        <f>IF(T482&gt;0,RANK(T482,(N482:P482,Q482:AE482)),0)</f>
        <v>0</v>
      </c>
      <c r="AJ482" s="7">
        <f>IF(S482&gt;0,RANK(S482,(N482:P482,Q482:AE482)),0)</f>
        <v>0</v>
      </c>
      <c r="AK482" s="2">
        <f t="shared" si="189"/>
        <v>0</v>
      </c>
      <c r="AL482" s="2">
        <f t="shared" si="190"/>
        <v>3.0889105329066371E-2</v>
      </c>
      <c r="AM482" s="2">
        <f t="shared" si="191"/>
        <v>0</v>
      </c>
      <c r="AN482" s="2">
        <f t="shared" si="192"/>
        <v>0</v>
      </c>
      <c r="AP482" t="s">
        <v>1124</v>
      </c>
      <c r="AQ482" t="s">
        <v>2651</v>
      </c>
      <c r="AR482">
        <v>7</v>
      </c>
      <c r="AT482" s="104">
        <v>13</v>
      </c>
      <c r="AU482" s="102">
        <v>143</v>
      </c>
      <c r="AV482" s="108">
        <f t="shared" si="193"/>
        <v>13143</v>
      </c>
      <c r="AX482" s="7" t="s">
        <v>538</v>
      </c>
    </row>
    <row r="483" spans="1:50" hidden="1" outlineLevel="1">
      <c r="A483" t="s">
        <v>2053</v>
      </c>
      <c r="B483" t="s">
        <v>2651</v>
      </c>
      <c r="C483" s="1">
        <f t="shared" si="183"/>
        <v>6845</v>
      </c>
      <c r="D483" s="7">
        <f>RANK(N483,(N483:P483,Q483:AE483))</f>
        <v>2</v>
      </c>
      <c r="E483" s="7">
        <f>RANK(O483,(N483:P483,Q483:AE483))</f>
        <v>1</v>
      </c>
      <c r="F483" s="7">
        <f>IF(P483&gt;0,RANK(P483,(N483:P483,Q483:AE483)),0)</f>
        <v>0</v>
      </c>
      <c r="G483" s="1">
        <f t="shared" si="184"/>
        <v>1297</v>
      </c>
      <c r="H483" s="2">
        <f t="shared" si="171"/>
        <v>0.18948137326515704</v>
      </c>
      <c r="I483" s="2"/>
      <c r="J483" s="2">
        <f t="shared" si="185"/>
        <v>0.39795471146822498</v>
      </c>
      <c r="K483" s="2">
        <f t="shared" si="186"/>
        <v>0.58743608473338205</v>
      </c>
      <c r="L483" s="2">
        <f t="shared" si="187"/>
        <v>0</v>
      </c>
      <c r="M483" s="2">
        <f t="shared" si="188"/>
        <v>1.4609203798393033E-2</v>
      </c>
      <c r="N483" s="1">
        <v>2724</v>
      </c>
      <c r="O483" s="1">
        <v>4021</v>
      </c>
      <c r="R483" s="1">
        <v>93</v>
      </c>
      <c r="AA483" s="1">
        <v>7</v>
      </c>
      <c r="AG483" s="7">
        <f>IF(Q483&gt;0,RANK(Q483,(N483:P483,Q483:AE483)),0)</f>
        <v>0</v>
      </c>
      <c r="AH483" s="7">
        <f>IF(R483&gt;0,RANK(R483,(N483:P483,Q483:AE483)),0)</f>
        <v>3</v>
      </c>
      <c r="AI483" s="7">
        <f>IF(T483&gt;0,RANK(T483,(N483:P483,Q483:AE483)),0)</f>
        <v>0</v>
      </c>
      <c r="AJ483" s="7">
        <f>IF(S483&gt;0,RANK(S483,(N483:P483,Q483:AE483)),0)</f>
        <v>0</v>
      </c>
      <c r="AK483" s="2">
        <f t="shared" si="189"/>
        <v>0</v>
      </c>
      <c r="AL483" s="2">
        <f t="shared" si="190"/>
        <v>1.3586559532505479E-2</v>
      </c>
      <c r="AM483" s="2">
        <f t="shared" si="191"/>
        <v>0</v>
      </c>
      <c r="AN483" s="2">
        <f t="shared" si="192"/>
        <v>0</v>
      </c>
      <c r="AP483" t="s">
        <v>2053</v>
      </c>
      <c r="AQ483" t="s">
        <v>2651</v>
      </c>
      <c r="AR483">
        <v>3</v>
      </c>
      <c r="AT483" s="104">
        <v>13</v>
      </c>
      <c r="AU483" s="102">
        <v>145</v>
      </c>
      <c r="AV483" s="108">
        <f t="shared" si="193"/>
        <v>13145</v>
      </c>
      <c r="AX483" s="7" t="s">
        <v>538</v>
      </c>
    </row>
    <row r="484" spans="1:50" hidden="1" outlineLevel="1">
      <c r="A484" t="s">
        <v>1357</v>
      </c>
      <c r="B484" t="s">
        <v>2651</v>
      </c>
      <c r="C484" s="1">
        <f t="shared" si="183"/>
        <v>6211</v>
      </c>
      <c r="D484" s="7">
        <f>RANK(N484,(N484:P484,Q484:AE484))</f>
        <v>2</v>
      </c>
      <c r="E484" s="7">
        <f>RANK(O484,(N484:P484,Q484:AE484))</f>
        <v>1</v>
      </c>
      <c r="F484" s="7">
        <f>IF(P484&gt;0,RANK(P484,(N484:P484,Q484:AE484)),0)</f>
        <v>0</v>
      </c>
      <c r="G484" s="1">
        <f t="shared" si="184"/>
        <v>484</v>
      </c>
      <c r="H484" s="2">
        <f t="shared" si="171"/>
        <v>7.7926259861535979E-2</v>
      </c>
      <c r="I484" s="2"/>
      <c r="J484" s="2">
        <f t="shared" si="185"/>
        <v>0.44968604089518593</v>
      </c>
      <c r="K484" s="2">
        <f t="shared" si="186"/>
        <v>0.52761230075672194</v>
      </c>
      <c r="L484" s="2">
        <f t="shared" si="187"/>
        <v>0</v>
      </c>
      <c r="M484" s="2">
        <f t="shared" si="188"/>
        <v>2.2701658348092124E-2</v>
      </c>
      <c r="N484" s="1">
        <v>2793</v>
      </c>
      <c r="O484" s="1">
        <v>3277</v>
      </c>
      <c r="R484" s="1">
        <v>136</v>
      </c>
      <c r="AA484" s="1">
        <v>5</v>
      </c>
      <c r="AG484" s="7">
        <f>IF(Q484&gt;0,RANK(Q484,(N484:P484,Q484:AE484)),0)</f>
        <v>0</v>
      </c>
      <c r="AH484" s="7">
        <f>IF(R484&gt;0,RANK(R484,(N484:P484,Q484:AE484)),0)</f>
        <v>3</v>
      </c>
      <c r="AI484" s="7">
        <f>IF(T484&gt;0,RANK(T484,(N484:P484,Q484:AE484)),0)</f>
        <v>0</v>
      </c>
      <c r="AJ484" s="7">
        <f>IF(S484&gt;0,RANK(S484,(N484:P484,Q484:AE484)),0)</f>
        <v>0</v>
      </c>
      <c r="AK484" s="2">
        <f t="shared" si="189"/>
        <v>0</v>
      </c>
      <c r="AL484" s="2">
        <f t="shared" si="190"/>
        <v>2.1896635002415069E-2</v>
      </c>
      <c r="AM484" s="2">
        <f t="shared" si="191"/>
        <v>0</v>
      </c>
      <c r="AN484" s="2">
        <f t="shared" si="192"/>
        <v>0</v>
      </c>
      <c r="AP484" t="s">
        <v>1357</v>
      </c>
      <c r="AQ484" t="s">
        <v>2651</v>
      </c>
      <c r="AR484">
        <v>11</v>
      </c>
      <c r="AT484" s="104">
        <v>13</v>
      </c>
      <c r="AU484" s="102">
        <v>147</v>
      </c>
      <c r="AV484" s="108">
        <f t="shared" si="193"/>
        <v>13147</v>
      </c>
      <c r="AX484" s="7" t="s">
        <v>538</v>
      </c>
    </row>
    <row r="485" spans="1:50" hidden="1" outlineLevel="1">
      <c r="A485" t="s">
        <v>349</v>
      </c>
      <c r="B485" t="s">
        <v>2651</v>
      </c>
      <c r="C485" s="1">
        <f t="shared" si="183"/>
        <v>2508</v>
      </c>
      <c r="D485" s="7">
        <f>RANK(N485,(N485:P485,Q485:AE485))</f>
        <v>2</v>
      </c>
      <c r="E485" s="7">
        <f>RANK(O485,(N485:P485,Q485:AE485))</f>
        <v>1</v>
      </c>
      <c r="F485" s="7">
        <f>IF(P485&gt;0,RANK(P485,(N485:P485,Q485:AE485)),0)</f>
        <v>0</v>
      </c>
      <c r="G485" s="1">
        <f t="shared" si="184"/>
        <v>305</v>
      </c>
      <c r="H485" s="2">
        <f t="shared" si="171"/>
        <v>0.12161084529505582</v>
      </c>
      <c r="I485" s="2"/>
      <c r="J485" s="2">
        <f t="shared" si="185"/>
        <v>0.42503987240829344</v>
      </c>
      <c r="K485" s="2">
        <f t="shared" si="186"/>
        <v>0.54665071770334928</v>
      </c>
      <c r="L485" s="2">
        <f t="shared" si="187"/>
        <v>0</v>
      </c>
      <c r="M485" s="2">
        <f t="shared" si="188"/>
        <v>2.8309409888357284E-2</v>
      </c>
      <c r="N485" s="1">
        <v>1066</v>
      </c>
      <c r="O485" s="1">
        <v>1371</v>
      </c>
      <c r="R485" s="1">
        <v>68</v>
      </c>
      <c r="AA485" s="1">
        <v>3</v>
      </c>
      <c r="AG485" s="7">
        <f>IF(Q485&gt;0,RANK(Q485,(N485:P485,Q485:AE485)),0)</f>
        <v>0</v>
      </c>
      <c r="AH485" s="7">
        <f>IF(R485&gt;0,RANK(R485,(N485:P485,Q485:AE485)),0)</f>
        <v>3</v>
      </c>
      <c r="AI485" s="7">
        <f>IF(T485&gt;0,RANK(T485,(N485:P485,Q485:AE485)),0)</f>
        <v>0</v>
      </c>
      <c r="AJ485" s="7">
        <f>IF(S485&gt;0,RANK(S485,(N485:P485,Q485:AE485)),0)</f>
        <v>0</v>
      </c>
      <c r="AK485" s="2">
        <f t="shared" si="189"/>
        <v>0</v>
      </c>
      <c r="AL485" s="2">
        <f t="shared" si="190"/>
        <v>2.7113237639553429E-2</v>
      </c>
      <c r="AM485" s="2">
        <f t="shared" si="191"/>
        <v>0</v>
      </c>
      <c r="AN485" s="2">
        <f t="shared" si="192"/>
        <v>0</v>
      </c>
      <c r="AP485" t="s">
        <v>349</v>
      </c>
      <c r="AQ485" t="s">
        <v>2651</v>
      </c>
      <c r="AR485">
        <v>7</v>
      </c>
      <c r="AT485" s="104">
        <v>13</v>
      </c>
      <c r="AU485" s="102">
        <v>149</v>
      </c>
      <c r="AV485" s="108">
        <f t="shared" si="193"/>
        <v>13149</v>
      </c>
      <c r="AX485" s="7" t="s">
        <v>538</v>
      </c>
    </row>
    <row r="486" spans="1:50" hidden="1" outlineLevel="1">
      <c r="A486" t="s">
        <v>901</v>
      </c>
      <c r="B486" t="s">
        <v>2651</v>
      </c>
      <c r="C486" s="1">
        <f t="shared" si="183"/>
        <v>34471</v>
      </c>
      <c r="D486" s="7">
        <f>RANK(N486,(N486:P486,Q486:AE486))</f>
        <v>2</v>
      </c>
      <c r="E486" s="7">
        <f>RANK(O486,(N486:P486,Q486:AE486))</f>
        <v>1</v>
      </c>
      <c r="F486" s="7">
        <f>IF(P486&gt;0,RANK(P486,(N486:P486,Q486:AE486)),0)</f>
        <v>0</v>
      </c>
      <c r="G486" s="1">
        <f t="shared" si="184"/>
        <v>9181</v>
      </c>
      <c r="H486" s="2">
        <f t="shared" si="171"/>
        <v>0.26633982187926081</v>
      </c>
      <c r="I486" s="2"/>
      <c r="J486" s="2">
        <f t="shared" si="185"/>
        <v>0.35307940007542571</v>
      </c>
      <c r="K486" s="2">
        <f t="shared" si="186"/>
        <v>0.61941922195468657</v>
      </c>
      <c r="L486" s="2">
        <f t="shared" si="187"/>
        <v>0</v>
      </c>
      <c r="M486" s="2">
        <f t="shared" si="188"/>
        <v>2.7501377969887719E-2</v>
      </c>
      <c r="N486" s="1">
        <v>12171</v>
      </c>
      <c r="O486" s="1">
        <v>21352</v>
      </c>
      <c r="R486" s="1">
        <v>920</v>
      </c>
      <c r="AA486" s="1">
        <v>28</v>
      </c>
      <c r="AG486" s="7">
        <f>IF(Q486&gt;0,RANK(Q486,(N486:P486,Q486:AE486)),0)</f>
        <v>0</v>
      </c>
      <c r="AH486" s="7">
        <f>IF(R486&gt;0,RANK(R486,(N486:P486,Q486:AE486)),0)</f>
        <v>3</v>
      </c>
      <c r="AI486" s="7">
        <f>IF(T486&gt;0,RANK(T486,(N486:P486,Q486:AE486)),0)</f>
        <v>0</v>
      </c>
      <c r="AJ486" s="7">
        <f>IF(S486&gt;0,RANK(S486,(N486:P486,Q486:AE486)),0)</f>
        <v>0</v>
      </c>
      <c r="AK486" s="2">
        <f t="shared" si="189"/>
        <v>0</v>
      </c>
      <c r="AL486" s="2">
        <f t="shared" si="190"/>
        <v>2.6689100983435351E-2</v>
      </c>
      <c r="AM486" s="2">
        <f t="shared" si="191"/>
        <v>0</v>
      </c>
      <c r="AN486" s="2">
        <f t="shared" si="192"/>
        <v>0</v>
      </c>
      <c r="AP486" t="s">
        <v>901</v>
      </c>
      <c r="AQ486" t="s">
        <v>2651</v>
      </c>
      <c r="AR486">
        <v>3</v>
      </c>
      <c r="AT486" s="104">
        <v>13</v>
      </c>
      <c r="AU486" s="102">
        <v>151</v>
      </c>
      <c r="AV486" s="108">
        <f t="shared" si="193"/>
        <v>13151</v>
      </c>
      <c r="AX486" s="7" t="s">
        <v>538</v>
      </c>
    </row>
    <row r="487" spans="1:50" hidden="1" outlineLevel="1">
      <c r="A487" t="s">
        <v>590</v>
      </c>
      <c r="B487" t="s">
        <v>2651</v>
      </c>
      <c r="C487" s="1">
        <f t="shared" si="183"/>
        <v>30240</v>
      </c>
      <c r="D487" s="7">
        <f>RANK(N487,(N487:P487,Q487:AE487))</f>
        <v>2</v>
      </c>
      <c r="E487" s="7">
        <f>RANK(O487,(N487:P487,Q487:AE487))</f>
        <v>1</v>
      </c>
      <c r="F487" s="7">
        <f>IF(P487&gt;0,RANK(P487,(N487:P487,Q487:AE487)),0)</f>
        <v>0</v>
      </c>
      <c r="G487" s="1">
        <f t="shared" si="184"/>
        <v>10747</v>
      </c>
      <c r="H487" s="2">
        <f t="shared" si="171"/>
        <v>0.35539021164021162</v>
      </c>
      <c r="I487" s="2"/>
      <c r="J487" s="2">
        <f t="shared" si="185"/>
        <v>0.31626984126984126</v>
      </c>
      <c r="K487" s="2">
        <f t="shared" si="186"/>
        <v>0.67166005291005293</v>
      </c>
      <c r="L487" s="2">
        <f t="shared" si="187"/>
        <v>0</v>
      </c>
      <c r="M487" s="2">
        <f t="shared" si="188"/>
        <v>1.2070105820105814E-2</v>
      </c>
      <c r="N487" s="1">
        <v>9564</v>
      </c>
      <c r="O487" s="1">
        <v>20311</v>
      </c>
      <c r="R487" s="1">
        <v>354</v>
      </c>
      <c r="AA487" s="1">
        <v>11</v>
      </c>
      <c r="AG487" s="7">
        <f>IF(Q487&gt;0,RANK(Q487,(N487:P487,Q487:AE487)),0)</f>
        <v>0</v>
      </c>
      <c r="AH487" s="7">
        <f>IF(R487&gt;0,RANK(R487,(N487:P487,Q487:AE487)),0)</f>
        <v>3</v>
      </c>
      <c r="AI487" s="7">
        <f>IF(T487&gt;0,RANK(T487,(N487:P487,Q487:AE487)),0)</f>
        <v>0</v>
      </c>
      <c r="AJ487" s="7">
        <f>IF(S487&gt;0,RANK(S487,(N487:P487,Q487:AE487)),0)</f>
        <v>0</v>
      </c>
      <c r="AK487" s="2">
        <f t="shared" si="189"/>
        <v>0</v>
      </c>
      <c r="AL487" s="2">
        <f t="shared" si="190"/>
        <v>1.1706349206349206E-2</v>
      </c>
      <c r="AM487" s="2">
        <f t="shared" si="191"/>
        <v>0</v>
      </c>
      <c r="AN487" s="2">
        <f t="shared" si="192"/>
        <v>0</v>
      </c>
      <c r="AP487" t="s">
        <v>590</v>
      </c>
      <c r="AQ487" t="s">
        <v>2651</v>
      </c>
      <c r="AR487">
        <v>8</v>
      </c>
      <c r="AT487" s="104">
        <v>13</v>
      </c>
      <c r="AU487" s="102">
        <v>153</v>
      </c>
      <c r="AV487" s="108">
        <f t="shared" si="193"/>
        <v>13153</v>
      </c>
      <c r="AX487" s="7" t="s">
        <v>538</v>
      </c>
    </row>
    <row r="488" spans="1:50" hidden="1" outlineLevel="1">
      <c r="A488" t="s">
        <v>350</v>
      </c>
      <c r="B488" t="s">
        <v>2651</v>
      </c>
      <c r="C488" s="1">
        <f t="shared" si="183"/>
        <v>2611</v>
      </c>
      <c r="D488" s="7">
        <f>RANK(N488,(N488:P488,Q488:AE488))</f>
        <v>2</v>
      </c>
      <c r="E488" s="7">
        <f>RANK(O488,(N488:P488,Q488:AE488))</f>
        <v>1</v>
      </c>
      <c r="F488" s="7">
        <f>IF(P488&gt;0,RANK(P488,(N488:P488,Q488:AE488)),0)</f>
        <v>0</v>
      </c>
      <c r="G488" s="1">
        <f t="shared" si="184"/>
        <v>496</v>
      </c>
      <c r="H488" s="2">
        <f t="shared" si="171"/>
        <v>0.18996553044810419</v>
      </c>
      <c r="I488" s="2"/>
      <c r="J488" s="2">
        <f t="shared" si="185"/>
        <v>0.39946380697050937</v>
      </c>
      <c r="K488" s="2">
        <f t="shared" si="186"/>
        <v>0.58942933741861359</v>
      </c>
      <c r="L488" s="2">
        <f t="shared" si="187"/>
        <v>0</v>
      </c>
      <c r="M488" s="2">
        <f t="shared" si="188"/>
        <v>1.1106855610876987E-2</v>
      </c>
      <c r="N488" s="1">
        <v>1043</v>
      </c>
      <c r="O488" s="1">
        <v>1539</v>
      </c>
      <c r="R488" s="1">
        <v>28</v>
      </c>
      <c r="AA488" s="1">
        <v>1</v>
      </c>
      <c r="AG488" s="7">
        <f>IF(Q488&gt;0,RANK(Q488,(N488:P488,Q488:AE488)),0)</f>
        <v>0</v>
      </c>
      <c r="AH488" s="7">
        <f>IF(R488&gt;0,RANK(R488,(N488:P488,Q488:AE488)),0)</f>
        <v>3</v>
      </c>
      <c r="AI488" s="7">
        <f>IF(T488&gt;0,RANK(T488,(N488:P488,Q488:AE488)),0)</f>
        <v>0</v>
      </c>
      <c r="AJ488" s="7">
        <f>IF(S488&gt;0,RANK(S488,(N488:P488,Q488:AE488)),0)</f>
        <v>0</v>
      </c>
      <c r="AK488" s="2">
        <f t="shared" si="189"/>
        <v>0</v>
      </c>
      <c r="AL488" s="2">
        <f t="shared" si="190"/>
        <v>1.0723860589812333E-2</v>
      </c>
      <c r="AM488" s="2">
        <f t="shared" si="191"/>
        <v>0</v>
      </c>
      <c r="AN488" s="2">
        <f t="shared" si="192"/>
        <v>0</v>
      </c>
      <c r="AP488" t="s">
        <v>350</v>
      </c>
      <c r="AQ488" t="s">
        <v>2651</v>
      </c>
      <c r="AR488">
        <v>8</v>
      </c>
      <c r="AT488" s="104">
        <v>13</v>
      </c>
      <c r="AU488" s="102">
        <v>155</v>
      </c>
      <c r="AV488" s="108">
        <f t="shared" si="193"/>
        <v>13155</v>
      </c>
      <c r="AX488" s="7" t="s">
        <v>538</v>
      </c>
    </row>
    <row r="489" spans="1:50" hidden="1" outlineLevel="1">
      <c r="A489" t="s">
        <v>868</v>
      </c>
      <c r="B489" t="s">
        <v>2651</v>
      </c>
      <c r="C489" s="1">
        <f t="shared" si="183"/>
        <v>9094</v>
      </c>
      <c r="D489" s="7">
        <f>RANK(N489,(N489:P489,Q489:AE489))</f>
        <v>2</v>
      </c>
      <c r="E489" s="7">
        <f>RANK(O489,(N489:P489,Q489:AE489))</f>
        <v>1</v>
      </c>
      <c r="F489" s="7">
        <f>IF(P489&gt;0,RANK(P489,(N489:P489,Q489:AE489)),0)</f>
        <v>0</v>
      </c>
      <c r="G489" s="1">
        <f t="shared" si="184"/>
        <v>3360</v>
      </c>
      <c r="H489" s="2">
        <f t="shared" si="171"/>
        <v>0.36947437871123817</v>
      </c>
      <c r="I489" s="2"/>
      <c r="J489" s="2">
        <f t="shared" si="185"/>
        <v>0.30151748405542117</v>
      </c>
      <c r="K489" s="2">
        <f t="shared" si="186"/>
        <v>0.67099186276665934</v>
      </c>
      <c r="L489" s="2">
        <f t="shared" si="187"/>
        <v>0</v>
      </c>
      <c r="M489" s="2">
        <f t="shared" si="188"/>
        <v>2.7490653177919544E-2</v>
      </c>
      <c r="N489" s="1">
        <v>2742</v>
      </c>
      <c r="O489" s="1">
        <v>6102</v>
      </c>
      <c r="R489" s="1">
        <v>243</v>
      </c>
      <c r="AA489" s="1">
        <v>7</v>
      </c>
      <c r="AG489" s="7">
        <f>IF(Q489&gt;0,RANK(Q489,(N489:P489,Q489:AE489)),0)</f>
        <v>0</v>
      </c>
      <c r="AH489" s="7">
        <f>IF(R489&gt;0,RANK(R489,(N489:P489,Q489:AE489)),0)</f>
        <v>3</v>
      </c>
      <c r="AI489" s="7">
        <f>IF(T489&gt;0,RANK(T489,(N489:P489,Q489:AE489)),0)</f>
        <v>0</v>
      </c>
      <c r="AJ489" s="7">
        <f>IF(S489&gt;0,RANK(S489,(N489:P489,Q489:AE489)),0)</f>
        <v>0</v>
      </c>
      <c r="AK489" s="2">
        <f t="shared" si="189"/>
        <v>0</v>
      </c>
      <c r="AL489" s="2">
        <f t="shared" si="190"/>
        <v>2.6720914888937762E-2</v>
      </c>
      <c r="AM489" s="2">
        <f t="shared" si="191"/>
        <v>0</v>
      </c>
      <c r="AN489" s="2">
        <f t="shared" si="192"/>
        <v>0</v>
      </c>
      <c r="AP489" t="s">
        <v>868</v>
      </c>
      <c r="AQ489" t="s">
        <v>2651</v>
      </c>
      <c r="AR489">
        <v>11</v>
      </c>
      <c r="AT489" s="104">
        <v>13</v>
      </c>
      <c r="AU489" s="102">
        <v>157</v>
      </c>
      <c r="AV489" s="108">
        <f t="shared" si="193"/>
        <v>13157</v>
      </c>
      <c r="AX489" s="7" t="s">
        <v>538</v>
      </c>
    </row>
    <row r="490" spans="1:50" hidden="1" outlineLevel="1">
      <c r="A490" t="s">
        <v>758</v>
      </c>
      <c r="B490" t="s">
        <v>2651</v>
      </c>
      <c r="C490" s="1">
        <f t="shared" si="183"/>
        <v>3075</v>
      </c>
      <c r="D490" s="7">
        <f>RANK(N490,(N490:P490,Q490:AE490))</f>
        <v>2</v>
      </c>
      <c r="E490" s="7">
        <f>RANK(O490,(N490:P490,Q490:AE490))</f>
        <v>1</v>
      </c>
      <c r="F490" s="7">
        <f>IF(P490&gt;0,RANK(P490,(N490:P490,Q490:AE490)),0)</f>
        <v>0</v>
      </c>
      <c r="G490" s="1">
        <f t="shared" si="184"/>
        <v>632</v>
      </c>
      <c r="H490" s="2">
        <f t="shared" ref="H490:H553" si="194">G490/C490</f>
        <v>0.20552845528455285</v>
      </c>
      <c r="I490" s="2"/>
      <c r="J490" s="2">
        <f t="shared" si="185"/>
        <v>0.38536585365853659</v>
      </c>
      <c r="K490" s="2">
        <f t="shared" si="186"/>
        <v>0.59089430894308947</v>
      </c>
      <c r="L490" s="2">
        <f t="shared" si="187"/>
        <v>0</v>
      </c>
      <c r="M490" s="2">
        <f t="shared" si="188"/>
        <v>2.3739837398373931E-2</v>
      </c>
      <c r="N490" s="1">
        <v>1185</v>
      </c>
      <c r="O490" s="1">
        <v>1817</v>
      </c>
      <c r="R490" s="1">
        <v>71</v>
      </c>
      <c r="AA490" s="1">
        <v>2</v>
      </c>
      <c r="AG490" s="7">
        <f>IF(Q490&gt;0,RANK(Q490,(N490:P490,Q490:AE490)),0)</f>
        <v>0</v>
      </c>
      <c r="AH490" s="7">
        <f>IF(R490&gt;0,RANK(R490,(N490:P490,Q490:AE490)),0)</f>
        <v>3</v>
      </c>
      <c r="AI490" s="7">
        <f>IF(T490&gt;0,RANK(T490,(N490:P490,Q490:AE490)),0)</f>
        <v>0</v>
      </c>
      <c r="AJ490" s="7">
        <f>IF(S490&gt;0,RANK(S490,(N490:P490,Q490:AE490)),0)</f>
        <v>0</v>
      </c>
      <c r="AK490" s="2">
        <f t="shared" si="189"/>
        <v>0</v>
      </c>
      <c r="AL490" s="2">
        <f t="shared" si="190"/>
        <v>2.3089430894308944E-2</v>
      </c>
      <c r="AM490" s="2">
        <f t="shared" si="191"/>
        <v>0</v>
      </c>
      <c r="AN490" s="2">
        <f t="shared" si="192"/>
        <v>0</v>
      </c>
      <c r="AP490" t="s">
        <v>758</v>
      </c>
      <c r="AQ490" t="s">
        <v>2651</v>
      </c>
      <c r="AR490">
        <v>10</v>
      </c>
      <c r="AT490" s="104">
        <v>13</v>
      </c>
      <c r="AU490" s="102">
        <v>159</v>
      </c>
      <c r="AV490" s="108">
        <f t="shared" si="193"/>
        <v>13159</v>
      </c>
      <c r="AX490" s="7" t="s">
        <v>538</v>
      </c>
    </row>
    <row r="491" spans="1:50" hidden="1" outlineLevel="1">
      <c r="A491" t="s">
        <v>586</v>
      </c>
      <c r="B491" t="s">
        <v>2651</v>
      </c>
      <c r="C491" s="1">
        <f t="shared" si="183"/>
        <v>3381</v>
      </c>
      <c r="D491" s="7">
        <f>RANK(N491,(N491:P491,Q491:AE491))</f>
        <v>2</v>
      </c>
      <c r="E491" s="7">
        <f>RANK(O491,(N491:P491,Q491:AE491))</f>
        <v>1</v>
      </c>
      <c r="F491" s="7">
        <f>IF(P491&gt;0,RANK(P491,(N491:P491,Q491:AE491)),0)</f>
        <v>0</v>
      </c>
      <c r="G491" s="1">
        <f t="shared" si="184"/>
        <v>1118</v>
      </c>
      <c r="H491" s="2">
        <f t="shared" si="194"/>
        <v>0.33067139899438036</v>
      </c>
      <c r="I491" s="2"/>
      <c r="J491" s="2">
        <f t="shared" si="185"/>
        <v>0.32564330079858028</v>
      </c>
      <c r="K491" s="2">
        <f t="shared" si="186"/>
        <v>0.65631469979296064</v>
      </c>
      <c r="L491" s="2">
        <f t="shared" si="187"/>
        <v>0</v>
      </c>
      <c r="M491" s="2">
        <f t="shared" si="188"/>
        <v>1.8041999408459075E-2</v>
      </c>
      <c r="N491" s="1">
        <v>1101</v>
      </c>
      <c r="O491" s="1">
        <v>2219</v>
      </c>
      <c r="R491" s="1">
        <v>60</v>
      </c>
      <c r="AA491" s="1">
        <v>1</v>
      </c>
      <c r="AG491" s="7">
        <f>IF(Q491&gt;0,RANK(Q491,(N491:P491,Q491:AE491)),0)</f>
        <v>0</v>
      </c>
      <c r="AH491" s="7">
        <f>IF(R491&gt;0,RANK(R491,(N491:P491,Q491:AE491)),0)</f>
        <v>3</v>
      </c>
      <c r="AI491" s="7">
        <f>IF(T491&gt;0,RANK(T491,(N491:P491,Q491:AE491)),0)</f>
        <v>0</v>
      </c>
      <c r="AJ491" s="7">
        <f>IF(S491&gt;0,RANK(S491,(N491:P491,Q491:AE491)),0)</f>
        <v>0</v>
      </c>
      <c r="AK491" s="2">
        <f t="shared" si="189"/>
        <v>0</v>
      </c>
      <c r="AL491" s="2">
        <f t="shared" si="190"/>
        <v>1.774622892635315E-2</v>
      </c>
      <c r="AM491" s="2">
        <f t="shared" si="191"/>
        <v>0</v>
      </c>
      <c r="AN491" s="2">
        <f t="shared" si="192"/>
        <v>0</v>
      </c>
      <c r="AP491" t="s">
        <v>586</v>
      </c>
      <c r="AQ491" t="s">
        <v>2651</v>
      </c>
      <c r="AR491">
        <v>8</v>
      </c>
      <c r="AT491" s="104">
        <v>13</v>
      </c>
      <c r="AU491" s="102">
        <v>161</v>
      </c>
      <c r="AV491" s="108">
        <f t="shared" si="193"/>
        <v>13161</v>
      </c>
      <c r="AX491" s="7" t="s">
        <v>538</v>
      </c>
    </row>
    <row r="492" spans="1:50" hidden="1" outlineLevel="1">
      <c r="A492" t="s">
        <v>588</v>
      </c>
      <c r="B492" t="s">
        <v>2651</v>
      </c>
      <c r="C492" s="1">
        <f t="shared" si="183"/>
        <v>4353</v>
      </c>
      <c r="D492" s="7">
        <f>RANK(N492,(N492:P492,Q492:AE492))</f>
        <v>1</v>
      </c>
      <c r="E492" s="7">
        <f>RANK(O492,(N492:P492,Q492:AE492))</f>
        <v>2</v>
      </c>
      <c r="F492" s="7">
        <f>IF(P492&gt;0,RANK(P492,(N492:P492,Q492:AE492)),0)</f>
        <v>0</v>
      </c>
      <c r="G492" s="1">
        <f t="shared" si="184"/>
        <v>552</v>
      </c>
      <c r="H492" s="2">
        <f t="shared" si="194"/>
        <v>0.12680909717436251</v>
      </c>
      <c r="I492" s="2"/>
      <c r="J492" s="2">
        <f t="shared" si="185"/>
        <v>0.55685733976567886</v>
      </c>
      <c r="K492" s="2">
        <f t="shared" si="186"/>
        <v>0.43004824259131635</v>
      </c>
      <c r="L492" s="2">
        <f t="shared" si="187"/>
        <v>0</v>
      </c>
      <c r="M492" s="2">
        <f t="shared" si="188"/>
        <v>1.3094417643004785E-2</v>
      </c>
      <c r="N492" s="1">
        <v>2424</v>
      </c>
      <c r="O492" s="1">
        <v>1872</v>
      </c>
      <c r="R492" s="1">
        <v>56</v>
      </c>
      <c r="AA492" s="1">
        <v>1</v>
      </c>
      <c r="AG492" s="7">
        <f>IF(Q492&gt;0,RANK(Q492,(N492:P492,Q492:AE492)),0)</f>
        <v>0</v>
      </c>
      <c r="AH492" s="7">
        <f>IF(R492&gt;0,RANK(R492,(N492:P492,Q492:AE492)),0)</f>
        <v>3</v>
      </c>
      <c r="AI492" s="7">
        <f>IF(T492&gt;0,RANK(T492,(N492:P492,Q492:AE492)),0)</f>
        <v>0</v>
      </c>
      <c r="AJ492" s="7">
        <f>IF(S492&gt;0,RANK(S492,(N492:P492,Q492:AE492)),0)</f>
        <v>0</v>
      </c>
      <c r="AK492" s="2">
        <f t="shared" si="189"/>
        <v>0</v>
      </c>
      <c r="AL492" s="2">
        <f t="shared" si="190"/>
        <v>1.286469101768895E-2</v>
      </c>
      <c r="AM492" s="2">
        <f t="shared" si="191"/>
        <v>0</v>
      </c>
      <c r="AN492" s="2">
        <f t="shared" si="192"/>
        <v>0</v>
      </c>
      <c r="AP492" t="s">
        <v>588</v>
      </c>
      <c r="AQ492" t="s">
        <v>2651</v>
      </c>
      <c r="AR492">
        <v>10</v>
      </c>
      <c r="AT492" s="104">
        <v>13</v>
      </c>
      <c r="AU492" s="102">
        <v>163</v>
      </c>
      <c r="AV492" s="108">
        <f t="shared" si="193"/>
        <v>13163</v>
      </c>
      <c r="AX492" s="7" t="s">
        <v>538</v>
      </c>
    </row>
    <row r="493" spans="1:50" hidden="1" outlineLevel="1">
      <c r="A493" t="s">
        <v>587</v>
      </c>
      <c r="B493" t="s">
        <v>2651</v>
      </c>
      <c r="C493" s="1">
        <f t="shared" si="183"/>
        <v>2117</v>
      </c>
      <c r="D493" s="7">
        <f>RANK(N493,(N493:P493,Q493:AE493))</f>
        <v>2</v>
      </c>
      <c r="E493" s="7">
        <f>RANK(O493,(N493:P493,Q493:AE493))</f>
        <v>1</v>
      </c>
      <c r="F493" s="7">
        <f>IF(P493&gt;0,RANK(P493,(N493:P493,Q493:AE493)),0)</f>
        <v>0</v>
      </c>
      <c r="G493" s="1">
        <f t="shared" si="184"/>
        <v>170</v>
      </c>
      <c r="H493" s="2">
        <f t="shared" si="194"/>
        <v>8.0302314596126592E-2</v>
      </c>
      <c r="I493" s="2"/>
      <c r="J493" s="2">
        <f t="shared" si="185"/>
        <v>0.45347189418989137</v>
      </c>
      <c r="K493" s="2">
        <f t="shared" si="186"/>
        <v>0.533774208786018</v>
      </c>
      <c r="L493" s="2">
        <f t="shared" si="187"/>
        <v>0</v>
      </c>
      <c r="M493" s="2">
        <f t="shared" si="188"/>
        <v>1.2753897024090577E-2</v>
      </c>
      <c r="N493" s="1">
        <v>960</v>
      </c>
      <c r="O493" s="1">
        <v>1130</v>
      </c>
      <c r="R493" s="1">
        <v>26</v>
      </c>
      <c r="AA493" s="1">
        <v>1</v>
      </c>
      <c r="AG493" s="7">
        <f>IF(Q493&gt;0,RANK(Q493,(N493:P493,Q493:AE493)),0)</f>
        <v>0</v>
      </c>
      <c r="AH493" s="7">
        <f>IF(R493&gt;0,RANK(R493,(N493:P493,Q493:AE493)),0)</f>
        <v>3</v>
      </c>
      <c r="AI493" s="7">
        <f>IF(T493&gt;0,RANK(T493,(N493:P493,Q493:AE493)),0)</f>
        <v>0</v>
      </c>
      <c r="AJ493" s="7">
        <f>IF(S493&gt;0,RANK(S493,(N493:P493,Q493:AE493)),0)</f>
        <v>0</v>
      </c>
      <c r="AK493" s="2">
        <f t="shared" si="189"/>
        <v>0</v>
      </c>
      <c r="AL493" s="2">
        <f t="shared" si="190"/>
        <v>1.228153046764289E-2</v>
      </c>
      <c r="AM493" s="2">
        <f t="shared" si="191"/>
        <v>0</v>
      </c>
      <c r="AN493" s="2">
        <f t="shared" si="192"/>
        <v>0</v>
      </c>
      <c r="AP493" t="s">
        <v>587</v>
      </c>
      <c r="AQ493" t="s">
        <v>2651</v>
      </c>
      <c r="AR493">
        <v>1</v>
      </c>
      <c r="AT493" s="104">
        <v>13</v>
      </c>
      <c r="AU493" s="102">
        <v>165</v>
      </c>
      <c r="AV493" s="108">
        <f t="shared" si="193"/>
        <v>13165</v>
      </c>
      <c r="AX493" s="7" t="s">
        <v>538</v>
      </c>
    </row>
    <row r="494" spans="1:50" hidden="1" outlineLevel="1">
      <c r="A494" t="s">
        <v>1538</v>
      </c>
      <c r="B494" t="s">
        <v>2651</v>
      </c>
      <c r="C494" s="1">
        <f t="shared" si="183"/>
        <v>2177</v>
      </c>
      <c r="D494" s="7">
        <f>RANK(N494,(N494:P494,Q494:AE494))</f>
        <v>2</v>
      </c>
      <c r="E494" s="7">
        <f>RANK(O494,(N494:P494,Q494:AE494))</f>
        <v>1</v>
      </c>
      <c r="F494" s="7">
        <f>IF(P494&gt;0,RANK(P494,(N494:P494,Q494:AE494)),0)</f>
        <v>0</v>
      </c>
      <c r="G494" s="1">
        <f t="shared" si="184"/>
        <v>761</v>
      </c>
      <c r="H494" s="2">
        <f t="shared" si="194"/>
        <v>0.3495636196600827</v>
      </c>
      <c r="I494" s="2"/>
      <c r="J494" s="2">
        <f t="shared" si="185"/>
        <v>0.31832797427652731</v>
      </c>
      <c r="K494" s="2">
        <f t="shared" si="186"/>
        <v>0.66789159393661002</v>
      </c>
      <c r="L494" s="2">
        <f t="shared" si="187"/>
        <v>0</v>
      </c>
      <c r="M494" s="2">
        <f t="shared" si="188"/>
        <v>1.3780431786862724E-2</v>
      </c>
      <c r="N494" s="1">
        <v>693</v>
      </c>
      <c r="O494" s="1">
        <v>1454</v>
      </c>
      <c r="R494" s="1">
        <v>30</v>
      </c>
      <c r="AA494" s="1">
        <v>0</v>
      </c>
      <c r="AG494" s="7">
        <f>IF(Q494&gt;0,RANK(Q494,(N494:P494,Q494:AE494)),0)</f>
        <v>0</v>
      </c>
      <c r="AH494" s="7">
        <f>IF(R494&gt;0,RANK(R494,(N494:P494,Q494:AE494)),0)</f>
        <v>3</v>
      </c>
      <c r="AI494" s="7">
        <f>IF(T494&gt;0,RANK(T494,(N494:P494,Q494:AE494)),0)</f>
        <v>0</v>
      </c>
      <c r="AJ494" s="7">
        <f>IF(S494&gt;0,RANK(S494,(N494:P494,Q494:AE494)),0)</f>
        <v>0</v>
      </c>
      <c r="AK494" s="2">
        <f t="shared" si="189"/>
        <v>0</v>
      </c>
      <c r="AL494" s="2">
        <f t="shared" si="190"/>
        <v>1.3780431786862656E-2</v>
      </c>
      <c r="AM494" s="2">
        <f t="shared" si="191"/>
        <v>0</v>
      </c>
      <c r="AN494" s="2">
        <f t="shared" si="192"/>
        <v>0</v>
      </c>
      <c r="AP494" t="s">
        <v>1538</v>
      </c>
      <c r="AQ494" t="s">
        <v>2651</v>
      </c>
      <c r="AR494">
        <v>10</v>
      </c>
      <c r="AT494" s="104">
        <v>13</v>
      </c>
      <c r="AU494" s="102">
        <v>167</v>
      </c>
      <c r="AV494" s="108">
        <f t="shared" si="193"/>
        <v>13167</v>
      </c>
      <c r="AX494" s="7" t="s">
        <v>538</v>
      </c>
    </row>
    <row r="495" spans="1:50" hidden="1" outlineLevel="1">
      <c r="A495" t="s">
        <v>1437</v>
      </c>
      <c r="B495" t="s">
        <v>2651</v>
      </c>
      <c r="C495" s="1">
        <f t="shared" si="183"/>
        <v>6750</v>
      </c>
      <c r="D495" s="7">
        <f>RANK(N495,(N495:P495,Q495:AE495))</f>
        <v>2</v>
      </c>
      <c r="E495" s="7">
        <f>RANK(O495,(N495:P495,Q495:AE495))</f>
        <v>1</v>
      </c>
      <c r="F495" s="7">
        <f>IF(P495&gt;0,RANK(P495,(N495:P495,Q495:AE495)),0)</f>
        <v>0</v>
      </c>
      <c r="G495" s="1">
        <f t="shared" si="184"/>
        <v>1483</v>
      </c>
      <c r="H495" s="2">
        <f t="shared" si="194"/>
        <v>0.21970370370370371</v>
      </c>
      <c r="I495" s="2"/>
      <c r="J495" s="2">
        <f t="shared" si="185"/>
        <v>0.38251851851851854</v>
      </c>
      <c r="K495" s="2">
        <f t="shared" si="186"/>
        <v>0.60222222222222221</v>
      </c>
      <c r="L495" s="2">
        <f t="shared" si="187"/>
        <v>0</v>
      </c>
      <c r="M495" s="2">
        <f t="shared" si="188"/>
        <v>1.5259259259259306E-2</v>
      </c>
      <c r="N495" s="1">
        <v>2582</v>
      </c>
      <c r="O495" s="1">
        <v>4065</v>
      </c>
      <c r="R495" s="1">
        <v>102</v>
      </c>
      <c r="AA495" s="1">
        <v>1</v>
      </c>
      <c r="AG495" s="7">
        <f>IF(Q495&gt;0,RANK(Q495,(N495:P495,Q495:AE495)),0)</f>
        <v>0</v>
      </c>
      <c r="AH495" s="7">
        <f>IF(R495&gt;0,RANK(R495,(N495:P495,Q495:AE495)),0)</f>
        <v>3</v>
      </c>
      <c r="AI495" s="7">
        <f>IF(T495&gt;0,RANK(T495,(N495:P495,Q495:AE495)),0)</f>
        <v>0</v>
      </c>
      <c r="AJ495" s="7">
        <f>IF(S495&gt;0,RANK(S495,(N495:P495,Q495:AE495)),0)</f>
        <v>0</v>
      </c>
      <c r="AK495" s="2">
        <f t="shared" si="189"/>
        <v>0</v>
      </c>
      <c r="AL495" s="2">
        <f t="shared" si="190"/>
        <v>1.5111111111111112E-2</v>
      </c>
      <c r="AM495" s="2">
        <f t="shared" si="191"/>
        <v>0</v>
      </c>
      <c r="AN495" s="2">
        <f t="shared" si="192"/>
        <v>0</v>
      </c>
      <c r="AP495" t="s">
        <v>1437</v>
      </c>
      <c r="AQ495" t="s">
        <v>2651</v>
      </c>
      <c r="AR495">
        <v>10</v>
      </c>
      <c r="AT495" s="104">
        <v>13</v>
      </c>
      <c r="AU495" s="102">
        <v>169</v>
      </c>
      <c r="AV495" s="108">
        <f t="shared" si="193"/>
        <v>13169</v>
      </c>
      <c r="AX495" s="7" t="s">
        <v>538</v>
      </c>
    </row>
    <row r="496" spans="1:50" hidden="1" outlineLevel="1">
      <c r="A496" t="s">
        <v>1444</v>
      </c>
      <c r="B496" t="s">
        <v>2651</v>
      </c>
      <c r="C496" s="1">
        <f t="shared" si="183"/>
        <v>4346</v>
      </c>
      <c r="D496" s="7">
        <f>RANK(N496,(N496:P496,Q496:AE496))</f>
        <v>2</v>
      </c>
      <c r="E496" s="7">
        <f>RANK(O496,(N496:P496,Q496:AE496))</f>
        <v>1</v>
      </c>
      <c r="F496" s="7">
        <f>IF(P496&gt;0,RANK(P496,(N496:P496,Q496:AE496)),0)</f>
        <v>0</v>
      </c>
      <c r="G496" s="1">
        <f t="shared" si="184"/>
        <v>374</v>
      </c>
      <c r="H496" s="2">
        <f t="shared" si="194"/>
        <v>8.6056143580303723E-2</v>
      </c>
      <c r="I496" s="2"/>
      <c r="J496" s="2">
        <f t="shared" si="185"/>
        <v>0.44592728946157384</v>
      </c>
      <c r="K496" s="2">
        <f t="shared" si="186"/>
        <v>0.53198343304187756</v>
      </c>
      <c r="L496" s="2">
        <f t="shared" si="187"/>
        <v>0</v>
      </c>
      <c r="M496" s="2">
        <f t="shared" si="188"/>
        <v>2.2089277496548654E-2</v>
      </c>
      <c r="N496" s="1">
        <v>1938</v>
      </c>
      <c r="O496" s="1">
        <v>2312</v>
      </c>
      <c r="R496" s="1">
        <v>95</v>
      </c>
      <c r="AA496" s="1">
        <v>1</v>
      </c>
      <c r="AG496" s="7">
        <f>IF(Q496&gt;0,RANK(Q496,(N496:P496,Q496:AE496)),0)</f>
        <v>0</v>
      </c>
      <c r="AH496" s="7">
        <f>IF(R496&gt;0,RANK(R496,(N496:P496,Q496:AE496)),0)</f>
        <v>3</v>
      </c>
      <c r="AI496" s="7">
        <f>IF(T496&gt;0,RANK(T496,(N496:P496,Q496:AE496)),0)</f>
        <v>0</v>
      </c>
      <c r="AJ496" s="7">
        <f>IF(S496&gt;0,RANK(S496,(N496:P496,Q496:AE496)),0)</f>
        <v>0</v>
      </c>
      <c r="AK496" s="2">
        <f t="shared" si="189"/>
        <v>0</v>
      </c>
      <c r="AL496" s="2">
        <f t="shared" si="190"/>
        <v>2.1859180855959504E-2</v>
      </c>
      <c r="AM496" s="2">
        <f t="shared" si="191"/>
        <v>0</v>
      </c>
      <c r="AN496" s="2">
        <f t="shared" si="192"/>
        <v>0</v>
      </c>
      <c r="AP496" t="s">
        <v>1444</v>
      </c>
      <c r="AQ496" t="s">
        <v>2651</v>
      </c>
      <c r="AR496">
        <v>8</v>
      </c>
      <c r="AT496" s="104">
        <v>13</v>
      </c>
      <c r="AU496" s="102">
        <v>171</v>
      </c>
      <c r="AV496" s="108">
        <f t="shared" si="193"/>
        <v>13171</v>
      </c>
      <c r="AX496" s="7" t="s">
        <v>538</v>
      </c>
    </row>
    <row r="497" spans="1:50" hidden="1" outlineLevel="1">
      <c r="A497" t="s">
        <v>2471</v>
      </c>
      <c r="B497" t="s">
        <v>2651</v>
      </c>
      <c r="C497" s="1">
        <f t="shared" si="183"/>
        <v>1352</v>
      </c>
      <c r="D497" s="7">
        <f>RANK(N497,(N497:P497,Q497:AE497))</f>
        <v>2</v>
      </c>
      <c r="E497" s="7">
        <f>RANK(O497,(N497:P497,Q497:AE497))</f>
        <v>1</v>
      </c>
      <c r="F497" s="7">
        <f>IF(P497&gt;0,RANK(P497,(N497:P497,Q497:AE497)),0)</f>
        <v>0</v>
      </c>
      <c r="G497" s="1">
        <f t="shared" si="184"/>
        <v>42</v>
      </c>
      <c r="H497" s="2">
        <f t="shared" si="194"/>
        <v>3.1065088757396449E-2</v>
      </c>
      <c r="I497" s="2"/>
      <c r="J497" s="2">
        <f t="shared" si="185"/>
        <v>0.47559171597633138</v>
      </c>
      <c r="K497" s="2">
        <f t="shared" si="186"/>
        <v>0.50665680473372776</v>
      </c>
      <c r="L497" s="2">
        <f t="shared" si="187"/>
        <v>0</v>
      </c>
      <c r="M497" s="2">
        <f t="shared" si="188"/>
        <v>1.7751479289940808E-2</v>
      </c>
      <c r="N497" s="1">
        <v>643</v>
      </c>
      <c r="O497" s="1">
        <v>685</v>
      </c>
      <c r="R497" s="1">
        <v>24</v>
      </c>
      <c r="AA497" s="1">
        <v>0</v>
      </c>
      <c r="AG497" s="7">
        <f>IF(Q497&gt;0,RANK(Q497,(N497:P497,Q497:AE497)),0)</f>
        <v>0</v>
      </c>
      <c r="AH497" s="7">
        <f>IF(R497&gt;0,RANK(R497,(N497:P497,Q497:AE497)),0)</f>
        <v>3</v>
      </c>
      <c r="AI497" s="7">
        <f>IF(T497&gt;0,RANK(T497,(N497:P497,Q497:AE497)),0)</f>
        <v>0</v>
      </c>
      <c r="AJ497" s="7">
        <f>IF(S497&gt;0,RANK(S497,(N497:P497,Q497:AE497)),0)</f>
        <v>0</v>
      </c>
      <c r="AK497" s="2">
        <f t="shared" si="189"/>
        <v>0</v>
      </c>
      <c r="AL497" s="2">
        <f t="shared" si="190"/>
        <v>1.7751479289940829E-2</v>
      </c>
      <c r="AM497" s="2">
        <f t="shared" si="191"/>
        <v>0</v>
      </c>
      <c r="AN497" s="2">
        <f t="shared" si="192"/>
        <v>0</v>
      </c>
      <c r="AP497" t="s">
        <v>2471</v>
      </c>
      <c r="AQ497" t="s">
        <v>2651</v>
      </c>
      <c r="AR497">
        <v>8</v>
      </c>
      <c r="AT497" s="104">
        <v>13</v>
      </c>
      <c r="AU497" s="102">
        <v>173</v>
      </c>
      <c r="AV497" s="108">
        <f t="shared" si="193"/>
        <v>13173</v>
      </c>
      <c r="AX497" s="7" t="s">
        <v>538</v>
      </c>
    </row>
    <row r="498" spans="1:50" hidden="1" outlineLevel="1">
      <c r="A498" t="s">
        <v>2494</v>
      </c>
      <c r="B498" t="s">
        <v>2651</v>
      </c>
      <c r="C498" s="1">
        <f t="shared" si="183"/>
        <v>11568</v>
      </c>
      <c r="D498" s="7">
        <f>RANK(N498,(N498:P498,Q498:AE498))</f>
        <v>2</v>
      </c>
      <c r="E498" s="7">
        <f>RANK(O498,(N498:P498,Q498:AE498))</f>
        <v>1</v>
      </c>
      <c r="F498" s="7">
        <f>IF(P498&gt;0,RANK(P498,(N498:P498,Q498:AE498)),0)</f>
        <v>0</v>
      </c>
      <c r="G498" s="1">
        <f t="shared" si="184"/>
        <v>2470</v>
      </c>
      <c r="H498" s="2">
        <f t="shared" si="194"/>
        <v>0.21352005532503457</v>
      </c>
      <c r="I498" s="2"/>
      <c r="J498" s="2">
        <f t="shared" si="185"/>
        <v>0.38623789764868605</v>
      </c>
      <c r="K498" s="2">
        <f t="shared" si="186"/>
        <v>0.59975795297372059</v>
      </c>
      <c r="L498" s="2">
        <f t="shared" si="187"/>
        <v>0</v>
      </c>
      <c r="M498" s="2">
        <f t="shared" si="188"/>
        <v>1.4004149377593422E-2</v>
      </c>
      <c r="N498" s="1">
        <v>4468</v>
      </c>
      <c r="O498" s="1">
        <v>6938</v>
      </c>
      <c r="R498" s="1">
        <v>158</v>
      </c>
      <c r="AA498" s="1">
        <v>4</v>
      </c>
      <c r="AG498" s="7">
        <f>IF(Q498&gt;0,RANK(Q498,(N498:P498,Q498:AE498)),0)</f>
        <v>0</v>
      </c>
      <c r="AH498" s="7">
        <f>IF(R498&gt;0,RANK(R498,(N498:P498,Q498:AE498)),0)</f>
        <v>3</v>
      </c>
      <c r="AI498" s="7">
        <f>IF(T498&gt;0,RANK(T498,(N498:P498,Q498:AE498)),0)</f>
        <v>0</v>
      </c>
      <c r="AJ498" s="7">
        <f>IF(S498&gt;0,RANK(S498,(N498:P498,Q498:AE498)),0)</f>
        <v>0</v>
      </c>
      <c r="AK498" s="2">
        <f t="shared" si="189"/>
        <v>0</v>
      </c>
      <c r="AL498" s="2">
        <f t="shared" si="190"/>
        <v>1.3658367911479945E-2</v>
      </c>
      <c r="AM498" s="2">
        <f t="shared" si="191"/>
        <v>0</v>
      </c>
      <c r="AN498" s="2">
        <f t="shared" si="192"/>
        <v>0</v>
      </c>
      <c r="AP498" t="s">
        <v>2494</v>
      </c>
      <c r="AQ498" t="s">
        <v>2651</v>
      </c>
      <c r="AR498">
        <v>10</v>
      </c>
      <c r="AT498" s="104">
        <v>13</v>
      </c>
      <c r="AU498" s="102">
        <v>175</v>
      </c>
      <c r="AV498" s="108">
        <f t="shared" si="193"/>
        <v>13175</v>
      </c>
      <c r="AX498" s="7" t="s">
        <v>538</v>
      </c>
    </row>
    <row r="499" spans="1:50" hidden="1" outlineLevel="1">
      <c r="A499" t="s">
        <v>1009</v>
      </c>
      <c r="B499" t="s">
        <v>2651</v>
      </c>
      <c r="C499" s="1">
        <f t="shared" si="183"/>
        <v>6304</v>
      </c>
      <c r="D499" s="7">
        <f>RANK(N499,(N499:P499,Q499:AE499))</f>
        <v>2</v>
      </c>
      <c r="E499" s="7">
        <f>RANK(O499,(N499:P499,Q499:AE499))</f>
        <v>1</v>
      </c>
      <c r="F499" s="7">
        <f>IF(P499&gt;0,RANK(P499,(N499:P499,Q499:AE499)),0)</f>
        <v>0</v>
      </c>
      <c r="G499" s="1">
        <f t="shared" si="184"/>
        <v>2124</v>
      </c>
      <c r="H499" s="2">
        <f t="shared" si="194"/>
        <v>0.33692893401015228</v>
      </c>
      <c r="I499" s="2"/>
      <c r="J499" s="2">
        <f t="shared" si="185"/>
        <v>0.32487309644670048</v>
      </c>
      <c r="K499" s="2">
        <f t="shared" si="186"/>
        <v>0.66180203045685282</v>
      </c>
      <c r="L499" s="2">
        <f t="shared" si="187"/>
        <v>0</v>
      </c>
      <c r="M499" s="2">
        <f t="shared" si="188"/>
        <v>1.3324873096446699E-2</v>
      </c>
      <c r="N499" s="1">
        <v>2048</v>
      </c>
      <c r="O499" s="1">
        <v>4172</v>
      </c>
      <c r="R499" s="1">
        <v>81</v>
      </c>
      <c r="AA499" s="1">
        <v>3</v>
      </c>
      <c r="AG499" s="7">
        <f>IF(Q499&gt;0,RANK(Q499,(N499:P499,Q499:AE499)),0)</f>
        <v>0</v>
      </c>
      <c r="AH499" s="7">
        <f>IF(R499&gt;0,RANK(R499,(N499:P499,Q499:AE499)),0)</f>
        <v>3</v>
      </c>
      <c r="AI499" s="7">
        <f>IF(T499&gt;0,RANK(T499,(N499:P499,Q499:AE499)),0)</f>
        <v>0</v>
      </c>
      <c r="AJ499" s="7">
        <f>IF(S499&gt;0,RANK(S499,(N499:P499,Q499:AE499)),0)</f>
        <v>0</v>
      </c>
      <c r="AK499" s="2">
        <f t="shared" si="189"/>
        <v>0</v>
      </c>
      <c r="AL499" s="2">
        <f t="shared" si="190"/>
        <v>1.2848984771573604E-2</v>
      </c>
      <c r="AM499" s="2">
        <f t="shared" si="191"/>
        <v>0</v>
      </c>
      <c r="AN499" s="2">
        <f t="shared" si="192"/>
        <v>0</v>
      </c>
      <c r="AP499" t="s">
        <v>1009</v>
      </c>
      <c r="AQ499" t="s">
        <v>2651</v>
      </c>
      <c r="AR499">
        <v>2</v>
      </c>
      <c r="AT499" s="104">
        <v>13</v>
      </c>
      <c r="AU499" s="102">
        <v>177</v>
      </c>
      <c r="AV499" s="108">
        <f t="shared" si="193"/>
        <v>13177</v>
      </c>
      <c r="AX499" s="7" t="s">
        <v>538</v>
      </c>
    </row>
    <row r="500" spans="1:50" hidden="1" outlineLevel="1">
      <c r="A500" t="s">
        <v>2733</v>
      </c>
      <c r="B500" t="s">
        <v>2651</v>
      </c>
      <c r="C500" s="1">
        <f t="shared" si="183"/>
        <v>7305</v>
      </c>
      <c r="D500" s="7">
        <f>RANK(N500,(N500:P500,Q500:AE500))</f>
        <v>1</v>
      </c>
      <c r="E500" s="7">
        <f>RANK(O500,(N500:P500,Q500:AE500))</f>
        <v>2</v>
      </c>
      <c r="F500" s="7">
        <f>IF(P500&gt;0,RANK(P500,(N500:P500,Q500:AE500)),0)</f>
        <v>0</v>
      </c>
      <c r="G500" s="1">
        <f t="shared" si="184"/>
        <v>1296</v>
      </c>
      <c r="H500" s="2">
        <f t="shared" si="194"/>
        <v>0.17741273100616017</v>
      </c>
      <c r="I500" s="2"/>
      <c r="J500" s="2">
        <f t="shared" si="185"/>
        <v>0.57905544147843946</v>
      </c>
      <c r="K500" s="2">
        <f t="shared" si="186"/>
        <v>0.40164271047227929</v>
      </c>
      <c r="L500" s="2">
        <f t="shared" si="187"/>
        <v>0</v>
      </c>
      <c r="M500" s="2">
        <f t="shared" si="188"/>
        <v>1.9301848049281256E-2</v>
      </c>
      <c r="N500" s="1">
        <v>4230</v>
      </c>
      <c r="O500" s="1">
        <v>2934</v>
      </c>
      <c r="R500" s="1">
        <v>138</v>
      </c>
      <c r="AA500" s="1">
        <v>3</v>
      </c>
      <c r="AG500" s="7">
        <f>IF(Q500&gt;0,RANK(Q500,(N500:P500,Q500:AE500)),0)</f>
        <v>0</v>
      </c>
      <c r="AH500" s="7">
        <f>IF(R500&gt;0,RANK(R500,(N500:P500,Q500:AE500)),0)</f>
        <v>3</v>
      </c>
      <c r="AI500" s="7">
        <f>IF(T500&gt;0,RANK(T500,(N500:P500,Q500:AE500)),0)</f>
        <v>0</v>
      </c>
      <c r="AJ500" s="7">
        <f>IF(S500&gt;0,RANK(S500,(N500:P500,Q500:AE500)),0)</f>
        <v>0</v>
      </c>
      <c r="AK500" s="2">
        <f t="shared" si="189"/>
        <v>0</v>
      </c>
      <c r="AL500" s="2">
        <f t="shared" si="190"/>
        <v>1.8891170431211499E-2</v>
      </c>
      <c r="AM500" s="2">
        <f t="shared" si="191"/>
        <v>0</v>
      </c>
      <c r="AN500" s="2">
        <f t="shared" si="192"/>
        <v>0</v>
      </c>
      <c r="AP500" t="s">
        <v>2733</v>
      </c>
      <c r="AQ500" t="s">
        <v>2651</v>
      </c>
      <c r="AR500">
        <v>1</v>
      </c>
      <c r="AT500" s="104">
        <v>13</v>
      </c>
      <c r="AU500" s="102">
        <v>179</v>
      </c>
      <c r="AV500" s="108">
        <f t="shared" si="193"/>
        <v>13179</v>
      </c>
      <c r="AX500" s="7" t="s">
        <v>538</v>
      </c>
    </row>
    <row r="501" spans="1:50" hidden="1" outlineLevel="1">
      <c r="A501" t="s">
        <v>1988</v>
      </c>
      <c r="B501" t="s">
        <v>2651</v>
      </c>
      <c r="C501" s="1">
        <f t="shared" si="183"/>
        <v>2263</v>
      </c>
      <c r="D501" s="7">
        <f>RANK(N501,(N501:P501,Q501:AE501))</f>
        <v>2</v>
      </c>
      <c r="E501" s="7">
        <f>RANK(O501,(N501:P501,Q501:AE501))</f>
        <v>1</v>
      </c>
      <c r="F501" s="7">
        <f>IF(P501&gt;0,RANK(P501,(N501:P501,Q501:AE501)),0)</f>
        <v>0</v>
      </c>
      <c r="G501" s="1">
        <f t="shared" si="184"/>
        <v>230</v>
      </c>
      <c r="H501" s="2">
        <f t="shared" si="194"/>
        <v>0.10163499779054352</v>
      </c>
      <c r="I501" s="2"/>
      <c r="J501" s="2">
        <f t="shared" si="185"/>
        <v>0.4427750773309766</v>
      </c>
      <c r="K501" s="2">
        <f t="shared" si="186"/>
        <v>0.54441007512152007</v>
      </c>
      <c r="L501" s="2">
        <f t="shared" si="187"/>
        <v>0</v>
      </c>
      <c r="M501" s="2">
        <f t="shared" si="188"/>
        <v>1.2814847547503283E-2</v>
      </c>
      <c r="N501" s="1">
        <v>1002</v>
      </c>
      <c r="O501" s="1">
        <v>1232</v>
      </c>
      <c r="R501" s="1">
        <v>28</v>
      </c>
      <c r="AA501" s="1">
        <v>1</v>
      </c>
      <c r="AG501" s="7">
        <f>IF(Q501&gt;0,RANK(Q501,(N501:P501,Q501:AE501)),0)</f>
        <v>0</v>
      </c>
      <c r="AH501" s="7">
        <f>IF(R501&gt;0,RANK(R501,(N501:P501,Q501:AE501)),0)</f>
        <v>3</v>
      </c>
      <c r="AI501" s="7">
        <f>IF(T501&gt;0,RANK(T501,(N501:P501,Q501:AE501)),0)</f>
        <v>0</v>
      </c>
      <c r="AJ501" s="7">
        <f>IF(S501&gt;0,RANK(S501,(N501:P501,Q501:AE501)),0)</f>
        <v>0</v>
      </c>
      <c r="AK501" s="2">
        <f t="shared" si="189"/>
        <v>0</v>
      </c>
      <c r="AL501" s="2">
        <f t="shared" si="190"/>
        <v>1.2372956252761821E-2</v>
      </c>
      <c r="AM501" s="2">
        <f t="shared" si="191"/>
        <v>0</v>
      </c>
      <c r="AN501" s="2">
        <f t="shared" si="192"/>
        <v>0</v>
      </c>
      <c r="AP501" t="s">
        <v>1988</v>
      </c>
      <c r="AQ501" t="s">
        <v>2651</v>
      </c>
      <c r="AR501">
        <v>10</v>
      </c>
      <c r="AT501" s="104">
        <v>13</v>
      </c>
      <c r="AU501" s="102">
        <v>181</v>
      </c>
      <c r="AV501" s="108">
        <f t="shared" si="193"/>
        <v>13181</v>
      </c>
      <c r="AX501" s="7" t="s">
        <v>538</v>
      </c>
    </row>
    <row r="502" spans="1:50" hidden="1" outlineLevel="1">
      <c r="A502" t="s">
        <v>1168</v>
      </c>
      <c r="B502" t="s">
        <v>2651</v>
      </c>
      <c r="C502" s="1">
        <f t="shared" si="183"/>
        <v>1670</v>
      </c>
      <c r="D502" s="7">
        <f>RANK(N502,(N502:P502,Q502:AE502))</f>
        <v>2</v>
      </c>
      <c r="E502" s="7">
        <f>RANK(O502,(N502:P502,Q502:AE502))</f>
        <v>1</v>
      </c>
      <c r="F502" s="7">
        <f>IF(P502&gt;0,RANK(P502,(N502:P502,Q502:AE502)),0)</f>
        <v>0</v>
      </c>
      <c r="G502" s="1">
        <f t="shared" si="184"/>
        <v>215</v>
      </c>
      <c r="H502" s="2">
        <f t="shared" si="194"/>
        <v>0.12874251497005987</v>
      </c>
      <c r="I502" s="2"/>
      <c r="J502" s="2">
        <f t="shared" si="185"/>
        <v>0.42754491017964069</v>
      </c>
      <c r="K502" s="2">
        <f t="shared" si="186"/>
        <v>0.55628742514970064</v>
      </c>
      <c r="L502" s="2">
        <f t="shared" si="187"/>
        <v>0</v>
      </c>
      <c r="M502" s="2">
        <f t="shared" si="188"/>
        <v>1.6167664670658666E-2</v>
      </c>
      <c r="N502" s="1">
        <v>714</v>
      </c>
      <c r="O502" s="1">
        <v>929</v>
      </c>
      <c r="R502" s="1">
        <v>26</v>
      </c>
      <c r="AA502" s="1">
        <v>1</v>
      </c>
      <c r="AG502" s="7">
        <f>IF(Q502&gt;0,RANK(Q502,(N502:P502,Q502:AE502)),0)</f>
        <v>0</v>
      </c>
      <c r="AH502" s="7">
        <f>IF(R502&gt;0,RANK(R502,(N502:P502,Q502:AE502)),0)</f>
        <v>3</v>
      </c>
      <c r="AI502" s="7">
        <f>IF(T502&gt;0,RANK(T502,(N502:P502,Q502:AE502)),0)</f>
        <v>0</v>
      </c>
      <c r="AJ502" s="7">
        <f>IF(S502&gt;0,RANK(S502,(N502:P502,Q502:AE502)),0)</f>
        <v>0</v>
      </c>
      <c r="AK502" s="2">
        <f t="shared" si="189"/>
        <v>0</v>
      </c>
      <c r="AL502" s="2">
        <f t="shared" si="190"/>
        <v>1.5568862275449102E-2</v>
      </c>
      <c r="AM502" s="2">
        <f t="shared" si="191"/>
        <v>0</v>
      </c>
      <c r="AN502" s="2">
        <f t="shared" si="192"/>
        <v>0</v>
      </c>
      <c r="AP502" t="s">
        <v>1168</v>
      </c>
      <c r="AQ502" t="s">
        <v>2651</v>
      </c>
      <c r="AR502">
        <v>1</v>
      </c>
      <c r="AT502" s="104">
        <v>13</v>
      </c>
      <c r="AU502" s="102">
        <v>183</v>
      </c>
      <c r="AV502" s="108">
        <f t="shared" si="193"/>
        <v>13183</v>
      </c>
      <c r="AX502" s="7" t="s">
        <v>538</v>
      </c>
    </row>
    <row r="503" spans="1:50" hidden="1" outlineLevel="1">
      <c r="A503" t="s">
        <v>505</v>
      </c>
      <c r="B503" t="s">
        <v>2651</v>
      </c>
      <c r="C503" s="1">
        <f t="shared" si="183"/>
        <v>18336</v>
      </c>
      <c r="D503" s="7">
        <f>RANK(N503,(N503:P503,Q503:AE503))</f>
        <v>2</v>
      </c>
      <c r="E503" s="7">
        <f>RANK(O503,(N503:P503,Q503:AE503))</f>
        <v>1</v>
      </c>
      <c r="F503" s="7">
        <f>IF(P503&gt;0,RANK(P503,(N503:P503,Q503:AE503)),0)</f>
        <v>0</v>
      </c>
      <c r="G503" s="1">
        <f t="shared" si="184"/>
        <v>1222</v>
      </c>
      <c r="H503" s="2">
        <f t="shared" si="194"/>
        <v>6.6644851657940665E-2</v>
      </c>
      <c r="I503" s="2"/>
      <c r="J503" s="2">
        <f t="shared" si="185"/>
        <v>0.45909685863874344</v>
      </c>
      <c r="K503" s="2">
        <f t="shared" si="186"/>
        <v>0.52574171029668415</v>
      </c>
      <c r="L503" s="2">
        <f t="shared" si="187"/>
        <v>0</v>
      </c>
      <c r="M503" s="2">
        <f t="shared" si="188"/>
        <v>1.5161431064572461E-2</v>
      </c>
      <c r="N503" s="1">
        <v>8418</v>
      </c>
      <c r="O503" s="1">
        <v>9640</v>
      </c>
      <c r="R503" s="1">
        <v>267</v>
      </c>
      <c r="AA503" s="1">
        <v>11</v>
      </c>
      <c r="AG503" s="7">
        <f>IF(Q503&gt;0,RANK(Q503,(N503:P503,Q503:AE503)),0)</f>
        <v>0</v>
      </c>
      <c r="AH503" s="7">
        <f>IF(R503&gt;0,RANK(R503,(N503:P503,Q503:AE503)),0)</f>
        <v>3</v>
      </c>
      <c r="AI503" s="7">
        <f>IF(T503&gt;0,RANK(T503,(N503:P503,Q503:AE503)),0)</f>
        <v>0</v>
      </c>
      <c r="AJ503" s="7">
        <f>IF(S503&gt;0,RANK(S503,(N503:P503,Q503:AE503)),0)</f>
        <v>0</v>
      </c>
      <c r="AK503" s="2">
        <f t="shared" si="189"/>
        <v>0</v>
      </c>
      <c r="AL503" s="2">
        <f t="shared" si="190"/>
        <v>1.456151832460733E-2</v>
      </c>
      <c r="AM503" s="2">
        <f t="shared" si="191"/>
        <v>0</v>
      </c>
      <c r="AN503" s="2">
        <f t="shared" si="192"/>
        <v>0</v>
      </c>
      <c r="AP503" t="s">
        <v>505</v>
      </c>
      <c r="AQ503" t="s">
        <v>2651</v>
      </c>
      <c r="AR503">
        <v>2</v>
      </c>
      <c r="AT503" s="104">
        <v>13</v>
      </c>
      <c r="AU503" s="102">
        <v>185</v>
      </c>
      <c r="AV503" s="108">
        <f t="shared" si="193"/>
        <v>13185</v>
      </c>
      <c r="AX503" s="7" t="s">
        <v>538</v>
      </c>
    </row>
    <row r="504" spans="1:50" hidden="1" outlineLevel="1">
      <c r="A504" t="s">
        <v>1001</v>
      </c>
      <c r="B504" t="s">
        <v>2651</v>
      </c>
      <c r="C504" s="1">
        <f t="shared" si="183"/>
        <v>5142</v>
      </c>
      <c r="D504" s="7">
        <f>RANK(N504,(N504:P504,Q504:AE504))</f>
        <v>2</v>
      </c>
      <c r="E504" s="7">
        <f>RANK(O504,(N504:P504,Q504:AE504))</f>
        <v>1</v>
      </c>
      <c r="F504" s="7">
        <f>IF(P504&gt;0,RANK(P504,(N504:P504,Q504:AE504)),0)</f>
        <v>0</v>
      </c>
      <c r="G504" s="1">
        <f t="shared" si="184"/>
        <v>1700</v>
      </c>
      <c r="H504" s="2">
        <f t="shared" si="194"/>
        <v>0.33061065733177752</v>
      </c>
      <c r="I504" s="2"/>
      <c r="J504" s="2">
        <f t="shared" si="185"/>
        <v>0.31641384675223649</v>
      </c>
      <c r="K504" s="2">
        <f t="shared" si="186"/>
        <v>0.64702450408401402</v>
      </c>
      <c r="L504" s="2">
        <f t="shared" si="187"/>
        <v>0</v>
      </c>
      <c r="M504" s="2">
        <f t="shared" si="188"/>
        <v>3.6561649163749488E-2</v>
      </c>
      <c r="N504" s="1">
        <v>1627</v>
      </c>
      <c r="O504" s="1">
        <v>3327</v>
      </c>
      <c r="R504" s="1">
        <v>183</v>
      </c>
      <c r="AA504" s="1">
        <v>5</v>
      </c>
      <c r="AG504" s="7">
        <f>IF(Q504&gt;0,RANK(Q504,(N504:P504,Q504:AE504)),0)</f>
        <v>0</v>
      </c>
      <c r="AH504" s="7">
        <f>IF(R504&gt;0,RANK(R504,(N504:P504,Q504:AE504)),0)</f>
        <v>3</v>
      </c>
      <c r="AI504" s="7">
        <f>IF(T504&gt;0,RANK(T504,(N504:P504,Q504:AE504)),0)</f>
        <v>0</v>
      </c>
      <c r="AJ504" s="7">
        <f>IF(S504&gt;0,RANK(S504,(N504:P504,Q504:AE504)),0)</f>
        <v>0</v>
      </c>
      <c r="AK504" s="2">
        <f t="shared" si="189"/>
        <v>0</v>
      </c>
      <c r="AL504" s="2">
        <f t="shared" si="190"/>
        <v>3.5589264877479578E-2</v>
      </c>
      <c r="AM504" s="2">
        <f t="shared" si="191"/>
        <v>0</v>
      </c>
      <c r="AN504" s="2">
        <f t="shared" si="192"/>
        <v>0</v>
      </c>
      <c r="AP504" t="s">
        <v>1001</v>
      </c>
      <c r="AQ504" t="s">
        <v>2651</v>
      </c>
      <c r="AR504">
        <v>9</v>
      </c>
      <c r="AT504" s="104">
        <v>13</v>
      </c>
      <c r="AU504" s="102">
        <v>187</v>
      </c>
      <c r="AV504" s="108">
        <f t="shared" si="193"/>
        <v>13187</v>
      </c>
      <c r="AX504" s="7" t="s">
        <v>538</v>
      </c>
    </row>
    <row r="505" spans="1:50" hidden="1" outlineLevel="1">
      <c r="A505" t="s">
        <v>1002</v>
      </c>
      <c r="B505" t="s">
        <v>2651</v>
      </c>
      <c r="C505" s="1">
        <f t="shared" si="183"/>
        <v>5144</v>
      </c>
      <c r="D505" s="7">
        <f>RANK(N505,(N505:P505,Q505:AE505))</f>
        <v>2</v>
      </c>
      <c r="E505" s="7">
        <f>RANK(O505,(N505:P505,Q505:AE505))</f>
        <v>1</v>
      </c>
      <c r="F505" s="7">
        <f>IF(P505&gt;0,RANK(P505,(N505:P505,Q505:AE505)),0)</f>
        <v>0</v>
      </c>
      <c r="G505" s="1">
        <f t="shared" si="184"/>
        <v>726</v>
      </c>
      <c r="H505" s="2">
        <f t="shared" si="194"/>
        <v>0.1411353032659409</v>
      </c>
      <c r="I505" s="2"/>
      <c r="J505" s="2">
        <f t="shared" si="185"/>
        <v>0.42243390357698291</v>
      </c>
      <c r="K505" s="2">
        <f t="shared" si="186"/>
        <v>0.56356920684292378</v>
      </c>
      <c r="L505" s="2">
        <f t="shared" si="187"/>
        <v>0</v>
      </c>
      <c r="M505" s="2">
        <f t="shared" si="188"/>
        <v>1.3996889580093375E-2</v>
      </c>
      <c r="N505" s="1">
        <v>2173</v>
      </c>
      <c r="O505" s="1">
        <v>2899</v>
      </c>
      <c r="R505" s="1">
        <v>69</v>
      </c>
      <c r="AA505" s="1">
        <v>3</v>
      </c>
      <c r="AG505" s="7">
        <f>IF(Q505&gt;0,RANK(Q505,(N505:P505,Q505:AE505)),0)</f>
        <v>0</v>
      </c>
      <c r="AH505" s="7">
        <f>IF(R505&gt;0,RANK(R505,(N505:P505,Q505:AE505)),0)</f>
        <v>3</v>
      </c>
      <c r="AI505" s="7">
        <f>IF(T505&gt;0,RANK(T505,(N505:P505,Q505:AE505)),0)</f>
        <v>0</v>
      </c>
      <c r="AJ505" s="7">
        <f>IF(S505&gt;0,RANK(S505,(N505:P505,Q505:AE505)),0)</f>
        <v>0</v>
      </c>
      <c r="AK505" s="2">
        <f t="shared" si="189"/>
        <v>0</v>
      </c>
      <c r="AL505" s="2">
        <f t="shared" si="190"/>
        <v>1.3413685847589424E-2</v>
      </c>
      <c r="AM505" s="2">
        <f t="shared" si="191"/>
        <v>0</v>
      </c>
      <c r="AN505" s="2">
        <f t="shared" si="192"/>
        <v>0</v>
      </c>
      <c r="AP505" t="s">
        <v>1002</v>
      </c>
      <c r="AQ505" t="s">
        <v>2651</v>
      </c>
      <c r="AR505">
        <v>10</v>
      </c>
      <c r="AT505" s="104">
        <v>13</v>
      </c>
      <c r="AU505" s="102">
        <v>189</v>
      </c>
      <c r="AV505" s="108">
        <f t="shared" si="193"/>
        <v>13189</v>
      </c>
      <c r="AX505" s="7" t="s">
        <v>538</v>
      </c>
    </row>
    <row r="506" spans="1:50" hidden="1" outlineLevel="1">
      <c r="A506" t="s">
        <v>1000</v>
      </c>
      <c r="B506" t="s">
        <v>2651</v>
      </c>
      <c r="C506" s="1">
        <f t="shared" si="183"/>
        <v>3291</v>
      </c>
      <c r="D506" s="7">
        <f>RANK(N506,(N506:P506,Q506:AE506))</f>
        <v>1</v>
      </c>
      <c r="E506" s="7">
        <f>RANK(O506,(N506:P506,Q506:AE506))</f>
        <v>2</v>
      </c>
      <c r="F506" s="7">
        <f>IF(P506&gt;0,RANK(P506,(N506:P506,Q506:AE506)),0)</f>
        <v>0</v>
      </c>
      <c r="G506" s="1">
        <f t="shared" si="184"/>
        <v>429</v>
      </c>
      <c r="H506" s="2">
        <f t="shared" si="194"/>
        <v>0.13035551504102097</v>
      </c>
      <c r="I506" s="2"/>
      <c r="J506" s="2">
        <f t="shared" si="185"/>
        <v>0.5569735642661805</v>
      </c>
      <c r="K506" s="2">
        <f t="shared" si="186"/>
        <v>0.4266180492251595</v>
      </c>
      <c r="L506" s="2">
        <f t="shared" si="187"/>
        <v>0</v>
      </c>
      <c r="M506" s="2">
        <f t="shared" si="188"/>
        <v>1.640838650866E-2</v>
      </c>
      <c r="N506" s="1">
        <v>1833</v>
      </c>
      <c r="O506" s="1">
        <v>1404</v>
      </c>
      <c r="R506" s="1">
        <v>52</v>
      </c>
      <c r="AA506" s="1">
        <v>2</v>
      </c>
      <c r="AG506" s="7">
        <f>IF(Q506&gt;0,RANK(Q506,(N506:P506,Q506:AE506)),0)</f>
        <v>0</v>
      </c>
      <c r="AH506" s="7">
        <f>IF(R506&gt;0,RANK(R506,(N506:P506,Q506:AE506)),0)</f>
        <v>3</v>
      </c>
      <c r="AI506" s="7">
        <f>IF(T506&gt;0,RANK(T506,(N506:P506,Q506:AE506)),0)</f>
        <v>0</v>
      </c>
      <c r="AJ506" s="7">
        <f>IF(S506&gt;0,RANK(S506,(N506:P506,Q506:AE506)),0)</f>
        <v>0</v>
      </c>
      <c r="AK506" s="2">
        <f t="shared" si="189"/>
        <v>0</v>
      </c>
      <c r="AL506" s="2">
        <f t="shared" si="190"/>
        <v>1.5800668489820723E-2</v>
      </c>
      <c r="AM506" s="2">
        <f t="shared" si="191"/>
        <v>0</v>
      </c>
      <c r="AN506" s="2">
        <f t="shared" si="192"/>
        <v>0</v>
      </c>
      <c r="AP506" t="s">
        <v>1000</v>
      </c>
      <c r="AQ506" t="s">
        <v>2651</v>
      </c>
      <c r="AR506">
        <v>1</v>
      </c>
      <c r="AT506" s="104">
        <v>13</v>
      </c>
      <c r="AU506" s="102">
        <v>191</v>
      </c>
      <c r="AV506" s="108">
        <f t="shared" si="193"/>
        <v>13191</v>
      </c>
      <c r="AX506" s="7" t="s">
        <v>538</v>
      </c>
    </row>
    <row r="507" spans="1:50" hidden="1" outlineLevel="1">
      <c r="A507" t="s">
        <v>1830</v>
      </c>
      <c r="B507" t="s">
        <v>2651</v>
      </c>
      <c r="C507" s="1">
        <f t="shared" si="183"/>
        <v>3557</v>
      </c>
      <c r="D507" s="7">
        <f>RANK(N507,(N507:P507,Q507:AE507))</f>
        <v>1</v>
      </c>
      <c r="E507" s="7">
        <f>RANK(O507,(N507:P507,Q507:AE507))</f>
        <v>2</v>
      </c>
      <c r="F507" s="7">
        <f>IF(P507&gt;0,RANK(P507,(N507:P507,Q507:AE507)),0)</f>
        <v>0</v>
      </c>
      <c r="G507" s="1">
        <f t="shared" si="184"/>
        <v>812</v>
      </c>
      <c r="H507" s="2">
        <f t="shared" si="194"/>
        <v>0.22828226033174023</v>
      </c>
      <c r="I507" s="2"/>
      <c r="J507" s="2">
        <f t="shared" si="185"/>
        <v>0.60753443913410177</v>
      </c>
      <c r="K507" s="2">
        <f t="shared" si="186"/>
        <v>0.37925217880236156</v>
      </c>
      <c r="L507" s="2">
        <f t="shared" si="187"/>
        <v>0</v>
      </c>
      <c r="M507" s="2">
        <f t="shared" si="188"/>
        <v>1.3213382063536672E-2</v>
      </c>
      <c r="N507" s="1">
        <v>2161</v>
      </c>
      <c r="O507" s="1">
        <v>1349</v>
      </c>
      <c r="R507" s="1">
        <v>43</v>
      </c>
      <c r="AA507" s="1">
        <v>4</v>
      </c>
      <c r="AG507" s="7">
        <f>IF(Q507&gt;0,RANK(Q507,(N507:P507,Q507:AE507)),0)</f>
        <v>0</v>
      </c>
      <c r="AH507" s="7">
        <f>IF(R507&gt;0,RANK(R507,(N507:P507,Q507:AE507)),0)</f>
        <v>3</v>
      </c>
      <c r="AI507" s="7">
        <f>IF(T507&gt;0,RANK(T507,(N507:P507,Q507:AE507)),0)</f>
        <v>0</v>
      </c>
      <c r="AJ507" s="7">
        <f>IF(S507&gt;0,RANK(S507,(N507:P507,Q507:AE507)),0)</f>
        <v>0</v>
      </c>
      <c r="AK507" s="2">
        <f t="shared" si="189"/>
        <v>0</v>
      </c>
      <c r="AL507" s="2">
        <f t="shared" si="190"/>
        <v>1.208883890919314E-2</v>
      </c>
      <c r="AM507" s="2">
        <f t="shared" si="191"/>
        <v>0</v>
      </c>
      <c r="AN507" s="2">
        <f t="shared" si="192"/>
        <v>0</v>
      </c>
      <c r="AP507" t="s">
        <v>1830</v>
      </c>
      <c r="AQ507" t="s">
        <v>2651</v>
      </c>
      <c r="AR507">
        <v>2</v>
      </c>
      <c r="AT507" s="104">
        <v>13</v>
      </c>
      <c r="AU507" s="102">
        <v>193</v>
      </c>
      <c r="AV507" s="108">
        <f t="shared" si="193"/>
        <v>13193</v>
      </c>
      <c r="AX507" s="7" t="s">
        <v>538</v>
      </c>
    </row>
    <row r="508" spans="1:50" hidden="1" outlineLevel="1">
      <c r="A508" t="s">
        <v>1228</v>
      </c>
      <c r="B508" t="s">
        <v>2651</v>
      </c>
      <c r="C508" s="1">
        <f t="shared" ref="C508:C539" si="195">SUM(N508:AE508)</f>
        <v>6066</v>
      </c>
      <c r="D508" s="7">
        <f>RANK(N508,(N508:P508,Q508:AE508))</f>
        <v>2</v>
      </c>
      <c r="E508" s="7">
        <f>RANK(O508,(N508:P508,Q508:AE508))</f>
        <v>1</v>
      </c>
      <c r="F508" s="7">
        <f>IF(P508&gt;0,RANK(P508,(N508:P508,Q508:AE508)),0)</f>
        <v>0</v>
      </c>
      <c r="G508" s="1">
        <f t="shared" ref="G508:G539" si="196">MAX(N508:P508)-LARGE(N508:P508,2)</f>
        <v>2477</v>
      </c>
      <c r="H508" s="2">
        <f t="shared" si="194"/>
        <v>0.40834157599736237</v>
      </c>
      <c r="I508" s="2"/>
      <c r="J508" s="2">
        <f t="shared" ref="J508:J539" si="197">IF($C508=0,"-",N508/$C508)</f>
        <v>0.28058028354764258</v>
      </c>
      <c r="K508" s="2">
        <f t="shared" ref="K508:K539" si="198">IF($C508=0,"-",O508/$C508)</f>
        <v>0.68892185954500496</v>
      </c>
      <c r="L508" s="2">
        <f t="shared" ref="L508:L539" si="199">IF($C508=0,"-",P508/$C508)</f>
        <v>0</v>
      </c>
      <c r="M508" s="2">
        <f t="shared" ref="M508:M539" si="200">IF(C508=0,"-",(1-J508-K508-L508))</f>
        <v>3.0497856907352516E-2</v>
      </c>
      <c r="N508" s="1">
        <v>1702</v>
      </c>
      <c r="O508" s="1">
        <v>4179</v>
      </c>
      <c r="R508" s="1">
        <v>180</v>
      </c>
      <c r="AA508" s="1">
        <v>5</v>
      </c>
      <c r="AG508" s="7">
        <f>IF(Q508&gt;0,RANK(Q508,(N508:P508,Q508:AE508)),0)</f>
        <v>0</v>
      </c>
      <c r="AH508" s="7">
        <f>IF(R508&gt;0,RANK(R508,(N508:P508,Q508:AE508)),0)</f>
        <v>3</v>
      </c>
      <c r="AI508" s="7">
        <f>IF(T508&gt;0,RANK(T508,(N508:P508,Q508:AE508)),0)</f>
        <v>0</v>
      </c>
      <c r="AJ508" s="7">
        <f>IF(S508&gt;0,RANK(S508,(N508:P508,Q508:AE508)),0)</f>
        <v>0</v>
      </c>
      <c r="AK508" s="2">
        <f t="shared" ref="AK508:AK539" si="201">IF($C508=0,"-",Q508/$C508)</f>
        <v>0</v>
      </c>
      <c r="AL508" s="2">
        <f t="shared" ref="AL508:AL539" si="202">IF($C508=0,"-",R508/$C508)</f>
        <v>2.967359050445104E-2</v>
      </c>
      <c r="AM508" s="2">
        <f t="shared" ref="AM508:AM539" si="203">IF($C508=0,"-",T508/$C508)</f>
        <v>0</v>
      </c>
      <c r="AN508" s="2">
        <f t="shared" ref="AN508:AN539" si="204">IF($C508=0,"-",S508/$C508)</f>
        <v>0</v>
      </c>
      <c r="AP508" t="s">
        <v>1228</v>
      </c>
      <c r="AQ508" t="s">
        <v>2651</v>
      </c>
      <c r="AR508">
        <v>11</v>
      </c>
      <c r="AT508" s="104">
        <v>13</v>
      </c>
      <c r="AU508" s="102">
        <v>195</v>
      </c>
      <c r="AV508" s="108">
        <f t="shared" ref="AV508:AV539" si="205">AT508*1000+AU508</f>
        <v>13195</v>
      </c>
      <c r="AX508" s="7" t="s">
        <v>538</v>
      </c>
    </row>
    <row r="509" spans="1:50" hidden="1" outlineLevel="1">
      <c r="A509" t="s">
        <v>1710</v>
      </c>
      <c r="B509" t="s">
        <v>2651</v>
      </c>
      <c r="C509" s="1">
        <f t="shared" si="195"/>
        <v>1918</v>
      </c>
      <c r="D509" s="7">
        <f>RANK(N509,(N509:P509,Q509:AE509))</f>
        <v>1</v>
      </c>
      <c r="E509" s="7">
        <f>RANK(O509,(N509:P509,Q509:AE509))</f>
        <v>2</v>
      </c>
      <c r="F509" s="7">
        <f>IF(P509&gt;0,RANK(P509,(N509:P509,Q509:AE509)),0)</f>
        <v>0</v>
      </c>
      <c r="G509" s="1">
        <f t="shared" si="196"/>
        <v>63</v>
      </c>
      <c r="H509" s="2">
        <f t="shared" si="194"/>
        <v>3.2846715328467155E-2</v>
      </c>
      <c r="I509" s="2"/>
      <c r="J509" s="2">
        <f t="shared" si="197"/>
        <v>0.50625651720542231</v>
      </c>
      <c r="K509" s="2">
        <f t="shared" si="198"/>
        <v>0.47340980187695514</v>
      </c>
      <c r="L509" s="2">
        <f t="shared" si="199"/>
        <v>0</v>
      </c>
      <c r="M509" s="2">
        <f t="shared" si="200"/>
        <v>2.0333680917622554E-2</v>
      </c>
      <c r="N509" s="1">
        <v>971</v>
      </c>
      <c r="O509" s="1">
        <v>908</v>
      </c>
      <c r="R509" s="1">
        <v>39</v>
      </c>
      <c r="AA509" s="1">
        <v>0</v>
      </c>
      <c r="AG509" s="7">
        <f>IF(Q509&gt;0,RANK(Q509,(N509:P509,Q509:AE509)),0)</f>
        <v>0</v>
      </c>
      <c r="AH509" s="7">
        <f>IF(R509&gt;0,RANK(R509,(N509:P509,Q509:AE509)),0)</f>
        <v>3</v>
      </c>
      <c r="AI509" s="7">
        <f>IF(T509&gt;0,RANK(T509,(N509:P509,Q509:AE509)),0)</f>
        <v>0</v>
      </c>
      <c r="AJ509" s="7">
        <f>IF(S509&gt;0,RANK(S509,(N509:P509,Q509:AE509)),0)</f>
        <v>0</v>
      </c>
      <c r="AK509" s="2">
        <f t="shared" si="201"/>
        <v>0</v>
      </c>
      <c r="AL509" s="2">
        <f t="shared" si="202"/>
        <v>2.0333680917622523E-2</v>
      </c>
      <c r="AM509" s="2">
        <f t="shared" si="203"/>
        <v>0</v>
      </c>
      <c r="AN509" s="2">
        <f t="shared" si="204"/>
        <v>0</v>
      </c>
      <c r="AP509" t="s">
        <v>1710</v>
      </c>
      <c r="AQ509" t="s">
        <v>2651</v>
      </c>
      <c r="AR509">
        <v>2</v>
      </c>
      <c r="AT509" s="104">
        <v>13</v>
      </c>
      <c r="AU509" s="102">
        <v>197</v>
      </c>
      <c r="AV509" s="108">
        <f t="shared" si="205"/>
        <v>13197</v>
      </c>
      <c r="AX509" s="7" t="s">
        <v>538</v>
      </c>
    </row>
    <row r="510" spans="1:50" hidden="1" outlineLevel="1">
      <c r="A510" t="s">
        <v>1348</v>
      </c>
      <c r="B510" t="s">
        <v>2651</v>
      </c>
      <c r="C510" s="1">
        <f t="shared" si="195"/>
        <v>5444</v>
      </c>
      <c r="D510" s="7">
        <f>RANK(N510,(N510:P510,Q510:AE510))</f>
        <v>1</v>
      </c>
      <c r="E510" s="7">
        <f>RANK(O510,(N510:P510,Q510:AE510))</f>
        <v>2</v>
      </c>
      <c r="F510" s="7">
        <f>IF(P510&gt;0,RANK(P510,(N510:P510,Q510:AE510)),0)</f>
        <v>0</v>
      </c>
      <c r="G510" s="1">
        <f t="shared" si="196"/>
        <v>238</v>
      </c>
      <c r="H510" s="2">
        <f t="shared" si="194"/>
        <v>4.3717854518736221E-2</v>
      </c>
      <c r="I510" s="2"/>
      <c r="J510" s="2">
        <f t="shared" si="197"/>
        <v>0.51230712711241733</v>
      </c>
      <c r="K510" s="2">
        <f t="shared" si="198"/>
        <v>0.46858927259368111</v>
      </c>
      <c r="L510" s="2">
        <f t="shared" si="199"/>
        <v>0</v>
      </c>
      <c r="M510" s="2">
        <f t="shared" si="200"/>
        <v>1.9103600293901568E-2</v>
      </c>
      <c r="N510" s="1">
        <v>2789</v>
      </c>
      <c r="O510" s="1">
        <v>2551</v>
      </c>
      <c r="R510" s="1">
        <v>99</v>
      </c>
      <c r="AA510" s="1">
        <v>5</v>
      </c>
      <c r="AG510" s="7">
        <f>IF(Q510&gt;0,RANK(Q510,(N510:P510,Q510:AE510)),0)</f>
        <v>0</v>
      </c>
      <c r="AH510" s="7">
        <f>IF(R510&gt;0,RANK(R510,(N510:P510,Q510:AE510)),0)</f>
        <v>3</v>
      </c>
      <c r="AI510" s="7">
        <f>IF(T510&gt;0,RANK(T510,(N510:P510,Q510:AE510)),0)</f>
        <v>0</v>
      </c>
      <c r="AJ510" s="7">
        <f>IF(S510&gt;0,RANK(S510,(N510:P510,Q510:AE510)),0)</f>
        <v>0</v>
      </c>
      <c r="AK510" s="2">
        <f t="shared" si="201"/>
        <v>0</v>
      </c>
      <c r="AL510" s="2">
        <f t="shared" si="202"/>
        <v>1.8185157972079355E-2</v>
      </c>
      <c r="AM510" s="2">
        <f t="shared" si="203"/>
        <v>0</v>
      </c>
      <c r="AN510" s="2">
        <f t="shared" si="204"/>
        <v>0</v>
      </c>
      <c r="AP510" t="s">
        <v>1348</v>
      </c>
      <c r="AQ510" t="s">
        <v>2651</v>
      </c>
      <c r="AR510">
        <v>3</v>
      </c>
      <c r="AT510" s="104">
        <v>13</v>
      </c>
      <c r="AU510" s="102">
        <v>199</v>
      </c>
      <c r="AV510" s="108">
        <f t="shared" si="205"/>
        <v>13199</v>
      </c>
      <c r="AX510" s="7" t="s">
        <v>538</v>
      </c>
    </row>
    <row r="511" spans="1:50" hidden="1" outlineLevel="1">
      <c r="A511" t="s">
        <v>2232</v>
      </c>
      <c r="B511" t="s">
        <v>2651</v>
      </c>
      <c r="C511" s="1">
        <f t="shared" si="195"/>
        <v>1391</v>
      </c>
      <c r="D511" s="7">
        <f>RANK(N511,(N511:P511,Q511:AE511))</f>
        <v>2</v>
      </c>
      <c r="E511" s="7">
        <f>RANK(O511,(N511:P511,Q511:AE511))</f>
        <v>1</v>
      </c>
      <c r="F511" s="7">
        <f>IF(P511&gt;0,RANK(P511,(N511:P511,Q511:AE511)),0)</f>
        <v>0</v>
      </c>
      <c r="G511" s="1">
        <f t="shared" si="196"/>
        <v>116</v>
      </c>
      <c r="H511" s="2">
        <f t="shared" si="194"/>
        <v>8.3393242271746951E-2</v>
      </c>
      <c r="I511" s="2"/>
      <c r="J511" s="2">
        <f t="shared" si="197"/>
        <v>0.45075485262401149</v>
      </c>
      <c r="K511" s="2">
        <f t="shared" si="198"/>
        <v>0.53414809489575843</v>
      </c>
      <c r="L511" s="2">
        <f t="shared" si="199"/>
        <v>0</v>
      </c>
      <c r="M511" s="2">
        <f t="shared" si="200"/>
        <v>1.5097052480230078E-2</v>
      </c>
      <c r="N511" s="1">
        <v>627</v>
      </c>
      <c r="O511" s="1">
        <v>743</v>
      </c>
      <c r="R511" s="1">
        <v>20</v>
      </c>
      <c r="AA511" s="1">
        <v>1</v>
      </c>
      <c r="AG511" s="7">
        <f>IF(Q511&gt;0,RANK(Q511,(N511:P511,Q511:AE511)),0)</f>
        <v>0</v>
      </c>
      <c r="AH511" s="7">
        <f>IF(R511&gt;0,RANK(R511,(N511:P511,Q511:AE511)),0)</f>
        <v>3</v>
      </c>
      <c r="AI511" s="7">
        <f>IF(T511&gt;0,RANK(T511,(N511:P511,Q511:AE511)),0)</f>
        <v>0</v>
      </c>
      <c r="AJ511" s="7">
        <f>IF(S511&gt;0,RANK(S511,(N511:P511,Q511:AE511)),0)</f>
        <v>0</v>
      </c>
      <c r="AK511" s="2">
        <f t="shared" si="201"/>
        <v>0</v>
      </c>
      <c r="AL511" s="2">
        <f t="shared" si="202"/>
        <v>1.4378145219266714E-2</v>
      </c>
      <c r="AM511" s="2">
        <f t="shared" si="203"/>
        <v>0</v>
      </c>
      <c r="AN511" s="2">
        <f t="shared" si="204"/>
        <v>0</v>
      </c>
      <c r="AP511" t="s">
        <v>2232</v>
      </c>
      <c r="AQ511" t="s">
        <v>2651</v>
      </c>
      <c r="AR511">
        <v>2</v>
      </c>
      <c r="AT511" s="104">
        <v>13</v>
      </c>
      <c r="AU511" s="102">
        <v>201</v>
      </c>
      <c r="AV511" s="108">
        <f t="shared" si="205"/>
        <v>13201</v>
      </c>
      <c r="AX511" s="7" t="s">
        <v>538</v>
      </c>
    </row>
    <row r="512" spans="1:50" hidden="1" outlineLevel="1">
      <c r="A512" t="s">
        <v>1011</v>
      </c>
      <c r="B512" t="s">
        <v>2651</v>
      </c>
      <c r="C512" s="1">
        <f t="shared" si="195"/>
        <v>4832</v>
      </c>
      <c r="D512" s="7">
        <f>RANK(N512,(N512:P512,Q512:AE512))</f>
        <v>1</v>
      </c>
      <c r="E512" s="7">
        <f>RANK(O512,(N512:P512,Q512:AE512))</f>
        <v>2</v>
      </c>
      <c r="F512" s="7">
        <f>IF(P512&gt;0,RANK(P512,(N512:P512,Q512:AE512)),0)</f>
        <v>0</v>
      </c>
      <c r="G512" s="1">
        <f t="shared" si="196"/>
        <v>611</v>
      </c>
      <c r="H512" s="2">
        <f t="shared" si="194"/>
        <v>0.12644867549668873</v>
      </c>
      <c r="I512" s="2"/>
      <c r="J512" s="2">
        <f t="shared" si="197"/>
        <v>0.55711920529801329</v>
      </c>
      <c r="K512" s="2">
        <f t="shared" si="198"/>
        <v>0.43067052980132453</v>
      </c>
      <c r="L512" s="2">
        <f t="shared" si="199"/>
        <v>0</v>
      </c>
      <c r="M512" s="2">
        <f t="shared" si="200"/>
        <v>1.2210264900662182E-2</v>
      </c>
      <c r="N512" s="1">
        <v>2692</v>
      </c>
      <c r="O512" s="1">
        <v>2081</v>
      </c>
      <c r="R512" s="1">
        <v>57</v>
      </c>
      <c r="AA512" s="1">
        <v>2</v>
      </c>
      <c r="AG512" s="7">
        <f>IF(Q512&gt;0,RANK(Q512,(N512:P512,Q512:AE512)),0)</f>
        <v>0</v>
      </c>
      <c r="AH512" s="7">
        <f>IF(R512&gt;0,RANK(R512,(N512:P512,Q512:AE512)),0)</f>
        <v>3</v>
      </c>
      <c r="AI512" s="7">
        <f>IF(T512&gt;0,RANK(T512,(N512:P512,Q512:AE512)),0)</f>
        <v>0</v>
      </c>
      <c r="AJ512" s="7">
        <f>IF(S512&gt;0,RANK(S512,(N512:P512,Q512:AE512)),0)</f>
        <v>0</v>
      </c>
      <c r="AK512" s="2">
        <f t="shared" si="201"/>
        <v>0</v>
      </c>
      <c r="AL512" s="2">
        <f t="shared" si="202"/>
        <v>1.1796357615894039E-2</v>
      </c>
      <c r="AM512" s="2">
        <f t="shared" si="203"/>
        <v>0</v>
      </c>
      <c r="AN512" s="2">
        <f t="shared" si="204"/>
        <v>0</v>
      </c>
      <c r="AP512" t="s">
        <v>1011</v>
      </c>
      <c r="AQ512" t="s">
        <v>2651</v>
      </c>
      <c r="AR512">
        <v>2</v>
      </c>
      <c r="AT512" s="104">
        <v>13</v>
      </c>
      <c r="AU512" s="102">
        <v>205</v>
      </c>
      <c r="AV512" s="108">
        <f t="shared" si="205"/>
        <v>13205</v>
      </c>
      <c r="AX512" s="7" t="s">
        <v>538</v>
      </c>
    </row>
    <row r="513" spans="1:50" hidden="1" outlineLevel="1">
      <c r="A513" t="s">
        <v>2020</v>
      </c>
      <c r="B513" t="s">
        <v>2651</v>
      </c>
      <c r="C513" s="1">
        <f t="shared" si="195"/>
        <v>6801</v>
      </c>
      <c r="D513" s="7">
        <f>RANK(N513,(N513:P513,Q513:AE513))</f>
        <v>2</v>
      </c>
      <c r="E513" s="7">
        <f>RANK(O513,(N513:P513,Q513:AE513))</f>
        <v>1</v>
      </c>
      <c r="F513" s="7">
        <f>IF(P513&gt;0,RANK(P513,(N513:P513,Q513:AE513)),0)</f>
        <v>0</v>
      </c>
      <c r="G513" s="1">
        <f t="shared" si="196"/>
        <v>1605</v>
      </c>
      <c r="H513" s="2">
        <f t="shared" si="194"/>
        <v>0.23599470666078518</v>
      </c>
      <c r="I513" s="2"/>
      <c r="J513" s="2">
        <f t="shared" si="197"/>
        <v>0.37273930304367003</v>
      </c>
      <c r="K513" s="2">
        <f t="shared" si="198"/>
        <v>0.60873400970445524</v>
      </c>
      <c r="L513" s="2">
        <f t="shared" si="199"/>
        <v>0</v>
      </c>
      <c r="M513" s="2">
        <f t="shared" si="200"/>
        <v>1.8526687251874674E-2</v>
      </c>
      <c r="N513" s="1">
        <v>2535</v>
      </c>
      <c r="O513" s="1">
        <v>4140</v>
      </c>
      <c r="R513" s="1">
        <v>125</v>
      </c>
      <c r="AA513" s="1">
        <v>1</v>
      </c>
      <c r="AG513" s="7">
        <f>IF(Q513&gt;0,RANK(Q513,(N513:P513,Q513:AE513)),0)</f>
        <v>0</v>
      </c>
      <c r="AH513" s="7">
        <f>IF(R513&gt;0,RANK(R513,(N513:P513,Q513:AE513)),0)</f>
        <v>3</v>
      </c>
      <c r="AI513" s="7">
        <f>IF(T513&gt;0,RANK(T513,(N513:P513,Q513:AE513)),0)</f>
        <v>0</v>
      </c>
      <c r="AJ513" s="7">
        <f>IF(S513&gt;0,RANK(S513,(N513:P513,Q513:AE513)),0)</f>
        <v>0</v>
      </c>
      <c r="AK513" s="2">
        <f t="shared" si="201"/>
        <v>0</v>
      </c>
      <c r="AL513" s="2">
        <f t="shared" si="202"/>
        <v>1.8379650051463019E-2</v>
      </c>
      <c r="AM513" s="2">
        <f t="shared" si="203"/>
        <v>0</v>
      </c>
      <c r="AN513" s="2">
        <f t="shared" si="204"/>
        <v>0</v>
      </c>
      <c r="AP513" t="s">
        <v>2020</v>
      </c>
      <c r="AQ513" t="s">
        <v>2651</v>
      </c>
      <c r="AR513">
        <v>8</v>
      </c>
      <c r="AT513" s="104">
        <v>13</v>
      </c>
      <c r="AU513" s="102">
        <v>207</v>
      </c>
      <c r="AV513" s="108">
        <f t="shared" si="205"/>
        <v>13207</v>
      </c>
      <c r="AX513" s="7" t="s">
        <v>538</v>
      </c>
    </row>
    <row r="514" spans="1:50" hidden="1" outlineLevel="1">
      <c r="A514" t="s">
        <v>2776</v>
      </c>
      <c r="B514" t="s">
        <v>2651</v>
      </c>
      <c r="C514" s="1">
        <f t="shared" si="195"/>
        <v>2111</v>
      </c>
      <c r="D514" s="7">
        <f>RANK(N514,(N514:P514,Q514:AE514))</f>
        <v>2</v>
      </c>
      <c r="E514" s="7">
        <f>RANK(O514,(N514:P514,Q514:AE514))</f>
        <v>1</v>
      </c>
      <c r="F514" s="7">
        <f>IF(P514&gt;0,RANK(P514,(N514:P514,Q514:AE514)),0)</f>
        <v>0</v>
      </c>
      <c r="G514" s="1">
        <f t="shared" si="196"/>
        <v>761</v>
      </c>
      <c r="H514" s="2">
        <f t="shared" si="194"/>
        <v>0.3604926575082899</v>
      </c>
      <c r="I514" s="2"/>
      <c r="J514" s="2">
        <f t="shared" si="197"/>
        <v>0.31170061582188535</v>
      </c>
      <c r="K514" s="2">
        <f t="shared" si="198"/>
        <v>0.67219327333017531</v>
      </c>
      <c r="L514" s="2">
        <f t="shared" si="199"/>
        <v>0</v>
      </c>
      <c r="M514" s="2">
        <f t="shared" si="200"/>
        <v>1.6106110847939337E-2</v>
      </c>
      <c r="N514" s="1">
        <v>658</v>
      </c>
      <c r="O514" s="1">
        <v>1419</v>
      </c>
      <c r="R514" s="1">
        <v>33</v>
      </c>
      <c r="AA514" s="1">
        <v>1</v>
      </c>
      <c r="AG514" s="7">
        <f>IF(Q514&gt;0,RANK(Q514,(N514:P514,Q514:AE514)),0)</f>
        <v>0</v>
      </c>
      <c r="AH514" s="7">
        <f>IF(R514&gt;0,RANK(R514,(N514:P514,Q514:AE514)),0)</f>
        <v>3</v>
      </c>
      <c r="AI514" s="7">
        <f>IF(T514&gt;0,RANK(T514,(N514:P514,Q514:AE514)),0)</f>
        <v>0</v>
      </c>
      <c r="AJ514" s="7">
        <f>IF(S514&gt;0,RANK(S514,(N514:P514,Q514:AE514)),0)</f>
        <v>0</v>
      </c>
      <c r="AK514" s="2">
        <f t="shared" si="201"/>
        <v>0</v>
      </c>
      <c r="AL514" s="2">
        <f t="shared" si="202"/>
        <v>1.5632401705352912E-2</v>
      </c>
      <c r="AM514" s="2">
        <f t="shared" si="203"/>
        <v>0</v>
      </c>
      <c r="AN514" s="2">
        <f t="shared" si="204"/>
        <v>0</v>
      </c>
      <c r="AP514" t="s">
        <v>2776</v>
      </c>
      <c r="AQ514" t="s">
        <v>2651</v>
      </c>
      <c r="AR514">
        <v>8</v>
      </c>
      <c r="AT514" s="104">
        <v>13</v>
      </c>
      <c r="AU514" s="102">
        <v>209</v>
      </c>
      <c r="AV514" s="108">
        <f t="shared" si="205"/>
        <v>13209</v>
      </c>
      <c r="AX514" s="7" t="s">
        <v>538</v>
      </c>
    </row>
    <row r="515" spans="1:50" hidden="1" outlineLevel="1">
      <c r="A515" t="s">
        <v>2348</v>
      </c>
      <c r="B515" t="s">
        <v>2651</v>
      </c>
      <c r="C515" s="1">
        <f t="shared" si="195"/>
        <v>4819</v>
      </c>
      <c r="D515" s="7">
        <f>RANK(N515,(N515:P515,Q515:AE515))</f>
        <v>2</v>
      </c>
      <c r="E515" s="7">
        <f>RANK(O515,(N515:P515,Q515:AE515))</f>
        <v>1</v>
      </c>
      <c r="F515" s="7">
        <f>IF(P515&gt;0,RANK(P515,(N515:P515,Q515:AE515)),0)</f>
        <v>0</v>
      </c>
      <c r="G515" s="1">
        <f t="shared" si="196"/>
        <v>1053</v>
      </c>
      <c r="H515" s="2">
        <f t="shared" si="194"/>
        <v>0.21851006432869891</v>
      </c>
      <c r="I515" s="2"/>
      <c r="J515" s="2">
        <f t="shared" si="197"/>
        <v>0.37912429964722971</v>
      </c>
      <c r="K515" s="2">
        <f t="shared" si="198"/>
        <v>0.59763436397592862</v>
      </c>
      <c r="L515" s="2">
        <f t="shared" si="199"/>
        <v>0</v>
      </c>
      <c r="M515" s="2">
        <f t="shared" si="200"/>
        <v>2.324133637684167E-2</v>
      </c>
      <c r="N515" s="1">
        <v>1827</v>
      </c>
      <c r="O515" s="1">
        <v>2880</v>
      </c>
      <c r="R515" s="1">
        <v>109</v>
      </c>
      <c r="AA515" s="1">
        <v>3</v>
      </c>
      <c r="AG515" s="7">
        <f>IF(Q515&gt;0,RANK(Q515,(N515:P515,Q515:AE515)),0)</f>
        <v>0</v>
      </c>
      <c r="AH515" s="7">
        <f>IF(R515&gt;0,RANK(R515,(N515:P515,Q515:AE515)),0)</f>
        <v>3</v>
      </c>
      <c r="AI515" s="7">
        <f>IF(T515&gt;0,RANK(T515,(N515:P515,Q515:AE515)),0)</f>
        <v>0</v>
      </c>
      <c r="AJ515" s="7">
        <f>IF(S515&gt;0,RANK(S515,(N515:P515,Q515:AE515)),0)</f>
        <v>0</v>
      </c>
      <c r="AK515" s="2">
        <f t="shared" si="201"/>
        <v>0</v>
      </c>
      <c r="AL515" s="2">
        <f t="shared" si="202"/>
        <v>2.261880058103341E-2</v>
      </c>
      <c r="AM515" s="2">
        <f t="shared" si="203"/>
        <v>0</v>
      </c>
      <c r="AN515" s="2">
        <f t="shared" si="204"/>
        <v>0</v>
      </c>
      <c r="AP515" t="s">
        <v>2348</v>
      </c>
      <c r="AQ515" t="s">
        <v>2651</v>
      </c>
      <c r="AR515">
        <v>11</v>
      </c>
      <c r="AT515" s="104">
        <v>13</v>
      </c>
      <c r="AU515" s="102">
        <v>211</v>
      </c>
      <c r="AV515" s="108">
        <f t="shared" si="205"/>
        <v>13211</v>
      </c>
      <c r="AX515" s="7" t="s">
        <v>538</v>
      </c>
    </row>
    <row r="516" spans="1:50" hidden="1" outlineLevel="1">
      <c r="A516" t="s">
        <v>1626</v>
      </c>
      <c r="B516" t="s">
        <v>2651</v>
      </c>
      <c r="C516" s="1">
        <f t="shared" si="195"/>
        <v>6270</v>
      </c>
      <c r="D516" s="7">
        <f>RANK(N516,(N516:P516,Q516:AE516))</f>
        <v>2</v>
      </c>
      <c r="E516" s="7">
        <f>RANK(O516,(N516:P516,Q516:AE516))</f>
        <v>1</v>
      </c>
      <c r="F516" s="7">
        <f>IF(P516&gt;0,RANK(P516,(N516:P516,Q516:AE516)),0)</f>
        <v>0</v>
      </c>
      <c r="G516" s="1">
        <f t="shared" si="196"/>
        <v>1759</v>
      </c>
      <c r="H516" s="2">
        <f t="shared" si="194"/>
        <v>0.28054226475279109</v>
      </c>
      <c r="I516" s="2"/>
      <c r="J516" s="2">
        <f t="shared" si="197"/>
        <v>0.34338118022328551</v>
      </c>
      <c r="K516" s="2">
        <f t="shared" si="198"/>
        <v>0.62392344497607655</v>
      </c>
      <c r="L516" s="2">
        <f t="shared" si="199"/>
        <v>0</v>
      </c>
      <c r="M516" s="2">
        <f t="shared" si="200"/>
        <v>3.2695374800637889E-2</v>
      </c>
      <c r="N516" s="1">
        <v>2153</v>
      </c>
      <c r="O516" s="1">
        <v>3912</v>
      </c>
      <c r="R516" s="1">
        <v>201</v>
      </c>
      <c r="AA516" s="1">
        <v>4</v>
      </c>
      <c r="AG516" s="7">
        <f>IF(Q516&gt;0,RANK(Q516,(N516:P516,Q516:AE516)),0)</f>
        <v>0</v>
      </c>
      <c r="AH516" s="7">
        <f>IF(R516&gt;0,RANK(R516,(N516:P516,Q516:AE516)),0)</f>
        <v>3</v>
      </c>
      <c r="AI516" s="7">
        <f>IF(T516&gt;0,RANK(T516,(N516:P516,Q516:AE516)),0)</f>
        <v>0</v>
      </c>
      <c r="AJ516" s="7">
        <f>IF(S516&gt;0,RANK(S516,(N516:P516,Q516:AE516)),0)</f>
        <v>0</v>
      </c>
      <c r="AK516" s="2">
        <f t="shared" si="201"/>
        <v>0</v>
      </c>
      <c r="AL516" s="2">
        <f t="shared" si="202"/>
        <v>3.2057416267942583E-2</v>
      </c>
      <c r="AM516" s="2">
        <f t="shared" si="203"/>
        <v>0</v>
      </c>
      <c r="AN516" s="2">
        <f t="shared" si="204"/>
        <v>0</v>
      </c>
      <c r="AP516" t="s">
        <v>1626</v>
      </c>
      <c r="AQ516" t="s">
        <v>2651</v>
      </c>
      <c r="AR516">
        <v>9</v>
      </c>
      <c r="AT516" s="104">
        <v>13</v>
      </c>
      <c r="AU516" s="102">
        <v>213</v>
      </c>
      <c r="AV516" s="108">
        <f t="shared" si="205"/>
        <v>13213</v>
      </c>
      <c r="AX516" s="7" t="s">
        <v>538</v>
      </c>
    </row>
    <row r="517" spans="1:50" hidden="1" outlineLevel="1">
      <c r="A517" t="s">
        <v>1568</v>
      </c>
      <c r="B517" t="s">
        <v>2651</v>
      </c>
      <c r="C517" s="1">
        <f t="shared" si="195"/>
        <v>37256</v>
      </c>
      <c r="D517" s="7">
        <f>RANK(N517,(N517:P517,Q517:AE517))</f>
        <v>1</v>
      </c>
      <c r="E517" s="7">
        <f>RANK(O517,(N517:P517,Q517:AE517))</f>
        <v>2</v>
      </c>
      <c r="F517" s="7">
        <f>IF(P517&gt;0,RANK(P517,(N517:P517,Q517:AE517)),0)</f>
        <v>0</v>
      </c>
      <c r="G517" s="1">
        <f t="shared" si="196"/>
        <v>8571</v>
      </c>
      <c r="H517" s="2">
        <f t="shared" si="194"/>
        <v>0.23005690358599956</v>
      </c>
      <c r="I517" s="2"/>
      <c r="J517" s="2">
        <f t="shared" si="197"/>
        <v>0.608116813399184</v>
      </c>
      <c r="K517" s="2">
        <f t="shared" si="198"/>
        <v>0.37805990981318444</v>
      </c>
      <c r="L517" s="2">
        <f t="shared" si="199"/>
        <v>0</v>
      </c>
      <c r="M517" s="2">
        <f t="shared" si="200"/>
        <v>1.3823276787631567E-2</v>
      </c>
      <c r="N517" s="1">
        <v>22656</v>
      </c>
      <c r="O517" s="1">
        <v>14085</v>
      </c>
      <c r="R517" s="1">
        <v>492</v>
      </c>
      <c r="AA517" s="1">
        <v>23</v>
      </c>
      <c r="AG517" s="7">
        <f>IF(Q517&gt;0,RANK(Q517,(N517:P517,Q517:AE517)),0)</f>
        <v>0</v>
      </c>
      <c r="AH517" s="7">
        <f>IF(R517&gt;0,RANK(R517,(N517:P517,Q517:AE517)),0)</f>
        <v>3</v>
      </c>
      <c r="AI517" s="7">
        <f>IF(T517&gt;0,RANK(T517,(N517:P517,Q517:AE517)),0)</f>
        <v>0</v>
      </c>
      <c r="AJ517" s="7">
        <f>IF(S517&gt;0,RANK(S517,(N517:P517,Q517:AE517)),0)</f>
        <v>0</v>
      </c>
      <c r="AK517" s="2">
        <f t="shared" si="201"/>
        <v>0</v>
      </c>
      <c r="AL517" s="2">
        <f t="shared" si="202"/>
        <v>1.3205926562164483E-2</v>
      </c>
      <c r="AM517" s="2">
        <f t="shared" si="203"/>
        <v>0</v>
      </c>
      <c r="AN517" s="2">
        <f t="shared" si="204"/>
        <v>0</v>
      </c>
      <c r="AP517" t="s">
        <v>1568</v>
      </c>
      <c r="AQ517" t="s">
        <v>2651</v>
      </c>
      <c r="AR517">
        <v>3</v>
      </c>
      <c r="AT517" s="104">
        <v>13</v>
      </c>
      <c r="AU517" s="102">
        <v>215</v>
      </c>
      <c r="AV517" s="108">
        <f t="shared" si="205"/>
        <v>13215</v>
      </c>
      <c r="AX517" s="7" t="s">
        <v>538</v>
      </c>
    </row>
    <row r="518" spans="1:50" hidden="1" outlineLevel="1">
      <c r="A518" t="s">
        <v>2647</v>
      </c>
      <c r="B518" t="s">
        <v>2651</v>
      </c>
      <c r="C518" s="1">
        <f t="shared" si="195"/>
        <v>15603</v>
      </c>
      <c r="D518" s="7">
        <f>RANK(N518,(N518:P518,Q518:AE518))</f>
        <v>2</v>
      </c>
      <c r="E518" s="7">
        <f>RANK(O518,(N518:P518,Q518:AE518))</f>
        <v>1</v>
      </c>
      <c r="F518" s="7">
        <f>IF(P518&gt;0,RANK(P518,(N518:P518,Q518:AE518)),0)</f>
        <v>0</v>
      </c>
      <c r="G518" s="1">
        <f t="shared" si="196"/>
        <v>2496</v>
      </c>
      <c r="H518" s="2">
        <f t="shared" si="194"/>
        <v>0.15996923668525284</v>
      </c>
      <c r="I518" s="2"/>
      <c r="J518" s="2">
        <f t="shared" si="197"/>
        <v>0.40505031083765941</v>
      </c>
      <c r="K518" s="2">
        <f t="shared" si="198"/>
        <v>0.56501954752291228</v>
      </c>
      <c r="L518" s="2">
        <f t="shared" si="199"/>
        <v>0</v>
      </c>
      <c r="M518" s="2">
        <f t="shared" si="200"/>
        <v>2.9930141639428309E-2</v>
      </c>
      <c r="N518" s="1">
        <v>6320</v>
      </c>
      <c r="O518" s="1">
        <v>8816</v>
      </c>
      <c r="R518" s="1">
        <v>444</v>
      </c>
      <c r="AA518" s="1">
        <v>23</v>
      </c>
      <c r="AG518" s="7">
        <f>IF(Q518&gt;0,RANK(Q518,(N518:P518,Q518:AE518)),0)</f>
        <v>0</v>
      </c>
      <c r="AH518" s="7">
        <f>IF(R518&gt;0,RANK(R518,(N518:P518,Q518:AE518)),0)</f>
        <v>3</v>
      </c>
      <c r="AI518" s="7">
        <f>IF(T518&gt;0,RANK(T518,(N518:P518,Q518:AE518)),0)</f>
        <v>0</v>
      </c>
      <c r="AJ518" s="7">
        <f>IF(S518&gt;0,RANK(S518,(N518:P518,Q518:AE518)),0)</f>
        <v>0</v>
      </c>
      <c r="AK518" s="2">
        <f t="shared" si="201"/>
        <v>0</v>
      </c>
      <c r="AL518" s="2">
        <f t="shared" si="202"/>
        <v>2.8456066141126706E-2</v>
      </c>
      <c r="AM518" s="2">
        <f t="shared" si="203"/>
        <v>0</v>
      </c>
      <c r="AN518" s="2">
        <f t="shared" si="204"/>
        <v>0</v>
      </c>
      <c r="AP518" t="s">
        <v>2647</v>
      </c>
      <c r="AQ518" t="s">
        <v>2651</v>
      </c>
      <c r="AR518">
        <v>11</v>
      </c>
      <c r="AT518" s="104">
        <v>13</v>
      </c>
      <c r="AU518" s="102">
        <v>217</v>
      </c>
      <c r="AV518" s="108">
        <f t="shared" si="205"/>
        <v>13217</v>
      </c>
      <c r="AX518" s="7" t="s">
        <v>538</v>
      </c>
    </row>
    <row r="519" spans="1:50" hidden="1" outlineLevel="1">
      <c r="A519" t="s">
        <v>2648</v>
      </c>
      <c r="B519" t="s">
        <v>2651</v>
      </c>
      <c r="C519" s="1">
        <f t="shared" si="195"/>
        <v>10363</v>
      </c>
      <c r="D519" s="7">
        <f>RANK(N519,(N519:P519,Q519:AE519))</f>
        <v>2</v>
      </c>
      <c r="E519" s="7">
        <f>RANK(O519,(N519:P519,Q519:AE519))</f>
        <v>1</v>
      </c>
      <c r="F519" s="7">
        <f>IF(P519&gt;0,RANK(P519,(N519:P519,Q519:AE519)),0)</f>
        <v>0</v>
      </c>
      <c r="G519" s="1">
        <f t="shared" si="196"/>
        <v>3567</v>
      </c>
      <c r="H519" s="2">
        <f t="shared" si="194"/>
        <v>0.34420534594229468</v>
      </c>
      <c r="I519" s="2"/>
      <c r="J519" s="2">
        <f t="shared" si="197"/>
        <v>0.31380874264209208</v>
      </c>
      <c r="K519" s="2">
        <f t="shared" si="198"/>
        <v>0.65801408858438681</v>
      </c>
      <c r="L519" s="2">
        <f t="shared" si="199"/>
        <v>0</v>
      </c>
      <c r="M519" s="2">
        <f t="shared" si="200"/>
        <v>2.8177168773521055E-2</v>
      </c>
      <c r="N519" s="1">
        <v>3252</v>
      </c>
      <c r="O519" s="1">
        <v>6819</v>
      </c>
      <c r="R519" s="1">
        <v>263</v>
      </c>
      <c r="AA519" s="1">
        <v>29</v>
      </c>
      <c r="AG519" s="7">
        <f>IF(Q519&gt;0,RANK(Q519,(N519:P519,Q519:AE519)),0)</f>
        <v>0</v>
      </c>
      <c r="AH519" s="7">
        <f>IF(R519&gt;0,RANK(R519,(N519:P519,Q519:AE519)),0)</f>
        <v>3</v>
      </c>
      <c r="AI519" s="7">
        <f>IF(T519&gt;0,RANK(T519,(N519:P519,Q519:AE519)),0)</f>
        <v>0</v>
      </c>
      <c r="AJ519" s="7">
        <f>IF(S519&gt;0,RANK(S519,(N519:P519,Q519:AE519)),0)</f>
        <v>0</v>
      </c>
      <c r="AK519" s="2">
        <f t="shared" si="201"/>
        <v>0</v>
      </c>
      <c r="AL519" s="2">
        <f t="shared" si="202"/>
        <v>2.5378751326835858E-2</v>
      </c>
      <c r="AM519" s="2">
        <f t="shared" si="203"/>
        <v>0</v>
      </c>
      <c r="AN519" s="2">
        <f t="shared" si="204"/>
        <v>0</v>
      </c>
      <c r="AP519" t="s">
        <v>2648</v>
      </c>
      <c r="AQ519" t="s">
        <v>2651</v>
      </c>
      <c r="AR519">
        <v>11</v>
      </c>
      <c r="AT519" s="104">
        <v>13</v>
      </c>
      <c r="AU519" s="102">
        <v>219</v>
      </c>
      <c r="AV519" s="108">
        <f t="shared" si="205"/>
        <v>13219</v>
      </c>
      <c r="AX519" s="7" t="s">
        <v>538</v>
      </c>
    </row>
    <row r="520" spans="1:50" hidden="1" outlineLevel="1">
      <c r="A520" t="s">
        <v>1473</v>
      </c>
      <c r="B520" t="s">
        <v>2651</v>
      </c>
      <c r="C520" s="1">
        <f t="shared" si="195"/>
        <v>3390</v>
      </c>
      <c r="D520" s="7">
        <f>RANK(N520,(N520:P520,Q520:AE520))</f>
        <v>2</v>
      </c>
      <c r="E520" s="7">
        <f>RANK(O520,(N520:P520,Q520:AE520))</f>
        <v>1</v>
      </c>
      <c r="F520" s="7">
        <f>IF(P520&gt;0,RANK(P520,(N520:P520,Q520:AE520)),0)</f>
        <v>0</v>
      </c>
      <c r="G520" s="1">
        <f t="shared" si="196"/>
        <v>732</v>
      </c>
      <c r="H520" s="2">
        <f t="shared" si="194"/>
        <v>0.21592920353982301</v>
      </c>
      <c r="I520" s="2"/>
      <c r="J520" s="2">
        <f t="shared" si="197"/>
        <v>0.37463126843657818</v>
      </c>
      <c r="K520" s="2">
        <f t="shared" si="198"/>
        <v>0.59056047197640116</v>
      </c>
      <c r="L520" s="2">
        <f t="shared" si="199"/>
        <v>0</v>
      </c>
      <c r="M520" s="2">
        <f t="shared" si="200"/>
        <v>3.4808259587020607E-2</v>
      </c>
      <c r="N520" s="1">
        <v>1270</v>
      </c>
      <c r="O520" s="1">
        <v>2002</v>
      </c>
      <c r="R520" s="1">
        <v>105</v>
      </c>
      <c r="AA520" s="1">
        <v>13</v>
      </c>
      <c r="AG520" s="7">
        <f>IF(Q520&gt;0,RANK(Q520,(N520:P520,Q520:AE520)),0)</f>
        <v>0</v>
      </c>
      <c r="AH520" s="7">
        <f>IF(R520&gt;0,RANK(R520,(N520:P520,Q520:AE520)),0)</f>
        <v>3</v>
      </c>
      <c r="AI520" s="7">
        <f>IF(T520&gt;0,RANK(T520,(N520:P520,Q520:AE520)),0)</f>
        <v>0</v>
      </c>
      <c r="AJ520" s="7">
        <f>IF(S520&gt;0,RANK(S520,(N520:P520,Q520:AE520)),0)</f>
        <v>0</v>
      </c>
      <c r="AK520" s="2">
        <f t="shared" si="201"/>
        <v>0</v>
      </c>
      <c r="AL520" s="2">
        <f t="shared" si="202"/>
        <v>3.0973451327433628E-2</v>
      </c>
      <c r="AM520" s="2">
        <f t="shared" si="203"/>
        <v>0</v>
      </c>
      <c r="AN520" s="2">
        <f t="shared" si="204"/>
        <v>0</v>
      </c>
      <c r="AP520" t="s">
        <v>1473</v>
      </c>
      <c r="AQ520" t="s">
        <v>2651</v>
      </c>
      <c r="AR520">
        <v>10</v>
      </c>
      <c r="AT520" s="104">
        <v>13</v>
      </c>
      <c r="AU520" s="102">
        <v>221</v>
      </c>
      <c r="AV520" s="108">
        <f t="shared" si="205"/>
        <v>13221</v>
      </c>
      <c r="AX520" s="7" t="s">
        <v>538</v>
      </c>
    </row>
    <row r="521" spans="1:50" hidden="1" outlineLevel="1">
      <c r="A521" t="s">
        <v>1474</v>
      </c>
      <c r="B521" t="s">
        <v>2651</v>
      </c>
      <c r="C521" s="1">
        <f t="shared" si="195"/>
        <v>20555</v>
      </c>
      <c r="D521" s="7">
        <f>RANK(N521,(N521:P521,Q521:AE521))</f>
        <v>2</v>
      </c>
      <c r="E521" s="7">
        <f>RANK(O521,(N521:P521,Q521:AE521))</f>
        <v>1</v>
      </c>
      <c r="F521" s="7">
        <f>IF(P521&gt;0,RANK(P521,(N521:P521,Q521:AE521)),0)</f>
        <v>0</v>
      </c>
      <c r="G521" s="1">
        <f t="shared" si="196"/>
        <v>7721</v>
      </c>
      <c r="H521" s="2">
        <f t="shared" si="194"/>
        <v>0.37562636828022378</v>
      </c>
      <c r="I521" s="2"/>
      <c r="J521" s="2">
        <f t="shared" si="197"/>
        <v>0.29807832644125515</v>
      </c>
      <c r="K521" s="2">
        <f t="shared" si="198"/>
        <v>0.67370469472147898</v>
      </c>
      <c r="L521" s="2">
        <f t="shared" si="199"/>
        <v>0</v>
      </c>
      <c r="M521" s="2">
        <f t="shared" si="200"/>
        <v>2.8216978837265816E-2</v>
      </c>
      <c r="N521" s="1">
        <v>6127</v>
      </c>
      <c r="O521" s="1">
        <v>13848</v>
      </c>
      <c r="R521" s="1">
        <v>564</v>
      </c>
      <c r="AA521" s="1">
        <v>16</v>
      </c>
      <c r="AG521" s="7">
        <f>IF(Q521&gt;0,RANK(Q521,(N521:P521,Q521:AE521)),0)</f>
        <v>0</v>
      </c>
      <c r="AH521" s="7">
        <f>IF(R521&gt;0,RANK(R521,(N521:P521,Q521:AE521)),0)</f>
        <v>3</v>
      </c>
      <c r="AI521" s="7">
        <f>IF(T521&gt;0,RANK(T521,(N521:P521,Q521:AE521)),0)</f>
        <v>0</v>
      </c>
      <c r="AJ521" s="7">
        <f>IF(S521&gt;0,RANK(S521,(N521:P521,Q521:AE521)),0)</f>
        <v>0</v>
      </c>
      <c r="AK521" s="2">
        <f t="shared" si="201"/>
        <v>0</v>
      </c>
      <c r="AL521" s="2">
        <f t="shared" si="202"/>
        <v>2.7438579421065434E-2</v>
      </c>
      <c r="AM521" s="2">
        <f t="shared" si="203"/>
        <v>0</v>
      </c>
      <c r="AN521" s="2">
        <f t="shared" si="204"/>
        <v>0</v>
      </c>
      <c r="AP521" t="s">
        <v>1474</v>
      </c>
      <c r="AQ521" t="s">
        <v>2651</v>
      </c>
      <c r="AR521">
        <v>7</v>
      </c>
      <c r="AT521" s="104">
        <v>13</v>
      </c>
      <c r="AU521" s="102">
        <v>223</v>
      </c>
      <c r="AV521" s="108">
        <f t="shared" si="205"/>
        <v>13223</v>
      </c>
      <c r="AX521" s="7" t="s">
        <v>538</v>
      </c>
    </row>
    <row r="522" spans="1:50" hidden="1" outlineLevel="1">
      <c r="A522" t="s">
        <v>1475</v>
      </c>
      <c r="B522" t="s">
        <v>2651</v>
      </c>
      <c r="C522" s="1">
        <f t="shared" si="195"/>
        <v>5632</v>
      </c>
      <c r="D522" s="7">
        <f>RANK(N522,(N522:P522,Q522:AE522))</f>
        <v>2</v>
      </c>
      <c r="E522" s="7">
        <f>RANK(O522,(N522:P522,Q522:AE522))</f>
        <v>1</v>
      </c>
      <c r="F522" s="7">
        <f>IF(P522&gt;0,RANK(P522,(N522:P522,Q522:AE522)),0)</f>
        <v>0</v>
      </c>
      <c r="G522" s="1">
        <f t="shared" si="196"/>
        <v>502</v>
      </c>
      <c r="H522" s="2">
        <f t="shared" si="194"/>
        <v>8.9133522727272721E-2</v>
      </c>
      <c r="I522" s="2"/>
      <c r="J522" s="2">
        <f t="shared" si="197"/>
        <v>0.44833096590909088</v>
      </c>
      <c r="K522" s="2">
        <f t="shared" si="198"/>
        <v>0.53746448863636365</v>
      </c>
      <c r="L522" s="2">
        <f t="shared" si="199"/>
        <v>0</v>
      </c>
      <c r="M522" s="2">
        <f t="shared" si="200"/>
        <v>1.4204545454545525E-2</v>
      </c>
      <c r="N522" s="1">
        <v>2525</v>
      </c>
      <c r="O522" s="1">
        <v>3027</v>
      </c>
      <c r="R522" s="1">
        <v>77</v>
      </c>
      <c r="AA522" s="1">
        <v>3</v>
      </c>
      <c r="AG522" s="7">
        <f>IF(Q522&gt;0,RANK(Q522,(N522:P522,Q522:AE522)),0)</f>
        <v>0</v>
      </c>
      <c r="AH522" s="7">
        <f>IF(R522&gt;0,RANK(R522,(N522:P522,Q522:AE522)),0)</f>
        <v>3</v>
      </c>
      <c r="AI522" s="7">
        <f>IF(T522&gt;0,RANK(T522,(N522:P522,Q522:AE522)),0)</f>
        <v>0</v>
      </c>
      <c r="AJ522" s="7">
        <f>IF(S522&gt;0,RANK(S522,(N522:P522,Q522:AE522)),0)</f>
        <v>0</v>
      </c>
      <c r="AK522" s="2">
        <f t="shared" si="201"/>
        <v>0</v>
      </c>
      <c r="AL522" s="2">
        <f t="shared" si="202"/>
        <v>1.3671875E-2</v>
      </c>
      <c r="AM522" s="2">
        <f t="shared" si="203"/>
        <v>0</v>
      </c>
      <c r="AN522" s="2">
        <f t="shared" si="204"/>
        <v>0</v>
      </c>
      <c r="AP522" t="s">
        <v>1475</v>
      </c>
      <c r="AQ522" t="s">
        <v>2651</v>
      </c>
      <c r="AR522">
        <v>8</v>
      </c>
      <c r="AT522" s="104">
        <v>13</v>
      </c>
      <c r="AU522" s="102">
        <v>225</v>
      </c>
      <c r="AV522" s="108">
        <f t="shared" si="205"/>
        <v>13225</v>
      </c>
      <c r="AX522" s="7" t="s">
        <v>538</v>
      </c>
    </row>
    <row r="523" spans="1:50" hidden="1" outlineLevel="1">
      <c r="A523" t="s">
        <v>1494</v>
      </c>
      <c r="B523" t="s">
        <v>2651</v>
      </c>
      <c r="C523" s="1">
        <f t="shared" si="195"/>
        <v>6366</v>
      </c>
      <c r="D523" s="7">
        <f>RANK(N523,(N523:P523,Q523:AE523))</f>
        <v>2</v>
      </c>
      <c r="E523" s="7">
        <f>RANK(O523,(N523:P523,Q523:AE523))</f>
        <v>1</v>
      </c>
      <c r="F523" s="7">
        <f>IF(P523&gt;0,RANK(P523,(N523:P523,Q523:AE523)),0)</f>
        <v>0</v>
      </c>
      <c r="G523" s="1">
        <f t="shared" si="196"/>
        <v>2332</v>
      </c>
      <c r="H523" s="2">
        <f t="shared" si="194"/>
        <v>0.36632108074143888</v>
      </c>
      <c r="I523" s="2"/>
      <c r="J523" s="2">
        <f t="shared" si="197"/>
        <v>0.30191643103989946</v>
      </c>
      <c r="K523" s="2">
        <f t="shared" si="198"/>
        <v>0.66823751178133839</v>
      </c>
      <c r="L523" s="2">
        <f t="shared" si="199"/>
        <v>0</v>
      </c>
      <c r="M523" s="2">
        <f t="shared" si="200"/>
        <v>2.9846057178762209E-2</v>
      </c>
      <c r="N523" s="1">
        <v>1922</v>
      </c>
      <c r="O523" s="1">
        <v>4254</v>
      </c>
      <c r="R523" s="1">
        <v>179</v>
      </c>
      <c r="AA523" s="1">
        <v>11</v>
      </c>
      <c r="AG523" s="7">
        <f>IF(Q523&gt;0,RANK(Q523,(N523:P523,Q523:AE523)),0)</f>
        <v>0</v>
      </c>
      <c r="AH523" s="7">
        <f>IF(R523&gt;0,RANK(R523,(N523:P523,Q523:AE523)),0)</f>
        <v>3</v>
      </c>
      <c r="AI523" s="7">
        <f>IF(T523&gt;0,RANK(T523,(N523:P523,Q523:AE523)),0)</f>
        <v>0</v>
      </c>
      <c r="AJ523" s="7">
        <f>IF(S523&gt;0,RANK(S523,(N523:P523,Q523:AE523)),0)</f>
        <v>0</v>
      </c>
      <c r="AK523" s="2">
        <f t="shared" si="201"/>
        <v>0</v>
      </c>
      <c r="AL523" s="2">
        <f t="shared" si="202"/>
        <v>2.8118127552623311E-2</v>
      </c>
      <c r="AM523" s="2">
        <f t="shared" si="203"/>
        <v>0</v>
      </c>
      <c r="AN523" s="2">
        <f t="shared" si="204"/>
        <v>0</v>
      </c>
      <c r="AP523" t="s">
        <v>1494</v>
      </c>
      <c r="AQ523" t="s">
        <v>2651</v>
      </c>
      <c r="AR523">
        <v>9</v>
      </c>
      <c r="AT523" s="104">
        <v>13</v>
      </c>
      <c r="AU523" s="102">
        <v>227</v>
      </c>
      <c r="AV523" s="108">
        <f t="shared" si="205"/>
        <v>13227</v>
      </c>
      <c r="AX523" s="7" t="s">
        <v>538</v>
      </c>
    </row>
    <row r="524" spans="1:50" hidden="1" outlineLevel="1">
      <c r="A524" t="s">
        <v>2859</v>
      </c>
      <c r="B524" t="s">
        <v>2651</v>
      </c>
      <c r="C524" s="1">
        <f t="shared" si="195"/>
        <v>4072</v>
      </c>
      <c r="D524" s="7">
        <f>RANK(N524,(N524:P524,Q524:AE524))</f>
        <v>2</v>
      </c>
      <c r="E524" s="7">
        <f>RANK(O524,(N524:P524,Q524:AE524))</f>
        <v>1</v>
      </c>
      <c r="F524" s="7">
        <f>IF(P524&gt;0,RANK(P524,(N524:P524,Q524:AE524)),0)</f>
        <v>0</v>
      </c>
      <c r="G524" s="1">
        <f t="shared" si="196"/>
        <v>2105</v>
      </c>
      <c r="H524" s="2">
        <f t="shared" si="194"/>
        <v>0.51694499017681728</v>
      </c>
      <c r="I524" s="2"/>
      <c r="J524" s="2">
        <f t="shared" si="197"/>
        <v>0.23649312377210216</v>
      </c>
      <c r="K524" s="2">
        <f t="shared" si="198"/>
        <v>0.75343811394891946</v>
      </c>
      <c r="L524" s="2">
        <f t="shared" si="199"/>
        <v>0</v>
      </c>
      <c r="M524" s="2">
        <f t="shared" si="200"/>
        <v>1.0068762278978349E-2</v>
      </c>
      <c r="N524" s="1">
        <v>963</v>
      </c>
      <c r="O524" s="1">
        <v>3068</v>
      </c>
      <c r="R524" s="1">
        <v>36</v>
      </c>
      <c r="AA524" s="1">
        <v>5</v>
      </c>
      <c r="AG524" s="7">
        <f>IF(Q524&gt;0,RANK(Q524,(N524:P524,Q524:AE524)),0)</f>
        <v>0</v>
      </c>
      <c r="AH524" s="7">
        <f>IF(R524&gt;0,RANK(R524,(N524:P524,Q524:AE524)),0)</f>
        <v>3</v>
      </c>
      <c r="AI524" s="7">
        <f>IF(T524&gt;0,RANK(T524,(N524:P524,Q524:AE524)),0)</f>
        <v>0</v>
      </c>
      <c r="AJ524" s="7">
        <f>IF(S524&gt;0,RANK(S524,(N524:P524,Q524:AE524)),0)</f>
        <v>0</v>
      </c>
      <c r="AK524" s="2">
        <f t="shared" si="201"/>
        <v>0</v>
      </c>
      <c r="AL524" s="2">
        <f t="shared" si="202"/>
        <v>8.840864440078585E-3</v>
      </c>
      <c r="AM524" s="2">
        <f t="shared" si="203"/>
        <v>0</v>
      </c>
      <c r="AN524" s="2">
        <f t="shared" si="204"/>
        <v>0</v>
      </c>
      <c r="AP524" t="s">
        <v>2859</v>
      </c>
      <c r="AQ524" t="s">
        <v>2651</v>
      </c>
      <c r="AR524">
        <v>1</v>
      </c>
      <c r="AT524" s="104">
        <v>13</v>
      </c>
      <c r="AU524" s="102">
        <v>229</v>
      </c>
      <c r="AV524" s="108">
        <f t="shared" si="205"/>
        <v>13229</v>
      </c>
      <c r="AX524" s="7" t="s">
        <v>538</v>
      </c>
    </row>
    <row r="525" spans="1:50" hidden="1" outlineLevel="1">
      <c r="A525" t="s">
        <v>1495</v>
      </c>
      <c r="B525" t="s">
        <v>2651</v>
      </c>
      <c r="C525" s="1">
        <f t="shared" si="195"/>
        <v>4143</v>
      </c>
      <c r="D525" s="7">
        <f>RANK(N525,(N525:P525,Q525:AE525))</f>
        <v>2</v>
      </c>
      <c r="E525" s="7">
        <f>RANK(O525,(N525:P525,Q525:AE525))</f>
        <v>1</v>
      </c>
      <c r="F525" s="7">
        <f>IF(P525&gt;0,RANK(P525,(N525:P525,Q525:AE525)),0)</f>
        <v>0</v>
      </c>
      <c r="G525" s="1">
        <f t="shared" si="196"/>
        <v>1591</v>
      </c>
      <c r="H525" s="2">
        <f t="shared" si="194"/>
        <v>0.38402124064687426</v>
      </c>
      <c r="I525" s="2"/>
      <c r="J525" s="2">
        <f t="shared" si="197"/>
        <v>0.29736905623944004</v>
      </c>
      <c r="K525" s="2">
        <f t="shared" si="198"/>
        <v>0.68139029688631425</v>
      </c>
      <c r="L525" s="2">
        <f t="shared" si="199"/>
        <v>0</v>
      </c>
      <c r="M525" s="2">
        <f t="shared" si="200"/>
        <v>2.1240646874245761E-2</v>
      </c>
      <c r="N525" s="1">
        <v>1232</v>
      </c>
      <c r="O525" s="1">
        <v>2823</v>
      </c>
      <c r="R525" s="1">
        <v>85</v>
      </c>
      <c r="AA525" s="1">
        <v>3</v>
      </c>
      <c r="AG525" s="7">
        <f>IF(Q525&gt;0,RANK(Q525,(N525:P525,Q525:AE525)),0)</f>
        <v>0</v>
      </c>
      <c r="AH525" s="7">
        <f>IF(R525&gt;0,RANK(R525,(N525:P525,Q525:AE525)),0)</f>
        <v>3</v>
      </c>
      <c r="AI525" s="7">
        <f>IF(T525&gt;0,RANK(T525,(N525:P525,Q525:AE525)),0)</f>
        <v>0</v>
      </c>
      <c r="AJ525" s="7">
        <f>IF(S525&gt;0,RANK(S525,(N525:P525,Q525:AE525)),0)</f>
        <v>0</v>
      </c>
      <c r="AK525" s="2">
        <f t="shared" si="201"/>
        <v>0</v>
      </c>
      <c r="AL525" s="2">
        <f t="shared" si="202"/>
        <v>2.0516533912623702E-2</v>
      </c>
      <c r="AM525" s="2">
        <f t="shared" si="203"/>
        <v>0</v>
      </c>
      <c r="AN525" s="2">
        <f t="shared" si="204"/>
        <v>0</v>
      </c>
      <c r="AP525" t="s">
        <v>1495</v>
      </c>
      <c r="AQ525" t="s">
        <v>2651</v>
      </c>
      <c r="AR525">
        <v>3</v>
      </c>
      <c r="AT525" s="104">
        <v>13</v>
      </c>
      <c r="AU525" s="102">
        <v>231</v>
      </c>
      <c r="AV525" s="108">
        <f t="shared" si="205"/>
        <v>13231</v>
      </c>
      <c r="AX525" s="7" t="s">
        <v>538</v>
      </c>
    </row>
    <row r="526" spans="1:50" hidden="1" outlineLevel="1">
      <c r="A526" t="s">
        <v>1579</v>
      </c>
      <c r="B526" t="s">
        <v>2651</v>
      </c>
      <c r="C526" s="1">
        <f t="shared" si="195"/>
        <v>8618</v>
      </c>
      <c r="D526" s="7">
        <f>RANK(N526,(N526:P526,Q526:AE526))</f>
        <v>2</v>
      </c>
      <c r="E526" s="7">
        <f>RANK(O526,(N526:P526,Q526:AE526))</f>
        <v>1</v>
      </c>
      <c r="F526" s="7">
        <f>IF(P526&gt;0,RANK(P526,(N526:P526,Q526:AE526)),0)</f>
        <v>0</v>
      </c>
      <c r="G526" s="1">
        <f t="shared" si="196"/>
        <v>1731</v>
      </c>
      <c r="H526" s="2">
        <f t="shared" si="194"/>
        <v>0.20085866790438617</v>
      </c>
      <c r="I526" s="2"/>
      <c r="J526" s="2">
        <f t="shared" si="197"/>
        <v>0.38605244836388952</v>
      </c>
      <c r="K526" s="2">
        <f t="shared" si="198"/>
        <v>0.58691111626827575</v>
      </c>
      <c r="L526" s="2">
        <f t="shared" si="199"/>
        <v>0</v>
      </c>
      <c r="M526" s="2">
        <f t="shared" si="200"/>
        <v>2.7036435367834732E-2</v>
      </c>
      <c r="N526" s="1">
        <v>3327</v>
      </c>
      <c r="O526" s="1">
        <v>5058</v>
      </c>
      <c r="R526" s="1">
        <v>225</v>
      </c>
      <c r="AA526" s="1">
        <v>8</v>
      </c>
      <c r="AG526" s="7">
        <f>IF(Q526&gt;0,RANK(Q526,(N526:P526,Q526:AE526)),0)</f>
        <v>0</v>
      </c>
      <c r="AH526" s="7">
        <f>IF(R526&gt;0,RANK(R526,(N526:P526,Q526:AE526)),0)</f>
        <v>3</v>
      </c>
      <c r="AI526" s="7">
        <f>IF(T526&gt;0,RANK(T526,(N526:P526,Q526:AE526)),0)</f>
        <v>0</v>
      </c>
      <c r="AJ526" s="7">
        <f>IF(S526&gt;0,RANK(S526,(N526:P526,Q526:AE526)),0)</f>
        <v>0</v>
      </c>
      <c r="AK526" s="2">
        <f t="shared" si="201"/>
        <v>0</v>
      </c>
      <c r="AL526" s="2">
        <f t="shared" si="202"/>
        <v>2.6108145741471338E-2</v>
      </c>
      <c r="AM526" s="2">
        <f t="shared" si="203"/>
        <v>0</v>
      </c>
      <c r="AN526" s="2">
        <f t="shared" si="204"/>
        <v>0</v>
      </c>
      <c r="AP526" t="s">
        <v>1579</v>
      </c>
      <c r="AQ526" t="s">
        <v>2651</v>
      </c>
      <c r="AR526">
        <v>7</v>
      </c>
      <c r="AT526" s="104">
        <v>13</v>
      </c>
      <c r="AU526" s="102">
        <v>233</v>
      </c>
      <c r="AV526" s="108">
        <f t="shared" si="205"/>
        <v>13233</v>
      </c>
      <c r="AX526" s="7" t="s">
        <v>538</v>
      </c>
    </row>
    <row r="527" spans="1:50" hidden="1" outlineLevel="1">
      <c r="A527" t="s">
        <v>2894</v>
      </c>
      <c r="B527" t="s">
        <v>2651</v>
      </c>
      <c r="C527" s="1">
        <f t="shared" si="195"/>
        <v>2464</v>
      </c>
      <c r="D527" s="7">
        <f>RANK(N527,(N527:P527,Q527:AE527))</f>
        <v>2</v>
      </c>
      <c r="E527" s="7">
        <f>RANK(O527,(N527:P527,Q527:AE527))</f>
        <v>1</v>
      </c>
      <c r="F527" s="7">
        <f>IF(P527&gt;0,RANK(P527,(N527:P527,Q527:AE527)),0)</f>
        <v>0</v>
      </c>
      <c r="G527" s="1">
        <f t="shared" si="196"/>
        <v>804</v>
      </c>
      <c r="H527" s="2">
        <f t="shared" si="194"/>
        <v>0.32629870129870131</v>
      </c>
      <c r="I527" s="2"/>
      <c r="J527" s="2">
        <f t="shared" si="197"/>
        <v>0.33198051948051949</v>
      </c>
      <c r="K527" s="2">
        <f t="shared" si="198"/>
        <v>0.65827922077922074</v>
      </c>
      <c r="L527" s="2">
        <f t="shared" si="199"/>
        <v>0</v>
      </c>
      <c r="M527" s="2">
        <f t="shared" si="200"/>
        <v>9.7402597402598268E-3</v>
      </c>
      <c r="N527" s="1">
        <v>818</v>
      </c>
      <c r="O527" s="1">
        <v>1622</v>
      </c>
      <c r="R527" s="1">
        <v>22</v>
      </c>
      <c r="AA527" s="1">
        <v>2</v>
      </c>
      <c r="AG527" s="7">
        <f>IF(Q527&gt;0,RANK(Q527,(N527:P527,Q527:AE527)),0)</f>
        <v>0</v>
      </c>
      <c r="AH527" s="7">
        <f>IF(R527&gt;0,RANK(R527,(N527:P527,Q527:AE527)),0)</f>
        <v>3</v>
      </c>
      <c r="AI527" s="7">
        <f>IF(T527&gt;0,RANK(T527,(N527:P527,Q527:AE527)),0)</f>
        <v>0</v>
      </c>
      <c r="AJ527" s="7">
        <f>IF(S527&gt;0,RANK(S527,(N527:P527,Q527:AE527)),0)</f>
        <v>0</v>
      </c>
      <c r="AK527" s="2">
        <f t="shared" si="201"/>
        <v>0</v>
      </c>
      <c r="AL527" s="2">
        <f t="shared" si="202"/>
        <v>8.9285714285714281E-3</v>
      </c>
      <c r="AM527" s="2">
        <f t="shared" si="203"/>
        <v>0</v>
      </c>
      <c r="AN527" s="2">
        <f t="shared" si="204"/>
        <v>0</v>
      </c>
      <c r="AP527" t="s">
        <v>2894</v>
      </c>
      <c r="AQ527" t="s">
        <v>2651</v>
      </c>
      <c r="AR527">
        <v>8</v>
      </c>
      <c r="AT527" s="104">
        <v>13</v>
      </c>
      <c r="AU527" s="102">
        <v>235</v>
      </c>
      <c r="AV527" s="108">
        <f t="shared" si="205"/>
        <v>13235</v>
      </c>
      <c r="AX527" s="7" t="s">
        <v>538</v>
      </c>
    </row>
    <row r="528" spans="1:50" hidden="1" outlineLevel="1">
      <c r="A528" t="s">
        <v>1580</v>
      </c>
      <c r="B528" t="s">
        <v>2651</v>
      </c>
      <c r="C528" s="1">
        <f t="shared" si="195"/>
        <v>5182</v>
      </c>
      <c r="D528" s="7">
        <f>RANK(N528,(N528:P528,Q528:AE528))</f>
        <v>2</v>
      </c>
      <c r="E528" s="7">
        <f>RANK(O528,(N528:P528,Q528:AE528))</f>
        <v>1</v>
      </c>
      <c r="F528" s="7">
        <f>IF(P528&gt;0,RANK(P528,(N528:P528,Q528:AE528)),0)</f>
        <v>0</v>
      </c>
      <c r="G528" s="1">
        <f t="shared" si="196"/>
        <v>1065</v>
      </c>
      <c r="H528" s="2">
        <f t="shared" si="194"/>
        <v>0.2055191045928213</v>
      </c>
      <c r="I528" s="2"/>
      <c r="J528" s="2">
        <f t="shared" si="197"/>
        <v>0.38826707834812813</v>
      </c>
      <c r="K528" s="2">
        <f t="shared" si="198"/>
        <v>0.59378618294094943</v>
      </c>
      <c r="L528" s="2">
        <f t="shared" si="199"/>
        <v>0</v>
      </c>
      <c r="M528" s="2">
        <f t="shared" si="200"/>
        <v>1.794673871092245E-2</v>
      </c>
      <c r="N528" s="1">
        <v>2012</v>
      </c>
      <c r="O528" s="1">
        <v>3077</v>
      </c>
      <c r="R528" s="1">
        <v>91</v>
      </c>
      <c r="AA528" s="1">
        <v>2</v>
      </c>
      <c r="AG528" s="7">
        <f>IF(Q528&gt;0,RANK(Q528,(N528:P528,Q528:AE528)),0)</f>
        <v>0</v>
      </c>
      <c r="AH528" s="7">
        <f>IF(R528&gt;0,RANK(R528,(N528:P528,Q528:AE528)),0)</f>
        <v>3</v>
      </c>
      <c r="AI528" s="7">
        <f>IF(T528&gt;0,RANK(T528,(N528:P528,Q528:AE528)),0)</f>
        <v>0</v>
      </c>
      <c r="AJ528" s="7">
        <f>IF(S528&gt;0,RANK(S528,(N528:P528,Q528:AE528)),0)</f>
        <v>0</v>
      </c>
      <c r="AK528" s="2">
        <f t="shared" si="201"/>
        <v>0</v>
      </c>
      <c r="AL528" s="2">
        <f t="shared" si="202"/>
        <v>1.756078734079506E-2</v>
      </c>
      <c r="AM528" s="2">
        <f t="shared" si="203"/>
        <v>0</v>
      </c>
      <c r="AN528" s="2">
        <f t="shared" si="204"/>
        <v>0</v>
      </c>
      <c r="AP528" t="s">
        <v>1580</v>
      </c>
      <c r="AQ528" t="s">
        <v>2651</v>
      </c>
      <c r="AR528">
        <v>10</v>
      </c>
      <c r="AT528" s="104">
        <v>13</v>
      </c>
      <c r="AU528" s="102">
        <v>237</v>
      </c>
      <c r="AV528" s="108">
        <f t="shared" si="205"/>
        <v>13237</v>
      </c>
      <c r="AX528" s="7" t="s">
        <v>538</v>
      </c>
    </row>
    <row r="529" spans="1:50" hidden="1" outlineLevel="1">
      <c r="A529" t="s">
        <v>1620</v>
      </c>
      <c r="B529" t="s">
        <v>2651</v>
      </c>
      <c r="C529" s="1">
        <f t="shared" si="195"/>
        <v>575</v>
      </c>
      <c r="D529" s="7">
        <f>RANK(N529,(N529:P529,Q529:AE529))</f>
        <v>1</v>
      </c>
      <c r="E529" s="7">
        <f>RANK(O529,(N529:P529,Q529:AE529))</f>
        <v>2</v>
      </c>
      <c r="F529" s="7">
        <f>IF(P529&gt;0,RANK(P529,(N529:P529,Q529:AE529)),0)</f>
        <v>0</v>
      </c>
      <c r="G529" s="1">
        <f t="shared" si="196"/>
        <v>260</v>
      </c>
      <c r="H529" s="2">
        <f t="shared" si="194"/>
        <v>0.45217391304347826</v>
      </c>
      <c r="I529" s="2"/>
      <c r="J529" s="2">
        <f t="shared" si="197"/>
        <v>0.70782608695652172</v>
      </c>
      <c r="K529" s="2">
        <f t="shared" si="198"/>
        <v>0.25565217391304346</v>
      </c>
      <c r="L529" s="2">
        <f t="shared" si="199"/>
        <v>0</v>
      </c>
      <c r="M529" s="2">
        <f t="shared" si="200"/>
        <v>3.6521739130434827E-2</v>
      </c>
      <c r="N529" s="1">
        <v>407</v>
      </c>
      <c r="O529" s="1">
        <v>147</v>
      </c>
      <c r="R529" s="1">
        <v>21</v>
      </c>
      <c r="AA529" s="1">
        <v>0</v>
      </c>
      <c r="AG529" s="7">
        <f>IF(Q529&gt;0,RANK(Q529,(N529:P529,Q529:AE529)),0)</f>
        <v>0</v>
      </c>
      <c r="AH529" s="7">
        <f>IF(R529&gt;0,RANK(R529,(N529:P529,Q529:AE529)),0)</f>
        <v>3</v>
      </c>
      <c r="AI529" s="7">
        <f>IF(T529&gt;0,RANK(T529,(N529:P529,Q529:AE529)),0)</f>
        <v>0</v>
      </c>
      <c r="AJ529" s="7">
        <f>IF(S529&gt;0,RANK(S529,(N529:P529,Q529:AE529)),0)</f>
        <v>0</v>
      </c>
      <c r="AK529" s="2">
        <f t="shared" si="201"/>
        <v>0</v>
      </c>
      <c r="AL529" s="2">
        <f t="shared" si="202"/>
        <v>3.6521739130434785E-2</v>
      </c>
      <c r="AM529" s="2">
        <f t="shared" si="203"/>
        <v>0</v>
      </c>
      <c r="AN529" s="2">
        <f t="shared" si="204"/>
        <v>0</v>
      </c>
      <c r="AP529" t="s">
        <v>1620</v>
      </c>
      <c r="AQ529" t="s">
        <v>2651</v>
      </c>
      <c r="AR529">
        <v>2</v>
      </c>
      <c r="AT529" s="104">
        <v>13</v>
      </c>
      <c r="AU529" s="102">
        <v>239</v>
      </c>
      <c r="AV529" s="108">
        <f t="shared" si="205"/>
        <v>13239</v>
      </c>
      <c r="AX529" s="7" t="s">
        <v>538</v>
      </c>
    </row>
    <row r="530" spans="1:50" hidden="1" outlineLevel="1">
      <c r="A530" t="s">
        <v>1621</v>
      </c>
      <c r="B530" t="s">
        <v>2651</v>
      </c>
      <c r="C530" s="1">
        <f t="shared" si="195"/>
        <v>4530</v>
      </c>
      <c r="D530" s="7">
        <f>RANK(N530,(N530:P530,Q530:AE530))</f>
        <v>2</v>
      </c>
      <c r="E530" s="7">
        <f>RANK(O530,(N530:P530,Q530:AE530))</f>
        <v>1</v>
      </c>
      <c r="F530" s="7">
        <f>IF(P530&gt;0,RANK(P530,(N530:P530,Q530:AE530)),0)</f>
        <v>0</v>
      </c>
      <c r="G530" s="1">
        <f t="shared" si="196"/>
        <v>635</v>
      </c>
      <c r="H530" s="2">
        <f t="shared" si="194"/>
        <v>0.1401766004415011</v>
      </c>
      <c r="I530" s="2"/>
      <c r="J530" s="2">
        <f t="shared" si="197"/>
        <v>0.41832229580573954</v>
      </c>
      <c r="K530" s="2">
        <f t="shared" si="198"/>
        <v>0.55849889624724058</v>
      </c>
      <c r="L530" s="2">
        <f t="shared" si="199"/>
        <v>0</v>
      </c>
      <c r="M530" s="2">
        <f t="shared" si="200"/>
        <v>2.3178807947019875E-2</v>
      </c>
      <c r="N530" s="1">
        <v>1895</v>
      </c>
      <c r="O530" s="1">
        <v>2530</v>
      </c>
      <c r="R530" s="1">
        <v>97</v>
      </c>
      <c r="AA530" s="1">
        <v>8</v>
      </c>
      <c r="AG530" s="7">
        <f>IF(Q530&gt;0,RANK(Q530,(N530:P530,Q530:AE530)),0)</f>
        <v>0</v>
      </c>
      <c r="AH530" s="7">
        <f>IF(R530&gt;0,RANK(R530,(N530:P530,Q530:AE530)),0)</f>
        <v>3</v>
      </c>
      <c r="AI530" s="7">
        <f>IF(T530&gt;0,RANK(T530,(N530:P530,Q530:AE530)),0)</f>
        <v>0</v>
      </c>
      <c r="AJ530" s="7">
        <f>IF(S530&gt;0,RANK(S530,(N530:P530,Q530:AE530)),0)</f>
        <v>0</v>
      </c>
      <c r="AK530" s="2">
        <f t="shared" si="201"/>
        <v>0</v>
      </c>
      <c r="AL530" s="2">
        <f t="shared" si="202"/>
        <v>2.141280353200883E-2</v>
      </c>
      <c r="AM530" s="2">
        <f t="shared" si="203"/>
        <v>0</v>
      </c>
      <c r="AN530" s="2">
        <f t="shared" si="204"/>
        <v>0</v>
      </c>
      <c r="AP530" t="s">
        <v>1621</v>
      </c>
      <c r="AQ530" t="s">
        <v>2651</v>
      </c>
      <c r="AR530">
        <v>9</v>
      </c>
      <c r="AT530" s="104">
        <v>13</v>
      </c>
      <c r="AU530" s="102">
        <v>241</v>
      </c>
      <c r="AV530" s="108">
        <f t="shared" si="205"/>
        <v>13241</v>
      </c>
      <c r="AX530" s="7" t="s">
        <v>538</v>
      </c>
    </row>
    <row r="531" spans="1:50" hidden="1" outlineLevel="1">
      <c r="A531" t="s">
        <v>860</v>
      </c>
      <c r="B531" t="s">
        <v>2651</v>
      </c>
      <c r="C531" s="1">
        <f t="shared" si="195"/>
        <v>2105</v>
      </c>
      <c r="D531" s="7">
        <f>RANK(N531,(N531:P531,Q531:AE531))</f>
        <v>1</v>
      </c>
      <c r="E531" s="7">
        <f>RANK(O531,(N531:P531,Q531:AE531))</f>
        <v>2</v>
      </c>
      <c r="F531" s="7">
        <f>IF(P531&gt;0,RANK(P531,(N531:P531,Q531:AE531)),0)</f>
        <v>0</v>
      </c>
      <c r="G531" s="1">
        <f t="shared" si="196"/>
        <v>626</v>
      </c>
      <c r="H531" s="2">
        <f t="shared" si="194"/>
        <v>0.29738717339667459</v>
      </c>
      <c r="I531" s="2"/>
      <c r="J531" s="2">
        <f t="shared" si="197"/>
        <v>0.64180522565320663</v>
      </c>
      <c r="K531" s="2">
        <f t="shared" si="198"/>
        <v>0.34441805225653205</v>
      </c>
      <c r="L531" s="2">
        <f t="shared" si="199"/>
        <v>0</v>
      </c>
      <c r="M531" s="2">
        <f t="shared" si="200"/>
        <v>1.3776722090261317E-2</v>
      </c>
      <c r="N531" s="1">
        <v>1351</v>
      </c>
      <c r="O531" s="1">
        <v>725</v>
      </c>
      <c r="R531" s="1">
        <v>29</v>
      </c>
      <c r="AA531" s="1">
        <v>0</v>
      </c>
      <c r="AG531" s="7">
        <f>IF(Q531&gt;0,RANK(Q531,(N531:P531,Q531:AE531)),0)</f>
        <v>0</v>
      </c>
      <c r="AH531" s="7">
        <f>IF(R531&gt;0,RANK(R531,(N531:P531,Q531:AE531)),0)</f>
        <v>3</v>
      </c>
      <c r="AI531" s="7">
        <f>IF(T531&gt;0,RANK(T531,(N531:P531,Q531:AE531)),0)</f>
        <v>0</v>
      </c>
      <c r="AJ531" s="7">
        <f>IF(S531&gt;0,RANK(S531,(N531:P531,Q531:AE531)),0)</f>
        <v>0</v>
      </c>
      <c r="AK531" s="2">
        <f t="shared" si="201"/>
        <v>0</v>
      </c>
      <c r="AL531" s="2">
        <f t="shared" si="202"/>
        <v>1.3776722090261283E-2</v>
      </c>
      <c r="AM531" s="2">
        <f t="shared" si="203"/>
        <v>0</v>
      </c>
      <c r="AN531" s="2">
        <f t="shared" si="204"/>
        <v>0</v>
      </c>
      <c r="AP531" t="s">
        <v>860</v>
      </c>
      <c r="AQ531" t="s">
        <v>2651</v>
      </c>
      <c r="AR531">
        <v>2</v>
      </c>
      <c r="AT531" s="104">
        <v>13</v>
      </c>
      <c r="AU531" s="102">
        <v>243</v>
      </c>
      <c r="AV531" s="108">
        <f t="shared" si="205"/>
        <v>13243</v>
      </c>
      <c r="AX531" s="7" t="s">
        <v>538</v>
      </c>
    </row>
    <row r="532" spans="1:50" hidden="1" outlineLevel="1">
      <c r="A532" t="s">
        <v>360</v>
      </c>
      <c r="B532" t="s">
        <v>2651</v>
      </c>
      <c r="C532" s="1">
        <f t="shared" si="195"/>
        <v>47824</v>
      </c>
      <c r="D532" s="7">
        <f>RANK(N532,(N532:P532,Q532:AE532))</f>
        <v>1</v>
      </c>
      <c r="E532" s="7">
        <f>RANK(O532,(N532:P532,Q532:AE532))</f>
        <v>2</v>
      </c>
      <c r="F532" s="7">
        <f>IF(P532&gt;0,RANK(P532,(N532:P532,Q532:AE532)),0)</f>
        <v>0</v>
      </c>
      <c r="G532" s="1">
        <f t="shared" si="196"/>
        <v>11133</v>
      </c>
      <c r="H532" s="2">
        <f t="shared" si="194"/>
        <v>0.23279106724657075</v>
      </c>
      <c r="I532" s="2"/>
      <c r="J532" s="2">
        <f t="shared" si="197"/>
        <v>0.60948477751756436</v>
      </c>
      <c r="K532" s="2">
        <f t="shared" si="198"/>
        <v>0.37669371027099363</v>
      </c>
      <c r="L532" s="2">
        <f t="shared" si="199"/>
        <v>0</v>
      </c>
      <c r="M532" s="2">
        <f t="shared" si="200"/>
        <v>1.3821512211442011E-2</v>
      </c>
      <c r="N532" s="1">
        <v>29148</v>
      </c>
      <c r="O532" s="1">
        <v>18015</v>
      </c>
      <c r="R532" s="1">
        <v>621</v>
      </c>
      <c r="AA532" s="1">
        <v>40</v>
      </c>
      <c r="AG532" s="7">
        <f>IF(Q532&gt;0,RANK(Q532,(N532:P532,Q532:AE532)),0)</f>
        <v>0</v>
      </c>
      <c r="AH532" s="7">
        <f>IF(R532&gt;0,RANK(R532,(N532:P532,Q532:AE532)),0)</f>
        <v>3</v>
      </c>
      <c r="AI532" s="7">
        <f>IF(T532&gt;0,RANK(T532,(N532:P532,Q532:AE532)),0)</f>
        <v>0</v>
      </c>
      <c r="AJ532" s="7">
        <f>IF(S532&gt;0,RANK(S532,(N532:P532,Q532:AE532)),0)</f>
        <v>0</v>
      </c>
      <c r="AK532" s="2">
        <f t="shared" si="201"/>
        <v>0</v>
      </c>
      <c r="AL532" s="2">
        <f t="shared" si="202"/>
        <v>1.2985112077617933E-2</v>
      </c>
      <c r="AM532" s="2">
        <f t="shared" si="203"/>
        <v>0</v>
      </c>
      <c r="AN532" s="2">
        <f t="shared" si="204"/>
        <v>0</v>
      </c>
      <c r="AP532" t="s">
        <v>360</v>
      </c>
      <c r="AQ532" t="s">
        <v>2651</v>
      </c>
      <c r="AR532">
        <v>10</v>
      </c>
      <c r="AT532" s="104">
        <v>13</v>
      </c>
      <c r="AU532" s="102">
        <v>245</v>
      </c>
      <c r="AV532" s="108">
        <f t="shared" si="205"/>
        <v>13245</v>
      </c>
      <c r="AX532" s="7" t="s">
        <v>538</v>
      </c>
    </row>
    <row r="533" spans="1:50" hidden="1" outlineLevel="1">
      <c r="A533" t="s">
        <v>327</v>
      </c>
      <c r="B533" t="s">
        <v>2651</v>
      </c>
      <c r="C533" s="1">
        <f t="shared" si="195"/>
        <v>19378</v>
      </c>
      <c r="D533" s="7">
        <f>RANK(N533,(N533:P533,Q533:AE533))</f>
        <v>2</v>
      </c>
      <c r="E533" s="7">
        <f>RANK(O533,(N533:P533,Q533:AE533))</f>
        <v>1</v>
      </c>
      <c r="F533" s="7">
        <f>IF(P533&gt;0,RANK(P533,(N533:P533,Q533:AE533)),0)</f>
        <v>0</v>
      </c>
      <c r="G533" s="1">
        <f t="shared" si="196"/>
        <v>3352</v>
      </c>
      <c r="H533" s="2">
        <f t="shared" si="194"/>
        <v>0.17297966766436165</v>
      </c>
      <c r="I533" s="2"/>
      <c r="J533" s="2">
        <f t="shared" si="197"/>
        <v>0.39673856951181752</v>
      </c>
      <c r="K533" s="2">
        <f t="shared" si="198"/>
        <v>0.5697182371761792</v>
      </c>
      <c r="L533" s="2">
        <f t="shared" si="199"/>
        <v>0</v>
      </c>
      <c r="M533" s="2">
        <f t="shared" si="200"/>
        <v>3.3543193312003283E-2</v>
      </c>
      <c r="N533" s="1">
        <v>7688</v>
      </c>
      <c r="O533" s="1">
        <v>11040</v>
      </c>
      <c r="R533" s="1">
        <v>634</v>
      </c>
      <c r="AA533" s="1">
        <v>16</v>
      </c>
      <c r="AG533" s="7">
        <f>IF(Q533&gt;0,RANK(Q533,(N533:P533,Q533:AE533)),0)</f>
        <v>0</v>
      </c>
      <c r="AH533" s="7">
        <f>IF(R533&gt;0,RANK(R533,(N533:P533,Q533:AE533)),0)</f>
        <v>3</v>
      </c>
      <c r="AI533" s="7">
        <f>IF(T533&gt;0,RANK(T533,(N533:P533,Q533:AE533)),0)</f>
        <v>0</v>
      </c>
      <c r="AJ533" s="7">
        <f>IF(S533&gt;0,RANK(S533,(N533:P533,Q533:AE533)),0)</f>
        <v>0</v>
      </c>
      <c r="AK533" s="2">
        <f t="shared" si="201"/>
        <v>0</v>
      </c>
      <c r="AL533" s="2">
        <f t="shared" si="202"/>
        <v>3.2717514707400142E-2</v>
      </c>
      <c r="AM533" s="2">
        <f t="shared" si="203"/>
        <v>0</v>
      </c>
      <c r="AN533" s="2">
        <f t="shared" si="204"/>
        <v>0</v>
      </c>
      <c r="AP533" t="s">
        <v>327</v>
      </c>
      <c r="AQ533" t="s">
        <v>2651</v>
      </c>
      <c r="AR533">
        <v>11</v>
      </c>
      <c r="AT533" s="104">
        <v>13</v>
      </c>
      <c r="AU533" s="102">
        <v>247</v>
      </c>
      <c r="AV533" s="108">
        <f t="shared" si="205"/>
        <v>13247</v>
      </c>
      <c r="AX533" s="7" t="s">
        <v>538</v>
      </c>
    </row>
    <row r="534" spans="1:50" hidden="1" outlineLevel="1">
      <c r="A534" t="s">
        <v>2162</v>
      </c>
      <c r="B534" t="s">
        <v>2651</v>
      </c>
      <c r="C534" s="1">
        <f t="shared" si="195"/>
        <v>936</v>
      </c>
      <c r="D534" s="7">
        <f>RANK(N534,(N534:P534,Q534:AE534))</f>
        <v>2</v>
      </c>
      <c r="E534" s="7">
        <f>RANK(O534,(N534:P534,Q534:AE534))</f>
        <v>1</v>
      </c>
      <c r="F534" s="7">
        <f>IF(P534&gt;0,RANK(P534,(N534:P534,Q534:AE534)),0)</f>
        <v>0</v>
      </c>
      <c r="G534" s="1">
        <f t="shared" si="196"/>
        <v>213</v>
      </c>
      <c r="H534" s="2">
        <f t="shared" si="194"/>
        <v>0.22756410256410256</v>
      </c>
      <c r="I534" s="2"/>
      <c r="J534" s="2">
        <f t="shared" si="197"/>
        <v>0.37606837606837606</v>
      </c>
      <c r="K534" s="2">
        <f t="shared" si="198"/>
        <v>0.6036324786324786</v>
      </c>
      <c r="L534" s="2">
        <f t="shared" si="199"/>
        <v>0</v>
      </c>
      <c r="M534" s="2">
        <f t="shared" si="200"/>
        <v>2.0299145299145338E-2</v>
      </c>
      <c r="N534" s="1">
        <v>352</v>
      </c>
      <c r="O534" s="1">
        <v>565</v>
      </c>
      <c r="R534" s="1">
        <v>19</v>
      </c>
      <c r="AA534" s="1">
        <v>0</v>
      </c>
      <c r="AG534" s="7">
        <f>IF(Q534&gt;0,RANK(Q534,(N534:P534,Q534:AE534)),0)</f>
        <v>0</v>
      </c>
      <c r="AH534" s="7">
        <f>IF(R534&gt;0,RANK(R534,(N534:P534,Q534:AE534)),0)</f>
        <v>3</v>
      </c>
      <c r="AI534" s="7">
        <f>IF(T534&gt;0,RANK(T534,(N534:P534,Q534:AE534)),0)</f>
        <v>0</v>
      </c>
      <c r="AJ534" s="7">
        <f>IF(S534&gt;0,RANK(S534,(N534:P534,Q534:AE534)),0)</f>
        <v>0</v>
      </c>
      <c r="AK534" s="2">
        <f t="shared" si="201"/>
        <v>0</v>
      </c>
      <c r="AL534" s="2">
        <f t="shared" si="202"/>
        <v>2.02991452991453E-2</v>
      </c>
      <c r="AM534" s="2">
        <f t="shared" si="203"/>
        <v>0</v>
      </c>
      <c r="AN534" s="2">
        <f t="shared" si="204"/>
        <v>0</v>
      </c>
      <c r="AP534" t="s">
        <v>2162</v>
      </c>
      <c r="AQ534" t="s">
        <v>2651</v>
      </c>
      <c r="AR534">
        <v>2</v>
      </c>
      <c r="AT534" s="104">
        <v>13</v>
      </c>
      <c r="AU534" s="102">
        <v>249</v>
      </c>
      <c r="AV534" s="108">
        <f t="shared" si="205"/>
        <v>13249</v>
      </c>
      <c r="AX534" s="7" t="s">
        <v>538</v>
      </c>
    </row>
    <row r="535" spans="1:50" hidden="1" outlineLevel="1">
      <c r="A535" t="s">
        <v>1460</v>
      </c>
      <c r="B535" t="s">
        <v>2651</v>
      </c>
      <c r="C535" s="1">
        <f t="shared" si="195"/>
        <v>3984</v>
      </c>
      <c r="D535" s="7">
        <f>RANK(N535,(N535:P535,Q535:AE535))</f>
        <v>2</v>
      </c>
      <c r="E535" s="7">
        <f>RANK(O535,(N535:P535,Q535:AE535))</f>
        <v>1</v>
      </c>
      <c r="F535" s="7">
        <f>IF(P535&gt;0,RANK(P535,(N535:P535,Q535:AE535)),0)</f>
        <v>0</v>
      </c>
      <c r="G535" s="1">
        <f t="shared" si="196"/>
        <v>251</v>
      </c>
      <c r="H535" s="2">
        <f t="shared" si="194"/>
        <v>6.300200803212852E-2</v>
      </c>
      <c r="I535" s="2"/>
      <c r="J535" s="2">
        <f t="shared" si="197"/>
        <v>0.46234939759036142</v>
      </c>
      <c r="K535" s="2">
        <f t="shared" si="198"/>
        <v>0.52535140562248994</v>
      </c>
      <c r="L535" s="2">
        <f t="shared" si="199"/>
        <v>0</v>
      </c>
      <c r="M535" s="2">
        <f t="shared" si="200"/>
        <v>1.2299196787148636E-2</v>
      </c>
      <c r="N535" s="1">
        <v>1842</v>
      </c>
      <c r="O535" s="1">
        <v>2093</v>
      </c>
      <c r="R535" s="1">
        <v>49</v>
      </c>
      <c r="AA535" s="1">
        <v>0</v>
      </c>
      <c r="AG535" s="7">
        <f>IF(Q535&gt;0,RANK(Q535,(N535:P535,Q535:AE535)),0)</f>
        <v>0</v>
      </c>
      <c r="AH535" s="7">
        <f>IF(R535&gt;0,RANK(R535,(N535:P535,Q535:AE535)),0)</f>
        <v>3</v>
      </c>
      <c r="AI535" s="7">
        <f>IF(T535&gt;0,RANK(T535,(N535:P535,Q535:AE535)),0)</f>
        <v>0</v>
      </c>
      <c r="AJ535" s="7">
        <f>IF(S535&gt;0,RANK(S535,(N535:P535,Q535:AE535)),0)</f>
        <v>0</v>
      </c>
      <c r="AK535" s="2">
        <f t="shared" si="201"/>
        <v>0</v>
      </c>
      <c r="AL535" s="2">
        <f t="shared" si="202"/>
        <v>1.2299196787148595E-2</v>
      </c>
      <c r="AM535" s="2">
        <f t="shared" si="203"/>
        <v>0</v>
      </c>
      <c r="AN535" s="2">
        <f t="shared" si="204"/>
        <v>0</v>
      </c>
      <c r="AP535" t="s">
        <v>1460</v>
      </c>
      <c r="AQ535" t="s">
        <v>2651</v>
      </c>
      <c r="AR535">
        <v>1</v>
      </c>
      <c r="AT535" s="104">
        <v>13</v>
      </c>
      <c r="AU535" s="102">
        <v>251</v>
      </c>
      <c r="AV535" s="108">
        <f t="shared" si="205"/>
        <v>13251</v>
      </c>
      <c r="AX535" s="7" t="s">
        <v>538</v>
      </c>
    </row>
    <row r="536" spans="1:50" hidden="1" outlineLevel="1">
      <c r="A536" t="s">
        <v>897</v>
      </c>
      <c r="B536" t="s">
        <v>2651</v>
      </c>
      <c r="C536" s="1">
        <f t="shared" si="195"/>
        <v>2000</v>
      </c>
      <c r="D536" s="7">
        <f>RANK(N536,(N536:P536,Q536:AE536))</f>
        <v>2</v>
      </c>
      <c r="E536" s="7">
        <f>RANK(O536,(N536:P536,Q536:AE536))</f>
        <v>1</v>
      </c>
      <c r="F536" s="7">
        <f>IF(P536&gt;0,RANK(P536,(N536:P536,Q536:AE536)),0)</f>
        <v>0</v>
      </c>
      <c r="G536" s="1">
        <f t="shared" si="196"/>
        <v>31</v>
      </c>
      <c r="H536" s="2">
        <f t="shared" si="194"/>
        <v>1.55E-2</v>
      </c>
      <c r="I536" s="2"/>
      <c r="J536" s="2">
        <f t="shared" si="197"/>
        <v>0.47899999999999998</v>
      </c>
      <c r="K536" s="2">
        <f t="shared" si="198"/>
        <v>0.4945</v>
      </c>
      <c r="L536" s="2">
        <f t="shared" si="199"/>
        <v>0</v>
      </c>
      <c r="M536" s="2">
        <f t="shared" si="200"/>
        <v>2.6500000000000024E-2</v>
      </c>
      <c r="N536" s="1">
        <v>958</v>
      </c>
      <c r="O536" s="1">
        <v>989</v>
      </c>
      <c r="R536" s="1">
        <v>52</v>
      </c>
      <c r="AA536" s="1">
        <v>1</v>
      </c>
      <c r="AG536" s="7">
        <f>IF(Q536&gt;0,RANK(Q536,(N536:P536,Q536:AE536)),0)</f>
        <v>0</v>
      </c>
      <c r="AH536" s="7">
        <f>IF(R536&gt;0,RANK(R536,(N536:P536,Q536:AE536)),0)</f>
        <v>3</v>
      </c>
      <c r="AI536" s="7">
        <f>IF(T536&gt;0,RANK(T536,(N536:P536,Q536:AE536)),0)</f>
        <v>0</v>
      </c>
      <c r="AJ536" s="7">
        <f>IF(S536&gt;0,RANK(S536,(N536:P536,Q536:AE536)),0)</f>
        <v>0</v>
      </c>
      <c r="AK536" s="2">
        <f t="shared" si="201"/>
        <v>0</v>
      </c>
      <c r="AL536" s="2">
        <f t="shared" si="202"/>
        <v>2.5999999999999999E-2</v>
      </c>
      <c r="AM536" s="2">
        <f t="shared" si="203"/>
        <v>0</v>
      </c>
      <c r="AN536" s="2">
        <f t="shared" si="204"/>
        <v>0</v>
      </c>
      <c r="AP536" t="s">
        <v>897</v>
      </c>
      <c r="AQ536" t="s">
        <v>2651</v>
      </c>
      <c r="AR536">
        <v>2</v>
      </c>
      <c r="AT536" s="104">
        <v>13</v>
      </c>
      <c r="AU536" s="102">
        <v>253</v>
      </c>
      <c r="AV536" s="108">
        <f t="shared" si="205"/>
        <v>13253</v>
      </c>
      <c r="AX536" s="7" t="s">
        <v>538</v>
      </c>
    </row>
    <row r="537" spans="1:50" hidden="1" outlineLevel="1">
      <c r="A537" t="s">
        <v>1461</v>
      </c>
      <c r="B537" t="s">
        <v>2651</v>
      </c>
      <c r="C537" s="1">
        <f t="shared" si="195"/>
        <v>12720</v>
      </c>
      <c r="D537" s="7">
        <f>RANK(N537,(N537:P537,Q537:AE537))</f>
        <v>2</v>
      </c>
      <c r="E537" s="7">
        <f>RANK(O537,(N537:P537,Q537:AE537))</f>
        <v>1</v>
      </c>
      <c r="F537" s="7">
        <f>IF(P537&gt;0,RANK(P537,(N537:P537,Q537:AE537)),0)</f>
        <v>0</v>
      </c>
      <c r="G537" s="1">
        <f t="shared" si="196"/>
        <v>2959</v>
      </c>
      <c r="H537" s="2">
        <f t="shared" si="194"/>
        <v>0.232625786163522</v>
      </c>
      <c r="I537" s="2"/>
      <c r="J537" s="2">
        <f t="shared" si="197"/>
        <v>0.37413522012578615</v>
      </c>
      <c r="K537" s="2">
        <f t="shared" si="198"/>
        <v>0.60676100628930818</v>
      </c>
      <c r="L537" s="2">
        <f t="shared" si="199"/>
        <v>0</v>
      </c>
      <c r="M537" s="2">
        <f t="shared" si="200"/>
        <v>1.910377358490567E-2</v>
      </c>
      <c r="N537" s="1">
        <v>4759</v>
      </c>
      <c r="O537" s="1">
        <v>7718</v>
      </c>
      <c r="R537" s="1">
        <v>236</v>
      </c>
      <c r="AA537" s="1">
        <v>7</v>
      </c>
      <c r="AG537" s="7">
        <f>IF(Q537&gt;0,RANK(Q537,(N537:P537,Q537:AE537)),0)</f>
        <v>0</v>
      </c>
      <c r="AH537" s="7">
        <f>IF(R537&gt;0,RANK(R537,(N537:P537,Q537:AE537)),0)</f>
        <v>3</v>
      </c>
      <c r="AI537" s="7">
        <f>IF(T537&gt;0,RANK(T537,(N537:P537,Q537:AE537)),0)</f>
        <v>0</v>
      </c>
      <c r="AJ537" s="7">
        <f>IF(S537&gt;0,RANK(S537,(N537:P537,Q537:AE537)),0)</f>
        <v>0</v>
      </c>
      <c r="AK537" s="2">
        <f t="shared" si="201"/>
        <v>0</v>
      </c>
      <c r="AL537" s="2">
        <f t="shared" si="202"/>
        <v>1.8553459119496855E-2</v>
      </c>
      <c r="AM537" s="2">
        <f t="shared" si="203"/>
        <v>0</v>
      </c>
      <c r="AN537" s="2">
        <f t="shared" si="204"/>
        <v>0</v>
      </c>
      <c r="AP537" t="s">
        <v>1461</v>
      </c>
      <c r="AQ537" t="s">
        <v>2651</v>
      </c>
      <c r="AR537">
        <v>3</v>
      </c>
      <c r="AT537" s="104">
        <v>13</v>
      </c>
      <c r="AU537" s="102">
        <v>255</v>
      </c>
      <c r="AV537" s="108">
        <f t="shared" si="205"/>
        <v>13255</v>
      </c>
      <c r="AX537" s="7" t="s">
        <v>538</v>
      </c>
    </row>
    <row r="538" spans="1:50" hidden="1" outlineLevel="1">
      <c r="A538" t="s">
        <v>1462</v>
      </c>
      <c r="B538" t="s">
        <v>2651</v>
      </c>
      <c r="C538" s="1">
        <f t="shared" si="195"/>
        <v>5956</v>
      </c>
      <c r="D538" s="7">
        <f>RANK(N538,(N538:P538,Q538:AE538))</f>
        <v>2</v>
      </c>
      <c r="E538" s="7">
        <f>RANK(O538,(N538:P538,Q538:AE538))</f>
        <v>1</v>
      </c>
      <c r="F538" s="7">
        <f>IF(P538&gt;0,RANK(P538,(N538:P538,Q538:AE538)),0)</f>
        <v>0</v>
      </c>
      <c r="G538" s="1">
        <f t="shared" si="196"/>
        <v>1069</v>
      </c>
      <c r="H538" s="2">
        <f t="shared" si="194"/>
        <v>0.17948287441235727</v>
      </c>
      <c r="I538" s="2"/>
      <c r="J538" s="2">
        <f t="shared" si="197"/>
        <v>0.40060443250503691</v>
      </c>
      <c r="K538" s="2">
        <f t="shared" si="198"/>
        <v>0.58008730691739419</v>
      </c>
      <c r="L538" s="2">
        <f t="shared" si="199"/>
        <v>0</v>
      </c>
      <c r="M538" s="2">
        <f t="shared" si="200"/>
        <v>1.9308260577568959E-2</v>
      </c>
      <c r="N538" s="1">
        <v>2386</v>
      </c>
      <c r="O538" s="1">
        <v>3455</v>
      </c>
      <c r="R538" s="1">
        <v>115</v>
      </c>
      <c r="AA538" s="1">
        <v>0</v>
      </c>
      <c r="AG538" s="7">
        <f>IF(Q538&gt;0,RANK(Q538,(N538:P538,Q538:AE538)),0)</f>
        <v>0</v>
      </c>
      <c r="AH538" s="7">
        <f>IF(R538&gt;0,RANK(R538,(N538:P538,Q538:AE538)),0)</f>
        <v>3</v>
      </c>
      <c r="AI538" s="7">
        <f>IF(T538&gt;0,RANK(T538,(N538:P538,Q538:AE538)),0)</f>
        <v>0</v>
      </c>
      <c r="AJ538" s="7">
        <f>IF(S538&gt;0,RANK(S538,(N538:P538,Q538:AE538)),0)</f>
        <v>0</v>
      </c>
      <c r="AK538" s="2">
        <f t="shared" si="201"/>
        <v>0</v>
      </c>
      <c r="AL538" s="2">
        <f t="shared" si="202"/>
        <v>1.9308260577568837E-2</v>
      </c>
      <c r="AM538" s="2">
        <f t="shared" si="203"/>
        <v>0</v>
      </c>
      <c r="AN538" s="2">
        <f t="shared" si="204"/>
        <v>0</v>
      </c>
      <c r="AP538" t="s">
        <v>1462</v>
      </c>
      <c r="AQ538" t="s">
        <v>2651</v>
      </c>
      <c r="AR538">
        <v>9</v>
      </c>
      <c r="AT538" s="104">
        <v>13</v>
      </c>
      <c r="AU538" s="102">
        <v>257</v>
      </c>
      <c r="AV538" s="108">
        <f t="shared" si="205"/>
        <v>13257</v>
      </c>
      <c r="AX538" s="7" t="s">
        <v>538</v>
      </c>
    </row>
    <row r="539" spans="1:50" hidden="1" outlineLevel="1">
      <c r="A539" t="s">
        <v>1892</v>
      </c>
      <c r="B539" t="s">
        <v>2651</v>
      </c>
      <c r="C539" s="1">
        <f t="shared" si="195"/>
        <v>1218</v>
      </c>
      <c r="D539" s="7">
        <f>RANK(N539,(N539:P539,Q539:AE539))</f>
        <v>1</v>
      </c>
      <c r="E539" s="7">
        <f>RANK(O539,(N539:P539,Q539:AE539))</f>
        <v>2</v>
      </c>
      <c r="F539" s="7">
        <f>IF(P539&gt;0,RANK(P539,(N539:P539,Q539:AE539)),0)</f>
        <v>0</v>
      </c>
      <c r="G539" s="1">
        <f t="shared" si="196"/>
        <v>443</v>
      </c>
      <c r="H539" s="2">
        <f t="shared" si="194"/>
        <v>0.36371100164203612</v>
      </c>
      <c r="I539" s="2"/>
      <c r="J539" s="2">
        <f t="shared" si="197"/>
        <v>0.67569786535303777</v>
      </c>
      <c r="K539" s="2">
        <f t="shared" si="198"/>
        <v>0.31198686371100165</v>
      </c>
      <c r="L539" s="2">
        <f t="shared" si="199"/>
        <v>0</v>
      </c>
      <c r="M539" s="2">
        <f t="shared" si="200"/>
        <v>1.2315270935960576E-2</v>
      </c>
      <c r="N539" s="1">
        <v>823</v>
      </c>
      <c r="O539" s="1">
        <v>380</v>
      </c>
      <c r="R539" s="1">
        <v>15</v>
      </c>
      <c r="AA539" s="1">
        <v>0</v>
      </c>
      <c r="AG539" s="7">
        <f>IF(Q539&gt;0,RANK(Q539,(N539:P539,Q539:AE539)),0)</f>
        <v>0</v>
      </c>
      <c r="AH539" s="7">
        <f>IF(R539&gt;0,RANK(R539,(N539:P539,Q539:AE539)),0)</f>
        <v>3</v>
      </c>
      <c r="AI539" s="7">
        <f>IF(T539&gt;0,RANK(T539,(N539:P539,Q539:AE539)),0)</f>
        <v>0</v>
      </c>
      <c r="AJ539" s="7">
        <f>IF(S539&gt;0,RANK(S539,(N539:P539,Q539:AE539)),0)</f>
        <v>0</v>
      </c>
      <c r="AK539" s="2">
        <f t="shared" si="201"/>
        <v>0</v>
      </c>
      <c r="AL539" s="2">
        <f t="shared" si="202"/>
        <v>1.2315270935960592E-2</v>
      </c>
      <c r="AM539" s="2">
        <f t="shared" si="203"/>
        <v>0</v>
      </c>
      <c r="AN539" s="2">
        <f t="shared" si="204"/>
        <v>0</v>
      </c>
      <c r="AP539" t="s">
        <v>1892</v>
      </c>
      <c r="AQ539" t="s">
        <v>2651</v>
      </c>
      <c r="AR539">
        <v>2</v>
      </c>
      <c r="AT539" s="104">
        <v>13</v>
      </c>
      <c r="AU539" s="102">
        <v>259</v>
      </c>
      <c r="AV539" s="108">
        <f t="shared" si="205"/>
        <v>13259</v>
      </c>
      <c r="AX539" s="7" t="s">
        <v>538</v>
      </c>
    </row>
    <row r="540" spans="1:50" hidden="1" outlineLevel="1">
      <c r="A540" t="s">
        <v>1624</v>
      </c>
      <c r="B540" t="s">
        <v>2651</v>
      </c>
      <c r="C540" s="1">
        <f t="shared" ref="C540:C571" si="206">SUM(N540:AE540)</f>
        <v>7523</v>
      </c>
      <c r="D540" s="7">
        <f>RANK(N540,(N540:P540,Q540:AE540))</f>
        <v>1</v>
      </c>
      <c r="E540" s="7">
        <f>RANK(O540,(N540:P540,Q540:AE540))</f>
        <v>2</v>
      </c>
      <c r="F540" s="7">
        <f>IF(P540&gt;0,RANK(P540,(N540:P540,Q540:AE540)),0)</f>
        <v>0</v>
      </c>
      <c r="G540" s="1">
        <f t="shared" ref="G540:G571" si="207">MAX(N540:P540)-LARGE(N540:P540,2)</f>
        <v>904</v>
      </c>
      <c r="H540" s="2">
        <f t="shared" si="194"/>
        <v>0.12016482786122558</v>
      </c>
      <c r="I540" s="2"/>
      <c r="J540" s="2">
        <f t="shared" ref="J540:J571" si="208">IF($C540=0,"-",N540/$C540)</f>
        <v>0.55204040941113919</v>
      </c>
      <c r="K540" s="2">
        <f t="shared" ref="K540:K571" si="209">IF($C540=0,"-",O540/$C540)</f>
        <v>0.43187558154991362</v>
      </c>
      <c r="L540" s="2">
        <f t="shared" ref="L540:L571" si="210">IF($C540=0,"-",P540/$C540)</f>
        <v>0</v>
      </c>
      <c r="M540" s="2">
        <f t="shared" ref="M540:M571" si="211">IF(C540=0,"-",(1-J540-K540-L540))</f>
        <v>1.6084009038947189E-2</v>
      </c>
      <c r="N540" s="1">
        <v>4153</v>
      </c>
      <c r="O540" s="1">
        <v>3249</v>
      </c>
      <c r="R540" s="1">
        <v>120</v>
      </c>
      <c r="AA540" s="1">
        <v>1</v>
      </c>
      <c r="AG540" s="7">
        <f>IF(Q540&gt;0,RANK(Q540,(N540:P540,Q540:AE540)),0)</f>
        <v>0</v>
      </c>
      <c r="AH540" s="7">
        <f>IF(R540&gt;0,RANK(R540,(N540:P540,Q540:AE540)),0)</f>
        <v>3</v>
      </c>
      <c r="AI540" s="7">
        <f>IF(T540&gt;0,RANK(T540,(N540:P540,Q540:AE540)),0)</f>
        <v>0</v>
      </c>
      <c r="AJ540" s="7">
        <f>IF(S540&gt;0,RANK(S540,(N540:P540,Q540:AE540)),0)</f>
        <v>0</v>
      </c>
      <c r="AK540" s="2">
        <f t="shared" ref="AK540:AK571" si="212">IF($C540=0,"-",Q540/$C540)</f>
        <v>0</v>
      </c>
      <c r="AL540" s="2">
        <f t="shared" ref="AL540:AL571" si="213">IF($C540=0,"-",R540/$C540)</f>
        <v>1.5951083344410474E-2</v>
      </c>
      <c r="AM540" s="2">
        <f t="shared" ref="AM540:AM571" si="214">IF($C540=0,"-",T540/$C540)</f>
        <v>0</v>
      </c>
      <c r="AN540" s="2">
        <f t="shared" ref="AN540:AN571" si="215">IF($C540=0,"-",S540/$C540)</f>
        <v>0</v>
      </c>
      <c r="AP540" t="s">
        <v>1624</v>
      </c>
      <c r="AQ540" t="s">
        <v>2651</v>
      </c>
      <c r="AR540">
        <v>2</v>
      </c>
      <c r="AT540" s="104">
        <v>13</v>
      </c>
      <c r="AU540" s="102">
        <v>261</v>
      </c>
      <c r="AV540" s="108">
        <f t="shared" ref="AV540:AV570" si="216">AT540*1000+AU540</f>
        <v>13261</v>
      </c>
      <c r="AX540" s="7" t="s">
        <v>538</v>
      </c>
    </row>
    <row r="541" spans="1:50" hidden="1" outlineLevel="1">
      <c r="A541" t="s">
        <v>326</v>
      </c>
      <c r="B541" t="s">
        <v>2651</v>
      </c>
      <c r="C541" s="1">
        <f t="shared" si="206"/>
        <v>2024</v>
      </c>
      <c r="D541" s="7">
        <f>RANK(N541,(N541:P541,Q541:AE541))</f>
        <v>1</v>
      </c>
      <c r="E541" s="7">
        <f>RANK(O541,(N541:P541,Q541:AE541))</f>
        <v>2</v>
      </c>
      <c r="F541" s="7">
        <f>IF(P541&gt;0,RANK(P541,(N541:P541,Q541:AE541)),0)</f>
        <v>0</v>
      </c>
      <c r="G541" s="1">
        <f t="shared" si="207"/>
        <v>727</v>
      </c>
      <c r="H541" s="2">
        <f t="shared" si="194"/>
        <v>0.35918972332015808</v>
      </c>
      <c r="I541" s="2"/>
      <c r="J541" s="2">
        <f t="shared" si="208"/>
        <v>0.67292490118577075</v>
      </c>
      <c r="K541" s="2">
        <f t="shared" si="209"/>
        <v>0.31373517786561267</v>
      </c>
      <c r="L541" s="2">
        <f t="shared" si="210"/>
        <v>0</v>
      </c>
      <c r="M541" s="2">
        <f t="shared" si="211"/>
        <v>1.3339920948616579E-2</v>
      </c>
      <c r="N541" s="1">
        <v>1362</v>
      </c>
      <c r="O541" s="1">
        <v>635</v>
      </c>
      <c r="R541" s="1">
        <v>27</v>
      </c>
      <c r="AA541" s="1">
        <v>0</v>
      </c>
      <c r="AG541" s="7">
        <f>IF(Q541&gt;0,RANK(Q541,(N541:P541,Q541:AE541)),0)</f>
        <v>0</v>
      </c>
      <c r="AH541" s="7">
        <f>IF(R541&gt;0,RANK(R541,(N541:P541,Q541:AE541)),0)</f>
        <v>3</v>
      </c>
      <c r="AI541" s="7">
        <f>IF(T541&gt;0,RANK(T541,(N541:P541,Q541:AE541)),0)</f>
        <v>0</v>
      </c>
      <c r="AJ541" s="7">
        <f>IF(S541&gt;0,RANK(S541,(N541:P541,Q541:AE541)),0)</f>
        <v>0</v>
      </c>
      <c r="AK541" s="2">
        <f t="shared" si="212"/>
        <v>0</v>
      </c>
      <c r="AL541" s="2">
        <f t="shared" si="213"/>
        <v>1.33399209486166E-2</v>
      </c>
      <c r="AM541" s="2">
        <f t="shared" si="214"/>
        <v>0</v>
      </c>
      <c r="AN541" s="2">
        <f t="shared" si="215"/>
        <v>0</v>
      </c>
      <c r="AP541" t="s">
        <v>326</v>
      </c>
      <c r="AQ541" t="s">
        <v>2651</v>
      </c>
      <c r="AR541">
        <v>3</v>
      </c>
      <c r="AT541" s="104">
        <v>13</v>
      </c>
      <c r="AU541" s="102">
        <v>263</v>
      </c>
      <c r="AV541" s="108">
        <f t="shared" si="216"/>
        <v>13263</v>
      </c>
      <c r="AX541" s="7" t="s">
        <v>538</v>
      </c>
    </row>
    <row r="542" spans="1:50" hidden="1" outlineLevel="1">
      <c r="A542" t="s">
        <v>2177</v>
      </c>
      <c r="B542" t="s">
        <v>2651</v>
      </c>
      <c r="C542" s="1">
        <f t="shared" si="206"/>
        <v>561</v>
      </c>
      <c r="D542" s="7">
        <f>RANK(N542,(N542:P542,Q542:AE542))</f>
        <v>1</v>
      </c>
      <c r="E542" s="7">
        <f>RANK(O542,(N542:P542,Q542:AE542))</f>
        <v>2</v>
      </c>
      <c r="F542" s="7">
        <f>IF(P542&gt;0,RANK(P542,(N542:P542,Q542:AE542)),0)</f>
        <v>0</v>
      </c>
      <c r="G542" s="1">
        <f t="shared" si="207"/>
        <v>212</v>
      </c>
      <c r="H542" s="2">
        <f t="shared" si="194"/>
        <v>0.37789661319073081</v>
      </c>
      <c r="I542" s="2"/>
      <c r="J542" s="2">
        <f t="shared" si="208"/>
        <v>0.68449197860962563</v>
      </c>
      <c r="K542" s="2">
        <f t="shared" si="209"/>
        <v>0.30659536541889482</v>
      </c>
      <c r="L542" s="2">
        <f t="shared" si="210"/>
        <v>0</v>
      </c>
      <c r="M542" s="2">
        <f t="shared" si="211"/>
        <v>8.912655971479555E-3</v>
      </c>
      <c r="N542" s="1">
        <v>384</v>
      </c>
      <c r="O542" s="1">
        <v>172</v>
      </c>
      <c r="R542" s="1">
        <v>5</v>
      </c>
      <c r="AA542" s="1">
        <v>0</v>
      </c>
      <c r="AG542" s="7">
        <f>IF(Q542&gt;0,RANK(Q542,(N542:P542,Q542:AE542)),0)</f>
        <v>0</v>
      </c>
      <c r="AH542" s="7">
        <f>IF(R542&gt;0,RANK(R542,(N542:P542,Q542:AE542)),0)</f>
        <v>3</v>
      </c>
      <c r="AI542" s="7">
        <f>IF(T542&gt;0,RANK(T542,(N542:P542,Q542:AE542)),0)</f>
        <v>0</v>
      </c>
      <c r="AJ542" s="7">
        <f>IF(S542&gt;0,RANK(S542,(N542:P542,Q542:AE542)),0)</f>
        <v>0</v>
      </c>
      <c r="AK542" s="2">
        <f t="shared" si="212"/>
        <v>0</v>
      </c>
      <c r="AL542" s="2">
        <f t="shared" si="213"/>
        <v>8.9126559714795012E-3</v>
      </c>
      <c r="AM542" s="2">
        <f t="shared" si="214"/>
        <v>0</v>
      </c>
      <c r="AN542" s="2">
        <f t="shared" si="215"/>
        <v>0</v>
      </c>
      <c r="AP542" t="s">
        <v>2177</v>
      </c>
      <c r="AQ542" t="s">
        <v>2651</v>
      </c>
      <c r="AR542">
        <v>10</v>
      </c>
      <c r="AT542" s="104">
        <v>13</v>
      </c>
      <c r="AU542" s="102">
        <v>265</v>
      </c>
      <c r="AV542" s="108">
        <f t="shared" si="216"/>
        <v>13265</v>
      </c>
      <c r="AX542" s="7" t="s">
        <v>538</v>
      </c>
    </row>
    <row r="543" spans="1:50" hidden="1" outlineLevel="1">
      <c r="A543" t="s">
        <v>2178</v>
      </c>
      <c r="B543" t="s">
        <v>2651</v>
      </c>
      <c r="C543" s="1">
        <f t="shared" si="206"/>
        <v>4583</v>
      </c>
      <c r="D543" s="7">
        <f>RANK(N543,(N543:P543,Q543:AE543))</f>
        <v>2</v>
      </c>
      <c r="E543" s="7">
        <f>RANK(O543,(N543:P543,Q543:AE543))</f>
        <v>1</v>
      </c>
      <c r="F543" s="7">
        <f>IF(P543&gt;0,RANK(P543,(N543:P543,Q543:AE543)),0)</f>
        <v>0</v>
      </c>
      <c r="G543" s="1">
        <f t="shared" si="207"/>
        <v>1249</v>
      </c>
      <c r="H543" s="2">
        <f t="shared" si="194"/>
        <v>0.27252891119354133</v>
      </c>
      <c r="I543" s="2"/>
      <c r="J543" s="2">
        <f t="shared" si="208"/>
        <v>0.35762600916430287</v>
      </c>
      <c r="K543" s="2">
        <f t="shared" si="209"/>
        <v>0.63015492035784426</v>
      </c>
      <c r="L543" s="2">
        <f t="shared" si="210"/>
        <v>0</v>
      </c>
      <c r="M543" s="2">
        <f t="shared" si="211"/>
        <v>1.2219070477852867E-2</v>
      </c>
      <c r="N543" s="1">
        <v>1639</v>
      </c>
      <c r="O543" s="1">
        <v>2888</v>
      </c>
      <c r="R543" s="1">
        <v>55</v>
      </c>
      <c r="AA543" s="1">
        <v>1</v>
      </c>
      <c r="AG543" s="7">
        <f>IF(Q543&gt;0,RANK(Q543,(N543:P543,Q543:AE543)),0)</f>
        <v>0</v>
      </c>
      <c r="AH543" s="7">
        <f>IF(R543&gt;0,RANK(R543,(N543:P543,Q543:AE543)),0)</f>
        <v>3</v>
      </c>
      <c r="AI543" s="7">
        <f>IF(T543&gt;0,RANK(T543,(N543:P543,Q543:AE543)),0)</f>
        <v>0</v>
      </c>
      <c r="AJ543" s="7">
        <f>IF(S543&gt;0,RANK(S543,(N543:P543,Q543:AE543)),0)</f>
        <v>0</v>
      </c>
      <c r="AK543" s="2">
        <f t="shared" si="212"/>
        <v>0</v>
      </c>
      <c r="AL543" s="2">
        <f t="shared" si="213"/>
        <v>1.2000872790748417E-2</v>
      </c>
      <c r="AM543" s="2">
        <f t="shared" si="214"/>
        <v>0</v>
      </c>
      <c r="AN543" s="2">
        <f t="shared" si="215"/>
        <v>0</v>
      </c>
      <c r="AP543" t="s">
        <v>2178</v>
      </c>
      <c r="AQ543" t="s">
        <v>2651</v>
      </c>
      <c r="AR543">
        <v>1</v>
      </c>
      <c r="AT543" s="104">
        <v>13</v>
      </c>
      <c r="AU543" s="102">
        <v>267</v>
      </c>
      <c r="AV543" s="108">
        <f t="shared" si="216"/>
        <v>13267</v>
      </c>
      <c r="AX543" s="7" t="s">
        <v>538</v>
      </c>
    </row>
    <row r="544" spans="1:50" hidden="1" outlineLevel="1">
      <c r="A544" t="s">
        <v>2930</v>
      </c>
      <c r="B544" t="s">
        <v>2651</v>
      </c>
      <c r="C544" s="1">
        <f t="shared" si="206"/>
        <v>2287</v>
      </c>
      <c r="D544" s="7">
        <f>RANK(N544,(N544:P544,Q544:AE544))</f>
        <v>2</v>
      </c>
      <c r="E544" s="7">
        <f>RANK(O544,(N544:P544,Q544:AE544))</f>
        <v>1</v>
      </c>
      <c r="F544" s="7">
        <f>IF(P544&gt;0,RANK(P544,(N544:P544,Q544:AE544)),0)</f>
        <v>0</v>
      </c>
      <c r="G544" s="1">
        <f t="shared" si="207"/>
        <v>189</v>
      </c>
      <c r="H544" s="2">
        <f t="shared" si="194"/>
        <v>8.2641014429383472E-2</v>
      </c>
      <c r="I544" s="2"/>
      <c r="J544" s="2">
        <f t="shared" si="208"/>
        <v>0.44731088762571053</v>
      </c>
      <c r="K544" s="2">
        <f t="shared" si="209"/>
        <v>0.52995190205509402</v>
      </c>
      <c r="L544" s="2">
        <f t="shared" si="210"/>
        <v>0</v>
      </c>
      <c r="M544" s="2">
        <f t="shared" si="211"/>
        <v>2.27372103191954E-2</v>
      </c>
      <c r="N544" s="1">
        <v>1023</v>
      </c>
      <c r="O544" s="1">
        <v>1212</v>
      </c>
      <c r="R544" s="1">
        <v>52</v>
      </c>
      <c r="AA544" s="1">
        <v>0</v>
      </c>
      <c r="AG544" s="7">
        <f>IF(Q544&gt;0,RANK(Q544,(N544:P544,Q544:AE544)),0)</f>
        <v>0</v>
      </c>
      <c r="AH544" s="7">
        <f>IF(R544&gt;0,RANK(R544,(N544:P544,Q544:AE544)),0)</f>
        <v>3</v>
      </c>
      <c r="AI544" s="7">
        <f>IF(T544&gt;0,RANK(T544,(N544:P544,Q544:AE544)),0)</f>
        <v>0</v>
      </c>
      <c r="AJ544" s="7">
        <f>IF(S544&gt;0,RANK(S544,(N544:P544,Q544:AE544)),0)</f>
        <v>0</v>
      </c>
      <c r="AK544" s="2">
        <f t="shared" si="212"/>
        <v>0</v>
      </c>
      <c r="AL544" s="2">
        <f t="shared" si="213"/>
        <v>2.2737210319195452E-2</v>
      </c>
      <c r="AM544" s="2">
        <f t="shared" si="214"/>
        <v>0</v>
      </c>
      <c r="AN544" s="2">
        <f t="shared" si="215"/>
        <v>0</v>
      </c>
      <c r="AP544" t="s">
        <v>2930</v>
      </c>
      <c r="AQ544" t="s">
        <v>2651</v>
      </c>
      <c r="AR544">
        <v>2</v>
      </c>
      <c r="AT544" s="104">
        <v>13</v>
      </c>
      <c r="AU544" s="102">
        <v>269</v>
      </c>
      <c r="AV544" s="108">
        <f t="shared" si="216"/>
        <v>13269</v>
      </c>
      <c r="AX544" s="7" t="s">
        <v>538</v>
      </c>
    </row>
    <row r="545" spans="1:50" hidden="1" outlineLevel="1">
      <c r="A545" t="s">
        <v>2426</v>
      </c>
      <c r="B545" t="s">
        <v>2651</v>
      </c>
      <c r="C545" s="1">
        <f t="shared" si="206"/>
        <v>2711</v>
      </c>
      <c r="D545" s="7">
        <f>RANK(N545,(N545:P545,Q545:AE545))</f>
        <v>2</v>
      </c>
      <c r="E545" s="7">
        <f>RANK(O545,(N545:P545,Q545:AE545))</f>
        <v>1</v>
      </c>
      <c r="F545" s="7">
        <f>IF(P545&gt;0,RANK(P545,(N545:P545,Q545:AE545)),0)</f>
        <v>0</v>
      </c>
      <c r="G545" s="1">
        <f t="shared" si="207"/>
        <v>496</v>
      </c>
      <c r="H545" s="2">
        <f t="shared" si="194"/>
        <v>0.18295831796385098</v>
      </c>
      <c r="I545" s="2"/>
      <c r="J545" s="2">
        <f t="shared" si="208"/>
        <v>0.40280339358170419</v>
      </c>
      <c r="K545" s="2">
        <f t="shared" si="209"/>
        <v>0.58576171154555512</v>
      </c>
      <c r="L545" s="2">
        <f t="shared" si="210"/>
        <v>0</v>
      </c>
      <c r="M545" s="2">
        <f t="shared" si="211"/>
        <v>1.1434894872740742E-2</v>
      </c>
      <c r="N545" s="1">
        <v>1092</v>
      </c>
      <c r="O545" s="1">
        <v>1588</v>
      </c>
      <c r="R545" s="1">
        <v>30</v>
      </c>
      <c r="AA545" s="1">
        <v>1</v>
      </c>
      <c r="AG545" s="7">
        <f>IF(Q545&gt;0,RANK(Q545,(N545:P545,Q545:AE545)),0)</f>
        <v>0</v>
      </c>
      <c r="AH545" s="7">
        <f>IF(R545&gt;0,RANK(R545,(N545:P545,Q545:AE545)),0)</f>
        <v>3</v>
      </c>
      <c r="AI545" s="7">
        <f>IF(T545&gt;0,RANK(T545,(N545:P545,Q545:AE545)),0)</f>
        <v>0</v>
      </c>
      <c r="AJ545" s="7">
        <f>IF(S545&gt;0,RANK(S545,(N545:P545,Q545:AE545)),0)</f>
        <v>0</v>
      </c>
      <c r="AK545" s="2">
        <f t="shared" si="212"/>
        <v>0</v>
      </c>
      <c r="AL545" s="2">
        <f t="shared" si="213"/>
        <v>1.1066027296200664E-2</v>
      </c>
      <c r="AM545" s="2">
        <f t="shared" si="214"/>
        <v>0</v>
      </c>
      <c r="AN545" s="2">
        <f t="shared" si="215"/>
        <v>0</v>
      </c>
      <c r="AP545" t="s">
        <v>2426</v>
      </c>
      <c r="AQ545" t="s">
        <v>2651</v>
      </c>
      <c r="AR545">
        <v>8</v>
      </c>
      <c r="AT545" s="104">
        <v>13</v>
      </c>
      <c r="AU545" s="102">
        <v>271</v>
      </c>
      <c r="AV545" s="108">
        <f t="shared" si="216"/>
        <v>13271</v>
      </c>
      <c r="AX545" s="7" t="s">
        <v>538</v>
      </c>
    </row>
    <row r="546" spans="1:50" hidden="1" outlineLevel="1">
      <c r="A546" t="s">
        <v>2418</v>
      </c>
      <c r="B546" t="s">
        <v>2651</v>
      </c>
      <c r="C546" s="1">
        <f t="shared" si="206"/>
        <v>2700</v>
      </c>
      <c r="D546" s="7">
        <f>RANK(N546,(N546:P546,Q546:AE546))</f>
        <v>1</v>
      </c>
      <c r="E546" s="7">
        <f>RANK(O546,(N546:P546,Q546:AE546))</f>
        <v>2</v>
      </c>
      <c r="F546" s="7">
        <f>IF(P546&gt;0,RANK(P546,(N546:P546,Q546:AE546)),0)</f>
        <v>0</v>
      </c>
      <c r="G546" s="1">
        <f t="shared" si="207"/>
        <v>247</v>
      </c>
      <c r="H546" s="2">
        <f t="shared" si="194"/>
        <v>9.1481481481481483E-2</v>
      </c>
      <c r="I546" s="2"/>
      <c r="J546" s="2">
        <f t="shared" si="208"/>
        <v>0.54222222222222227</v>
      </c>
      <c r="K546" s="2">
        <f t="shared" si="209"/>
        <v>0.45074074074074072</v>
      </c>
      <c r="L546" s="2">
        <f t="shared" si="210"/>
        <v>0</v>
      </c>
      <c r="M546" s="2">
        <f t="shared" si="211"/>
        <v>7.0370370370370083E-3</v>
      </c>
      <c r="N546" s="1">
        <v>1464</v>
      </c>
      <c r="O546" s="1">
        <v>1217</v>
      </c>
      <c r="R546" s="1">
        <v>18</v>
      </c>
      <c r="AA546" s="1">
        <v>1</v>
      </c>
      <c r="AG546" s="7">
        <f>IF(Q546&gt;0,RANK(Q546,(N546:P546,Q546:AE546)),0)</f>
        <v>0</v>
      </c>
      <c r="AH546" s="7">
        <f>IF(R546&gt;0,RANK(R546,(N546:P546,Q546:AE546)),0)</f>
        <v>3</v>
      </c>
      <c r="AI546" s="7">
        <f>IF(T546&gt;0,RANK(T546,(N546:P546,Q546:AE546)),0)</f>
        <v>0</v>
      </c>
      <c r="AJ546" s="7">
        <f>IF(S546&gt;0,RANK(S546,(N546:P546,Q546:AE546)),0)</f>
        <v>0</v>
      </c>
      <c r="AK546" s="2">
        <f t="shared" si="212"/>
        <v>0</v>
      </c>
      <c r="AL546" s="2">
        <f t="shared" si="213"/>
        <v>6.6666666666666671E-3</v>
      </c>
      <c r="AM546" s="2">
        <f t="shared" si="214"/>
        <v>0</v>
      </c>
      <c r="AN546" s="2">
        <f t="shared" si="215"/>
        <v>0</v>
      </c>
      <c r="AP546" t="s">
        <v>2418</v>
      </c>
      <c r="AQ546" t="s">
        <v>2651</v>
      </c>
      <c r="AR546">
        <v>2</v>
      </c>
      <c r="AT546" s="104">
        <v>13</v>
      </c>
      <c r="AU546" s="102">
        <v>273</v>
      </c>
      <c r="AV546" s="108">
        <f t="shared" si="216"/>
        <v>13273</v>
      </c>
      <c r="AX546" s="7" t="s">
        <v>538</v>
      </c>
    </row>
    <row r="547" spans="1:50" hidden="1" outlineLevel="1">
      <c r="A547" t="s">
        <v>2419</v>
      </c>
      <c r="B547" t="s">
        <v>2651</v>
      </c>
      <c r="C547" s="1">
        <f t="shared" si="206"/>
        <v>9834</v>
      </c>
      <c r="D547" s="7">
        <f>RANK(N547,(N547:P547,Q547:AE547))</f>
        <v>2</v>
      </c>
      <c r="E547" s="7">
        <f>RANK(O547,(N547:P547,Q547:AE547))</f>
        <v>1</v>
      </c>
      <c r="F547" s="7">
        <f>IF(P547&gt;0,RANK(P547,(N547:P547,Q547:AE547)),0)</f>
        <v>0</v>
      </c>
      <c r="G547" s="1">
        <f t="shared" si="207"/>
        <v>807</v>
      </c>
      <c r="H547" s="2">
        <f t="shared" si="194"/>
        <v>8.2062233068944473E-2</v>
      </c>
      <c r="I547" s="2"/>
      <c r="J547" s="2">
        <f t="shared" si="208"/>
        <v>0.45047793369941019</v>
      </c>
      <c r="K547" s="2">
        <f t="shared" si="209"/>
        <v>0.53254016676835469</v>
      </c>
      <c r="L547" s="2">
        <f t="shared" si="210"/>
        <v>0</v>
      </c>
      <c r="M547" s="2">
        <f t="shared" si="211"/>
        <v>1.6981899532235056E-2</v>
      </c>
      <c r="N547" s="1">
        <v>4430</v>
      </c>
      <c r="O547" s="1">
        <v>5237</v>
      </c>
      <c r="R547" s="1">
        <v>166</v>
      </c>
      <c r="AA547" s="1">
        <v>1</v>
      </c>
      <c r="AG547" s="7">
        <f>IF(Q547&gt;0,RANK(Q547,(N547:P547,Q547:AE547)),0)</f>
        <v>0</v>
      </c>
      <c r="AH547" s="7">
        <f>IF(R547&gt;0,RANK(R547,(N547:P547,Q547:AE547)),0)</f>
        <v>3</v>
      </c>
      <c r="AI547" s="7">
        <f>IF(T547&gt;0,RANK(T547,(N547:P547,Q547:AE547)),0)</f>
        <v>0</v>
      </c>
      <c r="AJ547" s="7">
        <f>IF(S547&gt;0,RANK(S547,(N547:P547,Q547:AE547)),0)</f>
        <v>0</v>
      </c>
      <c r="AK547" s="2">
        <f t="shared" si="212"/>
        <v>0</v>
      </c>
      <c r="AL547" s="2">
        <f t="shared" si="213"/>
        <v>1.6880211511083994E-2</v>
      </c>
      <c r="AM547" s="2">
        <f t="shared" si="214"/>
        <v>0</v>
      </c>
      <c r="AN547" s="2">
        <f t="shared" si="215"/>
        <v>0</v>
      </c>
      <c r="AP547" t="s">
        <v>2419</v>
      </c>
      <c r="AQ547" t="s">
        <v>2651</v>
      </c>
      <c r="AR547">
        <v>2</v>
      </c>
      <c r="AT547" s="104">
        <v>13</v>
      </c>
      <c r="AU547" s="102">
        <v>275</v>
      </c>
      <c r="AV547" s="108">
        <f t="shared" si="216"/>
        <v>13275</v>
      </c>
      <c r="AX547" s="7" t="s">
        <v>538</v>
      </c>
    </row>
    <row r="548" spans="1:50" hidden="1" outlineLevel="1">
      <c r="A548" t="s">
        <v>2781</v>
      </c>
      <c r="B548" t="s">
        <v>2651</v>
      </c>
      <c r="C548" s="1">
        <f t="shared" si="206"/>
        <v>7747</v>
      </c>
      <c r="D548" s="7">
        <f>RANK(N548,(N548:P548,Q548:AE548))</f>
        <v>2</v>
      </c>
      <c r="E548" s="7">
        <f>RANK(O548,(N548:P548,Q548:AE548))</f>
        <v>1</v>
      </c>
      <c r="F548" s="7">
        <f>IF(P548&gt;0,RANK(P548,(N548:P548,Q548:AE548)),0)</f>
        <v>0</v>
      </c>
      <c r="G548" s="1">
        <f t="shared" si="207"/>
        <v>1978</v>
      </c>
      <c r="H548" s="2">
        <f t="shared" si="194"/>
        <v>0.25532464179682457</v>
      </c>
      <c r="I548" s="2"/>
      <c r="J548" s="2">
        <f t="shared" si="208"/>
        <v>0.36452820446624501</v>
      </c>
      <c r="K548" s="2">
        <f t="shared" si="209"/>
        <v>0.61985284626306958</v>
      </c>
      <c r="L548" s="2">
        <f t="shared" si="210"/>
        <v>0</v>
      </c>
      <c r="M548" s="2">
        <f t="shared" si="211"/>
        <v>1.5618949270685412E-2</v>
      </c>
      <c r="N548" s="1">
        <v>2824</v>
      </c>
      <c r="O548" s="1">
        <v>4802</v>
      </c>
      <c r="R548" s="1">
        <v>115</v>
      </c>
      <c r="AA548" s="1">
        <v>6</v>
      </c>
      <c r="AG548" s="7">
        <f>IF(Q548&gt;0,RANK(Q548,(N548:P548,Q548:AE548)),0)</f>
        <v>0</v>
      </c>
      <c r="AH548" s="7">
        <f>IF(R548&gt;0,RANK(R548,(N548:P548,Q548:AE548)),0)</f>
        <v>3</v>
      </c>
      <c r="AI548" s="7">
        <f>IF(T548&gt;0,RANK(T548,(N548:P548,Q548:AE548)),0)</f>
        <v>0</v>
      </c>
      <c r="AJ548" s="7">
        <f>IF(S548&gt;0,RANK(S548,(N548:P548,Q548:AE548)),0)</f>
        <v>0</v>
      </c>
      <c r="AK548" s="2">
        <f t="shared" si="212"/>
        <v>0</v>
      </c>
      <c r="AL548" s="2">
        <f t="shared" si="213"/>
        <v>1.4844455918420034E-2</v>
      </c>
      <c r="AM548" s="2">
        <f t="shared" si="214"/>
        <v>0</v>
      </c>
      <c r="AN548" s="2">
        <f t="shared" si="215"/>
        <v>0</v>
      </c>
      <c r="AP548" t="s">
        <v>2781</v>
      </c>
      <c r="AQ548" t="s">
        <v>2651</v>
      </c>
      <c r="AR548">
        <v>2</v>
      </c>
      <c r="AT548" s="104">
        <v>13</v>
      </c>
      <c r="AU548" s="102">
        <v>277</v>
      </c>
      <c r="AV548" s="108">
        <f t="shared" si="216"/>
        <v>13277</v>
      </c>
      <c r="AX548" s="7" t="s">
        <v>538</v>
      </c>
    </row>
    <row r="549" spans="1:50" hidden="1" outlineLevel="1">
      <c r="A549" t="s">
        <v>1389</v>
      </c>
      <c r="B549" t="s">
        <v>2651</v>
      </c>
      <c r="C549" s="1">
        <f t="shared" si="206"/>
        <v>6179</v>
      </c>
      <c r="D549" s="7">
        <f>RANK(N549,(N549:P549,Q549:AE549))</f>
        <v>2</v>
      </c>
      <c r="E549" s="7">
        <f>RANK(O549,(N549:P549,Q549:AE549))</f>
        <v>1</v>
      </c>
      <c r="F549" s="7">
        <f>IF(P549&gt;0,RANK(P549,(N549:P549,Q549:AE549)),0)</f>
        <v>0</v>
      </c>
      <c r="G549" s="1">
        <f t="shared" si="207"/>
        <v>2356</v>
      </c>
      <c r="H549" s="2">
        <f t="shared" si="194"/>
        <v>0.38129147111183037</v>
      </c>
      <c r="I549" s="2"/>
      <c r="J549" s="2">
        <f t="shared" si="208"/>
        <v>0.30150509791228353</v>
      </c>
      <c r="K549" s="2">
        <f t="shared" si="209"/>
        <v>0.6827965690241139</v>
      </c>
      <c r="L549" s="2">
        <f t="shared" si="210"/>
        <v>0</v>
      </c>
      <c r="M549" s="2">
        <f t="shared" si="211"/>
        <v>1.5698333063602576E-2</v>
      </c>
      <c r="N549" s="1">
        <v>1863</v>
      </c>
      <c r="O549" s="1">
        <v>4219</v>
      </c>
      <c r="R549" s="1">
        <v>92</v>
      </c>
      <c r="AA549" s="1">
        <v>5</v>
      </c>
      <c r="AG549" s="7">
        <f>IF(Q549&gt;0,RANK(Q549,(N549:P549,Q549:AE549)),0)</f>
        <v>0</v>
      </c>
      <c r="AH549" s="7">
        <f>IF(R549&gt;0,RANK(R549,(N549:P549,Q549:AE549)),0)</f>
        <v>3</v>
      </c>
      <c r="AI549" s="7">
        <f>IF(T549&gt;0,RANK(T549,(N549:P549,Q549:AE549)),0)</f>
        <v>0</v>
      </c>
      <c r="AJ549" s="7">
        <f>IF(S549&gt;0,RANK(S549,(N549:P549,Q549:AE549)),0)</f>
        <v>0</v>
      </c>
      <c r="AK549" s="2">
        <f t="shared" si="212"/>
        <v>0</v>
      </c>
      <c r="AL549" s="2">
        <f t="shared" si="213"/>
        <v>1.4889140637643631E-2</v>
      </c>
      <c r="AM549" s="2">
        <f t="shared" si="214"/>
        <v>0</v>
      </c>
      <c r="AN549" s="2">
        <f t="shared" si="215"/>
        <v>0</v>
      </c>
      <c r="AP549" t="s">
        <v>1389</v>
      </c>
      <c r="AQ549" t="s">
        <v>2651</v>
      </c>
      <c r="AR549">
        <v>1</v>
      </c>
      <c r="AT549" s="104">
        <v>13</v>
      </c>
      <c r="AU549" s="102">
        <v>279</v>
      </c>
      <c r="AV549" s="108">
        <f t="shared" si="216"/>
        <v>13279</v>
      </c>
      <c r="AX549" s="7" t="s">
        <v>538</v>
      </c>
    </row>
    <row r="550" spans="1:50" hidden="1" outlineLevel="1">
      <c r="A550" t="s">
        <v>1390</v>
      </c>
      <c r="B550" t="s">
        <v>2651</v>
      </c>
      <c r="C550" s="1">
        <f t="shared" si="206"/>
        <v>3237</v>
      </c>
      <c r="D550" s="7">
        <f>RANK(N550,(N550:P550,Q550:AE550))</f>
        <v>2</v>
      </c>
      <c r="E550" s="7">
        <f>RANK(O550,(N550:P550,Q550:AE550))</f>
        <v>1</v>
      </c>
      <c r="F550" s="7">
        <f>IF(P550&gt;0,RANK(P550,(N550:P550,Q550:AE550)),0)</f>
        <v>0</v>
      </c>
      <c r="G550" s="1">
        <f t="shared" si="207"/>
        <v>468</v>
      </c>
      <c r="H550" s="2">
        <f t="shared" si="194"/>
        <v>0.14457831325301204</v>
      </c>
      <c r="I550" s="2"/>
      <c r="J550" s="2">
        <f t="shared" si="208"/>
        <v>0.41705282669138088</v>
      </c>
      <c r="K550" s="2">
        <f t="shared" si="209"/>
        <v>0.56163113994439295</v>
      </c>
      <c r="L550" s="2">
        <f t="shared" si="210"/>
        <v>0</v>
      </c>
      <c r="M550" s="2">
        <f t="shared" si="211"/>
        <v>2.1316033364226161E-2</v>
      </c>
      <c r="N550" s="1">
        <v>1350</v>
      </c>
      <c r="O550" s="1">
        <v>1818</v>
      </c>
      <c r="R550" s="1">
        <v>62</v>
      </c>
      <c r="AA550" s="1">
        <v>7</v>
      </c>
      <c r="AG550" s="7">
        <f>IF(Q550&gt;0,RANK(Q550,(N550:P550,Q550:AE550)),0)</f>
        <v>0</v>
      </c>
      <c r="AH550" s="7">
        <f>IF(R550&gt;0,RANK(R550,(N550:P550,Q550:AE550)),0)</f>
        <v>3</v>
      </c>
      <c r="AI550" s="7">
        <f>IF(T550&gt;0,RANK(T550,(N550:P550,Q550:AE550)),0)</f>
        <v>0</v>
      </c>
      <c r="AJ550" s="7">
        <f>IF(S550&gt;0,RANK(S550,(N550:P550,Q550:AE550)),0)</f>
        <v>0</v>
      </c>
      <c r="AK550" s="2">
        <f t="shared" si="212"/>
        <v>0</v>
      </c>
      <c r="AL550" s="2">
        <f t="shared" si="213"/>
        <v>1.9153537225826384E-2</v>
      </c>
      <c r="AM550" s="2">
        <f t="shared" si="214"/>
        <v>0</v>
      </c>
      <c r="AN550" s="2">
        <f t="shared" si="215"/>
        <v>0</v>
      </c>
      <c r="AP550" t="s">
        <v>1390</v>
      </c>
      <c r="AQ550" t="s">
        <v>2651</v>
      </c>
      <c r="AR550">
        <v>9</v>
      </c>
      <c r="AT550" s="104">
        <v>13</v>
      </c>
      <c r="AU550" s="102">
        <v>281</v>
      </c>
      <c r="AV550" s="108">
        <f t="shared" si="216"/>
        <v>13281</v>
      </c>
      <c r="AX550" s="7" t="s">
        <v>538</v>
      </c>
    </row>
    <row r="551" spans="1:50" hidden="1" outlineLevel="1">
      <c r="A551" t="s">
        <v>1006</v>
      </c>
      <c r="B551" t="s">
        <v>2651</v>
      </c>
      <c r="C551" s="1">
        <f t="shared" si="206"/>
        <v>1577</v>
      </c>
      <c r="D551" s="7">
        <f>RANK(N551,(N551:P551,Q551:AE551))</f>
        <v>2</v>
      </c>
      <c r="E551" s="7">
        <f>RANK(O551,(N551:P551,Q551:AE551))</f>
        <v>1</v>
      </c>
      <c r="F551" s="7">
        <f>IF(P551&gt;0,RANK(P551,(N551:P551,Q551:AE551)),0)</f>
        <v>0</v>
      </c>
      <c r="G551" s="1">
        <f t="shared" si="207"/>
        <v>309</v>
      </c>
      <c r="H551" s="2">
        <f t="shared" si="194"/>
        <v>0.1959416613823716</v>
      </c>
      <c r="I551" s="2"/>
      <c r="J551" s="2">
        <f t="shared" si="208"/>
        <v>0.39441978440076092</v>
      </c>
      <c r="K551" s="2">
        <f t="shared" si="209"/>
        <v>0.59036144578313254</v>
      </c>
      <c r="L551" s="2">
        <f t="shared" si="210"/>
        <v>0</v>
      </c>
      <c r="M551" s="2">
        <f t="shared" si="211"/>
        <v>1.5218769816106592E-2</v>
      </c>
      <c r="N551" s="1">
        <v>622</v>
      </c>
      <c r="O551" s="1">
        <v>931</v>
      </c>
      <c r="R551" s="1">
        <v>24</v>
      </c>
      <c r="AA551" s="1">
        <v>0</v>
      </c>
      <c r="AG551" s="7">
        <f>IF(Q551&gt;0,RANK(Q551,(N551:P551,Q551:AE551)),0)</f>
        <v>0</v>
      </c>
      <c r="AH551" s="7">
        <f>IF(R551&gt;0,RANK(R551,(N551:P551,Q551:AE551)),0)</f>
        <v>3</v>
      </c>
      <c r="AI551" s="7">
        <f>IF(T551&gt;0,RANK(T551,(N551:P551,Q551:AE551)),0)</f>
        <v>0</v>
      </c>
      <c r="AJ551" s="7">
        <f>IF(S551&gt;0,RANK(S551,(N551:P551,Q551:AE551)),0)</f>
        <v>0</v>
      </c>
      <c r="AK551" s="2">
        <f t="shared" si="212"/>
        <v>0</v>
      </c>
      <c r="AL551" s="2">
        <f t="shared" si="213"/>
        <v>1.5218769816106531E-2</v>
      </c>
      <c r="AM551" s="2">
        <f t="shared" si="214"/>
        <v>0</v>
      </c>
      <c r="AN551" s="2">
        <f t="shared" si="215"/>
        <v>0</v>
      </c>
      <c r="AP551" t="s">
        <v>1006</v>
      </c>
      <c r="AQ551" t="s">
        <v>2651</v>
      </c>
      <c r="AR551">
        <v>8</v>
      </c>
      <c r="AT551" s="104">
        <v>13</v>
      </c>
      <c r="AU551" s="102">
        <v>283</v>
      </c>
      <c r="AV551" s="108">
        <f t="shared" si="216"/>
        <v>13283</v>
      </c>
      <c r="AX551" s="7" t="s">
        <v>538</v>
      </c>
    </row>
    <row r="552" spans="1:50" hidden="1" outlineLevel="1">
      <c r="A552" t="s">
        <v>1763</v>
      </c>
      <c r="B552" t="s">
        <v>2651</v>
      </c>
      <c r="C552" s="1">
        <f t="shared" si="206"/>
        <v>12796</v>
      </c>
      <c r="D552" s="7">
        <f>RANK(N552,(N552:P552,Q552:AE552))</f>
        <v>2</v>
      </c>
      <c r="E552" s="7">
        <f>RANK(O552,(N552:P552,Q552:AE552))</f>
        <v>1</v>
      </c>
      <c r="F552" s="7">
        <f>IF(P552&gt;0,RANK(P552,(N552:P552,Q552:AE552)),0)</f>
        <v>0</v>
      </c>
      <c r="G552" s="1">
        <f t="shared" si="207"/>
        <v>2890</v>
      </c>
      <c r="H552" s="2">
        <f t="shared" si="194"/>
        <v>0.22585182869646764</v>
      </c>
      <c r="I552" s="2"/>
      <c r="J552" s="2">
        <f t="shared" si="208"/>
        <v>0.37925914348233825</v>
      </c>
      <c r="K552" s="2">
        <f t="shared" si="209"/>
        <v>0.60511097217880583</v>
      </c>
      <c r="L552" s="2">
        <f t="shared" si="210"/>
        <v>0</v>
      </c>
      <c r="M552" s="2">
        <f t="shared" si="211"/>
        <v>1.5629884338855926E-2</v>
      </c>
      <c r="N552" s="1">
        <v>4853</v>
      </c>
      <c r="O552" s="1">
        <v>7743</v>
      </c>
      <c r="R552" s="1">
        <v>196</v>
      </c>
      <c r="AA552" s="1">
        <v>4</v>
      </c>
      <c r="AG552" s="7">
        <f>IF(Q552&gt;0,RANK(Q552,(N552:P552,Q552:AE552)),0)</f>
        <v>0</v>
      </c>
      <c r="AH552" s="7">
        <f>IF(R552&gt;0,RANK(R552,(N552:P552,Q552:AE552)),0)</f>
        <v>3</v>
      </c>
      <c r="AI552" s="7">
        <f>IF(T552&gt;0,RANK(T552,(N552:P552,Q552:AE552)),0)</f>
        <v>0</v>
      </c>
      <c r="AJ552" s="7">
        <f>IF(S552&gt;0,RANK(S552,(N552:P552,Q552:AE552)),0)</f>
        <v>0</v>
      </c>
      <c r="AK552" s="2">
        <f t="shared" si="212"/>
        <v>0</v>
      </c>
      <c r="AL552" s="2">
        <f t="shared" si="213"/>
        <v>1.5317286652078774E-2</v>
      </c>
      <c r="AM552" s="2">
        <f t="shared" si="214"/>
        <v>0</v>
      </c>
      <c r="AN552" s="2">
        <f t="shared" si="215"/>
        <v>0</v>
      </c>
      <c r="AP552" t="s">
        <v>1763</v>
      </c>
      <c r="AQ552" t="s">
        <v>2651</v>
      </c>
      <c r="AR552">
        <v>7</v>
      </c>
      <c r="AT552" s="104">
        <v>13</v>
      </c>
      <c r="AU552" s="102">
        <v>285</v>
      </c>
      <c r="AV552" s="108">
        <f t="shared" si="216"/>
        <v>13285</v>
      </c>
      <c r="AX552" s="7" t="s">
        <v>538</v>
      </c>
    </row>
    <row r="553" spans="1:50" hidden="1" outlineLevel="1">
      <c r="A553" t="s">
        <v>1764</v>
      </c>
      <c r="B553" t="s">
        <v>2651</v>
      </c>
      <c r="C553" s="1">
        <f t="shared" si="206"/>
        <v>1958</v>
      </c>
      <c r="D553" s="7">
        <f>RANK(N553,(N553:P553,Q553:AE553))</f>
        <v>2</v>
      </c>
      <c r="E553" s="7">
        <f>RANK(O553,(N553:P553,Q553:AE553))</f>
        <v>1</v>
      </c>
      <c r="F553" s="7">
        <f>IF(P553&gt;0,RANK(P553,(N553:P553,Q553:AE553)),0)</f>
        <v>0</v>
      </c>
      <c r="G553" s="1">
        <f t="shared" si="207"/>
        <v>275</v>
      </c>
      <c r="H553" s="2">
        <f t="shared" si="194"/>
        <v>0.1404494382022472</v>
      </c>
      <c r="I553" s="2"/>
      <c r="J553" s="2">
        <f t="shared" si="208"/>
        <v>0.42441266598569971</v>
      </c>
      <c r="K553" s="2">
        <f t="shared" si="209"/>
        <v>0.56486210418794691</v>
      </c>
      <c r="L553" s="2">
        <f t="shared" si="210"/>
        <v>0</v>
      </c>
      <c r="M553" s="2">
        <f t="shared" si="211"/>
        <v>1.0725229826353377E-2</v>
      </c>
      <c r="N553" s="1">
        <v>831</v>
      </c>
      <c r="O553" s="1">
        <v>1106</v>
      </c>
      <c r="R553" s="1">
        <v>21</v>
      </c>
      <c r="AA553" s="1">
        <v>0</v>
      </c>
      <c r="AG553" s="7">
        <f>IF(Q553&gt;0,RANK(Q553,(N553:P553,Q553:AE553)),0)</f>
        <v>0</v>
      </c>
      <c r="AH553" s="7">
        <f>IF(R553&gt;0,RANK(R553,(N553:P553,Q553:AE553)),0)</f>
        <v>3</v>
      </c>
      <c r="AI553" s="7">
        <f>IF(T553&gt;0,RANK(T553,(N553:P553,Q553:AE553)),0)</f>
        <v>0</v>
      </c>
      <c r="AJ553" s="7">
        <f>IF(S553&gt;0,RANK(S553,(N553:P553,Q553:AE553)),0)</f>
        <v>0</v>
      </c>
      <c r="AK553" s="2">
        <f t="shared" si="212"/>
        <v>0</v>
      </c>
      <c r="AL553" s="2">
        <f t="shared" si="213"/>
        <v>1.0725229826353423E-2</v>
      </c>
      <c r="AM553" s="2">
        <f t="shared" si="214"/>
        <v>0</v>
      </c>
      <c r="AN553" s="2">
        <f t="shared" si="215"/>
        <v>0</v>
      </c>
      <c r="AP553" t="s">
        <v>1764</v>
      </c>
      <c r="AQ553" t="s">
        <v>2651</v>
      </c>
      <c r="AR553">
        <v>2</v>
      </c>
      <c r="AT553" s="104">
        <v>13</v>
      </c>
      <c r="AU553" s="102">
        <v>287</v>
      </c>
      <c r="AV553" s="108">
        <f t="shared" si="216"/>
        <v>13287</v>
      </c>
      <c r="AX553" s="7" t="s">
        <v>538</v>
      </c>
    </row>
    <row r="554" spans="1:50" hidden="1" outlineLevel="1">
      <c r="A554" t="s">
        <v>2083</v>
      </c>
      <c r="B554" t="s">
        <v>2651</v>
      </c>
      <c r="C554" s="1">
        <f t="shared" si="206"/>
        <v>2932</v>
      </c>
      <c r="D554" s="7">
        <f>RANK(N554,(N554:P554,Q554:AE554))</f>
        <v>1</v>
      </c>
      <c r="E554" s="7">
        <f>RANK(O554,(N554:P554,Q554:AE554))</f>
        <v>2</v>
      </c>
      <c r="F554" s="7">
        <f>IF(P554&gt;0,RANK(P554,(N554:P554,Q554:AE554)),0)</f>
        <v>0</v>
      </c>
      <c r="G554" s="1">
        <f t="shared" si="207"/>
        <v>59</v>
      </c>
      <c r="H554" s="2">
        <f t="shared" ref="H554:H571" si="217">G554/C554</f>
        <v>2.0122783083219645E-2</v>
      </c>
      <c r="I554" s="2"/>
      <c r="J554" s="2">
        <f t="shared" si="208"/>
        <v>0.5</v>
      </c>
      <c r="K554" s="2">
        <f t="shared" si="209"/>
        <v>0.47987721691678037</v>
      </c>
      <c r="L554" s="2">
        <f t="shared" si="210"/>
        <v>0</v>
      </c>
      <c r="M554" s="2">
        <f t="shared" si="211"/>
        <v>2.0122783083219631E-2</v>
      </c>
      <c r="N554" s="1">
        <v>1466</v>
      </c>
      <c r="O554" s="1">
        <v>1407</v>
      </c>
      <c r="R554" s="1">
        <v>57</v>
      </c>
      <c r="AA554" s="1">
        <v>2</v>
      </c>
      <c r="AG554" s="7">
        <f>IF(Q554&gt;0,RANK(Q554,(N554:P554,Q554:AE554)),0)</f>
        <v>0</v>
      </c>
      <c r="AH554" s="7">
        <f>IF(R554&gt;0,RANK(R554,(N554:P554,Q554:AE554)),0)</f>
        <v>3</v>
      </c>
      <c r="AI554" s="7">
        <f>IF(T554&gt;0,RANK(T554,(N554:P554,Q554:AE554)),0)</f>
        <v>0</v>
      </c>
      <c r="AJ554" s="7">
        <f>IF(S554&gt;0,RANK(S554,(N554:P554,Q554:AE554)),0)</f>
        <v>0</v>
      </c>
      <c r="AK554" s="2">
        <f t="shared" si="212"/>
        <v>0</v>
      </c>
      <c r="AL554" s="2">
        <f t="shared" si="213"/>
        <v>1.9440654843110503E-2</v>
      </c>
      <c r="AM554" s="2">
        <f t="shared" si="214"/>
        <v>0</v>
      </c>
      <c r="AN554" s="2">
        <f t="shared" si="215"/>
        <v>0</v>
      </c>
      <c r="AP554" t="s">
        <v>2083</v>
      </c>
      <c r="AQ554" t="s">
        <v>2651</v>
      </c>
      <c r="AR554">
        <v>8</v>
      </c>
      <c r="AT554" s="104">
        <v>13</v>
      </c>
      <c r="AU554" s="102">
        <v>289</v>
      </c>
      <c r="AV554" s="108">
        <f t="shared" si="216"/>
        <v>13289</v>
      </c>
      <c r="AX554" s="7" t="s">
        <v>538</v>
      </c>
    </row>
    <row r="555" spans="1:50" hidden="1" outlineLevel="1">
      <c r="A555" t="s">
        <v>2887</v>
      </c>
      <c r="B555" t="s">
        <v>2651</v>
      </c>
      <c r="C555" s="1">
        <f t="shared" si="206"/>
        <v>5554</v>
      </c>
      <c r="D555" s="7">
        <f>RANK(N555,(N555:P555,Q555:AE555))</f>
        <v>2</v>
      </c>
      <c r="E555" s="7">
        <f>RANK(O555,(N555:P555,Q555:AE555))</f>
        <v>1</v>
      </c>
      <c r="F555" s="7">
        <f>IF(P555&gt;0,RANK(P555,(N555:P555,Q555:AE555)),0)</f>
        <v>0</v>
      </c>
      <c r="G555" s="1">
        <f t="shared" si="207"/>
        <v>1277</v>
      </c>
      <c r="H555" s="2">
        <f t="shared" si="217"/>
        <v>0.22992437882607131</v>
      </c>
      <c r="I555" s="2"/>
      <c r="J555" s="2">
        <f t="shared" si="208"/>
        <v>0.37288440763413755</v>
      </c>
      <c r="K555" s="2">
        <f t="shared" si="209"/>
        <v>0.60280878646020886</v>
      </c>
      <c r="L555" s="2">
        <f t="shared" si="210"/>
        <v>0</v>
      </c>
      <c r="M555" s="2">
        <f t="shared" si="211"/>
        <v>2.4306805905653595E-2</v>
      </c>
      <c r="N555" s="1">
        <v>2071</v>
      </c>
      <c r="O555" s="1">
        <v>3348</v>
      </c>
      <c r="R555" s="1">
        <v>124</v>
      </c>
      <c r="AA555" s="1">
        <v>11</v>
      </c>
      <c r="AG555" s="7">
        <f>IF(Q555&gt;0,RANK(Q555,(N555:P555,Q555:AE555)),0)</f>
        <v>0</v>
      </c>
      <c r="AH555" s="7">
        <f>IF(R555&gt;0,RANK(R555,(N555:P555,Q555:AE555)),0)</f>
        <v>3</v>
      </c>
      <c r="AI555" s="7">
        <f>IF(T555&gt;0,RANK(T555,(N555:P555,Q555:AE555)),0)</f>
        <v>0</v>
      </c>
      <c r="AJ555" s="7">
        <f>IF(S555&gt;0,RANK(S555,(N555:P555,Q555:AE555)),0)</f>
        <v>0</v>
      </c>
      <c r="AK555" s="2">
        <f t="shared" si="212"/>
        <v>0</v>
      </c>
      <c r="AL555" s="2">
        <f t="shared" si="213"/>
        <v>2.2326251350378107E-2</v>
      </c>
      <c r="AM555" s="2">
        <f t="shared" si="214"/>
        <v>0</v>
      </c>
      <c r="AN555" s="2">
        <f t="shared" si="215"/>
        <v>0</v>
      </c>
      <c r="AP555" t="s">
        <v>2887</v>
      </c>
      <c r="AQ555" t="s">
        <v>2651</v>
      </c>
      <c r="AR555">
        <v>9</v>
      </c>
      <c r="AT555" s="104">
        <v>13</v>
      </c>
      <c r="AU555" s="102">
        <v>291</v>
      </c>
      <c r="AV555" s="108">
        <f t="shared" si="216"/>
        <v>13291</v>
      </c>
      <c r="AX555" s="7" t="s">
        <v>538</v>
      </c>
    </row>
    <row r="556" spans="1:50" hidden="1" outlineLevel="1">
      <c r="A556" t="s">
        <v>1852</v>
      </c>
      <c r="B556" t="s">
        <v>2651</v>
      </c>
      <c r="C556" s="1">
        <f t="shared" si="206"/>
        <v>6747</v>
      </c>
      <c r="D556" s="7">
        <f>RANK(N556,(N556:P556,Q556:AE556))</f>
        <v>2</v>
      </c>
      <c r="E556" s="7">
        <f>RANK(O556,(N556:P556,Q556:AE556))</f>
        <v>1</v>
      </c>
      <c r="F556" s="7">
        <f>IF(P556&gt;0,RANK(P556,(N556:P556,Q556:AE556)),0)</f>
        <v>0</v>
      </c>
      <c r="G556" s="1">
        <f t="shared" si="207"/>
        <v>1059</v>
      </c>
      <c r="H556" s="2">
        <f t="shared" si="217"/>
        <v>0.15695864828812806</v>
      </c>
      <c r="I556" s="2"/>
      <c r="J556" s="2">
        <f t="shared" si="208"/>
        <v>0.41351711871943087</v>
      </c>
      <c r="K556" s="2">
        <f t="shared" si="209"/>
        <v>0.57047576700755886</v>
      </c>
      <c r="L556" s="2">
        <f t="shared" si="210"/>
        <v>0</v>
      </c>
      <c r="M556" s="2">
        <f t="shared" si="211"/>
        <v>1.600711427301027E-2</v>
      </c>
      <c r="N556" s="1">
        <v>2790</v>
      </c>
      <c r="O556" s="1">
        <v>3849</v>
      </c>
      <c r="R556" s="1">
        <v>106</v>
      </c>
      <c r="AA556" s="1">
        <v>2</v>
      </c>
      <c r="AG556" s="7">
        <f>IF(Q556&gt;0,RANK(Q556,(N556:P556,Q556:AE556)),0)</f>
        <v>0</v>
      </c>
      <c r="AH556" s="7">
        <f>IF(R556&gt;0,RANK(R556,(N556:P556,Q556:AE556)),0)</f>
        <v>3</v>
      </c>
      <c r="AI556" s="7">
        <f>IF(T556&gt;0,RANK(T556,(N556:P556,Q556:AE556)),0)</f>
        <v>0</v>
      </c>
      <c r="AJ556" s="7">
        <f>IF(S556&gt;0,RANK(S556,(N556:P556,Q556:AE556)),0)</f>
        <v>0</v>
      </c>
      <c r="AK556" s="2">
        <f t="shared" si="212"/>
        <v>0</v>
      </c>
      <c r="AL556" s="2">
        <f t="shared" si="213"/>
        <v>1.5710686230917446E-2</v>
      </c>
      <c r="AM556" s="2">
        <f t="shared" si="214"/>
        <v>0</v>
      </c>
      <c r="AN556" s="2">
        <f t="shared" si="215"/>
        <v>0</v>
      </c>
      <c r="AP556" t="s">
        <v>1852</v>
      </c>
      <c r="AQ556" t="s">
        <v>2651</v>
      </c>
      <c r="AR556">
        <v>8</v>
      </c>
      <c r="AT556" s="104">
        <v>13</v>
      </c>
      <c r="AU556" s="102">
        <v>293</v>
      </c>
      <c r="AV556" s="108">
        <f t="shared" si="216"/>
        <v>13293</v>
      </c>
      <c r="AX556" s="7" t="s">
        <v>538</v>
      </c>
    </row>
    <row r="557" spans="1:50" hidden="1" outlineLevel="1">
      <c r="A557" t="s">
        <v>1101</v>
      </c>
      <c r="B557" t="s">
        <v>2651</v>
      </c>
      <c r="C557" s="1">
        <f t="shared" si="206"/>
        <v>12814</v>
      </c>
      <c r="D557" s="7">
        <f>RANK(N557,(N557:P557,Q557:AE557))</f>
        <v>2</v>
      </c>
      <c r="E557" s="7">
        <f>RANK(O557,(N557:P557,Q557:AE557))</f>
        <v>1</v>
      </c>
      <c r="F557" s="7">
        <f>IF(P557&gt;0,RANK(P557,(N557:P557,Q557:AE557)),0)</f>
        <v>0</v>
      </c>
      <c r="G557" s="1">
        <f t="shared" si="207"/>
        <v>3236</v>
      </c>
      <c r="H557" s="2">
        <f t="shared" si="217"/>
        <v>0.25253628843452475</v>
      </c>
      <c r="I557" s="2"/>
      <c r="J557" s="2">
        <f t="shared" si="208"/>
        <v>0.36202590916185423</v>
      </c>
      <c r="K557" s="2">
        <f t="shared" si="209"/>
        <v>0.61456219759637898</v>
      </c>
      <c r="L557" s="2">
        <f t="shared" si="210"/>
        <v>0</v>
      </c>
      <c r="M557" s="2">
        <f t="shared" si="211"/>
        <v>2.3411893241766735E-2</v>
      </c>
      <c r="N557" s="1">
        <v>4639</v>
      </c>
      <c r="O557" s="1">
        <v>7875</v>
      </c>
      <c r="R557" s="1">
        <v>287</v>
      </c>
      <c r="AA557" s="1">
        <v>13</v>
      </c>
      <c r="AG557" s="7">
        <f>IF(Q557&gt;0,RANK(Q557,(N557:P557,Q557:AE557)),0)</f>
        <v>0</v>
      </c>
      <c r="AH557" s="7">
        <f>IF(R557&gt;0,RANK(R557,(N557:P557,Q557:AE557)),0)</f>
        <v>3</v>
      </c>
      <c r="AI557" s="7">
        <f>IF(T557&gt;0,RANK(T557,(N557:P557,Q557:AE557)),0)</f>
        <v>0</v>
      </c>
      <c r="AJ557" s="7">
        <f>IF(S557&gt;0,RANK(S557,(N557:P557,Q557:AE557)),0)</f>
        <v>0</v>
      </c>
      <c r="AK557" s="2">
        <f t="shared" si="212"/>
        <v>0</v>
      </c>
      <c r="AL557" s="2">
        <f t="shared" si="213"/>
        <v>2.2397377867956921E-2</v>
      </c>
      <c r="AM557" s="2">
        <f t="shared" si="214"/>
        <v>0</v>
      </c>
      <c r="AN557" s="2">
        <f t="shared" si="215"/>
        <v>0</v>
      </c>
      <c r="AP557" t="s">
        <v>1101</v>
      </c>
      <c r="AQ557" t="s">
        <v>2651</v>
      </c>
      <c r="AR557">
        <v>9</v>
      </c>
      <c r="AT557" s="104">
        <v>13</v>
      </c>
      <c r="AU557" s="102">
        <v>295</v>
      </c>
      <c r="AV557" s="108">
        <f t="shared" si="216"/>
        <v>13295</v>
      </c>
      <c r="AX557" s="7" t="s">
        <v>538</v>
      </c>
    </row>
    <row r="558" spans="1:50" hidden="1" outlineLevel="1">
      <c r="A558" t="s">
        <v>2500</v>
      </c>
      <c r="B558" t="s">
        <v>2651</v>
      </c>
      <c r="C558" s="1">
        <f t="shared" si="206"/>
        <v>15904</v>
      </c>
      <c r="D558" s="7">
        <f>RANK(N558,(N558:P558,Q558:AE558))</f>
        <v>2</v>
      </c>
      <c r="E558" s="7">
        <f>RANK(O558,(N558:P558,Q558:AE558))</f>
        <v>1</v>
      </c>
      <c r="F558" s="7">
        <f>IF(P558&gt;0,RANK(P558,(N558:P558,Q558:AE558)),0)</f>
        <v>0</v>
      </c>
      <c r="G558" s="1">
        <f t="shared" si="207"/>
        <v>5771</v>
      </c>
      <c r="H558" s="2">
        <f t="shared" si="217"/>
        <v>0.36286468812877265</v>
      </c>
      <c r="I558" s="2"/>
      <c r="J558" s="2">
        <f t="shared" si="208"/>
        <v>0.30438883299798791</v>
      </c>
      <c r="K558" s="2">
        <f t="shared" si="209"/>
        <v>0.66725352112676062</v>
      </c>
      <c r="L558" s="2">
        <f t="shared" si="210"/>
        <v>0</v>
      </c>
      <c r="M558" s="2">
        <f t="shared" si="211"/>
        <v>2.8357645875251469E-2</v>
      </c>
      <c r="N558" s="1">
        <v>4841</v>
      </c>
      <c r="O558" s="1">
        <v>10612</v>
      </c>
      <c r="R558" s="1">
        <v>440</v>
      </c>
      <c r="AA558" s="1">
        <v>11</v>
      </c>
      <c r="AG558" s="7">
        <f>IF(Q558&gt;0,RANK(Q558,(N558:P558,Q558:AE558)),0)</f>
        <v>0</v>
      </c>
      <c r="AH558" s="7">
        <f>IF(R558&gt;0,RANK(R558,(N558:P558,Q558:AE558)),0)</f>
        <v>3</v>
      </c>
      <c r="AI558" s="7">
        <f>IF(T558&gt;0,RANK(T558,(N558:P558,Q558:AE558)),0)</f>
        <v>0</v>
      </c>
      <c r="AJ558" s="7">
        <f>IF(S558&gt;0,RANK(S558,(N558:P558,Q558:AE558)),0)</f>
        <v>0</v>
      </c>
      <c r="AK558" s="2">
        <f t="shared" si="212"/>
        <v>0</v>
      </c>
      <c r="AL558" s="2">
        <f t="shared" si="213"/>
        <v>2.7665995975855132E-2</v>
      </c>
      <c r="AM558" s="2">
        <f t="shared" si="214"/>
        <v>0</v>
      </c>
      <c r="AN558" s="2">
        <f t="shared" si="215"/>
        <v>0</v>
      </c>
      <c r="AP558" t="s">
        <v>2500</v>
      </c>
      <c r="AQ558" t="s">
        <v>2651</v>
      </c>
      <c r="AR558">
        <v>11</v>
      </c>
      <c r="AT558" s="104">
        <v>13</v>
      </c>
      <c r="AU558" s="102">
        <v>297</v>
      </c>
      <c r="AV558" s="108">
        <f t="shared" si="216"/>
        <v>13297</v>
      </c>
      <c r="AX558" s="7" t="s">
        <v>538</v>
      </c>
    </row>
    <row r="559" spans="1:50" hidden="1" outlineLevel="1">
      <c r="A559" t="s">
        <v>1278</v>
      </c>
      <c r="B559" t="s">
        <v>2651</v>
      </c>
      <c r="C559" s="1">
        <f t="shared" si="206"/>
        <v>7514</v>
      </c>
      <c r="D559" s="7">
        <f>RANK(N559,(N559:P559,Q559:AE559))</f>
        <v>2</v>
      </c>
      <c r="E559" s="7">
        <f>RANK(O559,(N559:P559,Q559:AE559))</f>
        <v>1</v>
      </c>
      <c r="F559" s="7">
        <f>IF(P559&gt;0,RANK(P559,(N559:P559,Q559:AE559)),0)</f>
        <v>0</v>
      </c>
      <c r="G559" s="1">
        <f t="shared" si="207"/>
        <v>2595</v>
      </c>
      <c r="H559" s="2">
        <f t="shared" si="217"/>
        <v>0.34535533670481766</v>
      </c>
      <c r="I559" s="2"/>
      <c r="J559" s="2">
        <f t="shared" si="208"/>
        <v>0.32140005323396326</v>
      </c>
      <c r="K559" s="2">
        <f t="shared" si="209"/>
        <v>0.66675538993878092</v>
      </c>
      <c r="L559" s="2">
        <f t="shared" si="210"/>
        <v>0</v>
      </c>
      <c r="M559" s="2">
        <f t="shared" si="211"/>
        <v>1.1844556827255825E-2</v>
      </c>
      <c r="N559" s="1">
        <v>2415</v>
      </c>
      <c r="O559" s="1">
        <v>5010</v>
      </c>
      <c r="R559" s="1">
        <v>86</v>
      </c>
      <c r="AA559" s="1">
        <v>3</v>
      </c>
      <c r="AG559" s="7">
        <f>IF(Q559&gt;0,RANK(Q559,(N559:P559,Q559:AE559)),0)</f>
        <v>0</v>
      </c>
      <c r="AH559" s="7">
        <f>IF(R559&gt;0,RANK(R559,(N559:P559,Q559:AE559)),0)</f>
        <v>3</v>
      </c>
      <c r="AI559" s="7">
        <f>IF(T559&gt;0,RANK(T559,(N559:P559,Q559:AE559)),0)</f>
        <v>0</v>
      </c>
      <c r="AJ559" s="7">
        <f>IF(S559&gt;0,RANK(S559,(N559:P559,Q559:AE559)),0)</f>
        <v>0</v>
      </c>
      <c r="AK559" s="2">
        <f t="shared" si="212"/>
        <v>0</v>
      </c>
      <c r="AL559" s="2">
        <f t="shared" si="213"/>
        <v>1.1445302102741549E-2</v>
      </c>
      <c r="AM559" s="2">
        <f t="shared" si="214"/>
        <v>0</v>
      </c>
      <c r="AN559" s="2">
        <f t="shared" si="215"/>
        <v>0</v>
      </c>
      <c r="AP559" t="s">
        <v>1278</v>
      </c>
      <c r="AQ559" t="s">
        <v>2651</v>
      </c>
      <c r="AR559">
        <v>8</v>
      </c>
      <c r="AT559" s="104">
        <v>13</v>
      </c>
      <c r="AU559" s="102">
        <v>299</v>
      </c>
      <c r="AV559" s="108">
        <f t="shared" si="216"/>
        <v>13299</v>
      </c>
      <c r="AX559" s="7" t="s">
        <v>538</v>
      </c>
    </row>
    <row r="560" spans="1:50" hidden="1" outlineLevel="1">
      <c r="A560" t="s">
        <v>1279</v>
      </c>
      <c r="B560" t="s">
        <v>2651</v>
      </c>
      <c r="C560" s="1">
        <f t="shared" si="206"/>
        <v>1627</v>
      </c>
      <c r="D560" s="7">
        <f>RANK(N560,(N560:P560,Q560:AE560))</f>
        <v>1</v>
      </c>
      <c r="E560" s="7">
        <f>RANK(O560,(N560:P560,Q560:AE560))</f>
        <v>2</v>
      </c>
      <c r="F560" s="7">
        <f>IF(P560&gt;0,RANK(P560,(N560:P560,Q560:AE560)),0)</f>
        <v>0</v>
      </c>
      <c r="G560" s="1">
        <f t="shared" si="207"/>
        <v>223</v>
      </c>
      <c r="H560" s="2">
        <f t="shared" si="217"/>
        <v>0.13706207744314688</v>
      </c>
      <c r="I560" s="2"/>
      <c r="J560" s="2">
        <f t="shared" si="208"/>
        <v>0.56054087277197295</v>
      </c>
      <c r="K560" s="2">
        <f t="shared" si="209"/>
        <v>0.42347879532882604</v>
      </c>
      <c r="L560" s="2">
        <f t="shared" si="210"/>
        <v>0</v>
      </c>
      <c r="M560" s="2">
        <f t="shared" si="211"/>
        <v>1.5980331899201006E-2</v>
      </c>
      <c r="N560" s="1">
        <v>912</v>
      </c>
      <c r="O560" s="1">
        <v>689</v>
      </c>
      <c r="R560" s="1">
        <v>26</v>
      </c>
      <c r="AA560" s="1">
        <v>0</v>
      </c>
      <c r="AG560" s="7">
        <f>IF(Q560&gt;0,RANK(Q560,(N560:P560,Q560:AE560)),0)</f>
        <v>0</v>
      </c>
      <c r="AH560" s="7">
        <f>IF(R560&gt;0,RANK(R560,(N560:P560,Q560:AE560)),0)</f>
        <v>3</v>
      </c>
      <c r="AI560" s="7">
        <f>IF(T560&gt;0,RANK(T560,(N560:P560,Q560:AE560)),0)</f>
        <v>0</v>
      </c>
      <c r="AJ560" s="7">
        <f>IF(S560&gt;0,RANK(S560,(N560:P560,Q560:AE560)),0)</f>
        <v>0</v>
      </c>
      <c r="AK560" s="2">
        <f t="shared" si="212"/>
        <v>0</v>
      </c>
      <c r="AL560" s="2">
        <f t="shared" si="213"/>
        <v>1.5980331899200985E-2</v>
      </c>
      <c r="AM560" s="2">
        <f t="shared" si="214"/>
        <v>0</v>
      </c>
      <c r="AN560" s="2">
        <f t="shared" si="215"/>
        <v>0</v>
      </c>
      <c r="AP560" t="s">
        <v>1279</v>
      </c>
      <c r="AQ560" t="s">
        <v>2651</v>
      </c>
      <c r="AR560">
        <v>10</v>
      </c>
      <c r="AT560" s="104">
        <v>13</v>
      </c>
      <c r="AU560" s="102">
        <v>301</v>
      </c>
      <c r="AV560" s="108">
        <f t="shared" si="216"/>
        <v>13301</v>
      </c>
      <c r="AX560" s="7" t="s">
        <v>538</v>
      </c>
    </row>
    <row r="561" spans="1:50" hidden="1" outlineLevel="1">
      <c r="A561" t="s">
        <v>1839</v>
      </c>
      <c r="B561" t="s">
        <v>2651</v>
      </c>
      <c r="C561" s="1">
        <f t="shared" si="206"/>
        <v>5183</v>
      </c>
      <c r="D561" s="7">
        <f>RANK(N561,(N561:P561,Q561:AE561))</f>
        <v>1</v>
      </c>
      <c r="E561" s="7">
        <f>RANK(O561,(N561:P561,Q561:AE561))</f>
        <v>2</v>
      </c>
      <c r="F561" s="7">
        <f>IF(P561&gt;0,RANK(P561,(N561:P561,Q561:AE561)),0)</f>
        <v>0</v>
      </c>
      <c r="G561" s="1">
        <f t="shared" si="207"/>
        <v>1</v>
      </c>
      <c r="H561" s="2">
        <f t="shared" si="217"/>
        <v>1.9293845263360988E-4</v>
      </c>
      <c r="I561" s="2"/>
      <c r="J561" s="2">
        <f t="shared" si="208"/>
        <v>0.49372950028940765</v>
      </c>
      <c r="K561" s="2">
        <f t="shared" si="209"/>
        <v>0.49353656183677408</v>
      </c>
      <c r="L561" s="2">
        <f t="shared" si="210"/>
        <v>0</v>
      </c>
      <c r="M561" s="2">
        <f t="shared" si="211"/>
        <v>1.2733937873818268E-2</v>
      </c>
      <c r="N561" s="1">
        <v>2559</v>
      </c>
      <c r="O561" s="1">
        <v>2558</v>
      </c>
      <c r="R561" s="1">
        <v>65</v>
      </c>
      <c r="AA561" s="1">
        <v>1</v>
      </c>
      <c r="AG561" s="7">
        <f>IF(Q561&gt;0,RANK(Q561,(N561:P561,Q561:AE561)),0)</f>
        <v>0</v>
      </c>
      <c r="AH561" s="7">
        <f>IF(R561&gt;0,RANK(R561,(N561:P561,Q561:AE561)),0)</f>
        <v>3</v>
      </c>
      <c r="AI561" s="7">
        <f>IF(T561&gt;0,RANK(T561,(N561:P561,Q561:AE561)),0)</f>
        <v>0</v>
      </c>
      <c r="AJ561" s="7">
        <f>IF(S561&gt;0,RANK(S561,(N561:P561,Q561:AE561)),0)</f>
        <v>0</v>
      </c>
      <c r="AK561" s="2">
        <f t="shared" si="212"/>
        <v>0</v>
      </c>
      <c r="AL561" s="2">
        <f t="shared" si="213"/>
        <v>1.2540999421184642E-2</v>
      </c>
      <c r="AM561" s="2">
        <f t="shared" si="214"/>
        <v>0</v>
      </c>
      <c r="AN561" s="2">
        <f t="shared" si="215"/>
        <v>0</v>
      </c>
      <c r="AP561" t="s">
        <v>1839</v>
      </c>
      <c r="AQ561" t="s">
        <v>2651</v>
      </c>
      <c r="AR561">
        <v>10</v>
      </c>
      <c r="AT561" s="104">
        <v>13</v>
      </c>
      <c r="AU561" s="102">
        <v>303</v>
      </c>
      <c r="AV561" s="108">
        <f t="shared" si="216"/>
        <v>13303</v>
      </c>
      <c r="AX561" s="7" t="s">
        <v>538</v>
      </c>
    </row>
    <row r="562" spans="1:50" hidden="1" outlineLevel="1">
      <c r="A562" t="s">
        <v>1280</v>
      </c>
      <c r="B562" t="s">
        <v>2651</v>
      </c>
      <c r="C562" s="1">
        <f t="shared" si="206"/>
        <v>6396</v>
      </c>
      <c r="D562" s="7">
        <f>RANK(N562,(N562:P562,Q562:AE562))</f>
        <v>2</v>
      </c>
      <c r="E562" s="7">
        <f>RANK(O562,(N562:P562,Q562:AE562))</f>
        <v>1</v>
      </c>
      <c r="F562" s="7">
        <f>IF(P562&gt;0,RANK(P562,(N562:P562,Q562:AE562)),0)</f>
        <v>0</v>
      </c>
      <c r="G562" s="1">
        <f t="shared" si="207"/>
        <v>1688</v>
      </c>
      <c r="H562" s="2">
        <f t="shared" si="217"/>
        <v>0.26391494684177613</v>
      </c>
      <c r="I562" s="2"/>
      <c r="J562" s="2">
        <f t="shared" si="208"/>
        <v>0.36022514071294559</v>
      </c>
      <c r="K562" s="2">
        <f t="shared" si="209"/>
        <v>0.62414008755472172</v>
      </c>
      <c r="L562" s="2">
        <f t="shared" si="210"/>
        <v>0</v>
      </c>
      <c r="M562" s="2">
        <f t="shared" si="211"/>
        <v>1.5634771732332742E-2</v>
      </c>
      <c r="N562" s="1">
        <v>2304</v>
      </c>
      <c r="O562" s="1">
        <v>3992</v>
      </c>
      <c r="R562" s="1">
        <v>93</v>
      </c>
      <c r="AA562" s="1">
        <v>7</v>
      </c>
      <c r="AG562" s="7">
        <f>IF(Q562&gt;0,RANK(Q562,(N562:P562,Q562:AE562)),0)</f>
        <v>0</v>
      </c>
      <c r="AH562" s="7">
        <f>IF(R562&gt;0,RANK(R562,(N562:P562,Q562:AE562)),0)</f>
        <v>3</v>
      </c>
      <c r="AI562" s="7">
        <f>IF(T562&gt;0,RANK(T562,(N562:P562,Q562:AE562)),0)</f>
        <v>0</v>
      </c>
      <c r="AJ562" s="7">
        <f>IF(S562&gt;0,RANK(S562,(N562:P562,Q562:AE562)),0)</f>
        <v>0</v>
      </c>
      <c r="AK562" s="2">
        <f t="shared" si="212"/>
        <v>0</v>
      </c>
      <c r="AL562" s="2">
        <f t="shared" si="213"/>
        <v>1.4540337711069419E-2</v>
      </c>
      <c r="AM562" s="2">
        <f t="shared" si="214"/>
        <v>0</v>
      </c>
      <c r="AN562" s="2">
        <f t="shared" si="215"/>
        <v>0</v>
      </c>
      <c r="AP562" t="s">
        <v>1280</v>
      </c>
      <c r="AQ562" t="s">
        <v>2651</v>
      </c>
      <c r="AR562">
        <v>1</v>
      </c>
      <c r="AT562" s="104">
        <v>13</v>
      </c>
      <c r="AU562" s="102">
        <v>305</v>
      </c>
      <c r="AV562" s="108">
        <f t="shared" si="216"/>
        <v>13305</v>
      </c>
      <c r="AX562" s="7" t="s">
        <v>538</v>
      </c>
    </row>
    <row r="563" spans="1:50" hidden="1" outlineLevel="1">
      <c r="A563" t="s">
        <v>2324</v>
      </c>
      <c r="B563" t="s">
        <v>2651</v>
      </c>
      <c r="C563" s="1">
        <f t="shared" si="206"/>
        <v>744</v>
      </c>
      <c r="D563" s="7">
        <f>RANK(N563,(N563:P563,Q563:AE563))</f>
        <v>1</v>
      </c>
      <c r="E563" s="7">
        <f>RANK(O563,(N563:P563,Q563:AE563))</f>
        <v>2</v>
      </c>
      <c r="F563" s="7">
        <f>IF(P563&gt;0,RANK(P563,(N563:P563,Q563:AE563)),0)</f>
        <v>0</v>
      </c>
      <c r="G563" s="1">
        <f t="shared" si="207"/>
        <v>10</v>
      </c>
      <c r="H563" s="2">
        <f t="shared" si="217"/>
        <v>1.3440860215053764E-2</v>
      </c>
      <c r="I563" s="2"/>
      <c r="J563" s="2">
        <f t="shared" si="208"/>
        <v>0.50134408602150538</v>
      </c>
      <c r="K563" s="2">
        <f t="shared" si="209"/>
        <v>0.48790322580645162</v>
      </c>
      <c r="L563" s="2">
        <f t="shared" si="210"/>
        <v>0</v>
      </c>
      <c r="M563" s="2">
        <f t="shared" si="211"/>
        <v>1.0752688172043001E-2</v>
      </c>
      <c r="N563" s="1">
        <v>373</v>
      </c>
      <c r="O563" s="1">
        <v>363</v>
      </c>
      <c r="R563" s="1">
        <v>8</v>
      </c>
      <c r="AA563" s="1">
        <v>0</v>
      </c>
      <c r="AG563" s="7">
        <f>IF(Q563&gt;0,RANK(Q563,(N563:P563,Q563:AE563)),0)</f>
        <v>0</v>
      </c>
      <c r="AH563" s="7">
        <f>IF(R563&gt;0,RANK(R563,(N563:P563,Q563:AE563)),0)</f>
        <v>3</v>
      </c>
      <c r="AI563" s="7">
        <f>IF(T563&gt;0,RANK(T563,(N563:P563,Q563:AE563)),0)</f>
        <v>0</v>
      </c>
      <c r="AJ563" s="7">
        <f>IF(S563&gt;0,RANK(S563,(N563:P563,Q563:AE563)),0)</f>
        <v>0</v>
      </c>
      <c r="AK563" s="2">
        <f t="shared" si="212"/>
        <v>0</v>
      </c>
      <c r="AL563" s="2">
        <f t="shared" si="213"/>
        <v>1.0752688172043012E-2</v>
      </c>
      <c r="AM563" s="2">
        <f t="shared" si="214"/>
        <v>0</v>
      </c>
      <c r="AN563" s="2">
        <f t="shared" si="215"/>
        <v>0</v>
      </c>
      <c r="AP563" t="s">
        <v>2324</v>
      </c>
      <c r="AQ563" t="s">
        <v>2651</v>
      </c>
      <c r="AR563">
        <v>2</v>
      </c>
      <c r="AT563" s="104">
        <v>13</v>
      </c>
      <c r="AU563" s="102">
        <v>307</v>
      </c>
      <c r="AV563" s="108">
        <f t="shared" si="216"/>
        <v>13307</v>
      </c>
      <c r="AX563" s="7" t="s">
        <v>538</v>
      </c>
    </row>
    <row r="564" spans="1:50" hidden="1" outlineLevel="1">
      <c r="A564" t="s">
        <v>1761</v>
      </c>
      <c r="B564" t="s">
        <v>2651</v>
      </c>
      <c r="C564" s="1">
        <f t="shared" si="206"/>
        <v>1358</v>
      </c>
      <c r="D564" s="7">
        <f>RANK(N564,(N564:P564,Q564:AE564))</f>
        <v>2</v>
      </c>
      <c r="E564" s="7">
        <f>RANK(O564,(N564:P564,Q564:AE564))</f>
        <v>1</v>
      </c>
      <c r="F564" s="7">
        <f>IF(P564&gt;0,RANK(P564,(N564:P564,Q564:AE564)),0)</f>
        <v>0</v>
      </c>
      <c r="G564" s="1">
        <f t="shared" si="207"/>
        <v>252</v>
      </c>
      <c r="H564" s="2">
        <f t="shared" si="217"/>
        <v>0.18556701030927836</v>
      </c>
      <c r="I564" s="2"/>
      <c r="J564" s="2">
        <f t="shared" si="208"/>
        <v>0.40500736377025037</v>
      </c>
      <c r="K564" s="2">
        <f t="shared" si="209"/>
        <v>0.59057437407952873</v>
      </c>
      <c r="L564" s="2">
        <f t="shared" si="210"/>
        <v>0</v>
      </c>
      <c r="M564" s="2">
        <f t="shared" si="211"/>
        <v>4.4182621502208974E-3</v>
      </c>
      <c r="N564" s="1">
        <v>550</v>
      </c>
      <c r="O564" s="1">
        <v>802</v>
      </c>
      <c r="R564" s="1">
        <v>6</v>
      </c>
      <c r="AA564" s="1">
        <v>0</v>
      </c>
      <c r="AG564" s="7">
        <f>IF(Q564&gt;0,RANK(Q564,(N564:P564,Q564:AE564)),0)</f>
        <v>0</v>
      </c>
      <c r="AH564" s="7">
        <f>IF(R564&gt;0,RANK(R564,(N564:P564,Q564:AE564)),0)</f>
        <v>3</v>
      </c>
      <c r="AI564" s="7">
        <f>IF(T564&gt;0,RANK(T564,(N564:P564,Q564:AE564)),0)</f>
        <v>0</v>
      </c>
      <c r="AJ564" s="7">
        <f>IF(S564&gt;0,RANK(S564,(N564:P564,Q564:AE564)),0)</f>
        <v>0</v>
      </c>
      <c r="AK564" s="2">
        <f t="shared" si="212"/>
        <v>0</v>
      </c>
      <c r="AL564" s="2">
        <f t="shared" si="213"/>
        <v>4.418262150220913E-3</v>
      </c>
      <c r="AM564" s="2">
        <f t="shared" si="214"/>
        <v>0</v>
      </c>
      <c r="AN564" s="2">
        <f t="shared" si="215"/>
        <v>0</v>
      </c>
      <c r="AP564" t="s">
        <v>1761</v>
      </c>
      <c r="AQ564" t="s">
        <v>2651</v>
      </c>
      <c r="AR564">
        <v>8</v>
      </c>
      <c r="AT564" s="104">
        <v>13</v>
      </c>
      <c r="AU564" s="102">
        <v>309</v>
      </c>
      <c r="AV564" s="108">
        <f t="shared" si="216"/>
        <v>13309</v>
      </c>
      <c r="AX564" s="7" t="s">
        <v>538</v>
      </c>
    </row>
    <row r="565" spans="1:50" hidden="1" outlineLevel="1">
      <c r="A565" t="s">
        <v>55</v>
      </c>
      <c r="B565" t="s">
        <v>2651</v>
      </c>
      <c r="C565" s="1">
        <f t="shared" si="206"/>
        <v>5987</v>
      </c>
      <c r="D565" s="7">
        <f>RANK(N565,(N565:P565,Q565:AE565))</f>
        <v>2</v>
      </c>
      <c r="E565" s="7">
        <f>RANK(O565,(N565:P565,Q565:AE565))</f>
        <v>1</v>
      </c>
      <c r="F565" s="7">
        <f>IF(P565&gt;0,RANK(P565,(N565:P565,Q565:AE565)),0)</f>
        <v>0</v>
      </c>
      <c r="G565" s="1">
        <f t="shared" si="207"/>
        <v>1770</v>
      </c>
      <c r="H565" s="2">
        <f t="shared" si="217"/>
        <v>0.29564055453482546</v>
      </c>
      <c r="I565" s="2"/>
      <c r="J565" s="2">
        <f t="shared" si="208"/>
        <v>0.34007015199599133</v>
      </c>
      <c r="K565" s="2">
        <f t="shared" si="209"/>
        <v>0.63571070653081674</v>
      </c>
      <c r="L565" s="2">
        <f t="shared" si="210"/>
        <v>0</v>
      </c>
      <c r="M565" s="2">
        <f t="shared" si="211"/>
        <v>2.421914147319193E-2</v>
      </c>
      <c r="N565" s="1">
        <v>2036</v>
      </c>
      <c r="O565" s="1">
        <v>3806</v>
      </c>
      <c r="R565" s="1">
        <v>133</v>
      </c>
      <c r="AA565" s="1">
        <v>12</v>
      </c>
      <c r="AG565" s="7">
        <f>IF(Q565&gt;0,RANK(Q565,(N565:P565,Q565:AE565)),0)</f>
        <v>0</v>
      </c>
      <c r="AH565" s="7">
        <f>IF(R565&gt;0,RANK(R565,(N565:P565,Q565:AE565)),0)</f>
        <v>3</v>
      </c>
      <c r="AI565" s="7">
        <f>IF(T565&gt;0,RANK(T565,(N565:P565,Q565:AE565)),0)</f>
        <v>0</v>
      </c>
      <c r="AJ565" s="7">
        <f>IF(S565&gt;0,RANK(S565,(N565:P565,Q565:AE565)),0)</f>
        <v>0</v>
      </c>
      <c r="AK565" s="2">
        <f t="shared" si="212"/>
        <v>0</v>
      </c>
      <c r="AL565" s="2">
        <f t="shared" si="213"/>
        <v>2.2214798730582928E-2</v>
      </c>
      <c r="AM565" s="2">
        <f t="shared" si="214"/>
        <v>0</v>
      </c>
      <c r="AN565" s="2">
        <f t="shared" si="215"/>
        <v>0</v>
      </c>
      <c r="AP565" t="s">
        <v>55</v>
      </c>
      <c r="AQ565" t="s">
        <v>2651</v>
      </c>
      <c r="AR565">
        <v>9</v>
      </c>
      <c r="AT565" s="104">
        <v>13</v>
      </c>
      <c r="AU565" s="102">
        <v>311</v>
      </c>
      <c r="AV565" s="108">
        <f t="shared" si="216"/>
        <v>13311</v>
      </c>
      <c r="AX565" s="7" t="s">
        <v>538</v>
      </c>
    </row>
    <row r="566" spans="1:50" hidden="1" outlineLevel="1">
      <c r="A566" t="s">
        <v>1445</v>
      </c>
      <c r="B566" t="s">
        <v>2651</v>
      </c>
      <c r="C566" s="1">
        <f t="shared" si="206"/>
        <v>16390</v>
      </c>
      <c r="D566" s="7">
        <f>RANK(N566,(N566:P566,Q566:AE566))</f>
        <v>2</v>
      </c>
      <c r="E566" s="7">
        <f>RANK(O566,(N566:P566,Q566:AE566))</f>
        <v>1</v>
      </c>
      <c r="F566" s="7">
        <f>IF(P566&gt;0,RANK(P566,(N566:P566,Q566:AE566)),0)</f>
        <v>0</v>
      </c>
      <c r="G566" s="1">
        <f t="shared" si="207"/>
        <v>6688</v>
      </c>
      <c r="H566" s="2">
        <f t="shared" si="217"/>
        <v>0.40805369127516777</v>
      </c>
      <c r="I566" s="2"/>
      <c r="J566" s="2">
        <f t="shared" si="208"/>
        <v>0.28523489932885904</v>
      </c>
      <c r="K566" s="2">
        <f t="shared" si="209"/>
        <v>0.69328859060402681</v>
      </c>
      <c r="L566" s="2">
        <f t="shared" si="210"/>
        <v>0</v>
      </c>
      <c r="M566" s="2">
        <f t="shared" si="211"/>
        <v>2.1476510067114152E-2</v>
      </c>
      <c r="N566" s="1">
        <v>4675</v>
      </c>
      <c r="O566" s="1">
        <v>11363</v>
      </c>
      <c r="R566" s="1">
        <v>335</v>
      </c>
      <c r="AA566" s="1">
        <v>17</v>
      </c>
      <c r="AG566" s="7">
        <f>IF(Q566&gt;0,RANK(Q566,(N566:P566,Q566:AE566)),0)</f>
        <v>0</v>
      </c>
      <c r="AH566" s="7">
        <f>IF(R566&gt;0,RANK(R566,(N566:P566,Q566:AE566)),0)</f>
        <v>3</v>
      </c>
      <c r="AI566" s="7">
        <f>IF(T566&gt;0,RANK(T566,(N566:P566,Q566:AE566)),0)</f>
        <v>0</v>
      </c>
      <c r="AJ566" s="7">
        <f>IF(S566&gt;0,RANK(S566,(N566:P566,Q566:AE566)),0)</f>
        <v>0</v>
      </c>
      <c r="AK566" s="2">
        <f t="shared" si="212"/>
        <v>0</v>
      </c>
      <c r="AL566" s="2">
        <f t="shared" si="213"/>
        <v>2.0439292251372788E-2</v>
      </c>
      <c r="AM566" s="2">
        <f t="shared" si="214"/>
        <v>0</v>
      </c>
      <c r="AN566" s="2">
        <f t="shared" si="215"/>
        <v>0</v>
      </c>
      <c r="AP566" t="s">
        <v>1445</v>
      </c>
      <c r="AQ566" t="s">
        <v>2651</v>
      </c>
      <c r="AR566">
        <v>9</v>
      </c>
      <c r="AT566" s="104">
        <v>13</v>
      </c>
      <c r="AU566" s="102">
        <v>313</v>
      </c>
      <c r="AV566" s="108">
        <f t="shared" si="216"/>
        <v>13313</v>
      </c>
      <c r="AX566" s="7" t="s">
        <v>538</v>
      </c>
    </row>
    <row r="567" spans="1:50" hidden="1" outlineLevel="1">
      <c r="A567" t="s">
        <v>1840</v>
      </c>
      <c r="B567" t="s">
        <v>2651</v>
      </c>
      <c r="C567" s="1">
        <f t="shared" si="206"/>
        <v>1999</v>
      </c>
      <c r="D567" s="7">
        <f>RANK(N567,(N567:P567,Q567:AE567))</f>
        <v>2</v>
      </c>
      <c r="E567" s="7">
        <f>RANK(O567,(N567:P567,Q567:AE567))</f>
        <v>1</v>
      </c>
      <c r="F567" s="7">
        <f>IF(P567&gt;0,RANK(P567,(N567:P567,Q567:AE567)),0)</f>
        <v>0</v>
      </c>
      <c r="G567" s="1">
        <f t="shared" si="207"/>
        <v>518</v>
      </c>
      <c r="H567" s="2">
        <f t="shared" si="217"/>
        <v>0.25912956478239119</v>
      </c>
      <c r="I567" s="2"/>
      <c r="J567" s="2">
        <f t="shared" si="208"/>
        <v>0.36518259129564784</v>
      </c>
      <c r="K567" s="2">
        <f t="shared" si="209"/>
        <v>0.62431215607803903</v>
      </c>
      <c r="L567" s="2">
        <f t="shared" si="210"/>
        <v>0</v>
      </c>
      <c r="M567" s="2">
        <f t="shared" si="211"/>
        <v>1.0505252626313077E-2</v>
      </c>
      <c r="N567" s="1">
        <v>730</v>
      </c>
      <c r="O567" s="1">
        <v>1248</v>
      </c>
      <c r="R567" s="1">
        <v>21</v>
      </c>
      <c r="AA567" s="1">
        <v>0</v>
      </c>
      <c r="AG567" s="7">
        <f>IF(Q567&gt;0,RANK(Q567,(N567:P567,Q567:AE567)),0)</f>
        <v>0</v>
      </c>
      <c r="AH567" s="7">
        <f>IF(R567&gt;0,RANK(R567,(N567:P567,Q567:AE567)),0)</f>
        <v>3</v>
      </c>
      <c r="AI567" s="7">
        <f>IF(T567&gt;0,RANK(T567,(N567:P567,Q567:AE567)),0)</f>
        <v>0</v>
      </c>
      <c r="AJ567" s="7">
        <f>IF(S567&gt;0,RANK(S567,(N567:P567,Q567:AE567)),0)</f>
        <v>0</v>
      </c>
      <c r="AK567" s="2">
        <f t="shared" si="212"/>
        <v>0</v>
      </c>
      <c r="AL567" s="2">
        <f t="shared" si="213"/>
        <v>1.0505252626313157E-2</v>
      </c>
      <c r="AM567" s="2">
        <f t="shared" si="214"/>
        <v>0</v>
      </c>
      <c r="AN567" s="2">
        <f t="shared" si="215"/>
        <v>0</v>
      </c>
      <c r="AP567" t="s">
        <v>1840</v>
      </c>
      <c r="AQ567" t="s">
        <v>2651</v>
      </c>
      <c r="AR567">
        <v>8</v>
      </c>
      <c r="AT567" s="104">
        <v>13</v>
      </c>
      <c r="AU567" s="102">
        <v>315</v>
      </c>
      <c r="AV567" s="108">
        <f t="shared" si="216"/>
        <v>13315</v>
      </c>
      <c r="AX567" s="7" t="s">
        <v>538</v>
      </c>
    </row>
    <row r="568" spans="1:50" hidden="1" outlineLevel="1">
      <c r="A568" t="s">
        <v>2782</v>
      </c>
      <c r="B568" t="s">
        <v>2651</v>
      </c>
      <c r="C568" s="1">
        <f t="shared" si="206"/>
        <v>3292</v>
      </c>
      <c r="D568" s="7">
        <f>RANK(N568,(N568:P568,Q568:AE568))</f>
        <v>1</v>
      </c>
      <c r="E568" s="7">
        <f>RANK(O568,(N568:P568,Q568:AE568))</f>
        <v>2</v>
      </c>
      <c r="F568" s="7">
        <f>IF(P568&gt;0,RANK(P568,(N568:P568,Q568:AE568)),0)</f>
        <v>0</v>
      </c>
      <c r="G568" s="1">
        <f t="shared" si="207"/>
        <v>188</v>
      </c>
      <c r="H568" s="2">
        <f t="shared" si="217"/>
        <v>5.7108140947752128E-2</v>
      </c>
      <c r="I568" s="2"/>
      <c r="J568" s="2">
        <f t="shared" si="208"/>
        <v>0.52065613608748484</v>
      </c>
      <c r="K568" s="2">
        <f t="shared" si="209"/>
        <v>0.46354799513973266</v>
      </c>
      <c r="L568" s="2">
        <f t="shared" si="210"/>
        <v>0</v>
      </c>
      <c r="M568" s="2">
        <f t="shared" si="211"/>
        <v>1.5795868772782495E-2</v>
      </c>
      <c r="N568" s="1">
        <v>1714</v>
      </c>
      <c r="O568" s="1">
        <v>1526</v>
      </c>
      <c r="R568" s="1">
        <v>49</v>
      </c>
      <c r="AA568" s="1">
        <v>3</v>
      </c>
      <c r="AG568" s="7">
        <f>IF(Q568&gt;0,RANK(Q568,(N568:P568,Q568:AE568)),0)</f>
        <v>0</v>
      </c>
      <c r="AH568" s="7">
        <f>IF(R568&gt;0,RANK(R568,(N568:P568,Q568:AE568)),0)</f>
        <v>3</v>
      </c>
      <c r="AI568" s="7">
        <f>IF(T568&gt;0,RANK(T568,(N568:P568,Q568:AE568)),0)</f>
        <v>0</v>
      </c>
      <c r="AJ568" s="7">
        <f>IF(S568&gt;0,RANK(S568,(N568:P568,Q568:AE568)),0)</f>
        <v>0</v>
      </c>
      <c r="AK568" s="2">
        <f t="shared" si="212"/>
        <v>0</v>
      </c>
      <c r="AL568" s="2">
        <f t="shared" si="213"/>
        <v>1.4884568651275821E-2</v>
      </c>
      <c r="AM568" s="2">
        <f t="shared" si="214"/>
        <v>0</v>
      </c>
      <c r="AN568" s="2">
        <f t="shared" si="215"/>
        <v>0</v>
      </c>
      <c r="AP568" t="s">
        <v>2782</v>
      </c>
      <c r="AQ568" t="s">
        <v>2651</v>
      </c>
      <c r="AR568">
        <v>10</v>
      </c>
      <c r="AT568" s="104">
        <v>13</v>
      </c>
      <c r="AU568" s="102">
        <v>317</v>
      </c>
      <c r="AV568" s="108">
        <f t="shared" si="216"/>
        <v>13317</v>
      </c>
      <c r="AX568" s="7" t="s">
        <v>538</v>
      </c>
    </row>
    <row r="569" spans="1:50" hidden="1" outlineLevel="1">
      <c r="A569" t="s">
        <v>1566</v>
      </c>
      <c r="B569" t="s">
        <v>2651</v>
      </c>
      <c r="C569" s="1">
        <f t="shared" si="206"/>
        <v>2934</v>
      </c>
      <c r="D569" s="7">
        <f>RANK(N569,(N569:P569,Q569:AE569))</f>
        <v>1</v>
      </c>
      <c r="E569" s="7">
        <f>RANK(O569,(N569:P569,Q569:AE569))</f>
        <v>2</v>
      </c>
      <c r="F569" s="7">
        <f>IF(P569&gt;0,RANK(P569,(N569:P569,Q569:AE569)),0)</f>
        <v>0</v>
      </c>
      <c r="G569" s="1">
        <f t="shared" si="207"/>
        <v>109</v>
      </c>
      <c r="H569" s="2">
        <f t="shared" si="217"/>
        <v>3.7150647580095432E-2</v>
      </c>
      <c r="I569" s="2"/>
      <c r="J569" s="2">
        <f t="shared" si="208"/>
        <v>0.51158827539195639</v>
      </c>
      <c r="K569" s="2">
        <f t="shared" si="209"/>
        <v>0.47443762781186094</v>
      </c>
      <c r="L569" s="2">
        <f t="shared" si="210"/>
        <v>0</v>
      </c>
      <c r="M569" s="2">
        <f t="shared" si="211"/>
        <v>1.3974096796182667E-2</v>
      </c>
      <c r="N569" s="1">
        <v>1501</v>
      </c>
      <c r="O569" s="1">
        <v>1392</v>
      </c>
      <c r="R569" s="1">
        <v>41</v>
      </c>
      <c r="AA569" s="1">
        <v>0</v>
      </c>
      <c r="AG569" s="7">
        <f>IF(Q569&gt;0,RANK(Q569,(N569:P569,Q569:AE569)),0)</f>
        <v>0</v>
      </c>
      <c r="AH569" s="7">
        <f>IF(R569&gt;0,RANK(R569,(N569:P569,Q569:AE569)),0)</f>
        <v>3</v>
      </c>
      <c r="AI569" s="7">
        <f>IF(T569&gt;0,RANK(T569,(N569:P569,Q569:AE569)),0)</f>
        <v>0</v>
      </c>
      <c r="AJ569" s="7">
        <f>IF(S569&gt;0,RANK(S569,(N569:P569,Q569:AE569)),0)</f>
        <v>0</v>
      </c>
      <c r="AK569" s="2">
        <f t="shared" si="212"/>
        <v>0</v>
      </c>
      <c r="AL569" s="2">
        <f t="shared" si="213"/>
        <v>1.3974096796182686E-2</v>
      </c>
      <c r="AM569" s="2">
        <f t="shared" si="214"/>
        <v>0</v>
      </c>
      <c r="AN569" s="2">
        <f t="shared" si="215"/>
        <v>0</v>
      </c>
      <c r="AP569" t="s">
        <v>1566</v>
      </c>
      <c r="AQ569" t="s">
        <v>2651</v>
      </c>
      <c r="AR569">
        <v>10</v>
      </c>
      <c r="AT569" s="104">
        <v>13</v>
      </c>
      <c r="AU569" s="102">
        <v>319</v>
      </c>
      <c r="AV569" s="108">
        <f t="shared" si="216"/>
        <v>13319</v>
      </c>
      <c r="AX569" s="7" t="s">
        <v>538</v>
      </c>
    </row>
    <row r="570" spans="1:50" hidden="1" outlineLevel="1">
      <c r="A570" t="s">
        <v>2424</v>
      </c>
      <c r="B570" t="s">
        <v>2651</v>
      </c>
      <c r="C570" s="1">
        <f t="shared" si="206"/>
        <v>4969</v>
      </c>
      <c r="D570" s="7">
        <f>RANK(N570,(N570:P570,Q570:AE570))</f>
        <v>2</v>
      </c>
      <c r="E570" s="7">
        <f>RANK(O570,(N570:P570,Q570:AE570))</f>
        <v>1</v>
      </c>
      <c r="F570" s="7">
        <f>IF(P570&gt;0,RANK(P570,(N570:P570,Q570:AE570)),0)</f>
        <v>0</v>
      </c>
      <c r="G570" s="1">
        <f t="shared" si="207"/>
        <v>1107</v>
      </c>
      <c r="H570" s="2">
        <f t="shared" si="217"/>
        <v>0.22278124371100824</v>
      </c>
      <c r="I570" s="2"/>
      <c r="J570" s="2">
        <f t="shared" si="208"/>
        <v>0.38055946870597707</v>
      </c>
      <c r="K570" s="2">
        <f t="shared" si="209"/>
        <v>0.60334071241698528</v>
      </c>
      <c r="L570" s="2">
        <f t="shared" si="210"/>
        <v>0</v>
      </c>
      <c r="M570" s="2">
        <f t="shared" si="211"/>
        <v>1.6099818877037708E-2</v>
      </c>
      <c r="N570" s="1">
        <v>1891</v>
      </c>
      <c r="O570" s="1">
        <v>2998</v>
      </c>
      <c r="R570" s="1">
        <v>78</v>
      </c>
      <c r="AA570" s="1">
        <v>2</v>
      </c>
      <c r="AG570" s="7">
        <f>IF(Q570&gt;0,RANK(Q570,(N570:P570,Q570:AE570)),0)</f>
        <v>0</v>
      </c>
      <c r="AH570" s="7">
        <f>IF(R570&gt;0,RANK(R570,(N570:P570,Q570:AE570)),0)</f>
        <v>3</v>
      </c>
      <c r="AI570" s="7">
        <f>IF(T570&gt;0,RANK(T570,(N570:P570,Q570:AE570)),0)</f>
        <v>0</v>
      </c>
      <c r="AJ570" s="7">
        <f>IF(S570&gt;0,RANK(S570,(N570:P570,Q570:AE570)),0)</f>
        <v>0</v>
      </c>
      <c r="AK570" s="2">
        <f t="shared" si="212"/>
        <v>0</v>
      </c>
      <c r="AL570" s="2">
        <f t="shared" si="213"/>
        <v>1.5697323405111693E-2</v>
      </c>
      <c r="AM570" s="2">
        <f t="shared" si="214"/>
        <v>0</v>
      </c>
      <c r="AN570" s="2">
        <f t="shared" si="215"/>
        <v>0</v>
      </c>
      <c r="AP570" t="s">
        <v>2424</v>
      </c>
      <c r="AQ570" t="s">
        <v>2651</v>
      </c>
      <c r="AR570">
        <v>2</v>
      </c>
      <c r="AT570" s="104">
        <v>13</v>
      </c>
      <c r="AU570" s="102">
        <v>321</v>
      </c>
      <c r="AV570" s="108">
        <f t="shared" si="216"/>
        <v>13321</v>
      </c>
      <c r="AX570" s="7" t="s">
        <v>538</v>
      </c>
    </row>
    <row r="571" spans="1:50" collapsed="1">
      <c r="A571" t="s">
        <v>2650</v>
      </c>
      <c r="B571" t="s">
        <v>1842</v>
      </c>
      <c r="C571" s="1">
        <f t="shared" si="206"/>
        <v>2028251</v>
      </c>
      <c r="D571" s="7">
        <f>RANK(N571,(N571:P571,Q571:AE571))</f>
        <v>2</v>
      </c>
      <c r="E571" s="7">
        <f>RANK(O571,(N571:P571,Q571:AE571))</f>
        <v>1</v>
      </c>
      <c r="F571" s="7">
        <f>IF(P571&gt;0,RANK(P571,(N571:P571,Q571:AE571)),0)</f>
        <v>0</v>
      </c>
      <c r="G571" s="1">
        <f t="shared" si="207"/>
        <v>104549</v>
      </c>
      <c r="H571" s="2">
        <f t="shared" si="217"/>
        <v>5.1546381586894327E-2</v>
      </c>
      <c r="I571" s="2"/>
      <c r="J571" s="2">
        <f t="shared" si="208"/>
        <v>0.46204981533350653</v>
      </c>
      <c r="K571" s="2">
        <f t="shared" si="209"/>
        <v>0.51359619692040093</v>
      </c>
      <c r="L571" s="2">
        <f t="shared" si="210"/>
        <v>0</v>
      </c>
      <c r="M571" s="2">
        <f t="shared" si="211"/>
        <v>2.4353987746092542E-2</v>
      </c>
      <c r="N571" s="1">
        <f>SUM(N412:N570)</f>
        <v>937153</v>
      </c>
      <c r="O571" s="1">
        <f>SUM(O412:O570)</f>
        <v>1041702</v>
      </c>
      <c r="R571" s="1">
        <f>SUM(R412:R570)</f>
        <v>47126</v>
      </c>
      <c r="AA571" s="1">
        <f>SUM(AA412:AA570)</f>
        <v>2270</v>
      </c>
      <c r="AG571" s="7">
        <f>IF(Q571&gt;0,RANK(Q571,(N571:P571,Q571:AE571)),0)</f>
        <v>0</v>
      </c>
      <c r="AH571" s="7">
        <f>IF(R571&gt;0,RANK(R571,(N571:P571,Q571:AE571)),0)</f>
        <v>3</v>
      </c>
      <c r="AI571" s="7">
        <f>IF(T571&gt;0,RANK(T571,(N571:P571,Q571:AE571)),0)</f>
        <v>0</v>
      </c>
      <c r="AJ571" s="7">
        <f>IF(S571&gt;0,RANK(S571,(N571:P571,Q571:AE571)),0)</f>
        <v>0</v>
      </c>
      <c r="AK571" s="2">
        <f t="shared" si="212"/>
        <v>0</v>
      </c>
      <c r="AL571" s="2">
        <f t="shared" si="213"/>
        <v>2.3234796876717922E-2</v>
      </c>
      <c r="AM571" s="2">
        <f t="shared" si="214"/>
        <v>0</v>
      </c>
      <c r="AN571" s="2">
        <f t="shared" si="215"/>
        <v>0</v>
      </c>
      <c r="AP571" t="s">
        <v>2650</v>
      </c>
      <c r="AQ571" t="s">
        <v>1842</v>
      </c>
      <c r="AT571" s="104">
        <v>13</v>
      </c>
      <c r="AU571" s="102"/>
      <c r="AV571" s="104">
        <v>13</v>
      </c>
      <c r="AX571" s="7" t="s">
        <v>831</v>
      </c>
    </row>
    <row r="572" spans="1:50">
      <c r="C572" s="1"/>
      <c r="E572" s="7"/>
      <c r="F572" s="7"/>
      <c r="I572" s="2"/>
      <c r="AG572" s="7"/>
      <c r="AH572" s="7"/>
      <c r="AI572" s="7"/>
      <c r="AJ572" s="7"/>
      <c r="AT572" s="104"/>
      <c r="AU572" s="102"/>
    </row>
    <row r="573" spans="1:50" hidden="1" outlineLevel="1">
      <c r="A573" t="s">
        <v>2425</v>
      </c>
      <c r="B573" t="s">
        <v>1829</v>
      </c>
      <c r="C573" s="1">
        <f>SUM(N573:AE573)</f>
        <v>49968</v>
      </c>
      <c r="D573" s="7">
        <f>RANK(N573,(N573:P573,Q573:AE573))</f>
        <v>2</v>
      </c>
      <c r="E573" s="7">
        <f>RANK(O573,(N573:P573,Q573:AE573))</f>
        <v>1</v>
      </c>
      <c r="F573" s="7">
        <f>IF(P573&gt;0,RANK(P573,(N573:P573,Q573:AE573)),0)</f>
        <v>0</v>
      </c>
      <c r="G573" s="1">
        <f>MAX(N573:P573)-LARGE(N573:P573,2)</f>
        <v>1928</v>
      </c>
      <c r="H573" s="2">
        <f>G573/C573</f>
        <v>3.8584694204290747E-2</v>
      </c>
      <c r="I573" s="2"/>
      <c r="J573" s="2">
        <f t="shared" ref="J573:L577" si="218">IF($C573=0,"-",N573/$C573)</f>
        <v>0.47234229907140568</v>
      </c>
      <c r="K573" s="2">
        <f t="shared" si="218"/>
        <v>0.51092699327569646</v>
      </c>
      <c r="L573" s="2">
        <f t="shared" si="218"/>
        <v>0</v>
      </c>
      <c r="M573" s="2">
        <f>IF(C573=0,"-",(1-J573-K573-L573))</f>
        <v>1.6730707652897858E-2</v>
      </c>
      <c r="N573" s="1">
        <v>23602</v>
      </c>
      <c r="O573" s="1">
        <v>25530</v>
      </c>
      <c r="R573" s="1">
        <v>272</v>
      </c>
      <c r="T573" s="1">
        <v>411</v>
      </c>
      <c r="U573" s="1">
        <v>104</v>
      </c>
      <c r="V573" s="1">
        <v>49</v>
      </c>
      <c r="AG573" s="7">
        <f>IF(Q573&gt;0,RANK(Q573,(N573:P573,Q573:AE573)),0)</f>
        <v>0</v>
      </c>
      <c r="AH573" s="7">
        <f>IF(R573&gt;0,RANK(R573,(N573:P573,Q573:AE573)),0)</f>
        <v>4</v>
      </c>
      <c r="AI573" s="7">
        <f>IF(T573&gt;0,RANK(T573,(N573:P573,Q573:AE573)),0)</f>
        <v>3</v>
      </c>
      <c r="AJ573" s="7">
        <f>IF(S573&gt;0,RANK(S573,(N573:P573,Q573:AE573)),0)</f>
        <v>0</v>
      </c>
      <c r="AK573" s="2">
        <f t="shared" ref="AK573:AL576" si="219">IF($C573=0,"-",Q573/$C573)</f>
        <v>0</v>
      </c>
      <c r="AL573" s="2">
        <f t="shared" si="219"/>
        <v>5.4434838296509762E-3</v>
      </c>
      <c r="AM573" s="2">
        <f>IF($C573=0,"-",T573/$C573)</f>
        <v>8.2252641690682034E-3</v>
      </c>
      <c r="AN573" s="2">
        <f>IF($C573=0,"-",S573/$C573)</f>
        <v>0</v>
      </c>
      <c r="AP573" t="s">
        <v>2425</v>
      </c>
      <c r="AQ573" t="s">
        <v>1829</v>
      </c>
      <c r="AR573">
        <v>2</v>
      </c>
      <c r="AT573" s="104">
        <v>15</v>
      </c>
      <c r="AU573" s="102">
        <v>1</v>
      </c>
      <c r="AV573" s="108">
        <f>AT573*1000+AU573</f>
        <v>15001</v>
      </c>
      <c r="AX573" s="7" t="s">
        <v>538</v>
      </c>
    </row>
    <row r="574" spans="1:50" hidden="1" outlineLevel="1">
      <c r="A574" t="s">
        <v>1711</v>
      </c>
      <c r="B574" t="s">
        <v>1829</v>
      </c>
      <c r="C574" s="1">
        <f>SUM(N574:AE574)</f>
        <v>267894</v>
      </c>
      <c r="D574" s="7">
        <f>RANK(N574,(N574:P574,Q574:AE574))</f>
        <v>2</v>
      </c>
      <c r="E574" s="7">
        <f>RANK(O574,(N574:P574,Q574:AE574))</f>
        <v>1</v>
      </c>
      <c r="F574" s="7">
        <f>IF(P574&gt;0,RANK(P574,(N574:P574,Q574:AE574)),0)</f>
        <v>0</v>
      </c>
      <c r="G574" s="1">
        <f>MAX(N574:P574)-LARGE(N574:P574,2)</f>
        <v>18135</v>
      </c>
      <c r="H574" s="2">
        <f>G574/C574</f>
        <v>6.7694685211314928E-2</v>
      </c>
      <c r="I574" s="2"/>
      <c r="J574" s="2">
        <f t="shared" si="218"/>
        <v>0.45980873031870817</v>
      </c>
      <c r="K574" s="2">
        <f t="shared" si="218"/>
        <v>0.52750341553002311</v>
      </c>
      <c r="L574" s="2">
        <f t="shared" si="218"/>
        <v>0</v>
      </c>
      <c r="M574" s="2">
        <f>IF(C574=0,"-",(1-J574-K574-L574))</f>
        <v>1.2687854151268718E-2</v>
      </c>
      <c r="N574" s="1">
        <v>123180</v>
      </c>
      <c r="O574" s="1">
        <v>141315</v>
      </c>
      <c r="R574" s="1">
        <v>872</v>
      </c>
      <c r="T574" s="1">
        <v>1437</v>
      </c>
      <c r="U574" s="1">
        <v>848</v>
      </c>
      <c r="V574" s="1">
        <v>242</v>
      </c>
      <c r="AG574" s="7">
        <f>IF(Q574&gt;0,RANK(Q574,(N574:P574,Q574:AE574)),0)</f>
        <v>0</v>
      </c>
      <c r="AH574" s="7">
        <f>IF(R574&gt;0,RANK(R574,(N574:P574,Q574:AE574)),0)</f>
        <v>4</v>
      </c>
      <c r="AI574" s="7">
        <f>IF(T574&gt;0,RANK(T574,(N574:P574,Q574:AE574)),0)</f>
        <v>3</v>
      </c>
      <c r="AJ574" s="7">
        <f>IF(S574&gt;0,RANK(S574,(N574:P574,Q574:AE574)),0)</f>
        <v>0</v>
      </c>
      <c r="AK574" s="2">
        <f t="shared" si="219"/>
        <v>0</v>
      </c>
      <c r="AL574" s="2">
        <f t="shared" si="219"/>
        <v>3.2550187760830777E-3</v>
      </c>
      <c r="AM574" s="2">
        <f>IF($C574=0,"-",T574/$C574)</f>
        <v>5.3640619050818608E-3</v>
      </c>
      <c r="AN574" s="2">
        <f>IF($C574=0,"-",S574/$C574)</f>
        <v>0</v>
      </c>
      <c r="AP574" t="s">
        <v>1711</v>
      </c>
      <c r="AQ574" t="s">
        <v>1829</v>
      </c>
      <c r="AT574" s="104">
        <v>15</v>
      </c>
      <c r="AU574" s="102">
        <v>3</v>
      </c>
      <c r="AV574" s="108">
        <f>AT574*1000+AU574</f>
        <v>15003</v>
      </c>
      <c r="AX574" s="7" t="s">
        <v>538</v>
      </c>
    </row>
    <row r="575" spans="1:50" hidden="1" outlineLevel="1">
      <c r="A575" t="s">
        <v>2579</v>
      </c>
      <c r="B575" t="s">
        <v>1829</v>
      </c>
      <c r="C575" s="1">
        <f>SUM(N575:AE575)</f>
        <v>23104</v>
      </c>
      <c r="D575" s="7">
        <f>RANK(N575,(N575:P575,Q575:AE575))</f>
        <v>1</v>
      </c>
      <c r="E575" s="7">
        <f>RANK(O575,(N575:P575,Q575:AE575))</f>
        <v>2</v>
      </c>
      <c r="F575" s="7">
        <f>IF(P575&gt;0,RANK(P575,(N575:P575,Q575:AE575)),0)</f>
        <v>0</v>
      </c>
      <c r="G575" s="1">
        <f>MAX(N575:P575)-LARGE(N575:P575,2)</f>
        <v>3926</v>
      </c>
      <c r="H575" s="2">
        <f>G575/C575</f>
        <v>0.16992728531855955</v>
      </c>
      <c r="I575" s="2"/>
      <c r="J575" s="2">
        <f t="shared" si="218"/>
        <v>0.57790858725761773</v>
      </c>
      <c r="K575" s="2">
        <f t="shared" si="218"/>
        <v>0.40798130193905818</v>
      </c>
      <c r="L575" s="2">
        <f t="shared" si="218"/>
        <v>0</v>
      </c>
      <c r="M575" s="2">
        <f>IF(C575=0,"-",(1-J575-K575-L575))</f>
        <v>1.4110110803324083E-2</v>
      </c>
      <c r="N575" s="1">
        <v>13352</v>
      </c>
      <c r="O575" s="1">
        <v>9426</v>
      </c>
      <c r="R575" s="1">
        <v>68</v>
      </c>
      <c r="T575" s="1">
        <v>183</v>
      </c>
      <c r="U575" s="1">
        <v>53</v>
      </c>
      <c r="V575" s="1">
        <v>22</v>
      </c>
      <c r="AG575" s="7">
        <f>IF(Q575&gt;0,RANK(Q575,(N575:P575,Q575:AE575)),0)</f>
        <v>0</v>
      </c>
      <c r="AH575" s="7">
        <f>IF(R575&gt;0,RANK(R575,(N575:P575,Q575:AE575)),0)</f>
        <v>4</v>
      </c>
      <c r="AI575" s="7">
        <f>IF(T575&gt;0,RANK(T575,(N575:P575,Q575:AE575)),0)</f>
        <v>3</v>
      </c>
      <c r="AJ575" s="7">
        <f>IF(S575&gt;0,RANK(S575,(N575:P575,Q575:AE575)),0)</f>
        <v>0</v>
      </c>
      <c r="AK575" s="2">
        <f t="shared" si="219"/>
        <v>0</v>
      </c>
      <c r="AL575" s="2">
        <f t="shared" si="219"/>
        <v>2.9432132963988921E-3</v>
      </c>
      <c r="AM575" s="2">
        <f>IF($C575=0,"-",T575/$C575)</f>
        <v>7.9207063711911364E-3</v>
      </c>
      <c r="AN575" s="2">
        <f>IF($C575=0,"-",S575/$C575)</f>
        <v>0</v>
      </c>
      <c r="AP575" t="s">
        <v>2579</v>
      </c>
      <c r="AQ575" t="s">
        <v>1829</v>
      </c>
      <c r="AR575">
        <v>2</v>
      </c>
      <c r="AT575" s="104">
        <v>15</v>
      </c>
      <c r="AU575" s="102">
        <v>7</v>
      </c>
      <c r="AV575" s="108">
        <f>AT575*1000+AU575</f>
        <v>15007</v>
      </c>
      <c r="AX575" s="7" t="s">
        <v>538</v>
      </c>
    </row>
    <row r="576" spans="1:50" hidden="1" outlineLevel="1">
      <c r="A576" t="s">
        <v>603</v>
      </c>
      <c r="B576" t="s">
        <v>1829</v>
      </c>
      <c r="C576" s="1">
        <f>SUM(N576:AE576)</f>
        <v>41144</v>
      </c>
      <c r="D576" s="7">
        <f>RANK(N576,(N576:P576,Q576:AE576))</f>
        <v>2</v>
      </c>
      <c r="E576" s="7">
        <f>RANK(O576,(N576:P576,Q576:AE576))</f>
        <v>1</v>
      </c>
      <c r="F576" s="7">
        <f>IF(P576&gt;0,RANK(P576,(N576:P576,Q576:AE576)),0)</f>
        <v>0</v>
      </c>
      <c r="G576" s="1">
        <f>MAX(N576:P576)-LARGE(N576:P576,2)</f>
        <v>1225</v>
      </c>
      <c r="H576" s="2">
        <f>G576/C576</f>
        <v>2.977347851448571E-2</v>
      </c>
      <c r="I576" s="2"/>
      <c r="J576" s="2">
        <f t="shared" si="218"/>
        <v>0.47426113163523237</v>
      </c>
      <c r="K576" s="2">
        <f t="shared" si="218"/>
        <v>0.50403461014971807</v>
      </c>
      <c r="L576" s="2">
        <f t="shared" si="218"/>
        <v>0</v>
      </c>
      <c r="M576" s="2">
        <f>IF(C576=0,"-",(1-J576-K576-L576))</f>
        <v>2.1704258215049621E-2</v>
      </c>
      <c r="N576" s="1">
        <v>19513</v>
      </c>
      <c r="O576" s="1">
        <v>20738</v>
      </c>
      <c r="R576" s="1">
        <v>152</v>
      </c>
      <c r="T576" s="1">
        <v>530</v>
      </c>
      <c r="U576" s="1">
        <v>142</v>
      </c>
      <c r="V576" s="1">
        <v>69</v>
      </c>
      <c r="AG576" s="7">
        <f>IF(Q576&gt;0,RANK(Q576,(N576:P576,Q576:AE576)),0)</f>
        <v>0</v>
      </c>
      <c r="AH576" s="7">
        <f>IF(R576&gt;0,RANK(R576,(N576:P576,Q576:AE576)),0)</f>
        <v>4</v>
      </c>
      <c r="AI576" s="7">
        <f>IF(T576&gt;0,RANK(T576,(N576:P576,Q576:AE576)),0)</f>
        <v>3</v>
      </c>
      <c r="AJ576" s="7">
        <f>IF(S576&gt;0,RANK(S576,(N576:P576,Q576:AE576)),0)</f>
        <v>0</v>
      </c>
      <c r="AK576" s="2">
        <f t="shared" si="219"/>
        <v>0</v>
      </c>
      <c r="AL576" s="2">
        <f t="shared" si="219"/>
        <v>3.6943418238382267E-3</v>
      </c>
      <c r="AM576" s="2">
        <f>IF($C576=0,"-",T576/$C576)</f>
        <v>1.2881586622593817E-2</v>
      </c>
      <c r="AN576" s="2">
        <f>IF($C576=0,"-",S576/$C576)</f>
        <v>0</v>
      </c>
      <c r="AP576" t="s">
        <v>603</v>
      </c>
      <c r="AQ576" t="s">
        <v>1829</v>
      </c>
      <c r="AR576">
        <v>2</v>
      </c>
      <c r="AT576" s="104">
        <v>15</v>
      </c>
      <c r="AU576" s="102">
        <v>9</v>
      </c>
      <c r="AV576" s="108">
        <f>AT576*1000+AU576</f>
        <v>15009</v>
      </c>
      <c r="AX576" s="7" t="s">
        <v>538</v>
      </c>
    </row>
    <row r="577" spans="1:50" collapsed="1">
      <c r="A577" t="s">
        <v>2425</v>
      </c>
      <c r="B577" t="s">
        <v>1842</v>
      </c>
      <c r="C577" s="1">
        <f>SUM(N577:AE577)</f>
        <v>382110</v>
      </c>
      <c r="D577" s="7">
        <f>RANK(N577,(N577:P577,Q577:AE577))</f>
        <v>2</v>
      </c>
      <c r="E577" s="7">
        <f>RANK(O577,(N577:P577,Q577:AE577))</f>
        <v>1</v>
      </c>
      <c r="F577" s="7">
        <f>IF(P577&gt;0,RANK(P577,(N577:P577,Q577:AE577)),0)</f>
        <v>0</v>
      </c>
      <c r="G577" s="1">
        <f>MAX(N577:P577)-LARGE(N577:P577,2)</f>
        <v>17362</v>
      </c>
      <c r="H577" s="2">
        <f>G577/C577</f>
        <v>4.543717777603308E-2</v>
      </c>
      <c r="I577" s="2"/>
      <c r="J577" s="2">
        <f t="shared" si="218"/>
        <v>0.47014472272382296</v>
      </c>
      <c r="K577" s="2">
        <f t="shared" si="218"/>
        <v>0.51558190049985608</v>
      </c>
      <c r="L577" s="2">
        <f t="shared" si="218"/>
        <v>0</v>
      </c>
      <c r="M577" s="2">
        <f>IF(C577=0,"-",(1-J577-K577-L577))</f>
        <v>1.4273376776321012E-2</v>
      </c>
      <c r="N577" s="1">
        <f>SUM(N573:N576)</f>
        <v>179647</v>
      </c>
      <c r="O577" s="1">
        <f>SUM(O573:O576)</f>
        <v>197009</v>
      </c>
      <c r="R577" s="1">
        <f>SUM(R573:R576)</f>
        <v>1364</v>
      </c>
      <c r="T577" s="1">
        <f>SUM(T573:T576)</f>
        <v>2561</v>
      </c>
      <c r="U577" s="1">
        <f>SUM(U573:U576)</f>
        <v>1147</v>
      </c>
      <c r="V577" s="1">
        <f>SUM(V573:V576)</f>
        <v>382</v>
      </c>
      <c r="AG577" s="7">
        <f>IF(Q577&gt;0,RANK(Q577,(N577:P577,Q577:AE577)),0)</f>
        <v>0</v>
      </c>
      <c r="AH577" s="7">
        <f>IF(R577&gt;0,RANK(R577,(N577:P577,Q577:AE577)),0)</f>
        <v>4</v>
      </c>
      <c r="AI577" s="7">
        <f>IF(T577&gt;0,RANK(T577,(N577:P577,Q577:AE577)),0)</f>
        <v>3</v>
      </c>
      <c r="AJ577" s="7">
        <f>IF(S577&gt;0,RANK(S577,(N577:P577,Q577:AE577)),0)</f>
        <v>0</v>
      </c>
      <c r="AK577" s="2">
        <f>IF($C577=0,"-",Q577/$C577)</f>
        <v>0</v>
      </c>
      <c r="AL577" s="2">
        <f>IF($C577=0,"-",R577/$C577)</f>
        <v>3.5696527178037739E-3</v>
      </c>
      <c r="AM577" s="2">
        <f>IF($C577=0,"-",T577/$C577)</f>
        <v>6.7022585119468217E-3</v>
      </c>
      <c r="AN577" s="2">
        <f>IF($C577=0,"-",S577/$C577)</f>
        <v>0</v>
      </c>
      <c r="AP577" t="s">
        <v>2425</v>
      </c>
      <c r="AQ577" t="s">
        <v>1842</v>
      </c>
      <c r="AT577" s="104">
        <v>15</v>
      </c>
      <c r="AU577" s="102"/>
      <c r="AV577" s="104">
        <v>15</v>
      </c>
      <c r="AX577" s="7" t="s">
        <v>831</v>
      </c>
    </row>
    <row r="578" spans="1:50">
      <c r="C578" s="1"/>
      <c r="E578" s="7"/>
      <c r="F578" s="7"/>
      <c r="I578" s="2"/>
      <c r="AG578" s="7"/>
      <c r="AH578" s="7"/>
      <c r="AI578" s="7"/>
      <c r="AJ578" s="7"/>
      <c r="AT578" s="104"/>
      <c r="AU578" s="102"/>
    </row>
    <row r="579" spans="1:50" hidden="1" outlineLevel="1">
      <c r="A579" t="s">
        <v>1692</v>
      </c>
      <c r="B579" t="s">
        <v>2725</v>
      </c>
      <c r="C579" s="1">
        <f t="shared" ref="C579:C623" si="220">SUM(N579:AE579)</f>
        <v>105424</v>
      </c>
      <c r="D579" s="7">
        <f>RANK(N579,(N579:P579,Q579:AE579))</f>
        <v>1</v>
      </c>
      <c r="E579" s="7">
        <f>RANK(O579,(N579:P579,Q579:AE579))</f>
        <v>2</v>
      </c>
      <c r="F579" s="7">
        <f>IF(P579&gt;0,RANK(P579,(N579:P579,Q579:AE579)),0)</f>
        <v>0</v>
      </c>
      <c r="G579" s="1">
        <f t="shared" ref="G579:G623" si="221">MAX(N579:P579)-LARGE(N579:P579,2)</f>
        <v>1102</v>
      </c>
      <c r="H579" s="2">
        <f t="shared" ref="H579:H642" si="222">G579/C579</f>
        <v>1.0453027773561998E-2</v>
      </c>
      <c r="I579" s="2"/>
      <c r="J579" s="2">
        <f t="shared" ref="J579:J623" si="223">IF($C579=0,"-",N579/$C579)</f>
        <v>0.496661101836394</v>
      </c>
      <c r="K579" s="2">
        <f t="shared" ref="K579:K623" si="224">IF($C579=0,"-",O579/$C579)</f>
        <v>0.48620807406283201</v>
      </c>
      <c r="L579" s="2">
        <f t="shared" ref="L579:L623" si="225">IF($C579=0,"-",P579/$C579)</f>
        <v>0</v>
      </c>
      <c r="M579" s="2">
        <f t="shared" ref="M579:M623" si="226">IF(C579=0,"-",(1-J579-K579-L579))</f>
        <v>1.7130824100773989E-2</v>
      </c>
      <c r="N579" s="1">
        <v>52360</v>
      </c>
      <c r="O579" s="1">
        <v>51258</v>
      </c>
      <c r="R579" s="1">
        <v>1803</v>
      </c>
      <c r="AA579" s="1">
        <v>3</v>
      </c>
      <c r="AG579" s="7">
        <f>IF(Q579&gt;0,RANK(Q579,(N579:P579,Q579:AE579)),0)</f>
        <v>0</v>
      </c>
      <c r="AH579" s="7">
        <f>IF(R579&gt;0,RANK(R579,(N579:P579,Q579:AE579)),0)</f>
        <v>3</v>
      </c>
      <c r="AI579" s="7">
        <f>IF(T579&gt;0,RANK(T579,(N579:P579,Q579:AE579)),0)</f>
        <v>0</v>
      </c>
      <c r="AJ579" s="7">
        <f>IF(S579&gt;0,RANK(S579,(N579:P579,Q579:AE579)),0)</f>
        <v>0</v>
      </c>
      <c r="AK579" s="2">
        <f t="shared" ref="AK579:AK623" si="227">IF($C579=0,"-",Q579/$C579)</f>
        <v>0</v>
      </c>
      <c r="AL579" s="2">
        <f t="shared" ref="AL579:AL623" si="228">IF($C579=0,"-",R579/$C579)</f>
        <v>1.7102367582334195E-2</v>
      </c>
      <c r="AM579" s="2">
        <f t="shared" ref="AM579:AM623" si="229">IF($C579=0,"-",T579/$C579)</f>
        <v>0</v>
      </c>
      <c r="AN579" s="2">
        <f t="shared" ref="AN579:AN623" si="230">IF($C579=0,"-",S579/$C579)</f>
        <v>0</v>
      </c>
      <c r="AP579" t="s">
        <v>1692</v>
      </c>
      <c r="AQ579" t="s">
        <v>2725</v>
      </c>
      <c r="AT579" s="104">
        <v>16</v>
      </c>
      <c r="AU579" s="102">
        <v>1</v>
      </c>
      <c r="AV579" s="108">
        <f t="shared" ref="AV579:AV622" si="231">AT579*1000+AU579</f>
        <v>16001</v>
      </c>
      <c r="AX579" s="7" t="s">
        <v>538</v>
      </c>
    </row>
    <row r="580" spans="1:50" hidden="1" outlineLevel="1">
      <c r="A580" t="s">
        <v>956</v>
      </c>
      <c r="B580" t="s">
        <v>2725</v>
      </c>
      <c r="C580" s="1">
        <f t="shared" si="220"/>
        <v>1601</v>
      </c>
      <c r="D580" s="7">
        <f>RANK(N580,(N580:P580,Q580:AE580))</f>
        <v>2</v>
      </c>
      <c r="E580" s="7">
        <f>RANK(O580,(N580:P580,Q580:AE580))</f>
        <v>1</v>
      </c>
      <c r="F580" s="7">
        <f>IF(P580&gt;0,RANK(P580,(N580:P580,Q580:AE580)),0)</f>
        <v>0</v>
      </c>
      <c r="G580" s="1">
        <f t="shared" si="221"/>
        <v>462</v>
      </c>
      <c r="H580" s="2">
        <f t="shared" si="222"/>
        <v>0.28856964397251716</v>
      </c>
      <c r="I580" s="2"/>
      <c r="J580" s="2">
        <f t="shared" si="223"/>
        <v>0.34166146158650845</v>
      </c>
      <c r="K580" s="2">
        <f t="shared" si="224"/>
        <v>0.63023110555902562</v>
      </c>
      <c r="L580" s="2">
        <f t="shared" si="225"/>
        <v>0</v>
      </c>
      <c r="M580" s="2">
        <f t="shared" si="226"/>
        <v>2.810743285446593E-2</v>
      </c>
      <c r="N580" s="1">
        <v>547</v>
      </c>
      <c r="O580" s="1">
        <v>1009</v>
      </c>
      <c r="R580" s="1">
        <v>45</v>
      </c>
      <c r="AA580" s="1">
        <v>0</v>
      </c>
      <c r="AG580" s="7">
        <f>IF(Q580&gt;0,RANK(Q580,(N580:P580,Q580:AE580)),0)</f>
        <v>0</v>
      </c>
      <c r="AH580" s="7">
        <f>IF(R580&gt;0,RANK(R580,(N580:P580,Q580:AE580)),0)</f>
        <v>3</v>
      </c>
      <c r="AI580" s="7">
        <f>IF(T580&gt;0,RANK(T580,(N580:P580,Q580:AE580)),0)</f>
        <v>0</v>
      </c>
      <c r="AJ580" s="7">
        <f>IF(S580&gt;0,RANK(S580,(N580:P580,Q580:AE580)),0)</f>
        <v>0</v>
      </c>
      <c r="AK580" s="2">
        <f t="shared" si="227"/>
        <v>0</v>
      </c>
      <c r="AL580" s="2">
        <f t="shared" si="228"/>
        <v>2.8107432854465958E-2</v>
      </c>
      <c r="AM580" s="2">
        <f t="shared" si="229"/>
        <v>0</v>
      </c>
      <c r="AN580" s="2">
        <f t="shared" si="230"/>
        <v>0</v>
      </c>
      <c r="AP580" t="s">
        <v>956</v>
      </c>
      <c r="AQ580" t="s">
        <v>2725</v>
      </c>
      <c r="AR580">
        <v>1</v>
      </c>
      <c r="AT580" s="104">
        <v>16</v>
      </c>
      <c r="AU580" s="102">
        <v>3</v>
      </c>
      <c r="AV580" s="108">
        <f t="shared" si="231"/>
        <v>16003</v>
      </c>
      <c r="AX580" s="7" t="s">
        <v>538</v>
      </c>
    </row>
    <row r="581" spans="1:50" hidden="1" outlineLevel="1">
      <c r="A581" t="s">
        <v>2090</v>
      </c>
      <c r="B581" t="s">
        <v>2725</v>
      </c>
      <c r="C581" s="1">
        <f t="shared" si="220"/>
        <v>24989</v>
      </c>
      <c r="D581" s="7">
        <f>RANK(N581,(N581:P581,Q581:AE581))</f>
        <v>1</v>
      </c>
      <c r="E581" s="7">
        <f>RANK(O581,(N581:P581,Q581:AE581))</f>
        <v>2</v>
      </c>
      <c r="F581" s="7">
        <f>IF(P581&gt;0,RANK(P581,(N581:P581,Q581:AE581)),0)</f>
        <v>0</v>
      </c>
      <c r="G581" s="1">
        <f t="shared" si="221"/>
        <v>1654</v>
      </c>
      <c r="H581" s="2">
        <f t="shared" si="222"/>
        <v>6.618912321421426E-2</v>
      </c>
      <c r="I581" s="2"/>
      <c r="J581" s="2">
        <f t="shared" si="223"/>
        <v>0.52303013325863379</v>
      </c>
      <c r="K581" s="2">
        <f t="shared" si="224"/>
        <v>0.45684101004441957</v>
      </c>
      <c r="L581" s="2">
        <f t="shared" si="225"/>
        <v>0</v>
      </c>
      <c r="M581" s="2">
        <f t="shared" si="226"/>
        <v>2.012885669694664E-2</v>
      </c>
      <c r="N581" s="1">
        <v>13070</v>
      </c>
      <c r="O581" s="1">
        <v>11416</v>
      </c>
      <c r="R581" s="1">
        <v>503</v>
      </c>
      <c r="AA581" s="1">
        <v>0</v>
      </c>
      <c r="AG581" s="7">
        <f>IF(Q581&gt;0,RANK(Q581,(N581:P581,Q581:AE581)),0)</f>
        <v>0</v>
      </c>
      <c r="AH581" s="7">
        <f>IF(R581&gt;0,RANK(R581,(N581:P581,Q581:AE581)),0)</f>
        <v>3</v>
      </c>
      <c r="AI581" s="7">
        <f>IF(T581&gt;0,RANK(T581,(N581:P581,Q581:AE581)),0)</f>
        <v>0</v>
      </c>
      <c r="AJ581" s="7">
        <f>IF(S581&gt;0,RANK(S581,(N581:P581,Q581:AE581)),0)</f>
        <v>0</v>
      </c>
      <c r="AK581" s="2">
        <f t="shared" si="227"/>
        <v>0</v>
      </c>
      <c r="AL581" s="2">
        <f t="shared" si="228"/>
        <v>2.0128856696946657E-2</v>
      </c>
      <c r="AM581" s="2">
        <f t="shared" si="229"/>
        <v>0</v>
      </c>
      <c r="AN581" s="2">
        <f t="shared" si="230"/>
        <v>0</v>
      </c>
      <c r="AP581" t="s">
        <v>2090</v>
      </c>
      <c r="AQ581" t="s">
        <v>2725</v>
      </c>
      <c r="AR581">
        <v>2</v>
      </c>
      <c r="AT581" s="104">
        <v>16</v>
      </c>
      <c r="AU581" s="102">
        <v>5</v>
      </c>
      <c r="AV581" s="108">
        <f t="shared" si="231"/>
        <v>16005</v>
      </c>
      <c r="AX581" s="7" t="s">
        <v>538</v>
      </c>
    </row>
    <row r="582" spans="1:50" hidden="1" outlineLevel="1">
      <c r="A582" t="s">
        <v>924</v>
      </c>
      <c r="B582" t="s">
        <v>2725</v>
      </c>
      <c r="C582" s="1">
        <f t="shared" si="220"/>
        <v>2433</v>
      </c>
      <c r="D582" s="7">
        <f>RANK(N582,(N582:P582,Q582:AE582))</f>
        <v>2</v>
      </c>
      <c r="E582" s="7">
        <f>RANK(O582,(N582:P582,Q582:AE582))</f>
        <v>1</v>
      </c>
      <c r="F582" s="7">
        <f>IF(P582&gt;0,RANK(P582,(N582:P582,Q582:AE582)),0)</f>
        <v>0</v>
      </c>
      <c r="G582" s="1">
        <f t="shared" si="221"/>
        <v>929</v>
      </c>
      <c r="H582" s="2">
        <f t="shared" si="222"/>
        <v>0.38183312782572953</v>
      </c>
      <c r="I582" s="2"/>
      <c r="J582" s="2">
        <f t="shared" si="223"/>
        <v>0.30168516235100701</v>
      </c>
      <c r="K582" s="2">
        <f t="shared" si="224"/>
        <v>0.68351829017673649</v>
      </c>
      <c r="L582" s="2">
        <f t="shared" si="225"/>
        <v>0</v>
      </c>
      <c r="M582" s="2">
        <f t="shared" si="226"/>
        <v>1.4796547472256449E-2</v>
      </c>
      <c r="N582" s="1">
        <v>734</v>
      </c>
      <c r="O582" s="1">
        <v>1663</v>
      </c>
      <c r="R582" s="1">
        <v>36</v>
      </c>
      <c r="AA582" s="1">
        <v>0</v>
      </c>
      <c r="AG582" s="7">
        <f>IF(Q582&gt;0,RANK(Q582,(N582:P582,Q582:AE582)),0)</f>
        <v>0</v>
      </c>
      <c r="AH582" s="7">
        <f>IF(R582&gt;0,RANK(R582,(N582:P582,Q582:AE582)),0)</f>
        <v>3</v>
      </c>
      <c r="AI582" s="7">
        <f>IF(T582&gt;0,RANK(T582,(N582:P582,Q582:AE582)),0)</f>
        <v>0</v>
      </c>
      <c r="AJ582" s="7">
        <f>IF(S582&gt;0,RANK(S582,(N582:P582,Q582:AE582)),0)</f>
        <v>0</v>
      </c>
      <c r="AK582" s="2">
        <f t="shared" si="227"/>
        <v>0</v>
      </c>
      <c r="AL582" s="2">
        <f t="shared" si="228"/>
        <v>1.4796547472256474E-2</v>
      </c>
      <c r="AM582" s="2">
        <f t="shared" si="229"/>
        <v>0</v>
      </c>
      <c r="AN582" s="2">
        <f t="shared" si="230"/>
        <v>0</v>
      </c>
      <c r="AP582" t="s">
        <v>924</v>
      </c>
      <c r="AQ582" t="s">
        <v>2725</v>
      </c>
      <c r="AR582">
        <v>2</v>
      </c>
      <c r="AT582" s="104">
        <v>16</v>
      </c>
      <c r="AU582" s="102">
        <v>7</v>
      </c>
      <c r="AV582" s="108">
        <f t="shared" si="231"/>
        <v>16007</v>
      </c>
      <c r="AX582" s="7" t="s">
        <v>538</v>
      </c>
    </row>
    <row r="583" spans="1:50" hidden="1" outlineLevel="1">
      <c r="A583" t="s">
        <v>925</v>
      </c>
      <c r="B583" t="s">
        <v>2725</v>
      </c>
      <c r="C583" s="1">
        <f t="shared" si="220"/>
        <v>3243</v>
      </c>
      <c r="D583" s="7">
        <f>RANK(N583,(N583:P583,Q583:AE583))</f>
        <v>2</v>
      </c>
      <c r="E583" s="7">
        <f>RANK(O583,(N583:P583,Q583:AE583))</f>
        <v>1</v>
      </c>
      <c r="F583" s="7">
        <f>IF(P583&gt;0,RANK(P583,(N583:P583,Q583:AE583)),0)</f>
        <v>0</v>
      </c>
      <c r="G583" s="1">
        <f t="shared" si="221"/>
        <v>692</v>
      </c>
      <c r="H583" s="2">
        <f t="shared" si="222"/>
        <v>0.21338267036694419</v>
      </c>
      <c r="I583" s="2"/>
      <c r="J583" s="2">
        <f t="shared" si="223"/>
        <v>0.37835337650323775</v>
      </c>
      <c r="K583" s="2">
        <f t="shared" si="224"/>
        <v>0.59173604687018189</v>
      </c>
      <c r="L583" s="2">
        <f t="shared" si="225"/>
        <v>0</v>
      </c>
      <c r="M583" s="2">
        <f t="shared" si="226"/>
        <v>2.9910576626580365E-2</v>
      </c>
      <c r="N583" s="1">
        <v>1227</v>
      </c>
      <c r="O583" s="1">
        <v>1919</v>
      </c>
      <c r="R583" s="1">
        <v>97</v>
      </c>
      <c r="AA583" s="1">
        <v>0</v>
      </c>
      <c r="AG583" s="7">
        <f>IF(Q583&gt;0,RANK(Q583,(N583:P583,Q583:AE583)),0)</f>
        <v>0</v>
      </c>
      <c r="AH583" s="7">
        <f>IF(R583&gt;0,RANK(R583,(N583:P583,Q583:AE583)),0)</f>
        <v>3</v>
      </c>
      <c r="AI583" s="7">
        <f>IF(T583&gt;0,RANK(T583,(N583:P583,Q583:AE583)),0)</f>
        <v>0</v>
      </c>
      <c r="AJ583" s="7">
        <f>IF(S583&gt;0,RANK(S583,(N583:P583,Q583:AE583)),0)</f>
        <v>0</v>
      </c>
      <c r="AK583" s="2">
        <f t="shared" si="227"/>
        <v>0</v>
      </c>
      <c r="AL583" s="2">
        <f t="shared" si="228"/>
        <v>2.9910576626580327E-2</v>
      </c>
      <c r="AM583" s="2">
        <f t="shared" si="229"/>
        <v>0</v>
      </c>
      <c r="AN583" s="2">
        <f t="shared" si="230"/>
        <v>0</v>
      </c>
      <c r="AP583" t="s">
        <v>925</v>
      </c>
      <c r="AQ583" t="s">
        <v>2725</v>
      </c>
      <c r="AR583">
        <v>1</v>
      </c>
      <c r="AT583" s="104">
        <v>16</v>
      </c>
      <c r="AU583" s="102">
        <v>9</v>
      </c>
      <c r="AV583" s="108">
        <f t="shared" si="231"/>
        <v>16009</v>
      </c>
      <c r="AX583" s="7" t="s">
        <v>538</v>
      </c>
    </row>
    <row r="584" spans="1:50" hidden="1" outlineLevel="1">
      <c r="A584" t="s">
        <v>926</v>
      </c>
      <c r="B584" t="s">
        <v>2725</v>
      </c>
      <c r="C584" s="1">
        <f t="shared" si="220"/>
        <v>12307</v>
      </c>
      <c r="D584" s="7">
        <f>RANK(N584,(N584:P584,Q584:AE584))</f>
        <v>2</v>
      </c>
      <c r="E584" s="7">
        <f>RANK(O584,(N584:P584,Q584:AE584))</f>
        <v>1</v>
      </c>
      <c r="F584" s="7">
        <f>IF(P584&gt;0,RANK(P584,(N584:P584,Q584:AE584)),0)</f>
        <v>0</v>
      </c>
      <c r="G584" s="1">
        <f t="shared" si="221"/>
        <v>3270</v>
      </c>
      <c r="H584" s="2">
        <f t="shared" si="222"/>
        <v>0.26570244576257412</v>
      </c>
      <c r="I584" s="2"/>
      <c r="J584" s="2">
        <f t="shared" si="223"/>
        <v>0.35662631022995045</v>
      </c>
      <c r="K584" s="2">
        <f t="shared" si="224"/>
        <v>0.62232875599252457</v>
      </c>
      <c r="L584" s="2">
        <f t="shared" si="225"/>
        <v>0</v>
      </c>
      <c r="M584" s="2">
        <f t="shared" si="226"/>
        <v>2.1044933777524921E-2</v>
      </c>
      <c r="N584" s="1">
        <v>4389</v>
      </c>
      <c r="O584" s="1">
        <v>7659</v>
      </c>
      <c r="R584" s="1">
        <v>259</v>
      </c>
      <c r="AA584" s="1">
        <v>0</v>
      </c>
      <c r="AG584" s="7">
        <f>IF(Q584&gt;0,RANK(Q584,(N584:P584,Q584:AE584)),0)</f>
        <v>0</v>
      </c>
      <c r="AH584" s="7">
        <f>IF(R584&gt;0,RANK(R584,(N584:P584,Q584:AE584)),0)</f>
        <v>3</v>
      </c>
      <c r="AI584" s="7">
        <f>IF(T584&gt;0,RANK(T584,(N584:P584,Q584:AE584)),0)</f>
        <v>0</v>
      </c>
      <c r="AJ584" s="7">
        <f>IF(S584&gt;0,RANK(S584,(N584:P584,Q584:AE584)),0)</f>
        <v>0</v>
      </c>
      <c r="AK584" s="2">
        <f t="shared" si="227"/>
        <v>0</v>
      </c>
      <c r="AL584" s="2">
        <f t="shared" si="228"/>
        <v>2.1044933777524987E-2</v>
      </c>
      <c r="AM584" s="2">
        <f t="shared" si="229"/>
        <v>0</v>
      </c>
      <c r="AN584" s="2">
        <f t="shared" si="230"/>
        <v>0</v>
      </c>
      <c r="AP584" t="s">
        <v>926</v>
      </c>
      <c r="AQ584" t="s">
        <v>2725</v>
      </c>
      <c r="AR584">
        <v>2</v>
      </c>
      <c r="AT584" s="104">
        <v>16</v>
      </c>
      <c r="AU584" s="102">
        <v>11</v>
      </c>
      <c r="AV584" s="108">
        <f t="shared" si="231"/>
        <v>16011</v>
      </c>
      <c r="AX584" s="7" t="s">
        <v>538</v>
      </c>
    </row>
    <row r="585" spans="1:50" hidden="1" outlineLevel="1">
      <c r="A585" t="s">
        <v>1938</v>
      </c>
      <c r="B585" t="s">
        <v>2725</v>
      </c>
      <c r="C585" s="1">
        <f t="shared" si="220"/>
        <v>6276</v>
      </c>
      <c r="D585" s="7">
        <f>RANK(N585,(N585:P585,Q585:AE585))</f>
        <v>1</v>
      </c>
      <c r="E585" s="7">
        <f>RANK(O585,(N585:P585,Q585:AE585))</f>
        <v>2</v>
      </c>
      <c r="F585" s="7">
        <f>IF(P585&gt;0,RANK(P585,(N585:P585,Q585:AE585)),0)</f>
        <v>0</v>
      </c>
      <c r="G585" s="1">
        <f t="shared" si="221"/>
        <v>710</v>
      </c>
      <c r="H585" s="2">
        <f t="shared" si="222"/>
        <v>0.11312938177182918</v>
      </c>
      <c r="I585" s="2"/>
      <c r="J585" s="2">
        <f t="shared" si="223"/>
        <v>0.54222434671765452</v>
      </c>
      <c r="K585" s="2">
        <f t="shared" si="224"/>
        <v>0.42909496494582539</v>
      </c>
      <c r="L585" s="2">
        <f t="shared" si="225"/>
        <v>0</v>
      </c>
      <c r="M585" s="2">
        <f t="shared" si="226"/>
        <v>2.8680688336520099E-2</v>
      </c>
      <c r="N585" s="1">
        <v>3403</v>
      </c>
      <c r="O585" s="1">
        <v>2693</v>
      </c>
      <c r="R585" s="1">
        <v>180</v>
      </c>
      <c r="AA585" s="1">
        <v>0</v>
      </c>
      <c r="AG585" s="7">
        <f>IF(Q585&gt;0,RANK(Q585,(N585:P585,Q585:AE585)),0)</f>
        <v>0</v>
      </c>
      <c r="AH585" s="7">
        <f>IF(R585&gt;0,RANK(R585,(N585:P585,Q585:AE585)),0)</f>
        <v>3</v>
      </c>
      <c r="AI585" s="7">
        <f>IF(T585&gt;0,RANK(T585,(N585:P585,Q585:AE585)),0)</f>
        <v>0</v>
      </c>
      <c r="AJ585" s="7">
        <f>IF(S585&gt;0,RANK(S585,(N585:P585,Q585:AE585)),0)</f>
        <v>0</v>
      </c>
      <c r="AK585" s="2">
        <f t="shared" si="227"/>
        <v>0</v>
      </c>
      <c r="AL585" s="2">
        <f t="shared" si="228"/>
        <v>2.8680688336520075E-2</v>
      </c>
      <c r="AM585" s="2">
        <f t="shared" si="229"/>
        <v>0</v>
      </c>
      <c r="AN585" s="2">
        <f t="shared" si="230"/>
        <v>0</v>
      </c>
      <c r="AP585" t="s">
        <v>1938</v>
      </c>
      <c r="AQ585" t="s">
        <v>2725</v>
      </c>
      <c r="AR585">
        <v>2</v>
      </c>
      <c r="AT585" s="104">
        <v>16</v>
      </c>
      <c r="AU585" s="102">
        <v>13</v>
      </c>
      <c r="AV585" s="108">
        <f t="shared" si="231"/>
        <v>16013</v>
      </c>
      <c r="AX585" s="7" t="s">
        <v>538</v>
      </c>
    </row>
    <row r="586" spans="1:50" hidden="1" outlineLevel="1">
      <c r="A586" t="s">
        <v>1491</v>
      </c>
      <c r="B586" t="s">
        <v>2725</v>
      </c>
      <c r="C586" s="1">
        <f t="shared" si="220"/>
        <v>2669</v>
      </c>
      <c r="D586" s="7">
        <f>RANK(N586,(N586:P586,Q586:AE586))</f>
        <v>2</v>
      </c>
      <c r="E586" s="7">
        <f>RANK(O586,(N586:P586,Q586:AE586))</f>
        <v>1</v>
      </c>
      <c r="F586" s="7">
        <f>IF(P586&gt;0,RANK(P586,(N586:P586,Q586:AE586)),0)</f>
        <v>0</v>
      </c>
      <c r="G586" s="1">
        <f t="shared" si="221"/>
        <v>210</v>
      </c>
      <c r="H586" s="2">
        <f t="shared" si="222"/>
        <v>7.8681153990258518E-2</v>
      </c>
      <c r="I586" s="2"/>
      <c r="J586" s="2">
        <f t="shared" si="223"/>
        <v>0.4436118396403147</v>
      </c>
      <c r="K586" s="2">
        <f t="shared" si="224"/>
        <v>0.52229299363057324</v>
      </c>
      <c r="L586" s="2">
        <f t="shared" si="225"/>
        <v>0</v>
      </c>
      <c r="M586" s="2">
        <f t="shared" si="226"/>
        <v>3.4095166729112059E-2</v>
      </c>
      <c r="N586" s="1">
        <v>1184</v>
      </c>
      <c r="O586" s="1">
        <v>1394</v>
      </c>
      <c r="R586" s="1">
        <v>91</v>
      </c>
      <c r="AA586" s="1">
        <v>0</v>
      </c>
      <c r="AG586" s="7">
        <f>IF(Q586&gt;0,RANK(Q586,(N586:P586,Q586:AE586)),0)</f>
        <v>0</v>
      </c>
      <c r="AH586" s="7">
        <f>IF(R586&gt;0,RANK(R586,(N586:P586,Q586:AE586)),0)</f>
        <v>3</v>
      </c>
      <c r="AI586" s="7">
        <f>IF(T586&gt;0,RANK(T586,(N586:P586,Q586:AE586)),0)</f>
        <v>0</v>
      </c>
      <c r="AJ586" s="7">
        <f>IF(S586&gt;0,RANK(S586,(N586:P586,Q586:AE586)),0)</f>
        <v>0</v>
      </c>
      <c r="AK586" s="2">
        <f t="shared" si="227"/>
        <v>0</v>
      </c>
      <c r="AL586" s="2">
        <f t="shared" si="228"/>
        <v>3.4095166729112024E-2</v>
      </c>
      <c r="AM586" s="2">
        <f t="shared" si="229"/>
        <v>0</v>
      </c>
      <c r="AN586" s="2">
        <f t="shared" si="230"/>
        <v>0</v>
      </c>
      <c r="AP586" t="s">
        <v>1491</v>
      </c>
      <c r="AQ586" t="s">
        <v>2725</v>
      </c>
      <c r="AR586">
        <v>1</v>
      </c>
      <c r="AT586" s="104">
        <v>16</v>
      </c>
      <c r="AU586" s="102">
        <v>15</v>
      </c>
      <c r="AV586" s="108">
        <f t="shared" si="231"/>
        <v>16015</v>
      </c>
      <c r="AX586" s="7" t="s">
        <v>538</v>
      </c>
    </row>
    <row r="587" spans="1:50" hidden="1" outlineLevel="1">
      <c r="A587" t="s">
        <v>2166</v>
      </c>
      <c r="B587" t="s">
        <v>2725</v>
      </c>
      <c r="C587" s="1">
        <f t="shared" si="220"/>
        <v>10988</v>
      </c>
      <c r="D587" s="7">
        <f>RANK(N587,(N587:P587,Q587:AE587))</f>
        <v>2</v>
      </c>
      <c r="E587" s="7">
        <f>RANK(O587,(N587:P587,Q587:AE587))</f>
        <v>1</v>
      </c>
      <c r="F587" s="7">
        <f>IF(P587&gt;0,RANK(P587,(N587:P587,Q587:AE587)),0)</f>
        <v>0</v>
      </c>
      <c r="G587" s="1">
        <f t="shared" si="221"/>
        <v>865</v>
      </c>
      <c r="H587" s="2">
        <f t="shared" si="222"/>
        <v>7.872224244630506E-2</v>
      </c>
      <c r="I587" s="2"/>
      <c r="J587" s="2">
        <f t="shared" si="223"/>
        <v>0.4488532945030943</v>
      </c>
      <c r="K587" s="2">
        <f t="shared" si="224"/>
        <v>0.52757553694939929</v>
      </c>
      <c r="L587" s="2">
        <f t="shared" si="225"/>
        <v>0</v>
      </c>
      <c r="M587" s="2">
        <f t="shared" si="226"/>
        <v>2.3571168547506405E-2</v>
      </c>
      <c r="N587" s="1">
        <v>4932</v>
      </c>
      <c r="O587" s="1">
        <v>5797</v>
      </c>
      <c r="R587" s="1">
        <v>252</v>
      </c>
      <c r="AA587" s="1">
        <v>7</v>
      </c>
      <c r="AG587" s="7">
        <f>IF(Q587&gt;0,RANK(Q587,(N587:P587,Q587:AE587)),0)</f>
        <v>0</v>
      </c>
      <c r="AH587" s="7">
        <f>IF(R587&gt;0,RANK(R587,(N587:P587,Q587:AE587)),0)</f>
        <v>3</v>
      </c>
      <c r="AI587" s="7">
        <f>IF(T587&gt;0,RANK(T587,(N587:P587,Q587:AE587)),0)</f>
        <v>0</v>
      </c>
      <c r="AJ587" s="7">
        <f>IF(S587&gt;0,RANK(S587,(N587:P587,Q587:AE587)),0)</f>
        <v>0</v>
      </c>
      <c r="AK587" s="2">
        <f t="shared" si="227"/>
        <v>0</v>
      </c>
      <c r="AL587" s="2">
        <f t="shared" si="228"/>
        <v>2.2934109938114306E-2</v>
      </c>
      <c r="AM587" s="2">
        <f t="shared" si="229"/>
        <v>0</v>
      </c>
      <c r="AN587" s="2">
        <f t="shared" si="230"/>
        <v>0</v>
      </c>
      <c r="AP587" t="s">
        <v>2166</v>
      </c>
      <c r="AQ587" t="s">
        <v>2725</v>
      </c>
      <c r="AR587">
        <v>1</v>
      </c>
      <c r="AT587" s="104">
        <v>16</v>
      </c>
      <c r="AU587" s="102">
        <v>17</v>
      </c>
      <c r="AV587" s="108">
        <f t="shared" si="231"/>
        <v>16017</v>
      </c>
      <c r="AX587" s="7" t="s">
        <v>538</v>
      </c>
    </row>
    <row r="588" spans="1:50" hidden="1" outlineLevel="1">
      <c r="A588" t="s">
        <v>2775</v>
      </c>
      <c r="B588" t="s">
        <v>2725</v>
      </c>
      <c r="C588" s="1">
        <f t="shared" si="220"/>
        <v>28480</v>
      </c>
      <c r="D588" s="7">
        <f>RANK(N588,(N588:P588,Q588:AE588))</f>
        <v>2</v>
      </c>
      <c r="E588" s="7">
        <f>RANK(O588,(N588:P588,Q588:AE588))</f>
        <v>1</v>
      </c>
      <c r="F588" s="7">
        <f>IF(P588&gt;0,RANK(P588,(N588:P588,Q588:AE588)),0)</f>
        <v>0</v>
      </c>
      <c r="G588" s="1">
        <f t="shared" si="221"/>
        <v>7140</v>
      </c>
      <c r="H588" s="2">
        <f t="shared" si="222"/>
        <v>0.25070224719101125</v>
      </c>
      <c r="I588" s="2"/>
      <c r="J588" s="2">
        <f t="shared" si="223"/>
        <v>0.36446629213483145</v>
      </c>
      <c r="K588" s="2">
        <f t="shared" si="224"/>
        <v>0.6151685393258427</v>
      </c>
      <c r="L588" s="2">
        <f t="shared" si="225"/>
        <v>0</v>
      </c>
      <c r="M588" s="2">
        <f t="shared" si="226"/>
        <v>2.0365168539325906E-2</v>
      </c>
      <c r="N588" s="1">
        <v>10380</v>
      </c>
      <c r="O588" s="1">
        <v>17520</v>
      </c>
      <c r="R588" s="1">
        <v>580</v>
      </c>
      <c r="AA588" s="1">
        <v>0</v>
      </c>
      <c r="AG588" s="7">
        <f>IF(Q588&gt;0,RANK(Q588,(N588:P588,Q588:AE588)),0)</f>
        <v>0</v>
      </c>
      <c r="AH588" s="7">
        <f>IF(R588&gt;0,RANK(R588,(N588:P588,Q588:AE588)),0)</f>
        <v>3</v>
      </c>
      <c r="AI588" s="7">
        <f>IF(T588&gt;0,RANK(T588,(N588:P588,Q588:AE588)),0)</f>
        <v>0</v>
      </c>
      <c r="AJ588" s="7">
        <f>IF(S588&gt;0,RANK(S588,(N588:P588,Q588:AE588)),0)</f>
        <v>0</v>
      </c>
      <c r="AK588" s="2">
        <f t="shared" si="227"/>
        <v>0</v>
      </c>
      <c r="AL588" s="2">
        <f t="shared" si="228"/>
        <v>2.0365168539325844E-2</v>
      </c>
      <c r="AM588" s="2">
        <f t="shared" si="229"/>
        <v>0</v>
      </c>
      <c r="AN588" s="2">
        <f t="shared" si="230"/>
        <v>0</v>
      </c>
      <c r="AP588" t="s">
        <v>2775</v>
      </c>
      <c r="AQ588" t="s">
        <v>2725</v>
      </c>
      <c r="AR588">
        <v>2</v>
      </c>
      <c r="AT588" s="104">
        <v>16</v>
      </c>
      <c r="AU588" s="102">
        <v>19</v>
      </c>
      <c r="AV588" s="108">
        <f t="shared" si="231"/>
        <v>16019</v>
      </c>
      <c r="AX588" s="7" t="s">
        <v>538</v>
      </c>
    </row>
    <row r="589" spans="1:50" hidden="1" outlineLevel="1">
      <c r="A589" t="s">
        <v>2777</v>
      </c>
      <c r="B589" t="s">
        <v>2725</v>
      </c>
      <c r="C589" s="1">
        <f t="shared" si="220"/>
        <v>2781</v>
      </c>
      <c r="D589" s="7">
        <f>RANK(N589,(N589:P589,Q589:AE589))</f>
        <v>2</v>
      </c>
      <c r="E589" s="7">
        <f>RANK(O589,(N589:P589,Q589:AE589))</f>
        <v>1</v>
      </c>
      <c r="F589" s="7">
        <f>IF(P589&gt;0,RANK(P589,(N589:P589,Q589:AE589)),0)</f>
        <v>0</v>
      </c>
      <c r="G589" s="1">
        <f t="shared" si="221"/>
        <v>825</v>
      </c>
      <c r="H589" s="2">
        <f t="shared" si="222"/>
        <v>0.29665587918015102</v>
      </c>
      <c r="I589" s="2"/>
      <c r="J589" s="2">
        <f t="shared" si="223"/>
        <v>0.33836749370729952</v>
      </c>
      <c r="K589" s="2">
        <f t="shared" si="224"/>
        <v>0.63502337288745059</v>
      </c>
      <c r="L589" s="2">
        <f t="shared" si="225"/>
        <v>0</v>
      </c>
      <c r="M589" s="2">
        <f t="shared" si="226"/>
        <v>2.6609133405249841E-2</v>
      </c>
      <c r="N589" s="1">
        <v>941</v>
      </c>
      <c r="O589" s="1">
        <v>1766</v>
      </c>
      <c r="R589" s="1">
        <v>74</v>
      </c>
      <c r="AA589" s="1">
        <v>0</v>
      </c>
      <c r="AG589" s="7">
        <f>IF(Q589&gt;0,RANK(Q589,(N589:P589,Q589:AE589)),0)</f>
        <v>0</v>
      </c>
      <c r="AH589" s="7">
        <f>IF(R589&gt;0,RANK(R589,(N589:P589,Q589:AE589)),0)</f>
        <v>3</v>
      </c>
      <c r="AI589" s="7">
        <f>IF(T589&gt;0,RANK(T589,(N589:P589,Q589:AE589)),0)</f>
        <v>0</v>
      </c>
      <c r="AJ589" s="7">
        <f>IF(S589&gt;0,RANK(S589,(N589:P589,Q589:AE589)),0)</f>
        <v>0</v>
      </c>
      <c r="AK589" s="2">
        <f t="shared" si="227"/>
        <v>0</v>
      </c>
      <c r="AL589" s="2">
        <f t="shared" si="228"/>
        <v>2.660913340524991E-2</v>
      </c>
      <c r="AM589" s="2">
        <f t="shared" si="229"/>
        <v>0</v>
      </c>
      <c r="AN589" s="2">
        <f t="shared" si="230"/>
        <v>0</v>
      </c>
      <c r="AP589" t="s">
        <v>2777</v>
      </c>
      <c r="AQ589" t="s">
        <v>2725</v>
      </c>
      <c r="AR589">
        <v>1</v>
      </c>
      <c r="AT589" s="104">
        <v>16</v>
      </c>
      <c r="AU589" s="102">
        <v>21</v>
      </c>
      <c r="AV589" s="108">
        <f t="shared" si="231"/>
        <v>16021</v>
      </c>
      <c r="AX589" s="7" t="s">
        <v>538</v>
      </c>
    </row>
    <row r="590" spans="1:50" hidden="1" outlineLevel="1">
      <c r="A590" t="s">
        <v>1846</v>
      </c>
      <c r="B590" t="s">
        <v>2725</v>
      </c>
      <c r="C590" s="1">
        <f t="shared" si="220"/>
        <v>1310</v>
      </c>
      <c r="D590" s="7">
        <f>RANK(N590,(N590:P590,Q590:AE590))</f>
        <v>2</v>
      </c>
      <c r="E590" s="7">
        <f>RANK(O590,(N590:P590,Q590:AE590))</f>
        <v>1</v>
      </c>
      <c r="F590" s="7">
        <f>IF(P590&gt;0,RANK(P590,(N590:P590,Q590:AE590)),0)</f>
        <v>0</v>
      </c>
      <c r="G590" s="1">
        <f t="shared" si="221"/>
        <v>345</v>
      </c>
      <c r="H590" s="2">
        <f t="shared" si="222"/>
        <v>0.26335877862595419</v>
      </c>
      <c r="I590" s="2"/>
      <c r="J590" s="2">
        <f t="shared" si="223"/>
        <v>0.35801526717557253</v>
      </c>
      <c r="K590" s="2">
        <f t="shared" si="224"/>
        <v>0.62137404580152666</v>
      </c>
      <c r="L590" s="2">
        <f t="shared" si="225"/>
        <v>0</v>
      </c>
      <c r="M590" s="2">
        <f t="shared" si="226"/>
        <v>2.0610687022900809E-2</v>
      </c>
      <c r="N590" s="1">
        <v>469</v>
      </c>
      <c r="O590" s="1">
        <v>814</v>
      </c>
      <c r="R590" s="1">
        <v>27</v>
      </c>
      <c r="AA590" s="1">
        <v>0</v>
      </c>
      <c r="AG590" s="7">
        <f>IF(Q590&gt;0,RANK(Q590,(N590:P590,Q590:AE590)),0)</f>
        <v>0</v>
      </c>
      <c r="AH590" s="7">
        <f>IF(R590&gt;0,RANK(R590,(N590:P590,Q590:AE590)),0)</f>
        <v>3</v>
      </c>
      <c r="AI590" s="7">
        <f>IF(T590&gt;0,RANK(T590,(N590:P590,Q590:AE590)),0)</f>
        <v>0</v>
      </c>
      <c r="AJ590" s="7">
        <f>IF(S590&gt;0,RANK(S590,(N590:P590,Q590:AE590)),0)</f>
        <v>0</v>
      </c>
      <c r="AK590" s="2">
        <f t="shared" si="227"/>
        <v>0</v>
      </c>
      <c r="AL590" s="2">
        <f t="shared" si="228"/>
        <v>2.0610687022900764E-2</v>
      </c>
      <c r="AM590" s="2">
        <f t="shared" si="229"/>
        <v>0</v>
      </c>
      <c r="AN590" s="2">
        <f t="shared" si="230"/>
        <v>0</v>
      </c>
      <c r="AP590" t="s">
        <v>1846</v>
      </c>
      <c r="AQ590" t="s">
        <v>2725</v>
      </c>
      <c r="AR590">
        <v>2</v>
      </c>
      <c r="AT590" s="104">
        <v>16</v>
      </c>
      <c r="AU590" s="102">
        <v>23</v>
      </c>
      <c r="AV590" s="108">
        <f t="shared" si="231"/>
        <v>16023</v>
      </c>
      <c r="AX590" s="7" t="s">
        <v>538</v>
      </c>
    </row>
    <row r="591" spans="1:50" hidden="1" outlineLevel="1">
      <c r="A591" t="s">
        <v>1707</v>
      </c>
      <c r="B591" t="s">
        <v>2725</v>
      </c>
      <c r="C591" s="1">
        <f t="shared" si="220"/>
        <v>405</v>
      </c>
      <c r="D591" s="7">
        <f>RANK(N591,(N591:P591,Q591:AE591))</f>
        <v>2</v>
      </c>
      <c r="E591" s="7">
        <f>RANK(O591,(N591:P591,Q591:AE591))</f>
        <v>1</v>
      </c>
      <c r="F591" s="7">
        <f>IF(P591&gt;0,RANK(P591,(N591:P591,Q591:AE591)),0)</f>
        <v>0</v>
      </c>
      <c r="G591" s="1">
        <f t="shared" si="221"/>
        <v>122</v>
      </c>
      <c r="H591" s="2">
        <f t="shared" si="222"/>
        <v>0.3012345679012346</v>
      </c>
      <c r="I591" s="2"/>
      <c r="J591" s="2">
        <f t="shared" si="223"/>
        <v>0.33580246913580247</v>
      </c>
      <c r="K591" s="2">
        <f t="shared" si="224"/>
        <v>0.63703703703703707</v>
      </c>
      <c r="L591" s="2">
        <f t="shared" si="225"/>
        <v>0</v>
      </c>
      <c r="M591" s="2">
        <f t="shared" si="226"/>
        <v>2.7160493827160459E-2</v>
      </c>
      <c r="N591" s="1">
        <v>136</v>
      </c>
      <c r="O591" s="1">
        <v>258</v>
      </c>
      <c r="R591" s="1">
        <v>11</v>
      </c>
      <c r="AA591" s="1">
        <v>0</v>
      </c>
      <c r="AG591" s="7">
        <f>IF(Q591&gt;0,RANK(Q591,(N591:P591,Q591:AE591)),0)</f>
        <v>0</v>
      </c>
      <c r="AH591" s="7">
        <f>IF(R591&gt;0,RANK(R591,(N591:P591,Q591:AE591)),0)</f>
        <v>3</v>
      </c>
      <c r="AI591" s="7">
        <f>IF(T591&gt;0,RANK(T591,(N591:P591,Q591:AE591)),0)</f>
        <v>0</v>
      </c>
      <c r="AJ591" s="7">
        <f>IF(S591&gt;0,RANK(S591,(N591:P591,Q591:AE591)),0)</f>
        <v>0</v>
      </c>
      <c r="AK591" s="2">
        <f t="shared" si="227"/>
        <v>0</v>
      </c>
      <c r="AL591" s="2">
        <f t="shared" si="228"/>
        <v>2.7160493827160494E-2</v>
      </c>
      <c r="AM591" s="2">
        <f t="shared" si="229"/>
        <v>0</v>
      </c>
      <c r="AN591" s="2">
        <f t="shared" si="230"/>
        <v>0</v>
      </c>
      <c r="AP591" t="s">
        <v>1707</v>
      </c>
      <c r="AQ591" t="s">
        <v>2725</v>
      </c>
      <c r="AR591">
        <v>2</v>
      </c>
      <c r="AT591" s="104">
        <v>16</v>
      </c>
      <c r="AU591" s="102">
        <v>25</v>
      </c>
      <c r="AV591" s="108">
        <f t="shared" si="231"/>
        <v>16025</v>
      </c>
      <c r="AX591" s="7" t="s">
        <v>538</v>
      </c>
    </row>
    <row r="592" spans="1:50" hidden="1" outlineLevel="1">
      <c r="A592" t="s">
        <v>1708</v>
      </c>
      <c r="B592" t="s">
        <v>2725</v>
      </c>
      <c r="C592" s="1">
        <f t="shared" si="220"/>
        <v>37084</v>
      </c>
      <c r="D592" s="7">
        <f>RANK(N592,(N592:P592,Q592:AE592))</f>
        <v>2</v>
      </c>
      <c r="E592" s="7">
        <f>RANK(O592,(N592:P592,Q592:AE592))</f>
        <v>1</v>
      </c>
      <c r="F592" s="7">
        <f>IF(P592&gt;0,RANK(P592,(N592:P592,Q592:AE592)),0)</f>
        <v>0</v>
      </c>
      <c r="G592" s="1">
        <f t="shared" si="221"/>
        <v>8741</v>
      </c>
      <c r="H592" s="2">
        <f t="shared" si="222"/>
        <v>0.2357081221011757</v>
      </c>
      <c r="I592" s="2"/>
      <c r="J592" s="2">
        <f t="shared" si="223"/>
        <v>0.37199331247977563</v>
      </c>
      <c r="K592" s="2">
        <f t="shared" si="224"/>
        <v>0.60770143458095138</v>
      </c>
      <c r="L592" s="2">
        <f t="shared" si="225"/>
        <v>0</v>
      </c>
      <c r="M592" s="2">
        <f t="shared" si="226"/>
        <v>2.0305252939272989E-2</v>
      </c>
      <c r="N592" s="1">
        <v>13795</v>
      </c>
      <c r="O592" s="1">
        <v>22536</v>
      </c>
      <c r="R592" s="1">
        <v>752</v>
      </c>
      <c r="AA592" s="1">
        <v>1</v>
      </c>
      <c r="AG592" s="7">
        <f>IF(Q592&gt;0,RANK(Q592,(N592:P592,Q592:AE592)),0)</f>
        <v>0</v>
      </c>
      <c r="AH592" s="7">
        <f>IF(R592&gt;0,RANK(R592,(N592:P592,Q592:AE592)),0)</f>
        <v>3</v>
      </c>
      <c r="AI592" s="7">
        <f>IF(T592&gt;0,RANK(T592,(N592:P592,Q592:AE592)),0)</f>
        <v>0</v>
      </c>
      <c r="AJ592" s="7">
        <f>IF(S592&gt;0,RANK(S592,(N592:P592,Q592:AE592)),0)</f>
        <v>0</v>
      </c>
      <c r="AK592" s="2">
        <f t="shared" si="227"/>
        <v>0</v>
      </c>
      <c r="AL592" s="2">
        <f t="shared" si="228"/>
        <v>2.027828713191673E-2</v>
      </c>
      <c r="AM592" s="2">
        <f t="shared" si="229"/>
        <v>0</v>
      </c>
      <c r="AN592" s="2">
        <f t="shared" si="230"/>
        <v>0</v>
      </c>
      <c r="AP592" t="s">
        <v>1708</v>
      </c>
      <c r="AQ592" t="s">
        <v>2725</v>
      </c>
      <c r="AR592">
        <v>1</v>
      </c>
      <c r="AT592" s="104">
        <v>16</v>
      </c>
      <c r="AU592" s="102">
        <v>27</v>
      </c>
      <c r="AV592" s="108">
        <f t="shared" si="231"/>
        <v>16027</v>
      </c>
      <c r="AX592" s="7" t="s">
        <v>538</v>
      </c>
    </row>
    <row r="593" spans="1:50" hidden="1" outlineLevel="1">
      <c r="A593" t="s">
        <v>316</v>
      </c>
      <c r="B593" t="s">
        <v>2725</v>
      </c>
      <c r="C593" s="1">
        <f t="shared" si="220"/>
        <v>2526</v>
      </c>
      <c r="D593" s="7">
        <f>RANK(N593,(N593:P593,Q593:AE593))</f>
        <v>2</v>
      </c>
      <c r="E593" s="7">
        <f>RANK(O593,(N593:P593,Q593:AE593))</f>
        <v>1</v>
      </c>
      <c r="F593" s="7">
        <f>IF(P593&gt;0,RANK(P593,(N593:P593,Q593:AE593)),0)</f>
        <v>0</v>
      </c>
      <c r="G593" s="1">
        <f t="shared" si="221"/>
        <v>796</v>
      </c>
      <c r="H593" s="2">
        <f t="shared" si="222"/>
        <v>0.31512272367379257</v>
      </c>
      <c r="I593" s="2"/>
      <c r="J593" s="2">
        <f t="shared" si="223"/>
        <v>0.33491686460807601</v>
      </c>
      <c r="K593" s="2">
        <f t="shared" si="224"/>
        <v>0.65003958828186859</v>
      </c>
      <c r="L593" s="2">
        <f t="shared" si="225"/>
        <v>0</v>
      </c>
      <c r="M593" s="2">
        <f t="shared" si="226"/>
        <v>1.50435471100554E-2</v>
      </c>
      <c r="N593" s="1">
        <v>846</v>
      </c>
      <c r="O593" s="1">
        <v>1642</v>
      </c>
      <c r="R593" s="1">
        <v>38</v>
      </c>
      <c r="AA593" s="1">
        <v>0</v>
      </c>
      <c r="AG593" s="7">
        <f>IF(Q593&gt;0,RANK(Q593,(N593:P593,Q593:AE593)),0)</f>
        <v>0</v>
      </c>
      <c r="AH593" s="7">
        <f>IF(R593&gt;0,RANK(R593,(N593:P593,Q593:AE593)),0)</f>
        <v>3</v>
      </c>
      <c r="AI593" s="7">
        <f>IF(T593&gt;0,RANK(T593,(N593:P593,Q593:AE593)),0)</f>
        <v>0</v>
      </c>
      <c r="AJ593" s="7">
        <f>IF(S593&gt;0,RANK(S593,(N593:P593,Q593:AE593)),0)</f>
        <v>0</v>
      </c>
      <c r="AK593" s="2">
        <f t="shared" si="227"/>
        <v>0</v>
      </c>
      <c r="AL593" s="2">
        <f t="shared" si="228"/>
        <v>1.5043547110055424E-2</v>
      </c>
      <c r="AM593" s="2">
        <f t="shared" si="229"/>
        <v>0</v>
      </c>
      <c r="AN593" s="2">
        <f t="shared" si="230"/>
        <v>0</v>
      </c>
      <c r="AP593" t="s">
        <v>316</v>
      </c>
      <c r="AQ593" t="s">
        <v>2725</v>
      </c>
      <c r="AR593">
        <v>2</v>
      </c>
      <c r="AT593" s="104">
        <v>16</v>
      </c>
      <c r="AU593" s="102">
        <v>29</v>
      </c>
      <c r="AV593" s="108">
        <f t="shared" si="231"/>
        <v>16029</v>
      </c>
      <c r="AX593" s="7" t="s">
        <v>538</v>
      </c>
    </row>
    <row r="594" spans="1:50" hidden="1" outlineLevel="1">
      <c r="A594" t="s">
        <v>2413</v>
      </c>
      <c r="B594" t="s">
        <v>2725</v>
      </c>
      <c r="C594" s="1">
        <f t="shared" si="220"/>
        <v>5989</v>
      </c>
      <c r="D594" s="7">
        <f>RANK(N594,(N594:P594,Q594:AE594))</f>
        <v>2</v>
      </c>
      <c r="E594" s="7">
        <f>RANK(O594,(N594:P594,Q594:AE594))</f>
        <v>1</v>
      </c>
      <c r="F594" s="7">
        <f>IF(P594&gt;0,RANK(P594,(N594:P594,Q594:AE594)),0)</f>
        <v>0</v>
      </c>
      <c r="G594" s="1">
        <f t="shared" si="221"/>
        <v>2898</v>
      </c>
      <c r="H594" s="2">
        <f t="shared" si="222"/>
        <v>0.48388712639839704</v>
      </c>
      <c r="I594" s="2"/>
      <c r="J594" s="2">
        <f t="shared" si="223"/>
        <v>0.24695274670228753</v>
      </c>
      <c r="K594" s="2">
        <f t="shared" si="224"/>
        <v>0.73083987310068455</v>
      </c>
      <c r="L594" s="2">
        <f t="shared" si="225"/>
        <v>0</v>
      </c>
      <c r="M594" s="2">
        <f t="shared" si="226"/>
        <v>2.2207380197027948E-2</v>
      </c>
      <c r="N594" s="1">
        <v>1479</v>
      </c>
      <c r="O594" s="1">
        <v>4377</v>
      </c>
      <c r="R594" s="1">
        <v>133</v>
      </c>
      <c r="AA594" s="1">
        <v>0</v>
      </c>
      <c r="AG594" s="7">
        <f>IF(Q594&gt;0,RANK(Q594,(N594:P594,Q594:AE594)),0)</f>
        <v>0</v>
      </c>
      <c r="AH594" s="7">
        <f>IF(R594&gt;0,RANK(R594,(N594:P594,Q594:AE594)),0)</f>
        <v>3</v>
      </c>
      <c r="AI594" s="7">
        <f>IF(T594&gt;0,RANK(T594,(N594:P594,Q594:AE594)),0)</f>
        <v>0</v>
      </c>
      <c r="AJ594" s="7">
        <f>IF(S594&gt;0,RANK(S594,(N594:P594,Q594:AE594)),0)</f>
        <v>0</v>
      </c>
      <c r="AK594" s="2">
        <f t="shared" si="227"/>
        <v>0</v>
      </c>
      <c r="AL594" s="2">
        <f t="shared" si="228"/>
        <v>2.2207380197027886E-2</v>
      </c>
      <c r="AM594" s="2">
        <f t="shared" si="229"/>
        <v>0</v>
      </c>
      <c r="AN594" s="2">
        <f t="shared" si="230"/>
        <v>0</v>
      </c>
      <c r="AP594" t="s">
        <v>2413</v>
      </c>
      <c r="AQ594" t="s">
        <v>2725</v>
      </c>
      <c r="AR594">
        <v>2</v>
      </c>
      <c r="AT594" s="104">
        <v>16</v>
      </c>
      <c r="AU594" s="102">
        <v>31</v>
      </c>
      <c r="AV594" s="108">
        <f t="shared" si="231"/>
        <v>16031</v>
      </c>
      <c r="AX594" s="7" t="s">
        <v>538</v>
      </c>
    </row>
    <row r="595" spans="1:50" hidden="1" outlineLevel="1">
      <c r="A595" t="s">
        <v>2414</v>
      </c>
      <c r="B595" t="s">
        <v>2725</v>
      </c>
      <c r="C595" s="1">
        <f t="shared" si="220"/>
        <v>306</v>
      </c>
      <c r="D595" s="7">
        <f>RANK(N595,(N595:P595,Q595:AE595))</f>
        <v>2</v>
      </c>
      <c r="E595" s="7">
        <f>RANK(O595,(N595:P595,Q595:AE595))</f>
        <v>1</v>
      </c>
      <c r="F595" s="7">
        <f>IF(P595&gt;0,RANK(P595,(N595:P595,Q595:AE595)),0)</f>
        <v>0</v>
      </c>
      <c r="G595" s="1">
        <f t="shared" si="221"/>
        <v>154</v>
      </c>
      <c r="H595" s="2">
        <f t="shared" si="222"/>
        <v>0.50326797385620914</v>
      </c>
      <c r="I595" s="2"/>
      <c r="J595" s="2">
        <f t="shared" si="223"/>
        <v>0.23529411764705882</v>
      </c>
      <c r="K595" s="2">
        <f t="shared" si="224"/>
        <v>0.73856209150326801</v>
      </c>
      <c r="L595" s="2">
        <f t="shared" si="225"/>
        <v>0</v>
      </c>
      <c r="M595" s="2">
        <f t="shared" si="226"/>
        <v>2.614379084967311E-2</v>
      </c>
      <c r="N595" s="1">
        <v>72</v>
      </c>
      <c r="O595" s="1">
        <v>226</v>
      </c>
      <c r="R595" s="1">
        <v>8</v>
      </c>
      <c r="AA595" s="1">
        <v>0</v>
      </c>
      <c r="AG595" s="7">
        <f>IF(Q595&gt;0,RANK(Q595,(N595:P595,Q595:AE595)),0)</f>
        <v>0</v>
      </c>
      <c r="AH595" s="7">
        <f>IF(R595&gt;0,RANK(R595,(N595:P595,Q595:AE595)),0)</f>
        <v>3</v>
      </c>
      <c r="AI595" s="7">
        <f>IF(T595&gt;0,RANK(T595,(N595:P595,Q595:AE595)),0)</f>
        <v>0</v>
      </c>
      <c r="AJ595" s="7">
        <f>IF(S595&gt;0,RANK(S595,(N595:P595,Q595:AE595)),0)</f>
        <v>0</v>
      </c>
      <c r="AK595" s="2">
        <f t="shared" si="227"/>
        <v>0</v>
      </c>
      <c r="AL595" s="2">
        <f t="shared" si="228"/>
        <v>2.6143790849673203E-2</v>
      </c>
      <c r="AM595" s="2">
        <f t="shared" si="229"/>
        <v>0</v>
      </c>
      <c r="AN595" s="2">
        <f t="shared" si="230"/>
        <v>0</v>
      </c>
      <c r="AP595" t="s">
        <v>2414</v>
      </c>
      <c r="AQ595" t="s">
        <v>2725</v>
      </c>
      <c r="AR595">
        <v>2</v>
      </c>
      <c r="AT595" s="104">
        <v>16</v>
      </c>
      <c r="AU595" s="102">
        <v>33</v>
      </c>
      <c r="AV595" s="108">
        <f t="shared" si="231"/>
        <v>16033</v>
      </c>
      <c r="AX595" s="7" t="s">
        <v>538</v>
      </c>
    </row>
    <row r="596" spans="1:50" hidden="1" outlineLevel="1">
      <c r="A596" t="s">
        <v>2227</v>
      </c>
      <c r="B596" t="s">
        <v>2725</v>
      </c>
      <c r="C596" s="1">
        <f t="shared" si="220"/>
        <v>3126</v>
      </c>
      <c r="D596" s="7">
        <f>RANK(N596,(N596:P596,Q596:AE596))</f>
        <v>2</v>
      </c>
      <c r="E596" s="7">
        <f>RANK(O596,(N596:P596,Q596:AE596))</f>
        <v>1</v>
      </c>
      <c r="F596" s="7">
        <f>IF(P596&gt;0,RANK(P596,(N596:P596,Q596:AE596)),0)</f>
        <v>0</v>
      </c>
      <c r="G596" s="1">
        <f t="shared" si="221"/>
        <v>212</v>
      </c>
      <c r="H596" s="2">
        <f t="shared" si="222"/>
        <v>6.7818298144593725E-2</v>
      </c>
      <c r="I596" s="2"/>
      <c r="J596" s="2">
        <f t="shared" si="223"/>
        <v>0.45521433141394751</v>
      </c>
      <c r="K596" s="2">
        <f t="shared" si="224"/>
        <v>0.52303262955854124</v>
      </c>
      <c r="L596" s="2">
        <f t="shared" si="225"/>
        <v>0</v>
      </c>
      <c r="M596" s="2">
        <f t="shared" si="226"/>
        <v>2.1753039027511245E-2</v>
      </c>
      <c r="N596" s="1">
        <v>1423</v>
      </c>
      <c r="O596" s="1">
        <v>1635</v>
      </c>
      <c r="R596" s="1">
        <v>68</v>
      </c>
      <c r="AA596" s="1">
        <v>0</v>
      </c>
      <c r="AG596" s="7">
        <f>IF(Q596&gt;0,RANK(Q596,(N596:P596,Q596:AE596)),0)</f>
        <v>0</v>
      </c>
      <c r="AH596" s="7">
        <f>IF(R596&gt;0,RANK(R596,(N596:P596,Q596:AE596)),0)</f>
        <v>3</v>
      </c>
      <c r="AI596" s="7">
        <f>IF(T596&gt;0,RANK(T596,(N596:P596,Q596:AE596)),0)</f>
        <v>0</v>
      </c>
      <c r="AJ596" s="7">
        <f>IF(S596&gt;0,RANK(S596,(N596:P596,Q596:AE596)),0)</f>
        <v>0</v>
      </c>
      <c r="AK596" s="2">
        <f t="shared" si="227"/>
        <v>0</v>
      </c>
      <c r="AL596" s="2">
        <f t="shared" si="228"/>
        <v>2.1753039027511197E-2</v>
      </c>
      <c r="AM596" s="2">
        <f t="shared" si="229"/>
        <v>0</v>
      </c>
      <c r="AN596" s="2">
        <f t="shared" si="230"/>
        <v>0</v>
      </c>
      <c r="AP596" t="s">
        <v>2227</v>
      </c>
      <c r="AQ596" t="s">
        <v>2725</v>
      </c>
      <c r="AR596">
        <v>1</v>
      </c>
      <c r="AT596" s="104">
        <v>16</v>
      </c>
      <c r="AU596" s="102">
        <v>35</v>
      </c>
      <c r="AV596" s="108">
        <f t="shared" si="231"/>
        <v>16035</v>
      </c>
      <c r="AX596" s="7" t="s">
        <v>538</v>
      </c>
    </row>
    <row r="597" spans="1:50" hidden="1" outlineLevel="1">
      <c r="A597" t="s">
        <v>1684</v>
      </c>
      <c r="B597" t="s">
        <v>2725</v>
      </c>
      <c r="C597" s="1">
        <f t="shared" si="220"/>
        <v>1778</v>
      </c>
      <c r="D597" s="7">
        <f>RANK(N597,(N597:P597,Q597:AE597))</f>
        <v>2</v>
      </c>
      <c r="E597" s="7">
        <f>RANK(O597,(N597:P597,Q597:AE597))</f>
        <v>1</v>
      </c>
      <c r="F597" s="7">
        <f>IF(P597&gt;0,RANK(P597,(N597:P597,Q597:AE597)),0)</f>
        <v>0</v>
      </c>
      <c r="G597" s="1">
        <f t="shared" si="221"/>
        <v>768</v>
      </c>
      <c r="H597" s="2">
        <f t="shared" si="222"/>
        <v>0.43194600674915634</v>
      </c>
      <c r="I597" s="2"/>
      <c r="J597" s="2">
        <f t="shared" si="223"/>
        <v>0.26996625421822273</v>
      </c>
      <c r="K597" s="2">
        <f t="shared" si="224"/>
        <v>0.70191226096737913</v>
      </c>
      <c r="L597" s="2">
        <f t="shared" si="225"/>
        <v>0</v>
      </c>
      <c r="M597" s="2">
        <f t="shared" si="226"/>
        <v>2.8121484814398134E-2</v>
      </c>
      <c r="N597" s="1">
        <v>480</v>
      </c>
      <c r="O597" s="1">
        <v>1248</v>
      </c>
      <c r="R597" s="1">
        <v>49</v>
      </c>
      <c r="AA597" s="1">
        <v>1</v>
      </c>
      <c r="AG597" s="7">
        <f>IF(Q597&gt;0,RANK(Q597,(N597:P597,Q597:AE597)),0)</f>
        <v>0</v>
      </c>
      <c r="AH597" s="7">
        <f>IF(R597&gt;0,RANK(R597,(N597:P597,Q597:AE597)),0)</f>
        <v>3</v>
      </c>
      <c r="AI597" s="7">
        <f>IF(T597&gt;0,RANK(T597,(N597:P597,Q597:AE597)),0)</f>
        <v>0</v>
      </c>
      <c r="AJ597" s="7">
        <f>IF(S597&gt;0,RANK(S597,(N597:P597,Q597:AE597)),0)</f>
        <v>0</v>
      </c>
      <c r="AK597" s="2">
        <f t="shared" si="227"/>
        <v>0</v>
      </c>
      <c r="AL597" s="2">
        <f t="shared" si="228"/>
        <v>2.7559055118110236E-2</v>
      </c>
      <c r="AM597" s="2">
        <f t="shared" si="229"/>
        <v>0</v>
      </c>
      <c r="AN597" s="2">
        <f t="shared" si="230"/>
        <v>0</v>
      </c>
      <c r="AP597" t="s">
        <v>1684</v>
      </c>
      <c r="AQ597" t="s">
        <v>2725</v>
      </c>
      <c r="AR597">
        <v>2</v>
      </c>
      <c r="AT597" s="104">
        <v>16</v>
      </c>
      <c r="AU597" s="102">
        <v>37</v>
      </c>
      <c r="AV597" s="108">
        <f t="shared" si="231"/>
        <v>16037</v>
      </c>
      <c r="AX597" s="7" t="s">
        <v>538</v>
      </c>
    </row>
    <row r="598" spans="1:50" hidden="1" outlineLevel="1">
      <c r="A598" t="s">
        <v>2047</v>
      </c>
      <c r="B598" t="s">
        <v>2725</v>
      </c>
      <c r="C598" s="1">
        <f t="shared" si="220"/>
        <v>5305</v>
      </c>
      <c r="D598" s="7">
        <f>RANK(N598,(N598:P598,Q598:AE598))</f>
        <v>2</v>
      </c>
      <c r="E598" s="7">
        <f>RANK(O598,(N598:P598,Q598:AE598))</f>
        <v>1</v>
      </c>
      <c r="F598" s="7">
        <f>IF(P598&gt;0,RANK(P598,(N598:P598,Q598:AE598)),0)</f>
        <v>0</v>
      </c>
      <c r="G598" s="1">
        <f t="shared" si="221"/>
        <v>1049</v>
      </c>
      <c r="H598" s="2">
        <f t="shared" si="222"/>
        <v>0.19773798303487275</v>
      </c>
      <c r="I598" s="2"/>
      <c r="J598" s="2">
        <f t="shared" si="223"/>
        <v>0.39245994344957585</v>
      </c>
      <c r="K598" s="2">
        <f t="shared" si="224"/>
        <v>0.59019792648444869</v>
      </c>
      <c r="L598" s="2">
        <f t="shared" si="225"/>
        <v>0</v>
      </c>
      <c r="M598" s="2">
        <f t="shared" si="226"/>
        <v>1.7342130065975403E-2</v>
      </c>
      <c r="N598" s="1">
        <v>2082</v>
      </c>
      <c r="O598" s="1">
        <v>3131</v>
      </c>
      <c r="R598" s="1">
        <v>92</v>
      </c>
      <c r="AA598" s="1">
        <v>0</v>
      </c>
      <c r="AG598" s="7">
        <f>IF(Q598&gt;0,RANK(Q598,(N598:P598,Q598:AE598)),0)</f>
        <v>0</v>
      </c>
      <c r="AH598" s="7">
        <f>IF(R598&gt;0,RANK(R598,(N598:P598,Q598:AE598)),0)</f>
        <v>3</v>
      </c>
      <c r="AI598" s="7">
        <f>IF(T598&gt;0,RANK(T598,(N598:P598,Q598:AE598)),0)</f>
        <v>0</v>
      </c>
      <c r="AJ598" s="7">
        <f>IF(S598&gt;0,RANK(S598,(N598:P598,Q598:AE598)),0)</f>
        <v>0</v>
      </c>
      <c r="AK598" s="2">
        <f t="shared" si="227"/>
        <v>0</v>
      </c>
      <c r="AL598" s="2">
        <f t="shared" si="228"/>
        <v>1.7342130065975493E-2</v>
      </c>
      <c r="AM598" s="2">
        <f t="shared" si="229"/>
        <v>0</v>
      </c>
      <c r="AN598" s="2">
        <f t="shared" si="230"/>
        <v>0</v>
      </c>
      <c r="AP598" t="s">
        <v>2047</v>
      </c>
      <c r="AQ598" t="s">
        <v>2725</v>
      </c>
      <c r="AR598">
        <v>2</v>
      </c>
      <c r="AT598" s="104">
        <v>16</v>
      </c>
      <c r="AU598" s="102">
        <v>39</v>
      </c>
      <c r="AV598" s="108">
        <f t="shared" si="231"/>
        <v>16039</v>
      </c>
      <c r="AX598" s="7" t="s">
        <v>538</v>
      </c>
    </row>
    <row r="599" spans="1:50" hidden="1" outlineLevel="1">
      <c r="A599" t="s">
        <v>957</v>
      </c>
      <c r="B599" t="s">
        <v>2725</v>
      </c>
      <c r="C599" s="1">
        <f t="shared" si="220"/>
        <v>3271</v>
      </c>
      <c r="D599" s="7">
        <f>RANK(N599,(N599:P599,Q599:AE599))</f>
        <v>2</v>
      </c>
      <c r="E599" s="7">
        <f>RANK(O599,(N599:P599,Q599:AE599))</f>
        <v>1</v>
      </c>
      <c r="F599" s="7">
        <f>IF(P599&gt;0,RANK(P599,(N599:P599,Q599:AE599)),0)</f>
        <v>0</v>
      </c>
      <c r="G599" s="1">
        <f t="shared" si="221"/>
        <v>2023</v>
      </c>
      <c r="H599" s="2">
        <f t="shared" si="222"/>
        <v>0.6184653011311525</v>
      </c>
      <c r="I599" s="2"/>
      <c r="J599" s="2">
        <f t="shared" si="223"/>
        <v>0.17976154081320697</v>
      </c>
      <c r="K599" s="2">
        <f t="shared" si="224"/>
        <v>0.79822684194435956</v>
      </c>
      <c r="L599" s="2">
        <f t="shared" si="225"/>
        <v>0</v>
      </c>
      <c r="M599" s="2">
        <f t="shared" si="226"/>
        <v>2.2011617242433501E-2</v>
      </c>
      <c r="N599" s="1">
        <v>588</v>
      </c>
      <c r="O599" s="1">
        <v>2611</v>
      </c>
      <c r="R599" s="1">
        <v>72</v>
      </c>
      <c r="AA599" s="1">
        <v>0</v>
      </c>
      <c r="AG599" s="7">
        <f>IF(Q599&gt;0,RANK(Q599,(N599:P599,Q599:AE599)),0)</f>
        <v>0</v>
      </c>
      <c r="AH599" s="7">
        <f>IF(R599&gt;0,RANK(R599,(N599:P599,Q599:AE599)),0)</f>
        <v>3</v>
      </c>
      <c r="AI599" s="7">
        <f>IF(T599&gt;0,RANK(T599,(N599:P599,Q599:AE599)),0)</f>
        <v>0</v>
      </c>
      <c r="AJ599" s="7">
        <f>IF(S599&gt;0,RANK(S599,(N599:P599,Q599:AE599)),0)</f>
        <v>0</v>
      </c>
      <c r="AK599" s="2">
        <f t="shared" si="227"/>
        <v>0</v>
      </c>
      <c r="AL599" s="2">
        <f t="shared" si="228"/>
        <v>2.2011617242433508E-2</v>
      </c>
      <c r="AM599" s="2">
        <f t="shared" si="229"/>
        <v>0</v>
      </c>
      <c r="AN599" s="2">
        <f t="shared" si="230"/>
        <v>0</v>
      </c>
      <c r="AP599" t="s">
        <v>957</v>
      </c>
      <c r="AQ599" t="s">
        <v>2725</v>
      </c>
      <c r="AR599">
        <v>2</v>
      </c>
      <c r="AT599" s="104">
        <v>16</v>
      </c>
      <c r="AU599" s="102">
        <v>41</v>
      </c>
      <c r="AV599" s="108">
        <f t="shared" si="231"/>
        <v>16041</v>
      </c>
      <c r="AX599" s="7" t="s">
        <v>538</v>
      </c>
    </row>
    <row r="600" spans="1:50" hidden="1" outlineLevel="1">
      <c r="A600" t="s">
        <v>1850</v>
      </c>
      <c r="B600" t="s">
        <v>2725</v>
      </c>
      <c r="C600" s="1">
        <f t="shared" si="220"/>
        <v>3964</v>
      </c>
      <c r="D600" s="7">
        <f>RANK(N600,(N600:P600,Q600:AE600))</f>
        <v>2</v>
      </c>
      <c r="E600" s="7">
        <f>RANK(O600,(N600:P600,Q600:AE600))</f>
        <v>1</v>
      </c>
      <c r="F600" s="7">
        <f>IF(P600&gt;0,RANK(P600,(N600:P600,Q600:AE600)),0)</f>
        <v>0</v>
      </c>
      <c r="G600" s="1">
        <f t="shared" si="221"/>
        <v>1639</v>
      </c>
      <c r="H600" s="2">
        <f t="shared" si="222"/>
        <v>0.4134712411705348</v>
      </c>
      <c r="I600" s="2"/>
      <c r="J600" s="2">
        <f t="shared" si="223"/>
        <v>0.28002018163471243</v>
      </c>
      <c r="K600" s="2">
        <f t="shared" si="224"/>
        <v>0.69349142280524723</v>
      </c>
      <c r="L600" s="2">
        <f t="shared" si="225"/>
        <v>0</v>
      </c>
      <c r="M600" s="2">
        <f t="shared" si="226"/>
        <v>2.6488395560040345E-2</v>
      </c>
      <c r="N600" s="1">
        <v>1110</v>
      </c>
      <c r="O600" s="1">
        <v>2749</v>
      </c>
      <c r="R600" s="1">
        <v>105</v>
      </c>
      <c r="AA600" s="1">
        <v>0</v>
      </c>
      <c r="AG600" s="7">
        <f>IF(Q600&gt;0,RANK(Q600,(N600:P600,Q600:AE600)),0)</f>
        <v>0</v>
      </c>
      <c r="AH600" s="7">
        <f>IF(R600&gt;0,RANK(R600,(N600:P600,Q600:AE600)),0)</f>
        <v>3</v>
      </c>
      <c r="AI600" s="7">
        <f>IF(T600&gt;0,RANK(T600,(N600:P600,Q600:AE600)),0)</f>
        <v>0</v>
      </c>
      <c r="AJ600" s="7">
        <f>IF(S600&gt;0,RANK(S600,(N600:P600,Q600:AE600)),0)</f>
        <v>0</v>
      </c>
      <c r="AK600" s="2">
        <f t="shared" si="227"/>
        <v>0</v>
      </c>
      <c r="AL600" s="2">
        <f t="shared" si="228"/>
        <v>2.6488395560040363E-2</v>
      </c>
      <c r="AM600" s="2">
        <f t="shared" si="229"/>
        <v>0</v>
      </c>
      <c r="AN600" s="2">
        <f t="shared" si="230"/>
        <v>0</v>
      </c>
      <c r="AP600" t="s">
        <v>1850</v>
      </c>
      <c r="AQ600" t="s">
        <v>2725</v>
      </c>
      <c r="AR600">
        <v>2</v>
      </c>
      <c r="AT600" s="104">
        <v>16</v>
      </c>
      <c r="AU600" s="102">
        <v>43</v>
      </c>
      <c r="AV600" s="108">
        <f t="shared" si="231"/>
        <v>16043</v>
      </c>
      <c r="AX600" s="7" t="s">
        <v>538</v>
      </c>
    </row>
    <row r="601" spans="1:50" hidden="1" outlineLevel="1">
      <c r="A601" t="s">
        <v>2228</v>
      </c>
      <c r="B601" t="s">
        <v>2725</v>
      </c>
      <c r="C601" s="1">
        <f t="shared" si="220"/>
        <v>5320</v>
      </c>
      <c r="D601" s="7">
        <f>RANK(N601,(N601:P601,Q601:AE601))</f>
        <v>2</v>
      </c>
      <c r="E601" s="7">
        <f>RANK(O601,(N601:P601,Q601:AE601))</f>
        <v>1</v>
      </c>
      <c r="F601" s="7">
        <f>IF(P601&gt;0,RANK(P601,(N601:P601,Q601:AE601)),0)</f>
        <v>0</v>
      </c>
      <c r="G601" s="1">
        <f t="shared" si="221"/>
        <v>832</v>
      </c>
      <c r="H601" s="2">
        <f t="shared" si="222"/>
        <v>0.15639097744360902</v>
      </c>
      <c r="I601" s="2"/>
      <c r="J601" s="2">
        <f t="shared" si="223"/>
        <v>0.4101503759398496</v>
      </c>
      <c r="K601" s="2">
        <f t="shared" si="224"/>
        <v>0.56654135338345868</v>
      </c>
      <c r="L601" s="2">
        <f t="shared" si="225"/>
        <v>0</v>
      </c>
      <c r="M601" s="2">
        <f t="shared" si="226"/>
        <v>2.3308270676691722E-2</v>
      </c>
      <c r="N601" s="1">
        <v>2182</v>
      </c>
      <c r="O601" s="1">
        <v>3014</v>
      </c>
      <c r="R601" s="1">
        <v>123</v>
      </c>
      <c r="AA601" s="1">
        <v>1</v>
      </c>
      <c r="AG601" s="7">
        <f>IF(Q601&gt;0,RANK(Q601,(N601:P601,Q601:AE601)),0)</f>
        <v>0</v>
      </c>
      <c r="AH601" s="7">
        <f>IF(R601&gt;0,RANK(R601,(N601:P601,Q601:AE601)),0)</f>
        <v>3</v>
      </c>
      <c r="AI601" s="7">
        <f>IF(T601&gt;0,RANK(T601,(N601:P601,Q601:AE601)),0)</f>
        <v>0</v>
      </c>
      <c r="AJ601" s="7">
        <f>IF(S601&gt;0,RANK(S601,(N601:P601,Q601:AE601)),0)</f>
        <v>0</v>
      </c>
      <c r="AK601" s="2">
        <f t="shared" si="227"/>
        <v>0</v>
      </c>
      <c r="AL601" s="2">
        <f t="shared" si="228"/>
        <v>2.3120300751879701E-2</v>
      </c>
      <c r="AM601" s="2">
        <f t="shared" si="229"/>
        <v>0</v>
      </c>
      <c r="AN601" s="2">
        <f t="shared" si="230"/>
        <v>0</v>
      </c>
      <c r="AP601" t="s">
        <v>2228</v>
      </c>
      <c r="AQ601" t="s">
        <v>2725</v>
      </c>
      <c r="AR601">
        <v>1</v>
      </c>
      <c r="AT601" s="104">
        <v>16</v>
      </c>
      <c r="AU601" s="102">
        <v>45</v>
      </c>
      <c r="AV601" s="108">
        <f t="shared" si="231"/>
        <v>16045</v>
      </c>
      <c r="AX601" s="7" t="s">
        <v>538</v>
      </c>
    </row>
    <row r="602" spans="1:50" hidden="1" outlineLevel="1">
      <c r="A602" t="s">
        <v>2229</v>
      </c>
      <c r="B602" t="s">
        <v>2725</v>
      </c>
      <c r="C602" s="1">
        <f t="shared" si="220"/>
        <v>4114</v>
      </c>
      <c r="D602" s="7">
        <f>RANK(N602,(N602:P602,Q602:AE602))</f>
        <v>2</v>
      </c>
      <c r="E602" s="7">
        <f>RANK(O602,(N602:P602,Q602:AE602))</f>
        <v>1</v>
      </c>
      <c r="F602" s="7">
        <f>IF(P602&gt;0,RANK(P602,(N602:P602,Q602:AE602)),0)</f>
        <v>0</v>
      </c>
      <c r="G602" s="1">
        <f t="shared" si="221"/>
        <v>1056</v>
      </c>
      <c r="H602" s="2">
        <f t="shared" si="222"/>
        <v>0.25668449197860965</v>
      </c>
      <c r="I602" s="2"/>
      <c r="J602" s="2">
        <f t="shared" si="223"/>
        <v>0.36144871171609139</v>
      </c>
      <c r="K602" s="2">
        <f t="shared" si="224"/>
        <v>0.61813320369470104</v>
      </c>
      <c r="L602" s="2">
        <f t="shared" si="225"/>
        <v>0</v>
      </c>
      <c r="M602" s="2">
        <f t="shared" si="226"/>
        <v>2.0418084589207575E-2</v>
      </c>
      <c r="N602" s="1">
        <v>1487</v>
      </c>
      <c r="O602" s="1">
        <v>2543</v>
      </c>
      <c r="R602" s="1">
        <v>84</v>
      </c>
      <c r="AA602" s="1">
        <v>0</v>
      </c>
      <c r="AG602" s="7">
        <f>IF(Q602&gt;0,RANK(Q602,(N602:P602,Q602:AE602)),0)</f>
        <v>0</v>
      </c>
      <c r="AH602" s="7">
        <f>IF(R602&gt;0,RANK(R602,(N602:P602,Q602:AE602)),0)</f>
        <v>3</v>
      </c>
      <c r="AI602" s="7">
        <f>IF(T602&gt;0,RANK(T602,(N602:P602,Q602:AE602)),0)</f>
        <v>0</v>
      </c>
      <c r="AJ602" s="7">
        <f>IF(S602&gt;0,RANK(S602,(N602:P602,Q602:AE602)),0)</f>
        <v>0</v>
      </c>
      <c r="AK602" s="2">
        <f t="shared" si="227"/>
        <v>0</v>
      </c>
      <c r="AL602" s="2">
        <f t="shared" si="228"/>
        <v>2.0418084589207585E-2</v>
      </c>
      <c r="AM602" s="2">
        <f t="shared" si="229"/>
        <v>0</v>
      </c>
      <c r="AN602" s="2">
        <f t="shared" si="230"/>
        <v>0</v>
      </c>
      <c r="AP602" t="s">
        <v>2229</v>
      </c>
      <c r="AQ602" t="s">
        <v>2725</v>
      </c>
      <c r="AR602">
        <v>2</v>
      </c>
      <c r="AT602" s="104">
        <v>16</v>
      </c>
      <c r="AU602" s="102">
        <v>47</v>
      </c>
      <c r="AV602" s="108">
        <f t="shared" si="231"/>
        <v>16047</v>
      </c>
      <c r="AX602" s="7" t="s">
        <v>538</v>
      </c>
    </row>
    <row r="603" spans="1:50" hidden="1" outlineLevel="1">
      <c r="A603" t="s">
        <v>2724</v>
      </c>
      <c r="B603" t="s">
        <v>2725</v>
      </c>
      <c r="C603" s="1">
        <f t="shared" si="220"/>
        <v>6517</v>
      </c>
      <c r="D603" s="7">
        <f>RANK(N603,(N603:P603,Q603:AE603))</f>
        <v>2</v>
      </c>
      <c r="E603" s="7">
        <f>RANK(O603,(N603:P603,Q603:AE603))</f>
        <v>1</v>
      </c>
      <c r="F603" s="7">
        <f>IF(P603&gt;0,RANK(P603,(N603:P603,Q603:AE603)),0)</f>
        <v>0</v>
      </c>
      <c r="G603" s="1">
        <f t="shared" si="221"/>
        <v>2177</v>
      </c>
      <c r="H603" s="2">
        <f t="shared" si="222"/>
        <v>0.33404940923737914</v>
      </c>
      <c r="I603" s="2"/>
      <c r="J603" s="2">
        <f t="shared" si="223"/>
        <v>0.31839803590609178</v>
      </c>
      <c r="K603" s="2">
        <f t="shared" si="224"/>
        <v>0.65244744514347097</v>
      </c>
      <c r="L603" s="2">
        <f t="shared" si="225"/>
        <v>0</v>
      </c>
      <c r="M603" s="2">
        <f t="shared" si="226"/>
        <v>2.9154518950437192E-2</v>
      </c>
      <c r="N603" s="1">
        <v>2075</v>
      </c>
      <c r="O603" s="1">
        <v>4252</v>
      </c>
      <c r="R603" s="1">
        <v>190</v>
      </c>
      <c r="AA603" s="1">
        <v>0</v>
      </c>
      <c r="AG603" s="7">
        <f>IF(Q603&gt;0,RANK(Q603,(N603:P603,Q603:AE603)),0)</f>
        <v>0</v>
      </c>
      <c r="AH603" s="7">
        <f>IF(R603&gt;0,RANK(R603,(N603:P603,Q603:AE603)),0)</f>
        <v>3</v>
      </c>
      <c r="AI603" s="7">
        <f>IF(T603&gt;0,RANK(T603,(N603:P603,Q603:AE603)),0)</f>
        <v>0</v>
      </c>
      <c r="AJ603" s="7">
        <f>IF(S603&gt;0,RANK(S603,(N603:P603,Q603:AE603)),0)</f>
        <v>0</v>
      </c>
      <c r="AK603" s="2">
        <f t="shared" si="227"/>
        <v>0</v>
      </c>
      <c r="AL603" s="2">
        <f t="shared" si="228"/>
        <v>2.9154518950437316E-2</v>
      </c>
      <c r="AM603" s="2">
        <f t="shared" si="229"/>
        <v>0</v>
      </c>
      <c r="AN603" s="2">
        <f t="shared" si="230"/>
        <v>0</v>
      </c>
      <c r="AP603" t="s">
        <v>2724</v>
      </c>
      <c r="AQ603" t="s">
        <v>2725</v>
      </c>
      <c r="AR603">
        <v>1</v>
      </c>
      <c r="AT603" s="104">
        <v>16</v>
      </c>
      <c r="AU603" s="102">
        <v>49</v>
      </c>
      <c r="AV603" s="108">
        <f t="shared" si="231"/>
        <v>16049</v>
      </c>
      <c r="AX603" s="7" t="s">
        <v>538</v>
      </c>
    </row>
    <row r="604" spans="1:50" hidden="1" outlineLevel="1">
      <c r="A604" t="s">
        <v>588</v>
      </c>
      <c r="B604" t="s">
        <v>2725</v>
      </c>
      <c r="C604" s="1">
        <f t="shared" si="220"/>
        <v>6685</v>
      </c>
      <c r="D604" s="7">
        <f>RANK(N604,(N604:P604,Q604:AE604))</f>
        <v>2</v>
      </c>
      <c r="E604" s="7">
        <f>RANK(O604,(N604:P604,Q604:AE604))</f>
        <v>1</v>
      </c>
      <c r="F604" s="7">
        <f>IF(P604&gt;0,RANK(P604,(N604:P604,Q604:AE604)),0)</f>
        <v>0</v>
      </c>
      <c r="G604" s="1">
        <f t="shared" si="221"/>
        <v>3241</v>
      </c>
      <c r="H604" s="2">
        <f t="shared" si="222"/>
        <v>0.48481675392670159</v>
      </c>
      <c r="I604" s="2"/>
      <c r="J604" s="2">
        <f t="shared" si="223"/>
        <v>0.24846671652954375</v>
      </c>
      <c r="K604" s="2">
        <f t="shared" si="224"/>
        <v>0.73328347045624531</v>
      </c>
      <c r="L604" s="2">
        <f t="shared" si="225"/>
        <v>0</v>
      </c>
      <c r="M604" s="2">
        <f t="shared" si="226"/>
        <v>1.8249813014210914E-2</v>
      </c>
      <c r="N604" s="1">
        <v>1661</v>
      </c>
      <c r="O604" s="1">
        <v>4902</v>
      </c>
      <c r="R604" s="1">
        <v>122</v>
      </c>
      <c r="AA604" s="1">
        <v>0</v>
      </c>
      <c r="AG604" s="7">
        <f>IF(Q604&gt;0,RANK(Q604,(N604:P604,Q604:AE604)),0)</f>
        <v>0</v>
      </c>
      <c r="AH604" s="7">
        <f>IF(R604&gt;0,RANK(R604,(N604:P604,Q604:AE604)),0)</f>
        <v>3</v>
      </c>
      <c r="AI604" s="7">
        <f>IF(T604&gt;0,RANK(T604,(N604:P604,Q604:AE604)),0)</f>
        <v>0</v>
      </c>
      <c r="AJ604" s="7">
        <f>IF(S604&gt;0,RANK(S604,(N604:P604,Q604:AE604)),0)</f>
        <v>0</v>
      </c>
      <c r="AK604" s="2">
        <f t="shared" si="227"/>
        <v>0</v>
      </c>
      <c r="AL604" s="2">
        <f t="shared" si="228"/>
        <v>1.8249813014210921E-2</v>
      </c>
      <c r="AM604" s="2">
        <f t="shared" si="229"/>
        <v>0</v>
      </c>
      <c r="AN604" s="2">
        <f t="shared" si="230"/>
        <v>0</v>
      </c>
      <c r="AP604" t="s">
        <v>588</v>
      </c>
      <c r="AQ604" t="s">
        <v>2725</v>
      </c>
      <c r="AR604">
        <v>2</v>
      </c>
      <c r="AT604" s="104">
        <v>16</v>
      </c>
      <c r="AU604" s="102">
        <v>51</v>
      </c>
      <c r="AV604" s="108">
        <f t="shared" si="231"/>
        <v>16051</v>
      </c>
      <c r="AX604" s="7" t="s">
        <v>538</v>
      </c>
    </row>
    <row r="605" spans="1:50" hidden="1" outlineLevel="1">
      <c r="A605" t="s">
        <v>2244</v>
      </c>
      <c r="B605" t="s">
        <v>2725</v>
      </c>
      <c r="C605" s="1">
        <f t="shared" si="220"/>
        <v>4579</v>
      </c>
      <c r="D605" s="7">
        <f>RANK(N605,(N605:P605,Q605:AE605))</f>
        <v>2</v>
      </c>
      <c r="E605" s="7">
        <f>RANK(O605,(N605:P605,Q605:AE605))</f>
        <v>1</v>
      </c>
      <c r="F605" s="7">
        <f>IF(P605&gt;0,RANK(P605,(N605:P605,Q605:AE605)),0)</f>
        <v>0</v>
      </c>
      <c r="G605" s="1">
        <f t="shared" si="221"/>
        <v>1638</v>
      </c>
      <c r="H605" s="2">
        <f t="shared" si="222"/>
        <v>0.35772002620659532</v>
      </c>
      <c r="I605" s="2"/>
      <c r="J605" s="2">
        <f t="shared" si="223"/>
        <v>0.31164009609084953</v>
      </c>
      <c r="K605" s="2">
        <f t="shared" si="224"/>
        <v>0.6693601222974449</v>
      </c>
      <c r="L605" s="2">
        <f t="shared" si="225"/>
        <v>0</v>
      </c>
      <c r="M605" s="2">
        <f t="shared" si="226"/>
        <v>1.8999781611705568E-2</v>
      </c>
      <c r="N605" s="1">
        <v>1427</v>
      </c>
      <c r="O605" s="1">
        <v>3065</v>
      </c>
      <c r="R605" s="1">
        <v>87</v>
      </c>
      <c r="AA605" s="1">
        <v>0</v>
      </c>
      <c r="AG605" s="7">
        <f>IF(Q605&gt;0,RANK(Q605,(N605:P605,Q605:AE605)),0)</f>
        <v>0</v>
      </c>
      <c r="AH605" s="7">
        <f>IF(R605&gt;0,RANK(R605,(N605:P605,Q605:AE605)),0)</f>
        <v>3</v>
      </c>
      <c r="AI605" s="7">
        <f>IF(T605&gt;0,RANK(T605,(N605:P605,Q605:AE605)),0)</f>
        <v>0</v>
      </c>
      <c r="AJ605" s="7">
        <f>IF(S605&gt;0,RANK(S605,(N605:P605,Q605:AE605)),0)</f>
        <v>0</v>
      </c>
      <c r="AK605" s="2">
        <f t="shared" si="227"/>
        <v>0</v>
      </c>
      <c r="AL605" s="2">
        <f t="shared" si="228"/>
        <v>1.8999781611705614E-2</v>
      </c>
      <c r="AM605" s="2">
        <f t="shared" si="229"/>
        <v>0</v>
      </c>
      <c r="AN605" s="2">
        <f t="shared" si="230"/>
        <v>0</v>
      </c>
      <c r="AP605" t="s">
        <v>2244</v>
      </c>
      <c r="AQ605" t="s">
        <v>2725</v>
      </c>
      <c r="AR605">
        <v>2</v>
      </c>
      <c r="AT605" s="104">
        <v>16</v>
      </c>
      <c r="AU605" s="102">
        <v>53</v>
      </c>
      <c r="AV605" s="108">
        <f t="shared" si="231"/>
        <v>16053</v>
      </c>
      <c r="AX605" s="7" t="s">
        <v>538</v>
      </c>
    </row>
    <row r="606" spans="1:50" hidden="1" outlineLevel="1">
      <c r="A606" t="s">
        <v>2245</v>
      </c>
      <c r="B606" t="s">
        <v>2725</v>
      </c>
      <c r="C606" s="1">
        <f t="shared" si="220"/>
        <v>32160</v>
      </c>
      <c r="D606" s="7">
        <f>RANK(N606,(N606:P606,Q606:AE606))</f>
        <v>2</v>
      </c>
      <c r="E606" s="7">
        <f>RANK(O606,(N606:P606,Q606:AE606))</f>
        <v>1</v>
      </c>
      <c r="F606" s="7">
        <f>IF(P606&gt;0,RANK(P606,(N606:P606,Q606:AE606)),0)</f>
        <v>0</v>
      </c>
      <c r="G606" s="1">
        <f t="shared" si="221"/>
        <v>6420</v>
      </c>
      <c r="H606" s="2">
        <f t="shared" si="222"/>
        <v>0.19962686567164178</v>
      </c>
      <c r="I606" s="2"/>
      <c r="J606" s="2">
        <f t="shared" si="223"/>
        <v>0.39014303482587065</v>
      </c>
      <c r="K606" s="2">
        <f t="shared" si="224"/>
        <v>0.58976990049751243</v>
      </c>
      <c r="L606" s="2">
        <f t="shared" si="225"/>
        <v>0</v>
      </c>
      <c r="M606" s="2">
        <f t="shared" si="226"/>
        <v>2.0087064676616917E-2</v>
      </c>
      <c r="N606" s="1">
        <v>12547</v>
      </c>
      <c r="O606" s="1">
        <v>18967</v>
      </c>
      <c r="R606" s="1">
        <v>646</v>
      </c>
      <c r="AA606" s="1">
        <v>0</v>
      </c>
      <c r="AG606" s="7">
        <f>IF(Q606&gt;0,RANK(Q606,(N606:P606,Q606:AE606)),0)</f>
        <v>0</v>
      </c>
      <c r="AH606" s="7">
        <f>IF(R606&gt;0,RANK(R606,(N606:P606,Q606:AE606)),0)</f>
        <v>3</v>
      </c>
      <c r="AI606" s="7">
        <f>IF(T606&gt;0,RANK(T606,(N606:P606,Q606:AE606)),0)</f>
        <v>0</v>
      </c>
      <c r="AJ606" s="7">
        <f>IF(S606&gt;0,RANK(S606,(N606:P606,Q606:AE606)),0)</f>
        <v>0</v>
      </c>
      <c r="AK606" s="2">
        <f t="shared" si="227"/>
        <v>0</v>
      </c>
      <c r="AL606" s="2">
        <f t="shared" si="228"/>
        <v>2.0087064676616917E-2</v>
      </c>
      <c r="AM606" s="2">
        <f t="shared" si="229"/>
        <v>0</v>
      </c>
      <c r="AN606" s="2">
        <f t="shared" si="230"/>
        <v>0</v>
      </c>
      <c r="AP606" t="s">
        <v>2245</v>
      </c>
      <c r="AQ606" t="s">
        <v>2725</v>
      </c>
      <c r="AR606">
        <v>1</v>
      </c>
      <c r="AT606" s="104">
        <v>16</v>
      </c>
      <c r="AU606" s="102">
        <v>55</v>
      </c>
      <c r="AV606" s="108">
        <f t="shared" si="231"/>
        <v>16055</v>
      </c>
      <c r="AX606" s="7" t="s">
        <v>538</v>
      </c>
    </row>
    <row r="607" spans="1:50" hidden="1" outlineLevel="1">
      <c r="A607" t="s">
        <v>2246</v>
      </c>
      <c r="B607" t="s">
        <v>2725</v>
      </c>
      <c r="C607" s="1">
        <f t="shared" si="220"/>
        <v>11683</v>
      </c>
      <c r="D607" s="7">
        <f>RANK(N607,(N607:P607,Q607:AE607))</f>
        <v>1</v>
      </c>
      <c r="E607" s="7">
        <f>RANK(O607,(N607:P607,Q607:AE607))</f>
        <v>2</v>
      </c>
      <c r="F607" s="7">
        <f>IF(P607&gt;0,RANK(P607,(N607:P607,Q607:AE607)),0)</f>
        <v>0</v>
      </c>
      <c r="G607" s="1">
        <f t="shared" si="221"/>
        <v>1493</v>
      </c>
      <c r="H607" s="2">
        <f t="shared" si="222"/>
        <v>0.12779251904476591</v>
      </c>
      <c r="I607" s="2"/>
      <c r="J607" s="2">
        <f t="shared" si="223"/>
        <v>0.55259779166310019</v>
      </c>
      <c r="K607" s="2">
        <f t="shared" si="224"/>
        <v>0.42480527261833434</v>
      </c>
      <c r="L607" s="2">
        <f t="shared" si="225"/>
        <v>0</v>
      </c>
      <c r="M607" s="2">
        <f t="shared" si="226"/>
        <v>2.259693571856547E-2</v>
      </c>
      <c r="N607" s="1">
        <v>6456</v>
      </c>
      <c r="O607" s="1">
        <v>4963</v>
      </c>
      <c r="R607" s="1">
        <v>264</v>
      </c>
      <c r="AA607" s="1">
        <v>0</v>
      </c>
      <c r="AG607" s="7">
        <f>IF(Q607&gt;0,RANK(Q607,(N607:P607,Q607:AE607)),0)</f>
        <v>0</v>
      </c>
      <c r="AH607" s="7">
        <f>IF(R607&gt;0,RANK(R607,(N607:P607,Q607:AE607)),0)</f>
        <v>3</v>
      </c>
      <c r="AI607" s="7">
        <f>IF(T607&gt;0,RANK(T607,(N607:P607,Q607:AE607)),0)</f>
        <v>0</v>
      </c>
      <c r="AJ607" s="7">
        <f>IF(S607&gt;0,RANK(S607,(N607:P607,Q607:AE607)),0)</f>
        <v>0</v>
      </c>
      <c r="AK607" s="2">
        <f t="shared" si="227"/>
        <v>0</v>
      </c>
      <c r="AL607" s="2">
        <f t="shared" si="228"/>
        <v>2.2596935718565438E-2</v>
      </c>
      <c r="AM607" s="2">
        <f t="shared" si="229"/>
        <v>0</v>
      </c>
      <c r="AN607" s="2">
        <f t="shared" si="230"/>
        <v>0</v>
      </c>
      <c r="AP607" t="s">
        <v>2246</v>
      </c>
      <c r="AQ607" t="s">
        <v>2725</v>
      </c>
      <c r="AR607">
        <v>1</v>
      </c>
      <c r="AT607" s="104">
        <v>16</v>
      </c>
      <c r="AU607" s="102">
        <v>57</v>
      </c>
      <c r="AV607" s="108">
        <f t="shared" si="231"/>
        <v>16057</v>
      </c>
      <c r="AX607" s="7" t="s">
        <v>538</v>
      </c>
    </row>
    <row r="608" spans="1:50" hidden="1" outlineLevel="1">
      <c r="A608" t="s">
        <v>727</v>
      </c>
      <c r="B608" t="s">
        <v>2725</v>
      </c>
      <c r="C608" s="1">
        <f t="shared" si="220"/>
        <v>3502</v>
      </c>
      <c r="D608" s="7">
        <f>RANK(N608,(N608:P608,Q608:AE608))</f>
        <v>2</v>
      </c>
      <c r="E608" s="7">
        <f>RANK(O608,(N608:P608,Q608:AE608))</f>
        <v>1</v>
      </c>
      <c r="F608" s="7">
        <f>IF(P608&gt;0,RANK(P608,(N608:P608,Q608:AE608)),0)</f>
        <v>0</v>
      </c>
      <c r="G608" s="1">
        <f t="shared" si="221"/>
        <v>1660</v>
      </c>
      <c r="H608" s="2">
        <f t="shared" si="222"/>
        <v>0.47401484865790977</v>
      </c>
      <c r="I608" s="2"/>
      <c r="J608" s="2">
        <f t="shared" si="223"/>
        <v>0.24928612221587665</v>
      </c>
      <c r="K608" s="2">
        <f t="shared" si="224"/>
        <v>0.72330097087378642</v>
      </c>
      <c r="L608" s="2">
        <f t="shared" si="225"/>
        <v>0</v>
      </c>
      <c r="M608" s="2">
        <f t="shared" si="226"/>
        <v>2.7412906910336932E-2</v>
      </c>
      <c r="N608" s="1">
        <v>873</v>
      </c>
      <c r="O608" s="1">
        <v>2533</v>
      </c>
      <c r="R608" s="1">
        <v>96</v>
      </c>
      <c r="AA608" s="1">
        <v>0</v>
      </c>
      <c r="AG608" s="7">
        <f>IF(Q608&gt;0,RANK(Q608,(N608:P608,Q608:AE608)),0)</f>
        <v>0</v>
      </c>
      <c r="AH608" s="7">
        <f>IF(R608&gt;0,RANK(R608,(N608:P608,Q608:AE608)),0)</f>
        <v>3</v>
      </c>
      <c r="AI608" s="7">
        <f>IF(T608&gt;0,RANK(T608,(N608:P608,Q608:AE608)),0)</f>
        <v>0</v>
      </c>
      <c r="AJ608" s="7">
        <f>IF(S608&gt;0,RANK(S608,(N608:P608,Q608:AE608)),0)</f>
        <v>0</v>
      </c>
      <c r="AK608" s="2">
        <f t="shared" si="227"/>
        <v>0</v>
      </c>
      <c r="AL608" s="2">
        <f t="shared" si="228"/>
        <v>2.7412906910336949E-2</v>
      </c>
      <c r="AM608" s="2">
        <f t="shared" si="229"/>
        <v>0</v>
      </c>
      <c r="AN608" s="2">
        <f t="shared" si="230"/>
        <v>0</v>
      </c>
      <c r="AP608" t="s">
        <v>727</v>
      </c>
      <c r="AQ608" t="s">
        <v>2725</v>
      </c>
      <c r="AR608">
        <v>2</v>
      </c>
      <c r="AT608" s="104">
        <v>16</v>
      </c>
      <c r="AU608" s="102">
        <v>59</v>
      </c>
      <c r="AV608" s="108">
        <f t="shared" si="231"/>
        <v>16059</v>
      </c>
      <c r="AX608" s="7" t="s">
        <v>538</v>
      </c>
    </row>
    <row r="609" spans="1:50" hidden="1" outlineLevel="1">
      <c r="A609" t="s">
        <v>338</v>
      </c>
      <c r="B609" t="s">
        <v>2725</v>
      </c>
      <c r="C609" s="1">
        <f t="shared" si="220"/>
        <v>1395</v>
      </c>
      <c r="D609" s="7">
        <f>RANK(N609,(N609:P609,Q609:AE609))</f>
        <v>2</v>
      </c>
      <c r="E609" s="7">
        <f>RANK(O609,(N609:P609,Q609:AE609))</f>
        <v>1</v>
      </c>
      <c r="F609" s="7">
        <f>IF(P609&gt;0,RANK(P609,(N609:P609,Q609:AE609)),0)</f>
        <v>0</v>
      </c>
      <c r="G609" s="1">
        <f t="shared" si="221"/>
        <v>136</v>
      </c>
      <c r="H609" s="2">
        <f t="shared" si="222"/>
        <v>9.7491039426523304E-2</v>
      </c>
      <c r="I609" s="2"/>
      <c r="J609" s="2">
        <f t="shared" si="223"/>
        <v>0.44301075268817203</v>
      </c>
      <c r="K609" s="2">
        <f t="shared" si="224"/>
        <v>0.54050179211469529</v>
      </c>
      <c r="L609" s="2">
        <f t="shared" si="225"/>
        <v>0</v>
      </c>
      <c r="M609" s="2">
        <f t="shared" si="226"/>
        <v>1.6487455197132683E-2</v>
      </c>
      <c r="N609" s="1">
        <v>618</v>
      </c>
      <c r="O609" s="1">
        <v>754</v>
      </c>
      <c r="R609" s="1">
        <v>23</v>
      </c>
      <c r="AA609" s="1">
        <v>0</v>
      </c>
      <c r="AG609" s="7">
        <f>IF(Q609&gt;0,RANK(Q609,(N609:P609,Q609:AE609)),0)</f>
        <v>0</v>
      </c>
      <c r="AH609" s="7">
        <f>IF(R609&gt;0,RANK(R609,(N609:P609,Q609:AE609)),0)</f>
        <v>3</v>
      </c>
      <c r="AI609" s="7">
        <f>IF(T609&gt;0,RANK(T609,(N609:P609,Q609:AE609)),0)</f>
        <v>0</v>
      </c>
      <c r="AJ609" s="7">
        <f>IF(S609&gt;0,RANK(S609,(N609:P609,Q609:AE609)),0)</f>
        <v>0</v>
      </c>
      <c r="AK609" s="2">
        <f t="shared" si="227"/>
        <v>0</v>
      </c>
      <c r="AL609" s="2">
        <f t="shared" si="228"/>
        <v>1.6487455197132617E-2</v>
      </c>
      <c r="AM609" s="2">
        <f t="shared" si="229"/>
        <v>0</v>
      </c>
      <c r="AN609" s="2">
        <f t="shared" si="230"/>
        <v>0</v>
      </c>
      <c r="AP609" t="s">
        <v>338</v>
      </c>
      <c r="AQ609" t="s">
        <v>2725</v>
      </c>
      <c r="AR609">
        <v>1</v>
      </c>
      <c r="AT609" s="104">
        <v>16</v>
      </c>
      <c r="AU609" s="102">
        <v>61</v>
      </c>
      <c r="AV609" s="108">
        <f t="shared" si="231"/>
        <v>16061</v>
      </c>
      <c r="AX609" s="7" t="s">
        <v>538</v>
      </c>
    </row>
    <row r="610" spans="1:50" hidden="1" outlineLevel="1">
      <c r="A610" t="s">
        <v>1988</v>
      </c>
      <c r="B610" t="s">
        <v>2725</v>
      </c>
      <c r="C610" s="1">
        <f t="shared" si="220"/>
        <v>1346</v>
      </c>
      <c r="D610" s="7">
        <f>RANK(N610,(N610:P610,Q610:AE610))</f>
        <v>2</v>
      </c>
      <c r="E610" s="7">
        <f>RANK(O610,(N610:P610,Q610:AE610))</f>
        <v>1</v>
      </c>
      <c r="F610" s="7">
        <f>IF(P610&gt;0,RANK(P610,(N610:P610,Q610:AE610)),0)</f>
        <v>0</v>
      </c>
      <c r="G610" s="1">
        <f t="shared" si="221"/>
        <v>299</v>
      </c>
      <c r="H610" s="2">
        <f t="shared" si="222"/>
        <v>0.22213967310549776</v>
      </c>
      <c r="I610" s="2"/>
      <c r="J610" s="2">
        <f t="shared" si="223"/>
        <v>0.37741456166419018</v>
      </c>
      <c r="K610" s="2">
        <f t="shared" si="224"/>
        <v>0.59955423476968794</v>
      </c>
      <c r="L610" s="2">
        <f t="shared" si="225"/>
        <v>0</v>
      </c>
      <c r="M610" s="2">
        <f t="shared" si="226"/>
        <v>2.3031203566121872E-2</v>
      </c>
      <c r="N610" s="1">
        <v>508</v>
      </c>
      <c r="O610" s="1">
        <v>807</v>
      </c>
      <c r="R610" s="1">
        <v>31</v>
      </c>
      <c r="AA610" s="1">
        <v>0</v>
      </c>
      <c r="AG610" s="7">
        <f>IF(Q610&gt;0,RANK(Q610,(N610:P610,Q610:AE610)),0)</f>
        <v>0</v>
      </c>
      <c r="AH610" s="7">
        <f>IF(R610&gt;0,RANK(R610,(N610:P610,Q610:AE610)),0)</f>
        <v>3</v>
      </c>
      <c r="AI610" s="7">
        <f>IF(T610&gt;0,RANK(T610,(N610:P610,Q610:AE610)),0)</f>
        <v>0</v>
      </c>
      <c r="AJ610" s="7">
        <f>IF(S610&gt;0,RANK(S610,(N610:P610,Q610:AE610)),0)</f>
        <v>0</v>
      </c>
      <c r="AK610" s="2">
        <f t="shared" si="227"/>
        <v>0</v>
      </c>
      <c r="AL610" s="2">
        <f t="shared" si="228"/>
        <v>2.3031203566121844E-2</v>
      </c>
      <c r="AM610" s="2">
        <f t="shared" si="229"/>
        <v>0</v>
      </c>
      <c r="AN610" s="2">
        <f t="shared" si="230"/>
        <v>0</v>
      </c>
      <c r="AP610" t="s">
        <v>1988</v>
      </c>
      <c r="AQ610" t="s">
        <v>2725</v>
      </c>
      <c r="AR610">
        <v>2</v>
      </c>
      <c r="AT610" s="104">
        <v>16</v>
      </c>
      <c r="AU610" s="102">
        <v>63</v>
      </c>
      <c r="AV610" s="108">
        <f t="shared" si="231"/>
        <v>16063</v>
      </c>
      <c r="AX610" s="7" t="s">
        <v>538</v>
      </c>
    </row>
    <row r="611" spans="1:50" hidden="1" outlineLevel="1">
      <c r="A611" t="s">
        <v>1228</v>
      </c>
      <c r="B611" t="s">
        <v>2725</v>
      </c>
      <c r="C611" s="1">
        <f t="shared" si="220"/>
        <v>7178</v>
      </c>
      <c r="D611" s="7">
        <f>RANK(N611,(N611:P611,Q611:AE611))</f>
        <v>2</v>
      </c>
      <c r="E611" s="7">
        <f>RANK(O611,(N611:P611,Q611:AE611))</f>
        <v>1</v>
      </c>
      <c r="F611" s="7">
        <f>IF(P611&gt;0,RANK(P611,(N611:P611,Q611:AE611)),0)</f>
        <v>0</v>
      </c>
      <c r="G611" s="1">
        <f t="shared" si="221"/>
        <v>3509</v>
      </c>
      <c r="H611" s="2">
        <f t="shared" si="222"/>
        <v>0.48885483421565895</v>
      </c>
      <c r="I611" s="2"/>
      <c r="J611" s="2">
        <f t="shared" si="223"/>
        <v>0.24672610755084981</v>
      </c>
      <c r="K611" s="2">
        <f t="shared" si="224"/>
        <v>0.73558094176650879</v>
      </c>
      <c r="L611" s="2">
        <f t="shared" si="225"/>
        <v>0</v>
      </c>
      <c r="M611" s="2">
        <f t="shared" si="226"/>
        <v>1.7692950682641428E-2</v>
      </c>
      <c r="N611" s="1">
        <v>1771</v>
      </c>
      <c r="O611" s="1">
        <v>5280</v>
      </c>
      <c r="R611" s="1">
        <v>127</v>
      </c>
      <c r="AA611" s="1">
        <v>0</v>
      </c>
      <c r="AG611" s="7">
        <f>IF(Q611&gt;0,RANK(Q611,(N611:P611,Q611:AE611)),0)</f>
        <v>0</v>
      </c>
      <c r="AH611" s="7">
        <f>IF(R611&gt;0,RANK(R611,(N611:P611,Q611:AE611)),0)</f>
        <v>3</v>
      </c>
      <c r="AI611" s="7">
        <f>IF(T611&gt;0,RANK(T611,(N611:P611,Q611:AE611)),0)</f>
        <v>0</v>
      </c>
      <c r="AJ611" s="7">
        <f>IF(S611&gt;0,RANK(S611,(N611:P611,Q611:AE611)),0)</f>
        <v>0</v>
      </c>
      <c r="AK611" s="2">
        <f t="shared" si="227"/>
        <v>0</v>
      </c>
      <c r="AL611" s="2">
        <f t="shared" si="228"/>
        <v>1.7692950682641404E-2</v>
      </c>
      <c r="AM611" s="2">
        <f t="shared" si="229"/>
        <v>0</v>
      </c>
      <c r="AN611" s="2">
        <f t="shared" si="230"/>
        <v>0</v>
      </c>
      <c r="AP611" t="s">
        <v>1228</v>
      </c>
      <c r="AQ611" t="s">
        <v>2725</v>
      </c>
      <c r="AR611">
        <v>2</v>
      </c>
      <c r="AT611" s="104">
        <v>16</v>
      </c>
      <c r="AU611" s="102">
        <v>65</v>
      </c>
      <c r="AV611" s="108">
        <f t="shared" si="231"/>
        <v>16065</v>
      </c>
      <c r="AX611" s="7" t="s">
        <v>538</v>
      </c>
    </row>
    <row r="612" spans="1:50" hidden="1" outlineLevel="1">
      <c r="A612" t="s">
        <v>339</v>
      </c>
      <c r="B612" t="s">
        <v>2725</v>
      </c>
      <c r="C612" s="1">
        <f t="shared" si="220"/>
        <v>5319</v>
      </c>
      <c r="D612" s="7">
        <f>RANK(N612,(N612:P612,Q612:AE612))</f>
        <v>2</v>
      </c>
      <c r="E612" s="7">
        <f>RANK(O612,(N612:P612,Q612:AE612))</f>
        <v>1</v>
      </c>
      <c r="F612" s="7">
        <f>IF(P612&gt;0,RANK(P612,(N612:P612,Q612:AE612)),0)</f>
        <v>0</v>
      </c>
      <c r="G612" s="1">
        <f t="shared" si="221"/>
        <v>1939</v>
      </c>
      <c r="H612" s="2">
        <f t="shared" si="222"/>
        <v>0.36454220718180108</v>
      </c>
      <c r="I612" s="2"/>
      <c r="J612" s="2">
        <f t="shared" si="223"/>
        <v>0.3064485805602557</v>
      </c>
      <c r="K612" s="2">
        <f t="shared" si="224"/>
        <v>0.67099078774205678</v>
      </c>
      <c r="L612" s="2">
        <f t="shared" si="225"/>
        <v>0</v>
      </c>
      <c r="M612" s="2">
        <f t="shared" si="226"/>
        <v>2.2560631697687517E-2</v>
      </c>
      <c r="N612" s="1">
        <v>1630</v>
      </c>
      <c r="O612" s="1">
        <v>3569</v>
      </c>
      <c r="R612" s="1">
        <v>120</v>
      </c>
      <c r="AA612" s="1">
        <v>0</v>
      </c>
      <c r="AG612" s="7">
        <f>IF(Q612&gt;0,RANK(Q612,(N612:P612,Q612:AE612)),0)</f>
        <v>0</v>
      </c>
      <c r="AH612" s="7">
        <f>IF(R612&gt;0,RANK(R612,(N612:P612,Q612:AE612)),0)</f>
        <v>3</v>
      </c>
      <c r="AI612" s="7">
        <f>IF(T612&gt;0,RANK(T612,(N612:P612,Q612:AE612)),0)</f>
        <v>0</v>
      </c>
      <c r="AJ612" s="7">
        <f>IF(S612&gt;0,RANK(S612,(N612:P612,Q612:AE612)),0)</f>
        <v>0</v>
      </c>
      <c r="AK612" s="2">
        <f t="shared" si="227"/>
        <v>0</v>
      </c>
      <c r="AL612" s="2">
        <f t="shared" si="228"/>
        <v>2.2560631697687534E-2</v>
      </c>
      <c r="AM612" s="2">
        <f t="shared" si="229"/>
        <v>0</v>
      </c>
      <c r="AN612" s="2">
        <f t="shared" si="230"/>
        <v>0</v>
      </c>
      <c r="AP612" t="s">
        <v>339</v>
      </c>
      <c r="AQ612" t="s">
        <v>2725</v>
      </c>
      <c r="AR612">
        <v>2</v>
      </c>
      <c r="AT612" s="104">
        <v>16</v>
      </c>
      <c r="AU612" s="102">
        <v>67</v>
      </c>
      <c r="AV612" s="108">
        <f t="shared" si="231"/>
        <v>16067</v>
      </c>
      <c r="AX612" s="7" t="s">
        <v>538</v>
      </c>
    </row>
    <row r="613" spans="1:50" hidden="1" outlineLevel="1">
      <c r="A613" t="s">
        <v>340</v>
      </c>
      <c r="B613" t="s">
        <v>2725</v>
      </c>
      <c r="C613" s="1">
        <f t="shared" si="220"/>
        <v>12573</v>
      </c>
      <c r="D613" s="7">
        <f>RANK(N613,(N613:P613,Q613:AE613))</f>
        <v>1</v>
      </c>
      <c r="E613" s="7">
        <f>RANK(O613,(N613:P613,Q613:AE613))</f>
        <v>2</v>
      </c>
      <c r="F613" s="7">
        <f>IF(P613&gt;0,RANK(P613,(N613:P613,Q613:AE613)),0)</f>
        <v>0</v>
      </c>
      <c r="G613" s="1">
        <f t="shared" si="221"/>
        <v>656</v>
      </c>
      <c r="H613" s="2">
        <f t="shared" si="222"/>
        <v>5.2175296269784462E-2</v>
      </c>
      <c r="I613" s="2"/>
      <c r="J613" s="2">
        <f t="shared" si="223"/>
        <v>0.51881014873140863</v>
      </c>
      <c r="K613" s="2">
        <f t="shared" si="224"/>
        <v>0.46663485246162412</v>
      </c>
      <c r="L613" s="2">
        <f t="shared" si="225"/>
        <v>0</v>
      </c>
      <c r="M613" s="2">
        <f t="shared" si="226"/>
        <v>1.4554998806967256E-2</v>
      </c>
      <c r="N613" s="1">
        <v>6523</v>
      </c>
      <c r="O613" s="1">
        <v>5867</v>
      </c>
      <c r="R613" s="1">
        <v>183</v>
      </c>
      <c r="AA613" s="1">
        <v>0</v>
      </c>
      <c r="AG613" s="7">
        <f>IF(Q613&gt;0,RANK(Q613,(N613:P613,Q613:AE613)),0)</f>
        <v>0</v>
      </c>
      <c r="AH613" s="7">
        <f>IF(R613&gt;0,RANK(R613,(N613:P613,Q613:AE613)),0)</f>
        <v>3</v>
      </c>
      <c r="AI613" s="7">
        <f>IF(T613&gt;0,RANK(T613,(N613:P613,Q613:AE613)),0)</f>
        <v>0</v>
      </c>
      <c r="AJ613" s="7">
        <f>IF(S613&gt;0,RANK(S613,(N613:P613,Q613:AE613)),0)</f>
        <v>0</v>
      </c>
      <c r="AK613" s="2">
        <f t="shared" si="227"/>
        <v>0</v>
      </c>
      <c r="AL613" s="2">
        <f t="shared" si="228"/>
        <v>1.455499880696731E-2</v>
      </c>
      <c r="AM613" s="2">
        <f t="shared" si="229"/>
        <v>0</v>
      </c>
      <c r="AN613" s="2">
        <f t="shared" si="230"/>
        <v>0</v>
      </c>
      <c r="AP613" t="s">
        <v>340</v>
      </c>
      <c r="AQ613" t="s">
        <v>2725</v>
      </c>
      <c r="AR613">
        <v>1</v>
      </c>
      <c r="AT613" s="104">
        <v>16</v>
      </c>
      <c r="AU613" s="102">
        <v>69</v>
      </c>
      <c r="AV613" s="108">
        <f t="shared" si="231"/>
        <v>16069</v>
      </c>
      <c r="AX613" s="7" t="s">
        <v>538</v>
      </c>
    </row>
    <row r="614" spans="1:50" hidden="1" outlineLevel="1">
      <c r="A614" t="s">
        <v>341</v>
      </c>
      <c r="B614" t="s">
        <v>2725</v>
      </c>
      <c r="C614" s="1">
        <f t="shared" si="220"/>
        <v>1284</v>
      </c>
      <c r="D614" s="7">
        <f>RANK(N614,(N614:P614,Q614:AE614))</f>
        <v>2</v>
      </c>
      <c r="E614" s="7">
        <f>RANK(O614,(N614:P614,Q614:AE614))</f>
        <v>1</v>
      </c>
      <c r="F614" s="7">
        <f>IF(P614&gt;0,RANK(P614,(N614:P614,Q614:AE614)),0)</f>
        <v>0</v>
      </c>
      <c r="G614" s="1">
        <f t="shared" si="221"/>
        <v>656</v>
      </c>
      <c r="H614" s="2">
        <f t="shared" si="222"/>
        <v>0.5109034267912772</v>
      </c>
      <c r="I614" s="2"/>
      <c r="J614" s="2">
        <f t="shared" si="223"/>
        <v>0.23286604361370716</v>
      </c>
      <c r="K614" s="2">
        <f t="shared" si="224"/>
        <v>0.74376947040498442</v>
      </c>
      <c r="L614" s="2">
        <f t="shared" si="225"/>
        <v>0</v>
      </c>
      <c r="M614" s="2">
        <f t="shared" si="226"/>
        <v>2.3364485981308469E-2</v>
      </c>
      <c r="N614" s="1">
        <v>299</v>
      </c>
      <c r="O614" s="1">
        <v>955</v>
      </c>
      <c r="R614" s="1">
        <v>30</v>
      </c>
      <c r="AA614" s="1">
        <v>0</v>
      </c>
      <c r="AG614" s="7">
        <f>IF(Q614&gt;0,RANK(Q614,(N614:P614,Q614:AE614)),0)</f>
        <v>0</v>
      </c>
      <c r="AH614" s="7">
        <f>IF(R614&gt;0,RANK(R614,(N614:P614,Q614:AE614)),0)</f>
        <v>3</v>
      </c>
      <c r="AI614" s="7">
        <f>IF(T614&gt;0,RANK(T614,(N614:P614,Q614:AE614)),0)</f>
        <v>0</v>
      </c>
      <c r="AJ614" s="7">
        <f>IF(S614&gt;0,RANK(S614,(N614:P614,Q614:AE614)),0)</f>
        <v>0</v>
      </c>
      <c r="AK614" s="2">
        <f t="shared" si="227"/>
        <v>0</v>
      </c>
      <c r="AL614" s="2">
        <f t="shared" si="228"/>
        <v>2.336448598130841E-2</v>
      </c>
      <c r="AM614" s="2">
        <f t="shared" si="229"/>
        <v>0</v>
      </c>
      <c r="AN614" s="2">
        <f t="shared" si="230"/>
        <v>0</v>
      </c>
      <c r="AP614" t="s">
        <v>341</v>
      </c>
      <c r="AQ614" t="s">
        <v>2725</v>
      </c>
      <c r="AR614">
        <v>2</v>
      </c>
      <c r="AT614" s="104">
        <v>16</v>
      </c>
      <c r="AU614" s="102">
        <v>71</v>
      </c>
      <c r="AV614" s="108">
        <f t="shared" si="231"/>
        <v>16071</v>
      </c>
      <c r="AX614" s="7" t="s">
        <v>538</v>
      </c>
    </row>
    <row r="615" spans="1:50" hidden="1" outlineLevel="1">
      <c r="A615" t="s">
        <v>2132</v>
      </c>
      <c r="B615" t="s">
        <v>2725</v>
      </c>
      <c r="C615" s="1">
        <f t="shared" si="220"/>
        <v>2637</v>
      </c>
      <c r="D615" s="7">
        <f>RANK(N615,(N615:P615,Q615:AE615))</f>
        <v>2</v>
      </c>
      <c r="E615" s="7">
        <f>RANK(O615,(N615:P615,Q615:AE615))</f>
        <v>1</v>
      </c>
      <c r="F615" s="7">
        <f>IF(P615&gt;0,RANK(P615,(N615:P615,Q615:AE615)),0)</f>
        <v>0</v>
      </c>
      <c r="G615" s="1">
        <f t="shared" si="221"/>
        <v>986</v>
      </c>
      <c r="H615" s="2">
        <f t="shared" si="222"/>
        <v>0.37390974592339782</v>
      </c>
      <c r="I615" s="2"/>
      <c r="J615" s="2">
        <f t="shared" si="223"/>
        <v>0.29768676526355708</v>
      </c>
      <c r="K615" s="2">
        <f t="shared" si="224"/>
        <v>0.67159651118695485</v>
      </c>
      <c r="L615" s="2">
        <f t="shared" si="225"/>
        <v>0</v>
      </c>
      <c r="M615" s="2">
        <f t="shared" si="226"/>
        <v>3.0716723549488067E-2</v>
      </c>
      <c r="N615" s="1">
        <v>785</v>
      </c>
      <c r="O615" s="1">
        <v>1771</v>
      </c>
      <c r="R615" s="1">
        <v>81</v>
      </c>
      <c r="AA615" s="1">
        <v>0</v>
      </c>
      <c r="AG615" s="7">
        <f>IF(Q615&gt;0,RANK(Q615,(N615:P615,Q615:AE615)),0)</f>
        <v>0</v>
      </c>
      <c r="AH615" s="7">
        <f>IF(R615&gt;0,RANK(R615,(N615:P615,Q615:AE615)),0)</f>
        <v>3</v>
      </c>
      <c r="AI615" s="7">
        <f>IF(T615&gt;0,RANK(T615,(N615:P615,Q615:AE615)),0)</f>
        <v>0</v>
      </c>
      <c r="AJ615" s="7">
        <f>IF(S615&gt;0,RANK(S615,(N615:P615,Q615:AE615)),0)</f>
        <v>0</v>
      </c>
      <c r="AK615" s="2">
        <f t="shared" si="227"/>
        <v>0</v>
      </c>
      <c r="AL615" s="2">
        <f t="shared" si="228"/>
        <v>3.0716723549488054E-2</v>
      </c>
      <c r="AM615" s="2">
        <f t="shared" si="229"/>
        <v>0</v>
      </c>
      <c r="AN615" s="2">
        <f t="shared" si="230"/>
        <v>0</v>
      </c>
      <c r="AP615" t="s">
        <v>2132</v>
      </c>
      <c r="AQ615" t="s">
        <v>2725</v>
      </c>
      <c r="AR615">
        <v>1</v>
      </c>
      <c r="AT615" s="104">
        <v>16</v>
      </c>
      <c r="AU615" s="102">
        <v>73</v>
      </c>
      <c r="AV615" s="108">
        <f t="shared" si="231"/>
        <v>16073</v>
      </c>
      <c r="AX615" s="7" t="s">
        <v>538</v>
      </c>
    </row>
    <row r="616" spans="1:50" hidden="1" outlineLevel="1">
      <c r="A616" t="s">
        <v>2133</v>
      </c>
      <c r="B616" t="s">
        <v>2725</v>
      </c>
      <c r="C616" s="1">
        <f t="shared" si="220"/>
        <v>5573</v>
      </c>
      <c r="D616" s="7">
        <f>RANK(N616,(N616:P616,Q616:AE616))</f>
        <v>2</v>
      </c>
      <c r="E616" s="7">
        <f>RANK(O616,(N616:P616,Q616:AE616))</f>
        <v>1</v>
      </c>
      <c r="F616" s="7">
        <f>IF(P616&gt;0,RANK(P616,(N616:P616,Q616:AE616)),0)</f>
        <v>0</v>
      </c>
      <c r="G616" s="1">
        <f t="shared" si="221"/>
        <v>1600</v>
      </c>
      <c r="H616" s="2">
        <f t="shared" si="222"/>
        <v>0.28709851067647585</v>
      </c>
      <c r="I616" s="2"/>
      <c r="J616" s="2">
        <f t="shared" si="223"/>
        <v>0.346312578503499</v>
      </c>
      <c r="K616" s="2">
        <f t="shared" si="224"/>
        <v>0.63341108917997491</v>
      </c>
      <c r="L616" s="2">
        <f t="shared" si="225"/>
        <v>0</v>
      </c>
      <c r="M616" s="2">
        <f t="shared" si="226"/>
        <v>2.0276332316526036E-2</v>
      </c>
      <c r="N616" s="1">
        <v>1930</v>
      </c>
      <c r="O616" s="1">
        <v>3530</v>
      </c>
      <c r="R616" s="1">
        <v>113</v>
      </c>
      <c r="AA616" s="1">
        <v>0</v>
      </c>
      <c r="AG616" s="7">
        <f>IF(Q616&gt;0,RANK(Q616,(N616:P616,Q616:AE616)),0)</f>
        <v>0</v>
      </c>
      <c r="AH616" s="7">
        <f>IF(R616&gt;0,RANK(R616,(N616:P616,Q616:AE616)),0)</f>
        <v>3</v>
      </c>
      <c r="AI616" s="7">
        <f>IF(T616&gt;0,RANK(T616,(N616:P616,Q616:AE616)),0)</f>
        <v>0</v>
      </c>
      <c r="AJ616" s="7">
        <f>IF(S616&gt;0,RANK(S616,(N616:P616,Q616:AE616)),0)</f>
        <v>0</v>
      </c>
      <c r="AK616" s="2">
        <f t="shared" si="227"/>
        <v>0</v>
      </c>
      <c r="AL616" s="2">
        <f t="shared" si="228"/>
        <v>2.0276332316526108E-2</v>
      </c>
      <c r="AM616" s="2">
        <f t="shared" si="229"/>
        <v>0</v>
      </c>
      <c r="AN616" s="2">
        <f t="shared" si="230"/>
        <v>0</v>
      </c>
      <c r="AP616" t="s">
        <v>2133</v>
      </c>
      <c r="AQ616" t="s">
        <v>2725</v>
      </c>
      <c r="AR616">
        <v>1</v>
      </c>
      <c r="AT616" s="104">
        <v>16</v>
      </c>
      <c r="AU616" s="102">
        <v>75</v>
      </c>
      <c r="AV616" s="108">
        <f t="shared" si="231"/>
        <v>16075</v>
      </c>
      <c r="AX616" s="7" t="s">
        <v>538</v>
      </c>
    </row>
    <row r="617" spans="1:50" hidden="1" outlineLevel="1">
      <c r="A617" t="s">
        <v>1072</v>
      </c>
      <c r="B617" t="s">
        <v>2725</v>
      </c>
      <c r="C617" s="1">
        <f t="shared" si="220"/>
        <v>2281</v>
      </c>
      <c r="D617" s="7">
        <f>RANK(N617,(N617:P617,Q617:AE617))</f>
        <v>2</v>
      </c>
      <c r="E617" s="7">
        <f>RANK(O617,(N617:P617,Q617:AE617))</f>
        <v>1</v>
      </c>
      <c r="F617" s="7">
        <f>IF(P617&gt;0,RANK(P617,(N617:P617,Q617:AE617)),0)</f>
        <v>0</v>
      </c>
      <c r="G617" s="1">
        <f t="shared" si="221"/>
        <v>392</v>
      </c>
      <c r="H617" s="2">
        <f t="shared" si="222"/>
        <v>0.17185444980271811</v>
      </c>
      <c r="I617" s="2"/>
      <c r="J617" s="2">
        <f t="shared" si="223"/>
        <v>0.4085927224901359</v>
      </c>
      <c r="K617" s="2">
        <f t="shared" si="224"/>
        <v>0.58044717229285403</v>
      </c>
      <c r="L617" s="2">
        <f t="shared" si="225"/>
        <v>0</v>
      </c>
      <c r="M617" s="2">
        <f t="shared" si="226"/>
        <v>1.0960105217010074E-2</v>
      </c>
      <c r="N617" s="1">
        <v>932</v>
      </c>
      <c r="O617" s="1">
        <v>1324</v>
      </c>
      <c r="R617" s="1">
        <v>25</v>
      </c>
      <c r="AA617" s="1">
        <v>0</v>
      </c>
      <c r="AG617" s="7">
        <f>IF(Q617&gt;0,RANK(Q617,(N617:P617,Q617:AE617)),0)</f>
        <v>0</v>
      </c>
      <c r="AH617" s="7">
        <f>IF(R617&gt;0,RANK(R617,(N617:P617,Q617:AE617)),0)</f>
        <v>3</v>
      </c>
      <c r="AI617" s="7">
        <f>IF(T617&gt;0,RANK(T617,(N617:P617,Q617:AE617)),0)</f>
        <v>0</v>
      </c>
      <c r="AJ617" s="7">
        <f>IF(S617&gt;0,RANK(S617,(N617:P617,Q617:AE617)),0)</f>
        <v>0</v>
      </c>
      <c r="AK617" s="2">
        <f t="shared" si="227"/>
        <v>0</v>
      </c>
      <c r="AL617" s="2">
        <f t="shared" si="228"/>
        <v>1.0960105217010083E-2</v>
      </c>
      <c r="AM617" s="2">
        <f t="shared" si="229"/>
        <v>0</v>
      </c>
      <c r="AN617" s="2">
        <f t="shared" si="230"/>
        <v>0</v>
      </c>
      <c r="AP617" t="s">
        <v>1072</v>
      </c>
      <c r="AQ617" t="s">
        <v>2725</v>
      </c>
      <c r="AR617">
        <v>2</v>
      </c>
      <c r="AT617" s="104">
        <v>16</v>
      </c>
      <c r="AU617" s="102">
        <v>77</v>
      </c>
      <c r="AV617" s="108">
        <f t="shared" si="231"/>
        <v>16077</v>
      </c>
      <c r="AX617" s="7" t="s">
        <v>538</v>
      </c>
    </row>
    <row r="618" spans="1:50" hidden="1" outlineLevel="1">
      <c r="A618" t="s">
        <v>942</v>
      </c>
      <c r="B618" t="s">
        <v>2725</v>
      </c>
      <c r="C618" s="1">
        <f t="shared" si="220"/>
        <v>4285</v>
      </c>
      <c r="D618" s="7">
        <f>RANK(N618,(N618:P618,Q618:AE618))</f>
        <v>1</v>
      </c>
      <c r="E618" s="7">
        <f>RANK(O618,(N618:P618,Q618:AE618))</f>
        <v>2</v>
      </c>
      <c r="F618" s="7">
        <f>IF(P618&gt;0,RANK(P618,(N618:P618,Q618:AE618)),0)</f>
        <v>0</v>
      </c>
      <c r="G618" s="1">
        <f t="shared" si="221"/>
        <v>576</v>
      </c>
      <c r="H618" s="2">
        <f t="shared" si="222"/>
        <v>0.13442240373395567</v>
      </c>
      <c r="I618" s="2"/>
      <c r="J618" s="2">
        <f t="shared" si="223"/>
        <v>0.55495915985997668</v>
      </c>
      <c r="K618" s="2">
        <f t="shared" si="224"/>
        <v>0.42053675612602098</v>
      </c>
      <c r="L618" s="2">
        <f t="shared" si="225"/>
        <v>0</v>
      </c>
      <c r="M618" s="2">
        <f t="shared" si="226"/>
        <v>2.4504084014002336E-2</v>
      </c>
      <c r="N618" s="1">
        <v>2378</v>
      </c>
      <c r="O618" s="1">
        <v>1802</v>
      </c>
      <c r="R618" s="1">
        <v>105</v>
      </c>
      <c r="AA618" s="1">
        <v>0</v>
      </c>
      <c r="AG618" s="7">
        <f>IF(Q618&gt;0,RANK(Q618,(N618:P618,Q618:AE618)),0)</f>
        <v>0</v>
      </c>
      <c r="AH618" s="7">
        <f>IF(R618&gt;0,RANK(R618,(N618:P618,Q618:AE618)),0)</f>
        <v>3</v>
      </c>
      <c r="AI618" s="7">
        <f>IF(T618&gt;0,RANK(T618,(N618:P618,Q618:AE618)),0)</f>
        <v>0</v>
      </c>
      <c r="AJ618" s="7">
        <f>IF(S618&gt;0,RANK(S618,(N618:P618,Q618:AE618)),0)</f>
        <v>0</v>
      </c>
      <c r="AK618" s="2">
        <f t="shared" si="227"/>
        <v>0</v>
      </c>
      <c r="AL618" s="2">
        <f t="shared" si="228"/>
        <v>2.4504084014002333E-2</v>
      </c>
      <c r="AM618" s="2">
        <f t="shared" si="229"/>
        <v>0</v>
      </c>
      <c r="AN618" s="2">
        <f t="shared" si="230"/>
        <v>0</v>
      </c>
      <c r="AP618" t="s">
        <v>942</v>
      </c>
      <c r="AQ618" t="s">
        <v>2725</v>
      </c>
      <c r="AR618">
        <v>1</v>
      </c>
      <c r="AT618" s="104">
        <v>16</v>
      </c>
      <c r="AU618" s="102">
        <v>79</v>
      </c>
      <c r="AV618" s="108">
        <f t="shared" si="231"/>
        <v>16079</v>
      </c>
      <c r="AX618" s="7" t="s">
        <v>538</v>
      </c>
    </row>
    <row r="619" spans="1:50" hidden="1" outlineLevel="1">
      <c r="A619" t="s">
        <v>601</v>
      </c>
      <c r="B619" t="s">
        <v>2725</v>
      </c>
      <c r="C619" s="1">
        <f t="shared" si="220"/>
        <v>2329</v>
      </c>
      <c r="D619" s="7">
        <f>RANK(N619,(N619:P619,Q619:AE619))</f>
        <v>2</v>
      </c>
      <c r="E619" s="7">
        <f>RANK(O619,(N619:P619,Q619:AE619))</f>
        <v>1</v>
      </c>
      <c r="F619" s="7">
        <f>IF(P619&gt;0,RANK(P619,(N619:P619,Q619:AE619)),0)</f>
        <v>0</v>
      </c>
      <c r="G619" s="1">
        <f t="shared" si="221"/>
        <v>202</v>
      </c>
      <c r="H619" s="2">
        <f t="shared" si="222"/>
        <v>8.6732503220266211E-2</v>
      </c>
      <c r="I619" s="2"/>
      <c r="J619" s="2">
        <f t="shared" si="223"/>
        <v>0.44783168741949336</v>
      </c>
      <c r="K619" s="2">
        <f t="shared" si="224"/>
        <v>0.53456419063975957</v>
      </c>
      <c r="L619" s="2">
        <f t="shared" si="225"/>
        <v>0</v>
      </c>
      <c r="M619" s="2">
        <f t="shared" si="226"/>
        <v>1.7604121940747008E-2</v>
      </c>
      <c r="N619" s="1">
        <v>1043</v>
      </c>
      <c r="O619" s="1">
        <v>1245</v>
      </c>
      <c r="R619" s="1">
        <v>41</v>
      </c>
      <c r="AA619" s="1">
        <v>0</v>
      </c>
      <c r="AG619" s="7">
        <f>IF(Q619&gt;0,RANK(Q619,(N619:P619,Q619:AE619)),0)</f>
        <v>0</v>
      </c>
      <c r="AH619" s="7">
        <f>IF(R619&gt;0,RANK(R619,(N619:P619,Q619:AE619)),0)</f>
        <v>3</v>
      </c>
      <c r="AI619" s="7">
        <f>IF(T619&gt;0,RANK(T619,(N619:P619,Q619:AE619)),0)</f>
        <v>0</v>
      </c>
      <c r="AJ619" s="7">
        <f>IF(S619&gt;0,RANK(S619,(N619:P619,Q619:AE619)),0)</f>
        <v>0</v>
      </c>
      <c r="AK619" s="2">
        <f t="shared" si="227"/>
        <v>0</v>
      </c>
      <c r="AL619" s="2">
        <f t="shared" si="228"/>
        <v>1.7604121940747102E-2</v>
      </c>
      <c r="AM619" s="2">
        <f t="shared" si="229"/>
        <v>0</v>
      </c>
      <c r="AN619" s="2">
        <f t="shared" si="230"/>
        <v>0</v>
      </c>
      <c r="AP619" t="s">
        <v>601</v>
      </c>
      <c r="AQ619" t="s">
        <v>2725</v>
      </c>
      <c r="AR619">
        <v>2</v>
      </c>
      <c r="AT619" s="104">
        <v>16</v>
      </c>
      <c r="AU619" s="102">
        <v>81</v>
      </c>
      <c r="AV619" s="108">
        <f t="shared" si="231"/>
        <v>16081</v>
      </c>
      <c r="AX619" s="7" t="s">
        <v>538</v>
      </c>
    </row>
    <row r="620" spans="1:50" hidden="1" outlineLevel="1">
      <c r="A620" t="s">
        <v>602</v>
      </c>
      <c r="B620" t="s">
        <v>2725</v>
      </c>
      <c r="C620" s="1">
        <f t="shared" si="220"/>
        <v>17929</v>
      </c>
      <c r="D620" s="7">
        <f>RANK(N620,(N620:P620,Q620:AE620))</f>
        <v>2</v>
      </c>
      <c r="E620" s="7">
        <f>RANK(O620,(N620:P620,Q620:AE620))</f>
        <v>1</v>
      </c>
      <c r="F620" s="7">
        <f>IF(P620&gt;0,RANK(P620,(N620:P620,Q620:AE620)),0)</f>
        <v>0</v>
      </c>
      <c r="G620" s="1">
        <f t="shared" si="221"/>
        <v>4754</v>
      </c>
      <c r="H620" s="2">
        <f t="shared" si="222"/>
        <v>0.26515700819900717</v>
      </c>
      <c r="I620" s="2"/>
      <c r="J620" s="2">
        <f t="shared" si="223"/>
        <v>0.35880417201182441</v>
      </c>
      <c r="K620" s="2">
        <f t="shared" si="224"/>
        <v>0.62396118021083158</v>
      </c>
      <c r="L620" s="2">
        <f t="shared" si="225"/>
        <v>0</v>
      </c>
      <c r="M620" s="2">
        <f t="shared" si="226"/>
        <v>1.7234647777343959E-2</v>
      </c>
      <c r="N620" s="1">
        <v>6433</v>
      </c>
      <c r="O620" s="1">
        <v>11187</v>
      </c>
      <c r="R620" s="1">
        <v>309</v>
      </c>
      <c r="AA620" s="1">
        <v>0</v>
      </c>
      <c r="AG620" s="7">
        <f>IF(Q620&gt;0,RANK(Q620,(N620:P620,Q620:AE620)),0)</f>
        <v>0</v>
      </c>
      <c r="AH620" s="7">
        <f>IF(R620&gt;0,RANK(R620,(N620:P620,Q620:AE620)),0)</f>
        <v>3</v>
      </c>
      <c r="AI620" s="7">
        <f>IF(T620&gt;0,RANK(T620,(N620:P620,Q620:AE620)),0)</f>
        <v>0</v>
      </c>
      <c r="AJ620" s="7">
        <f>IF(S620&gt;0,RANK(S620,(N620:P620,Q620:AE620)),0)</f>
        <v>0</v>
      </c>
      <c r="AK620" s="2">
        <f t="shared" si="227"/>
        <v>0</v>
      </c>
      <c r="AL620" s="2">
        <f t="shared" si="228"/>
        <v>1.7234647777343969E-2</v>
      </c>
      <c r="AM620" s="2">
        <f t="shared" si="229"/>
        <v>0</v>
      </c>
      <c r="AN620" s="2">
        <f t="shared" si="230"/>
        <v>0</v>
      </c>
      <c r="AP620" t="s">
        <v>602</v>
      </c>
      <c r="AQ620" t="s">
        <v>2725</v>
      </c>
      <c r="AR620">
        <v>2</v>
      </c>
      <c r="AT620" s="104">
        <v>16</v>
      </c>
      <c r="AU620" s="102">
        <v>83</v>
      </c>
      <c r="AV620" s="108">
        <f t="shared" si="231"/>
        <v>16083</v>
      </c>
      <c r="AX620" s="7" t="s">
        <v>538</v>
      </c>
    </row>
    <row r="621" spans="1:50" hidden="1" outlineLevel="1">
      <c r="A621" t="s">
        <v>2590</v>
      </c>
      <c r="B621" t="s">
        <v>2725</v>
      </c>
      <c r="C621" s="1">
        <f t="shared" si="220"/>
        <v>3326</v>
      </c>
      <c r="D621" s="7">
        <f>RANK(N621,(N621:P621,Q621:AE621))</f>
        <v>2</v>
      </c>
      <c r="E621" s="7">
        <f>RANK(O621,(N621:P621,Q621:AE621))</f>
        <v>1</v>
      </c>
      <c r="F621" s="7">
        <f>IF(P621&gt;0,RANK(P621,(N621:P621,Q621:AE621)),0)</f>
        <v>0</v>
      </c>
      <c r="G621" s="1">
        <f t="shared" si="221"/>
        <v>340</v>
      </c>
      <c r="H621" s="2">
        <f t="shared" si="222"/>
        <v>0.10222489476849068</v>
      </c>
      <c r="I621" s="2"/>
      <c r="J621" s="2">
        <f t="shared" si="223"/>
        <v>0.43986770895971139</v>
      </c>
      <c r="K621" s="2">
        <f t="shared" si="224"/>
        <v>0.542092603728202</v>
      </c>
      <c r="L621" s="2">
        <f t="shared" si="225"/>
        <v>0</v>
      </c>
      <c r="M621" s="2">
        <f t="shared" si="226"/>
        <v>1.8039687312086605E-2</v>
      </c>
      <c r="N621" s="1">
        <v>1463</v>
      </c>
      <c r="O621" s="1">
        <v>1803</v>
      </c>
      <c r="R621" s="1">
        <v>60</v>
      </c>
      <c r="AA621" s="1">
        <v>0</v>
      </c>
      <c r="AG621" s="7">
        <f>IF(Q621&gt;0,RANK(Q621,(N621:P621,Q621:AE621)),0)</f>
        <v>0</v>
      </c>
      <c r="AH621" s="7">
        <f>IF(R621&gt;0,RANK(R621,(N621:P621,Q621:AE621)),0)</f>
        <v>3</v>
      </c>
      <c r="AI621" s="7">
        <f>IF(T621&gt;0,RANK(T621,(N621:P621,Q621:AE621)),0)</f>
        <v>0</v>
      </c>
      <c r="AJ621" s="7">
        <f>IF(S621&gt;0,RANK(S621,(N621:P621,Q621:AE621)),0)</f>
        <v>0</v>
      </c>
      <c r="AK621" s="2">
        <f t="shared" si="227"/>
        <v>0</v>
      </c>
      <c r="AL621" s="2">
        <f t="shared" si="228"/>
        <v>1.8039687312086591E-2</v>
      </c>
      <c r="AM621" s="2">
        <f t="shared" si="229"/>
        <v>0</v>
      </c>
      <c r="AN621" s="2">
        <f t="shared" si="230"/>
        <v>0</v>
      </c>
      <c r="AP621" t="s">
        <v>2590</v>
      </c>
      <c r="AQ621" t="s">
        <v>2725</v>
      </c>
      <c r="AR621">
        <v>1</v>
      </c>
      <c r="AT621" s="104">
        <v>16</v>
      </c>
      <c r="AU621" s="102">
        <v>85</v>
      </c>
      <c r="AV621" s="108">
        <f t="shared" si="231"/>
        <v>16085</v>
      </c>
      <c r="AX621" s="7" t="s">
        <v>538</v>
      </c>
    </row>
    <row r="622" spans="1:50" hidden="1" outlineLevel="1">
      <c r="A622" t="s">
        <v>1839</v>
      </c>
      <c r="B622" t="s">
        <v>2725</v>
      </c>
      <c r="C622" s="1">
        <f t="shared" si="220"/>
        <v>3207</v>
      </c>
      <c r="D622" s="7">
        <f>RANK(N622,(N622:P622,Q622:AE622))</f>
        <v>2</v>
      </c>
      <c r="E622" s="7">
        <f>RANK(O622,(N622:P622,Q622:AE622))</f>
        <v>1</v>
      </c>
      <c r="F622" s="7">
        <f>IF(P622&gt;0,RANK(P622,(N622:P622,Q622:AE622)),0)</f>
        <v>0</v>
      </c>
      <c r="G622" s="1">
        <f t="shared" si="221"/>
        <v>1069</v>
      </c>
      <c r="H622" s="2">
        <f t="shared" si="222"/>
        <v>0.33333333333333331</v>
      </c>
      <c r="I622" s="2"/>
      <c r="J622" s="2">
        <f t="shared" si="223"/>
        <v>0.32522606797630182</v>
      </c>
      <c r="K622" s="2">
        <f t="shared" si="224"/>
        <v>0.6585594013096352</v>
      </c>
      <c r="L622" s="2">
        <f t="shared" si="225"/>
        <v>0</v>
      </c>
      <c r="M622" s="2">
        <f t="shared" si="226"/>
        <v>1.621453071406298E-2</v>
      </c>
      <c r="N622" s="1">
        <v>1043</v>
      </c>
      <c r="O622" s="1">
        <v>2112</v>
      </c>
      <c r="R622" s="1">
        <v>52</v>
      </c>
      <c r="AA622" s="1">
        <v>0</v>
      </c>
      <c r="AG622" s="7">
        <f>IF(Q622&gt;0,RANK(Q622,(N622:P622,Q622:AE622)),0)</f>
        <v>0</v>
      </c>
      <c r="AH622" s="7">
        <f>IF(R622&gt;0,RANK(R622,(N622:P622,Q622:AE622)),0)</f>
        <v>3</v>
      </c>
      <c r="AI622" s="7">
        <f>IF(T622&gt;0,RANK(T622,(N622:P622,Q622:AE622)),0)</f>
        <v>0</v>
      </c>
      <c r="AJ622" s="7">
        <f>IF(S622&gt;0,RANK(S622,(N622:P622,Q622:AE622)),0)</f>
        <v>0</v>
      </c>
      <c r="AK622" s="2">
        <f t="shared" si="227"/>
        <v>0</v>
      </c>
      <c r="AL622" s="2">
        <f t="shared" si="228"/>
        <v>1.6214530714062987E-2</v>
      </c>
      <c r="AM622" s="2">
        <f t="shared" si="229"/>
        <v>0</v>
      </c>
      <c r="AN622" s="2">
        <f t="shared" si="230"/>
        <v>0</v>
      </c>
      <c r="AP622" t="s">
        <v>1839</v>
      </c>
      <c r="AQ622" t="s">
        <v>2725</v>
      </c>
      <c r="AR622">
        <v>1</v>
      </c>
      <c r="AT622" s="104">
        <v>16</v>
      </c>
      <c r="AU622" s="102">
        <v>87</v>
      </c>
      <c r="AV622" s="108">
        <f t="shared" si="231"/>
        <v>16087</v>
      </c>
      <c r="AX622" s="7" t="s">
        <v>538</v>
      </c>
    </row>
    <row r="623" spans="1:50" collapsed="1">
      <c r="A623" t="s">
        <v>2724</v>
      </c>
      <c r="B623" t="s">
        <v>1842</v>
      </c>
      <c r="C623" s="1">
        <f t="shared" si="220"/>
        <v>411477</v>
      </c>
      <c r="D623" s="7">
        <f>RANK(N623,(N623:P623,Q623:AE623))</f>
        <v>2</v>
      </c>
      <c r="E623" s="7">
        <f>RANK(O623,(N623:P623,Q623:AE623))</f>
        <v>1</v>
      </c>
      <c r="F623" s="7">
        <f>IF(P623&gt;0,RANK(P623,(N623:P623,Q623:AE623)),0)</f>
        <v>0</v>
      </c>
      <c r="G623" s="1">
        <f t="shared" si="221"/>
        <v>59855</v>
      </c>
      <c r="H623" s="2">
        <f t="shared" si="222"/>
        <v>0.14546378047861727</v>
      </c>
      <c r="I623" s="2"/>
      <c r="J623" s="2">
        <f t="shared" si="223"/>
        <v>0.41730400484109681</v>
      </c>
      <c r="K623" s="2">
        <f t="shared" si="224"/>
        <v>0.56276778531971405</v>
      </c>
      <c r="L623" s="2">
        <f t="shared" si="225"/>
        <v>0</v>
      </c>
      <c r="M623" s="2">
        <f t="shared" si="226"/>
        <v>1.9928209839189193E-2</v>
      </c>
      <c r="N623" s="1">
        <f>SUM(N579:N622)</f>
        <v>171711</v>
      </c>
      <c r="O623" s="1">
        <f>SUM(O579:O622)</f>
        <v>231566</v>
      </c>
      <c r="R623" s="1">
        <f>SUM(R579:R622)</f>
        <v>8187</v>
      </c>
      <c r="AA623" s="1">
        <f>SUM(AA579:AA622)</f>
        <v>13</v>
      </c>
      <c r="AG623" s="7">
        <f>IF(Q623&gt;0,RANK(Q623,(N623:P623,Q623:AE623)),0)</f>
        <v>0</v>
      </c>
      <c r="AH623" s="7">
        <f>IF(R623&gt;0,RANK(R623,(N623:P623,Q623:AE623)),0)</f>
        <v>3</v>
      </c>
      <c r="AI623" s="7">
        <f>IF(T623&gt;0,RANK(T623,(N623:P623,Q623:AE623)),0)</f>
        <v>0</v>
      </c>
      <c r="AJ623" s="7">
        <f>IF(S623&gt;0,RANK(S623,(N623:P623,Q623:AE623)),0)</f>
        <v>0</v>
      </c>
      <c r="AK623" s="2">
        <f t="shared" si="227"/>
        <v>0</v>
      </c>
      <c r="AL623" s="2">
        <f t="shared" si="228"/>
        <v>1.9896616335785475E-2</v>
      </c>
      <c r="AM623" s="2">
        <f t="shared" si="229"/>
        <v>0</v>
      </c>
      <c r="AN623" s="2">
        <f t="shared" si="230"/>
        <v>0</v>
      </c>
      <c r="AP623" t="s">
        <v>2724</v>
      </c>
      <c r="AQ623" t="s">
        <v>1842</v>
      </c>
      <c r="AT623" s="104">
        <v>16</v>
      </c>
      <c r="AU623" s="102"/>
      <c r="AV623" s="104">
        <v>16</v>
      </c>
      <c r="AX623" s="7" t="s">
        <v>831</v>
      </c>
    </row>
    <row r="624" spans="1:50">
      <c r="C624" s="1"/>
      <c r="E624" s="7"/>
      <c r="F624" s="7"/>
      <c r="I624" s="2"/>
      <c r="AG624" s="7"/>
      <c r="AH624" s="7"/>
      <c r="AI624" s="7"/>
      <c r="AJ624" s="7"/>
      <c r="AT624" s="104"/>
      <c r="AU624" s="102"/>
    </row>
    <row r="625" spans="1:50" hidden="1" outlineLevel="1">
      <c r="A625" t="s">
        <v>956</v>
      </c>
      <c r="B625" t="s">
        <v>2586</v>
      </c>
      <c r="C625" s="1">
        <f t="shared" ref="C625:C656" si="232">SUM(N625:AE625)</f>
        <v>24590</v>
      </c>
      <c r="D625" s="7">
        <f>RANK(N625,(N625:P625,Q625:AE625))</f>
        <v>2</v>
      </c>
      <c r="E625" s="7">
        <f>RANK(O625,(N625:P625,Q625:AE625))</f>
        <v>1</v>
      </c>
      <c r="F625" s="7">
        <f>IF(P625&gt;0,RANK(P625,(N625:P625,Q625:AE625)),0)</f>
        <v>0</v>
      </c>
      <c r="G625" s="1">
        <f t="shared" ref="G625:G656" si="233">MAX(N625:P625)-LARGE(N625:P625,2)</f>
        <v>6488</v>
      </c>
      <c r="H625" s="2">
        <f t="shared" si="222"/>
        <v>0.26384709231394876</v>
      </c>
      <c r="I625" s="2"/>
      <c r="J625" s="2">
        <f t="shared" ref="J625:J656" si="234">IF($C625=0,"-",N625/$C625)</f>
        <v>0.35864172427816188</v>
      </c>
      <c r="K625" s="2">
        <f t="shared" ref="K625:K656" si="235">IF($C625=0,"-",O625/$C625)</f>
        <v>0.62248881659211064</v>
      </c>
      <c r="L625" s="2">
        <f t="shared" ref="L625:L656" si="236">IF($C625=0,"-",P625/$C625)</f>
        <v>0</v>
      </c>
      <c r="M625" s="2">
        <f t="shared" ref="M625:M656" si="237">IF(C625=0,"-",(1-J625-K625-L625))</f>
        <v>1.8869459129727484E-2</v>
      </c>
      <c r="N625" s="1">
        <v>8819</v>
      </c>
      <c r="O625" s="1">
        <v>15307</v>
      </c>
      <c r="R625" s="1">
        <v>335</v>
      </c>
      <c r="U625" s="1">
        <v>129</v>
      </c>
      <c r="AA625" s="1">
        <v>0</v>
      </c>
      <c r="AG625" s="7">
        <f>IF(Q625&gt;0,RANK(Q625,(N625:P625,Q625:AE625)),0)</f>
        <v>0</v>
      </c>
      <c r="AH625" s="7">
        <f>IF(R625&gt;0,RANK(R625,(N625:P625,Q625:AE625)),0)</f>
        <v>3</v>
      </c>
      <c r="AI625" s="7">
        <f>IF(T625&gt;0,RANK(T625,(N625:P625,Q625:AE625)),0)</f>
        <v>0</v>
      </c>
      <c r="AJ625" s="7">
        <f>IF(S625&gt;0,RANK(S625,(N625:P625,Q625:AE625)),0)</f>
        <v>0</v>
      </c>
      <c r="AK625" s="2">
        <f t="shared" ref="AK625:AK656" si="238">IF($C625=0,"-",Q625/$C625)</f>
        <v>0</v>
      </c>
      <c r="AL625" s="2">
        <f t="shared" ref="AL625:AL656" si="239">IF($C625=0,"-",R625/$C625)</f>
        <v>1.3623424156161041E-2</v>
      </c>
      <c r="AM625" s="2">
        <f t="shared" ref="AM625:AM656" si="240">IF($C625=0,"-",T625/$C625)</f>
        <v>0</v>
      </c>
      <c r="AN625" s="2">
        <f t="shared" ref="AN625:AN656" si="241">IF($C625=0,"-",S625/$C625)</f>
        <v>0</v>
      </c>
      <c r="AP625" t="s">
        <v>956</v>
      </c>
      <c r="AQ625" t="s">
        <v>2586</v>
      </c>
      <c r="AT625" s="104">
        <v>17</v>
      </c>
      <c r="AU625" s="102">
        <v>1</v>
      </c>
      <c r="AV625" s="108">
        <f t="shared" ref="AV625:AV656" si="242">AT625*1000+AU625</f>
        <v>17001</v>
      </c>
      <c r="AX625" s="7" t="s">
        <v>538</v>
      </c>
    </row>
    <row r="626" spans="1:50" hidden="1" outlineLevel="1">
      <c r="A626" t="s">
        <v>1005</v>
      </c>
      <c r="B626" t="s">
        <v>2586</v>
      </c>
      <c r="C626" s="1">
        <f t="shared" si="232"/>
        <v>3177</v>
      </c>
      <c r="D626" s="7">
        <f>RANK(N626,(N626:P626,Q626:AE626))</f>
        <v>1</v>
      </c>
      <c r="E626" s="7">
        <f>RANK(O626,(N626:P626,Q626:AE626))</f>
        <v>2</v>
      </c>
      <c r="F626" s="7">
        <f>IF(P626&gt;0,RANK(P626,(N626:P626,Q626:AE626)),0)</f>
        <v>0</v>
      </c>
      <c r="G626" s="1">
        <f t="shared" si="233"/>
        <v>908</v>
      </c>
      <c r="H626" s="2">
        <f t="shared" si="222"/>
        <v>0.28580421781554927</v>
      </c>
      <c r="I626" s="2"/>
      <c r="J626" s="2">
        <f t="shared" si="234"/>
        <v>0.63519043122442553</v>
      </c>
      <c r="K626" s="2">
        <f t="shared" si="235"/>
        <v>0.34938621340887632</v>
      </c>
      <c r="L626" s="2">
        <f t="shared" si="236"/>
        <v>0</v>
      </c>
      <c r="M626" s="2">
        <f t="shared" si="237"/>
        <v>1.5423355366698144E-2</v>
      </c>
      <c r="N626" s="1">
        <v>2018</v>
      </c>
      <c r="O626" s="1">
        <v>1110</v>
      </c>
      <c r="R626" s="1">
        <v>26</v>
      </c>
      <c r="U626" s="1">
        <v>23</v>
      </c>
      <c r="AA626" s="1">
        <v>0</v>
      </c>
      <c r="AG626" s="7">
        <f>IF(Q626&gt;0,RANK(Q626,(N626:P626,Q626:AE626)),0)</f>
        <v>0</v>
      </c>
      <c r="AH626" s="7">
        <f>IF(R626&gt;0,RANK(R626,(N626:P626,Q626:AE626)),0)</f>
        <v>3</v>
      </c>
      <c r="AI626" s="7">
        <f>IF(T626&gt;0,RANK(T626,(N626:P626,Q626:AE626)),0)</f>
        <v>0</v>
      </c>
      <c r="AJ626" s="7">
        <f>IF(S626&gt;0,RANK(S626,(N626:P626,Q626:AE626)),0)</f>
        <v>0</v>
      </c>
      <c r="AK626" s="2">
        <f t="shared" si="238"/>
        <v>0</v>
      </c>
      <c r="AL626" s="2">
        <f t="shared" si="239"/>
        <v>8.1838212149826887E-3</v>
      </c>
      <c r="AM626" s="2">
        <f t="shared" si="240"/>
        <v>0</v>
      </c>
      <c r="AN626" s="2">
        <f t="shared" si="241"/>
        <v>0</v>
      </c>
      <c r="AP626" t="s">
        <v>1005</v>
      </c>
      <c r="AQ626" t="s">
        <v>2586</v>
      </c>
      <c r="AR626">
        <v>12</v>
      </c>
      <c r="AT626" s="104">
        <v>17</v>
      </c>
      <c r="AU626" s="102">
        <v>3</v>
      </c>
      <c r="AV626" s="108">
        <f t="shared" si="242"/>
        <v>17003</v>
      </c>
      <c r="AX626" s="7" t="s">
        <v>538</v>
      </c>
    </row>
    <row r="627" spans="1:50" hidden="1" outlineLevel="1">
      <c r="A627" t="s">
        <v>847</v>
      </c>
      <c r="B627" t="s">
        <v>2586</v>
      </c>
      <c r="C627" s="1">
        <f t="shared" si="232"/>
        <v>5758</v>
      </c>
      <c r="D627" s="7">
        <f>RANK(N627,(N627:P627,Q627:AE627))</f>
        <v>2</v>
      </c>
      <c r="E627" s="7">
        <f>RANK(O627,(N627:P627,Q627:AE627))</f>
        <v>1</v>
      </c>
      <c r="F627" s="7">
        <f>IF(P627&gt;0,RANK(P627,(N627:P627,Q627:AE627)),0)</f>
        <v>0</v>
      </c>
      <c r="G627" s="1">
        <f t="shared" si="233"/>
        <v>81</v>
      </c>
      <c r="H627" s="2">
        <f t="shared" si="222"/>
        <v>1.40673845085099E-2</v>
      </c>
      <c r="I627" s="2"/>
      <c r="J627" s="2">
        <f t="shared" si="234"/>
        <v>0.48350121569989579</v>
      </c>
      <c r="K627" s="2">
        <f t="shared" si="235"/>
        <v>0.49756860020840571</v>
      </c>
      <c r="L627" s="2">
        <f t="shared" si="236"/>
        <v>0</v>
      </c>
      <c r="M627" s="2">
        <f t="shared" si="237"/>
        <v>1.8930184091698499E-2</v>
      </c>
      <c r="N627" s="1">
        <v>2784</v>
      </c>
      <c r="O627" s="1">
        <v>2865</v>
      </c>
      <c r="R627" s="1">
        <v>90</v>
      </c>
      <c r="U627" s="1">
        <v>19</v>
      </c>
      <c r="AA627" s="1">
        <v>0</v>
      </c>
      <c r="AG627" s="7">
        <f>IF(Q627&gt;0,RANK(Q627,(N627:P627,Q627:AE627)),0)</f>
        <v>0</v>
      </c>
      <c r="AH627" s="7">
        <f>IF(R627&gt;0,RANK(R627,(N627:P627,Q627:AE627)),0)</f>
        <v>3</v>
      </c>
      <c r="AI627" s="7">
        <f>IF(T627&gt;0,RANK(T627,(N627:P627,Q627:AE627)),0)</f>
        <v>0</v>
      </c>
      <c r="AJ627" s="7">
        <f>IF(S627&gt;0,RANK(S627,(N627:P627,Q627:AE627)),0)</f>
        <v>0</v>
      </c>
      <c r="AK627" s="2">
        <f t="shared" si="238"/>
        <v>0</v>
      </c>
      <c r="AL627" s="2">
        <f t="shared" si="239"/>
        <v>1.5630427231677665E-2</v>
      </c>
      <c r="AM627" s="2">
        <f t="shared" si="240"/>
        <v>0</v>
      </c>
      <c r="AN627" s="2">
        <f t="shared" si="241"/>
        <v>0</v>
      </c>
      <c r="AP627" t="s">
        <v>847</v>
      </c>
      <c r="AQ627" t="s">
        <v>2586</v>
      </c>
      <c r="AR627">
        <v>20</v>
      </c>
      <c r="AT627" s="104">
        <v>17</v>
      </c>
      <c r="AU627" s="102">
        <v>5</v>
      </c>
      <c r="AV627" s="108">
        <f t="shared" si="242"/>
        <v>17005</v>
      </c>
      <c r="AX627" s="7" t="s">
        <v>538</v>
      </c>
    </row>
    <row r="628" spans="1:50" hidden="1" outlineLevel="1">
      <c r="A628" t="s">
        <v>1119</v>
      </c>
      <c r="B628" t="s">
        <v>2586</v>
      </c>
      <c r="C628" s="1">
        <f t="shared" si="232"/>
        <v>11309</v>
      </c>
      <c r="D628" s="7">
        <f>RANK(N628,(N628:P628,Q628:AE628))</f>
        <v>2</v>
      </c>
      <c r="E628" s="7">
        <f>RANK(O628,(N628:P628,Q628:AE628))</f>
        <v>1</v>
      </c>
      <c r="F628" s="7">
        <f>IF(P628&gt;0,RANK(P628,(N628:P628,Q628:AE628)),0)</f>
        <v>0</v>
      </c>
      <c r="G628" s="1">
        <f t="shared" si="233"/>
        <v>1466</v>
      </c>
      <c r="H628" s="2">
        <f t="shared" si="222"/>
        <v>0.12963126713237244</v>
      </c>
      <c r="I628" s="2"/>
      <c r="J628" s="2">
        <f t="shared" si="234"/>
        <v>0.41179591475815724</v>
      </c>
      <c r="K628" s="2">
        <f t="shared" si="235"/>
        <v>0.54142718189052963</v>
      </c>
      <c r="L628" s="2">
        <f t="shared" si="236"/>
        <v>0</v>
      </c>
      <c r="M628" s="2">
        <f t="shared" si="237"/>
        <v>4.6776903351313126E-2</v>
      </c>
      <c r="N628" s="1">
        <v>4657</v>
      </c>
      <c r="O628" s="1">
        <v>6123</v>
      </c>
      <c r="R628" s="1">
        <v>453</v>
      </c>
      <c r="U628" s="1">
        <v>76</v>
      </c>
      <c r="AA628" s="1">
        <v>0</v>
      </c>
      <c r="AG628" s="7">
        <f>IF(Q628&gt;0,RANK(Q628,(N628:P628,Q628:AE628)),0)</f>
        <v>0</v>
      </c>
      <c r="AH628" s="7">
        <f>IF(R628&gt;0,RANK(R628,(N628:P628,Q628:AE628)),0)</f>
        <v>3</v>
      </c>
      <c r="AI628" s="7">
        <f>IF(T628&gt;0,RANK(T628,(N628:P628,Q628:AE628)),0)</f>
        <v>0</v>
      </c>
      <c r="AJ628" s="7">
        <f>IF(S628&gt;0,RANK(S628,(N628:P628,Q628:AE628)),0)</f>
        <v>0</v>
      </c>
      <c r="AK628" s="2">
        <f t="shared" si="238"/>
        <v>0</v>
      </c>
      <c r="AL628" s="2">
        <f t="shared" si="239"/>
        <v>4.005659209479176E-2</v>
      </c>
      <c r="AM628" s="2">
        <f t="shared" si="240"/>
        <v>0</v>
      </c>
      <c r="AN628" s="2">
        <f t="shared" si="241"/>
        <v>0</v>
      </c>
      <c r="AP628" t="s">
        <v>1119</v>
      </c>
      <c r="AQ628" t="s">
        <v>2586</v>
      </c>
      <c r="AR628">
        <v>16</v>
      </c>
      <c r="AT628" s="104">
        <v>17</v>
      </c>
      <c r="AU628" s="102">
        <v>7</v>
      </c>
      <c r="AV628" s="108">
        <f t="shared" si="242"/>
        <v>17007</v>
      </c>
      <c r="AX628" s="7" t="s">
        <v>538</v>
      </c>
    </row>
    <row r="629" spans="1:50" hidden="1" outlineLevel="1">
      <c r="A629" t="s">
        <v>428</v>
      </c>
      <c r="B629" t="s">
        <v>2586</v>
      </c>
      <c r="C629" s="1">
        <f t="shared" si="232"/>
        <v>2200</v>
      </c>
      <c r="D629" s="7">
        <f>RANK(N629,(N629:P629,Q629:AE629))</f>
        <v>2</v>
      </c>
      <c r="E629" s="7">
        <f>RANK(O629,(N629:P629,Q629:AE629))</f>
        <v>1</v>
      </c>
      <c r="F629" s="7">
        <f>IF(P629&gt;0,RANK(P629,(N629:P629,Q629:AE629)),0)</f>
        <v>0</v>
      </c>
      <c r="G629" s="1">
        <f t="shared" si="233"/>
        <v>301</v>
      </c>
      <c r="H629" s="2">
        <f t="shared" si="222"/>
        <v>0.13681818181818181</v>
      </c>
      <c r="I629" s="2"/>
      <c r="J629" s="2">
        <f t="shared" si="234"/>
        <v>0.42318181818181816</v>
      </c>
      <c r="K629" s="2">
        <f t="shared" si="235"/>
        <v>0.56000000000000005</v>
      </c>
      <c r="L629" s="2">
        <f t="shared" si="236"/>
        <v>0</v>
      </c>
      <c r="M629" s="2">
        <f t="shared" si="237"/>
        <v>1.6818181818181843E-2</v>
      </c>
      <c r="N629" s="1">
        <v>931</v>
      </c>
      <c r="O629" s="1">
        <v>1232</v>
      </c>
      <c r="R629" s="1">
        <v>23</v>
      </c>
      <c r="U629" s="1">
        <v>14</v>
      </c>
      <c r="AA629" s="1">
        <v>0</v>
      </c>
      <c r="AG629" s="7">
        <f>IF(Q629&gt;0,RANK(Q629,(N629:P629,Q629:AE629)),0)</f>
        <v>0</v>
      </c>
      <c r="AH629" s="7">
        <f>IF(R629&gt;0,RANK(R629,(N629:P629,Q629:AE629)),0)</f>
        <v>3</v>
      </c>
      <c r="AI629" s="7">
        <f>IF(T629&gt;0,RANK(T629,(N629:P629,Q629:AE629)),0)</f>
        <v>0</v>
      </c>
      <c r="AJ629" s="7">
        <f>IF(S629&gt;0,RANK(S629,(N629:P629,Q629:AE629)),0)</f>
        <v>0</v>
      </c>
      <c r="AK629" s="2">
        <f t="shared" si="238"/>
        <v>0</v>
      </c>
      <c r="AL629" s="2">
        <f t="shared" si="239"/>
        <v>1.0454545454545454E-2</v>
      </c>
      <c r="AM629" s="2">
        <f t="shared" si="240"/>
        <v>0</v>
      </c>
      <c r="AN629" s="2">
        <f t="shared" si="241"/>
        <v>0</v>
      </c>
      <c r="AP629" t="s">
        <v>428</v>
      </c>
      <c r="AQ629" t="s">
        <v>2586</v>
      </c>
      <c r="AR629">
        <v>20</v>
      </c>
      <c r="AT629" s="104">
        <v>17</v>
      </c>
      <c r="AU629" s="102">
        <v>9</v>
      </c>
      <c r="AV629" s="108">
        <f t="shared" si="242"/>
        <v>17009</v>
      </c>
      <c r="AX629" s="7" t="s">
        <v>538</v>
      </c>
    </row>
    <row r="630" spans="1:50" hidden="1" outlineLevel="1">
      <c r="A630" t="s">
        <v>357</v>
      </c>
      <c r="B630" t="s">
        <v>2586</v>
      </c>
      <c r="C630" s="1">
        <f t="shared" si="232"/>
        <v>13323</v>
      </c>
      <c r="D630" s="7">
        <f>RANK(N630,(N630:P630,Q630:AE630))</f>
        <v>2</v>
      </c>
      <c r="E630" s="7">
        <f>RANK(O630,(N630:P630,Q630:AE630))</f>
        <v>1</v>
      </c>
      <c r="F630" s="7">
        <f>IF(P630&gt;0,RANK(P630,(N630:P630,Q630:AE630)),0)</f>
        <v>0</v>
      </c>
      <c r="G630" s="1">
        <f t="shared" si="233"/>
        <v>1165</v>
      </c>
      <c r="H630" s="2">
        <f t="shared" si="222"/>
        <v>8.7442768145312613E-2</v>
      </c>
      <c r="I630" s="2"/>
      <c r="J630" s="2">
        <f t="shared" si="234"/>
        <v>0.434436688433536</v>
      </c>
      <c r="K630" s="2">
        <f t="shared" si="235"/>
        <v>0.5218794565788486</v>
      </c>
      <c r="L630" s="2">
        <f t="shared" si="236"/>
        <v>0</v>
      </c>
      <c r="M630" s="2">
        <f t="shared" si="237"/>
        <v>4.36838549876154E-2</v>
      </c>
      <c r="N630" s="1">
        <v>5788</v>
      </c>
      <c r="O630" s="1">
        <v>6953</v>
      </c>
      <c r="R630" s="1">
        <v>499</v>
      </c>
      <c r="U630" s="1">
        <v>83</v>
      </c>
      <c r="AA630" s="1">
        <v>0</v>
      </c>
      <c r="AG630" s="7">
        <f>IF(Q630&gt;0,RANK(Q630,(N630:P630,Q630:AE630)),0)</f>
        <v>0</v>
      </c>
      <c r="AH630" s="7">
        <f>IF(R630&gt;0,RANK(R630,(N630:P630,Q630:AE630)),0)</f>
        <v>3</v>
      </c>
      <c r="AI630" s="7">
        <f>IF(T630&gt;0,RANK(T630,(N630:P630,Q630:AE630)),0)</f>
        <v>0</v>
      </c>
      <c r="AJ630" s="7">
        <f>IF(S630&gt;0,RANK(S630,(N630:P630,Q630:AE630)),0)</f>
        <v>0</v>
      </c>
      <c r="AK630" s="2">
        <f t="shared" si="238"/>
        <v>0</v>
      </c>
      <c r="AL630" s="2">
        <f t="shared" si="239"/>
        <v>3.7454026870824893E-2</v>
      </c>
      <c r="AM630" s="2">
        <f t="shared" si="240"/>
        <v>0</v>
      </c>
      <c r="AN630" s="2">
        <f t="shared" si="241"/>
        <v>0</v>
      </c>
      <c r="AP630" t="s">
        <v>357</v>
      </c>
      <c r="AQ630" t="s">
        <v>2586</v>
      </c>
      <c r="AR630">
        <v>17</v>
      </c>
      <c r="AT630" s="104">
        <v>17</v>
      </c>
      <c r="AU630" s="102">
        <v>11</v>
      </c>
      <c r="AV630" s="108">
        <f t="shared" si="242"/>
        <v>17011</v>
      </c>
      <c r="AX630" s="7" t="s">
        <v>538</v>
      </c>
    </row>
    <row r="631" spans="1:50" hidden="1" outlineLevel="1">
      <c r="A631" t="s">
        <v>481</v>
      </c>
      <c r="B631" t="s">
        <v>2586</v>
      </c>
      <c r="C631" s="1">
        <f t="shared" si="232"/>
        <v>2275</v>
      </c>
      <c r="D631" s="7">
        <f>RANK(N631,(N631:P631,Q631:AE631))</f>
        <v>1</v>
      </c>
      <c r="E631" s="7">
        <f>RANK(O631,(N631:P631,Q631:AE631))</f>
        <v>2</v>
      </c>
      <c r="F631" s="7">
        <f>IF(P631&gt;0,RANK(P631,(N631:P631,Q631:AE631)),0)</f>
        <v>0</v>
      </c>
      <c r="G631" s="1">
        <f t="shared" si="233"/>
        <v>302</v>
      </c>
      <c r="H631" s="2">
        <f t="shared" si="222"/>
        <v>0.13274725274725274</v>
      </c>
      <c r="I631" s="2"/>
      <c r="J631" s="2">
        <f t="shared" si="234"/>
        <v>0.55736263736263736</v>
      </c>
      <c r="K631" s="2">
        <f t="shared" si="235"/>
        <v>0.42461538461538462</v>
      </c>
      <c r="L631" s="2">
        <f t="shared" si="236"/>
        <v>0</v>
      </c>
      <c r="M631" s="2">
        <f t="shared" si="237"/>
        <v>1.8021978021978025E-2</v>
      </c>
      <c r="N631" s="1">
        <v>1268</v>
      </c>
      <c r="O631" s="1">
        <v>966</v>
      </c>
      <c r="R631" s="1">
        <v>25</v>
      </c>
      <c r="U631" s="1">
        <v>16</v>
      </c>
      <c r="AA631" s="1">
        <v>0</v>
      </c>
      <c r="AG631" s="7">
        <f>IF(Q631&gt;0,RANK(Q631,(N631:P631,Q631:AE631)),0)</f>
        <v>0</v>
      </c>
      <c r="AH631" s="7">
        <f>IF(R631&gt;0,RANK(R631,(N631:P631,Q631:AE631)),0)</f>
        <v>3</v>
      </c>
      <c r="AI631" s="7">
        <f>IF(T631&gt;0,RANK(T631,(N631:P631,Q631:AE631)),0)</f>
        <v>0</v>
      </c>
      <c r="AJ631" s="7">
        <f>IF(S631&gt;0,RANK(S631,(N631:P631,Q631:AE631)),0)</f>
        <v>0</v>
      </c>
      <c r="AK631" s="2">
        <f t="shared" si="238"/>
        <v>0</v>
      </c>
      <c r="AL631" s="2">
        <f t="shared" si="239"/>
        <v>1.098901098901099E-2</v>
      </c>
      <c r="AM631" s="2">
        <f t="shared" si="240"/>
        <v>0</v>
      </c>
      <c r="AN631" s="2">
        <f t="shared" si="241"/>
        <v>0</v>
      </c>
      <c r="AP631" t="s">
        <v>481</v>
      </c>
      <c r="AQ631" t="s">
        <v>2586</v>
      </c>
      <c r="AR631">
        <v>20</v>
      </c>
      <c r="AT631" s="104">
        <v>17</v>
      </c>
      <c r="AU631" s="102">
        <v>13</v>
      </c>
      <c r="AV631" s="108">
        <f t="shared" si="242"/>
        <v>17013</v>
      </c>
      <c r="AX631" s="7" t="s">
        <v>538</v>
      </c>
    </row>
    <row r="632" spans="1:50" hidden="1" outlineLevel="1">
      <c r="A632" t="s">
        <v>2387</v>
      </c>
      <c r="B632" t="s">
        <v>2586</v>
      </c>
      <c r="C632" s="1">
        <f t="shared" si="232"/>
        <v>5865</v>
      </c>
      <c r="D632" s="7">
        <f>RANK(N632,(N632:P632,Q632:AE632))</f>
        <v>2</v>
      </c>
      <c r="E632" s="7">
        <f>RANK(O632,(N632:P632,Q632:AE632))</f>
        <v>1</v>
      </c>
      <c r="F632" s="7">
        <f>IF(P632&gt;0,RANK(P632,(N632:P632,Q632:AE632)),0)</f>
        <v>0</v>
      </c>
      <c r="G632" s="1">
        <f t="shared" si="233"/>
        <v>494</v>
      </c>
      <c r="H632" s="2">
        <f t="shared" si="222"/>
        <v>8.4228473998294973E-2</v>
      </c>
      <c r="I632" s="2"/>
      <c r="J632" s="2">
        <f t="shared" si="234"/>
        <v>0.43648763853367434</v>
      </c>
      <c r="K632" s="2">
        <f t="shared" si="235"/>
        <v>0.52071611253196926</v>
      </c>
      <c r="L632" s="2">
        <f t="shared" si="236"/>
        <v>0</v>
      </c>
      <c r="M632" s="2">
        <f t="shared" si="237"/>
        <v>4.2796248934356407E-2</v>
      </c>
      <c r="N632" s="1">
        <v>2560</v>
      </c>
      <c r="O632" s="1">
        <v>3054</v>
      </c>
      <c r="R632" s="1">
        <v>203</v>
      </c>
      <c r="U632" s="1">
        <v>48</v>
      </c>
      <c r="AA632" s="1">
        <v>0</v>
      </c>
      <c r="AG632" s="7">
        <f>IF(Q632&gt;0,RANK(Q632,(N632:P632,Q632:AE632)),0)</f>
        <v>0</v>
      </c>
      <c r="AH632" s="7">
        <f>IF(R632&gt;0,RANK(R632,(N632:P632,Q632:AE632)),0)</f>
        <v>3</v>
      </c>
      <c r="AI632" s="7">
        <f>IF(T632&gt;0,RANK(T632,(N632:P632,Q632:AE632)),0)</f>
        <v>0</v>
      </c>
      <c r="AJ632" s="7">
        <f>IF(S632&gt;0,RANK(S632,(N632:P632,Q632:AE632)),0)</f>
        <v>0</v>
      </c>
      <c r="AK632" s="2">
        <f t="shared" si="238"/>
        <v>0</v>
      </c>
      <c r="AL632" s="2">
        <f t="shared" si="239"/>
        <v>3.4612105711849958E-2</v>
      </c>
      <c r="AM632" s="2">
        <f t="shared" si="240"/>
        <v>0</v>
      </c>
      <c r="AN632" s="2">
        <f t="shared" si="241"/>
        <v>0</v>
      </c>
      <c r="AP632" t="s">
        <v>2387</v>
      </c>
      <c r="AQ632" t="s">
        <v>2586</v>
      </c>
      <c r="AR632">
        <v>17</v>
      </c>
      <c r="AT632" s="104">
        <v>17</v>
      </c>
      <c r="AU632" s="102">
        <v>15</v>
      </c>
      <c r="AV632" s="108">
        <f t="shared" si="242"/>
        <v>17015</v>
      </c>
      <c r="AX632" s="7" t="s">
        <v>538</v>
      </c>
    </row>
    <row r="633" spans="1:50" hidden="1" outlineLevel="1">
      <c r="A633" t="s">
        <v>1120</v>
      </c>
      <c r="B633" t="s">
        <v>2586</v>
      </c>
      <c r="C633" s="1">
        <f t="shared" si="232"/>
        <v>5340</v>
      </c>
      <c r="D633" s="7">
        <f>RANK(N633,(N633:P633,Q633:AE633))</f>
        <v>1</v>
      </c>
      <c r="E633" s="7">
        <f>RANK(O633,(N633:P633,Q633:AE633))</f>
        <v>2</v>
      </c>
      <c r="F633" s="7">
        <f>IF(P633&gt;0,RANK(P633,(N633:P633,Q633:AE633)),0)</f>
        <v>0</v>
      </c>
      <c r="G633" s="1">
        <f t="shared" si="233"/>
        <v>49</v>
      </c>
      <c r="H633" s="2">
        <f t="shared" si="222"/>
        <v>9.176029962546817E-3</v>
      </c>
      <c r="I633" s="2"/>
      <c r="J633" s="2">
        <f t="shared" si="234"/>
        <v>0.49250936329588013</v>
      </c>
      <c r="K633" s="2">
        <f t="shared" si="235"/>
        <v>0.48333333333333334</v>
      </c>
      <c r="L633" s="2">
        <f t="shared" si="236"/>
        <v>0</v>
      </c>
      <c r="M633" s="2">
        <f t="shared" si="237"/>
        <v>2.4157303370786531E-2</v>
      </c>
      <c r="N633" s="1">
        <v>2630</v>
      </c>
      <c r="O633" s="1">
        <v>2581</v>
      </c>
      <c r="R633" s="1">
        <v>96</v>
      </c>
      <c r="U633" s="1">
        <v>33</v>
      </c>
      <c r="AA633" s="1">
        <v>0</v>
      </c>
      <c r="AG633" s="7">
        <f>IF(Q633&gt;0,RANK(Q633,(N633:P633,Q633:AE633)),0)</f>
        <v>0</v>
      </c>
      <c r="AH633" s="7">
        <f>IF(R633&gt;0,RANK(R633,(N633:P633,Q633:AE633)),0)</f>
        <v>3</v>
      </c>
      <c r="AI633" s="7">
        <f>IF(T633&gt;0,RANK(T633,(N633:P633,Q633:AE633)),0)</f>
        <v>0</v>
      </c>
      <c r="AJ633" s="7">
        <f>IF(S633&gt;0,RANK(S633,(N633:P633,Q633:AE633)),0)</f>
        <v>0</v>
      </c>
      <c r="AK633" s="2">
        <f t="shared" si="238"/>
        <v>0</v>
      </c>
      <c r="AL633" s="2">
        <f t="shared" si="239"/>
        <v>1.7977528089887642E-2</v>
      </c>
      <c r="AM633" s="2">
        <f t="shared" si="240"/>
        <v>0</v>
      </c>
      <c r="AN633" s="2">
        <f t="shared" si="241"/>
        <v>0</v>
      </c>
      <c r="AP633" t="s">
        <v>1120</v>
      </c>
      <c r="AQ633" t="s">
        <v>2586</v>
      </c>
      <c r="AR633">
        <v>18</v>
      </c>
      <c r="AT633" s="104">
        <v>17</v>
      </c>
      <c r="AU633" s="102">
        <v>17</v>
      </c>
      <c r="AV633" s="108">
        <f t="shared" si="242"/>
        <v>17017</v>
      </c>
      <c r="AX633" s="7" t="s">
        <v>538</v>
      </c>
    </row>
    <row r="634" spans="1:50" hidden="1" outlineLevel="1">
      <c r="A634" t="s">
        <v>1195</v>
      </c>
      <c r="B634" t="s">
        <v>2586</v>
      </c>
      <c r="C634" s="1">
        <f t="shared" si="232"/>
        <v>52411</v>
      </c>
      <c r="D634" s="7">
        <f>RANK(N634,(N634:P634,Q634:AE634))</f>
        <v>2</v>
      </c>
      <c r="E634" s="7">
        <f>RANK(O634,(N634:P634,Q634:AE634))</f>
        <v>1</v>
      </c>
      <c r="F634" s="7">
        <f>IF(P634&gt;0,RANK(P634,(N634:P634,Q634:AE634)),0)</f>
        <v>0</v>
      </c>
      <c r="G634" s="1">
        <f t="shared" si="233"/>
        <v>4135</v>
      </c>
      <c r="H634" s="2">
        <f t="shared" si="222"/>
        <v>7.8895651676174849E-2</v>
      </c>
      <c r="I634" s="2"/>
      <c r="J634" s="2">
        <f t="shared" si="234"/>
        <v>0.4440098452614909</v>
      </c>
      <c r="K634" s="2">
        <f t="shared" si="235"/>
        <v>0.52290549693766575</v>
      </c>
      <c r="L634" s="2">
        <f t="shared" si="236"/>
        <v>0</v>
      </c>
      <c r="M634" s="2">
        <f t="shared" si="237"/>
        <v>3.3084657800843353E-2</v>
      </c>
      <c r="N634" s="1">
        <v>23271</v>
      </c>
      <c r="O634" s="1">
        <v>27406</v>
      </c>
      <c r="R634" s="1">
        <v>1281</v>
      </c>
      <c r="U634" s="1">
        <v>451</v>
      </c>
      <c r="AA634" s="1">
        <v>2</v>
      </c>
      <c r="AG634" s="7">
        <f>IF(Q634&gt;0,RANK(Q634,(N634:P634,Q634:AE634)),0)</f>
        <v>0</v>
      </c>
      <c r="AH634" s="7">
        <f>IF(R634&gt;0,RANK(R634,(N634:P634,Q634:AE634)),0)</f>
        <v>3</v>
      </c>
      <c r="AI634" s="7">
        <f>IF(T634&gt;0,RANK(T634,(N634:P634,Q634:AE634)),0)</f>
        <v>0</v>
      </c>
      <c r="AJ634" s="7">
        <f>IF(S634&gt;0,RANK(S634,(N634:P634,Q634:AE634)),0)</f>
        <v>0</v>
      </c>
      <c r="AK634" s="2">
        <f t="shared" si="238"/>
        <v>0</v>
      </c>
      <c r="AL634" s="2">
        <f t="shared" si="239"/>
        <v>2.4441434050103985E-2</v>
      </c>
      <c r="AM634" s="2">
        <f t="shared" si="240"/>
        <v>0</v>
      </c>
      <c r="AN634" s="2">
        <f t="shared" si="241"/>
        <v>0</v>
      </c>
      <c r="AP634" t="s">
        <v>1195</v>
      </c>
      <c r="AQ634" t="s">
        <v>2586</v>
      </c>
      <c r="AR634">
        <v>15</v>
      </c>
      <c r="AT634" s="104">
        <v>17</v>
      </c>
      <c r="AU634" s="102">
        <v>19</v>
      </c>
      <c r="AV634" s="108">
        <f t="shared" si="242"/>
        <v>17019</v>
      </c>
      <c r="AX634" s="7" t="s">
        <v>538</v>
      </c>
    </row>
    <row r="635" spans="1:50" hidden="1" outlineLevel="1">
      <c r="A635" t="s">
        <v>354</v>
      </c>
      <c r="B635" t="s">
        <v>2586</v>
      </c>
      <c r="C635" s="1">
        <f t="shared" si="232"/>
        <v>12195</v>
      </c>
      <c r="D635" s="7">
        <f>RANK(N635,(N635:P635,Q635:AE635))</f>
        <v>1</v>
      </c>
      <c r="E635" s="7">
        <f>RANK(O635,(N635:P635,Q635:AE635))</f>
        <v>2</v>
      </c>
      <c r="F635" s="7">
        <f>IF(P635&gt;0,RANK(P635,(N635:P635,Q635:AE635)),0)</f>
        <v>0</v>
      </c>
      <c r="G635" s="1">
        <f t="shared" si="233"/>
        <v>594</v>
      </c>
      <c r="H635" s="2">
        <f t="shared" si="222"/>
        <v>4.8708487084870848E-2</v>
      </c>
      <c r="I635" s="2"/>
      <c r="J635" s="2">
        <f t="shared" si="234"/>
        <v>0.51266912669126696</v>
      </c>
      <c r="K635" s="2">
        <f t="shared" si="235"/>
        <v>0.46396063960639605</v>
      </c>
      <c r="L635" s="2">
        <f t="shared" si="236"/>
        <v>0</v>
      </c>
      <c r="M635" s="2">
        <f t="shared" si="237"/>
        <v>2.3370233702336984E-2</v>
      </c>
      <c r="N635" s="1">
        <v>6252</v>
      </c>
      <c r="O635" s="1">
        <v>5658</v>
      </c>
      <c r="R635" s="1">
        <v>213</v>
      </c>
      <c r="U635" s="1">
        <v>72</v>
      </c>
      <c r="AA635" s="1">
        <v>0</v>
      </c>
      <c r="AG635" s="7">
        <f>IF(Q635&gt;0,RANK(Q635,(N635:P635,Q635:AE635)),0)</f>
        <v>0</v>
      </c>
      <c r="AH635" s="7">
        <f>IF(R635&gt;0,RANK(R635,(N635:P635,Q635:AE635)),0)</f>
        <v>3</v>
      </c>
      <c r="AI635" s="7">
        <f>IF(T635&gt;0,RANK(T635,(N635:P635,Q635:AE635)),0)</f>
        <v>0</v>
      </c>
      <c r="AJ635" s="7">
        <f>IF(S635&gt;0,RANK(S635,(N635:P635,Q635:AE635)),0)</f>
        <v>0</v>
      </c>
      <c r="AK635" s="2">
        <f t="shared" si="238"/>
        <v>0</v>
      </c>
      <c r="AL635" s="2">
        <f t="shared" si="239"/>
        <v>1.7466174661746617E-2</v>
      </c>
      <c r="AM635" s="2">
        <f t="shared" si="240"/>
        <v>0</v>
      </c>
      <c r="AN635" s="2">
        <f t="shared" si="241"/>
        <v>0</v>
      </c>
      <c r="AP635" t="s">
        <v>354</v>
      </c>
      <c r="AQ635" t="s">
        <v>2586</v>
      </c>
      <c r="AT635" s="104">
        <v>17</v>
      </c>
      <c r="AU635" s="102">
        <v>21</v>
      </c>
      <c r="AV635" s="108">
        <f t="shared" si="242"/>
        <v>17021</v>
      </c>
      <c r="AX635" s="7" t="s">
        <v>538</v>
      </c>
    </row>
    <row r="636" spans="1:50" hidden="1" outlineLevel="1">
      <c r="A636" t="s">
        <v>2414</v>
      </c>
      <c r="B636" t="s">
        <v>2586</v>
      </c>
      <c r="C636" s="1">
        <f t="shared" si="232"/>
        <v>6417</v>
      </c>
      <c r="D636" s="7">
        <f>RANK(N636,(N636:P636,Q636:AE636))</f>
        <v>2</v>
      </c>
      <c r="E636" s="7">
        <f>RANK(O636,(N636:P636,Q636:AE636))</f>
        <v>1</v>
      </c>
      <c r="F636" s="7">
        <f>IF(P636&gt;0,RANK(P636,(N636:P636,Q636:AE636)),0)</f>
        <v>0</v>
      </c>
      <c r="G636" s="1">
        <f t="shared" si="233"/>
        <v>979</v>
      </c>
      <c r="H636" s="2">
        <f t="shared" si="222"/>
        <v>0.15256350319463924</v>
      </c>
      <c r="I636" s="2"/>
      <c r="J636" s="2">
        <f t="shared" si="234"/>
        <v>0.41218637992831542</v>
      </c>
      <c r="K636" s="2">
        <f t="shared" si="235"/>
        <v>0.5647498831229546</v>
      </c>
      <c r="L636" s="2">
        <f t="shared" si="236"/>
        <v>0</v>
      </c>
      <c r="M636" s="2">
        <f t="shared" si="237"/>
        <v>2.3063736948729985E-2</v>
      </c>
      <c r="N636" s="1">
        <v>2645</v>
      </c>
      <c r="O636" s="1">
        <v>3624</v>
      </c>
      <c r="R636" s="1">
        <v>95</v>
      </c>
      <c r="U636" s="1">
        <v>53</v>
      </c>
      <c r="AA636" s="1">
        <v>0</v>
      </c>
      <c r="AG636" s="7">
        <f>IF(Q636&gt;0,RANK(Q636,(N636:P636,Q636:AE636)),0)</f>
        <v>0</v>
      </c>
      <c r="AH636" s="7">
        <f>IF(R636&gt;0,RANK(R636,(N636:P636,Q636:AE636)),0)</f>
        <v>3</v>
      </c>
      <c r="AI636" s="7">
        <f>IF(T636&gt;0,RANK(T636,(N636:P636,Q636:AE636)),0)</f>
        <v>0</v>
      </c>
      <c r="AJ636" s="7">
        <f>IF(S636&gt;0,RANK(S636,(N636:P636,Q636:AE636)),0)</f>
        <v>0</v>
      </c>
      <c r="AK636" s="2">
        <f t="shared" si="238"/>
        <v>0</v>
      </c>
      <c r="AL636" s="2">
        <f t="shared" si="239"/>
        <v>1.4804425744117189E-2</v>
      </c>
      <c r="AM636" s="2">
        <f t="shared" si="240"/>
        <v>0</v>
      </c>
      <c r="AN636" s="2">
        <f t="shared" si="241"/>
        <v>0</v>
      </c>
      <c r="AP636" t="s">
        <v>2414</v>
      </c>
      <c r="AQ636" t="s">
        <v>2586</v>
      </c>
      <c r="AR636">
        <v>19</v>
      </c>
      <c r="AT636" s="104">
        <v>17</v>
      </c>
      <c r="AU636" s="102">
        <v>23</v>
      </c>
      <c r="AV636" s="108">
        <f t="shared" si="242"/>
        <v>17023</v>
      </c>
      <c r="AX636" s="7" t="s">
        <v>538</v>
      </c>
    </row>
    <row r="637" spans="1:50" hidden="1" outlineLevel="1">
      <c r="A637" t="s">
        <v>169</v>
      </c>
      <c r="B637" t="s">
        <v>2586</v>
      </c>
      <c r="C637" s="1">
        <f t="shared" si="232"/>
        <v>5258</v>
      </c>
      <c r="D637" s="7">
        <f>RANK(N637,(N637:P637,Q637:AE637))</f>
        <v>2</v>
      </c>
      <c r="E637" s="7">
        <f>RANK(O637,(N637:P637,Q637:AE637))</f>
        <v>1</v>
      </c>
      <c r="F637" s="7">
        <f>IF(P637&gt;0,RANK(P637,(N637:P637,Q637:AE637)),0)</f>
        <v>0</v>
      </c>
      <c r="G637" s="1">
        <f t="shared" si="233"/>
        <v>1037</v>
      </c>
      <c r="H637" s="2">
        <f t="shared" si="222"/>
        <v>0.19722327881323698</v>
      </c>
      <c r="I637" s="2"/>
      <c r="J637" s="2">
        <f t="shared" si="234"/>
        <v>0.38702928870292885</v>
      </c>
      <c r="K637" s="2">
        <f t="shared" si="235"/>
        <v>0.58425256751616583</v>
      </c>
      <c r="L637" s="2">
        <f t="shared" si="236"/>
        <v>0</v>
      </c>
      <c r="M637" s="2">
        <f t="shared" si="237"/>
        <v>2.8718143780905314E-2</v>
      </c>
      <c r="N637" s="1">
        <v>2035</v>
      </c>
      <c r="O637" s="1">
        <v>3072</v>
      </c>
      <c r="R637" s="1">
        <v>105</v>
      </c>
      <c r="U637" s="1">
        <v>46</v>
      </c>
      <c r="AA637" s="1">
        <v>0</v>
      </c>
      <c r="AG637" s="7">
        <f>IF(Q637&gt;0,RANK(Q637,(N637:P637,Q637:AE637)),0)</f>
        <v>0</v>
      </c>
      <c r="AH637" s="7">
        <f>IF(R637&gt;0,RANK(R637,(N637:P637,Q637:AE637)),0)</f>
        <v>3</v>
      </c>
      <c r="AI637" s="7">
        <f>IF(T637&gt;0,RANK(T637,(N637:P637,Q637:AE637)),0)</f>
        <v>0</v>
      </c>
      <c r="AJ637" s="7">
        <f>IF(S637&gt;0,RANK(S637,(N637:P637,Q637:AE637)),0)</f>
        <v>0</v>
      </c>
      <c r="AK637" s="2">
        <f t="shared" si="238"/>
        <v>0</v>
      </c>
      <c r="AL637" s="2">
        <f t="shared" si="239"/>
        <v>1.9969570178775198E-2</v>
      </c>
      <c r="AM637" s="2">
        <f t="shared" si="240"/>
        <v>0</v>
      </c>
      <c r="AN637" s="2">
        <f t="shared" si="241"/>
        <v>0</v>
      </c>
      <c r="AP637" t="s">
        <v>169</v>
      </c>
      <c r="AQ637" t="s">
        <v>2586</v>
      </c>
      <c r="AR637">
        <v>19</v>
      </c>
      <c r="AT637" s="104">
        <v>17</v>
      </c>
      <c r="AU637" s="102">
        <v>25</v>
      </c>
      <c r="AV637" s="108">
        <f t="shared" si="242"/>
        <v>17025</v>
      </c>
      <c r="AX637" s="7" t="s">
        <v>538</v>
      </c>
    </row>
    <row r="638" spans="1:50" hidden="1" outlineLevel="1">
      <c r="A638" t="s">
        <v>2057</v>
      </c>
      <c r="B638" t="s">
        <v>2586</v>
      </c>
      <c r="C638" s="1">
        <f t="shared" si="232"/>
        <v>12267</v>
      </c>
      <c r="D638" s="7">
        <f>RANK(N638,(N638:P638,Q638:AE638))</f>
        <v>1</v>
      </c>
      <c r="E638" s="7">
        <f>RANK(O638,(N638:P638,Q638:AE638))</f>
        <v>2</v>
      </c>
      <c r="F638" s="7">
        <f>IF(P638&gt;0,RANK(P638,(N638:P638,Q638:AE638)),0)</f>
        <v>0</v>
      </c>
      <c r="G638" s="1">
        <f t="shared" si="233"/>
        <v>283</v>
      </c>
      <c r="H638" s="2">
        <f t="shared" si="222"/>
        <v>2.3070025271052418E-2</v>
      </c>
      <c r="I638" s="2"/>
      <c r="J638" s="2">
        <f t="shared" si="234"/>
        <v>0.50069291595337084</v>
      </c>
      <c r="K638" s="2">
        <f t="shared" si="235"/>
        <v>0.47762289068231839</v>
      </c>
      <c r="L638" s="2">
        <f t="shared" si="236"/>
        <v>0</v>
      </c>
      <c r="M638" s="2">
        <f t="shared" si="237"/>
        <v>2.1684193364310766E-2</v>
      </c>
      <c r="N638" s="1">
        <v>6142</v>
      </c>
      <c r="O638" s="1">
        <v>5859</v>
      </c>
      <c r="R638" s="1">
        <v>213</v>
      </c>
      <c r="U638" s="1">
        <v>53</v>
      </c>
      <c r="AA638" s="1">
        <v>0</v>
      </c>
      <c r="AG638" s="7">
        <f>IF(Q638&gt;0,RANK(Q638,(N638:P638,Q638:AE638)),0)</f>
        <v>0</v>
      </c>
      <c r="AH638" s="7">
        <f>IF(R638&gt;0,RANK(R638,(N638:P638,Q638:AE638)),0)</f>
        <v>3</v>
      </c>
      <c r="AI638" s="7">
        <f>IF(T638&gt;0,RANK(T638,(N638:P638,Q638:AE638)),0)</f>
        <v>0</v>
      </c>
      <c r="AJ638" s="7">
        <f>IF(S638&gt;0,RANK(S638,(N638:P638,Q638:AE638)),0)</f>
        <v>0</v>
      </c>
      <c r="AK638" s="2">
        <f t="shared" si="238"/>
        <v>0</v>
      </c>
      <c r="AL638" s="2">
        <f t="shared" si="239"/>
        <v>1.7363658596233799E-2</v>
      </c>
      <c r="AM638" s="2">
        <f t="shared" si="240"/>
        <v>0</v>
      </c>
      <c r="AN638" s="2">
        <f t="shared" si="241"/>
        <v>0</v>
      </c>
      <c r="AP638" t="s">
        <v>2057</v>
      </c>
      <c r="AQ638" t="s">
        <v>2586</v>
      </c>
      <c r="AR638">
        <v>20</v>
      </c>
      <c r="AT638" s="104">
        <v>17</v>
      </c>
      <c r="AU638" s="102">
        <v>27</v>
      </c>
      <c r="AV638" s="108">
        <f t="shared" si="242"/>
        <v>17027</v>
      </c>
      <c r="AX638" s="7" t="s">
        <v>538</v>
      </c>
    </row>
    <row r="639" spans="1:50" hidden="1" outlineLevel="1">
      <c r="A639" t="s">
        <v>160</v>
      </c>
      <c r="B639" t="s">
        <v>2586</v>
      </c>
      <c r="C639" s="1">
        <f t="shared" si="232"/>
        <v>14799</v>
      </c>
      <c r="D639" s="7">
        <f>RANK(N639,(N639:P639,Q639:AE639))</f>
        <v>2</v>
      </c>
      <c r="E639" s="7">
        <f>RANK(O639,(N639:P639,Q639:AE639))</f>
        <v>1</v>
      </c>
      <c r="F639" s="7">
        <f>IF(P639&gt;0,RANK(P639,(N639:P639,Q639:AE639)),0)</f>
        <v>0</v>
      </c>
      <c r="G639" s="1">
        <f t="shared" si="233"/>
        <v>1751</v>
      </c>
      <c r="H639" s="2">
        <f t="shared" si="222"/>
        <v>0.1183188053246841</v>
      </c>
      <c r="I639" s="2"/>
      <c r="J639" s="2">
        <f t="shared" si="234"/>
        <v>0.42800189201973105</v>
      </c>
      <c r="K639" s="2">
        <f t="shared" si="235"/>
        <v>0.54632069734441513</v>
      </c>
      <c r="L639" s="2">
        <f t="shared" si="236"/>
        <v>0</v>
      </c>
      <c r="M639" s="2">
        <f t="shared" si="237"/>
        <v>2.5677410635853826E-2</v>
      </c>
      <c r="N639" s="1">
        <v>6334</v>
      </c>
      <c r="O639" s="1">
        <v>8085</v>
      </c>
      <c r="R639" s="1">
        <v>260</v>
      </c>
      <c r="U639" s="1">
        <v>120</v>
      </c>
      <c r="AA639" s="1">
        <v>0</v>
      </c>
      <c r="AG639" s="7">
        <f>IF(Q639&gt;0,RANK(Q639,(N639:P639,Q639:AE639)),0)</f>
        <v>0</v>
      </c>
      <c r="AH639" s="7">
        <f>IF(R639&gt;0,RANK(R639,(N639:P639,Q639:AE639)),0)</f>
        <v>3</v>
      </c>
      <c r="AI639" s="7">
        <f>IF(T639&gt;0,RANK(T639,(N639:P639,Q639:AE639)),0)</f>
        <v>0</v>
      </c>
      <c r="AJ639" s="7">
        <f>IF(S639&gt;0,RANK(S639,(N639:P639,Q639:AE639)),0)</f>
        <v>0</v>
      </c>
      <c r="AK639" s="2">
        <f t="shared" si="238"/>
        <v>0</v>
      </c>
      <c r="AL639" s="2">
        <f t="shared" si="239"/>
        <v>1.7568754645584161E-2</v>
      </c>
      <c r="AM639" s="2">
        <f t="shared" si="240"/>
        <v>0</v>
      </c>
      <c r="AN639" s="2">
        <f t="shared" si="241"/>
        <v>0</v>
      </c>
      <c r="AP639" t="s">
        <v>160</v>
      </c>
      <c r="AQ639" t="s">
        <v>2586</v>
      </c>
      <c r="AR639">
        <v>19</v>
      </c>
      <c r="AT639" s="104">
        <v>17</v>
      </c>
      <c r="AU639" s="102">
        <v>29</v>
      </c>
      <c r="AV639" s="108">
        <f t="shared" si="242"/>
        <v>17029</v>
      </c>
      <c r="AX639" s="7" t="s">
        <v>538</v>
      </c>
    </row>
    <row r="640" spans="1:50" hidden="1" outlineLevel="1">
      <c r="A640" t="s">
        <v>1965</v>
      </c>
      <c r="B640" t="s">
        <v>2586</v>
      </c>
      <c r="C640" s="1">
        <f t="shared" si="232"/>
        <v>1372945</v>
      </c>
      <c r="D640" s="7">
        <f>RANK(N640,(N640:P640,Q640:AE640))</f>
        <v>1</v>
      </c>
      <c r="E640" s="7">
        <f>RANK(O640,(N640:P640,Q640:AE640))</f>
        <v>2</v>
      </c>
      <c r="F640" s="7">
        <f>IF(P640&gt;0,RANK(P640,(N640:P640,Q640:AE640)),0)</f>
        <v>0</v>
      </c>
      <c r="G640" s="1">
        <f t="shared" si="233"/>
        <v>468974</v>
      </c>
      <c r="H640" s="2">
        <f t="shared" si="222"/>
        <v>0.34158251058855232</v>
      </c>
      <c r="I640" s="2"/>
      <c r="J640" s="2">
        <f t="shared" si="234"/>
        <v>0.65930390510909032</v>
      </c>
      <c r="K640" s="2">
        <f t="shared" si="235"/>
        <v>0.31772139452053799</v>
      </c>
      <c r="L640" s="2">
        <f t="shared" si="236"/>
        <v>0</v>
      </c>
      <c r="M640" s="2">
        <f t="shared" si="237"/>
        <v>2.2974700370371692E-2</v>
      </c>
      <c r="N640" s="1">
        <v>905188</v>
      </c>
      <c r="O640" s="1">
        <v>436214</v>
      </c>
      <c r="R640" s="1">
        <v>21040</v>
      </c>
      <c r="U640" s="1">
        <v>10498</v>
      </c>
      <c r="AA640" s="1">
        <v>5</v>
      </c>
      <c r="AG640" s="7">
        <f>IF(Q640&gt;0,RANK(Q640,(N640:P640,Q640:AE640)),0)</f>
        <v>0</v>
      </c>
      <c r="AH640" s="7">
        <f>IF(R640&gt;0,RANK(R640,(N640:P640,Q640:AE640)),0)</f>
        <v>3</v>
      </c>
      <c r="AI640" s="7">
        <f>IF(T640&gt;0,RANK(T640,(N640:P640,Q640:AE640)),0)</f>
        <v>0</v>
      </c>
      <c r="AJ640" s="7">
        <f>IF(S640&gt;0,RANK(S640,(N640:P640,Q640:AE640)),0)</f>
        <v>0</v>
      </c>
      <c r="AK640" s="2">
        <f t="shared" si="238"/>
        <v>0</v>
      </c>
      <c r="AL640" s="2">
        <f t="shared" si="239"/>
        <v>1.5324721674939637E-2</v>
      </c>
      <c r="AM640" s="2">
        <f t="shared" si="240"/>
        <v>0</v>
      </c>
      <c r="AN640" s="2">
        <f t="shared" si="241"/>
        <v>0</v>
      </c>
      <c r="AP640" t="s">
        <v>1965</v>
      </c>
      <c r="AQ640" t="s">
        <v>2586</v>
      </c>
      <c r="AT640" s="104">
        <v>17</v>
      </c>
      <c r="AU640" s="102">
        <v>31</v>
      </c>
      <c r="AV640" s="108">
        <f t="shared" si="242"/>
        <v>17031</v>
      </c>
      <c r="AX640" s="7" t="s">
        <v>538</v>
      </c>
    </row>
    <row r="641" spans="1:50" hidden="1" outlineLevel="1">
      <c r="A641" t="s">
        <v>2260</v>
      </c>
      <c r="B641" t="s">
        <v>2586</v>
      </c>
      <c r="C641" s="1">
        <f t="shared" si="232"/>
        <v>7292</v>
      </c>
      <c r="D641" s="7">
        <f>RANK(N641,(N641:P641,Q641:AE641))</f>
        <v>2</v>
      </c>
      <c r="E641" s="7">
        <f>RANK(O641,(N641:P641,Q641:AE641))</f>
        <v>1</v>
      </c>
      <c r="F641" s="7">
        <f>IF(P641&gt;0,RANK(P641,(N641:P641,Q641:AE641)),0)</f>
        <v>0</v>
      </c>
      <c r="G641" s="1">
        <f t="shared" si="233"/>
        <v>323</v>
      </c>
      <c r="H641" s="2">
        <f t="shared" si="222"/>
        <v>4.4295117937465718E-2</v>
      </c>
      <c r="I641" s="2"/>
      <c r="J641" s="2">
        <f t="shared" si="234"/>
        <v>0.46708721886999449</v>
      </c>
      <c r="K641" s="2">
        <f t="shared" si="235"/>
        <v>0.51138233680746026</v>
      </c>
      <c r="L641" s="2">
        <f t="shared" si="236"/>
        <v>0</v>
      </c>
      <c r="M641" s="2">
        <f t="shared" si="237"/>
        <v>2.153044432254525E-2</v>
      </c>
      <c r="N641" s="1">
        <v>3406</v>
      </c>
      <c r="O641" s="1">
        <v>3729</v>
      </c>
      <c r="R641" s="1">
        <v>106</v>
      </c>
      <c r="U641" s="1">
        <v>51</v>
      </c>
      <c r="AA641" s="1">
        <v>0</v>
      </c>
      <c r="AG641" s="7">
        <f>IF(Q641&gt;0,RANK(Q641,(N641:P641,Q641:AE641)),0)</f>
        <v>0</v>
      </c>
      <c r="AH641" s="7">
        <f>IF(R641&gt;0,RANK(R641,(N641:P641,Q641:AE641)),0)</f>
        <v>3</v>
      </c>
      <c r="AI641" s="7">
        <f>IF(T641&gt;0,RANK(T641,(N641:P641,Q641:AE641)),0)</f>
        <v>0</v>
      </c>
      <c r="AJ641" s="7">
        <f>IF(S641&gt;0,RANK(S641,(N641:P641,Q641:AE641)),0)</f>
        <v>0</v>
      </c>
      <c r="AK641" s="2">
        <f t="shared" si="238"/>
        <v>0</v>
      </c>
      <c r="AL641" s="2">
        <f t="shared" si="239"/>
        <v>1.4536478332419089E-2</v>
      </c>
      <c r="AM641" s="2">
        <f t="shared" si="240"/>
        <v>0</v>
      </c>
      <c r="AN641" s="2">
        <f t="shared" si="241"/>
        <v>0</v>
      </c>
      <c r="AP641" t="s">
        <v>2260</v>
      </c>
      <c r="AQ641" t="s">
        <v>2586</v>
      </c>
      <c r="AR641">
        <v>19</v>
      </c>
      <c r="AT641" s="104">
        <v>17</v>
      </c>
      <c r="AU641" s="102">
        <v>33</v>
      </c>
      <c r="AV641" s="108">
        <f t="shared" si="242"/>
        <v>17033</v>
      </c>
      <c r="AX641" s="7" t="s">
        <v>538</v>
      </c>
    </row>
    <row r="642" spans="1:50" hidden="1" outlineLevel="1">
      <c r="A642" t="s">
        <v>1492</v>
      </c>
      <c r="B642" t="s">
        <v>2586</v>
      </c>
      <c r="C642" s="1">
        <f t="shared" si="232"/>
        <v>4051</v>
      </c>
      <c r="D642" s="7">
        <f>RANK(N642,(N642:P642,Q642:AE642))</f>
        <v>2</v>
      </c>
      <c r="E642" s="7">
        <f>RANK(O642,(N642:P642,Q642:AE642))</f>
        <v>1</v>
      </c>
      <c r="F642" s="7">
        <f>IF(P642&gt;0,RANK(P642,(N642:P642,Q642:AE642)),0)</f>
        <v>0</v>
      </c>
      <c r="G642" s="1">
        <f t="shared" si="233"/>
        <v>833</v>
      </c>
      <c r="H642" s="2">
        <f t="shared" si="222"/>
        <v>0.20562823994075538</v>
      </c>
      <c r="I642" s="2"/>
      <c r="J642" s="2">
        <f t="shared" si="234"/>
        <v>0.37867193285608491</v>
      </c>
      <c r="K642" s="2">
        <f t="shared" si="235"/>
        <v>0.58430017279684032</v>
      </c>
      <c r="L642" s="2">
        <f t="shared" si="236"/>
        <v>0</v>
      </c>
      <c r="M642" s="2">
        <f t="shared" si="237"/>
        <v>3.7027894347074763E-2</v>
      </c>
      <c r="N642" s="1">
        <v>1534</v>
      </c>
      <c r="O642" s="1">
        <v>2367</v>
      </c>
      <c r="R642" s="1">
        <v>101</v>
      </c>
      <c r="U642" s="1">
        <v>49</v>
      </c>
      <c r="AA642" s="1">
        <v>0</v>
      </c>
      <c r="AG642" s="7">
        <f>IF(Q642&gt;0,RANK(Q642,(N642:P642,Q642:AE642)),0)</f>
        <v>0</v>
      </c>
      <c r="AH642" s="7">
        <f>IF(R642&gt;0,RANK(R642,(N642:P642,Q642:AE642)),0)</f>
        <v>3</v>
      </c>
      <c r="AI642" s="7">
        <f>IF(T642&gt;0,RANK(T642,(N642:P642,Q642:AE642)),0)</f>
        <v>0</v>
      </c>
      <c r="AJ642" s="7">
        <f>IF(S642&gt;0,RANK(S642,(N642:P642,Q642:AE642)),0)</f>
        <v>0</v>
      </c>
      <c r="AK642" s="2">
        <f t="shared" si="238"/>
        <v>0</v>
      </c>
      <c r="AL642" s="2">
        <f t="shared" si="239"/>
        <v>2.4932115527030362E-2</v>
      </c>
      <c r="AM642" s="2">
        <f t="shared" si="240"/>
        <v>0</v>
      </c>
      <c r="AN642" s="2">
        <f t="shared" si="241"/>
        <v>0</v>
      </c>
      <c r="AP642" t="s">
        <v>1492</v>
      </c>
      <c r="AQ642" t="s">
        <v>2586</v>
      </c>
      <c r="AR642">
        <v>19</v>
      </c>
      <c r="AT642" s="104">
        <v>17</v>
      </c>
      <c r="AU642" s="102">
        <v>35</v>
      </c>
      <c r="AV642" s="108">
        <f t="shared" si="242"/>
        <v>17035</v>
      </c>
      <c r="AX642" s="7" t="s">
        <v>538</v>
      </c>
    </row>
    <row r="643" spans="1:50" hidden="1" outlineLevel="1">
      <c r="A643" t="s">
        <v>1891</v>
      </c>
      <c r="B643" t="s">
        <v>2586</v>
      </c>
      <c r="C643" s="1">
        <f t="shared" si="232"/>
        <v>24455</v>
      </c>
      <c r="D643" s="7">
        <f>RANK(N643,(N643:P643,Q643:AE643))</f>
        <v>2</v>
      </c>
      <c r="E643" s="7">
        <f>RANK(O643,(N643:P643,Q643:AE643))</f>
        <v>1</v>
      </c>
      <c r="F643" s="7">
        <f>IF(P643&gt;0,RANK(P643,(N643:P643,Q643:AE643)),0)</f>
        <v>0</v>
      </c>
      <c r="G643" s="1">
        <f t="shared" si="233"/>
        <v>2851</v>
      </c>
      <c r="H643" s="2">
        <f t="shared" ref="H643:H706" si="243">G643/C643</f>
        <v>0.11658147618074013</v>
      </c>
      <c r="I643" s="2"/>
      <c r="J643" s="2">
        <f t="shared" si="234"/>
        <v>0.41909629932529135</v>
      </c>
      <c r="K643" s="2">
        <f t="shared" si="235"/>
        <v>0.53567777550603146</v>
      </c>
      <c r="L643" s="2">
        <f t="shared" si="236"/>
        <v>0</v>
      </c>
      <c r="M643" s="2">
        <f t="shared" si="237"/>
        <v>4.5225925168677183E-2</v>
      </c>
      <c r="N643" s="1">
        <v>10249</v>
      </c>
      <c r="O643" s="1">
        <v>13100</v>
      </c>
      <c r="R643" s="1">
        <v>918</v>
      </c>
      <c r="U643" s="1">
        <v>188</v>
      </c>
      <c r="AA643" s="1">
        <v>0</v>
      </c>
      <c r="AG643" s="7">
        <f>IF(Q643&gt;0,RANK(Q643,(N643:P643,Q643:AE643)),0)</f>
        <v>0</v>
      </c>
      <c r="AH643" s="7">
        <f>IF(R643&gt;0,RANK(R643,(N643:P643,Q643:AE643)),0)</f>
        <v>3</v>
      </c>
      <c r="AI643" s="7">
        <f>IF(T643&gt;0,RANK(T643,(N643:P643,Q643:AE643)),0)</f>
        <v>0</v>
      </c>
      <c r="AJ643" s="7">
        <f>IF(S643&gt;0,RANK(S643,(N643:P643,Q643:AE643)),0)</f>
        <v>0</v>
      </c>
      <c r="AK643" s="2">
        <f t="shared" si="238"/>
        <v>0</v>
      </c>
      <c r="AL643" s="2">
        <f t="shared" si="239"/>
        <v>3.7538335718666938E-2</v>
      </c>
      <c r="AM643" s="2">
        <f t="shared" si="240"/>
        <v>0</v>
      </c>
      <c r="AN643" s="2">
        <f t="shared" si="241"/>
        <v>0</v>
      </c>
      <c r="AP643" t="s">
        <v>1891</v>
      </c>
      <c r="AQ643" t="s">
        <v>2586</v>
      </c>
      <c r="AR643">
        <v>14</v>
      </c>
      <c r="AT643" s="104">
        <v>17</v>
      </c>
      <c r="AU643" s="102">
        <v>37</v>
      </c>
      <c r="AV643" s="108">
        <f t="shared" si="242"/>
        <v>17037</v>
      </c>
      <c r="AX643" s="7" t="s">
        <v>538</v>
      </c>
    </row>
    <row r="644" spans="1:50" hidden="1" outlineLevel="1">
      <c r="A644" t="s">
        <v>2585</v>
      </c>
      <c r="B644" t="s">
        <v>2586</v>
      </c>
      <c r="C644" s="1">
        <f t="shared" si="232"/>
        <v>5428</v>
      </c>
      <c r="D644" s="7">
        <f>RANK(N644,(N644:P644,Q644:AE644))</f>
        <v>2</v>
      </c>
      <c r="E644" s="7">
        <f>RANK(O644,(N644:P644,Q644:AE644))</f>
        <v>1</v>
      </c>
      <c r="F644" s="7">
        <f>IF(P644&gt;0,RANK(P644,(N644:P644,Q644:AE644)),0)</f>
        <v>0</v>
      </c>
      <c r="G644" s="1">
        <f t="shared" si="233"/>
        <v>541</v>
      </c>
      <c r="H644" s="2">
        <f t="shared" si="243"/>
        <v>9.9668386145910101E-2</v>
      </c>
      <c r="I644" s="2"/>
      <c r="J644" s="2">
        <f t="shared" si="234"/>
        <v>0.43717759764185704</v>
      </c>
      <c r="K644" s="2">
        <f t="shared" si="235"/>
        <v>0.53684598378776716</v>
      </c>
      <c r="L644" s="2">
        <f t="shared" si="236"/>
        <v>0</v>
      </c>
      <c r="M644" s="2">
        <f t="shared" si="237"/>
        <v>2.5976418570375803E-2</v>
      </c>
      <c r="N644" s="1">
        <v>2373</v>
      </c>
      <c r="O644" s="1">
        <v>2914</v>
      </c>
      <c r="R644" s="1">
        <v>105</v>
      </c>
      <c r="U644" s="1">
        <v>36</v>
      </c>
      <c r="AA644" s="1">
        <v>0</v>
      </c>
      <c r="AG644" s="7">
        <f>IF(Q644&gt;0,RANK(Q644,(N644:P644,Q644:AE644)),0)</f>
        <v>0</v>
      </c>
      <c r="AH644" s="7">
        <f>IF(R644&gt;0,RANK(R644,(N644:P644,Q644:AE644)),0)</f>
        <v>3</v>
      </c>
      <c r="AI644" s="7">
        <f>IF(T644&gt;0,RANK(T644,(N644:P644,Q644:AE644)),0)</f>
        <v>0</v>
      </c>
      <c r="AJ644" s="7">
        <f>IF(S644&gt;0,RANK(S644,(N644:P644,Q644:AE644)),0)</f>
        <v>0</v>
      </c>
      <c r="AK644" s="2">
        <f t="shared" si="238"/>
        <v>0</v>
      </c>
      <c r="AL644" s="2">
        <f t="shared" si="239"/>
        <v>1.9344141488577746E-2</v>
      </c>
      <c r="AM644" s="2">
        <f t="shared" si="240"/>
        <v>0</v>
      </c>
      <c r="AN644" s="2">
        <f t="shared" si="241"/>
        <v>0</v>
      </c>
      <c r="AP644" t="s">
        <v>2585</v>
      </c>
      <c r="AQ644" t="s">
        <v>2586</v>
      </c>
      <c r="AR644">
        <v>15</v>
      </c>
      <c r="AT644" s="104">
        <v>17</v>
      </c>
      <c r="AU644" s="102">
        <v>39</v>
      </c>
      <c r="AV644" s="108">
        <f t="shared" si="242"/>
        <v>17039</v>
      </c>
      <c r="AX644" s="7" t="s">
        <v>538</v>
      </c>
    </row>
    <row r="645" spans="1:50" hidden="1" outlineLevel="1">
      <c r="A645" t="s">
        <v>2899</v>
      </c>
      <c r="B645" t="s">
        <v>2586</v>
      </c>
      <c r="C645" s="1">
        <f t="shared" si="232"/>
        <v>6110</v>
      </c>
      <c r="D645" s="7">
        <f>RANK(N645,(N645:P645,Q645:AE645))</f>
        <v>2</v>
      </c>
      <c r="E645" s="7">
        <f>RANK(O645,(N645:P645,Q645:AE645))</f>
        <v>1</v>
      </c>
      <c r="F645" s="7">
        <f>IF(P645&gt;0,RANK(P645,(N645:P645,Q645:AE645)),0)</f>
        <v>0</v>
      </c>
      <c r="G645" s="1">
        <f t="shared" si="233"/>
        <v>1203</v>
      </c>
      <c r="H645" s="2">
        <f t="shared" si="243"/>
        <v>0.19689034369885433</v>
      </c>
      <c r="I645" s="2"/>
      <c r="J645" s="2">
        <f t="shared" si="234"/>
        <v>0.38772504091653026</v>
      </c>
      <c r="K645" s="2">
        <f t="shared" si="235"/>
        <v>0.58461538461538465</v>
      </c>
      <c r="L645" s="2">
        <f t="shared" si="236"/>
        <v>0</v>
      </c>
      <c r="M645" s="2">
        <f t="shared" si="237"/>
        <v>2.7659574468085091E-2</v>
      </c>
      <c r="N645" s="1">
        <v>2369</v>
      </c>
      <c r="O645" s="1">
        <v>3572</v>
      </c>
      <c r="R645" s="1">
        <v>126</v>
      </c>
      <c r="U645" s="1">
        <v>43</v>
      </c>
      <c r="AA645" s="1">
        <v>0</v>
      </c>
      <c r="AG645" s="7">
        <f>IF(Q645&gt;0,RANK(Q645,(N645:P645,Q645:AE645)),0)</f>
        <v>0</v>
      </c>
      <c r="AH645" s="7">
        <f>IF(R645&gt;0,RANK(R645,(N645:P645,Q645:AE645)),0)</f>
        <v>3</v>
      </c>
      <c r="AI645" s="7">
        <f>IF(T645&gt;0,RANK(T645,(N645:P645,Q645:AE645)),0)</f>
        <v>0</v>
      </c>
      <c r="AJ645" s="7">
        <f>IF(S645&gt;0,RANK(S645,(N645:P645,Q645:AE645)),0)</f>
        <v>0</v>
      </c>
      <c r="AK645" s="2">
        <f t="shared" si="238"/>
        <v>0</v>
      </c>
      <c r="AL645" s="2">
        <f t="shared" si="239"/>
        <v>2.0621931260229133E-2</v>
      </c>
      <c r="AM645" s="2">
        <f t="shared" si="240"/>
        <v>0</v>
      </c>
      <c r="AN645" s="2">
        <f t="shared" si="241"/>
        <v>0</v>
      </c>
      <c r="AP645" t="s">
        <v>2899</v>
      </c>
      <c r="AQ645" t="s">
        <v>2586</v>
      </c>
      <c r="AR645">
        <v>15</v>
      </c>
      <c r="AT645" s="104">
        <v>17</v>
      </c>
      <c r="AU645" s="102">
        <v>41</v>
      </c>
      <c r="AV645" s="108">
        <f t="shared" si="242"/>
        <v>17041</v>
      </c>
      <c r="AX645" s="7" t="s">
        <v>538</v>
      </c>
    </row>
    <row r="646" spans="1:50" hidden="1" outlineLevel="1">
      <c r="A646" t="s">
        <v>1673</v>
      </c>
      <c r="B646" t="s">
        <v>2586</v>
      </c>
      <c r="C646" s="1">
        <f t="shared" si="232"/>
        <v>270959</v>
      </c>
      <c r="D646" s="7">
        <f>RANK(N646,(N646:P646,Q646:AE646))</f>
        <v>2</v>
      </c>
      <c r="E646" s="7">
        <f>RANK(O646,(N646:P646,Q646:AE646))</f>
        <v>1</v>
      </c>
      <c r="F646" s="7">
        <f>IF(P646&gt;0,RANK(P646,(N646:P646,Q646:AE646)),0)</f>
        <v>0</v>
      </c>
      <c r="G646" s="1">
        <f t="shared" si="233"/>
        <v>79633</v>
      </c>
      <c r="H646" s="2">
        <f t="shared" si="243"/>
        <v>0.29389317202971665</v>
      </c>
      <c r="I646" s="2"/>
      <c r="J646" s="2">
        <f t="shared" si="234"/>
        <v>0.338623186533756</v>
      </c>
      <c r="K646" s="2">
        <f t="shared" si="235"/>
        <v>0.63251635856347266</v>
      </c>
      <c r="L646" s="2">
        <f t="shared" si="236"/>
        <v>0</v>
      </c>
      <c r="M646" s="2">
        <f t="shared" si="237"/>
        <v>2.8860454902771338E-2</v>
      </c>
      <c r="N646" s="1">
        <v>91753</v>
      </c>
      <c r="O646" s="1">
        <v>171386</v>
      </c>
      <c r="R646" s="1">
        <v>6516</v>
      </c>
      <c r="U646" s="1">
        <v>1304</v>
      </c>
      <c r="AA646" s="1">
        <v>0</v>
      </c>
      <c r="AG646" s="7">
        <f>IF(Q646&gt;0,RANK(Q646,(N646:P646,Q646:AE646)),0)</f>
        <v>0</v>
      </c>
      <c r="AH646" s="7">
        <f>IF(R646&gt;0,RANK(R646,(N646:P646,Q646:AE646)),0)</f>
        <v>3</v>
      </c>
      <c r="AI646" s="7">
        <f>IF(T646&gt;0,RANK(T646,(N646:P646,Q646:AE646)),0)</f>
        <v>0</v>
      </c>
      <c r="AJ646" s="7">
        <f>IF(S646&gt;0,RANK(S646,(N646:P646,Q646:AE646)),0)</f>
        <v>0</v>
      </c>
      <c r="AK646" s="2">
        <f t="shared" si="238"/>
        <v>0</v>
      </c>
      <c r="AL646" s="2">
        <f t="shared" si="239"/>
        <v>2.4047918688805316E-2</v>
      </c>
      <c r="AM646" s="2">
        <f t="shared" si="240"/>
        <v>0</v>
      </c>
      <c r="AN646" s="2">
        <f t="shared" si="241"/>
        <v>0</v>
      </c>
      <c r="AP646" t="s">
        <v>1673</v>
      </c>
      <c r="AQ646" t="s">
        <v>2586</v>
      </c>
      <c r="AT646" s="104">
        <v>17</v>
      </c>
      <c r="AU646" s="102">
        <v>43</v>
      </c>
      <c r="AV646" s="108">
        <f t="shared" si="242"/>
        <v>17043</v>
      </c>
      <c r="AX646" s="7" t="s">
        <v>538</v>
      </c>
    </row>
    <row r="647" spans="1:50" hidden="1" outlineLevel="1">
      <c r="A647" t="s">
        <v>161</v>
      </c>
      <c r="B647" t="s">
        <v>2586</v>
      </c>
      <c r="C647" s="1">
        <f t="shared" si="232"/>
        <v>7627</v>
      </c>
      <c r="D647" s="7">
        <f>RANK(N647,(N647:P647,Q647:AE647))</f>
        <v>2</v>
      </c>
      <c r="E647" s="7">
        <f>RANK(O647,(N647:P647,Q647:AE647))</f>
        <v>1</v>
      </c>
      <c r="F647" s="7">
        <f>IF(P647&gt;0,RANK(P647,(N647:P647,Q647:AE647)),0)</f>
        <v>0</v>
      </c>
      <c r="G647" s="1">
        <f t="shared" si="233"/>
        <v>1040</v>
      </c>
      <c r="H647" s="2">
        <f t="shared" si="243"/>
        <v>0.13635767667497051</v>
      </c>
      <c r="I647" s="2"/>
      <c r="J647" s="2">
        <f t="shared" si="234"/>
        <v>0.41680870591320307</v>
      </c>
      <c r="K647" s="2">
        <f t="shared" si="235"/>
        <v>0.55316638258817363</v>
      </c>
      <c r="L647" s="2">
        <f t="shared" si="236"/>
        <v>0</v>
      </c>
      <c r="M647" s="2">
        <f t="shared" si="237"/>
        <v>3.0024911498623297E-2</v>
      </c>
      <c r="N647" s="1">
        <v>3179</v>
      </c>
      <c r="O647" s="1">
        <v>4219</v>
      </c>
      <c r="R647" s="1">
        <v>156</v>
      </c>
      <c r="U647" s="1">
        <v>73</v>
      </c>
      <c r="AA647" s="1">
        <v>0</v>
      </c>
      <c r="AG647" s="7">
        <f>IF(Q647&gt;0,RANK(Q647,(N647:P647,Q647:AE647)),0)</f>
        <v>0</v>
      </c>
      <c r="AH647" s="7">
        <f>IF(R647&gt;0,RANK(R647,(N647:P647,Q647:AE647)),0)</f>
        <v>3</v>
      </c>
      <c r="AI647" s="7">
        <f>IF(T647&gt;0,RANK(T647,(N647:P647,Q647:AE647)),0)</f>
        <v>0</v>
      </c>
      <c r="AJ647" s="7">
        <f>IF(S647&gt;0,RANK(S647,(N647:P647,Q647:AE647)),0)</f>
        <v>0</v>
      </c>
      <c r="AK647" s="2">
        <f t="shared" si="238"/>
        <v>0</v>
      </c>
      <c r="AL647" s="2">
        <f t="shared" si="239"/>
        <v>2.0453651501245576E-2</v>
      </c>
      <c r="AM647" s="2">
        <f t="shared" si="240"/>
        <v>0</v>
      </c>
      <c r="AN647" s="2">
        <f t="shared" si="241"/>
        <v>0</v>
      </c>
      <c r="AP647" t="s">
        <v>161</v>
      </c>
      <c r="AQ647" t="s">
        <v>2586</v>
      </c>
      <c r="AR647">
        <v>15</v>
      </c>
      <c r="AT647" s="104">
        <v>17</v>
      </c>
      <c r="AU647" s="102">
        <v>45</v>
      </c>
      <c r="AV647" s="108">
        <f t="shared" si="242"/>
        <v>17045</v>
      </c>
      <c r="AX647" s="7" t="s">
        <v>538</v>
      </c>
    </row>
    <row r="648" spans="1:50" hidden="1" outlineLevel="1">
      <c r="A648" t="s">
        <v>1034</v>
      </c>
      <c r="B648" t="s">
        <v>2586</v>
      </c>
      <c r="C648" s="1">
        <f t="shared" si="232"/>
        <v>2695</v>
      </c>
      <c r="D648" s="7">
        <f>RANK(N648,(N648:P648,Q648:AE648))</f>
        <v>2</v>
      </c>
      <c r="E648" s="7">
        <f>RANK(O648,(N648:P648,Q648:AE648))</f>
        <v>1</v>
      </c>
      <c r="F648" s="7">
        <f>IF(P648&gt;0,RANK(P648,(N648:P648,Q648:AE648)),0)</f>
        <v>0</v>
      </c>
      <c r="G648" s="1">
        <f t="shared" si="233"/>
        <v>1146</v>
      </c>
      <c r="H648" s="2">
        <f t="shared" si="243"/>
        <v>0.42523191094619667</v>
      </c>
      <c r="I648" s="2"/>
      <c r="J648" s="2">
        <f t="shared" si="234"/>
        <v>0.27940630797773652</v>
      </c>
      <c r="K648" s="2">
        <f t="shared" si="235"/>
        <v>0.70463821892393319</v>
      </c>
      <c r="L648" s="2">
        <f t="shared" si="236"/>
        <v>0</v>
      </c>
      <c r="M648" s="2">
        <f t="shared" si="237"/>
        <v>1.5955473098330342E-2</v>
      </c>
      <c r="N648" s="1">
        <v>753</v>
      </c>
      <c r="O648" s="1">
        <v>1899</v>
      </c>
      <c r="R648" s="1">
        <v>22</v>
      </c>
      <c r="U648" s="1">
        <v>21</v>
      </c>
      <c r="AA648" s="1">
        <v>0</v>
      </c>
      <c r="AG648" s="7">
        <f>IF(Q648&gt;0,RANK(Q648,(N648:P648,Q648:AE648)),0)</f>
        <v>0</v>
      </c>
      <c r="AH648" s="7">
        <f>IF(R648&gt;0,RANK(R648,(N648:P648,Q648:AE648)),0)</f>
        <v>3</v>
      </c>
      <c r="AI648" s="7">
        <f>IF(T648&gt;0,RANK(T648,(N648:P648,Q648:AE648)),0)</f>
        <v>0</v>
      </c>
      <c r="AJ648" s="7">
        <f>IF(S648&gt;0,RANK(S648,(N648:P648,Q648:AE648)),0)</f>
        <v>0</v>
      </c>
      <c r="AK648" s="2">
        <f t="shared" si="238"/>
        <v>0</v>
      </c>
      <c r="AL648" s="2">
        <f t="shared" si="239"/>
        <v>8.1632653061224497E-3</v>
      </c>
      <c r="AM648" s="2">
        <f t="shared" si="240"/>
        <v>0</v>
      </c>
      <c r="AN648" s="2">
        <f t="shared" si="241"/>
        <v>0</v>
      </c>
      <c r="AP648" t="s">
        <v>1034</v>
      </c>
      <c r="AQ648" t="s">
        <v>2586</v>
      </c>
      <c r="AR648">
        <v>19</v>
      </c>
      <c r="AT648" s="104">
        <v>17</v>
      </c>
      <c r="AU648" s="102">
        <v>47</v>
      </c>
      <c r="AV648" s="108">
        <f t="shared" si="242"/>
        <v>17047</v>
      </c>
      <c r="AX648" s="7" t="s">
        <v>538</v>
      </c>
    </row>
    <row r="649" spans="1:50" hidden="1" outlineLevel="1">
      <c r="A649" t="s">
        <v>711</v>
      </c>
      <c r="B649" t="s">
        <v>2586</v>
      </c>
      <c r="C649" s="1">
        <f t="shared" si="232"/>
        <v>12658</v>
      </c>
      <c r="D649" s="7">
        <f>RANK(N649,(N649:P649,Q649:AE649))</f>
        <v>2</v>
      </c>
      <c r="E649" s="7">
        <f>RANK(O649,(N649:P649,Q649:AE649))</f>
        <v>1</v>
      </c>
      <c r="F649" s="7">
        <f>IF(P649&gt;0,RANK(P649,(N649:P649,Q649:AE649)),0)</f>
        <v>0</v>
      </c>
      <c r="G649" s="1">
        <f t="shared" si="233"/>
        <v>4183</v>
      </c>
      <c r="H649" s="2">
        <f t="shared" si="243"/>
        <v>0.33046294833306999</v>
      </c>
      <c r="I649" s="2"/>
      <c r="J649" s="2">
        <f t="shared" si="234"/>
        <v>0.31339864117554117</v>
      </c>
      <c r="K649" s="2">
        <f t="shared" si="235"/>
        <v>0.64386158950861117</v>
      </c>
      <c r="L649" s="2">
        <f t="shared" si="236"/>
        <v>0</v>
      </c>
      <c r="M649" s="2">
        <f t="shared" si="237"/>
        <v>4.2739769315847664E-2</v>
      </c>
      <c r="N649" s="1">
        <v>3967</v>
      </c>
      <c r="O649" s="1">
        <v>8150</v>
      </c>
      <c r="R649" s="1">
        <v>432</v>
      </c>
      <c r="U649" s="1">
        <v>109</v>
      </c>
      <c r="AA649" s="1">
        <v>0</v>
      </c>
      <c r="AG649" s="7">
        <f>IF(Q649&gt;0,RANK(Q649,(N649:P649,Q649:AE649)),0)</f>
        <v>0</v>
      </c>
      <c r="AH649" s="7">
        <f>IF(R649&gt;0,RANK(R649,(N649:P649,Q649:AE649)),0)</f>
        <v>3</v>
      </c>
      <c r="AI649" s="7">
        <f>IF(T649&gt;0,RANK(T649,(N649:P649,Q649:AE649)),0)</f>
        <v>0</v>
      </c>
      <c r="AJ649" s="7">
        <f>IF(S649&gt;0,RANK(S649,(N649:P649,Q649:AE649)),0)</f>
        <v>0</v>
      </c>
      <c r="AK649" s="2">
        <f t="shared" si="238"/>
        <v>0</v>
      </c>
      <c r="AL649" s="2">
        <f t="shared" si="239"/>
        <v>3.4128614315057669E-2</v>
      </c>
      <c r="AM649" s="2">
        <f t="shared" si="240"/>
        <v>0</v>
      </c>
      <c r="AN649" s="2">
        <f t="shared" si="241"/>
        <v>0</v>
      </c>
      <c r="AP649" t="s">
        <v>711</v>
      </c>
      <c r="AQ649" t="s">
        <v>2586</v>
      </c>
      <c r="AR649">
        <v>19</v>
      </c>
      <c r="AT649" s="104">
        <v>17</v>
      </c>
      <c r="AU649" s="102">
        <v>49</v>
      </c>
      <c r="AV649" s="108">
        <f t="shared" si="242"/>
        <v>17049</v>
      </c>
      <c r="AX649" s="7" t="s">
        <v>538</v>
      </c>
    </row>
    <row r="650" spans="1:50" hidden="1" outlineLevel="1">
      <c r="A650" t="s">
        <v>1709</v>
      </c>
      <c r="B650" t="s">
        <v>2586</v>
      </c>
      <c r="C650" s="1">
        <f t="shared" si="232"/>
        <v>7951</v>
      </c>
      <c r="D650" s="7">
        <f>RANK(N650,(N650:P650,Q650:AE650))</f>
        <v>2</v>
      </c>
      <c r="E650" s="7">
        <f>RANK(O650,(N650:P650,Q650:AE650))</f>
        <v>1</v>
      </c>
      <c r="F650" s="7">
        <f>IF(P650&gt;0,RANK(P650,(N650:P650,Q650:AE650)),0)</f>
        <v>0</v>
      </c>
      <c r="G650" s="1">
        <f t="shared" si="233"/>
        <v>346</v>
      </c>
      <c r="H650" s="2">
        <f t="shared" si="243"/>
        <v>4.3516538800150925E-2</v>
      </c>
      <c r="I650" s="2"/>
      <c r="J650" s="2">
        <f t="shared" si="234"/>
        <v>0.46258332285247139</v>
      </c>
      <c r="K650" s="2">
        <f t="shared" si="235"/>
        <v>0.50609986165262233</v>
      </c>
      <c r="L650" s="2">
        <f t="shared" si="236"/>
        <v>0</v>
      </c>
      <c r="M650" s="2">
        <f t="shared" si="237"/>
        <v>3.131681549490628E-2</v>
      </c>
      <c r="N650" s="1">
        <v>3678</v>
      </c>
      <c r="O650" s="1">
        <v>4024</v>
      </c>
      <c r="R650" s="1">
        <v>183</v>
      </c>
      <c r="U650" s="1">
        <v>66</v>
      </c>
      <c r="AA650" s="1">
        <v>0</v>
      </c>
      <c r="AG650" s="7">
        <f>IF(Q650&gt;0,RANK(Q650,(N650:P650,Q650:AE650)),0)</f>
        <v>0</v>
      </c>
      <c r="AH650" s="7">
        <f>IF(R650&gt;0,RANK(R650,(N650:P650,Q650:AE650)),0)</f>
        <v>3</v>
      </c>
      <c r="AI650" s="7">
        <f>IF(T650&gt;0,RANK(T650,(N650:P650,Q650:AE650)),0)</f>
        <v>0</v>
      </c>
      <c r="AJ650" s="7">
        <f>IF(S650&gt;0,RANK(S650,(N650:P650,Q650:AE650)),0)</f>
        <v>0</v>
      </c>
      <c r="AK650" s="2">
        <f t="shared" si="238"/>
        <v>0</v>
      </c>
      <c r="AL650" s="2">
        <f t="shared" si="239"/>
        <v>2.3015972833605836E-2</v>
      </c>
      <c r="AM650" s="2">
        <f t="shared" si="240"/>
        <v>0</v>
      </c>
      <c r="AN650" s="2">
        <f t="shared" si="241"/>
        <v>0</v>
      </c>
      <c r="AP650" t="s">
        <v>1709</v>
      </c>
      <c r="AQ650" t="s">
        <v>2586</v>
      </c>
      <c r="AR650">
        <v>20</v>
      </c>
      <c r="AT650" s="104">
        <v>17</v>
      </c>
      <c r="AU650" s="102">
        <v>51</v>
      </c>
      <c r="AV650" s="108">
        <f t="shared" si="242"/>
        <v>17051</v>
      </c>
      <c r="AX650" s="7" t="s">
        <v>538</v>
      </c>
    </row>
    <row r="651" spans="1:50" hidden="1" outlineLevel="1">
      <c r="A651" t="s">
        <v>935</v>
      </c>
      <c r="B651" t="s">
        <v>2586</v>
      </c>
      <c r="C651" s="1">
        <f t="shared" si="232"/>
        <v>4738</v>
      </c>
      <c r="D651" s="7">
        <f>RANK(N651,(N651:P651,Q651:AE651))</f>
        <v>2</v>
      </c>
      <c r="E651" s="7">
        <f>RANK(O651,(N651:P651,Q651:AE651))</f>
        <v>1</v>
      </c>
      <c r="F651" s="7">
        <f>IF(P651&gt;0,RANK(P651,(N651:P651,Q651:AE651)),0)</f>
        <v>0</v>
      </c>
      <c r="G651" s="1">
        <f t="shared" si="233"/>
        <v>1405</v>
      </c>
      <c r="H651" s="2">
        <f t="shared" si="243"/>
        <v>0.29653862389193753</v>
      </c>
      <c r="I651" s="2"/>
      <c r="J651" s="2">
        <f t="shared" si="234"/>
        <v>0.3374841705360912</v>
      </c>
      <c r="K651" s="2">
        <f t="shared" si="235"/>
        <v>0.63402279442802867</v>
      </c>
      <c r="L651" s="2">
        <f t="shared" si="236"/>
        <v>0</v>
      </c>
      <c r="M651" s="2">
        <f t="shared" si="237"/>
        <v>2.8493035035880188E-2</v>
      </c>
      <c r="N651" s="1">
        <v>1599</v>
      </c>
      <c r="O651" s="1">
        <v>3004</v>
      </c>
      <c r="R651" s="1">
        <v>105</v>
      </c>
      <c r="U651" s="1">
        <v>30</v>
      </c>
      <c r="AA651" s="1">
        <v>0</v>
      </c>
      <c r="AG651" s="7">
        <f>IF(Q651&gt;0,RANK(Q651,(N651:P651,Q651:AE651)),0)</f>
        <v>0</v>
      </c>
      <c r="AH651" s="7">
        <f>IF(R651&gt;0,RANK(R651,(N651:P651,Q651:AE651)),0)</f>
        <v>3</v>
      </c>
      <c r="AI651" s="7">
        <f>IF(T651&gt;0,RANK(T651,(N651:P651,Q651:AE651)),0)</f>
        <v>0</v>
      </c>
      <c r="AJ651" s="7">
        <f>IF(S651&gt;0,RANK(S651,(N651:P651,Q651:AE651)),0)</f>
        <v>0</v>
      </c>
      <c r="AK651" s="2">
        <f t="shared" si="238"/>
        <v>0</v>
      </c>
      <c r="AL651" s="2">
        <f t="shared" si="239"/>
        <v>2.2161249472351204E-2</v>
      </c>
      <c r="AM651" s="2">
        <f t="shared" si="240"/>
        <v>0</v>
      </c>
      <c r="AN651" s="2">
        <f t="shared" si="241"/>
        <v>0</v>
      </c>
      <c r="AP651" t="s">
        <v>935</v>
      </c>
      <c r="AQ651" t="s">
        <v>2586</v>
      </c>
      <c r="AR651">
        <v>15</v>
      </c>
      <c r="AT651" s="104">
        <v>17</v>
      </c>
      <c r="AU651" s="102">
        <v>53</v>
      </c>
      <c r="AV651" s="108">
        <f t="shared" si="242"/>
        <v>17053</v>
      </c>
      <c r="AX651" s="7" t="s">
        <v>538</v>
      </c>
    </row>
    <row r="652" spans="1:50" hidden="1" outlineLevel="1">
      <c r="A652" t="s">
        <v>957</v>
      </c>
      <c r="B652" t="s">
        <v>2586</v>
      </c>
      <c r="C652" s="1">
        <f t="shared" si="232"/>
        <v>14687</v>
      </c>
      <c r="D652" s="7">
        <f>RANK(N652,(N652:P652,Q652:AE652))</f>
        <v>1</v>
      </c>
      <c r="E652" s="7">
        <f>RANK(O652,(N652:P652,Q652:AE652))</f>
        <v>2</v>
      </c>
      <c r="F652" s="7">
        <f>IF(P652&gt;0,RANK(P652,(N652:P652,Q652:AE652)),0)</f>
        <v>0</v>
      </c>
      <c r="G652" s="1">
        <f t="shared" si="233"/>
        <v>2694</v>
      </c>
      <c r="H652" s="2">
        <f t="shared" si="243"/>
        <v>0.18342752093688297</v>
      </c>
      <c r="I652" s="2"/>
      <c r="J652" s="2">
        <f t="shared" si="234"/>
        <v>0.58323687614897524</v>
      </c>
      <c r="K652" s="2">
        <f t="shared" si="235"/>
        <v>0.39980935521209232</v>
      </c>
      <c r="L652" s="2">
        <f t="shared" si="236"/>
        <v>0</v>
      </c>
      <c r="M652" s="2">
        <f t="shared" si="237"/>
        <v>1.6953768638932443E-2</v>
      </c>
      <c r="N652" s="1">
        <v>8566</v>
      </c>
      <c r="O652" s="1">
        <v>5872</v>
      </c>
      <c r="R652" s="1">
        <v>167</v>
      </c>
      <c r="U652" s="1">
        <v>82</v>
      </c>
      <c r="AA652" s="1">
        <v>0</v>
      </c>
      <c r="AG652" s="7">
        <f>IF(Q652&gt;0,RANK(Q652,(N652:P652,Q652:AE652)),0)</f>
        <v>0</v>
      </c>
      <c r="AH652" s="7">
        <f>IF(R652&gt;0,RANK(R652,(N652:P652,Q652:AE652)),0)</f>
        <v>3</v>
      </c>
      <c r="AI652" s="7">
        <f>IF(T652&gt;0,RANK(T652,(N652:P652,Q652:AE652)),0)</f>
        <v>0</v>
      </c>
      <c r="AJ652" s="7">
        <f>IF(S652&gt;0,RANK(S652,(N652:P652,Q652:AE652)),0)</f>
        <v>0</v>
      </c>
      <c r="AK652" s="2">
        <f t="shared" si="238"/>
        <v>0</v>
      </c>
      <c r="AL652" s="2">
        <f t="shared" si="239"/>
        <v>1.1370599850207667E-2</v>
      </c>
      <c r="AM652" s="2">
        <f t="shared" si="240"/>
        <v>0</v>
      </c>
      <c r="AN652" s="2">
        <f t="shared" si="241"/>
        <v>0</v>
      </c>
      <c r="AP652" t="s">
        <v>957</v>
      </c>
      <c r="AQ652" t="s">
        <v>2586</v>
      </c>
      <c r="AR652">
        <v>19</v>
      </c>
      <c r="AT652" s="104">
        <v>17</v>
      </c>
      <c r="AU652" s="102">
        <v>55</v>
      </c>
      <c r="AV652" s="108">
        <f t="shared" si="242"/>
        <v>17055</v>
      </c>
      <c r="AX652" s="7" t="s">
        <v>538</v>
      </c>
    </row>
    <row r="653" spans="1:50" hidden="1" outlineLevel="1">
      <c r="A653" t="s">
        <v>535</v>
      </c>
      <c r="B653" t="s">
        <v>2586</v>
      </c>
      <c r="C653" s="1">
        <f t="shared" si="232"/>
        <v>12806</v>
      </c>
      <c r="D653" s="7">
        <f>RANK(N653,(N653:P653,Q653:AE653))</f>
        <v>1</v>
      </c>
      <c r="E653" s="7">
        <f>RANK(O653,(N653:P653,Q653:AE653))</f>
        <v>2</v>
      </c>
      <c r="F653" s="7">
        <f>IF(P653&gt;0,RANK(P653,(N653:P653,Q653:AE653)),0)</f>
        <v>0</v>
      </c>
      <c r="G653" s="1">
        <f t="shared" si="233"/>
        <v>1710</v>
      </c>
      <c r="H653" s="2">
        <f t="shared" si="243"/>
        <v>0.13353115727002968</v>
      </c>
      <c r="I653" s="2"/>
      <c r="J653" s="2">
        <f t="shared" si="234"/>
        <v>0.5502108386693737</v>
      </c>
      <c r="K653" s="2">
        <f t="shared" si="235"/>
        <v>0.41667968139934408</v>
      </c>
      <c r="L653" s="2">
        <f t="shared" si="236"/>
        <v>0</v>
      </c>
      <c r="M653" s="2">
        <f t="shared" si="237"/>
        <v>3.3109479931282215E-2</v>
      </c>
      <c r="N653" s="1">
        <v>7046</v>
      </c>
      <c r="O653" s="1">
        <v>5336</v>
      </c>
      <c r="R653" s="1">
        <v>326</v>
      </c>
      <c r="U653" s="1">
        <v>98</v>
      </c>
      <c r="AA653" s="1">
        <v>0</v>
      </c>
      <c r="AG653" s="7">
        <f>IF(Q653&gt;0,RANK(Q653,(N653:P653,Q653:AE653)),0)</f>
        <v>0</v>
      </c>
      <c r="AH653" s="7">
        <f>IF(R653&gt;0,RANK(R653,(N653:P653,Q653:AE653)),0)</f>
        <v>3</v>
      </c>
      <c r="AI653" s="7">
        <f>IF(T653&gt;0,RANK(T653,(N653:P653,Q653:AE653)),0)</f>
        <v>0</v>
      </c>
      <c r="AJ653" s="7">
        <f>IF(S653&gt;0,RANK(S653,(N653:P653,Q653:AE653)),0)</f>
        <v>0</v>
      </c>
      <c r="AK653" s="2">
        <f t="shared" si="238"/>
        <v>0</v>
      </c>
      <c r="AL653" s="2">
        <f t="shared" si="239"/>
        <v>2.5456817116976418E-2</v>
      </c>
      <c r="AM653" s="2">
        <f t="shared" si="240"/>
        <v>0</v>
      </c>
      <c r="AN653" s="2">
        <f t="shared" si="241"/>
        <v>0</v>
      </c>
      <c r="AP653" t="s">
        <v>535</v>
      </c>
      <c r="AQ653" t="s">
        <v>2586</v>
      </c>
      <c r="AR653">
        <v>17</v>
      </c>
      <c r="AT653" s="104">
        <v>17</v>
      </c>
      <c r="AU653" s="102">
        <v>57</v>
      </c>
      <c r="AV653" s="108">
        <f t="shared" si="242"/>
        <v>17057</v>
      </c>
      <c r="AX653" s="7" t="s">
        <v>538</v>
      </c>
    </row>
    <row r="654" spans="1:50" hidden="1" outlineLevel="1">
      <c r="A654" t="s">
        <v>2001</v>
      </c>
      <c r="B654" t="s">
        <v>2586</v>
      </c>
      <c r="C654" s="1">
        <f t="shared" si="232"/>
        <v>3067</v>
      </c>
      <c r="D654" s="7">
        <f>RANK(N654,(N654:P654,Q654:AE654))</f>
        <v>1</v>
      </c>
      <c r="E654" s="7">
        <f>RANK(O654,(N654:P654,Q654:AE654))</f>
        <v>2</v>
      </c>
      <c r="F654" s="7">
        <f>IF(P654&gt;0,RANK(P654,(N654:P654,Q654:AE654)),0)</f>
        <v>0</v>
      </c>
      <c r="G654" s="1">
        <f t="shared" si="233"/>
        <v>780</v>
      </c>
      <c r="H654" s="2">
        <f t="shared" si="243"/>
        <v>0.25432018258884903</v>
      </c>
      <c r="I654" s="2"/>
      <c r="J654" s="2">
        <f t="shared" si="234"/>
        <v>0.6155852624714705</v>
      </c>
      <c r="K654" s="2">
        <f t="shared" si="235"/>
        <v>0.36126507988262146</v>
      </c>
      <c r="L654" s="2">
        <f t="shared" si="236"/>
        <v>0</v>
      </c>
      <c r="M654" s="2">
        <f t="shared" si="237"/>
        <v>2.3149657645908039E-2</v>
      </c>
      <c r="N654" s="1">
        <v>1888</v>
      </c>
      <c r="O654" s="1">
        <v>1108</v>
      </c>
      <c r="R654" s="1">
        <v>46</v>
      </c>
      <c r="U654" s="1">
        <v>25</v>
      </c>
      <c r="AA654" s="1">
        <v>0</v>
      </c>
      <c r="AG654" s="7">
        <f>IF(Q654&gt;0,RANK(Q654,(N654:P654,Q654:AE654)),0)</f>
        <v>0</v>
      </c>
      <c r="AH654" s="7">
        <f>IF(R654&gt;0,RANK(R654,(N654:P654,Q654:AE654)),0)</f>
        <v>3</v>
      </c>
      <c r="AI654" s="7">
        <f>IF(T654&gt;0,RANK(T654,(N654:P654,Q654:AE654)),0)</f>
        <v>0</v>
      </c>
      <c r="AJ654" s="7">
        <f>IF(S654&gt;0,RANK(S654,(N654:P654,Q654:AE654)),0)</f>
        <v>0</v>
      </c>
      <c r="AK654" s="2">
        <f t="shared" si="238"/>
        <v>0</v>
      </c>
      <c r="AL654" s="2">
        <f t="shared" si="239"/>
        <v>1.4998369742419302E-2</v>
      </c>
      <c r="AM654" s="2">
        <f t="shared" si="240"/>
        <v>0</v>
      </c>
      <c r="AN654" s="2">
        <f t="shared" si="241"/>
        <v>0</v>
      </c>
      <c r="AP654" t="s">
        <v>2001</v>
      </c>
      <c r="AQ654" t="s">
        <v>2586</v>
      </c>
      <c r="AR654">
        <v>19</v>
      </c>
      <c r="AT654" s="104">
        <v>17</v>
      </c>
      <c r="AU654" s="102">
        <v>59</v>
      </c>
      <c r="AV654" s="108">
        <f t="shared" si="242"/>
        <v>17059</v>
      </c>
      <c r="AX654" s="7" t="s">
        <v>538</v>
      </c>
    </row>
    <row r="655" spans="1:50" hidden="1" outlineLevel="1">
      <c r="A655" t="s">
        <v>1193</v>
      </c>
      <c r="B655" t="s">
        <v>2586</v>
      </c>
      <c r="C655" s="1">
        <f t="shared" si="232"/>
        <v>4839</v>
      </c>
      <c r="D655" s="7">
        <f>RANK(N655,(N655:P655,Q655:AE655))</f>
        <v>1</v>
      </c>
      <c r="E655" s="7">
        <f>RANK(O655,(N655:P655,Q655:AE655))</f>
        <v>2</v>
      </c>
      <c r="F655" s="7">
        <f>IF(P655&gt;0,RANK(P655,(N655:P655,Q655:AE655)),0)</f>
        <v>0</v>
      </c>
      <c r="G655" s="1">
        <f t="shared" si="233"/>
        <v>114</v>
      </c>
      <c r="H655" s="2">
        <f t="shared" si="243"/>
        <v>2.3558586484810913E-2</v>
      </c>
      <c r="I655" s="2"/>
      <c r="J655" s="2">
        <f t="shared" si="234"/>
        <v>0.49741682165736723</v>
      </c>
      <c r="K655" s="2">
        <f t="shared" si="235"/>
        <v>0.47385823517255632</v>
      </c>
      <c r="L655" s="2">
        <f t="shared" si="236"/>
        <v>0</v>
      </c>
      <c r="M655" s="2">
        <f t="shared" si="237"/>
        <v>2.8724943170076456E-2</v>
      </c>
      <c r="N655" s="1">
        <v>2407</v>
      </c>
      <c r="O655" s="1">
        <v>2293</v>
      </c>
      <c r="R655" s="1">
        <v>103</v>
      </c>
      <c r="U655" s="1">
        <v>36</v>
      </c>
      <c r="AA655" s="1">
        <v>0</v>
      </c>
      <c r="AG655" s="7">
        <f>IF(Q655&gt;0,RANK(Q655,(N655:P655,Q655:AE655)),0)</f>
        <v>0</v>
      </c>
      <c r="AH655" s="7">
        <f>IF(R655&gt;0,RANK(R655,(N655:P655,Q655:AE655)),0)</f>
        <v>3</v>
      </c>
      <c r="AI655" s="7">
        <f>IF(T655&gt;0,RANK(T655,(N655:P655,Q655:AE655)),0)</f>
        <v>0</v>
      </c>
      <c r="AJ655" s="7">
        <f>IF(S655&gt;0,RANK(S655,(N655:P655,Q655:AE655)),0)</f>
        <v>0</v>
      </c>
      <c r="AK655" s="2">
        <f t="shared" si="238"/>
        <v>0</v>
      </c>
      <c r="AL655" s="2">
        <f t="shared" si="239"/>
        <v>2.1285389543294068E-2</v>
      </c>
      <c r="AM655" s="2">
        <f t="shared" si="240"/>
        <v>0</v>
      </c>
      <c r="AN655" s="2">
        <f t="shared" si="241"/>
        <v>0</v>
      </c>
      <c r="AP655" t="s">
        <v>1193</v>
      </c>
      <c r="AQ655" t="s">
        <v>2586</v>
      </c>
      <c r="AR655">
        <v>20</v>
      </c>
      <c r="AT655" s="104">
        <v>17</v>
      </c>
      <c r="AU655" s="102">
        <v>61</v>
      </c>
      <c r="AV655" s="108">
        <f t="shared" si="242"/>
        <v>17061</v>
      </c>
      <c r="AX655" s="7" t="s">
        <v>538</v>
      </c>
    </row>
    <row r="656" spans="1:50" hidden="1" outlineLevel="1">
      <c r="A656" t="s">
        <v>2937</v>
      </c>
      <c r="B656" t="s">
        <v>2586</v>
      </c>
      <c r="C656" s="1">
        <f t="shared" si="232"/>
        <v>13530</v>
      </c>
      <c r="D656" s="7">
        <f>RANK(N656,(N656:P656,Q656:AE656))</f>
        <v>2</v>
      </c>
      <c r="E656" s="7">
        <f>RANK(O656,(N656:P656,Q656:AE656))</f>
        <v>1</v>
      </c>
      <c r="F656" s="7">
        <f>IF(P656&gt;0,RANK(P656,(N656:P656,Q656:AE656)),0)</f>
        <v>0</v>
      </c>
      <c r="G656" s="1">
        <f t="shared" si="233"/>
        <v>1784</v>
      </c>
      <c r="H656" s="2">
        <f t="shared" si="243"/>
        <v>0.13185513673318552</v>
      </c>
      <c r="I656" s="2"/>
      <c r="J656" s="2">
        <f t="shared" si="234"/>
        <v>0.41670362158167035</v>
      </c>
      <c r="K656" s="2">
        <f t="shared" si="235"/>
        <v>0.5485587583148559</v>
      </c>
      <c r="L656" s="2">
        <f t="shared" si="236"/>
        <v>0</v>
      </c>
      <c r="M656" s="2">
        <f t="shared" si="237"/>
        <v>3.4737620103473699E-2</v>
      </c>
      <c r="N656" s="1">
        <v>5638</v>
      </c>
      <c r="O656" s="1">
        <v>7422</v>
      </c>
      <c r="R656" s="1">
        <v>401</v>
      </c>
      <c r="U656" s="1">
        <v>69</v>
      </c>
      <c r="AA656" s="1">
        <v>0</v>
      </c>
      <c r="AG656" s="7">
        <f>IF(Q656&gt;0,RANK(Q656,(N656:P656,Q656:AE656)),0)</f>
        <v>0</v>
      </c>
      <c r="AH656" s="7">
        <f>IF(R656&gt;0,RANK(R656,(N656:P656,Q656:AE656)),0)</f>
        <v>3</v>
      </c>
      <c r="AI656" s="7">
        <f>IF(T656&gt;0,RANK(T656,(N656:P656,Q656:AE656)),0)</f>
        <v>0</v>
      </c>
      <c r="AJ656" s="7">
        <f>IF(S656&gt;0,RANK(S656,(N656:P656,Q656:AE656)),0)</f>
        <v>0</v>
      </c>
      <c r="AK656" s="2">
        <f t="shared" si="238"/>
        <v>0</v>
      </c>
      <c r="AL656" s="2">
        <f t="shared" si="239"/>
        <v>2.9637841832963783E-2</v>
      </c>
      <c r="AM656" s="2">
        <f t="shared" si="240"/>
        <v>0</v>
      </c>
      <c r="AN656" s="2">
        <f t="shared" si="241"/>
        <v>0</v>
      </c>
      <c r="AP656" t="s">
        <v>2937</v>
      </c>
      <c r="AQ656" t="s">
        <v>2586</v>
      </c>
      <c r="AR656">
        <v>11</v>
      </c>
      <c r="AT656" s="104">
        <v>17</v>
      </c>
      <c r="AU656" s="102">
        <v>63</v>
      </c>
      <c r="AV656" s="108">
        <f t="shared" si="242"/>
        <v>17063</v>
      </c>
      <c r="AX656" s="7" t="s">
        <v>538</v>
      </c>
    </row>
    <row r="657" spans="1:50" hidden="1" outlineLevel="1">
      <c r="A657" t="s">
        <v>466</v>
      </c>
      <c r="B657" t="s">
        <v>2586</v>
      </c>
      <c r="C657" s="1">
        <f t="shared" ref="C657:C688" si="244">SUM(N657:AE657)</f>
        <v>4180</v>
      </c>
      <c r="D657" s="7">
        <f>RANK(N657,(N657:P657,Q657:AE657))</f>
        <v>1</v>
      </c>
      <c r="E657" s="7">
        <f>RANK(O657,(N657:P657,Q657:AE657))</f>
        <v>2</v>
      </c>
      <c r="F657" s="7">
        <f>IF(P657&gt;0,RANK(P657,(N657:P657,Q657:AE657)),0)</f>
        <v>0</v>
      </c>
      <c r="G657" s="1">
        <f t="shared" ref="G657:G688" si="245">MAX(N657:P657)-LARGE(N657:P657,2)</f>
        <v>178</v>
      </c>
      <c r="H657" s="2">
        <f t="shared" si="243"/>
        <v>4.2583732057416265E-2</v>
      </c>
      <c r="I657" s="2"/>
      <c r="J657" s="2">
        <f t="shared" ref="J657:J688" si="246">IF($C657=0,"-",N657/$C657)</f>
        <v>0.51291866028708133</v>
      </c>
      <c r="K657" s="2">
        <f t="shared" ref="K657:K688" si="247">IF($C657=0,"-",O657/$C657)</f>
        <v>0.47033492822966505</v>
      </c>
      <c r="L657" s="2">
        <f t="shared" ref="L657:L688" si="248">IF($C657=0,"-",P657/$C657)</f>
        <v>0</v>
      </c>
      <c r="M657" s="2">
        <f t="shared" ref="M657:M688" si="249">IF(C657=0,"-",(1-J657-K657-L657))</f>
        <v>1.674641148325362E-2</v>
      </c>
      <c r="N657" s="1">
        <v>2144</v>
      </c>
      <c r="O657" s="1">
        <v>1966</v>
      </c>
      <c r="R657" s="1">
        <v>53</v>
      </c>
      <c r="U657" s="1">
        <v>17</v>
      </c>
      <c r="AA657" s="1">
        <v>0</v>
      </c>
      <c r="AG657" s="7">
        <f>IF(Q657&gt;0,RANK(Q657,(N657:P657,Q657:AE657)),0)</f>
        <v>0</v>
      </c>
      <c r="AH657" s="7">
        <f>IF(R657&gt;0,RANK(R657,(N657:P657,Q657:AE657)),0)</f>
        <v>3</v>
      </c>
      <c r="AI657" s="7">
        <f>IF(T657&gt;0,RANK(T657,(N657:P657,Q657:AE657)),0)</f>
        <v>0</v>
      </c>
      <c r="AJ657" s="7">
        <f>IF(S657&gt;0,RANK(S657,(N657:P657,Q657:AE657)),0)</f>
        <v>0</v>
      </c>
      <c r="AK657" s="2">
        <f t="shared" ref="AK657:AK688" si="250">IF($C657=0,"-",Q657/$C657)</f>
        <v>0</v>
      </c>
      <c r="AL657" s="2">
        <f t="shared" ref="AL657:AL688" si="251">IF($C657=0,"-",R657/$C657)</f>
        <v>1.2679425837320573E-2</v>
      </c>
      <c r="AM657" s="2">
        <f t="shared" ref="AM657:AM688" si="252">IF($C657=0,"-",T657/$C657)</f>
        <v>0</v>
      </c>
      <c r="AN657" s="2">
        <f t="shared" ref="AN657:AN688" si="253">IF($C657=0,"-",S657/$C657)</f>
        <v>0</v>
      </c>
      <c r="AP657" t="s">
        <v>466</v>
      </c>
      <c r="AQ657" t="s">
        <v>2586</v>
      </c>
      <c r="AR657">
        <v>19</v>
      </c>
      <c r="AT657" s="104">
        <v>17</v>
      </c>
      <c r="AU657" s="102">
        <v>65</v>
      </c>
      <c r="AV657" s="108">
        <f t="shared" ref="AV657:AV688" si="254">AT657*1000+AU657</f>
        <v>17065</v>
      </c>
      <c r="AX657" s="7" t="s">
        <v>538</v>
      </c>
    </row>
    <row r="658" spans="1:50" hidden="1" outlineLevel="1">
      <c r="A658" t="s">
        <v>2459</v>
      </c>
      <c r="B658" t="s">
        <v>2586</v>
      </c>
      <c r="C658" s="1">
        <f t="shared" si="244"/>
        <v>7936</v>
      </c>
      <c r="D658" s="7">
        <f>RANK(N658,(N658:P658,Q658:AE658))</f>
        <v>2</v>
      </c>
      <c r="E658" s="7">
        <f>RANK(O658,(N658:P658,Q658:AE658))</f>
        <v>1</v>
      </c>
      <c r="F658" s="7">
        <f>IF(P658&gt;0,RANK(P658,(N658:P658,Q658:AE658)),0)</f>
        <v>0</v>
      </c>
      <c r="G658" s="1">
        <f t="shared" si="245"/>
        <v>1792</v>
      </c>
      <c r="H658" s="2">
        <f t="shared" si="243"/>
        <v>0.22580645161290322</v>
      </c>
      <c r="I658" s="2"/>
      <c r="J658" s="2">
        <f t="shared" si="246"/>
        <v>0.37184979838709675</v>
      </c>
      <c r="K658" s="2">
        <f t="shared" si="247"/>
        <v>0.59765625</v>
      </c>
      <c r="L658" s="2">
        <f t="shared" si="248"/>
        <v>0</v>
      </c>
      <c r="M658" s="2">
        <f t="shared" si="249"/>
        <v>3.0493951612903247E-2</v>
      </c>
      <c r="N658" s="1">
        <v>2951</v>
      </c>
      <c r="O658" s="1">
        <v>4743</v>
      </c>
      <c r="R658" s="1">
        <v>174</v>
      </c>
      <c r="U658" s="1">
        <v>68</v>
      </c>
      <c r="AA658" s="1">
        <v>0</v>
      </c>
      <c r="AG658" s="7">
        <f>IF(Q658&gt;0,RANK(Q658,(N658:P658,Q658:AE658)),0)</f>
        <v>0</v>
      </c>
      <c r="AH658" s="7">
        <f>IF(R658&gt;0,RANK(R658,(N658:P658,Q658:AE658)),0)</f>
        <v>3</v>
      </c>
      <c r="AI658" s="7">
        <f>IF(T658&gt;0,RANK(T658,(N658:P658,Q658:AE658)),0)</f>
        <v>0</v>
      </c>
      <c r="AJ658" s="7">
        <f>IF(S658&gt;0,RANK(S658,(N658:P658,Q658:AE658)),0)</f>
        <v>0</v>
      </c>
      <c r="AK658" s="2">
        <f t="shared" si="250"/>
        <v>0</v>
      </c>
      <c r="AL658" s="2">
        <f t="shared" si="251"/>
        <v>2.1925403225806453E-2</v>
      </c>
      <c r="AM658" s="2">
        <f t="shared" si="252"/>
        <v>0</v>
      </c>
      <c r="AN658" s="2">
        <f t="shared" si="253"/>
        <v>0</v>
      </c>
      <c r="AP658" t="s">
        <v>2459</v>
      </c>
      <c r="AQ658" t="s">
        <v>2586</v>
      </c>
      <c r="AR658">
        <v>17</v>
      </c>
      <c r="AT658" s="104">
        <v>17</v>
      </c>
      <c r="AU658" s="102">
        <v>67</v>
      </c>
      <c r="AV658" s="108">
        <f t="shared" si="254"/>
        <v>17067</v>
      </c>
      <c r="AX658" s="7" t="s">
        <v>538</v>
      </c>
    </row>
    <row r="659" spans="1:50" hidden="1" outlineLevel="1">
      <c r="A659" t="s">
        <v>1291</v>
      </c>
      <c r="B659" t="s">
        <v>2586</v>
      </c>
      <c r="C659" s="1">
        <f t="shared" si="244"/>
        <v>2330</v>
      </c>
      <c r="D659" s="7">
        <f>RANK(N659,(N659:P659,Q659:AE659))</f>
        <v>1</v>
      </c>
      <c r="E659" s="7">
        <f>RANK(O659,(N659:P659,Q659:AE659))</f>
        <v>2</v>
      </c>
      <c r="F659" s="7">
        <f>IF(P659&gt;0,RANK(P659,(N659:P659,Q659:AE659)),0)</f>
        <v>0</v>
      </c>
      <c r="G659" s="1">
        <f t="shared" si="245"/>
        <v>210</v>
      </c>
      <c r="H659" s="2">
        <f t="shared" si="243"/>
        <v>9.012875536480687E-2</v>
      </c>
      <c r="I659" s="2"/>
      <c r="J659" s="2">
        <f t="shared" si="246"/>
        <v>0.53605150214592279</v>
      </c>
      <c r="K659" s="2">
        <f t="shared" si="247"/>
        <v>0.44592274678111588</v>
      </c>
      <c r="L659" s="2">
        <f t="shared" si="248"/>
        <v>0</v>
      </c>
      <c r="M659" s="2">
        <f t="shared" si="249"/>
        <v>1.8025751072961338E-2</v>
      </c>
      <c r="N659" s="1">
        <v>1249</v>
      </c>
      <c r="O659" s="1">
        <v>1039</v>
      </c>
      <c r="R659" s="1">
        <v>20</v>
      </c>
      <c r="U659" s="1">
        <v>22</v>
      </c>
      <c r="AA659" s="1">
        <v>0</v>
      </c>
      <c r="AG659" s="7">
        <f>IF(Q659&gt;0,RANK(Q659,(N659:P659,Q659:AE659)),0)</f>
        <v>0</v>
      </c>
      <c r="AH659" s="7">
        <f>IF(R659&gt;0,RANK(R659,(N659:P659,Q659:AE659)),0)</f>
        <v>4</v>
      </c>
      <c r="AI659" s="7">
        <f>IF(T659&gt;0,RANK(T659,(N659:P659,Q659:AE659)),0)</f>
        <v>0</v>
      </c>
      <c r="AJ659" s="7">
        <f>IF(S659&gt;0,RANK(S659,(N659:P659,Q659:AE659)),0)</f>
        <v>0</v>
      </c>
      <c r="AK659" s="2">
        <f t="shared" si="250"/>
        <v>0</v>
      </c>
      <c r="AL659" s="2">
        <f t="shared" si="251"/>
        <v>8.5836909871244635E-3</v>
      </c>
      <c r="AM659" s="2">
        <f t="shared" si="252"/>
        <v>0</v>
      </c>
      <c r="AN659" s="2">
        <f t="shared" si="253"/>
        <v>0</v>
      </c>
      <c r="AP659" t="s">
        <v>1291</v>
      </c>
      <c r="AQ659" t="s">
        <v>2586</v>
      </c>
      <c r="AR659">
        <v>19</v>
      </c>
      <c r="AT659" s="104">
        <v>17</v>
      </c>
      <c r="AU659" s="102">
        <v>69</v>
      </c>
      <c r="AV659" s="108">
        <f t="shared" si="254"/>
        <v>17069</v>
      </c>
      <c r="AX659" s="7" t="s">
        <v>538</v>
      </c>
    </row>
    <row r="660" spans="1:50" hidden="1" outlineLevel="1">
      <c r="A660" t="s">
        <v>2417</v>
      </c>
      <c r="B660" t="s">
        <v>2586</v>
      </c>
      <c r="C660" s="1">
        <f t="shared" si="244"/>
        <v>3244</v>
      </c>
      <c r="D660" s="7">
        <f>RANK(N660,(N660:P660,Q660:AE660))</f>
        <v>2</v>
      </c>
      <c r="E660" s="7">
        <f>RANK(O660,(N660:P660,Q660:AE660))</f>
        <v>1</v>
      </c>
      <c r="F660" s="7">
        <f>IF(P660&gt;0,RANK(P660,(N660:P660,Q660:AE660)),0)</f>
        <v>0</v>
      </c>
      <c r="G660" s="1">
        <f t="shared" si="245"/>
        <v>81</v>
      </c>
      <c r="H660" s="2">
        <f t="shared" si="243"/>
        <v>2.49691738594328E-2</v>
      </c>
      <c r="I660" s="2"/>
      <c r="J660" s="2">
        <f t="shared" si="246"/>
        <v>0.47102342786683105</v>
      </c>
      <c r="K660" s="2">
        <f t="shared" si="247"/>
        <v>0.49599260172626386</v>
      </c>
      <c r="L660" s="2">
        <f t="shared" si="248"/>
        <v>0</v>
      </c>
      <c r="M660" s="2">
        <f t="shared" si="249"/>
        <v>3.2983970406905094E-2</v>
      </c>
      <c r="N660" s="1">
        <v>1528</v>
      </c>
      <c r="O660" s="1">
        <v>1609</v>
      </c>
      <c r="R660" s="1">
        <v>59</v>
      </c>
      <c r="U660" s="1">
        <v>48</v>
      </c>
      <c r="AA660" s="1">
        <v>0</v>
      </c>
      <c r="AG660" s="7">
        <f>IF(Q660&gt;0,RANK(Q660,(N660:P660,Q660:AE660)),0)</f>
        <v>0</v>
      </c>
      <c r="AH660" s="7">
        <f>IF(R660&gt;0,RANK(R660,(N660:P660,Q660:AE660)),0)</f>
        <v>3</v>
      </c>
      <c r="AI660" s="7">
        <f>IF(T660&gt;0,RANK(T660,(N660:P660,Q660:AE660)),0)</f>
        <v>0</v>
      </c>
      <c r="AJ660" s="7">
        <f>IF(S660&gt;0,RANK(S660,(N660:P660,Q660:AE660)),0)</f>
        <v>0</v>
      </c>
      <c r="AK660" s="2">
        <f t="shared" si="250"/>
        <v>0</v>
      </c>
      <c r="AL660" s="2">
        <f t="shared" si="251"/>
        <v>1.8187422934648582E-2</v>
      </c>
      <c r="AM660" s="2">
        <f t="shared" si="252"/>
        <v>0</v>
      </c>
      <c r="AN660" s="2">
        <f t="shared" si="253"/>
        <v>0</v>
      </c>
      <c r="AP660" t="s">
        <v>2417</v>
      </c>
      <c r="AQ660" t="s">
        <v>2586</v>
      </c>
      <c r="AR660">
        <v>17</v>
      </c>
      <c r="AT660" s="104">
        <v>17</v>
      </c>
      <c r="AU660" s="102">
        <v>71</v>
      </c>
      <c r="AV660" s="108">
        <f t="shared" si="254"/>
        <v>17071</v>
      </c>
      <c r="AX660" s="7" t="s">
        <v>538</v>
      </c>
    </row>
    <row r="661" spans="1:50" hidden="1" outlineLevel="1">
      <c r="A661" t="s">
        <v>901</v>
      </c>
      <c r="B661" t="s">
        <v>2586</v>
      </c>
      <c r="C661" s="1">
        <f t="shared" si="244"/>
        <v>16529</v>
      </c>
      <c r="D661" s="7">
        <f>RANK(N661,(N661:P661,Q661:AE661))</f>
        <v>2</v>
      </c>
      <c r="E661" s="7">
        <f>RANK(O661,(N661:P661,Q661:AE661))</f>
        <v>1</v>
      </c>
      <c r="F661" s="7">
        <f>IF(P661&gt;0,RANK(P661,(N661:P661,Q661:AE661)),0)</f>
        <v>0</v>
      </c>
      <c r="G661" s="1">
        <f t="shared" si="245"/>
        <v>1895</v>
      </c>
      <c r="H661" s="2">
        <f t="shared" si="243"/>
        <v>0.1146469840885716</v>
      </c>
      <c r="I661" s="2"/>
      <c r="J661" s="2">
        <f t="shared" si="246"/>
        <v>0.42997156512795692</v>
      </c>
      <c r="K661" s="2">
        <f t="shared" si="247"/>
        <v>0.54461854921652852</v>
      </c>
      <c r="L661" s="2">
        <f t="shared" si="248"/>
        <v>0</v>
      </c>
      <c r="M661" s="2">
        <f t="shared" si="249"/>
        <v>2.5409885655514497E-2</v>
      </c>
      <c r="N661" s="1">
        <v>7107</v>
      </c>
      <c r="O661" s="1">
        <v>9002</v>
      </c>
      <c r="R661" s="1">
        <v>297</v>
      </c>
      <c r="U661" s="1">
        <v>123</v>
      </c>
      <c r="AA661" s="1">
        <v>0</v>
      </c>
      <c r="AG661" s="7">
        <f>IF(Q661&gt;0,RANK(Q661,(N661:P661,Q661:AE661)),0)</f>
        <v>0</v>
      </c>
      <c r="AH661" s="7">
        <f>IF(R661&gt;0,RANK(R661,(N661:P661,Q661:AE661)),0)</f>
        <v>3</v>
      </c>
      <c r="AI661" s="7">
        <f>IF(T661&gt;0,RANK(T661,(N661:P661,Q661:AE661)),0)</f>
        <v>0</v>
      </c>
      <c r="AJ661" s="7">
        <f>IF(S661&gt;0,RANK(S661,(N661:P661,Q661:AE661)),0)</f>
        <v>0</v>
      </c>
      <c r="AK661" s="2">
        <f t="shared" si="250"/>
        <v>0</v>
      </c>
      <c r="AL661" s="2">
        <f t="shared" si="251"/>
        <v>1.7968419142113862E-2</v>
      </c>
      <c r="AM661" s="2">
        <f t="shared" si="252"/>
        <v>0</v>
      </c>
      <c r="AN661" s="2">
        <f t="shared" si="253"/>
        <v>0</v>
      </c>
      <c r="AP661" t="s">
        <v>901</v>
      </c>
      <c r="AQ661" t="s">
        <v>2586</v>
      </c>
      <c r="AR661">
        <v>17</v>
      </c>
      <c r="AT661" s="104">
        <v>17</v>
      </c>
      <c r="AU661" s="102">
        <v>73</v>
      </c>
      <c r="AV661" s="108">
        <f t="shared" si="254"/>
        <v>17073</v>
      </c>
      <c r="AX661" s="7" t="s">
        <v>538</v>
      </c>
    </row>
    <row r="662" spans="1:50" hidden="1" outlineLevel="1">
      <c r="A662" t="s">
        <v>1497</v>
      </c>
      <c r="B662" t="s">
        <v>2586</v>
      </c>
      <c r="C662" s="1">
        <f t="shared" si="244"/>
        <v>10626</v>
      </c>
      <c r="D662" s="7">
        <f>RANK(N662,(N662:P662,Q662:AE662))</f>
        <v>2</v>
      </c>
      <c r="E662" s="7">
        <f>RANK(O662,(N662:P662,Q662:AE662))</f>
        <v>1</v>
      </c>
      <c r="F662" s="7">
        <f>IF(P662&gt;0,RANK(P662,(N662:P662,Q662:AE662)),0)</f>
        <v>0</v>
      </c>
      <c r="G662" s="1">
        <f t="shared" si="245"/>
        <v>3225</v>
      </c>
      <c r="H662" s="2">
        <f t="shared" si="243"/>
        <v>0.30350084697910784</v>
      </c>
      <c r="I662" s="2"/>
      <c r="J662" s="2">
        <f t="shared" si="246"/>
        <v>0.33088650479954829</v>
      </c>
      <c r="K662" s="2">
        <f t="shared" si="247"/>
        <v>0.63438735177865613</v>
      </c>
      <c r="L662" s="2">
        <f t="shared" si="248"/>
        <v>0</v>
      </c>
      <c r="M662" s="2">
        <f t="shared" si="249"/>
        <v>3.4726143421795586E-2</v>
      </c>
      <c r="N662" s="1">
        <v>3516</v>
      </c>
      <c r="O662" s="1">
        <v>6741</v>
      </c>
      <c r="R662" s="1">
        <v>287</v>
      </c>
      <c r="U662" s="1">
        <v>82</v>
      </c>
      <c r="AA662" s="1">
        <v>0</v>
      </c>
      <c r="AG662" s="7">
        <f>IF(Q662&gt;0,RANK(Q662,(N662:P662,Q662:AE662)),0)</f>
        <v>0</v>
      </c>
      <c r="AH662" s="7">
        <f>IF(R662&gt;0,RANK(R662,(N662:P662,Q662:AE662)),0)</f>
        <v>3</v>
      </c>
      <c r="AI662" s="7">
        <f>IF(T662&gt;0,RANK(T662,(N662:P662,Q662:AE662)),0)</f>
        <v>0</v>
      </c>
      <c r="AJ662" s="7">
        <f>IF(S662&gt;0,RANK(S662,(N662:P662,Q662:AE662)),0)</f>
        <v>0</v>
      </c>
      <c r="AK662" s="2">
        <f t="shared" si="250"/>
        <v>0</v>
      </c>
      <c r="AL662" s="2">
        <f t="shared" si="251"/>
        <v>2.7009222661396576E-2</v>
      </c>
      <c r="AM662" s="2">
        <f t="shared" si="252"/>
        <v>0</v>
      </c>
      <c r="AN662" s="2">
        <f t="shared" si="253"/>
        <v>0</v>
      </c>
      <c r="AP662" t="s">
        <v>1497</v>
      </c>
      <c r="AQ662" t="s">
        <v>2586</v>
      </c>
      <c r="AR662">
        <v>15</v>
      </c>
      <c r="AT662" s="104">
        <v>17</v>
      </c>
      <c r="AU662" s="102">
        <v>75</v>
      </c>
      <c r="AV662" s="108">
        <f t="shared" si="254"/>
        <v>17075</v>
      </c>
      <c r="AX662" s="7" t="s">
        <v>538</v>
      </c>
    </row>
    <row r="663" spans="1:50" hidden="1" outlineLevel="1">
      <c r="A663" t="s">
        <v>868</v>
      </c>
      <c r="B663" t="s">
        <v>2586</v>
      </c>
      <c r="C663" s="1">
        <f t="shared" si="244"/>
        <v>16085</v>
      </c>
      <c r="D663" s="7">
        <f>RANK(N663,(N663:P663,Q663:AE663))</f>
        <v>1</v>
      </c>
      <c r="E663" s="7">
        <f>RANK(O663,(N663:P663,Q663:AE663))</f>
        <v>2</v>
      </c>
      <c r="F663" s="7">
        <f>IF(P663&gt;0,RANK(P663,(N663:P663,Q663:AE663)),0)</f>
        <v>0</v>
      </c>
      <c r="G663" s="1">
        <f t="shared" si="245"/>
        <v>733</v>
      </c>
      <c r="H663" s="2">
        <f t="shared" si="243"/>
        <v>4.5570407211687911E-2</v>
      </c>
      <c r="I663" s="2"/>
      <c r="J663" s="2">
        <f t="shared" si="246"/>
        <v>0.50575069940938766</v>
      </c>
      <c r="K663" s="2">
        <f t="shared" si="247"/>
        <v>0.46018029219769974</v>
      </c>
      <c r="L663" s="2">
        <f t="shared" si="248"/>
        <v>0</v>
      </c>
      <c r="M663" s="2">
        <f t="shared" si="249"/>
        <v>3.4069008392912603E-2</v>
      </c>
      <c r="N663" s="1">
        <v>8135</v>
      </c>
      <c r="O663" s="1">
        <v>7402</v>
      </c>
      <c r="R663" s="1">
        <v>396</v>
      </c>
      <c r="U663" s="1">
        <v>152</v>
      </c>
      <c r="AA663" s="1">
        <v>0</v>
      </c>
      <c r="AG663" s="7">
        <f>IF(Q663&gt;0,RANK(Q663,(N663:P663,Q663:AE663)),0)</f>
        <v>0</v>
      </c>
      <c r="AH663" s="7">
        <f>IF(R663&gt;0,RANK(R663,(N663:P663,Q663:AE663)),0)</f>
        <v>3</v>
      </c>
      <c r="AI663" s="7">
        <f>IF(T663&gt;0,RANK(T663,(N663:P663,Q663:AE663)),0)</f>
        <v>0</v>
      </c>
      <c r="AJ663" s="7">
        <f>IF(S663&gt;0,RANK(S663,(N663:P663,Q663:AE663)),0)</f>
        <v>0</v>
      </c>
      <c r="AK663" s="2">
        <f t="shared" si="250"/>
        <v>0</v>
      </c>
      <c r="AL663" s="2">
        <f t="shared" si="251"/>
        <v>2.4619210444513522E-2</v>
      </c>
      <c r="AM663" s="2">
        <f t="shared" si="252"/>
        <v>0</v>
      </c>
      <c r="AN663" s="2">
        <f t="shared" si="253"/>
        <v>0</v>
      </c>
      <c r="AP663" t="s">
        <v>868</v>
      </c>
      <c r="AQ663" t="s">
        <v>2586</v>
      </c>
      <c r="AR663">
        <v>12</v>
      </c>
      <c r="AT663" s="104">
        <v>17</v>
      </c>
      <c r="AU663" s="102">
        <v>77</v>
      </c>
      <c r="AV663" s="108">
        <f t="shared" si="254"/>
        <v>17077</v>
      </c>
      <c r="AX663" s="7" t="s">
        <v>538</v>
      </c>
    </row>
    <row r="664" spans="1:50" hidden="1" outlineLevel="1">
      <c r="A664" t="s">
        <v>758</v>
      </c>
      <c r="B664" t="s">
        <v>2586</v>
      </c>
      <c r="C664" s="1">
        <f t="shared" si="244"/>
        <v>4110</v>
      </c>
      <c r="D664" s="7">
        <f>RANK(N664,(N664:P664,Q664:AE664))</f>
        <v>2</v>
      </c>
      <c r="E664" s="7">
        <f>RANK(O664,(N664:P664,Q664:AE664))</f>
        <v>1</v>
      </c>
      <c r="F664" s="7">
        <f>IF(P664&gt;0,RANK(P664,(N664:P664,Q664:AE664)),0)</f>
        <v>0</v>
      </c>
      <c r="G664" s="1">
        <f t="shared" si="245"/>
        <v>703</v>
      </c>
      <c r="H664" s="2">
        <f t="shared" si="243"/>
        <v>0.17104622871046229</v>
      </c>
      <c r="I664" s="2"/>
      <c r="J664" s="2">
        <f t="shared" si="246"/>
        <v>0.38637469586374695</v>
      </c>
      <c r="K664" s="2">
        <f t="shared" si="247"/>
        <v>0.55742092457420922</v>
      </c>
      <c r="L664" s="2">
        <f t="shared" si="248"/>
        <v>0</v>
      </c>
      <c r="M664" s="2">
        <f t="shared" si="249"/>
        <v>5.6204379562043827E-2</v>
      </c>
      <c r="N664" s="1">
        <v>1588</v>
      </c>
      <c r="O664" s="1">
        <v>2291</v>
      </c>
      <c r="R664" s="1">
        <v>203</v>
      </c>
      <c r="U664" s="1">
        <v>28</v>
      </c>
      <c r="AA664" s="1">
        <v>0</v>
      </c>
      <c r="AG664" s="7">
        <f>IF(Q664&gt;0,RANK(Q664,(N664:P664,Q664:AE664)),0)</f>
        <v>0</v>
      </c>
      <c r="AH664" s="7">
        <f>IF(R664&gt;0,RANK(R664,(N664:P664,Q664:AE664)),0)</f>
        <v>3</v>
      </c>
      <c r="AI664" s="7">
        <f>IF(T664&gt;0,RANK(T664,(N664:P664,Q664:AE664)),0)</f>
        <v>0</v>
      </c>
      <c r="AJ664" s="7">
        <f>IF(S664&gt;0,RANK(S664,(N664:P664,Q664:AE664)),0)</f>
        <v>0</v>
      </c>
      <c r="AK664" s="2">
        <f t="shared" si="250"/>
        <v>0</v>
      </c>
      <c r="AL664" s="2">
        <f t="shared" si="251"/>
        <v>4.9391727493917272E-2</v>
      </c>
      <c r="AM664" s="2">
        <f t="shared" si="252"/>
        <v>0</v>
      </c>
      <c r="AN664" s="2">
        <f t="shared" si="253"/>
        <v>0</v>
      </c>
      <c r="AP664" t="s">
        <v>758</v>
      </c>
      <c r="AQ664" t="s">
        <v>2586</v>
      </c>
      <c r="AR664">
        <v>19</v>
      </c>
      <c r="AT664" s="104">
        <v>17</v>
      </c>
      <c r="AU664" s="102">
        <v>79</v>
      </c>
      <c r="AV664" s="108">
        <f t="shared" si="254"/>
        <v>17079</v>
      </c>
      <c r="AX664" s="7" t="s">
        <v>538</v>
      </c>
    </row>
    <row r="665" spans="1:50" hidden="1" outlineLevel="1">
      <c r="A665" t="s">
        <v>588</v>
      </c>
      <c r="B665" t="s">
        <v>2586</v>
      </c>
      <c r="C665" s="1">
        <f t="shared" si="244"/>
        <v>12992</v>
      </c>
      <c r="D665" s="7">
        <f>RANK(N665,(N665:P665,Q665:AE665))</f>
        <v>1</v>
      </c>
      <c r="E665" s="7">
        <f>RANK(O665,(N665:P665,Q665:AE665))</f>
        <v>2</v>
      </c>
      <c r="F665" s="7">
        <f>IF(P665&gt;0,RANK(P665,(N665:P665,Q665:AE665)),0)</f>
        <v>0</v>
      </c>
      <c r="G665" s="1">
        <f t="shared" si="245"/>
        <v>146</v>
      </c>
      <c r="H665" s="2">
        <f t="shared" si="243"/>
        <v>1.123768472906404E-2</v>
      </c>
      <c r="I665" s="2"/>
      <c r="J665" s="2">
        <f t="shared" si="246"/>
        <v>0.49530480295566504</v>
      </c>
      <c r="K665" s="2">
        <f t="shared" si="247"/>
        <v>0.48406711822660098</v>
      </c>
      <c r="L665" s="2">
        <f t="shared" si="248"/>
        <v>0</v>
      </c>
      <c r="M665" s="2">
        <f t="shared" si="249"/>
        <v>2.0628078817733986E-2</v>
      </c>
      <c r="N665" s="1">
        <v>6435</v>
      </c>
      <c r="O665" s="1">
        <v>6289</v>
      </c>
      <c r="R665" s="1">
        <v>201</v>
      </c>
      <c r="U665" s="1">
        <v>67</v>
      </c>
      <c r="AA665" s="1">
        <v>0</v>
      </c>
      <c r="AG665" s="7">
        <f>IF(Q665&gt;0,RANK(Q665,(N665:P665,Q665:AE665)),0)</f>
        <v>0</v>
      </c>
      <c r="AH665" s="7">
        <f>IF(R665&gt;0,RANK(R665,(N665:P665,Q665:AE665)),0)</f>
        <v>3</v>
      </c>
      <c r="AI665" s="7">
        <f>IF(T665&gt;0,RANK(T665,(N665:P665,Q665:AE665)),0)</f>
        <v>0</v>
      </c>
      <c r="AJ665" s="7">
        <f>IF(S665&gt;0,RANK(S665,(N665:P665,Q665:AE665)),0)</f>
        <v>0</v>
      </c>
      <c r="AK665" s="2">
        <f t="shared" si="250"/>
        <v>0</v>
      </c>
      <c r="AL665" s="2">
        <f t="shared" si="251"/>
        <v>1.5471059113300493E-2</v>
      </c>
      <c r="AM665" s="2">
        <f t="shared" si="252"/>
        <v>0</v>
      </c>
      <c r="AN665" s="2">
        <f t="shared" si="253"/>
        <v>0</v>
      </c>
      <c r="AP665" t="s">
        <v>588</v>
      </c>
      <c r="AQ665" t="s">
        <v>2586</v>
      </c>
      <c r="AR665">
        <v>20</v>
      </c>
      <c r="AT665" s="104">
        <v>17</v>
      </c>
      <c r="AU665" s="102">
        <v>81</v>
      </c>
      <c r="AV665" s="108">
        <f t="shared" si="254"/>
        <v>17081</v>
      </c>
      <c r="AX665" s="7" t="s">
        <v>538</v>
      </c>
    </row>
    <row r="666" spans="1:50" hidden="1" outlineLevel="1">
      <c r="A666" t="s">
        <v>863</v>
      </c>
      <c r="B666" t="s">
        <v>2586</v>
      </c>
      <c r="C666" s="1">
        <f t="shared" si="244"/>
        <v>7728</v>
      </c>
      <c r="D666" s="7">
        <f>RANK(N666,(N666:P666,Q666:AE666))</f>
        <v>1</v>
      </c>
      <c r="E666" s="7">
        <f>RANK(O666,(N666:P666,Q666:AE666))</f>
        <v>2</v>
      </c>
      <c r="F666" s="7">
        <f>IF(P666&gt;0,RANK(P666,(N666:P666,Q666:AE666)),0)</f>
        <v>0</v>
      </c>
      <c r="G666" s="1">
        <f t="shared" si="245"/>
        <v>330</v>
      </c>
      <c r="H666" s="2">
        <f t="shared" si="243"/>
        <v>4.2701863354037264E-2</v>
      </c>
      <c r="I666" s="2"/>
      <c r="J666" s="2">
        <f t="shared" si="246"/>
        <v>0.50750517598343681</v>
      </c>
      <c r="K666" s="2">
        <f t="shared" si="247"/>
        <v>0.46480331262939961</v>
      </c>
      <c r="L666" s="2">
        <f t="shared" si="248"/>
        <v>0</v>
      </c>
      <c r="M666" s="2">
        <f t="shared" si="249"/>
        <v>2.7691511387163581E-2</v>
      </c>
      <c r="N666" s="1">
        <v>3922</v>
      </c>
      <c r="O666" s="1">
        <v>3592</v>
      </c>
      <c r="R666" s="1">
        <v>172</v>
      </c>
      <c r="U666" s="1">
        <v>42</v>
      </c>
      <c r="AA666" s="1">
        <v>0</v>
      </c>
      <c r="AG666" s="7">
        <f>IF(Q666&gt;0,RANK(Q666,(N666:P666,Q666:AE666)),0)</f>
        <v>0</v>
      </c>
      <c r="AH666" s="7">
        <f>IF(R666&gt;0,RANK(R666,(N666:P666,Q666:AE666)),0)</f>
        <v>3</v>
      </c>
      <c r="AI666" s="7">
        <f>IF(T666&gt;0,RANK(T666,(N666:P666,Q666:AE666)),0)</f>
        <v>0</v>
      </c>
      <c r="AJ666" s="7">
        <f>IF(S666&gt;0,RANK(S666,(N666:P666,Q666:AE666)),0)</f>
        <v>0</v>
      </c>
      <c r="AK666" s="2">
        <f t="shared" si="250"/>
        <v>0</v>
      </c>
      <c r="AL666" s="2">
        <f t="shared" si="251"/>
        <v>2.2256728778467908E-2</v>
      </c>
      <c r="AM666" s="2">
        <f t="shared" si="252"/>
        <v>0</v>
      </c>
      <c r="AN666" s="2">
        <f t="shared" si="253"/>
        <v>0</v>
      </c>
      <c r="AP666" t="s">
        <v>863</v>
      </c>
      <c r="AQ666" t="s">
        <v>2586</v>
      </c>
      <c r="AR666">
        <v>20</v>
      </c>
      <c r="AT666" s="104">
        <v>17</v>
      </c>
      <c r="AU666" s="102">
        <v>83</v>
      </c>
      <c r="AV666" s="108">
        <f t="shared" si="254"/>
        <v>17083</v>
      </c>
      <c r="AX666" s="7" t="s">
        <v>538</v>
      </c>
    </row>
    <row r="667" spans="1:50" hidden="1" outlineLevel="1">
      <c r="A667" t="s">
        <v>927</v>
      </c>
      <c r="B667" t="s">
        <v>2586</v>
      </c>
      <c r="C667" s="1">
        <f t="shared" si="244"/>
        <v>8279</v>
      </c>
      <c r="D667" s="7">
        <f>RANK(N667,(N667:P667,Q667:AE667))</f>
        <v>2</v>
      </c>
      <c r="E667" s="7">
        <f>RANK(O667,(N667:P667,Q667:AE667))</f>
        <v>1</v>
      </c>
      <c r="F667" s="7">
        <f>IF(P667&gt;0,RANK(P667,(N667:P667,Q667:AE667)),0)</f>
        <v>0</v>
      </c>
      <c r="G667" s="1">
        <f t="shared" si="245"/>
        <v>1569</v>
      </c>
      <c r="H667" s="2">
        <f t="shared" si="243"/>
        <v>0.18951564198574708</v>
      </c>
      <c r="I667" s="2"/>
      <c r="J667" s="2">
        <f t="shared" si="246"/>
        <v>0.38712404879816403</v>
      </c>
      <c r="K667" s="2">
        <f t="shared" si="247"/>
        <v>0.57663969078391109</v>
      </c>
      <c r="L667" s="2">
        <f t="shared" si="248"/>
        <v>0</v>
      </c>
      <c r="M667" s="2">
        <f t="shared" si="249"/>
        <v>3.6236260417924937E-2</v>
      </c>
      <c r="N667" s="1">
        <v>3205</v>
      </c>
      <c r="O667" s="1">
        <v>4774</v>
      </c>
      <c r="R667" s="1">
        <v>235</v>
      </c>
      <c r="U667" s="1">
        <v>65</v>
      </c>
      <c r="AA667" s="1">
        <v>0</v>
      </c>
      <c r="AG667" s="7">
        <f>IF(Q667&gt;0,RANK(Q667,(N667:P667,Q667:AE667)),0)</f>
        <v>0</v>
      </c>
      <c r="AH667" s="7">
        <f>IF(R667&gt;0,RANK(R667,(N667:P667,Q667:AE667)),0)</f>
        <v>3</v>
      </c>
      <c r="AI667" s="7">
        <f>IF(T667&gt;0,RANK(T667,(N667:P667,Q667:AE667)),0)</f>
        <v>0</v>
      </c>
      <c r="AJ667" s="7">
        <f>IF(S667&gt;0,RANK(S667,(N667:P667,Q667:AE667)),0)</f>
        <v>0</v>
      </c>
      <c r="AK667" s="2">
        <f t="shared" si="250"/>
        <v>0</v>
      </c>
      <c r="AL667" s="2">
        <f t="shared" si="251"/>
        <v>2.8385070660707817E-2</v>
      </c>
      <c r="AM667" s="2">
        <f t="shared" si="252"/>
        <v>0</v>
      </c>
      <c r="AN667" s="2">
        <f t="shared" si="253"/>
        <v>0</v>
      </c>
      <c r="AP667" t="s">
        <v>927</v>
      </c>
      <c r="AQ667" t="s">
        <v>2586</v>
      </c>
      <c r="AR667">
        <v>16</v>
      </c>
      <c r="AT667" s="104">
        <v>17</v>
      </c>
      <c r="AU667" s="102">
        <v>85</v>
      </c>
      <c r="AV667" s="108">
        <f t="shared" si="254"/>
        <v>17085</v>
      </c>
      <c r="AX667" s="7" t="s">
        <v>538</v>
      </c>
    </row>
    <row r="668" spans="1:50" hidden="1" outlineLevel="1">
      <c r="A668" t="s">
        <v>1538</v>
      </c>
      <c r="B668" t="s">
        <v>2586</v>
      </c>
      <c r="C668" s="1">
        <f t="shared" si="244"/>
        <v>4804</v>
      </c>
      <c r="D668" s="7">
        <f>RANK(N668,(N668:P668,Q668:AE668))</f>
        <v>2</v>
      </c>
      <c r="E668" s="7">
        <f>RANK(O668,(N668:P668,Q668:AE668))</f>
        <v>1</v>
      </c>
      <c r="F668" s="7">
        <f>IF(P668&gt;0,RANK(P668,(N668:P668,Q668:AE668)),0)</f>
        <v>0</v>
      </c>
      <c r="G668" s="1">
        <f t="shared" si="245"/>
        <v>712</v>
      </c>
      <c r="H668" s="2">
        <f t="shared" si="243"/>
        <v>0.1482098251457119</v>
      </c>
      <c r="I668" s="2"/>
      <c r="J668" s="2">
        <f t="shared" si="246"/>
        <v>0.41736053288925895</v>
      </c>
      <c r="K668" s="2">
        <f t="shared" si="247"/>
        <v>0.56557035803497091</v>
      </c>
      <c r="L668" s="2">
        <f t="shared" si="248"/>
        <v>0</v>
      </c>
      <c r="M668" s="2">
        <f t="shared" si="249"/>
        <v>1.7069109075770195E-2</v>
      </c>
      <c r="N668" s="1">
        <v>2005</v>
      </c>
      <c r="O668" s="1">
        <v>2717</v>
      </c>
      <c r="R668" s="1">
        <v>44</v>
      </c>
      <c r="U668" s="1">
        <v>38</v>
      </c>
      <c r="AA668" s="1">
        <v>0</v>
      </c>
      <c r="AG668" s="7">
        <f>IF(Q668&gt;0,RANK(Q668,(N668:P668,Q668:AE668)),0)</f>
        <v>0</v>
      </c>
      <c r="AH668" s="7">
        <f>IF(R668&gt;0,RANK(R668,(N668:P668,Q668:AE668)),0)</f>
        <v>3</v>
      </c>
      <c r="AI668" s="7">
        <f>IF(T668&gt;0,RANK(T668,(N668:P668,Q668:AE668)),0)</f>
        <v>0</v>
      </c>
      <c r="AJ668" s="7">
        <f>IF(S668&gt;0,RANK(S668,(N668:P668,Q668:AE668)),0)</f>
        <v>0</v>
      </c>
      <c r="AK668" s="2">
        <f t="shared" si="250"/>
        <v>0</v>
      </c>
      <c r="AL668" s="2">
        <f t="shared" si="251"/>
        <v>9.1590341382181521E-3</v>
      </c>
      <c r="AM668" s="2">
        <f t="shared" si="252"/>
        <v>0</v>
      </c>
      <c r="AN668" s="2">
        <f t="shared" si="253"/>
        <v>0</v>
      </c>
      <c r="AP668" t="s">
        <v>1538</v>
      </c>
      <c r="AQ668" t="s">
        <v>2586</v>
      </c>
      <c r="AR668">
        <v>19</v>
      </c>
      <c r="AT668" s="104">
        <v>17</v>
      </c>
      <c r="AU668" s="102">
        <v>87</v>
      </c>
      <c r="AV668" s="108">
        <f t="shared" si="254"/>
        <v>17087</v>
      </c>
      <c r="AX668" s="7" t="s">
        <v>538</v>
      </c>
    </row>
    <row r="669" spans="1:50" hidden="1" outlineLevel="1">
      <c r="A669" t="s">
        <v>2242</v>
      </c>
      <c r="B669" t="s">
        <v>2586</v>
      </c>
      <c r="C669" s="1">
        <f t="shared" si="244"/>
        <v>105960</v>
      </c>
      <c r="D669" s="7">
        <f>RANK(N669,(N669:P669,Q669:AE669))</f>
        <v>2</v>
      </c>
      <c r="E669" s="7">
        <f>RANK(O669,(N669:P669,Q669:AE669))</f>
        <v>1</v>
      </c>
      <c r="F669" s="7">
        <f>IF(P669&gt;0,RANK(P669,(N669:P669,Q669:AE669)),0)</f>
        <v>0</v>
      </c>
      <c r="G669" s="1">
        <f t="shared" si="245"/>
        <v>20122</v>
      </c>
      <c r="H669" s="2">
        <f t="shared" si="243"/>
        <v>0.18990184975462437</v>
      </c>
      <c r="I669" s="2"/>
      <c r="J669" s="2">
        <f t="shared" si="246"/>
        <v>0.38577765194412988</v>
      </c>
      <c r="K669" s="2">
        <f t="shared" si="247"/>
        <v>0.57567950169875426</v>
      </c>
      <c r="L669" s="2">
        <f t="shared" si="248"/>
        <v>0</v>
      </c>
      <c r="M669" s="2">
        <f t="shared" si="249"/>
        <v>3.8542846357115912E-2</v>
      </c>
      <c r="N669" s="1">
        <v>40877</v>
      </c>
      <c r="O669" s="1">
        <v>60999</v>
      </c>
      <c r="R669" s="1">
        <v>3439</v>
      </c>
      <c r="U669" s="1">
        <v>645</v>
      </c>
      <c r="AA669" s="1">
        <v>0</v>
      </c>
      <c r="AG669" s="7">
        <f>IF(Q669&gt;0,RANK(Q669,(N669:P669,Q669:AE669)),0)</f>
        <v>0</v>
      </c>
      <c r="AH669" s="7">
        <f>IF(R669&gt;0,RANK(R669,(N669:P669,Q669:AE669)),0)</f>
        <v>3</v>
      </c>
      <c r="AI669" s="7">
        <f>IF(T669&gt;0,RANK(T669,(N669:P669,Q669:AE669)),0)</f>
        <v>0</v>
      </c>
      <c r="AJ669" s="7">
        <f>IF(S669&gt;0,RANK(S669,(N669:P669,Q669:AE669)),0)</f>
        <v>0</v>
      </c>
      <c r="AK669" s="2">
        <f t="shared" si="250"/>
        <v>0</v>
      </c>
      <c r="AL669" s="2">
        <f t="shared" si="251"/>
        <v>3.2455643639109098E-2</v>
      </c>
      <c r="AM669" s="2">
        <f t="shared" si="252"/>
        <v>0</v>
      </c>
      <c r="AN669" s="2">
        <f t="shared" si="253"/>
        <v>0</v>
      </c>
      <c r="AP669" t="s">
        <v>2242</v>
      </c>
      <c r="AQ669" t="s">
        <v>2586</v>
      </c>
      <c r="AR669">
        <v>14</v>
      </c>
      <c r="AT669" s="104">
        <v>17</v>
      </c>
      <c r="AU669" s="102">
        <v>89</v>
      </c>
      <c r="AV669" s="108">
        <f t="shared" si="254"/>
        <v>17089</v>
      </c>
      <c r="AX669" s="7" t="s">
        <v>538</v>
      </c>
    </row>
    <row r="670" spans="1:50" hidden="1" outlineLevel="1">
      <c r="A670" t="s">
        <v>468</v>
      </c>
      <c r="B670" t="s">
        <v>2586</v>
      </c>
      <c r="C670" s="1">
        <f t="shared" si="244"/>
        <v>29121</v>
      </c>
      <c r="D670" s="7">
        <f>RANK(N670,(N670:P670,Q670:AE670))</f>
        <v>2</v>
      </c>
      <c r="E670" s="7">
        <f>RANK(O670,(N670:P670,Q670:AE670))</f>
        <v>1</v>
      </c>
      <c r="F670" s="7">
        <f>IF(P670&gt;0,RANK(P670,(N670:P670,Q670:AE670)),0)</f>
        <v>0</v>
      </c>
      <c r="G670" s="1">
        <f t="shared" si="245"/>
        <v>1467</v>
      </c>
      <c r="H670" s="2">
        <f t="shared" si="243"/>
        <v>5.0376017307097967E-2</v>
      </c>
      <c r="I670" s="2"/>
      <c r="J670" s="2">
        <f t="shared" si="246"/>
        <v>0.46111053878644276</v>
      </c>
      <c r="K670" s="2">
        <f t="shared" si="247"/>
        <v>0.51148655609354077</v>
      </c>
      <c r="L670" s="2">
        <f t="shared" si="248"/>
        <v>0</v>
      </c>
      <c r="M670" s="2">
        <f t="shared" si="249"/>
        <v>2.740290512001653E-2</v>
      </c>
      <c r="N670" s="1">
        <v>13428</v>
      </c>
      <c r="O670" s="1">
        <v>14895</v>
      </c>
      <c r="R670" s="1">
        <v>652</v>
      </c>
      <c r="U670" s="1">
        <v>146</v>
      </c>
      <c r="AA670" s="1">
        <v>0</v>
      </c>
      <c r="AG670" s="7">
        <f>IF(Q670&gt;0,RANK(Q670,(N670:P670,Q670:AE670)),0)</f>
        <v>0</v>
      </c>
      <c r="AH670" s="7">
        <f>IF(R670&gt;0,RANK(R670,(N670:P670,Q670:AE670)),0)</f>
        <v>3</v>
      </c>
      <c r="AI670" s="7">
        <f>IF(T670&gt;0,RANK(T670,(N670:P670,Q670:AE670)),0)</f>
        <v>0</v>
      </c>
      <c r="AJ670" s="7">
        <f>IF(S670&gt;0,RANK(S670,(N670:P670,Q670:AE670)),0)</f>
        <v>0</v>
      </c>
      <c r="AK670" s="2">
        <f t="shared" si="250"/>
        <v>0</v>
      </c>
      <c r="AL670" s="2">
        <f t="shared" si="251"/>
        <v>2.2389341025376874E-2</v>
      </c>
      <c r="AM670" s="2">
        <f t="shared" si="252"/>
        <v>0</v>
      </c>
      <c r="AN670" s="2">
        <f t="shared" si="253"/>
        <v>0</v>
      </c>
      <c r="AP670" t="s">
        <v>468</v>
      </c>
      <c r="AQ670" t="s">
        <v>2586</v>
      </c>
      <c r="AT670" s="104">
        <v>17</v>
      </c>
      <c r="AU670" s="102">
        <v>91</v>
      </c>
      <c r="AV670" s="108">
        <f t="shared" si="254"/>
        <v>17091</v>
      </c>
      <c r="AX670" s="7" t="s">
        <v>538</v>
      </c>
    </row>
    <row r="671" spans="1:50" hidden="1" outlineLevel="1">
      <c r="A671" t="s">
        <v>1400</v>
      </c>
      <c r="B671" t="s">
        <v>2586</v>
      </c>
      <c r="C671" s="1">
        <f t="shared" si="244"/>
        <v>20066</v>
      </c>
      <c r="D671" s="7">
        <f>RANK(N671,(N671:P671,Q671:AE671))</f>
        <v>2</v>
      </c>
      <c r="E671" s="7">
        <f>RANK(O671,(N671:P671,Q671:AE671))</f>
        <v>1</v>
      </c>
      <c r="F671" s="7">
        <f>IF(P671&gt;0,RANK(P671,(N671:P671,Q671:AE671)),0)</f>
        <v>0</v>
      </c>
      <c r="G671" s="1">
        <f t="shared" si="245"/>
        <v>5415</v>
      </c>
      <c r="H671" s="2">
        <f t="shared" si="243"/>
        <v>0.26985946376956044</v>
      </c>
      <c r="I671" s="2"/>
      <c r="J671" s="2">
        <f t="shared" si="246"/>
        <v>0.34635702182796768</v>
      </c>
      <c r="K671" s="2">
        <f t="shared" si="247"/>
        <v>0.61621648559752817</v>
      </c>
      <c r="L671" s="2">
        <f t="shared" si="248"/>
        <v>0</v>
      </c>
      <c r="M671" s="2">
        <f t="shared" si="249"/>
        <v>3.7426492574504144E-2</v>
      </c>
      <c r="N671" s="1">
        <v>6950</v>
      </c>
      <c r="O671" s="1">
        <v>12365</v>
      </c>
      <c r="R671" s="1">
        <v>600</v>
      </c>
      <c r="U671" s="1">
        <v>151</v>
      </c>
      <c r="AA671" s="1">
        <v>0</v>
      </c>
      <c r="AG671" s="7">
        <f>IF(Q671&gt;0,RANK(Q671,(N671:P671,Q671:AE671)),0)</f>
        <v>0</v>
      </c>
      <c r="AH671" s="7">
        <f>IF(R671&gt;0,RANK(R671,(N671:P671,Q671:AE671)),0)</f>
        <v>3</v>
      </c>
      <c r="AI671" s="7">
        <f>IF(T671&gt;0,RANK(T671,(N671:P671,Q671:AE671)),0)</f>
        <v>0</v>
      </c>
      <c r="AJ671" s="7">
        <f>IF(S671&gt;0,RANK(S671,(N671:P671,Q671:AE671)),0)</f>
        <v>0</v>
      </c>
      <c r="AK671" s="2">
        <f t="shared" si="250"/>
        <v>0</v>
      </c>
      <c r="AL671" s="2">
        <f t="shared" si="251"/>
        <v>2.990132562543606E-2</v>
      </c>
      <c r="AM671" s="2">
        <f t="shared" si="252"/>
        <v>0</v>
      </c>
      <c r="AN671" s="2">
        <f t="shared" si="253"/>
        <v>0</v>
      </c>
      <c r="AP671" t="s">
        <v>1400</v>
      </c>
      <c r="AQ671" t="s">
        <v>2586</v>
      </c>
      <c r="AR671">
        <v>14</v>
      </c>
      <c r="AT671" s="104">
        <v>17</v>
      </c>
      <c r="AU671" s="102">
        <v>93</v>
      </c>
      <c r="AV671" s="108">
        <f t="shared" si="254"/>
        <v>17093</v>
      </c>
      <c r="AX671" s="7" t="s">
        <v>538</v>
      </c>
    </row>
    <row r="672" spans="1:50" hidden="1" outlineLevel="1">
      <c r="A672" t="s">
        <v>2044</v>
      </c>
      <c r="B672" t="s">
        <v>2586</v>
      </c>
      <c r="C672" s="1">
        <f t="shared" si="244"/>
        <v>18595</v>
      </c>
      <c r="D672" s="7">
        <f>RANK(N672,(N672:P672,Q672:AE672))</f>
        <v>2</v>
      </c>
      <c r="E672" s="7">
        <f>RANK(O672,(N672:P672,Q672:AE672))</f>
        <v>1</v>
      </c>
      <c r="F672" s="7">
        <f>IF(P672&gt;0,RANK(P672,(N672:P672,Q672:AE672)),0)</f>
        <v>0</v>
      </c>
      <c r="G672" s="1">
        <f t="shared" si="245"/>
        <v>1997</v>
      </c>
      <c r="H672" s="2">
        <f t="shared" si="243"/>
        <v>0.10739446087657972</v>
      </c>
      <c r="I672" s="2"/>
      <c r="J672" s="2">
        <f t="shared" si="246"/>
        <v>0.43431029846732994</v>
      </c>
      <c r="K672" s="2">
        <f t="shared" si="247"/>
        <v>0.5417047593439096</v>
      </c>
      <c r="L672" s="2">
        <f t="shared" si="248"/>
        <v>0</v>
      </c>
      <c r="M672" s="2">
        <f t="shared" si="249"/>
        <v>2.3984942188760461E-2</v>
      </c>
      <c r="N672" s="1">
        <v>8076</v>
      </c>
      <c r="O672" s="1">
        <v>10073</v>
      </c>
      <c r="R672" s="1">
        <v>340</v>
      </c>
      <c r="U672" s="1">
        <v>106</v>
      </c>
      <c r="AA672" s="1">
        <v>0</v>
      </c>
      <c r="AG672" s="7">
        <f>IF(Q672&gt;0,RANK(Q672,(N672:P672,Q672:AE672)),0)</f>
        <v>0</v>
      </c>
      <c r="AH672" s="7">
        <f>IF(R672&gt;0,RANK(R672,(N672:P672,Q672:AE672)),0)</f>
        <v>3</v>
      </c>
      <c r="AI672" s="7">
        <f>IF(T672&gt;0,RANK(T672,(N672:P672,Q672:AE672)),0)</f>
        <v>0</v>
      </c>
      <c r="AJ672" s="7">
        <f>IF(S672&gt;0,RANK(S672,(N672:P672,Q672:AE672)),0)</f>
        <v>0</v>
      </c>
      <c r="AK672" s="2">
        <f t="shared" si="250"/>
        <v>0</v>
      </c>
      <c r="AL672" s="2">
        <f t="shared" si="251"/>
        <v>1.8284485076633505E-2</v>
      </c>
      <c r="AM672" s="2">
        <f t="shared" si="252"/>
        <v>0</v>
      </c>
      <c r="AN672" s="2">
        <f t="shared" si="253"/>
        <v>0</v>
      </c>
      <c r="AP672" t="s">
        <v>2044</v>
      </c>
      <c r="AQ672" t="s">
        <v>2586</v>
      </c>
      <c r="AR672">
        <v>17</v>
      </c>
      <c r="AT672" s="104">
        <v>17</v>
      </c>
      <c r="AU672" s="102">
        <v>95</v>
      </c>
      <c r="AV672" s="108">
        <f t="shared" si="254"/>
        <v>17095</v>
      </c>
      <c r="AX672" s="7" t="s">
        <v>538</v>
      </c>
    </row>
    <row r="673" spans="1:50" hidden="1" outlineLevel="1">
      <c r="A673" t="s">
        <v>1665</v>
      </c>
      <c r="B673" t="s">
        <v>2586</v>
      </c>
      <c r="C673" s="1">
        <f t="shared" si="244"/>
        <v>173888</v>
      </c>
      <c r="D673" s="7">
        <f>RANK(N673,(N673:P673,Q673:AE673))</f>
        <v>2</v>
      </c>
      <c r="E673" s="7">
        <f>RANK(O673,(N673:P673,Q673:AE673))</f>
        <v>1</v>
      </c>
      <c r="F673" s="7">
        <f>IF(P673&gt;0,RANK(P673,(N673:P673,Q673:AE673)),0)</f>
        <v>0</v>
      </c>
      <c r="G673" s="1">
        <f t="shared" si="245"/>
        <v>15701</v>
      </c>
      <c r="H673" s="2">
        <f t="shared" si="243"/>
        <v>9.0293752300331251E-2</v>
      </c>
      <c r="I673" s="2"/>
      <c r="J673" s="2">
        <f t="shared" si="246"/>
        <v>0.4381440927493559</v>
      </c>
      <c r="K673" s="2">
        <f t="shared" si="247"/>
        <v>0.52843784504968716</v>
      </c>
      <c r="L673" s="2">
        <f t="shared" si="248"/>
        <v>0</v>
      </c>
      <c r="M673" s="2">
        <f t="shared" si="249"/>
        <v>3.3418062200956999E-2</v>
      </c>
      <c r="N673" s="1">
        <v>76188</v>
      </c>
      <c r="O673" s="1">
        <v>91889</v>
      </c>
      <c r="R673" s="1">
        <v>4956</v>
      </c>
      <c r="U673" s="1">
        <v>855</v>
      </c>
      <c r="AA673" s="1">
        <v>0</v>
      </c>
      <c r="AG673" s="7">
        <f>IF(Q673&gt;0,RANK(Q673,(N673:P673,Q673:AE673)),0)</f>
        <v>0</v>
      </c>
      <c r="AH673" s="7">
        <f>IF(R673&gt;0,RANK(R673,(N673:P673,Q673:AE673)),0)</f>
        <v>3</v>
      </c>
      <c r="AI673" s="7">
        <f>IF(T673&gt;0,RANK(T673,(N673:P673,Q673:AE673)),0)</f>
        <v>0</v>
      </c>
      <c r="AJ673" s="7">
        <f>IF(S673&gt;0,RANK(S673,(N673:P673,Q673:AE673)),0)</f>
        <v>0</v>
      </c>
      <c r="AK673" s="2">
        <f t="shared" si="250"/>
        <v>0</v>
      </c>
      <c r="AL673" s="2">
        <f t="shared" si="251"/>
        <v>2.8501104158998897E-2</v>
      </c>
      <c r="AM673" s="2">
        <f t="shared" si="252"/>
        <v>0</v>
      </c>
      <c r="AN673" s="2">
        <f t="shared" si="253"/>
        <v>0</v>
      </c>
      <c r="AP673" t="s">
        <v>1665</v>
      </c>
      <c r="AQ673" t="s">
        <v>2586</v>
      </c>
      <c r="AT673" s="104">
        <v>17</v>
      </c>
      <c r="AU673" s="102">
        <v>97</v>
      </c>
      <c r="AV673" s="108">
        <f t="shared" si="254"/>
        <v>17097</v>
      </c>
      <c r="AX673" s="7" t="s">
        <v>538</v>
      </c>
    </row>
    <row r="674" spans="1:50" hidden="1" outlineLevel="1">
      <c r="A674" t="s">
        <v>761</v>
      </c>
      <c r="B674" t="s">
        <v>2586</v>
      </c>
      <c r="C674" s="1">
        <f t="shared" si="244"/>
        <v>36805</v>
      </c>
      <c r="D674" s="7">
        <f>RANK(N674,(N674:P674,Q674:AE674))</f>
        <v>1</v>
      </c>
      <c r="E674" s="7">
        <f>RANK(O674,(N674:P674,Q674:AE674))</f>
        <v>2</v>
      </c>
      <c r="F674" s="7">
        <f>IF(P674&gt;0,RANK(P674,(N674:P674,Q674:AE674)),0)</f>
        <v>0</v>
      </c>
      <c r="G674" s="1">
        <f t="shared" si="245"/>
        <v>1834</v>
      </c>
      <c r="H674" s="2">
        <f t="shared" si="243"/>
        <v>4.9830186116016847E-2</v>
      </c>
      <c r="I674" s="2"/>
      <c r="J674" s="2">
        <f t="shared" si="246"/>
        <v>0.50202418149707917</v>
      </c>
      <c r="K674" s="2">
        <f t="shared" si="247"/>
        <v>0.45219399538106236</v>
      </c>
      <c r="L674" s="2">
        <f t="shared" si="248"/>
        <v>0</v>
      </c>
      <c r="M674" s="2">
        <f t="shared" si="249"/>
        <v>4.5781823121858467E-2</v>
      </c>
      <c r="N674" s="1">
        <v>18477</v>
      </c>
      <c r="O674" s="1">
        <v>16643</v>
      </c>
      <c r="R674" s="1">
        <v>1473</v>
      </c>
      <c r="U674" s="1">
        <v>212</v>
      </c>
      <c r="AA674" s="1">
        <v>0</v>
      </c>
      <c r="AG674" s="7">
        <f>IF(Q674&gt;0,RANK(Q674,(N674:P674,Q674:AE674)),0)</f>
        <v>0</v>
      </c>
      <c r="AH674" s="7">
        <f>IF(R674&gt;0,RANK(R674,(N674:P674,Q674:AE674)),0)</f>
        <v>3</v>
      </c>
      <c r="AI674" s="7">
        <f>IF(T674&gt;0,RANK(T674,(N674:P674,Q674:AE674)),0)</f>
        <v>0</v>
      </c>
      <c r="AJ674" s="7">
        <f>IF(S674&gt;0,RANK(S674,(N674:P674,Q674:AE674)),0)</f>
        <v>0</v>
      </c>
      <c r="AK674" s="2">
        <f t="shared" si="250"/>
        <v>0</v>
      </c>
      <c r="AL674" s="2">
        <f t="shared" si="251"/>
        <v>4.0021736177149846E-2</v>
      </c>
      <c r="AM674" s="2">
        <f t="shared" si="252"/>
        <v>0</v>
      </c>
      <c r="AN674" s="2">
        <f t="shared" si="253"/>
        <v>0</v>
      </c>
      <c r="AP674" t="s">
        <v>761</v>
      </c>
      <c r="AQ674" t="s">
        <v>2586</v>
      </c>
      <c r="AT674" s="104">
        <v>17</v>
      </c>
      <c r="AU674" s="102">
        <v>99</v>
      </c>
      <c r="AV674" s="108">
        <f t="shared" si="254"/>
        <v>17099</v>
      </c>
      <c r="AX674" s="7" t="s">
        <v>538</v>
      </c>
    </row>
    <row r="675" spans="1:50" hidden="1" outlineLevel="1">
      <c r="A675" t="s">
        <v>1008</v>
      </c>
      <c r="B675" t="s">
        <v>2586</v>
      </c>
      <c r="C675" s="1">
        <f t="shared" si="244"/>
        <v>5387</v>
      </c>
      <c r="D675" s="7">
        <f>RANK(N675,(N675:P675,Q675:AE675))</f>
        <v>1</v>
      </c>
      <c r="E675" s="7">
        <f>RANK(O675,(N675:P675,Q675:AE675))</f>
        <v>2</v>
      </c>
      <c r="F675" s="7">
        <f>IF(P675&gt;0,RANK(P675,(N675:P675,Q675:AE675)),0)</f>
        <v>0</v>
      </c>
      <c r="G675" s="1">
        <f t="shared" si="245"/>
        <v>87</v>
      </c>
      <c r="H675" s="2">
        <f t="shared" si="243"/>
        <v>1.6149990718396137E-2</v>
      </c>
      <c r="I675" s="2"/>
      <c r="J675" s="2">
        <f t="shared" si="246"/>
        <v>0.49712270280304438</v>
      </c>
      <c r="K675" s="2">
        <f t="shared" si="247"/>
        <v>0.4809727120846482</v>
      </c>
      <c r="L675" s="2">
        <f t="shared" si="248"/>
        <v>0</v>
      </c>
      <c r="M675" s="2">
        <f t="shared" si="249"/>
        <v>2.1904585112307418E-2</v>
      </c>
      <c r="N675" s="1">
        <v>2678</v>
      </c>
      <c r="O675" s="1">
        <v>2591</v>
      </c>
      <c r="R675" s="1">
        <v>74</v>
      </c>
      <c r="U675" s="1">
        <v>44</v>
      </c>
      <c r="AA675" s="1">
        <v>0</v>
      </c>
      <c r="AG675" s="7">
        <f>IF(Q675&gt;0,RANK(Q675,(N675:P675,Q675:AE675)),0)</f>
        <v>0</v>
      </c>
      <c r="AH675" s="7">
        <f>IF(R675&gt;0,RANK(R675,(N675:P675,Q675:AE675)),0)</f>
        <v>3</v>
      </c>
      <c r="AI675" s="7">
        <f>IF(T675&gt;0,RANK(T675,(N675:P675,Q675:AE675)),0)</f>
        <v>0</v>
      </c>
      <c r="AJ675" s="7">
        <f>IF(S675&gt;0,RANK(S675,(N675:P675,Q675:AE675)),0)</f>
        <v>0</v>
      </c>
      <c r="AK675" s="2">
        <f t="shared" si="250"/>
        <v>0</v>
      </c>
      <c r="AL675" s="2">
        <f t="shared" si="251"/>
        <v>1.3736773714497864E-2</v>
      </c>
      <c r="AM675" s="2">
        <f t="shared" si="252"/>
        <v>0</v>
      </c>
      <c r="AN675" s="2">
        <f t="shared" si="253"/>
        <v>0</v>
      </c>
      <c r="AP675" t="s">
        <v>1008</v>
      </c>
      <c r="AQ675" t="s">
        <v>2586</v>
      </c>
      <c r="AR675">
        <v>19</v>
      </c>
      <c r="AT675" s="104">
        <v>17</v>
      </c>
      <c r="AU675" s="102">
        <v>101</v>
      </c>
      <c r="AV675" s="108">
        <f t="shared" si="254"/>
        <v>17101</v>
      </c>
      <c r="AX675" s="7" t="s">
        <v>538</v>
      </c>
    </row>
    <row r="676" spans="1:50" hidden="1" outlineLevel="1">
      <c r="A676" t="s">
        <v>1009</v>
      </c>
      <c r="B676" t="s">
        <v>2586</v>
      </c>
      <c r="C676" s="1">
        <f t="shared" si="244"/>
        <v>11687</v>
      </c>
      <c r="D676" s="7">
        <f>RANK(N676,(N676:P676,Q676:AE676))</f>
        <v>2</v>
      </c>
      <c r="E676" s="7">
        <f>RANK(O676,(N676:P676,Q676:AE676))</f>
        <v>1</v>
      </c>
      <c r="F676" s="7">
        <f>IF(P676&gt;0,RANK(P676,(N676:P676,Q676:AE676)),0)</f>
        <v>0</v>
      </c>
      <c r="G676" s="1">
        <f t="shared" si="245"/>
        <v>1112</v>
      </c>
      <c r="H676" s="2">
        <f t="shared" si="243"/>
        <v>9.5148455548900487E-2</v>
      </c>
      <c r="I676" s="2"/>
      <c r="J676" s="2">
        <f t="shared" si="246"/>
        <v>0.43467100196799863</v>
      </c>
      <c r="K676" s="2">
        <f t="shared" si="247"/>
        <v>0.52981945751689907</v>
      </c>
      <c r="L676" s="2">
        <f t="shared" si="248"/>
        <v>0</v>
      </c>
      <c r="M676" s="2">
        <f t="shared" si="249"/>
        <v>3.5509540515102245E-2</v>
      </c>
      <c r="N676" s="1">
        <v>5080</v>
      </c>
      <c r="O676" s="1">
        <v>6192</v>
      </c>
      <c r="R676" s="1">
        <v>339</v>
      </c>
      <c r="U676" s="1">
        <v>76</v>
      </c>
      <c r="AA676" s="1">
        <v>0</v>
      </c>
      <c r="AG676" s="7">
        <f>IF(Q676&gt;0,RANK(Q676,(N676:P676,Q676:AE676)),0)</f>
        <v>0</v>
      </c>
      <c r="AH676" s="7">
        <f>IF(R676&gt;0,RANK(R676,(N676:P676,Q676:AE676)),0)</f>
        <v>3</v>
      </c>
      <c r="AI676" s="7">
        <f>IF(T676&gt;0,RANK(T676,(N676:P676,Q676:AE676)),0)</f>
        <v>0</v>
      </c>
      <c r="AJ676" s="7">
        <f>IF(S676&gt;0,RANK(S676,(N676:P676,Q676:AE676)),0)</f>
        <v>0</v>
      </c>
      <c r="AK676" s="2">
        <f t="shared" si="250"/>
        <v>0</v>
      </c>
      <c r="AL676" s="2">
        <f t="shared" si="251"/>
        <v>2.9006588517155815E-2</v>
      </c>
      <c r="AM676" s="2">
        <f t="shared" si="252"/>
        <v>0</v>
      </c>
      <c r="AN676" s="2">
        <f t="shared" si="253"/>
        <v>0</v>
      </c>
      <c r="AP676" t="s">
        <v>1009</v>
      </c>
      <c r="AQ676" t="s">
        <v>2586</v>
      </c>
      <c r="AR676">
        <v>14</v>
      </c>
      <c r="AT676" s="104">
        <v>17</v>
      </c>
      <c r="AU676" s="102">
        <v>103</v>
      </c>
      <c r="AV676" s="108">
        <f t="shared" si="254"/>
        <v>17103</v>
      </c>
      <c r="AX676" s="7" t="s">
        <v>538</v>
      </c>
    </row>
    <row r="677" spans="1:50" hidden="1" outlineLevel="1">
      <c r="A677" t="s">
        <v>1507</v>
      </c>
      <c r="B677" t="s">
        <v>2586</v>
      </c>
      <c r="C677" s="1">
        <f t="shared" si="244"/>
        <v>11747</v>
      </c>
      <c r="D677" s="7">
        <f>RANK(N677,(N677:P677,Q677:AE677))</f>
        <v>2</v>
      </c>
      <c r="E677" s="7">
        <f>RANK(O677,(N677:P677,Q677:AE677))</f>
        <v>1</v>
      </c>
      <c r="F677" s="7">
        <f>IF(P677&gt;0,RANK(P677,(N677:P677,Q677:AE677)),0)</f>
        <v>0</v>
      </c>
      <c r="G677" s="1">
        <f t="shared" si="245"/>
        <v>2905</v>
      </c>
      <c r="H677" s="2">
        <f t="shared" si="243"/>
        <v>0.24729718225930025</v>
      </c>
      <c r="I677" s="2"/>
      <c r="J677" s="2">
        <f t="shared" si="246"/>
        <v>0.36392270366902185</v>
      </c>
      <c r="K677" s="2">
        <f t="shared" si="247"/>
        <v>0.6112198859283221</v>
      </c>
      <c r="L677" s="2">
        <f t="shared" si="248"/>
        <v>0</v>
      </c>
      <c r="M677" s="2">
        <f t="shared" si="249"/>
        <v>2.4857410402656099E-2</v>
      </c>
      <c r="N677" s="1">
        <v>4275</v>
      </c>
      <c r="O677" s="1">
        <v>7180</v>
      </c>
      <c r="R677" s="1">
        <v>234</v>
      </c>
      <c r="U677" s="1">
        <v>58</v>
      </c>
      <c r="AA677" s="1">
        <v>0</v>
      </c>
      <c r="AG677" s="7">
        <f>IF(Q677&gt;0,RANK(Q677,(N677:P677,Q677:AE677)),0)</f>
        <v>0</v>
      </c>
      <c r="AH677" s="7">
        <f>IF(R677&gt;0,RANK(R677,(N677:P677,Q677:AE677)),0)</f>
        <v>3</v>
      </c>
      <c r="AI677" s="7">
        <f>IF(T677&gt;0,RANK(T677,(N677:P677,Q677:AE677)),0)</f>
        <v>0</v>
      </c>
      <c r="AJ677" s="7">
        <f>IF(S677&gt;0,RANK(S677,(N677:P677,Q677:AE677)),0)</f>
        <v>0</v>
      </c>
      <c r="AK677" s="2">
        <f t="shared" si="250"/>
        <v>0</v>
      </c>
      <c r="AL677" s="2">
        <f t="shared" si="251"/>
        <v>1.9919979569251723E-2</v>
      </c>
      <c r="AM677" s="2">
        <f t="shared" si="252"/>
        <v>0</v>
      </c>
      <c r="AN677" s="2">
        <f t="shared" si="253"/>
        <v>0</v>
      </c>
      <c r="AP677" t="s">
        <v>1507</v>
      </c>
      <c r="AQ677" t="s">
        <v>2586</v>
      </c>
      <c r="AR677">
        <v>15</v>
      </c>
      <c r="AT677" s="104">
        <v>17</v>
      </c>
      <c r="AU677" s="102">
        <v>105</v>
      </c>
      <c r="AV677" s="108">
        <f t="shared" si="254"/>
        <v>17105</v>
      </c>
      <c r="AX677" s="7" t="s">
        <v>538</v>
      </c>
    </row>
    <row r="678" spans="1:50" hidden="1" outlineLevel="1">
      <c r="A678" t="s">
        <v>2447</v>
      </c>
      <c r="B678" t="s">
        <v>2586</v>
      </c>
      <c r="C678" s="1">
        <f t="shared" si="244"/>
        <v>11026</v>
      </c>
      <c r="D678" s="7">
        <f>RANK(N678,(N678:P678,Q678:AE678))</f>
        <v>2</v>
      </c>
      <c r="E678" s="7">
        <f>RANK(O678,(N678:P678,Q678:AE678))</f>
        <v>1</v>
      </c>
      <c r="F678" s="7">
        <f>IF(P678&gt;0,RANK(P678,(N678:P678,Q678:AE678)),0)</f>
        <v>0</v>
      </c>
      <c r="G678" s="1">
        <f t="shared" si="245"/>
        <v>1910</v>
      </c>
      <c r="H678" s="2">
        <f t="shared" si="243"/>
        <v>0.17322691819336114</v>
      </c>
      <c r="I678" s="2"/>
      <c r="J678" s="2">
        <f t="shared" si="246"/>
        <v>0.40268456375838924</v>
      </c>
      <c r="K678" s="2">
        <f t="shared" si="247"/>
        <v>0.57591148195175046</v>
      </c>
      <c r="L678" s="2">
        <f t="shared" si="248"/>
        <v>0</v>
      </c>
      <c r="M678" s="2">
        <f t="shared" si="249"/>
        <v>2.1403954289860305E-2</v>
      </c>
      <c r="N678" s="1">
        <v>4440</v>
      </c>
      <c r="O678" s="1">
        <v>6350</v>
      </c>
      <c r="R678" s="1">
        <v>188</v>
      </c>
      <c r="U678" s="1">
        <v>48</v>
      </c>
      <c r="AA678" s="1">
        <v>0</v>
      </c>
      <c r="AG678" s="7">
        <f>IF(Q678&gt;0,RANK(Q678,(N678:P678,Q678:AE678)),0)</f>
        <v>0</v>
      </c>
      <c r="AH678" s="7">
        <f>IF(R678&gt;0,RANK(R678,(N678:P678,Q678:AE678)),0)</f>
        <v>3</v>
      </c>
      <c r="AI678" s="7">
        <f>IF(T678&gt;0,RANK(T678,(N678:P678,Q678:AE678)),0)</f>
        <v>0</v>
      </c>
      <c r="AJ678" s="7">
        <f>IF(S678&gt;0,RANK(S678,(N678:P678,Q678:AE678)),0)</f>
        <v>0</v>
      </c>
      <c r="AK678" s="2">
        <f t="shared" si="250"/>
        <v>0</v>
      </c>
      <c r="AL678" s="2">
        <f t="shared" si="251"/>
        <v>1.7050607654634502E-2</v>
      </c>
      <c r="AM678" s="2">
        <f t="shared" si="252"/>
        <v>0</v>
      </c>
      <c r="AN678" s="2">
        <f t="shared" si="253"/>
        <v>0</v>
      </c>
      <c r="AP678" t="s">
        <v>2447</v>
      </c>
      <c r="AQ678" t="s">
        <v>2586</v>
      </c>
      <c r="AR678">
        <v>18</v>
      </c>
      <c r="AT678" s="104">
        <v>17</v>
      </c>
      <c r="AU678" s="102">
        <v>107</v>
      </c>
      <c r="AV678" s="108">
        <f t="shared" si="254"/>
        <v>17107</v>
      </c>
      <c r="AX678" s="7" t="s">
        <v>538</v>
      </c>
    </row>
    <row r="679" spans="1:50" hidden="1" outlineLevel="1">
      <c r="A679" t="s">
        <v>1077</v>
      </c>
      <c r="B679" t="s">
        <v>2586</v>
      </c>
      <c r="C679" s="1">
        <f t="shared" si="244"/>
        <v>10787</v>
      </c>
      <c r="D679" s="7">
        <f>RANK(N679,(N679:P679,Q679:AE679))</f>
        <v>2</v>
      </c>
      <c r="E679" s="7">
        <f>RANK(O679,(N679:P679,Q679:AE679))</f>
        <v>1</v>
      </c>
      <c r="F679" s="7">
        <f>IF(P679&gt;0,RANK(P679,(N679:P679,Q679:AE679)),0)</f>
        <v>0</v>
      </c>
      <c r="G679" s="1">
        <f t="shared" si="245"/>
        <v>2039</v>
      </c>
      <c r="H679" s="2">
        <f t="shared" si="243"/>
        <v>0.18902382497450634</v>
      </c>
      <c r="I679" s="2"/>
      <c r="J679" s="2">
        <f t="shared" si="246"/>
        <v>0.38907944748308149</v>
      </c>
      <c r="K679" s="2">
        <f t="shared" si="247"/>
        <v>0.57810327245758786</v>
      </c>
      <c r="L679" s="2">
        <f t="shared" si="248"/>
        <v>0</v>
      </c>
      <c r="M679" s="2">
        <f t="shared" si="249"/>
        <v>3.2817280059330711E-2</v>
      </c>
      <c r="N679" s="1">
        <v>4197</v>
      </c>
      <c r="O679" s="1">
        <v>6236</v>
      </c>
      <c r="R679" s="1">
        <v>249</v>
      </c>
      <c r="U679" s="1">
        <v>105</v>
      </c>
      <c r="AA679" s="1">
        <v>0</v>
      </c>
      <c r="AG679" s="7">
        <f>IF(Q679&gt;0,RANK(Q679,(N679:P679,Q679:AE679)),0)</f>
        <v>0</v>
      </c>
      <c r="AH679" s="7">
        <f>IF(R679&gt;0,RANK(R679,(N679:P679,Q679:AE679)),0)</f>
        <v>3</v>
      </c>
      <c r="AI679" s="7">
        <f>IF(T679&gt;0,RANK(T679,(N679:P679,Q679:AE679)),0)</f>
        <v>0</v>
      </c>
      <c r="AJ679" s="7">
        <f>IF(S679&gt;0,RANK(S679,(N679:P679,Q679:AE679)),0)</f>
        <v>0</v>
      </c>
      <c r="AK679" s="2">
        <f t="shared" si="250"/>
        <v>0</v>
      </c>
      <c r="AL679" s="2">
        <f t="shared" si="251"/>
        <v>2.3083341058681747E-2</v>
      </c>
      <c r="AM679" s="2">
        <f t="shared" si="252"/>
        <v>0</v>
      </c>
      <c r="AN679" s="2">
        <f t="shared" si="253"/>
        <v>0</v>
      </c>
      <c r="AP679" t="s">
        <v>1077</v>
      </c>
      <c r="AQ679" t="s">
        <v>2586</v>
      </c>
      <c r="AR679">
        <v>17</v>
      </c>
      <c r="AT679" s="104">
        <v>17</v>
      </c>
      <c r="AU679" s="102">
        <v>109</v>
      </c>
      <c r="AV679" s="108">
        <f t="shared" si="254"/>
        <v>17109</v>
      </c>
      <c r="AX679" s="7" t="s">
        <v>538</v>
      </c>
    </row>
    <row r="680" spans="1:50" hidden="1" outlineLevel="1">
      <c r="A680" t="s">
        <v>2079</v>
      </c>
      <c r="B680" t="s">
        <v>2586</v>
      </c>
      <c r="C680" s="1">
        <f t="shared" si="244"/>
        <v>76681</v>
      </c>
      <c r="D680" s="7">
        <f>RANK(N680,(N680:P680,Q680:AE680))</f>
        <v>2</v>
      </c>
      <c r="E680" s="7">
        <f>RANK(O680,(N680:P680,Q680:AE680))</f>
        <v>1</v>
      </c>
      <c r="F680" s="7">
        <f>IF(P680&gt;0,RANK(P680,(N680:P680,Q680:AE680)),0)</f>
        <v>0</v>
      </c>
      <c r="G680" s="1">
        <f t="shared" si="245"/>
        <v>18679</v>
      </c>
      <c r="H680" s="2">
        <f t="shared" si="243"/>
        <v>0.24359358902466061</v>
      </c>
      <c r="I680" s="2"/>
      <c r="J680" s="2">
        <f t="shared" si="246"/>
        <v>0.34969549171241898</v>
      </c>
      <c r="K680" s="2">
        <f t="shared" si="247"/>
        <v>0.59328908073707964</v>
      </c>
      <c r="L680" s="2">
        <f t="shared" si="248"/>
        <v>0</v>
      </c>
      <c r="M680" s="2">
        <f t="shared" si="249"/>
        <v>5.7015427550501374E-2</v>
      </c>
      <c r="N680" s="1">
        <v>26815</v>
      </c>
      <c r="O680" s="1">
        <v>45494</v>
      </c>
      <c r="R680" s="1">
        <v>3903</v>
      </c>
      <c r="U680" s="1">
        <v>469</v>
      </c>
      <c r="AA680" s="1">
        <v>0</v>
      </c>
      <c r="AG680" s="7">
        <f>IF(Q680&gt;0,RANK(Q680,(N680:P680,Q680:AE680)),0)</f>
        <v>0</v>
      </c>
      <c r="AH680" s="7">
        <f>IF(R680&gt;0,RANK(R680,(N680:P680,Q680:AE680)),0)</f>
        <v>3</v>
      </c>
      <c r="AI680" s="7">
        <f>IF(T680&gt;0,RANK(T680,(N680:P680,Q680:AE680)),0)</f>
        <v>0</v>
      </c>
      <c r="AJ680" s="7">
        <f>IF(S680&gt;0,RANK(S680,(N680:P680,Q680:AE680)),0)</f>
        <v>0</v>
      </c>
      <c r="AK680" s="2">
        <f t="shared" si="250"/>
        <v>0</v>
      </c>
      <c r="AL680" s="2">
        <f t="shared" si="251"/>
        <v>5.0899179718574356E-2</v>
      </c>
      <c r="AM680" s="2">
        <f t="shared" si="252"/>
        <v>0</v>
      </c>
      <c r="AN680" s="2">
        <f t="shared" si="253"/>
        <v>0</v>
      </c>
      <c r="AP680" t="s">
        <v>2079</v>
      </c>
      <c r="AQ680" t="s">
        <v>2586</v>
      </c>
      <c r="AR680">
        <v>16</v>
      </c>
      <c r="AT680" s="104">
        <v>17</v>
      </c>
      <c r="AU680" s="102">
        <v>111</v>
      </c>
      <c r="AV680" s="108">
        <f t="shared" si="254"/>
        <v>17111</v>
      </c>
      <c r="AX680" s="7" t="s">
        <v>538</v>
      </c>
    </row>
    <row r="681" spans="1:50" hidden="1" outlineLevel="1">
      <c r="A681" t="s">
        <v>1758</v>
      </c>
      <c r="B681" t="s">
        <v>2586</v>
      </c>
      <c r="C681" s="1">
        <f t="shared" si="244"/>
        <v>41857</v>
      </c>
      <c r="D681" s="7">
        <f>RANK(N681,(N681:P681,Q681:AE681))</f>
        <v>2</v>
      </c>
      <c r="E681" s="7">
        <f>RANK(O681,(N681:P681,Q681:AE681))</f>
        <v>1</v>
      </c>
      <c r="F681" s="7">
        <f>IF(P681&gt;0,RANK(P681,(N681:P681,Q681:AE681)),0)</f>
        <v>0</v>
      </c>
      <c r="G681" s="1">
        <f t="shared" si="245"/>
        <v>7753</v>
      </c>
      <c r="H681" s="2">
        <f t="shared" si="243"/>
        <v>0.18522588814296295</v>
      </c>
      <c r="I681" s="2"/>
      <c r="J681" s="2">
        <f t="shared" si="246"/>
        <v>0.39372148027808967</v>
      </c>
      <c r="K681" s="2">
        <f t="shared" si="247"/>
        <v>0.57894736842105265</v>
      </c>
      <c r="L681" s="2">
        <f t="shared" si="248"/>
        <v>0</v>
      </c>
      <c r="M681" s="2">
        <f t="shared" si="249"/>
        <v>2.7331151300857615E-2</v>
      </c>
      <c r="N681" s="1">
        <v>16480</v>
      </c>
      <c r="O681" s="1">
        <v>24233</v>
      </c>
      <c r="R681" s="1">
        <v>924</v>
      </c>
      <c r="U681" s="1">
        <v>220</v>
      </c>
      <c r="AA681" s="1">
        <v>0</v>
      </c>
      <c r="AG681" s="7">
        <f>IF(Q681&gt;0,RANK(Q681,(N681:P681,Q681:AE681)),0)</f>
        <v>0</v>
      </c>
      <c r="AH681" s="7">
        <f>IF(R681&gt;0,RANK(R681,(N681:P681,Q681:AE681)),0)</f>
        <v>3</v>
      </c>
      <c r="AI681" s="7">
        <f>IF(T681&gt;0,RANK(T681,(N681:P681,Q681:AE681)),0)</f>
        <v>0</v>
      </c>
      <c r="AJ681" s="7">
        <f>IF(S681&gt;0,RANK(S681,(N681:P681,Q681:AE681)),0)</f>
        <v>0</v>
      </c>
      <c r="AK681" s="2">
        <f t="shared" si="250"/>
        <v>0</v>
      </c>
      <c r="AL681" s="2">
        <f t="shared" si="251"/>
        <v>2.207516066607736E-2</v>
      </c>
      <c r="AM681" s="2">
        <f t="shared" si="252"/>
        <v>0</v>
      </c>
      <c r="AN681" s="2">
        <f t="shared" si="253"/>
        <v>0</v>
      </c>
      <c r="AP681" t="s">
        <v>1758</v>
      </c>
      <c r="AQ681" t="s">
        <v>2586</v>
      </c>
      <c r="AT681" s="104">
        <v>17</v>
      </c>
      <c r="AU681" s="102">
        <v>113</v>
      </c>
      <c r="AV681" s="108">
        <f t="shared" si="254"/>
        <v>17113</v>
      </c>
      <c r="AX681" s="7" t="s">
        <v>538</v>
      </c>
    </row>
    <row r="682" spans="1:50" hidden="1" outlineLevel="1">
      <c r="A682" t="s">
        <v>1830</v>
      </c>
      <c r="B682" t="s">
        <v>2586</v>
      </c>
      <c r="C682" s="1">
        <f t="shared" si="244"/>
        <v>37264</v>
      </c>
      <c r="D682" s="7">
        <f>RANK(N682,(N682:P682,Q682:AE682))</f>
        <v>1</v>
      </c>
      <c r="E682" s="7">
        <f>RANK(O682,(N682:P682,Q682:AE682))</f>
        <v>2</v>
      </c>
      <c r="F682" s="7">
        <f>IF(P682&gt;0,RANK(P682,(N682:P682,Q682:AE682)),0)</f>
        <v>0</v>
      </c>
      <c r="G682" s="1">
        <f t="shared" si="245"/>
        <v>219</v>
      </c>
      <c r="H682" s="2">
        <f t="shared" si="243"/>
        <v>5.8769858308286823E-3</v>
      </c>
      <c r="I682" s="2"/>
      <c r="J682" s="2">
        <f t="shared" si="246"/>
        <v>0.49420352082438818</v>
      </c>
      <c r="K682" s="2">
        <f t="shared" si="247"/>
        <v>0.48832653499355949</v>
      </c>
      <c r="L682" s="2">
        <f t="shared" si="248"/>
        <v>0</v>
      </c>
      <c r="M682" s="2">
        <f t="shared" si="249"/>
        <v>1.7469944182052277E-2</v>
      </c>
      <c r="N682" s="1">
        <v>18416</v>
      </c>
      <c r="O682" s="1">
        <v>18197</v>
      </c>
      <c r="R682" s="1">
        <v>472</v>
      </c>
      <c r="U682" s="1">
        <v>179</v>
      </c>
      <c r="AA682" s="1">
        <v>0</v>
      </c>
      <c r="AG682" s="7">
        <f>IF(Q682&gt;0,RANK(Q682,(N682:P682,Q682:AE682)),0)</f>
        <v>0</v>
      </c>
      <c r="AH682" s="7">
        <f>IF(R682&gt;0,RANK(R682,(N682:P682,Q682:AE682)),0)</f>
        <v>3</v>
      </c>
      <c r="AI682" s="7">
        <f>IF(T682&gt;0,RANK(T682,(N682:P682,Q682:AE682)),0)</f>
        <v>0</v>
      </c>
      <c r="AJ682" s="7">
        <f>IF(S682&gt;0,RANK(S682,(N682:P682,Q682:AE682)),0)</f>
        <v>0</v>
      </c>
      <c r="AK682" s="2">
        <f t="shared" si="250"/>
        <v>0</v>
      </c>
      <c r="AL682" s="2">
        <f t="shared" si="251"/>
        <v>1.2666380420781451E-2</v>
      </c>
      <c r="AM682" s="2">
        <f t="shared" si="252"/>
        <v>0</v>
      </c>
      <c r="AN682" s="2">
        <f t="shared" si="253"/>
        <v>0</v>
      </c>
      <c r="AP682" t="s">
        <v>1830</v>
      </c>
      <c r="AQ682" t="s">
        <v>2586</v>
      </c>
      <c r="AT682" s="104">
        <v>17</v>
      </c>
      <c r="AU682" s="102">
        <v>115</v>
      </c>
      <c r="AV682" s="108">
        <f t="shared" si="254"/>
        <v>17115</v>
      </c>
      <c r="AX682" s="7" t="s">
        <v>538</v>
      </c>
    </row>
    <row r="683" spans="1:50" hidden="1" outlineLevel="1">
      <c r="A683" t="s">
        <v>469</v>
      </c>
      <c r="B683" t="s">
        <v>2586</v>
      </c>
      <c r="C683" s="1">
        <f t="shared" si="244"/>
        <v>15966</v>
      </c>
      <c r="D683" s="7">
        <f>RANK(N683,(N683:P683,Q683:AE683))</f>
        <v>1</v>
      </c>
      <c r="E683" s="7">
        <f>RANK(O683,(N683:P683,Q683:AE683))</f>
        <v>2</v>
      </c>
      <c r="F683" s="7">
        <f>IF(P683&gt;0,RANK(P683,(N683:P683,Q683:AE683)),0)</f>
        <v>0</v>
      </c>
      <c r="G683" s="1">
        <f t="shared" si="245"/>
        <v>2173</v>
      </c>
      <c r="H683" s="2">
        <f t="shared" si="243"/>
        <v>0.13610171614681196</v>
      </c>
      <c r="I683" s="2"/>
      <c r="J683" s="2">
        <f t="shared" si="246"/>
        <v>0.55524239007891774</v>
      </c>
      <c r="K683" s="2">
        <f t="shared" si="247"/>
        <v>0.41914067393210575</v>
      </c>
      <c r="L683" s="2">
        <f t="shared" si="248"/>
        <v>0</v>
      </c>
      <c r="M683" s="2">
        <f t="shared" si="249"/>
        <v>2.5616935988976519E-2</v>
      </c>
      <c r="N683" s="1">
        <v>8865</v>
      </c>
      <c r="O683" s="1">
        <v>6692</v>
      </c>
      <c r="R683" s="1">
        <v>326</v>
      </c>
      <c r="U683" s="1">
        <v>83</v>
      </c>
      <c r="AA683" s="1">
        <v>0</v>
      </c>
      <c r="AG683" s="7">
        <f>IF(Q683&gt;0,RANK(Q683,(N683:P683,Q683:AE683)),0)</f>
        <v>0</v>
      </c>
      <c r="AH683" s="7">
        <f>IF(R683&gt;0,RANK(R683,(N683:P683,Q683:AE683)),0)</f>
        <v>3</v>
      </c>
      <c r="AI683" s="7">
        <f>IF(T683&gt;0,RANK(T683,(N683:P683,Q683:AE683)),0)</f>
        <v>0</v>
      </c>
      <c r="AJ683" s="7">
        <f>IF(S683&gt;0,RANK(S683,(N683:P683,Q683:AE683)),0)</f>
        <v>0</v>
      </c>
      <c r="AK683" s="2">
        <f t="shared" si="250"/>
        <v>0</v>
      </c>
      <c r="AL683" s="2">
        <f t="shared" si="251"/>
        <v>2.0418389076788175E-2</v>
      </c>
      <c r="AM683" s="2">
        <f t="shared" si="252"/>
        <v>0</v>
      </c>
      <c r="AN683" s="2">
        <f t="shared" si="253"/>
        <v>0</v>
      </c>
      <c r="AP683" t="s">
        <v>469</v>
      </c>
      <c r="AQ683" t="s">
        <v>2586</v>
      </c>
      <c r="AR683">
        <v>20</v>
      </c>
      <c r="AT683" s="104">
        <v>17</v>
      </c>
      <c r="AU683" s="102">
        <v>117</v>
      </c>
      <c r="AV683" s="108">
        <f t="shared" si="254"/>
        <v>17117</v>
      </c>
      <c r="AX683" s="7" t="s">
        <v>538</v>
      </c>
    </row>
    <row r="684" spans="1:50" hidden="1" outlineLevel="1">
      <c r="A684" t="s">
        <v>1228</v>
      </c>
      <c r="B684" t="s">
        <v>2586</v>
      </c>
      <c r="C684" s="1">
        <f t="shared" si="244"/>
        <v>78584</v>
      </c>
      <c r="D684" s="7">
        <f>RANK(N684,(N684:P684,Q684:AE684))</f>
        <v>1</v>
      </c>
      <c r="E684" s="7">
        <f>RANK(O684,(N684:P684,Q684:AE684))</f>
        <v>2</v>
      </c>
      <c r="F684" s="7">
        <f>IF(P684&gt;0,RANK(P684,(N684:P684,Q684:AE684)),0)</f>
        <v>0</v>
      </c>
      <c r="G684" s="1">
        <f t="shared" si="245"/>
        <v>10928</v>
      </c>
      <c r="H684" s="2">
        <f t="shared" si="243"/>
        <v>0.13906138654178968</v>
      </c>
      <c r="I684" s="2"/>
      <c r="J684" s="2">
        <f t="shared" si="246"/>
        <v>0.55965590959991851</v>
      </c>
      <c r="K684" s="2">
        <f t="shared" si="247"/>
        <v>0.42059452305812889</v>
      </c>
      <c r="L684" s="2">
        <f t="shared" si="248"/>
        <v>0</v>
      </c>
      <c r="M684" s="2">
        <f t="shared" si="249"/>
        <v>1.9749567341952601E-2</v>
      </c>
      <c r="N684" s="1">
        <v>43980</v>
      </c>
      <c r="O684" s="1">
        <v>33052</v>
      </c>
      <c r="R684" s="1">
        <v>1212</v>
      </c>
      <c r="U684" s="1">
        <v>340</v>
      </c>
      <c r="AA684" s="1">
        <v>0</v>
      </c>
      <c r="AG684" s="7">
        <f>IF(Q684&gt;0,RANK(Q684,(N684:P684,Q684:AE684)),0)</f>
        <v>0</v>
      </c>
      <c r="AH684" s="7">
        <f>IF(R684&gt;0,RANK(R684,(N684:P684,Q684:AE684)),0)</f>
        <v>3</v>
      </c>
      <c r="AI684" s="7">
        <f>IF(T684&gt;0,RANK(T684,(N684:P684,Q684:AE684)),0)</f>
        <v>0</v>
      </c>
      <c r="AJ684" s="7">
        <f>IF(S684&gt;0,RANK(S684,(N684:P684,Q684:AE684)),0)</f>
        <v>0</v>
      </c>
      <c r="AK684" s="2">
        <f t="shared" si="250"/>
        <v>0</v>
      </c>
      <c r="AL684" s="2">
        <f t="shared" si="251"/>
        <v>1.5422986867555737E-2</v>
      </c>
      <c r="AM684" s="2">
        <f t="shared" si="252"/>
        <v>0</v>
      </c>
      <c r="AN684" s="2">
        <f t="shared" si="253"/>
        <v>0</v>
      </c>
      <c r="AP684" t="s">
        <v>1228</v>
      </c>
      <c r="AQ684" t="s">
        <v>2586</v>
      </c>
      <c r="AT684" s="104">
        <v>17</v>
      </c>
      <c r="AU684" s="102">
        <v>119</v>
      </c>
      <c r="AV684" s="108">
        <f t="shared" si="254"/>
        <v>17119</v>
      </c>
      <c r="AX684" s="7" t="s">
        <v>538</v>
      </c>
    </row>
    <row r="685" spans="1:50" hidden="1" outlineLevel="1">
      <c r="A685" t="s">
        <v>1710</v>
      </c>
      <c r="B685" t="s">
        <v>2586</v>
      </c>
      <c r="C685" s="1">
        <f t="shared" si="244"/>
        <v>12909</v>
      </c>
      <c r="D685" s="7">
        <f>RANK(N685,(N685:P685,Q685:AE685))</f>
        <v>1</v>
      </c>
      <c r="E685" s="7">
        <f>RANK(O685,(N685:P685,Q685:AE685))</f>
        <v>2</v>
      </c>
      <c r="F685" s="7">
        <f>IF(P685&gt;0,RANK(P685,(N685:P685,Q685:AE685)),0)</f>
        <v>0</v>
      </c>
      <c r="G685" s="1">
        <f t="shared" si="245"/>
        <v>1514</v>
      </c>
      <c r="H685" s="2">
        <f t="shared" si="243"/>
        <v>0.11728251607405686</v>
      </c>
      <c r="I685" s="2"/>
      <c r="J685" s="2">
        <f t="shared" si="246"/>
        <v>0.54527848787667521</v>
      </c>
      <c r="K685" s="2">
        <f t="shared" si="247"/>
        <v>0.42799597180261834</v>
      </c>
      <c r="L685" s="2">
        <f t="shared" si="248"/>
        <v>0</v>
      </c>
      <c r="M685" s="2">
        <f t="shared" si="249"/>
        <v>2.6725540320706453E-2</v>
      </c>
      <c r="N685" s="1">
        <v>7039</v>
      </c>
      <c r="O685" s="1">
        <v>5525</v>
      </c>
      <c r="R685" s="1">
        <v>278</v>
      </c>
      <c r="U685" s="1">
        <v>67</v>
      </c>
      <c r="AA685" s="1">
        <v>0</v>
      </c>
      <c r="AG685" s="7">
        <f>IF(Q685&gt;0,RANK(Q685,(N685:P685,Q685:AE685)),0)</f>
        <v>0</v>
      </c>
      <c r="AH685" s="7">
        <f>IF(R685&gt;0,RANK(R685,(N685:P685,Q685:AE685)),0)</f>
        <v>3</v>
      </c>
      <c r="AI685" s="7">
        <f>IF(T685&gt;0,RANK(T685,(N685:P685,Q685:AE685)),0)</f>
        <v>0</v>
      </c>
      <c r="AJ685" s="7">
        <f>IF(S685&gt;0,RANK(S685,(N685:P685,Q685:AE685)),0)</f>
        <v>0</v>
      </c>
      <c r="AK685" s="2">
        <f t="shared" si="250"/>
        <v>0</v>
      </c>
      <c r="AL685" s="2">
        <f t="shared" si="251"/>
        <v>2.1535362925091023E-2</v>
      </c>
      <c r="AM685" s="2">
        <f t="shared" si="252"/>
        <v>0</v>
      </c>
      <c r="AN685" s="2">
        <f t="shared" si="253"/>
        <v>0</v>
      </c>
      <c r="AP685" t="s">
        <v>1710</v>
      </c>
      <c r="AQ685" t="s">
        <v>2586</v>
      </c>
      <c r="AR685">
        <v>20</v>
      </c>
      <c r="AT685" s="104">
        <v>17</v>
      </c>
      <c r="AU685" s="102">
        <v>121</v>
      </c>
      <c r="AV685" s="108">
        <f t="shared" si="254"/>
        <v>17121</v>
      </c>
      <c r="AX685" s="7" t="s">
        <v>538</v>
      </c>
    </row>
    <row r="686" spans="1:50" hidden="1" outlineLevel="1">
      <c r="A686" t="s">
        <v>2231</v>
      </c>
      <c r="B686" t="s">
        <v>2586</v>
      </c>
      <c r="C686" s="1">
        <f t="shared" si="244"/>
        <v>4929</v>
      </c>
      <c r="D686" s="7">
        <f>RANK(N686,(N686:P686,Q686:AE686))</f>
        <v>2</v>
      </c>
      <c r="E686" s="7">
        <f>RANK(O686,(N686:P686,Q686:AE686))</f>
        <v>1</v>
      </c>
      <c r="F686" s="7">
        <f>IF(P686&gt;0,RANK(P686,(N686:P686,Q686:AE686)),0)</f>
        <v>0</v>
      </c>
      <c r="G686" s="1">
        <f t="shared" si="245"/>
        <v>731</v>
      </c>
      <c r="H686" s="2">
        <f t="shared" si="243"/>
        <v>0.14830594441063097</v>
      </c>
      <c r="I686" s="2"/>
      <c r="J686" s="2">
        <f t="shared" si="246"/>
        <v>0.40860215053763443</v>
      </c>
      <c r="K686" s="2">
        <f t="shared" si="247"/>
        <v>0.55690809494826532</v>
      </c>
      <c r="L686" s="2">
        <f t="shared" si="248"/>
        <v>0</v>
      </c>
      <c r="M686" s="2">
        <f t="shared" si="249"/>
        <v>3.448975451410019E-2</v>
      </c>
      <c r="N686" s="1">
        <v>2014</v>
      </c>
      <c r="O686" s="1">
        <v>2745</v>
      </c>
      <c r="R686" s="1">
        <v>135</v>
      </c>
      <c r="U686" s="1">
        <v>35</v>
      </c>
      <c r="AA686" s="1">
        <v>0</v>
      </c>
      <c r="AG686" s="7">
        <f>IF(Q686&gt;0,RANK(Q686,(N686:P686,Q686:AE686)),0)</f>
        <v>0</v>
      </c>
      <c r="AH686" s="7">
        <f>IF(R686&gt;0,RANK(R686,(N686:P686,Q686:AE686)),0)</f>
        <v>3</v>
      </c>
      <c r="AI686" s="7">
        <f>IF(T686&gt;0,RANK(T686,(N686:P686,Q686:AE686)),0)</f>
        <v>0</v>
      </c>
      <c r="AJ686" s="7">
        <f>IF(S686&gt;0,RANK(S686,(N686:P686,Q686:AE686)),0)</f>
        <v>0</v>
      </c>
      <c r="AK686" s="2">
        <f t="shared" si="250"/>
        <v>0</v>
      </c>
      <c r="AL686" s="2">
        <f t="shared" si="251"/>
        <v>2.7388922702373707E-2</v>
      </c>
      <c r="AM686" s="2">
        <f t="shared" si="252"/>
        <v>0</v>
      </c>
      <c r="AN686" s="2">
        <f t="shared" si="253"/>
        <v>0</v>
      </c>
      <c r="AP686" t="s">
        <v>2231</v>
      </c>
      <c r="AQ686" t="s">
        <v>2586</v>
      </c>
      <c r="AR686">
        <v>18</v>
      </c>
      <c r="AT686" s="104">
        <v>17</v>
      </c>
      <c r="AU686" s="102">
        <v>123</v>
      </c>
      <c r="AV686" s="108">
        <f t="shared" si="254"/>
        <v>17123</v>
      </c>
      <c r="AX686" s="7" t="s">
        <v>538</v>
      </c>
    </row>
    <row r="687" spans="1:50" hidden="1" outlineLevel="1">
      <c r="A687" t="s">
        <v>887</v>
      </c>
      <c r="B687" t="s">
        <v>2586</v>
      </c>
      <c r="C687" s="1">
        <f t="shared" si="244"/>
        <v>5893</v>
      </c>
      <c r="D687" s="7">
        <f>RANK(N687,(N687:P687,Q687:AE687))</f>
        <v>1</v>
      </c>
      <c r="E687" s="7">
        <f>RANK(O687,(N687:P687,Q687:AE687))</f>
        <v>2</v>
      </c>
      <c r="F687" s="7">
        <f>IF(P687&gt;0,RANK(P687,(N687:P687,Q687:AE687)),0)</f>
        <v>0</v>
      </c>
      <c r="G687" s="1">
        <f t="shared" si="245"/>
        <v>171</v>
      </c>
      <c r="H687" s="2">
        <f t="shared" si="243"/>
        <v>2.9017478364160867E-2</v>
      </c>
      <c r="I687" s="2"/>
      <c r="J687" s="2">
        <f t="shared" si="246"/>
        <v>0.50093331070761926</v>
      </c>
      <c r="K687" s="2">
        <f t="shared" si="247"/>
        <v>0.47191583234345835</v>
      </c>
      <c r="L687" s="2">
        <f t="shared" si="248"/>
        <v>0</v>
      </c>
      <c r="M687" s="2">
        <f t="shared" si="249"/>
        <v>2.7150856948922386E-2</v>
      </c>
      <c r="N687" s="1">
        <v>2952</v>
      </c>
      <c r="O687" s="1">
        <v>2781</v>
      </c>
      <c r="R687" s="1">
        <v>122</v>
      </c>
      <c r="U687" s="1">
        <v>38</v>
      </c>
      <c r="AA687" s="1">
        <v>0</v>
      </c>
      <c r="AG687" s="7">
        <f>IF(Q687&gt;0,RANK(Q687,(N687:P687,Q687:AE687)),0)</f>
        <v>0</v>
      </c>
      <c r="AH687" s="7">
        <f>IF(R687&gt;0,RANK(R687,(N687:P687,Q687:AE687)),0)</f>
        <v>3</v>
      </c>
      <c r="AI687" s="7">
        <f>IF(T687&gt;0,RANK(T687,(N687:P687,Q687:AE687)),0)</f>
        <v>0</v>
      </c>
      <c r="AJ687" s="7">
        <f>IF(S687&gt;0,RANK(S687,(N687:P687,Q687:AE687)),0)</f>
        <v>0</v>
      </c>
      <c r="AK687" s="2">
        <f t="shared" si="250"/>
        <v>0</v>
      </c>
      <c r="AL687" s="2">
        <f t="shared" si="251"/>
        <v>2.0702528423553367E-2</v>
      </c>
      <c r="AM687" s="2">
        <f t="shared" si="252"/>
        <v>0</v>
      </c>
      <c r="AN687" s="2">
        <f t="shared" si="253"/>
        <v>0</v>
      </c>
      <c r="AP687" t="s">
        <v>887</v>
      </c>
      <c r="AQ687" t="s">
        <v>2586</v>
      </c>
      <c r="AR687">
        <v>18</v>
      </c>
      <c r="AT687" s="104">
        <v>17</v>
      </c>
      <c r="AU687" s="102">
        <v>125</v>
      </c>
      <c r="AV687" s="108">
        <f t="shared" si="254"/>
        <v>17125</v>
      </c>
      <c r="AX687" s="7" t="s">
        <v>538</v>
      </c>
    </row>
    <row r="688" spans="1:50" hidden="1" outlineLevel="1">
      <c r="A688" t="s">
        <v>470</v>
      </c>
      <c r="B688" t="s">
        <v>2586</v>
      </c>
      <c r="C688" s="1">
        <f t="shared" si="244"/>
        <v>5284</v>
      </c>
      <c r="D688" s="7">
        <f>RANK(N688,(N688:P688,Q688:AE688))</f>
        <v>1</v>
      </c>
      <c r="E688" s="7">
        <f>RANK(O688,(N688:P688,Q688:AE688))</f>
        <v>2</v>
      </c>
      <c r="F688" s="7">
        <f>IF(P688&gt;0,RANK(P688,(N688:P688,Q688:AE688)),0)</f>
        <v>0</v>
      </c>
      <c r="G688" s="1">
        <f t="shared" si="245"/>
        <v>444</v>
      </c>
      <c r="H688" s="2">
        <f t="shared" si="243"/>
        <v>8.4027252081756251E-2</v>
      </c>
      <c r="I688" s="2"/>
      <c r="J688" s="2">
        <f t="shared" si="246"/>
        <v>0.53652535957607872</v>
      </c>
      <c r="K688" s="2">
        <f t="shared" si="247"/>
        <v>0.45249810749432251</v>
      </c>
      <c r="L688" s="2">
        <f t="shared" si="248"/>
        <v>0</v>
      </c>
      <c r="M688" s="2">
        <f t="shared" si="249"/>
        <v>1.097653292959877E-2</v>
      </c>
      <c r="N688" s="1">
        <v>2835</v>
      </c>
      <c r="O688" s="1">
        <v>2391</v>
      </c>
      <c r="R688" s="1">
        <v>38</v>
      </c>
      <c r="U688" s="1">
        <v>20</v>
      </c>
      <c r="AA688" s="1">
        <v>0</v>
      </c>
      <c r="AG688" s="7">
        <f>IF(Q688&gt;0,RANK(Q688,(N688:P688,Q688:AE688)),0)</f>
        <v>0</v>
      </c>
      <c r="AH688" s="7">
        <f>IF(R688&gt;0,RANK(R688,(N688:P688,Q688:AE688)),0)</f>
        <v>3</v>
      </c>
      <c r="AI688" s="7">
        <f>IF(T688&gt;0,RANK(T688,(N688:P688,Q688:AE688)),0)</f>
        <v>0</v>
      </c>
      <c r="AJ688" s="7">
        <f>IF(S688&gt;0,RANK(S688,(N688:P688,Q688:AE688)),0)</f>
        <v>0</v>
      </c>
      <c r="AK688" s="2">
        <f t="shared" si="250"/>
        <v>0</v>
      </c>
      <c r="AL688" s="2">
        <f t="shared" si="251"/>
        <v>7.1915215745647241E-3</v>
      </c>
      <c r="AM688" s="2">
        <f t="shared" si="252"/>
        <v>0</v>
      </c>
      <c r="AN688" s="2">
        <f t="shared" si="253"/>
        <v>0</v>
      </c>
      <c r="AP688" t="s">
        <v>470</v>
      </c>
      <c r="AQ688" t="s">
        <v>2586</v>
      </c>
      <c r="AR688">
        <v>19</v>
      </c>
      <c r="AT688" s="104">
        <v>17</v>
      </c>
      <c r="AU688" s="102">
        <v>127</v>
      </c>
      <c r="AV688" s="108">
        <f t="shared" si="254"/>
        <v>17127</v>
      </c>
      <c r="AX688" s="7" t="s">
        <v>538</v>
      </c>
    </row>
    <row r="689" spans="1:50" hidden="1" outlineLevel="1">
      <c r="A689" t="s">
        <v>396</v>
      </c>
      <c r="B689" t="s">
        <v>2586</v>
      </c>
      <c r="C689" s="1">
        <f t="shared" ref="C689:C720" si="255">SUM(N689:AE689)</f>
        <v>5641</v>
      </c>
      <c r="D689" s="7">
        <f>RANK(N689,(N689:P689,Q689:AE689))</f>
        <v>2</v>
      </c>
      <c r="E689" s="7">
        <f>RANK(O689,(N689:P689,Q689:AE689))</f>
        <v>1</v>
      </c>
      <c r="F689" s="7">
        <f>IF(P689&gt;0,RANK(P689,(N689:P689,Q689:AE689)),0)</f>
        <v>0</v>
      </c>
      <c r="G689" s="1">
        <f t="shared" ref="G689:G720" si="256">MAX(N689:P689)-LARGE(N689:P689,2)</f>
        <v>1321</v>
      </c>
      <c r="H689" s="2">
        <f t="shared" si="243"/>
        <v>0.23417833717425987</v>
      </c>
      <c r="I689" s="2"/>
      <c r="J689" s="2">
        <f t="shared" ref="J689:J720" si="257">IF($C689=0,"-",N689/$C689)</f>
        <v>0.37280624002836377</v>
      </c>
      <c r="K689" s="2">
        <f t="shared" ref="K689:K720" si="258">IF($C689=0,"-",O689/$C689)</f>
        <v>0.60698457720262367</v>
      </c>
      <c r="L689" s="2">
        <f t="shared" ref="L689:L720" si="259">IF($C689=0,"-",P689/$C689)</f>
        <v>0</v>
      </c>
      <c r="M689" s="2">
        <f t="shared" ref="M689:M720" si="260">IF(C689=0,"-",(1-J689-K689-L689))</f>
        <v>2.0209182769012513E-2</v>
      </c>
      <c r="N689" s="1">
        <v>2103</v>
      </c>
      <c r="O689" s="1">
        <v>3424</v>
      </c>
      <c r="R689" s="1">
        <v>93</v>
      </c>
      <c r="U689" s="1">
        <v>21</v>
      </c>
      <c r="AA689" s="1">
        <v>0</v>
      </c>
      <c r="AG689" s="7">
        <f>IF(Q689&gt;0,RANK(Q689,(N689:P689,Q689:AE689)),0)</f>
        <v>0</v>
      </c>
      <c r="AH689" s="7">
        <f>IF(R689&gt;0,RANK(R689,(N689:P689,Q689:AE689)),0)</f>
        <v>3</v>
      </c>
      <c r="AI689" s="7">
        <f>IF(T689&gt;0,RANK(T689,(N689:P689,Q689:AE689)),0)</f>
        <v>0</v>
      </c>
      <c r="AJ689" s="7">
        <f>IF(S689&gt;0,RANK(S689,(N689:P689,Q689:AE689)),0)</f>
        <v>0</v>
      </c>
      <c r="AK689" s="2">
        <f t="shared" ref="AK689:AK720" si="261">IF($C689=0,"-",Q689/$C689)</f>
        <v>0</v>
      </c>
      <c r="AL689" s="2">
        <f t="shared" ref="AL689:AL720" si="262">IF($C689=0,"-",R689/$C689)</f>
        <v>1.6486438574720794E-2</v>
      </c>
      <c r="AM689" s="2">
        <f t="shared" ref="AM689:AM720" si="263">IF($C689=0,"-",T689/$C689)</f>
        <v>0</v>
      </c>
      <c r="AN689" s="2">
        <f t="shared" ref="AN689:AN720" si="264">IF($C689=0,"-",S689/$C689)</f>
        <v>0</v>
      </c>
      <c r="AP689" t="s">
        <v>396</v>
      </c>
      <c r="AQ689" t="s">
        <v>2586</v>
      </c>
      <c r="AR689">
        <v>18</v>
      </c>
      <c r="AT689" s="104">
        <v>17</v>
      </c>
      <c r="AU689" s="102">
        <v>129</v>
      </c>
      <c r="AV689" s="108">
        <f t="shared" ref="AV689:AV720" si="265">AT689*1000+AU689</f>
        <v>17129</v>
      </c>
      <c r="AX689" s="7" t="s">
        <v>538</v>
      </c>
    </row>
    <row r="690" spans="1:50" hidden="1" outlineLevel="1">
      <c r="A690" t="s">
        <v>2578</v>
      </c>
      <c r="B690" t="s">
        <v>2586</v>
      </c>
      <c r="C690" s="1">
        <f t="shared" si="255"/>
        <v>6830</v>
      </c>
      <c r="D690" s="7">
        <f>RANK(N690,(N690:P690,Q690:AE690))</f>
        <v>2</v>
      </c>
      <c r="E690" s="7">
        <f>RANK(O690,(N690:P690,Q690:AE690))</f>
        <v>1</v>
      </c>
      <c r="F690" s="7">
        <f>IF(P690&gt;0,RANK(P690,(N690:P690,Q690:AE690)),0)</f>
        <v>0</v>
      </c>
      <c r="G690" s="1">
        <f t="shared" si="256"/>
        <v>367</v>
      </c>
      <c r="H690" s="2">
        <f t="shared" si="243"/>
        <v>5.3733528550512444E-2</v>
      </c>
      <c r="I690" s="2"/>
      <c r="J690" s="2">
        <f t="shared" si="257"/>
        <v>0.45841874084919471</v>
      </c>
      <c r="K690" s="2">
        <f t="shared" si="258"/>
        <v>0.51215226939970715</v>
      </c>
      <c r="L690" s="2">
        <f t="shared" si="259"/>
        <v>0</v>
      </c>
      <c r="M690" s="2">
        <f t="shared" si="260"/>
        <v>2.94289897510982E-2</v>
      </c>
      <c r="N690" s="1">
        <v>3131</v>
      </c>
      <c r="O690" s="1">
        <v>3498</v>
      </c>
      <c r="R690" s="1">
        <v>135</v>
      </c>
      <c r="U690" s="1">
        <v>66</v>
      </c>
      <c r="AA690" s="1">
        <v>0</v>
      </c>
      <c r="AG690" s="7">
        <f>IF(Q690&gt;0,RANK(Q690,(N690:P690,Q690:AE690)),0)</f>
        <v>0</v>
      </c>
      <c r="AH690" s="7">
        <f>IF(R690&gt;0,RANK(R690,(N690:P690,Q690:AE690)),0)</f>
        <v>3</v>
      </c>
      <c r="AI690" s="7">
        <f>IF(T690&gt;0,RANK(T690,(N690:P690,Q690:AE690)),0)</f>
        <v>0</v>
      </c>
      <c r="AJ690" s="7">
        <f>IF(S690&gt;0,RANK(S690,(N690:P690,Q690:AE690)),0)</f>
        <v>0</v>
      </c>
      <c r="AK690" s="2">
        <f t="shared" si="261"/>
        <v>0</v>
      </c>
      <c r="AL690" s="2">
        <f t="shared" si="262"/>
        <v>1.9765739385065886E-2</v>
      </c>
      <c r="AM690" s="2">
        <f t="shared" si="263"/>
        <v>0</v>
      </c>
      <c r="AN690" s="2">
        <f t="shared" si="264"/>
        <v>0</v>
      </c>
      <c r="AP690" t="s">
        <v>2578</v>
      </c>
      <c r="AQ690" t="s">
        <v>2586</v>
      </c>
      <c r="AR690">
        <v>17</v>
      </c>
      <c r="AT690" s="104">
        <v>17</v>
      </c>
      <c r="AU690" s="102">
        <v>131</v>
      </c>
      <c r="AV690" s="108">
        <f t="shared" si="265"/>
        <v>17131</v>
      </c>
      <c r="AX690" s="7" t="s">
        <v>538</v>
      </c>
    </row>
    <row r="691" spans="1:50" hidden="1" outlineLevel="1">
      <c r="A691" t="s">
        <v>2020</v>
      </c>
      <c r="B691" t="s">
        <v>2586</v>
      </c>
      <c r="C691" s="1">
        <f t="shared" si="255"/>
        <v>10365</v>
      </c>
      <c r="D691" s="7">
        <f>RANK(N691,(N691:P691,Q691:AE691))</f>
        <v>2</v>
      </c>
      <c r="E691" s="7">
        <f>RANK(O691,(N691:P691,Q691:AE691))</f>
        <v>1</v>
      </c>
      <c r="F691" s="7">
        <f>IF(P691&gt;0,RANK(P691,(N691:P691,Q691:AE691)),0)</f>
        <v>0</v>
      </c>
      <c r="G691" s="1">
        <f t="shared" si="256"/>
        <v>519</v>
      </c>
      <c r="H691" s="2">
        <f t="shared" si="243"/>
        <v>5.007235890014472E-2</v>
      </c>
      <c r="I691" s="2"/>
      <c r="J691" s="2">
        <f t="shared" si="257"/>
        <v>0.46531596719729862</v>
      </c>
      <c r="K691" s="2">
        <f t="shared" si="258"/>
        <v>0.51538832609744334</v>
      </c>
      <c r="L691" s="2">
        <f t="shared" si="259"/>
        <v>0</v>
      </c>
      <c r="M691" s="2">
        <f t="shared" si="260"/>
        <v>1.9295706705258042E-2</v>
      </c>
      <c r="N691" s="1">
        <v>4823</v>
      </c>
      <c r="O691" s="1">
        <v>5342</v>
      </c>
      <c r="R691" s="1">
        <v>165</v>
      </c>
      <c r="U691" s="1">
        <v>35</v>
      </c>
      <c r="AA691" s="1">
        <v>0</v>
      </c>
      <c r="AG691" s="7">
        <f>IF(Q691&gt;0,RANK(Q691,(N691:P691,Q691:AE691)),0)</f>
        <v>0</v>
      </c>
      <c r="AH691" s="7">
        <f>IF(R691&gt;0,RANK(R691,(N691:P691,Q691:AE691)),0)</f>
        <v>3</v>
      </c>
      <c r="AI691" s="7">
        <f>IF(T691&gt;0,RANK(T691,(N691:P691,Q691:AE691)),0)</f>
        <v>0</v>
      </c>
      <c r="AJ691" s="7">
        <f>IF(S691&gt;0,RANK(S691,(N691:P691,Q691:AE691)),0)</f>
        <v>0</v>
      </c>
      <c r="AK691" s="2">
        <f t="shared" si="261"/>
        <v>0</v>
      </c>
      <c r="AL691" s="2">
        <f t="shared" si="262"/>
        <v>1.5918958031837915E-2</v>
      </c>
      <c r="AM691" s="2">
        <f t="shared" si="263"/>
        <v>0</v>
      </c>
      <c r="AN691" s="2">
        <f t="shared" si="264"/>
        <v>0</v>
      </c>
      <c r="AP691" t="s">
        <v>2020</v>
      </c>
      <c r="AQ691" t="s">
        <v>2586</v>
      </c>
      <c r="AR691">
        <v>12</v>
      </c>
      <c r="AT691" s="104">
        <v>17</v>
      </c>
      <c r="AU691" s="102">
        <v>133</v>
      </c>
      <c r="AV691" s="108">
        <f t="shared" si="265"/>
        <v>17133</v>
      </c>
      <c r="AX691" s="7" t="s">
        <v>538</v>
      </c>
    </row>
    <row r="692" spans="1:50" hidden="1" outlineLevel="1">
      <c r="A692" t="s">
        <v>2776</v>
      </c>
      <c r="B692" t="s">
        <v>2586</v>
      </c>
      <c r="C692" s="1">
        <f t="shared" si="255"/>
        <v>10209</v>
      </c>
      <c r="D692" s="7">
        <f>RANK(N692,(N692:P692,Q692:AE692))</f>
        <v>1</v>
      </c>
      <c r="E692" s="7">
        <f>RANK(O692,(N692:P692,Q692:AE692))</f>
        <v>2</v>
      </c>
      <c r="F692" s="7">
        <f>IF(P692&gt;0,RANK(P692,(N692:P692,Q692:AE692)),0)</f>
        <v>0</v>
      </c>
      <c r="G692" s="1">
        <f t="shared" si="256"/>
        <v>1238</v>
      </c>
      <c r="H692" s="2">
        <f t="shared" si="243"/>
        <v>0.12126555000489764</v>
      </c>
      <c r="I692" s="2"/>
      <c r="J692" s="2">
        <f t="shared" si="257"/>
        <v>0.54980899206582423</v>
      </c>
      <c r="K692" s="2">
        <f t="shared" si="258"/>
        <v>0.42854344206092665</v>
      </c>
      <c r="L692" s="2">
        <f t="shared" si="259"/>
        <v>0</v>
      </c>
      <c r="M692" s="2">
        <f t="shared" si="260"/>
        <v>2.1647565873249119E-2</v>
      </c>
      <c r="N692" s="1">
        <v>5613</v>
      </c>
      <c r="O692" s="1">
        <v>4375</v>
      </c>
      <c r="R692" s="1">
        <v>180</v>
      </c>
      <c r="U692" s="1">
        <v>41</v>
      </c>
      <c r="AA692" s="1">
        <v>0</v>
      </c>
      <c r="AG692" s="7">
        <f>IF(Q692&gt;0,RANK(Q692,(N692:P692,Q692:AE692)),0)</f>
        <v>0</v>
      </c>
      <c r="AH692" s="7">
        <f>IF(R692&gt;0,RANK(R692,(N692:P692,Q692:AE692)),0)</f>
        <v>3</v>
      </c>
      <c r="AI692" s="7">
        <f>IF(T692&gt;0,RANK(T692,(N692:P692,Q692:AE692)),0)</f>
        <v>0</v>
      </c>
      <c r="AJ692" s="7">
        <f>IF(S692&gt;0,RANK(S692,(N692:P692,Q692:AE692)),0)</f>
        <v>0</v>
      </c>
      <c r="AK692" s="2">
        <f t="shared" si="261"/>
        <v>0</v>
      </c>
      <c r="AL692" s="2">
        <f t="shared" si="262"/>
        <v>1.7631501616220981E-2</v>
      </c>
      <c r="AM692" s="2">
        <f t="shared" si="263"/>
        <v>0</v>
      </c>
      <c r="AN692" s="2">
        <f t="shared" si="264"/>
        <v>0</v>
      </c>
      <c r="AP692" t="s">
        <v>2776</v>
      </c>
      <c r="AQ692" t="s">
        <v>2586</v>
      </c>
      <c r="AR692">
        <v>20</v>
      </c>
      <c r="AT692" s="104">
        <v>17</v>
      </c>
      <c r="AU692" s="102">
        <v>135</v>
      </c>
      <c r="AV692" s="108">
        <f t="shared" si="265"/>
        <v>17135</v>
      </c>
      <c r="AX692" s="7" t="s">
        <v>538</v>
      </c>
    </row>
    <row r="693" spans="1:50" hidden="1" outlineLevel="1">
      <c r="A693" t="s">
        <v>2348</v>
      </c>
      <c r="B693" t="s">
        <v>2586</v>
      </c>
      <c r="C693" s="1">
        <f t="shared" si="255"/>
        <v>12096</v>
      </c>
      <c r="D693" s="7">
        <f>RANK(N693,(N693:P693,Q693:AE693))</f>
        <v>2</v>
      </c>
      <c r="E693" s="7">
        <f>RANK(O693,(N693:P693,Q693:AE693))</f>
        <v>1</v>
      </c>
      <c r="F693" s="7">
        <f>IF(P693&gt;0,RANK(P693,(N693:P693,Q693:AE693)),0)</f>
        <v>0</v>
      </c>
      <c r="G693" s="1">
        <f t="shared" si="256"/>
        <v>823</v>
      </c>
      <c r="H693" s="2">
        <f t="shared" si="243"/>
        <v>6.8039021164021163E-2</v>
      </c>
      <c r="I693" s="2"/>
      <c r="J693" s="2">
        <f t="shared" si="257"/>
        <v>0.45180224867724866</v>
      </c>
      <c r="K693" s="2">
        <f t="shared" si="258"/>
        <v>0.51984126984126988</v>
      </c>
      <c r="L693" s="2">
        <f t="shared" si="259"/>
        <v>0</v>
      </c>
      <c r="M693" s="2">
        <f t="shared" si="260"/>
        <v>2.835648148148151E-2</v>
      </c>
      <c r="N693" s="1">
        <v>5465</v>
      </c>
      <c r="O693" s="1">
        <v>6288</v>
      </c>
      <c r="R693" s="1">
        <v>264</v>
      </c>
      <c r="U693" s="1">
        <v>79</v>
      </c>
      <c r="AA693" s="1">
        <v>0</v>
      </c>
      <c r="AG693" s="7">
        <f>IF(Q693&gt;0,RANK(Q693,(N693:P693,Q693:AE693)),0)</f>
        <v>0</v>
      </c>
      <c r="AH693" s="7">
        <f>IF(R693&gt;0,RANK(R693,(N693:P693,Q693:AE693)),0)</f>
        <v>3</v>
      </c>
      <c r="AI693" s="7">
        <f>IF(T693&gt;0,RANK(T693,(N693:P693,Q693:AE693)),0)</f>
        <v>0</v>
      </c>
      <c r="AJ693" s="7">
        <f>IF(S693&gt;0,RANK(S693,(N693:P693,Q693:AE693)),0)</f>
        <v>0</v>
      </c>
      <c r="AK693" s="2">
        <f t="shared" si="261"/>
        <v>0</v>
      </c>
      <c r="AL693" s="2">
        <f t="shared" si="262"/>
        <v>2.1825396825396824E-2</v>
      </c>
      <c r="AM693" s="2">
        <f t="shared" si="263"/>
        <v>0</v>
      </c>
      <c r="AN693" s="2">
        <f t="shared" si="264"/>
        <v>0</v>
      </c>
      <c r="AP693" t="s">
        <v>2348</v>
      </c>
      <c r="AQ693" t="s">
        <v>2586</v>
      </c>
      <c r="AR693">
        <v>18</v>
      </c>
      <c r="AT693" s="104">
        <v>17</v>
      </c>
      <c r="AU693" s="102">
        <v>137</v>
      </c>
      <c r="AV693" s="108">
        <f t="shared" si="265"/>
        <v>17137</v>
      </c>
      <c r="AX693" s="7" t="s">
        <v>538</v>
      </c>
    </row>
    <row r="694" spans="1:50" hidden="1" outlineLevel="1">
      <c r="A694" t="s">
        <v>471</v>
      </c>
      <c r="B694" t="s">
        <v>2586</v>
      </c>
      <c r="C694" s="1">
        <f t="shared" si="255"/>
        <v>5127</v>
      </c>
      <c r="D694" s="7">
        <f>RANK(N694,(N694:P694,Q694:AE694))</f>
        <v>2</v>
      </c>
      <c r="E694" s="7">
        <f>RANK(O694,(N694:P694,Q694:AE694))</f>
        <v>1</v>
      </c>
      <c r="F694" s="7">
        <f>IF(P694&gt;0,RANK(P694,(N694:P694,Q694:AE694)),0)</f>
        <v>0</v>
      </c>
      <c r="G694" s="1">
        <f t="shared" si="256"/>
        <v>439</v>
      </c>
      <c r="H694" s="2">
        <f t="shared" si="243"/>
        <v>8.5625121903647364E-2</v>
      </c>
      <c r="I694" s="2"/>
      <c r="J694" s="2">
        <f t="shared" si="257"/>
        <v>0.4439243222157207</v>
      </c>
      <c r="K694" s="2">
        <f t="shared" si="258"/>
        <v>0.52954944411936811</v>
      </c>
      <c r="L694" s="2">
        <f t="shared" si="259"/>
        <v>0</v>
      </c>
      <c r="M694" s="2">
        <f t="shared" si="260"/>
        <v>2.6526233664911136E-2</v>
      </c>
      <c r="N694" s="1">
        <v>2276</v>
      </c>
      <c r="O694" s="1">
        <v>2715</v>
      </c>
      <c r="R694" s="1">
        <v>103</v>
      </c>
      <c r="U694" s="1">
        <v>33</v>
      </c>
      <c r="AA694" s="1">
        <v>0</v>
      </c>
      <c r="AG694" s="7">
        <f>IF(Q694&gt;0,RANK(Q694,(N694:P694,Q694:AE694)),0)</f>
        <v>0</v>
      </c>
      <c r="AH694" s="7">
        <f>IF(R694&gt;0,RANK(R694,(N694:P694,Q694:AE694)),0)</f>
        <v>3</v>
      </c>
      <c r="AI694" s="7">
        <f>IF(T694&gt;0,RANK(T694,(N694:P694,Q694:AE694)),0)</f>
        <v>0</v>
      </c>
      <c r="AJ694" s="7">
        <f>IF(S694&gt;0,RANK(S694,(N694:P694,Q694:AE694)),0)</f>
        <v>0</v>
      </c>
      <c r="AK694" s="2">
        <f t="shared" si="261"/>
        <v>0</v>
      </c>
      <c r="AL694" s="2">
        <f t="shared" si="262"/>
        <v>2.0089721084454847E-2</v>
      </c>
      <c r="AM694" s="2">
        <f t="shared" si="263"/>
        <v>0</v>
      </c>
      <c r="AN694" s="2">
        <f t="shared" si="264"/>
        <v>0</v>
      </c>
      <c r="AP694" t="s">
        <v>471</v>
      </c>
      <c r="AQ694" t="s">
        <v>2586</v>
      </c>
      <c r="AR694">
        <v>19</v>
      </c>
      <c r="AT694" s="104">
        <v>17</v>
      </c>
      <c r="AU694" s="102">
        <v>139</v>
      </c>
      <c r="AV694" s="108">
        <f t="shared" si="265"/>
        <v>17139</v>
      </c>
      <c r="AX694" s="7" t="s">
        <v>538</v>
      </c>
    </row>
    <row r="695" spans="1:50" hidden="1" outlineLevel="1">
      <c r="A695" t="s">
        <v>1068</v>
      </c>
      <c r="B695" t="s">
        <v>2586</v>
      </c>
      <c r="C695" s="1">
        <f t="shared" si="255"/>
        <v>15325</v>
      </c>
      <c r="D695" s="7">
        <f>RANK(N695,(N695:P695,Q695:AE695))</f>
        <v>2</v>
      </c>
      <c r="E695" s="7">
        <f>RANK(O695,(N695:P695,Q695:AE695))</f>
        <v>1</v>
      </c>
      <c r="F695" s="7">
        <f>IF(P695&gt;0,RANK(P695,(N695:P695,Q695:AE695)),0)</f>
        <v>0</v>
      </c>
      <c r="G695" s="1">
        <f t="shared" si="256"/>
        <v>3099</v>
      </c>
      <c r="H695" s="2">
        <f t="shared" si="243"/>
        <v>0.20221859706362152</v>
      </c>
      <c r="I695" s="2"/>
      <c r="J695" s="2">
        <f t="shared" si="257"/>
        <v>0.37448613376835238</v>
      </c>
      <c r="K695" s="2">
        <f t="shared" si="258"/>
        <v>0.57670473083197393</v>
      </c>
      <c r="L695" s="2">
        <f t="shared" si="259"/>
        <v>0</v>
      </c>
      <c r="M695" s="2">
        <f t="shared" si="260"/>
        <v>4.8809135399673687E-2</v>
      </c>
      <c r="N695" s="1">
        <v>5739</v>
      </c>
      <c r="O695" s="1">
        <v>8838</v>
      </c>
      <c r="R695" s="1">
        <v>614</v>
      </c>
      <c r="U695" s="1">
        <v>134</v>
      </c>
      <c r="AA695" s="1">
        <v>0</v>
      </c>
      <c r="AG695" s="7">
        <f>IF(Q695&gt;0,RANK(Q695,(N695:P695,Q695:AE695)),0)</f>
        <v>0</v>
      </c>
      <c r="AH695" s="7">
        <f>IF(R695&gt;0,RANK(R695,(N695:P695,Q695:AE695)),0)</f>
        <v>3</v>
      </c>
      <c r="AI695" s="7">
        <f>IF(T695&gt;0,RANK(T695,(N695:P695,Q695:AE695)),0)</f>
        <v>0</v>
      </c>
      <c r="AJ695" s="7">
        <f>IF(S695&gt;0,RANK(S695,(N695:P695,Q695:AE695)),0)</f>
        <v>0</v>
      </c>
      <c r="AK695" s="2">
        <f t="shared" si="261"/>
        <v>0</v>
      </c>
      <c r="AL695" s="2">
        <f t="shared" si="262"/>
        <v>4.0065252854812397E-2</v>
      </c>
      <c r="AM695" s="2">
        <f t="shared" si="263"/>
        <v>0</v>
      </c>
      <c r="AN695" s="2">
        <f t="shared" si="264"/>
        <v>0</v>
      </c>
      <c r="AP695" t="s">
        <v>1068</v>
      </c>
      <c r="AQ695" t="s">
        <v>2586</v>
      </c>
      <c r="AT695" s="104">
        <v>17</v>
      </c>
      <c r="AU695" s="102">
        <v>141</v>
      </c>
      <c r="AV695" s="108">
        <f t="shared" si="265"/>
        <v>17141</v>
      </c>
      <c r="AX695" s="7" t="s">
        <v>538</v>
      </c>
    </row>
    <row r="696" spans="1:50" hidden="1" outlineLevel="1">
      <c r="A696" t="s">
        <v>1990</v>
      </c>
      <c r="B696" t="s">
        <v>2586</v>
      </c>
      <c r="C696" s="1">
        <f t="shared" si="255"/>
        <v>55146</v>
      </c>
      <c r="D696" s="7">
        <f>RANK(N696,(N696:P696,Q696:AE696))</f>
        <v>2</v>
      </c>
      <c r="E696" s="7">
        <f>RANK(O696,(N696:P696,Q696:AE696))</f>
        <v>1</v>
      </c>
      <c r="F696" s="7">
        <f>IF(P696&gt;0,RANK(P696,(N696:P696,Q696:AE696)),0)</f>
        <v>0</v>
      </c>
      <c r="G696" s="1">
        <f t="shared" si="256"/>
        <v>5029</v>
      </c>
      <c r="H696" s="2">
        <f t="shared" si="243"/>
        <v>9.1194284263591191E-2</v>
      </c>
      <c r="I696" s="2"/>
      <c r="J696" s="2">
        <f t="shared" si="257"/>
        <v>0.4419178181554419</v>
      </c>
      <c r="K696" s="2">
        <f t="shared" si="258"/>
        <v>0.53311210241903306</v>
      </c>
      <c r="L696" s="2">
        <f t="shared" si="259"/>
        <v>0</v>
      </c>
      <c r="M696" s="2">
        <f t="shared" si="260"/>
        <v>2.4970079425524982E-2</v>
      </c>
      <c r="N696" s="1">
        <v>24370</v>
      </c>
      <c r="O696" s="1">
        <v>29399</v>
      </c>
      <c r="R696" s="1">
        <v>1107</v>
      </c>
      <c r="U696" s="1">
        <v>269</v>
      </c>
      <c r="AA696" s="1">
        <v>1</v>
      </c>
      <c r="AG696" s="7">
        <f>IF(Q696&gt;0,RANK(Q696,(N696:P696,Q696:AE696)),0)</f>
        <v>0</v>
      </c>
      <c r="AH696" s="7">
        <f>IF(R696&gt;0,RANK(R696,(N696:P696,Q696:AE696)),0)</f>
        <v>3</v>
      </c>
      <c r="AI696" s="7">
        <f>IF(T696&gt;0,RANK(T696,(N696:P696,Q696:AE696)),0)</f>
        <v>0</v>
      </c>
      <c r="AJ696" s="7">
        <f>IF(S696&gt;0,RANK(S696,(N696:P696,Q696:AE696)),0)</f>
        <v>0</v>
      </c>
      <c r="AK696" s="2">
        <f t="shared" si="261"/>
        <v>0</v>
      </c>
      <c r="AL696" s="2">
        <f t="shared" si="262"/>
        <v>2.0073985420520073E-2</v>
      </c>
      <c r="AM696" s="2">
        <f t="shared" si="263"/>
        <v>0</v>
      </c>
      <c r="AN696" s="2">
        <f t="shared" si="264"/>
        <v>0</v>
      </c>
      <c r="AP696" t="s">
        <v>1990</v>
      </c>
      <c r="AQ696" t="s">
        <v>2586</v>
      </c>
      <c r="AR696">
        <v>18</v>
      </c>
      <c r="AT696" s="104">
        <v>17</v>
      </c>
      <c r="AU696" s="102">
        <v>143</v>
      </c>
      <c r="AV696" s="108">
        <f t="shared" si="265"/>
        <v>17143</v>
      </c>
      <c r="AX696" s="7" t="s">
        <v>538</v>
      </c>
    </row>
    <row r="697" spans="1:50" hidden="1" outlineLevel="1">
      <c r="A697" t="s">
        <v>889</v>
      </c>
      <c r="B697" t="s">
        <v>2586</v>
      </c>
      <c r="C697" s="1">
        <f t="shared" si="255"/>
        <v>8505</v>
      </c>
      <c r="D697" s="7">
        <f>RANK(N697,(N697:P697,Q697:AE697))</f>
        <v>1</v>
      </c>
      <c r="E697" s="7">
        <f>RANK(O697,(N697:P697,Q697:AE697))</f>
        <v>2</v>
      </c>
      <c r="F697" s="7">
        <f>IF(P697&gt;0,RANK(P697,(N697:P697,Q697:AE697)),0)</f>
        <v>0</v>
      </c>
      <c r="G697" s="1">
        <f t="shared" si="256"/>
        <v>881</v>
      </c>
      <c r="H697" s="2">
        <f t="shared" si="243"/>
        <v>0.10358612580834803</v>
      </c>
      <c r="I697" s="2"/>
      <c r="J697" s="2">
        <f t="shared" si="257"/>
        <v>0.53756613756613758</v>
      </c>
      <c r="K697" s="2">
        <f t="shared" si="258"/>
        <v>0.43398001175778955</v>
      </c>
      <c r="L697" s="2">
        <f t="shared" si="259"/>
        <v>0</v>
      </c>
      <c r="M697" s="2">
        <f t="shared" si="260"/>
        <v>2.8453850676072867E-2</v>
      </c>
      <c r="N697" s="1">
        <v>4572</v>
      </c>
      <c r="O697" s="1">
        <v>3691</v>
      </c>
      <c r="R697" s="1">
        <v>193</v>
      </c>
      <c r="U697" s="1">
        <v>49</v>
      </c>
      <c r="AA697" s="1">
        <v>0</v>
      </c>
      <c r="AG697" s="7">
        <f>IF(Q697&gt;0,RANK(Q697,(N697:P697,Q697:AE697)),0)</f>
        <v>0</v>
      </c>
      <c r="AH697" s="7">
        <f>IF(R697&gt;0,RANK(R697,(N697:P697,Q697:AE697)),0)</f>
        <v>3</v>
      </c>
      <c r="AI697" s="7">
        <f>IF(T697&gt;0,RANK(T697,(N697:P697,Q697:AE697)),0)</f>
        <v>0</v>
      </c>
      <c r="AJ697" s="7">
        <f>IF(S697&gt;0,RANK(S697,(N697:P697,Q697:AE697)),0)</f>
        <v>0</v>
      </c>
      <c r="AK697" s="2">
        <f t="shared" si="261"/>
        <v>0</v>
      </c>
      <c r="AL697" s="2">
        <f t="shared" si="262"/>
        <v>2.2692533803644915E-2</v>
      </c>
      <c r="AM697" s="2">
        <f t="shared" si="263"/>
        <v>0</v>
      </c>
      <c r="AN697" s="2">
        <f t="shared" si="264"/>
        <v>0</v>
      </c>
      <c r="AP697" t="s">
        <v>889</v>
      </c>
      <c r="AQ697" t="s">
        <v>2586</v>
      </c>
      <c r="AR697">
        <v>12</v>
      </c>
      <c r="AT697" s="104">
        <v>17</v>
      </c>
      <c r="AU697" s="102">
        <v>145</v>
      </c>
      <c r="AV697" s="108">
        <f t="shared" si="265"/>
        <v>17145</v>
      </c>
      <c r="AX697" s="7" t="s">
        <v>538</v>
      </c>
    </row>
    <row r="698" spans="1:50" hidden="1" outlineLevel="1">
      <c r="A698" t="s">
        <v>1151</v>
      </c>
      <c r="B698" t="s">
        <v>2586</v>
      </c>
      <c r="C698" s="1">
        <f t="shared" si="255"/>
        <v>6358</v>
      </c>
      <c r="D698" s="7">
        <f>RANK(N698,(N698:P698,Q698:AE698))</f>
        <v>2</v>
      </c>
      <c r="E698" s="7">
        <f>RANK(O698,(N698:P698,Q698:AE698))</f>
        <v>1</v>
      </c>
      <c r="F698" s="7">
        <f>IF(P698&gt;0,RANK(P698,(N698:P698,Q698:AE698)),0)</f>
        <v>0</v>
      </c>
      <c r="G698" s="1">
        <f t="shared" si="256"/>
        <v>989</v>
      </c>
      <c r="H698" s="2">
        <f t="shared" si="243"/>
        <v>0.15555206039635106</v>
      </c>
      <c r="I698" s="2"/>
      <c r="J698" s="2">
        <f t="shared" si="257"/>
        <v>0.40972003774771942</v>
      </c>
      <c r="K698" s="2">
        <f t="shared" si="258"/>
        <v>0.56527209814407042</v>
      </c>
      <c r="L698" s="2">
        <f t="shared" si="259"/>
        <v>0</v>
      </c>
      <c r="M698" s="2">
        <f t="shared" si="260"/>
        <v>2.5007864108210098E-2</v>
      </c>
      <c r="N698" s="1">
        <v>2605</v>
      </c>
      <c r="O698" s="1">
        <v>3594</v>
      </c>
      <c r="R698" s="1">
        <v>124</v>
      </c>
      <c r="U698" s="1">
        <v>35</v>
      </c>
      <c r="AA698" s="1">
        <v>0</v>
      </c>
      <c r="AG698" s="7">
        <f>IF(Q698&gt;0,RANK(Q698,(N698:P698,Q698:AE698)),0)</f>
        <v>0</v>
      </c>
      <c r="AH698" s="7">
        <f>IF(R698&gt;0,RANK(R698,(N698:P698,Q698:AE698)),0)</f>
        <v>3</v>
      </c>
      <c r="AI698" s="7">
        <f>IF(T698&gt;0,RANK(T698,(N698:P698,Q698:AE698)),0)</f>
        <v>0</v>
      </c>
      <c r="AJ698" s="7">
        <f>IF(S698&gt;0,RANK(S698,(N698:P698,Q698:AE698)),0)</f>
        <v>0</v>
      </c>
      <c r="AK698" s="2">
        <f t="shared" si="261"/>
        <v>0</v>
      </c>
      <c r="AL698" s="2">
        <f t="shared" si="262"/>
        <v>1.9502988361119848E-2</v>
      </c>
      <c r="AM698" s="2">
        <f t="shared" si="263"/>
        <v>0</v>
      </c>
      <c r="AN698" s="2">
        <f t="shared" si="264"/>
        <v>0</v>
      </c>
      <c r="AP698" t="s">
        <v>1151</v>
      </c>
      <c r="AQ698" t="s">
        <v>2586</v>
      </c>
      <c r="AR698">
        <v>15</v>
      </c>
      <c r="AT698" s="104">
        <v>17</v>
      </c>
      <c r="AU698" s="102">
        <v>147</v>
      </c>
      <c r="AV698" s="108">
        <f t="shared" si="265"/>
        <v>17147</v>
      </c>
      <c r="AX698" s="7" t="s">
        <v>538</v>
      </c>
    </row>
    <row r="699" spans="1:50" hidden="1" outlineLevel="1">
      <c r="A699" t="s">
        <v>1495</v>
      </c>
      <c r="B699" t="s">
        <v>2586</v>
      </c>
      <c r="C699" s="1">
        <f t="shared" si="255"/>
        <v>6943</v>
      </c>
      <c r="D699" s="7">
        <f>RANK(N699,(N699:P699,Q699:AE699))</f>
        <v>2</v>
      </c>
      <c r="E699" s="7">
        <f>RANK(O699,(N699:P699,Q699:AE699))</f>
        <v>1</v>
      </c>
      <c r="F699" s="7">
        <f>IF(P699&gt;0,RANK(P699,(N699:P699,Q699:AE699)),0)</f>
        <v>0</v>
      </c>
      <c r="G699" s="1">
        <f t="shared" si="256"/>
        <v>807</v>
      </c>
      <c r="H699" s="2">
        <f t="shared" si="243"/>
        <v>0.11623217629266888</v>
      </c>
      <c r="I699" s="2"/>
      <c r="J699" s="2">
        <f t="shared" si="257"/>
        <v>0.42892121561284746</v>
      </c>
      <c r="K699" s="2">
        <f t="shared" si="258"/>
        <v>0.54515339190551637</v>
      </c>
      <c r="L699" s="2">
        <f t="shared" si="259"/>
        <v>0</v>
      </c>
      <c r="M699" s="2">
        <f t="shared" si="260"/>
        <v>2.5925392481636167E-2</v>
      </c>
      <c r="N699" s="1">
        <v>2978</v>
      </c>
      <c r="O699" s="1">
        <v>3785</v>
      </c>
      <c r="R699" s="1">
        <v>126</v>
      </c>
      <c r="U699" s="1">
        <v>54</v>
      </c>
      <c r="AA699" s="1">
        <v>0</v>
      </c>
      <c r="AG699" s="7">
        <f>IF(Q699&gt;0,RANK(Q699,(N699:P699,Q699:AE699)),0)</f>
        <v>0</v>
      </c>
      <c r="AH699" s="7">
        <f>IF(R699&gt;0,RANK(R699,(N699:P699,Q699:AE699)),0)</f>
        <v>3</v>
      </c>
      <c r="AI699" s="7">
        <f>IF(T699&gt;0,RANK(T699,(N699:P699,Q699:AE699)),0)</f>
        <v>0</v>
      </c>
      <c r="AJ699" s="7">
        <f>IF(S699&gt;0,RANK(S699,(N699:P699,Q699:AE699)),0)</f>
        <v>0</v>
      </c>
      <c r="AK699" s="2">
        <f t="shared" si="261"/>
        <v>0</v>
      </c>
      <c r="AL699" s="2">
        <f t="shared" si="262"/>
        <v>1.8147774737145326E-2</v>
      </c>
      <c r="AM699" s="2">
        <f t="shared" si="263"/>
        <v>0</v>
      </c>
      <c r="AN699" s="2">
        <f t="shared" si="264"/>
        <v>0</v>
      </c>
      <c r="AP699" t="s">
        <v>1495</v>
      </c>
      <c r="AQ699" t="s">
        <v>2586</v>
      </c>
      <c r="AR699">
        <v>20</v>
      </c>
      <c r="AT699" s="104">
        <v>17</v>
      </c>
      <c r="AU699" s="102">
        <v>149</v>
      </c>
      <c r="AV699" s="108">
        <f t="shared" si="265"/>
        <v>17149</v>
      </c>
      <c r="AX699" s="7" t="s">
        <v>538</v>
      </c>
    </row>
    <row r="700" spans="1:50" hidden="1" outlineLevel="1">
      <c r="A700" t="s">
        <v>2443</v>
      </c>
      <c r="B700" t="s">
        <v>2586</v>
      </c>
      <c r="C700" s="1">
        <f t="shared" si="255"/>
        <v>2053</v>
      </c>
      <c r="D700" s="7">
        <f>RANK(N700,(N700:P700,Q700:AE700))</f>
        <v>1</v>
      </c>
      <c r="E700" s="7">
        <f>RANK(O700,(N700:P700,Q700:AE700))</f>
        <v>2</v>
      </c>
      <c r="F700" s="7">
        <f>IF(P700&gt;0,RANK(P700,(N700:P700,Q700:AE700)),0)</f>
        <v>0</v>
      </c>
      <c r="G700" s="1">
        <f t="shared" si="256"/>
        <v>2</v>
      </c>
      <c r="H700" s="2">
        <f t="shared" si="243"/>
        <v>9.7418412079883102E-4</v>
      </c>
      <c r="I700" s="2"/>
      <c r="J700" s="2">
        <f t="shared" si="257"/>
        <v>0.49196298100340963</v>
      </c>
      <c r="K700" s="2">
        <f t="shared" si="258"/>
        <v>0.49098879688261082</v>
      </c>
      <c r="L700" s="2">
        <f t="shared" si="259"/>
        <v>0</v>
      </c>
      <c r="M700" s="2">
        <f t="shared" si="260"/>
        <v>1.704822211397955E-2</v>
      </c>
      <c r="N700" s="1">
        <v>1010</v>
      </c>
      <c r="O700" s="1">
        <v>1008</v>
      </c>
      <c r="R700" s="1">
        <v>24</v>
      </c>
      <c r="U700" s="1">
        <v>11</v>
      </c>
      <c r="AA700" s="1">
        <v>0</v>
      </c>
      <c r="AG700" s="7">
        <f>IF(Q700&gt;0,RANK(Q700,(N700:P700,Q700:AE700)),0)</f>
        <v>0</v>
      </c>
      <c r="AH700" s="7">
        <f>IF(R700&gt;0,RANK(R700,(N700:P700,Q700:AE700)),0)</f>
        <v>3</v>
      </c>
      <c r="AI700" s="7">
        <f>IF(T700&gt;0,RANK(T700,(N700:P700,Q700:AE700)),0)</f>
        <v>0</v>
      </c>
      <c r="AJ700" s="7">
        <f>IF(S700&gt;0,RANK(S700,(N700:P700,Q700:AE700)),0)</f>
        <v>0</v>
      </c>
      <c r="AK700" s="2">
        <f t="shared" si="261"/>
        <v>0</v>
      </c>
      <c r="AL700" s="2">
        <f t="shared" si="262"/>
        <v>1.1690209449585971E-2</v>
      </c>
      <c r="AM700" s="2">
        <f t="shared" si="263"/>
        <v>0</v>
      </c>
      <c r="AN700" s="2">
        <f t="shared" si="264"/>
        <v>0</v>
      </c>
      <c r="AP700" t="s">
        <v>2443</v>
      </c>
      <c r="AQ700" t="s">
        <v>2586</v>
      </c>
      <c r="AR700">
        <v>19</v>
      </c>
      <c r="AT700" s="104">
        <v>17</v>
      </c>
      <c r="AU700" s="102">
        <v>151</v>
      </c>
      <c r="AV700" s="108">
        <f t="shared" si="265"/>
        <v>17151</v>
      </c>
      <c r="AX700" s="7" t="s">
        <v>538</v>
      </c>
    </row>
    <row r="701" spans="1:50" hidden="1" outlineLevel="1">
      <c r="A701" t="s">
        <v>2894</v>
      </c>
      <c r="B701" t="s">
        <v>2586</v>
      </c>
      <c r="C701" s="1">
        <f t="shared" si="255"/>
        <v>2850</v>
      </c>
      <c r="D701" s="7">
        <f>RANK(N701,(N701:P701,Q701:AE701))</f>
        <v>1</v>
      </c>
      <c r="E701" s="7">
        <f>RANK(O701,(N701:P701,Q701:AE701))</f>
        <v>2</v>
      </c>
      <c r="F701" s="7">
        <f>IF(P701&gt;0,RANK(P701,(N701:P701,Q701:AE701)),0)</f>
        <v>0</v>
      </c>
      <c r="G701" s="1">
        <f t="shared" si="256"/>
        <v>265</v>
      </c>
      <c r="H701" s="2">
        <f t="shared" si="243"/>
        <v>9.2982456140350875E-2</v>
      </c>
      <c r="I701" s="2"/>
      <c r="J701" s="2">
        <f t="shared" si="257"/>
        <v>0.53789473684210531</v>
      </c>
      <c r="K701" s="2">
        <f t="shared" si="258"/>
        <v>0.44491228070175437</v>
      </c>
      <c r="L701" s="2">
        <f t="shared" si="259"/>
        <v>0</v>
      </c>
      <c r="M701" s="2">
        <f t="shared" si="260"/>
        <v>1.7192982456140316E-2</v>
      </c>
      <c r="N701" s="1">
        <v>1533</v>
      </c>
      <c r="O701" s="1">
        <v>1268</v>
      </c>
      <c r="R701" s="1">
        <v>30</v>
      </c>
      <c r="U701" s="1">
        <v>19</v>
      </c>
      <c r="AA701" s="1">
        <v>0</v>
      </c>
      <c r="AG701" s="7">
        <f>IF(Q701&gt;0,RANK(Q701,(N701:P701,Q701:AE701)),0)</f>
        <v>0</v>
      </c>
      <c r="AH701" s="7">
        <f>IF(R701&gt;0,RANK(R701,(N701:P701,Q701:AE701)),0)</f>
        <v>3</v>
      </c>
      <c r="AI701" s="7">
        <f>IF(T701&gt;0,RANK(T701,(N701:P701,Q701:AE701)),0)</f>
        <v>0</v>
      </c>
      <c r="AJ701" s="7">
        <f>IF(S701&gt;0,RANK(S701,(N701:P701,Q701:AE701)),0)</f>
        <v>0</v>
      </c>
      <c r="AK701" s="2">
        <f t="shared" si="261"/>
        <v>0</v>
      </c>
      <c r="AL701" s="2">
        <f t="shared" si="262"/>
        <v>1.0526315789473684E-2</v>
      </c>
      <c r="AM701" s="2">
        <f t="shared" si="263"/>
        <v>0</v>
      </c>
      <c r="AN701" s="2">
        <f t="shared" si="264"/>
        <v>0</v>
      </c>
      <c r="AP701" t="s">
        <v>2894</v>
      </c>
      <c r="AQ701" t="s">
        <v>2586</v>
      </c>
      <c r="AR701">
        <v>19</v>
      </c>
      <c r="AT701" s="104">
        <v>17</v>
      </c>
      <c r="AU701" s="102">
        <v>153</v>
      </c>
      <c r="AV701" s="108">
        <f t="shared" si="265"/>
        <v>17153</v>
      </c>
      <c r="AX701" s="7" t="s">
        <v>538</v>
      </c>
    </row>
    <row r="702" spans="1:50" hidden="1" outlineLevel="1">
      <c r="A702" t="s">
        <v>1580</v>
      </c>
      <c r="B702" t="s">
        <v>2586</v>
      </c>
      <c r="C702" s="1">
        <f t="shared" si="255"/>
        <v>2590</v>
      </c>
      <c r="D702" s="7">
        <f>RANK(N702,(N702:P702,Q702:AE702))</f>
        <v>1</v>
      </c>
      <c r="E702" s="7">
        <f>RANK(O702,(N702:P702,Q702:AE702))</f>
        <v>2</v>
      </c>
      <c r="F702" s="7">
        <f>IF(P702&gt;0,RANK(P702,(N702:P702,Q702:AE702)),0)</f>
        <v>0</v>
      </c>
      <c r="G702" s="1">
        <f t="shared" si="256"/>
        <v>192</v>
      </c>
      <c r="H702" s="2">
        <f t="shared" si="243"/>
        <v>7.4131274131274127E-2</v>
      </c>
      <c r="I702" s="2"/>
      <c r="J702" s="2">
        <f t="shared" si="257"/>
        <v>0.51351351351351349</v>
      </c>
      <c r="K702" s="2">
        <f t="shared" si="258"/>
        <v>0.43938223938223936</v>
      </c>
      <c r="L702" s="2">
        <f t="shared" si="259"/>
        <v>0</v>
      </c>
      <c r="M702" s="2">
        <f t="shared" si="260"/>
        <v>4.7104247104247154E-2</v>
      </c>
      <c r="N702" s="1">
        <v>1330</v>
      </c>
      <c r="O702" s="1">
        <v>1138</v>
      </c>
      <c r="R702" s="1">
        <v>102</v>
      </c>
      <c r="U702" s="1">
        <v>20</v>
      </c>
      <c r="AA702" s="1">
        <v>0</v>
      </c>
      <c r="AG702" s="7">
        <f>IF(Q702&gt;0,RANK(Q702,(N702:P702,Q702:AE702)),0)</f>
        <v>0</v>
      </c>
      <c r="AH702" s="7">
        <f>IF(R702&gt;0,RANK(R702,(N702:P702,Q702:AE702)),0)</f>
        <v>3</v>
      </c>
      <c r="AI702" s="7">
        <f>IF(T702&gt;0,RANK(T702,(N702:P702,Q702:AE702)),0)</f>
        <v>0</v>
      </c>
      <c r="AJ702" s="7">
        <f>IF(S702&gt;0,RANK(S702,(N702:P702,Q702:AE702)),0)</f>
        <v>0</v>
      </c>
      <c r="AK702" s="2">
        <f t="shared" si="261"/>
        <v>0</v>
      </c>
      <c r="AL702" s="2">
        <f t="shared" si="262"/>
        <v>3.9382239382239385E-2</v>
      </c>
      <c r="AM702" s="2">
        <f t="shared" si="263"/>
        <v>0</v>
      </c>
      <c r="AN702" s="2">
        <f t="shared" si="264"/>
        <v>0</v>
      </c>
      <c r="AP702" t="s">
        <v>1580</v>
      </c>
      <c r="AQ702" t="s">
        <v>2586</v>
      </c>
      <c r="AR702">
        <v>18</v>
      </c>
      <c r="AT702" s="104">
        <v>17</v>
      </c>
      <c r="AU702" s="102">
        <v>155</v>
      </c>
      <c r="AV702" s="108">
        <f t="shared" si="265"/>
        <v>17155</v>
      </c>
      <c r="AX702" s="7" t="s">
        <v>538</v>
      </c>
    </row>
    <row r="703" spans="1:50" hidden="1" outlineLevel="1">
      <c r="A703" t="s">
        <v>860</v>
      </c>
      <c r="B703" t="s">
        <v>2586</v>
      </c>
      <c r="C703" s="1">
        <f t="shared" si="255"/>
        <v>11410</v>
      </c>
      <c r="D703" s="7">
        <f>RANK(N703,(N703:P703,Q703:AE703))</f>
        <v>1</v>
      </c>
      <c r="E703" s="7">
        <f>RANK(O703,(N703:P703,Q703:AE703))</f>
        <v>2</v>
      </c>
      <c r="F703" s="7">
        <f>IF(P703&gt;0,RANK(P703,(N703:P703,Q703:AE703)),0)</f>
        <v>0</v>
      </c>
      <c r="G703" s="1">
        <f t="shared" si="256"/>
        <v>2319</v>
      </c>
      <c r="H703" s="2">
        <f t="shared" si="243"/>
        <v>0.20324276950043821</v>
      </c>
      <c r="I703" s="2"/>
      <c r="J703" s="2">
        <f t="shared" si="257"/>
        <v>0.59421560035056964</v>
      </c>
      <c r="K703" s="2">
        <f t="shared" si="258"/>
        <v>0.39097283085013146</v>
      </c>
      <c r="L703" s="2">
        <f t="shared" si="259"/>
        <v>0</v>
      </c>
      <c r="M703" s="2">
        <f t="shared" si="260"/>
        <v>1.4811568799298902E-2</v>
      </c>
      <c r="N703" s="1">
        <v>6780</v>
      </c>
      <c r="O703" s="1">
        <v>4461</v>
      </c>
      <c r="R703" s="1">
        <v>116</v>
      </c>
      <c r="U703" s="1">
        <v>53</v>
      </c>
      <c r="AA703" s="1">
        <v>0</v>
      </c>
      <c r="AG703" s="7">
        <f>IF(Q703&gt;0,RANK(Q703,(N703:P703,Q703:AE703)),0)</f>
        <v>0</v>
      </c>
      <c r="AH703" s="7">
        <f>IF(R703&gt;0,RANK(R703,(N703:P703,Q703:AE703)),0)</f>
        <v>3</v>
      </c>
      <c r="AI703" s="7">
        <f>IF(T703&gt;0,RANK(T703,(N703:P703,Q703:AE703)),0)</f>
        <v>0</v>
      </c>
      <c r="AJ703" s="7">
        <f>IF(S703&gt;0,RANK(S703,(N703:P703,Q703:AE703)),0)</f>
        <v>0</v>
      </c>
      <c r="AK703" s="2">
        <f t="shared" si="261"/>
        <v>0</v>
      </c>
      <c r="AL703" s="2">
        <f t="shared" si="262"/>
        <v>1.0166520595968448E-2</v>
      </c>
      <c r="AM703" s="2">
        <f t="shared" si="263"/>
        <v>0</v>
      </c>
      <c r="AN703" s="2">
        <f t="shared" si="264"/>
        <v>0</v>
      </c>
      <c r="AP703" t="s">
        <v>860</v>
      </c>
      <c r="AQ703" t="s">
        <v>2586</v>
      </c>
      <c r="AR703">
        <v>12</v>
      </c>
      <c r="AT703" s="104">
        <v>17</v>
      </c>
      <c r="AU703" s="102">
        <v>157</v>
      </c>
      <c r="AV703" s="108">
        <f t="shared" si="265"/>
        <v>17157</v>
      </c>
      <c r="AX703" s="7" t="s">
        <v>538</v>
      </c>
    </row>
    <row r="704" spans="1:50" hidden="1" outlineLevel="1">
      <c r="A704" t="s">
        <v>2142</v>
      </c>
      <c r="B704" t="s">
        <v>2586</v>
      </c>
      <c r="C704" s="1">
        <f t="shared" si="255"/>
        <v>6055</v>
      </c>
      <c r="D704" s="7">
        <f>RANK(N704,(N704:P704,Q704:AE704))</f>
        <v>2</v>
      </c>
      <c r="E704" s="7">
        <f>RANK(O704,(N704:P704,Q704:AE704))</f>
        <v>1</v>
      </c>
      <c r="F704" s="7">
        <f>IF(P704&gt;0,RANK(P704,(N704:P704,Q704:AE704)),0)</f>
        <v>0</v>
      </c>
      <c r="G704" s="1">
        <f t="shared" si="256"/>
        <v>646</v>
      </c>
      <c r="H704" s="2">
        <f t="shared" si="243"/>
        <v>0.10668868703550785</v>
      </c>
      <c r="I704" s="2"/>
      <c r="J704" s="2">
        <f t="shared" si="257"/>
        <v>0.43583815028901735</v>
      </c>
      <c r="K704" s="2">
        <f t="shared" si="258"/>
        <v>0.54252683732452522</v>
      </c>
      <c r="L704" s="2">
        <f t="shared" si="259"/>
        <v>0</v>
      </c>
      <c r="M704" s="2">
        <f t="shared" si="260"/>
        <v>2.1635012386457375E-2</v>
      </c>
      <c r="N704" s="1">
        <v>2639</v>
      </c>
      <c r="O704" s="1">
        <v>3285</v>
      </c>
      <c r="R704" s="1">
        <v>89</v>
      </c>
      <c r="U704" s="1">
        <v>42</v>
      </c>
      <c r="AA704" s="1">
        <v>0</v>
      </c>
      <c r="AG704" s="7">
        <f>IF(Q704&gt;0,RANK(Q704,(N704:P704,Q704:AE704)),0)</f>
        <v>0</v>
      </c>
      <c r="AH704" s="7">
        <f>IF(R704&gt;0,RANK(R704,(N704:P704,Q704:AE704)),0)</f>
        <v>3</v>
      </c>
      <c r="AI704" s="7">
        <f>IF(T704&gt;0,RANK(T704,(N704:P704,Q704:AE704)),0)</f>
        <v>0</v>
      </c>
      <c r="AJ704" s="7">
        <f>IF(S704&gt;0,RANK(S704,(N704:P704,Q704:AE704)),0)</f>
        <v>0</v>
      </c>
      <c r="AK704" s="2">
        <f t="shared" si="261"/>
        <v>0</v>
      </c>
      <c r="AL704" s="2">
        <f t="shared" si="262"/>
        <v>1.4698596201486376E-2</v>
      </c>
      <c r="AM704" s="2">
        <f t="shared" si="263"/>
        <v>0</v>
      </c>
      <c r="AN704" s="2">
        <f t="shared" si="264"/>
        <v>0</v>
      </c>
      <c r="AP704" t="s">
        <v>2142</v>
      </c>
      <c r="AQ704" t="s">
        <v>2586</v>
      </c>
      <c r="AR704">
        <v>19</v>
      </c>
      <c r="AT704" s="104">
        <v>17</v>
      </c>
      <c r="AU704" s="102">
        <v>159</v>
      </c>
      <c r="AV704" s="108">
        <f t="shared" si="265"/>
        <v>17159</v>
      </c>
      <c r="AX704" s="7" t="s">
        <v>538</v>
      </c>
    </row>
    <row r="705" spans="1:50" hidden="1" outlineLevel="1">
      <c r="A705" t="s">
        <v>1527</v>
      </c>
      <c r="B705" t="s">
        <v>2586</v>
      </c>
      <c r="C705" s="1">
        <f t="shared" si="255"/>
        <v>42679</v>
      </c>
      <c r="D705" s="7">
        <f>RANK(N705,(N705:P705,Q705:AE705))</f>
        <v>1</v>
      </c>
      <c r="E705" s="7">
        <f>RANK(O705,(N705:P705,Q705:AE705))</f>
        <v>2</v>
      </c>
      <c r="F705" s="7">
        <f>IF(P705&gt;0,RANK(P705,(N705:P705,Q705:AE705)),0)</f>
        <v>0</v>
      </c>
      <c r="G705" s="1">
        <f t="shared" si="256"/>
        <v>4811</v>
      </c>
      <c r="H705" s="2">
        <f t="shared" si="243"/>
        <v>0.11272522786382061</v>
      </c>
      <c r="I705" s="2"/>
      <c r="J705" s="2">
        <f t="shared" si="257"/>
        <v>0.54342885259729612</v>
      </c>
      <c r="K705" s="2">
        <f t="shared" si="258"/>
        <v>0.43070362473347545</v>
      </c>
      <c r="L705" s="2">
        <f t="shared" si="259"/>
        <v>0</v>
      </c>
      <c r="M705" s="2">
        <f t="shared" si="260"/>
        <v>2.5867522669228427E-2</v>
      </c>
      <c r="N705" s="1">
        <v>23193</v>
      </c>
      <c r="O705" s="1">
        <v>18382</v>
      </c>
      <c r="R705" s="1">
        <v>726</v>
      </c>
      <c r="U705" s="1">
        <v>378</v>
      </c>
      <c r="AA705" s="1">
        <v>0</v>
      </c>
      <c r="AG705" s="7">
        <f>IF(Q705&gt;0,RANK(Q705,(N705:P705,Q705:AE705)),0)</f>
        <v>0</v>
      </c>
      <c r="AH705" s="7">
        <f>IF(R705&gt;0,RANK(R705,(N705:P705,Q705:AE705)),0)</f>
        <v>3</v>
      </c>
      <c r="AI705" s="7">
        <f>IF(T705&gt;0,RANK(T705,(N705:P705,Q705:AE705)),0)</f>
        <v>0</v>
      </c>
      <c r="AJ705" s="7">
        <f>IF(S705&gt;0,RANK(S705,(N705:P705,Q705:AE705)),0)</f>
        <v>0</v>
      </c>
      <c r="AK705" s="2">
        <f t="shared" si="261"/>
        <v>0</v>
      </c>
      <c r="AL705" s="2">
        <f t="shared" si="262"/>
        <v>1.7010707842264345E-2</v>
      </c>
      <c r="AM705" s="2">
        <f t="shared" si="263"/>
        <v>0</v>
      </c>
      <c r="AN705" s="2">
        <f t="shared" si="264"/>
        <v>0</v>
      </c>
      <c r="AP705" t="s">
        <v>1527</v>
      </c>
      <c r="AQ705" t="s">
        <v>2586</v>
      </c>
      <c r="AR705">
        <v>17</v>
      </c>
      <c r="AT705" s="104">
        <v>17</v>
      </c>
      <c r="AU705" s="102">
        <v>161</v>
      </c>
      <c r="AV705" s="108">
        <f t="shared" si="265"/>
        <v>17161</v>
      </c>
      <c r="AX705" s="7" t="s">
        <v>538</v>
      </c>
    </row>
    <row r="706" spans="1:50" hidden="1" outlineLevel="1">
      <c r="A706" t="s">
        <v>960</v>
      </c>
      <c r="B706" t="s">
        <v>2586</v>
      </c>
      <c r="C706" s="1">
        <f t="shared" si="255"/>
        <v>66598</v>
      </c>
      <c r="D706" s="7">
        <f>RANK(N706,(N706:P706,Q706:AE706))</f>
        <v>1</v>
      </c>
      <c r="E706" s="7">
        <f>RANK(O706,(N706:P706,Q706:AE706))</f>
        <v>2</v>
      </c>
      <c r="F706" s="7">
        <f>IF(P706&gt;0,RANK(P706,(N706:P706,Q706:AE706)),0)</f>
        <v>0</v>
      </c>
      <c r="G706" s="1">
        <f t="shared" si="256"/>
        <v>10840</v>
      </c>
      <c r="H706" s="2">
        <f t="shared" si="243"/>
        <v>0.1627676506802006</v>
      </c>
      <c r="I706" s="2"/>
      <c r="J706" s="2">
        <f t="shared" si="257"/>
        <v>0.57305024174900143</v>
      </c>
      <c r="K706" s="2">
        <f t="shared" si="258"/>
        <v>0.41028259106880088</v>
      </c>
      <c r="L706" s="2">
        <f t="shared" si="259"/>
        <v>0</v>
      </c>
      <c r="M706" s="2">
        <f t="shared" si="260"/>
        <v>1.6667167182197684E-2</v>
      </c>
      <c r="N706" s="1">
        <v>38164</v>
      </c>
      <c r="O706" s="1">
        <v>27324</v>
      </c>
      <c r="R706" s="1">
        <v>823</v>
      </c>
      <c r="U706" s="1">
        <v>287</v>
      </c>
      <c r="AA706" s="1">
        <v>0</v>
      </c>
      <c r="AG706" s="7">
        <f>IF(Q706&gt;0,RANK(Q706,(N706:P706,Q706:AE706)),0)</f>
        <v>0</v>
      </c>
      <c r="AH706" s="7">
        <f>IF(R706&gt;0,RANK(R706,(N706:P706,Q706:AE706)),0)</f>
        <v>3</v>
      </c>
      <c r="AI706" s="7">
        <f>IF(T706&gt;0,RANK(T706,(N706:P706,Q706:AE706)),0)</f>
        <v>0</v>
      </c>
      <c r="AJ706" s="7">
        <f>IF(S706&gt;0,RANK(S706,(N706:P706,Q706:AE706)),0)</f>
        <v>0</v>
      </c>
      <c r="AK706" s="2">
        <f t="shared" si="261"/>
        <v>0</v>
      </c>
      <c r="AL706" s="2">
        <f t="shared" si="262"/>
        <v>1.2357728460314124E-2</v>
      </c>
      <c r="AM706" s="2">
        <f t="shared" si="263"/>
        <v>0</v>
      </c>
      <c r="AN706" s="2">
        <f t="shared" si="264"/>
        <v>0</v>
      </c>
      <c r="AP706" t="s">
        <v>960</v>
      </c>
      <c r="AQ706" t="s">
        <v>2586</v>
      </c>
      <c r="AR706">
        <v>12</v>
      </c>
      <c r="AT706" s="104">
        <v>17</v>
      </c>
      <c r="AU706" s="102">
        <v>163</v>
      </c>
      <c r="AV706" s="108">
        <f t="shared" si="265"/>
        <v>17163</v>
      </c>
      <c r="AX706" s="7" t="s">
        <v>538</v>
      </c>
    </row>
    <row r="707" spans="1:50" hidden="1" outlineLevel="1">
      <c r="A707" t="s">
        <v>1747</v>
      </c>
      <c r="B707" t="s">
        <v>2586</v>
      </c>
      <c r="C707" s="1">
        <f t="shared" si="255"/>
        <v>9852</v>
      </c>
      <c r="D707" s="7">
        <f>RANK(N707,(N707:P707,Q707:AE707))</f>
        <v>1</v>
      </c>
      <c r="E707" s="7">
        <f>RANK(O707,(N707:P707,Q707:AE707))</f>
        <v>2</v>
      </c>
      <c r="F707" s="7">
        <f>IF(P707&gt;0,RANK(P707,(N707:P707,Q707:AE707)),0)</f>
        <v>0</v>
      </c>
      <c r="G707" s="1">
        <f t="shared" si="256"/>
        <v>442</v>
      </c>
      <c r="H707" s="2">
        <f t="shared" ref="H707:H727" si="266">G707/C707</f>
        <v>4.4863987007714171E-2</v>
      </c>
      <c r="I707" s="2"/>
      <c r="J707" s="2">
        <f t="shared" si="257"/>
        <v>0.51380430369468133</v>
      </c>
      <c r="K707" s="2">
        <f t="shared" si="258"/>
        <v>0.46894031668696712</v>
      </c>
      <c r="L707" s="2">
        <f t="shared" si="259"/>
        <v>0</v>
      </c>
      <c r="M707" s="2">
        <f t="shared" si="260"/>
        <v>1.7255379618351552E-2</v>
      </c>
      <c r="N707" s="1">
        <v>5062</v>
      </c>
      <c r="O707" s="1">
        <v>4620</v>
      </c>
      <c r="R707" s="1">
        <v>100</v>
      </c>
      <c r="U707" s="1">
        <v>70</v>
      </c>
      <c r="AA707" s="1">
        <v>0</v>
      </c>
      <c r="AG707" s="7">
        <f>IF(Q707&gt;0,RANK(Q707,(N707:P707,Q707:AE707)),0)</f>
        <v>0</v>
      </c>
      <c r="AH707" s="7">
        <f>IF(R707&gt;0,RANK(R707,(N707:P707,Q707:AE707)),0)</f>
        <v>3</v>
      </c>
      <c r="AI707" s="7">
        <f>IF(T707&gt;0,RANK(T707,(N707:P707,Q707:AE707)),0)</f>
        <v>0</v>
      </c>
      <c r="AJ707" s="7">
        <f>IF(S707&gt;0,RANK(S707,(N707:P707,Q707:AE707)),0)</f>
        <v>0</v>
      </c>
      <c r="AK707" s="2">
        <f t="shared" si="261"/>
        <v>0</v>
      </c>
      <c r="AL707" s="2">
        <f t="shared" si="262"/>
        <v>1.0150223304912708E-2</v>
      </c>
      <c r="AM707" s="2">
        <f t="shared" si="263"/>
        <v>0</v>
      </c>
      <c r="AN707" s="2">
        <f t="shared" si="264"/>
        <v>0</v>
      </c>
      <c r="AP707" t="s">
        <v>1747</v>
      </c>
      <c r="AQ707" t="s">
        <v>2586</v>
      </c>
      <c r="AR707">
        <v>19</v>
      </c>
      <c r="AT707" s="104">
        <v>17</v>
      </c>
      <c r="AU707" s="102">
        <v>165</v>
      </c>
      <c r="AV707" s="108">
        <f t="shared" si="265"/>
        <v>17165</v>
      </c>
      <c r="AX707" s="7" t="s">
        <v>538</v>
      </c>
    </row>
    <row r="708" spans="1:50" hidden="1" outlineLevel="1">
      <c r="A708" t="s">
        <v>467</v>
      </c>
      <c r="B708" t="s">
        <v>2586</v>
      </c>
      <c r="C708" s="1">
        <f t="shared" si="255"/>
        <v>80114</v>
      </c>
      <c r="D708" s="7">
        <f>RANK(N708,(N708:P708,Q708:AE708))</f>
        <v>2</v>
      </c>
      <c r="E708" s="7">
        <f>RANK(O708,(N708:P708,Q708:AE708))</f>
        <v>1</v>
      </c>
      <c r="F708" s="7">
        <f>IF(P708&gt;0,RANK(P708,(N708:P708,Q708:AE708)),0)</f>
        <v>0</v>
      </c>
      <c r="G708" s="1">
        <f t="shared" si="256"/>
        <v>9435</v>
      </c>
      <c r="H708" s="2">
        <f t="shared" si="266"/>
        <v>0.11776967820855282</v>
      </c>
      <c r="I708" s="2"/>
      <c r="J708" s="2">
        <f t="shared" si="257"/>
        <v>0.43139775819457271</v>
      </c>
      <c r="K708" s="2">
        <f t="shared" si="258"/>
        <v>0.5491674364031256</v>
      </c>
      <c r="L708" s="2">
        <f t="shared" si="259"/>
        <v>0</v>
      </c>
      <c r="M708" s="2">
        <f t="shared" si="260"/>
        <v>1.9434805402301691E-2</v>
      </c>
      <c r="N708" s="1">
        <v>34561</v>
      </c>
      <c r="O708" s="1">
        <v>43996</v>
      </c>
      <c r="R708" s="1">
        <v>1261</v>
      </c>
      <c r="U708" s="1">
        <v>296</v>
      </c>
      <c r="AA708" s="1">
        <v>0</v>
      </c>
      <c r="AG708" s="7">
        <f>IF(Q708&gt;0,RANK(Q708,(N708:P708,Q708:AE708)),0)</f>
        <v>0</v>
      </c>
      <c r="AH708" s="7">
        <f>IF(R708&gt;0,RANK(R708,(N708:P708,Q708:AE708)),0)</f>
        <v>3</v>
      </c>
      <c r="AI708" s="7">
        <f>IF(T708&gt;0,RANK(T708,(N708:P708,Q708:AE708)),0)</f>
        <v>0</v>
      </c>
      <c r="AJ708" s="7">
        <f>IF(S708&gt;0,RANK(S708,(N708:P708,Q708:AE708)),0)</f>
        <v>0</v>
      </c>
      <c r="AK708" s="2">
        <f t="shared" si="261"/>
        <v>0</v>
      </c>
      <c r="AL708" s="2">
        <f t="shared" si="262"/>
        <v>1.5740070399680454E-2</v>
      </c>
      <c r="AM708" s="2">
        <f t="shared" si="263"/>
        <v>0</v>
      </c>
      <c r="AN708" s="2">
        <f t="shared" si="264"/>
        <v>0</v>
      </c>
      <c r="AP708" t="s">
        <v>467</v>
      </c>
      <c r="AQ708" t="s">
        <v>2586</v>
      </c>
      <c r="AT708" s="104">
        <v>17</v>
      </c>
      <c r="AU708" s="102">
        <v>167</v>
      </c>
      <c r="AV708" s="108">
        <f t="shared" si="265"/>
        <v>17167</v>
      </c>
      <c r="AX708" s="7" t="s">
        <v>538</v>
      </c>
    </row>
    <row r="709" spans="1:50" hidden="1" outlineLevel="1">
      <c r="A709" t="s">
        <v>1908</v>
      </c>
      <c r="B709" t="s">
        <v>2586</v>
      </c>
      <c r="C709" s="1">
        <f t="shared" si="255"/>
        <v>3722</v>
      </c>
      <c r="D709" s="7">
        <f>RANK(N709,(N709:P709,Q709:AE709))</f>
        <v>2</v>
      </c>
      <c r="E709" s="7">
        <f>RANK(O709,(N709:P709,Q709:AE709))</f>
        <v>1</v>
      </c>
      <c r="F709" s="7">
        <f>IF(P709&gt;0,RANK(P709,(N709:P709,Q709:AE709)),0)</f>
        <v>0</v>
      </c>
      <c r="G709" s="1">
        <f t="shared" si="256"/>
        <v>599</v>
      </c>
      <c r="H709" s="2">
        <f t="shared" si="266"/>
        <v>0.16093498119290703</v>
      </c>
      <c r="I709" s="2"/>
      <c r="J709" s="2">
        <f t="shared" si="257"/>
        <v>0.40542718968296615</v>
      </c>
      <c r="K709" s="2">
        <f t="shared" si="258"/>
        <v>0.56636217087587315</v>
      </c>
      <c r="L709" s="2">
        <f t="shared" si="259"/>
        <v>0</v>
      </c>
      <c r="M709" s="2">
        <f t="shared" si="260"/>
        <v>2.8210639441160645E-2</v>
      </c>
      <c r="N709" s="1">
        <v>1509</v>
      </c>
      <c r="O709" s="1">
        <v>2108</v>
      </c>
      <c r="R709" s="1">
        <v>77</v>
      </c>
      <c r="U709" s="1">
        <v>28</v>
      </c>
      <c r="AA709" s="1">
        <v>0</v>
      </c>
      <c r="AG709" s="7">
        <f>IF(Q709&gt;0,RANK(Q709,(N709:P709,Q709:AE709)),0)</f>
        <v>0</v>
      </c>
      <c r="AH709" s="7">
        <f>IF(R709&gt;0,RANK(R709,(N709:P709,Q709:AE709)),0)</f>
        <v>3</v>
      </c>
      <c r="AI709" s="7">
        <f>IF(T709&gt;0,RANK(T709,(N709:P709,Q709:AE709)),0)</f>
        <v>0</v>
      </c>
      <c r="AJ709" s="7">
        <f>IF(S709&gt;0,RANK(S709,(N709:P709,Q709:AE709)),0)</f>
        <v>0</v>
      </c>
      <c r="AK709" s="2">
        <f t="shared" si="261"/>
        <v>0</v>
      </c>
      <c r="AL709" s="2">
        <f t="shared" si="262"/>
        <v>2.0687802256851157E-2</v>
      </c>
      <c r="AM709" s="2">
        <f t="shared" si="263"/>
        <v>0</v>
      </c>
      <c r="AN709" s="2">
        <f t="shared" si="264"/>
        <v>0</v>
      </c>
      <c r="AP709" t="s">
        <v>1908</v>
      </c>
      <c r="AQ709" t="s">
        <v>2586</v>
      </c>
      <c r="AR709">
        <v>20</v>
      </c>
      <c r="AT709" s="104">
        <v>17</v>
      </c>
      <c r="AU709" s="102">
        <v>169</v>
      </c>
      <c r="AV709" s="108">
        <f t="shared" si="265"/>
        <v>17169</v>
      </c>
      <c r="AX709" s="7" t="s">
        <v>538</v>
      </c>
    </row>
    <row r="710" spans="1:50" hidden="1" outlineLevel="1">
      <c r="A710" t="s">
        <v>1408</v>
      </c>
      <c r="B710" t="s">
        <v>2586</v>
      </c>
      <c r="C710" s="1">
        <f t="shared" si="255"/>
        <v>2363</v>
      </c>
      <c r="D710" s="7">
        <f>RANK(N710,(N710:P710,Q710:AE710))</f>
        <v>2</v>
      </c>
      <c r="E710" s="7">
        <f>RANK(O710,(N710:P710,Q710:AE710))</f>
        <v>1</v>
      </c>
      <c r="F710" s="7">
        <f>IF(P710&gt;0,RANK(P710,(N710:P710,Q710:AE710)),0)</f>
        <v>0</v>
      </c>
      <c r="G710" s="1">
        <f t="shared" si="256"/>
        <v>248</v>
      </c>
      <c r="H710" s="2">
        <f t="shared" si="266"/>
        <v>0.10495133305120609</v>
      </c>
      <c r="I710" s="2"/>
      <c r="J710" s="2">
        <f t="shared" si="257"/>
        <v>0.43207786711807022</v>
      </c>
      <c r="K710" s="2">
        <f t="shared" si="258"/>
        <v>0.53702920016927636</v>
      </c>
      <c r="L710" s="2">
        <f t="shared" si="259"/>
        <v>0</v>
      </c>
      <c r="M710" s="2">
        <f t="shared" si="260"/>
        <v>3.0892932712653365E-2</v>
      </c>
      <c r="N710" s="1">
        <v>1021</v>
      </c>
      <c r="O710" s="1">
        <v>1269</v>
      </c>
      <c r="R710" s="1">
        <v>57</v>
      </c>
      <c r="U710" s="1">
        <v>16</v>
      </c>
      <c r="AA710" s="1">
        <v>0</v>
      </c>
      <c r="AG710" s="7">
        <f>IF(Q710&gt;0,RANK(Q710,(N710:P710,Q710:AE710)),0)</f>
        <v>0</v>
      </c>
      <c r="AH710" s="7">
        <f>IF(R710&gt;0,RANK(R710,(N710:P710,Q710:AE710)),0)</f>
        <v>3</v>
      </c>
      <c r="AI710" s="7">
        <f>IF(T710&gt;0,RANK(T710,(N710:P710,Q710:AE710)),0)</f>
        <v>0</v>
      </c>
      <c r="AJ710" s="7">
        <f>IF(S710&gt;0,RANK(S710,(N710:P710,Q710:AE710)),0)</f>
        <v>0</v>
      </c>
      <c r="AK710" s="2">
        <f t="shared" si="261"/>
        <v>0</v>
      </c>
      <c r="AL710" s="2">
        <f t="shared" si="262"/>
        <v>2.4121878967414304E-2</v>
      </c>
      <c r="AM710" s="2">
        <f t="shared" si="263"/>
        <v>0</v>
      </c>
      <c r="AN710" s="2">
        <f t="shared" si="264"/>
        <v>0</v>
      </c>
      <c r="AP710" t="s">
        <v>1408</v>
      </c>
      <c r="AQ710" t="s">
        <v>2586</v>
      </c>
      <c r="AR710">
        <v>20</v>
      </c>
      <c r="AT710" s="104">
        <v>17</v>
      </c>
      <c r="AU710" s="102">
        <v>171</v>
      </c>
      <c r="AV710" s="108">
        <f t="shared" si="265"/>
        <v>17171</v>
      </c>
      <c r="AX710" s="7" t="s">
        <v>538</v>
      </c>
    </row>
    <row r="711" spans="1:50" hidden="1" outlineLevel="1">
      <c r="A711" t="s">
        <v>1924</v>
      </c>
      <c r="B711" t="s">
        <v>2586</v>
      </c>
      <c r="C711" s="1">
        <f t="shared" si="255"/>
        <v>8250</v>
      </c>
      <c r="D711" s="7">
        <f>RANK(N711,(N711:P711,Q711:AE711))</f>
        <v>2</v>
      </c>
      <c r="E711" s="7">
        <f>RANK(O711,(N711:P711,Q711:AE711))</f>
        <v>1</v>
      </c>
      <c r="F711" s="7">
        <f>IF(P711&gt;0,RANK(P711,(N711:P711,Q711:AE711)),0)</f>
        <v>0</v>
      </c>
      <c r="G711" s="1">
        <f t="shared" si="256"/>
        <v>1425</v>
      </c>
      <c r="H711" s="2">
        <f t="shared" si="266"/>
        <v>0.17272727272727273</v>
      </c>
      <c r="I711" s="2"/>
      <c r="J711" s="2">
        <f t="shared" si="257"/>
        <v>0.39866666666666667</v>
      </c>
      <c r="K711" s="2">
        <f t="shared" si="258"/>
        <v>0.57139393939393934</v>
      </c>
      <c r="L711" s="2">
        <f t="shared" si="259"/>
        <v>0</v>
      </c>
      <c r="M711" s="2">
        <f t="shared" si="260"/>
        <v>2.9939393939393932E-2</v>
      </c>
      <c r="N711" s="1">
        <v>3289</v>
      </c>
      <c r="O711" s="1">
        <v>4714</v>
      </c>
      <c r="R711" s="1">
        <v>190</v>
      </c>
      <c r="U711" s="1">
        <v>57</v>
      </c>
      <c r="AA711" s="1">
        <v>0</v>
      </c>
      <c r="AG711" s="7">
        <f>IF(Q711&gt;0,RANK(Q711,(N711:P711,Q711:AE711)),0)</f>
        <v>0</v>
      </c>
      <c r="AH711" s="7">
        <f>IF(R711&gt;0,RANK(R711,(N711:P711,Q711:AE711)),0)</f>
        <v>3</v>
      </c>
      <c r="AI711" s="7">
        <f>IF(T711&gt;0,RANK(T711,(N711:P711,Q711:AE711)),0)</f>
        <v>0</v>
      </c>
      <c r="AJ711" s="7">
        <f>IF(S711&gt;0,RANK(S711,(N711:P711,Q711:AE711)),0)</f>
        <v>0</v>
      </c>
      <c r="AK711" s="2">
        <f t="shared" si="261"/>
        <v>0</v>
      </c>
      <c r="AL711" s="2">
        <f t="shared" si="262"/>
        <v>2.3030303030303029E-2</v>
      </c>
      <c r="AM711" s="2">
        <f t="shared" si="263"/>
        <v>0</v>
      </c>
      <c r="AN711" s="2">
        <f t="shared" si="264"/>
        <v>0</v>
      </c>
      <c r="AP711" t="s">
        <v>1924</v>
      </c>
      <c r="AQ711" t="s">
        <v>2586</v>
      </c>
      <c r="AR711">
        <v>19</v>
      </c>
      <c r="AT711" s="104">
        <v>17</v>
      </c>
      <c r="AU711" s="102">
        <v>173</v>
      </c>
      <c r="AV711" s="108">
        <f t="shared" si="265"/>
        <v>17173</v>
      </c>
      <c r="AX711" s="7" t="s">
        <v>538</v>
      </c>
    </row>
    <row r="712" spans="1:50" hidden="1" outlineLevel="1">
      <c r="A712" t="s">
        <v>2457</v>
      </c>
      <c r="B712" t="s">
        <v>2586</v>
      </c>
      <c r="C712" s="1">
        <f t="shared" si="255"/>
        <v>2282</v>
      </c>
      <c r="D712" s="7">
        <f>RANK(N712,(N712:P712,Q712:AE712))</f>
        <v>2</v>
      </c>
      <c r="E712" s="7">
        <f>RANK(O712,(N712:P712,Q712:AE712))</f>
        <v>1</v>
      </c>
      <c r="F712" s="7">
        <f>IF(P712&gt;0,RANK(P712,(N712:P712,Q712:AE712)),0)</f>
        <v>0</v>
      </c>
      <c r="G712" s="1">
        <f t="shared" si="256"/>
        <v>532</v>
      </c>
      <c r="H712" s="2">
        <f t="shared" si="266"/>
        <v>0.23312883435582821</v>
      </c>
      <c r="I712" s="2"/>
      <c r="J712" s="2">
        <f t="shared" si="257"/>
        <v>0.36765994741454866</v>
      </c>
      <c r="K712" s="2">
        <f t="shared" si="258"/>
        <v>0.60078878177037687</v>
      </c>
      <c r="L712" s="2">
        <f t="shared" si="259"/>
        <v>0</v>
      </c>
      <c r="M712" s="2">
        <f t="shared" si="260"/>
        <v>3.1551270815074473E-2</v>
      </c>
      <c r="N712" s="1">
        <v>839</v>
      </c>
      <c r="O712" s="1">
        <v>1371</v>
      </c>
      <c r="R712" s="1">
        <v>56</v>
      </c>
      <c r="S712" s="62"/>
      <c r="T712" s="62"/>
      <c r="U712" s="62">
        <v>16</v>
      </c>
      <c r="AA712" s="1">
        <v>0</v>
      </c>
      <c r="AG712" s="7">
        <f>IF(Q712&gt;0,RANK(Q712,(N712:P712,Q712:AE712)),0)</f>
        <v>0</v>
      </c>
      <c r="AH712" s="7">
        <f>IF(R712&gt;0,RANK(R712,(N712:P712,Q712:AE712)),0)</f>
        <v>3</v>
      </c>
      <c r="AI712" s="7">
        <f>IF(T712&gt;0,RANK(T712,(N712:P712,Q712:AE712)),0)</f>
        <v>0</v>
      </c>
      <c r="AJ712" s="7">
        <f>IF(S712&gt;0,RANK(S712,(N712:P712,Q712:AE712)),0)</f>
        <v>0</v>
      </c>
      <c r="AK712" s="2">
        <f t="shared" si="261"/>
        <v>0</v>
      </c>
      <c r="AL712" s="2">
        <f t="shared" si="262"/>
        <v>2.4539877300613498E-2</v>
      </c>
      <c r="AM712" s="2">
        <f t="shared" si="263"/>
        <v>0</v>
      </c>
      <c r="AN712" s="2">
        <f t="shared" si="264"/>
        <v>0</v>
      </c>
      <c r="AP712" t="s">
        <v>2457</v>
      </c>
      <c r="AQ712" t="s">
        <v>2586</v>
      </c>
      <c r="AR712">
        <v>18</v>
      </c>
      <c r="AT712" s="104">
        <v>17</v>
      </c>
      <c r="AU712" s="102">
        <v>175</v>
      </c>
      <c r="AV712" s="108">
        <f t="shared" si="265"/>
        <v>17175</v>
      </c>
      <c r="AX712" s="7" t="s">
        <v>538</v>
      </c>
    </row>
    <row r="713" spans="1:50" hidden="1" outlineLevel="1">
      <c r="A713" t="s">
        <v>1346</v>
      </c>
      <c r="B713" t="s">
        <v>2586</v>
      </c>
      <c r="C713" s="1">
        <f t="shared" si="255"/>
        <v>14006</v>
      </c>
      <c r="D713" s="7">
        <f>RANK(N713,(N713:P713,Q713:AE713))</f>
        <v>2</v>
      </c>
      <c r="E713" s="7">
        <f>RANK(O713,(N713:P713,Q713:AE713))</f>
        <v>1</v>
      </c>
      <c r="F713" s="7">
        <f>IF(P713&gt;0,RANK(P713,(N713:P713,Q713:AE713)),0)</f>
        <v>0</v>
      </c>
      <c r="G713" s="1">
        <f t="shared" si="256"/>
        <v>2689</v>
      </c>
      <c r="H713" s="2">
        <f t="shared" si="266"/>
        <v>0.19198914750821078</v>
      </c>
      <c r="I713" s="2"/>
      <c r="J713" s="2">
        <f t="shared" si="257"/>
        <v>0.3825503355704698</v>
      </c>
      <c r="K713" s="2">
        <f t="shared" si="258"/>
        <v>0.57453948307868052</v>
      </c>
      <c r="L713" s="2">
        <f t="shared" si="259"/>
        <v>0</v>
      </c>
      <c r="M713" s="2">
        <f t="shared" si="260"/>
        <v>4.2910181350849674E-2</v>
      </c>
      <c r="N713" s="1">
        <v>5358</v>
      </c>
      <c r="O713" s="1">
        <v>8047</v>
      </c>
      <c r="R713" s="1">
        <v>495</v>
      </c>
      <c r="S713" s="62"/>
      <c r="T713" s="62"/>
      <c r="U713" s="62">
        <v>106</v>
      </c>
      <c r="AA713" s="1">
        <v>0</v>
      </c>
      <c r="AG713" s="7">
        <f>IF(Q713&gt;0,RANK(Q713,(N713:P713,Q713:AE713)),0)</f>
        <v>0</v>
      </c>
      <c r="AH713" s="7">
        <f>IF(R713&gt;0,RANK(R713,(N713:P713,Q713:AE713)),0)</f>
        <v>3</v>
      </c>
      <c r="AI713" s="7">
        <f>IF(T713&gt;0,RANK(T713,(N713:P713,Q713:AE713)),0)</f>
        <v>0</v>
      </c>
      <c r="AJ713" s="7">
        <f>IF(S713&gt;0,RANK(S713,(N713:P713,Q713:AE713)),0)</f>
        <v>0</v>
      </c>
      <c r="AK713" s="2">
        <f t="shared" si="261"/>
        <v>0</v>
      </c>
      <c r="AL713" s="2">
        <f t="shared" si="262"/>
        <v>3.5341996287305444E-2</v>
      </c>
      <c r="AM713" s="2">
        <f t="shared" si="263"/>
        <v>0</v>
      </c>
      <c r="AN713" s="2">
        <f t="shared" si="264"/>
        <v>0</v>
      </c>
      <c r="AP713" t="s">
        <v>1346</v>
      </c>
      <c r="AQ713" t="s">
        <v>2586</v>
      </c>
      <c r="AR713">
        <v>16</v>
      </c>
      <c r="AT713" s="104">
        <v>17</v>
      </c>
      <c r="AU713" s="102">
        <v>177</v>
      </c>
      <c r="AV713" s="108">
        <f t="shared" si="265"/>
        <v>17177</v>
      </c>
      <c r="AX713" s="7" t="s">
        <v>538</v>
      </c>
    </row>
    <row r="714" spans="1:50" hidden="1" outlineLevel="1">
      <c r="A714" t="s">
        <v>1053</v>
      </c>
      <c r="B714" t="s">
        <v>2586</v>
      </c>
      <c r="C714" s="1">
        <f t="shared" si="255"/>
        <v>40765</v>
      </c>
      <c r="D714" s="7">
        <f>RANK(N714,(N714:P714,Q714:AE714))</f>
        <v>2</v>
      </c>
      <c r="E714" s="7">
        <f>RANK(O714,(N714:P714,Q714:AE714))</f>
        <v>1</v>
      </c>
      <c r="F714" s="7">
        <f>IF(P714&gt;0,RANK(P714,(N714:P714,Q714:AE714)),0)</f>
        <v>0</v>
      </c>
      <c r="G714" s="1">
        <f t="shared" si="256"/>
        <v>7299</v>
      </c>
      <c r="H714" s="2">
        <f t="shared" si="266"/>
        <v>0.17905065620017172</v>
      </c>
      <c r="I714" s="2"/>
      <c r="J714" s="2">
        <f t="shared" si="257"/>
        <v>0.39614865693609713</v>
      </c>
      <c r="K714" s="2">
        <f t="shared" si="258"/>
        <v>0.57519931313626882</v>
      </c>
      <c r="L714" s="2">
        <f t="shared" si="259"/>
        <v>0</v>
      </c>
      <c r="M714" s="2">
        <f t="shared" si="260"/>
        <v>2.8652029927634048E-2</v>
      </c>
      <c r="N714" s="1">
        <v>16149</v>
      </c>
      <c r="O714" s="1">
        <v>23448</v>
      </c>
      <c r="R714" s="1">
        <v>932</v>
      </c>
      <c r="S714" s="62"/>
      <c r="T714" s="62"/>
      <c r="U714" s="62">
        <v>236</v>
      </c>
      <c r="AA714" s="1">
        <v>0</v>
      </c>
      <c r="AG714" s="7">
        <f>IF(Q714&gt;0,RANK(Q714,(N714:P714,Q714:AE714)),0)</f>
        <v>0</v>
      </c>
      <c r="AH714" s="7">
        <f>IF(R714&gt;0,RANK(R714,(N714:P714,Q714:AE714)),0)</f>
        <v>3</v>
      </c>
      <c r="AI714" s="7">
        <f>IF(T714&gt;0,RANK(T714,(N714:P714,Q714:AE714)),0)</f>
        <v>0</v>
      </c>
      <c r="AJ714" s="7">
        <f>IF(S714&gt;0,RANK(S714,(N714:P714,Q714:AE714)),0)</f>
        <v>0</v>
      </c>
      <c r="AK714" s="2">
        <f t="shared" si="261"/>
        <v>0</v>
      </c>
      <c r="AL714" s="2">
        <f t="shared" si="262"/>
        <v>2.2862749908009322E-2</v>
      </c>
      <c r="AM714" s="2">
        <f t="shared" si="263"/>
        <v>0</v>
      </c>
      <c r="AN714" s="2">
        <f t="shared" si="264"/>
        <v>0</v>
      </c>
      <c r="AP714" t="s">
        <v>1053</v>
      </c>
      <c r="AQ714" t="s">
        <v>2586</v>
      </c>
      <c r="AR714">
        <v>18</v>
      </c>
      <c r="AT714" s="104">
        <v>17</v>
      </c>
      <c r="AU714" s="102">
        <v>179</v>
      </c>
      <c r="AV714" s="108">
        <f t="shared" si="265"/>
        <v>17179</v>
      </c>
      <c r="AX714" s="7" t="s">
        <v>538</v>
      </c>
    </row>
    <row r="715" spans="1:50" hidden="1" outlineLevel="1">
      <c r="A715" t="s">
        <v>2887</v>
      </c>
      <c r="B715" t="s">
        <v>2586</v>
      </c>
      <c r="C715" s="1">
        <f t="shared" si="255"/>
        <v>6775</v>
      </c>
      <c r="D715" s="7">
        <f>RANK(N715,(N715:P715,Q715:AE715))</f>
        <v>1</v>
      </c>
      <c r="E715" s="7">
        <f>RANK(O715,(N715:P715,Q715:AE715))</f>
        <v>2</v>
      </c>
      <c r="F715" s="7">
        <f>IF(P715&gt;0,RANK(P715,(N715:P715,Q715:AE715)),0)</f>
        <v>0</v>
      </c>
      <c r="G715" s="1">
        <f t="shared" si="256"/>
        <v>71</v>
      </c>
      <c r="H715" s="2">
        <f t="shared" si="266"/>
        <v>1.047970479704797E-2</v>
      </c>
      <c r="I715" s="2"/>
      <c r="J715" s="2">
        <f t="shared" si="257"/>
        <v>0.49225092250922509</v>
      </c>
      <c r="K715" s="2">
        <f t="shared" si="258"/>
        <v>0.48177121771217712</v>
      </c>
      <c r="L715" s="2">
        <f t="shared" si="259"/>
        <v>0</v>
      </c>
      <c r="M715" s="2">
        <f t="shared" si="260"/>
        <v>2.5977859778597789E-2</v>
      </c>
      <c r="N715" s="1">
        <v>3335</v>
      </c>
      <c r="O715" s="1">
        <v>3264</v>
      </c>
      <c r="R715" s="1">
        <v>123</v>
      </c>
      <c r="S715" s="62"/>
      <c r="T715" s="62"/>
      <c r="U715" s="62">
        <v>53</v>
      </c>
      <c r="AA715" s="1">
        <v>0</v>
      </c>
      <c r="AG715" s="7">
        <f>IF(Q715&gt;0,RANK(Q715,(N715:P715,Q715:AE715)),0)</f>
        <v>0</v>
      </c>
      <c r="AH715" s="7">
        <f>IF(R715&gt;0,RANK(R715,(N715:P715,Q715:AE715)),0)</f>
        <v>3</v>
      </c>
      <c r="AI715" s="7">
        <f>IF(T715&gt;0,RANK(T715,(N715:P715,Q715:AE715)),0)</f>
        <v>0</v>
      </c>
      <c r="AJ715" s="7">
        <f>IF(S715&gt;0,RANK(S715,(N715:P715,Q715:AE715)),0)</f>
        <v>0</v>
      </c>
      <c r="AK715" s="2">
        <f t="shared" si="261"/>
        <v>0</v>
      </c>
      <c r="AL715" s="2">
        <f t="shared" si="262"/>
        <v>1.8154981549815499E-2</v>
      </c>
      <c r="AM715" s="2">
        <f t="shared" si="263"/>
        <v>0</v>
      </c>
      <c r="AN715" s="2">
        <f t="shared" si="264"/>
        <v>0</v>
      </c>
      <c r="AP715" t="s">
        <v>2887</v>
      </c>
      <c r="AQ715" t="s">
        <v>2586</v>
      </c>
      <c r="AR715">
        <v>12</v>
      </c>
      <c r="AT715" s="104">
        <v>17</v>
      </c>
      <c r="AU715" s="102">
        <v>181</v>
      </c>
      <c r="AV715" s="108">
        <f t="shared" si="265"/>
        <v>17181</v>
      </c>
      <c r="AX715" s="7" t="s">
        <v>538</v>
      </c>
    </row>
    <row r="716" spans="1:50" hidden="1" outlineLevel="1">
      <c r="A716" t="s">
        <v>2506</v>
      </c>
      <c r="B716" t="s">
        <v>2586</v>
      </c>
      <c r="C716" s="1">
        <f t="shared" si="255"/>
        <v>23906</v>
      </c>
      <c r="D716" s="7">
        <f>RANK(N716,(N716:P716,Q716:AE716))</f>
        <v>2</v>
      </c>
      <c r="E716" s="7">
        <f>RANK(O716,(N716:P716,Q716:AE716))</f>
        <v>1</v>
      </c>
      <c r="F716" s="7">
        <f>IF(P716&gt;0,RANK(P716,(N716:P716,Q716:AE716)),0)</f>
        <v>0</v>
      </c>
      <c r="G716" s="1">
        <f t="shared" si="256"/>
        <v>225</v>
      </c>
      <c r="H716" s="2">
        <f t="shared" si="266"/>
        <v>9.4118631305948296E-3</v>
      </c>
      <c r="I716" s="2"/>
      <c r="J716" s="2">
        <f t="shared" si="257"/>
        <v>0.48176190077804737</v>
      </c>
      <c r="K716" s="2">
        <f t="shared" si="258"/>
        <v>0.4911737639086422</v>
      </c>
      <c r="L716" s="2">
        <f t="shared" si="259"/>
        <v>0</v>
      </c>
      <c r="M716" s="2">
        <f t="shared" si="260"/>
        <v>2.7064335313310428E-2</v>
      </c>
      <c r="N716" s="1">
        <v>11517</v>
      </c>
      <c r="O716" s="1">
        <v>11742</v>
      </c>
      <c r="R716" s="1">
        <v>434</v>
      </c>
      <c r="S716" s="62"/>
      <c r="T716" s="62"/>
      <c r="U716" s="62">
        <v>213</v>
      </c>
      <c r="AA716" s="1">
        <v>0</v>
      </c>
      <c r="AG716" s="7">
        <f>IF(Q716&gt;0,RANK(Q716,(N716:P716,Q716:AE716)),0)</f>
        <v>0</v>
      </c>
      <c r="AH716" s="7">
        <f>IF(R716&gt;0,RANK(R716,(N716:P716,Q716:AE716)),0)</f>
        <v>3</v>
      </c>
      <c r="AI716" s="7">
        <f>IF(T716&gt;0,RANK(T716,(N716:P716,Q716:AE716)),0)</f>
        <v>0</v>
      </c>
      <c r="AJ716" s="7">
        <f>IF(S716&gt;0,RANK(S716,(N716:P716,Q716:AE716)),0)</f>
        <v>0</v>
      </c>
      <c r="AK716" s="2">
        <f t="shared" si="261"/>
        <v>0</v>
      </c>
      <c r="AL716" s="2">
        <f t="shared" si="262"/>
        <v>1.8154438216347362E-2</v>
      </c>
      <c r="AM716" s="2">
        <f t="shared" si="263"/>
        <v>0</v>
      </c>
      <c r="AN716" s="2">
        <f t="shared" si="264"/>
        <v>0</v>
      </c>
      <c r="AP716" t="s">
        <v>2506</v>
      </c>
      <c r="AQ716" t="s">
        <v>2586</v>
      </c>
      <c r="AR716">
        <v>15</v>
      </c>
      <c r="AT716" s="104">
        <v>17</v>
      </c>
      <c r="AU716" s="102">
        <v>183</v>
      </c>
      <c r="AV716" s="108">
        <f t="shared" si="265"/>
        <v>17183</v>
      </c>
      <c r="AX716" s="7" t="s">
        <v>538</v>
      </c>
    </row>
    <row r="717" spans="1:50" hidden="1" outlineLevel="1">
      <c r="A717" t="s">
        <v>299</v>
      </c>
      <c r="B717" t="s">
        <v>2586</v>
      </c>
      <c r="C717" s="1">
        <f t="shared" si="255"/>
        <v>4233</v>
      </c>
      <c r="D717" s="7">
        <f>RANK(N717,(N717:P717,Q717:AE717))</f>
        <v>2</v>
      </c>
      <c r="E717" s="7">
        <f>RANK(O717,(N717:P717,Q717:AE717))</f>
        <v>1</v>
      </c>
      <c r="F717" s="7">
        <f>IF(P717&gt;0,RANK(P717,(N717:P717,Q717:AE717)),0)</f>
        <v>0</v>
      </c>
      <c r="G717" s="1">
        <f t="shared" si="256"/>
        <v>1341</v>
      </c>
      <c r="H717" s="2">
        <f t="shared" si="266"/>
        <v>0.31679659815733524</v>
      </c>
      <c r="I717" s="2"/>
      <c r="J717" s="2">
        <f t="shared" si="257"/>
        <v>0.33404205055516184</v>
      </c>
      <c r="K717" s="2">
        <f t="shared" si="258"/>
        <v>0.65083864871249708</v>
      </c>
      <c r="L717" s="2">
        <f t="shared" si="259"/>
        <v>0</v>
      </c>
      <c r="M717" s="2">
        <f t="shared" si="260"/>
        <v>1.5119300732341134E-2</v>
      </c>
      <c r="N717" s="1">
        <v>1414</v>
      </c>
      <c r="O717" s="1">
        <v>2755</v>
      </c>
      <c r="R717" s="1">
        <v>42</v>
      </c>
      <c r="S717" s="62"/>
      <c r="T717" s="62"/>
      <c r="U717" s="62">
        <v>22</v>
      </c>
      <c r="AA717" s="1">
        <v>0</v>
      </c>
      <c r="AG717" s="7">
        <f>IF(Q717&gt;0,RANK(Q717,(N717:P717,Q717:AE717)),0)</f>
        <v>0</v>
      </c>
      <c r="AH717" s="7">
        <f>IF(R717&gt;0,RANK(R717,(N717:P717,Q717:AE717)),0)</f>
        <v>3</v>
      </c>
      <c r="AI717" s="7">
        <f>IF(T717&gt;0,RANK(T717,(N717:P717,Q717:AE717)),0)</f>
        <v>0</v>
      </c>
      <c r="AJ717" s="7">
        <f>IF(S717&gt;0,RANK(S717,(N717:P717,Q717:AE717)),0)</f>
        <v>0</v>
      </c>
      <c r="AK717" s="2">
        <f t="shared" si="261"/>
        <v>0</v>
      </c>
      <c r="AL717" s="2">
        <f t="shared" si="262"/>
        <v>9.922041105598866E-3</v>
      </c>
      <c r="AM717" s="2">
        <f t="shared" si="263"/>
        <v>0</v>
      </c>
      <c r="AN717" s="2">
        <f t="shared" si="264"/>
        <v>0</v>
      </c>
      <c r="AP717" t="s">
        <v>299</v>
      </c>
      <c r="AQ717" t="s">
        <v>2586</v>
      </c>
      <c r="AR717">
        <v>19</v>
      </c>
      <c r="AT717" s="104">
        <v>17</v>
      </c>
      <c r="AU717" s="102">
        <v>185</v>
      </c>
      <c r="AV717" s="108">
        <f t="shared" si="265"/>
        <v>17185</v>
      </c>
      <c r="AX717" s="7" t="s">
        <v>538</v>
      </c>
    </row>
    <row r="718" spans="1:50" hidden="1" outlineLevel="1">
      <c r="A718" t="s">
        <v>1279</v>
      </c>
      <c r="B718" t="s">
        <v>2586</v>
      </c>
      <c r="C718" s="1">
        <f t="shared" si="255"/>
        <v>6095</v>
      </c>
      <c r="D718" s="7">
        <f>RANK(N718,(N718:P718,Q718:AE718))</f>
        <v>2</v>
      </c>
      <c r="E718" s="7">
        <f>RANK(O718,(N718:P718,Q718:AE718))</f>
        <v>1</v>
      </c>
      <c r="F718" s="7">
        <f>IF(P718&gt;0,RANK(P718,(N718:P718,Q718:AE718)),0)</f>
        <v>0</v>
      </c>
      <c r="G718" s="1">
        <f t="shared" si="256"/>
        <v>1272</v>
      </c>
      <c r="H718" s="2">
        <f t="shared" si="266"/>
        <v>0.20869565217391303</v>
      </c>
      <c r="I718" s="2"/>
      <c r="J718" s="2">
        <f t="shared" si="257"/>
        <v>0.38260869565217392</v>
      </c>
      <c r="K718" s="2">
        <f t="shared" si="258"/>
        <v>0.59130434782608698</v>
      </c>
      <c r="L718" s="2">
        <f t="shared" si="259"/>
        <v>0</v>
      </c>
      <c r="M718" s="2">
        <f t="shared" si="260"/>
        <v>2.6086956521739091E-2</v>
      </c>
      <c r="N718" s="1">
        <v>2332</v>
      </c>
      <c r="O718" s="1">
        <v>3604</v>
      </c>
      <c r="R718" s="1">
        <v>127</v>
      </c>
      <c r="S718" s="62"/>
      <c r="T718" s="62"/>
      <c r="U718" s="62">
        <v>32</v>
      </c>
      <c r="AA718" s="1">
        <v>0</v>
      </c>
      <c r="AG718" s="7">
        <f>IF(Q718&gt;0,RANK(Q718,(N718:P718,Q718:AE718)),0)</f>
        <v>0</v>
      </c>
      <c r="AH718" s="7">
        <f>IF(R718&gt;0,RANK(R718,(N718:P718,Q718:AE718)),0)</f>
        <v>3</v>
      </c>
      <c r="AI718" s="7">
        <f>IF(T718&gt;0,RANK(T718,(N718:P718,Q718:AE718)),0)</f>
        <v>0</v>
      </c>
      <c r="AJ718" s="7">
        <f>IF(S718&gt;0,RANK(S718,(N718:P718,Q718:AE718)),0)</f>
        <v>0</v>
      </c>
      <c r="AK718" s="2">
        <f t="shared" si="261"/>
        <v>0</v>
      </c>
      <c r="AL718" s="2">
        <f t="shared" si="262"/>
        <v>2.0836751435602954E-2</v>
      </c>
      <c r="AM718" s="2">
        <f t="shared" si="263"/>
        <v>0</v>
      </c>
      <c r="AN718" s="2">
        <f t="shared" si="264"/>
        <v>0</v>
      </c>
      <c r="AP718" t="s">
        <v>1279</v>
      </c>
      <c r="AQ718" t="s">
        <v>2586</v>
      </c>
      <c r="AR718">
        <v>17</v>
      </c>
      <c r="AT718" s="104">
        <v>17</v>
      </c>
      <c r="AU718" s="102">
        <v>187</v>
      </c>
      <c r="AV718" s="108">
        <f t="shared" si="265"/>
        <v>17187</v>
      </c>
      <c r="AX718" s="7" t="s">
        <v>538</v>
      </c>
    </row>
    <row r="719" spans="1:50" hidden="1" outlineLevel="1">
      <c r="A719" t="s">
        <v>1839</v>
      </c>
      <c r="B719" t="s">
        <v>2586</v>
      </c>
      <c r="C719" s="1">
        <f t="shared" si="255"/>
        <v>5969</v>
      </c>
      <c r="D719" s="7">
        <f>RANK(N719,(N719:P719,Q719:AE719))</f>
        <v>2</v>
      </c>
      <c r="E719" s="7">
        <f>RANK(O719,(N719:P719,Q719:AE719))</f>
        <v>1</v>
      </c>
      <c r="F719" s="7">
        <f>IF(P719&gt;0,RANK(P719,(N719:P719,Q719:AE719)),0)</f>
        <v>0</v>
      </c>
      <c r="G719" s="1">
        <f t="shared" si="256"/>
        <v>488</v>
      </c>
      <c r="H719" s="2">
        <f t="shared" si="266"/>
        <v>8.1755737979561066E-2</v>
      </c>
      <c r="I719" s="2"/>
      <c r="J719" s="2">
        <f t="shared" si="257"/>
        <v>0.44915396213771153</v>
      </c>
      <c r="K719" s="2">
        <f t="shared" si="258"/>
        <v>0.53090970011727256</v>
      </c>
      <c r="L719" s="2">
        <f t="shared" si="259"/>
        <v>0</v>
      </c>
      <c r="M719" s="2">
        <f t="shared" si="260"/>
        <v>1.9936337745015908E-2</v>
      </c>
      <c r="N719" s="1">
        <v>2681</v>
      </c>
      <c r="O719" s="1">
        <v>3169</v>
      </c>
      <c r="R719" s="1">
        <v>96</v>
      </c>
      <c r="S719" s="62"/>
      <c r="T719" s="62"/>
      <c r="U719" s="62">
        <v>23</v>
      </c>
      <c r="AA719" s="1">
        <v>0</v>
      </c>
      <c r="AG719" s="7">
        <f>IF(Q719&gt;0,RANK(Q719,(N719:P719,Q719:AE719)),0)</f>
        <v>0</v>
      </c>
      <c r="AH719" s="7">
        <f>IF(R719&gt;0,RANK(R719,(N719:P719,Q719:AE719)),0)</f>
        <v>3</v>
      </c>
      <c r="AI719" s="7">
        <f>IF(T719&gt;0,RANK(T719,(N719:P719,Q719:AE719)),0)</f>
        <v>0</v>
      </c>
      <c r="AJ719" s="7">
        <f>IF(S719&gt;0,RANK(S719,(N719:P719,Q719:AE719)),0)</f>
        <v>0</v>
      </c>
      <c r="AK719" s="2">
        <f t="shared" si="261"/>
        <v>0</v>
      </c>
      <c r="AL719" s="2">
        <f t="shared" si="262"/>
        <v>1.6083095995979225E-2</v>
      </c>
      <c r="AM719" s="2">
        <f t="shared" si="263"/>
        <v>0</v>
      </c>
      <c r="AN719" s="2">
        <f t="shared" si="264"/>
        <v>0</v>
      </c>
      <c r="AP719" t="s">
        <v>1839</v>
      </c>
      <c r="AQ719" t="s">
        <v>2586</v>
      </c>
      <c r="AR719">
        <v>20</v>
      </c>
      <c r="AT719" s="104">
        <v>17</v>
      </c>
      <c r="AU719" s="102">
        <v>189</v>
      </c>
      <c r="AV719" s="108">
        <f t="shared" si="265"/>
        <v>17189</v>
      </c>
      <c r="AX719" s="7" t="s">
        <v>538</v>
      </c>
    </row>
    <row r="720" spans="1:50" hidden="1" outlineLevel="1">
      <c r="A720" t="s">
        <v>1280</v>
      </c>
      <c r="B720" t="s">
        <v>2586</v>
      </c>
      <c r="C720" s="1">
        <f t="shared" si="255"/>
        <v>7283</v>
      </c>
      <c r="D720" s="7">
        <f>RANK(N720,(N720:P720,Q720:AE720))</f>
        <v>2</v>
      </c>
      <c r="E720" s="7">
        <f>RANK(O720,(N720:P720,Q720:AE720))</f>
        <v>1</v>
      </c>
      <c r="F720" s="7">
        <f>IF(P720&gt;0,RANK(P720,(N720:P720,Q720:AE720)),0)</f>
        <v>0</v>
      </c>
      <c r="G720" s="1">
        <f t="shared" si="256"/>
        <v>2619</v>
      </c>
      <c r="H720" s="2">
        <f t="shared" si="266"/>
        <v>0.35960455856103252</v>
      </c>
      <c r="I720" s="2"/>
      <c r="J720" s="2">
        <f t="shared" si="257"/>
        <v>0.30838939997253878</v>
      </c>
      <c r="K720" s="2">
        <f t="shared" si="258"/>
        <v>0.66799395853357135</v>
      </c>
      <c r="L720" s="2">
        <f t="shared" si="259"/>
        <v>0</v>
      </c>
      <c r="M720" s="2">
        <f t="shared" si="260"/>
        <v>2.3616641493889867E-2</v>
      </c>
      <c r="N720" s="1">
        <v>2246</v>
      </c>
      <c r="O720" s="1">
        <v>4865</v>
      </c>
      <c r="R720" s="1">
        <v>119</v>
      </c>
      <c r="S720" s="62"/>
      <c r="T720" s="62"/>
      <c r="U720" s="62">
        <v>53</v>
      </c>
      <c r="AA720" s="1">
        <v>0</v>
      </c>
      <c r="AG720" s="7">
        <f>IF(Q720&gt;0,RANK(Q720,(N720:P720,Q720:AE720)),0)</f>
        <v>0</v>
      </c>
      <c r="AH720" s="7">
        <f>IF(R720&gt;0,RANK(R720,(N720:P720,Q720:AE720)),0)</f>
        <v>3</v>
      </c>
      <c r="AI720" s="7">
        <f>IF(T720&gt;0,RANK(T720,(N720:P720,Q720:AE720)),0)</f>
        <v>0</v>
      </c>
      <c r="AJ720" s="7">
        <f>IF(S720&gt;0,RANK(S720,(N720:P720,Q720:AE720)),0)</f>
        <v>0</v>
      </c>
      <c r="AK720" s="2">
        <f t="shared" si="261"/>
        <v>0</v>
      </c>
      <c r="AL720" s="2">
        <f t="shared" si="262"/>
        <v>1.6339420568447068E-2</v>
      </c>
      <c r="AM720" s="2">
        <f t="shared" si="263"/>
        <v>0</v>
      </c>
      <c r="AN720" s="2">
        <f t="shared" si="264"/>
        <v>0</v>
      </c>
      <c r="AP720" t="s">
        <v>1280</v>
      </c>
      <c r="AQ720" t="s">
        <v>2586</v>
      </c>
      <c r="AR720">
        <v>19</v>
      </c>
      <c r="AT720" s="104">
        <v>17</v>
      </c>
      <c r="AU720" s="102">
        <v>191</v>
      </c>
      <c r="AV720" s="108">
        <f t="shared" si="265"/>
        <v>17191</v>
      </c>
      <c r="AX720" s="7" t="s">
        <v>538</v>
      </c>
    </row>
    <row r="721" spans="1:50" hidden="1" outlineLevel="1">
      <c r="A721" t="s">
        <v>55</v>
      </c>
      <c r="B721" t="s">
        <v>2586</v>
      </c>
      <c r="C721" s="1">
        <f t="shared" ref="C721:C727" si="267">SUM(N721:AE721)</f>
        <v>6902</v>
      </c>
      <c r="D721" s="7">
        <f>RANK(N721,(N721:P721,Q721:AE721))</f>
        <v>2</v>
      </c>
      <c r="E721" s="7">
        <f>RANK(O721,(N721:P721,Q721:AE721))</f>
        <v>1</v>
      </c>
      <c r="F721" s="7">
        <f>IF(P721&gt;0,RANK(P721,(N721:P721,Q721:AE721)),0)</f>
        <v>0</v>
      </c>
      <c r="G721" s="1">
        <f t="shared" ref="G721:G727" si="268">MAX(N721:P721)-LARGE(N721:P721,2)</f>
        <v>583</v>
      </c>
      <c r="H721" s="2">
        <f t="shared" si="266"/>
        <v>8.4468270066647352E-2</v>
      </c>
      <c r="I721" s="2"/>
      <c r="J721" s="2">
        <f t="shared" ref="J721:J727" si="269">IF($C721=0,"-",N721/$C721)</f>
        <v>0.44697189220515793</v>
      </c>
      <c r="K721" s="2">
        <f t="shared" ref="K721:K727" si="270">IF($C721=0,"-",O721/$C721)</f>
        <v>0.53144016227180524</v>
      </c>
      <c r="L721" s="2">
        <f t="shared" ref="L721:L727" si="271">IF($C721=0,"-",P721/$C721)</f>
        <v>0</v>
      </c>
      <c r="M721" s="2">
        <f t="shared" ref="M721:M727" si="272">IF(C721=0,"-",(1-J721-K721-L721))</f>
        <v>2.1587945523036778E-2</v>
      </c>
      <c r="N721" s="1">
        <v>3085</v>
      </c>
      <c r="O721" s="1">
        <v>3668</v>
      </c>
      <c r="R721" s="1">
        <v>86</v>
      </c>
      <c r="S721" s="62"/>
      <c r="T721" s="62"/>
      <c r="U721" s="62">
        <v>63</v>
      </c>
      <c r="AA721" s="1">
        <v>0</v>
      </c>
      <c r="AG721" s="7">
        <f>IF(Q721&gt;0,RANK(Q721,(N721:P721,Q721:AE721)),0)</f>
        <v>0</v>
      </c>
      <c r="AH721" s="7">
        <f>IF(R721&gt;0,RANK(R721,(N721:P721,Q721:AE721)),0)</f>
        <v>3</v>
      </c>
      <c r="AI721" s="7">
        <f>IF(T721&gt;0,RANK(T721,(N721:P721,Q721:AE721)),0)</f>
        <v>0</v>
      </c>
      <c r="AJ721" s="7">
        <f>IF(S721&gt;0,RANK(S721,(N721:P721,Q721:AE721)),0)</f>
        <v>0</v>
      </c>
      <c r="AK721" s="2">
        <f t="shared" ref="AK721:AK727" si="273">IF($C721=0,"-",Q721/$C721)</f>
        <v>0</v>
      </c>
      <c r="AL721" s="2">
        <f t="shared" ref="AL721:AL727" si="274">IF($C721=0,"-",R721/$C721)</f>
        <v>1.2460156476383656E-2</v>
      </c>
      <c r="AM721" s="2">
        <f t="shared" ref="AM721:AM727" si="275">IF($C721=0,"-",T721/$C721)</f>
        <v>0</v>
      </c>
      <c r="AN721" s="2">
        <f t="shared" ref="AN721:AN727" si="276">IF($C721=0,"-",S721/$C721)</f>
        <v>0</v>
      </c>
      <c r="AP721" t="s">
        <v>55</v>
      </c>
      <c r="AQ721" t="s">
        <v>2586</v>
      </c>
      <c r="AR721">
        <v>19</v>
      </c>
      <c r="AT721" s="104">
        <v>17</v>
      </c>
      <c r="AU721" s="102">
        <v>193</v>
      </c>
      <c r="AV721" s="108">
        <f t="shared" ref="AV721:AV726" si="277">AT721*1000+AU721</f>
        <v>17193</v>
      </c>
      <c r="AX721" s="7" t="s">
        <v>538</v>
      </c>
    </row>
    <row r="722" spans="1:50" hidden="1" outlineLevel="1">
      <c r="A722" t="s">
        <v>2507</v>
      </c>
      <c r="B722" t="s">
        <v>2586</v>
      </c>
      <c r="C722" s="1">
        <f t="shared" si="267"/>
        <v>16727</v>
      </c>
      <c r="D722" s="7">
        <f>RANK(N722,(N722:P722,Q722:AE722))</f>
        <v>1</v>
      </c>
      <c r="E722" s="7">
        <f>RANK(O722,(N722:P722,Q722:AE722))</f>
        <v>2</v>
      </c>
      <c r="F722" s="7">
        <f>IF(P722&gt;0,RANK(P722,(N722:P722,Q722:AE722)),0)</f>
        <v>0</v>
      </c>
      <c r="G722" s="1">
        <f t="shared" si="268"/>
        <v>194</v>
      </c>
      <c r="H722" s="2">
        <f t="shared" si="266"/>
        <v>1.1598015185030191E-2</v>
      </c>
      <c r="I722" s="2"/>
      <c r="J722" s="2">
        <f t="shared" si="269"/>
        <v>0.49106235427751538</v>
      </c>
      <c r="K722" s="2">
        <f t="shared" si="270"/>
        <v>0.4794643390924852</v>
      </c>
      <c r="L722" s="2">
        <f t="shared" si="271"/>
        <v>0</v>
      </c>
      <c r="M722" s="2">
        <f t="shared" si="272"/>
        <v>2.9473306629999363E-2</v>
      </c>
      <c r="N722" s="1">
        <v>8214</v>
      </c>
      <c r="O722" s="1">
        <v>8020</v>
      </c>
      <c r="R722" s="1">
        <v>380</v>
      </c>
      <c r="S722" s="62"/>
      <c r="T722" s="62"/>
      <c r="U722" s="62">
        <v>113</v>
      </c>
      <c r="AA722" s="1">
        <v>0</v>
      </c>
      <c r="AG722" s="7">
        <f>IF(Q722&gt;0,RANK(Q722,(N722:P722,Q722:AE722)),0)</f>
        <v>0</v>
      </c>
      <c r="AH722" s="7">
        <f>IF(R722&gt;0,RANK(R722,(N722:P722,Q722:AE722)),0)</f>
        <v>3</v>
      </c>
      <c r="AI722" s="7">
        <f>IF(T722&gt;0,RANK(T722,(N722:P722,Q722:AE722)),0)</f>
        <v>0</v>
      </c>
      <c r="AJ722" s="7">
        <f>IF(S722&gt;0,RANK(S722,(N722:P722,Q722:AE722)),0)</f>
        <v>0</v>
      </c>
      <c r="AK722" s="2">
        <f t="shared" si="273"/>
        <v>0</v>
      </c>
      <c r="AL722" s="2">
        <f t="shared" si="274"/>
        <v>2.2717761702636455E-2</v>
      </c>
      <c r="AM722" s="2">
        <f t="shared" si="275"/>
        <v>0</v>
      </c>
      <c r="AN722" s="2">
        <f t="shared" si="276"/>
        <v>0</v>
      </c>
      <c r="AP722" t="s">
        <v>2507</v>
      </c>
      <c r="AQ722" t="s">
        <v>2586</v>
      </c>
      <c r="AR722">
        <v>17</v>
      </c>
      <c r="AT722" s="104">
        <v>17</v>
      </c>
      <c r="AU722" s="102">
        <v>195</v>
      </c>
      <c r="AV722" s="108">
        <f t="shared" si="277"/>
        <v>17195</v>
      </c>
      <c r="AX722" s="7" t="s">
        <v>538</v>
      </c>
    </row>
    <row r="723" spans="1:50" hidden="1" outlineLevel="1">
      <c r="A723" t="s">
        <v>2439</v>
      </c>
      <c r="B723" t="s">
        <v>2586</v>
      </c>
      <c r="C723" s="1">
        <f t="shared" si="267"/>
        <v>145421</v>
      </c>
      <c r="D723" s="7">
        <f>RANK(N723,(N723:P723,Q723:AE723))</f>
        <v>2</v>
      </c>
      <c r="E723" s="7">
        <f>RANK(O723,(N723:P723,Q723:AE723))</f>
        <v>1</v>
      </c>
      <c r="F723" s="7">
        <f>IF(P723&gt;0,RANK(P723,(N723:P723,Q723:AE723)),0)</f>
        <v>0</v>
      </c>
      <c r="G723" s="1">
        <f t="shared" si="268"/>
        <v>13203</v>
      </c>
      <c r="H723" s="2">
        <f t="shared" si="266"/>
        <v>9.0791563804402384E-2</v>
      </c>
      <c r="I723" s="2"/>
      <c r="J723" s="2">
        <f t="shared" si="269"/>
        <v>0.43933132078585624</v>
      </c>
      <c r="K723" s="2">
        <f t="shared" si="270"/>
        <v>0.53012288459025858</v>
      </c>
      <c r="L723" s="2">
        <f t="shared" si="271"/>
        <v>0</v>
      </c>
      <c r="M723" s="2">
        <f t="shared" si="272"/>
        <v>3.0545794623885181E-2</v>
      </c>
      <c r="N723" s="1">
        <v>63888</v>
      </c>
      <c r="O723" s="1">
        <v>77091</v>
      </c>
      <c r="R723" s="1">
        <v>3701</v>
      </c>
      <c r="S723" s="62"/>
      <c r="T723" s="62"/>
      <c r="U723" s="62">
        <v>741</v>
      </c>
      <c r="AA723" s="1">
        <v>0</v>
      </c>
      <c r="AG723" s="7">
        <f>IF(Q723&gt;0,RANK(Q723,(N723:P723,Q723:AE723)),0)</f>
        <v>0</v>
      </c>
      <c r="AH723" s="7">
        <f>IF(R723&gt;0,RANK(R723,(N723:P723,Q723:AE723)),0)</f>
        <v>3</v>
      </c>
      <c r="AI723" s="7">
        <f>IF(T723&gt;0,RANK(T723,(N723:P723,Q723:AE723)),0)</f>
        <v>0</v>
      </c>
      <c r="AJ723" s="7">
        <f>IF(S723&gt;0,RANK(S723,(N723:P723,Q723:AE723)),0)</f>
        <v>0</v>
      </c>
      <c r="AK723" s="2">
        <f t="shared" si="273"/>
        <v>0</v>
      </c>
      <c r="AL723" s="2">
        <f t="shared" si="274"/>
        <v>2.5450244462629192E-2</v>
      </c>
      <c r="AM723" s="2">
        <f t="shared" si="275"/>
        <v>0</v>
      </c>
      <c r="AN723" s="2">
        <f t="shared" si="276"/>
        <v>0</v>
      </c>
      <c r="AP723" t="s">
        <v>2439</v>
      </c>
      <c r="AQ723" t="s">
        <v>2586</v>
      </c>
      <c r="AT723" s="104">
        <v>17</v>
      </c>
      <c r="AU723" s="102">
        <v>197</v>
      </c>
      <c r="AV723" s="108">
        <f t="shared" si="277"/>
        <v>17197</v>
      </c>
      <c r="AX723" s="7" t="s">
        <v>538</v>
      </c>
    </row>
    <row r="724" spans="1:50" hidden="1" outlineLevel="1">
      <c r="A724" t="s">
        <v>1241</v>
      </c>
      <c r="B724" t="s">
        <v>2586</v>
      </c>
      <c r="C724" s="1">
        <f t="shared" si="267"/>
        <v>21197</v>
      </c>
      <c r="D724" s="7">
        <f>RANK(N724,(N724:P724,Q724:AE724))</f>
        <v>2</v>
      </c>
      <c r="E724" s="7">
        <f>RANK(O724,(N724:P724,Q724:AE724))</f>
        <v>1</v>
      </c>
      <c r="F724" s="7">
        <f>IF(P724&gt;0,RANK(P724,(N724:P724,Q724:AE724)),0)</f>
        <v>0</v>
      </c>
      <c r="G724" s="1">
        <f t="shared" si="268"/>
        <v>1427</v>
      </c>
      <c r="H724" s="2">
        <f t="shared" si="266"/>
        <v>6.7320847289710814E-2</v>
      </c>
      <c r="I724" s="2"/>
      <c r="J724" s="2">
        <f t="shared" si="269"/>
        <v>0.45416804264754446</v>
      </c>
      <c r="K724" s="2">
        <f t="shared" si="270"/>
        <v>0.52148888993725528</v>
      </c>
      <c r="L724" s="2">
        <f t="shared" si="271"/>
        <v>0</v>
      </c>
      <c r="M724" s="2">
        <f t="shared" si="272"/>
        <v>2.4343067415200204E-2</v>
      </c>
      <c r="N724" s="1">
        <v>9627</v>
      </c>
      <c r="O724" s="1">
        <v>11054</v>
      </c>
      <c r="R724" s="1">
        <v>343</v>
      </c>
      <c r="S724" s="62"/>
      <c r="T724" s="62"/>
      <c r="U724" s="62">
        <v>173</v>
      </c>
      <c r="AA724" s="1">
        <v>0</v>
      </c>
      <c r="AG724" s="7">
        <f>IF(Q724&gt;0,RANK(Q724,(N724:P724,Q724:AE724)),0)</f>
        <v>0</v>
      </c>
      <c r="AH724" s="7">
        <f>IF(R724&gt;0,RANK(R724,(N724:P724,Q724:AE724)),0)</f>
        <v>3</v>
      </c>
      <c r="AI724" s="7">
        <f>IF(T724&gt;0,RANK(T724,(N724:P724,Q724:AE724)),0)</f>
        <v>0</v>
      </c>
      <c r="AJ724" s="7">
        <f>IF(S724&gt;0,RANK(S724,(N724:P724,Q724:AE724)),0)</f>
        <v>0</v>
      </c>
      <c r="AK724" s="2">
        <f t="shared" si="273"/>
        <v>0</v>
      </c>
      <c r="AL724" s="2">
        <f t="shared" si="274"/>
        <v>1.618153512289475E-2</v>
      </c>
      <c r="AM724" s="2">
        <f t="shared" si="275"/>
        <v>0</v>
      </c>
      <c r="AN724" s="2">
        <f t="shared" si="276"/>
        <v>0</v>
      </c>
      <c r="AP724" t="s">
        <v>1241</v>
      </c>
      <c r="AQ724" t="s">
        <v>2586</v>
      </c>
      <c r="AT724" s="104">
        <v>17</v>
      </c>
      <c r="AU724" s="102">
        <v>199</v>
      </c>
      <c r="AV724" s="108">
        <f t="shared" si="277"/>
        <v>17199</v>
      </c>
      <c r="AX724" s="7" t="s">
        <v>538</v>
      </c>
    </row>
    <row r="725" spans="1:50" hidden="1" outlineLevel="1">
      <c r="A725" t="s">
        <v>1788</v>
      </c>
      <c r="B725" t="s">
        <v>2586</v>
      </c>
      <c r="C725" s="1">
        <f t="shared" si="267"/>
        <v>77288</v>
      </c>
      <c r="D725" s="7">
        <f>RANK(N725,(N725:P725,Q725:AE725))</f>
        <v>1</v>
      </c>
      <c r="E725" s="7">
        <f>RANK(O725,(N725:P725,Q725:AE725))</f>
        <v>2</v>
      </c>
      <c r="F725" s="7">
        <f>IF(P725&gt;0,RANK(P725,(N725:P725,Q725:AE725)),0)</f>
        <v>0</v>
      </c>
      <c r="G725" s="1">
        <f t="shared" si="268"/>
        <v>262</v>
      </c>
      <c r="H725" s="2">
        <f t="shared" si="266"/>
        <v>3.3899182279267157E-3</v>
      </c>
      <c r="I725" s="2"/>
      <c r="J725" s="2">
        <f t="shared" si="269"/>
        <v>0.47950522720215299</v>
      </c>
      <c r="K725" s="2">
        <f t="shared" si="270"/>
        <v>0.47611530897422627</v>
      </c>
      <c r="L725" s="2">
        <f t="shared" si="271"/>
        <v>0</v>
      </c>
      <c r="M725" s="2">
        <f t="shared" si="272"/>
        <v>4.4379463823620791E-2</v>
      </c>
      <c r="N725" s="1">
        <v>37060</v>
      </c>
      <c r="O725" s="1">
        <v>36798</v>
      </c>
      <c r="R725" s="1">
        <v>3016</v>
      </c>
      <c r="S725" s="62"/>
      <c r="T725" s="62"/>
      <c r="U725" s="62">
        <v>414</v>
      </c>
      <c r="AA725" s="1">
        <v>0</v>
      </c>
      <c r="AG725" s="7">
        <f>IF(Q725&gt;0,RANK(Q725,(N725:P725,Q725:AE725)),0)</f>
        <v>0</v>
      </c>
      <c r="AH725" s="7">
        <f>IF(R725&gt;0,RANK(R725,(N725:P725,Q725:AE725)),0)</f>
        <v>3</v>
      </c>
      <c r="AI725" s="7">
        <f>IF(T725&gt;0,RANK(T725,(N725:P725,Q725:AE725)),0)</f>
        <v>0</v>
      </c>
      <c r="AJ725" s="7">
        <f>IF(S725&gt;0,RANK(S725,(N725:P725,Q725:AE725)),0)</f>
        <v>0</v>
      </c>
      <c r="AK725" s="2">
        <f t="shared" si="273"/>
        <v>0</v>
      </c>
      <c r="AL725" s="2">
        <f t="shared" si="274"/>
        <v>3.9022875478728909E-2</v>
      </c>
      <c r="AM725" s="2">
        <f t="shared" si="275"/>
        <v>0</v>
      </c>
      <c r="AN725" s="2">
        <f t="shared" si="276"/>
        <v>0</v>
      </c>
      <c r="AP725" t="s">
        <v>1788</v>
      </c>
      <c r="AQ725" t="s">
        <v>2586</v>
      </c>
      <c r="AR725">
        <v>16</v>
      </c>
      <c r="AT725" s="104">
        <v>17</v>
      </c>
      <c r="AU725" s="102">
        <v>201</v>
      </c>
      <c r="AV725" s="108">
        <f t="shared" si="277"/>
        <v>17201</v>
      </c>
      <c r="AX725" s="7" t="s">
        <v>538</v>
      </c>
    </row>
    <row r="726" spans="1:50" hidden="1" outlineLevel="1">
      <c r="A726" t="s">
        <v>2453</v>
      </c>
      <c r="B726" t="s">
        <v>2586</v>
      </c>
      <c r="C726" s="1">
        <f t="shared" si="267"/>
        <v>12660</v>
      </c>
      <c r="D726" s="7">
        <f>RANK(N726,(N726:P726,Q726:AE726))</f>
        <v>2</v>
      </c>
      <c r="E726" s="7">
        <f>RANK(O726,(N726:P726,Q726:AE726))</f>
        <v>1</v>
      </c>
      <c r="F726" s="7">
        <f>IF(P726&gt;0,RANK(P726,(N726:P726,Q726:AE726)),0)</f>
        <v>0</v>
      </c>
      <c r="G726" s="1">
        <f t="shared" si="268"/>
        <v>4395</v>
      </c>
      <c r="H726" s="2">
        <f t="shared" si="266"/>
        <v>0.34715639810426541</v>
      </c>
      <c r="I726" s="2"/>
      <c r="J726" s="2">
        <f t="shared" si="269"/>
        <v>0.31240126382306477</v>
      </c>
      <c r="K726" s="2">
        <f t="shared" si="270"/>
        <v>0.65955766192733012</v>
      </c>
      <c r="L726" s="2">
        <f t="shared" si="271"/>
        <v>0</v>
      </c>
      <c r="M726" s="2">
        <f t="shared" si="272"/>
        <v>2.8041074249605114E-2</v>
      </c>
      <c r="N726" s="1">
        <v>3955</v>
      </c>
      <c r="O726" s="1">
        <v>8350</v>
      </c>
      <c r="R726" s="1">
        <v>280</v>
      </c>
      <c r="S726" s="62"/>
      <c r="T726" s="62"/>
      <c r="U726" s="62">
        <v>75</v>
      </c>
      <c r="AA726" s="1">
        <v>0</v>
      </c>
      <c r="AG726" s="7">
        <f>IF(Q726&gt;0,RANK(Q726,(N726:P726,Q726:AE726)),0)</f>
        <v>0</v>
      </c>
      <c r="AH726" s="7">
        <f>IF(R726&gt;0,RANK(R726,(N726:P726,Q726:AE726)),0)</f>
        <v>3</v>
      </c>
      <c r="AI726" s="7">
        <f>IF(T726&gt;0,RANK(T726,(N726:P726,Q726:AE726)),0)</f>
        <v>0</v>
      </c>
      <c r="AJ726" s="7">
        <f>IF(S726&gt;0,RANK(S726,(N726:P726,Q726:AE726)),0)</f>
        <v>0</v>
      </c>
      <c r="AK726" s="2">
        <f t="shared" si="273"/>
        <v>0</v>
      </c>
      <c r="AL726" s="2">
        <f t="shared" si="274"/>
        <v>2.2116903633491312E-2</v>
      </c>
      <c r="AM726" s="2">
        <f t="shared" si="275"/>
        <v>0</v>
      </c>
      <c r="AN726" s="2">
        <f t="shared" si="276"/>
        <v>0</v>
      </c>
      <c r="AP726" t="s">
        <v>2453</v>
      </c>
      <c r="AQ726" t="s">
        <v>2586</v>
      </c>
      <c r="AR726">
        <v>18</v>
      </c>
      <c r="AT726" s="104">
        <v>17</v>
      </c>
      <c r="AU726" s="102">
        <v>203</v>
      </c>
      <c r="AV726" s="108">
        <f t="shared" si="277"/>
        <v>17203</v>
      </c>
      <c r="AX726" s="7" t="s">
        <v>538</v>
      </c>
    </row>
    <row r="727" spans="1:50" collapsed="1">
      <c r="A727" t="s">
        <v>1468</v>
      </c>
      <c r="B727" t="s">
        <v>1842</v>
      </c>
      <c r="C727" s="1">
        <f t="shared" si="267"/>
        <v>3538891</v>
      </c>
      <c r="D727" s="7">
        <f>RANK(N727,(N727:P727,Q727:AE727))</f>
        <v>1</v>
      </c>
      <c r="E727" s="7">
        <f>RANK(O727,(N727:P727,Q727:AE727))</f>
        <v>2</v>
      </c>
      <c r="F727" s="7">
        <f>IF(P727&gt;0,RANK(P727,(N727:P727,Q727:AE727)),0)</f>
        <v>0</v>
      </c>
      <c r="G727" s="1">
        <f t="shared" si="268"/>
        <v>252080</v>
      </c>
      <c r="H727" s="2">
        <f t="shared" si="266"/>
        <v>7.1231354681452461E-2</v>
      </c>
      <c r="I727" s="2"/>
      <c r="J727" s="2">
        <f t="shared" si="269"/>
        <v>0.52192621925908422</v>
      </c>
      <c r="K727" s="2">
        <f t="shared" si="270"/>
        <v>0.4506948645776318</v>
      </c>
      <c r="L727" s="2">
        <f t="shared" si="271"/>
        <v>0</v>
      </c>
      <c r="M727" s="2">
        <f t="shared" si="272"/>
        <v>2.7378916163283973E-2</v>
      </c>
      <c r="N727" s="1">
        <f>SUM(N625:N726)</f>
        <v>1847040</v>
      </c>
      <c r="O727" s="1">
        <f>SUM(O625:O726)</f>
        <v>1594960</v>
      </c>
      <c r="R727" s="1">
        <f>SUM(R625:R726)</f>
        <v>73794</v>
      </c>
      <c r="U727" s="1">
        <f>SUM(U625:U726)</f>
        <v>23089</v>
      </c>
      <c r="AA727" s="1">
        <f>SUM(AA625:AA726)</f>
        <v>8</v>
      </c>
      <c r="AG727" s="7">
        <f>IF(Q727&gt;0,RANK(Q727,(N727:P727,Q727:AE727)),0)</f>
        <v>0</v>
      </c>
      <c r="AH727" s="7">
        <f>IF(R727&gt;0,RANK(R727,(N727:P727,Q727:AE727)),0)</f>
        <v>3</v>
      </c>
      <c r="AI727" s="7">
        <f>IF(T727&gt;0,RANK(T727,(N727:P727,Q727:AE727)),0)</f>
        <v>0</v>
      </c>
      <c r="AJ727" s="7">
        <f>IF(S727&gt;0,RANK(S727,(N727:P727,Q727:AE727)),0)</f>
        <v>0</v>
      </c>
      <c r="AK727" s="2">
        <f t="shared" si="273"/>
        <v>0</v>
      </c>
      <c r="AL727" s="2">
        <f t="shared" si="274"/>
        <v>2.0852295252947888E-2</v>
      </c>
      <c r="AM727" s="2">
        <f t="shared" si="275"/>
        <v>0</v>
      </c>
      <c r="AN727" s="2">
        <f t="shared" si="276"/>
        <v>0</v>
      </c>
      <c r="AP727" t="s">
        <v>1468</v>
      </c>
      <c r="AQ727" t="s">
        <v>1842</v>
      </c>
      <c r="AT727" s="104">
        <v>17</v>
      </c>
      <c r="AU727" s="102"/>
      <c r="AV727" s="104">
        <v>17</v>
      </c>
      <c r="AX727" s="7" t="s">
        <v>831</v>
      </c>
    </row>
    <row r="728" spans="1:50">
      <c r="C728" s="1"/>
      <c r="E728" s="7"/>
      <c r="F728" s="7"/>
      <c r="I728" s="2"/>
      <c r="AG728" s="7"/>
      <c r="AH728" s="7"/>
      <c r="AI728" s="7"/>
      <c r="AJ728" s="7"/>
      <c r="AT728" s="104"/>
      <c r="AU728" s="102"/>
    </row>
    <row r="729" spans="1:50" hidden="1" outlineLevel="1">
      <c r="A729" t="s">
        <v>1706</v>
      </c>
      <c r="B729" t="s">
        <v>1883</v>
      </c>
      <c r="C729" s="1">
        <f t="shared" ref="C729:C760" si="278">SUM(N729:AE729)</f>
        <v>3278</v>
      </c>
      <c r="D729" s="7">
        <f>RANK(N729,(N729:P729,Q729:AE729))</f>
        <v>1</v>
      </c>
      <c r="E729" s="7">
        <f>RANK(O729,(N729:P729,Q729:AE729))</f>
        <v>2</v>
      </c>
      <c r="F729" s="7">
        <f>IF(P729&gt;0,RANK(P729,(N729:P729,Q729:AE729)),0)</f>
        <v>0</v>
      </c>
      <c r="G729" s="1">
        <f t="shared" ref="G729:G760" si="279">MAX(N729:P729)-LARGE(N729:P729,2)</f>
        <v>288</v>
      </c>
      <c r="H729" s="2">
        <f t="shared" ref="H729:H740" si="280">G729/C729</f>
        <v>8.7858450274557659E-2</v>
      </c>
      <c r="I729" s="2"/>
      <c r="J729" s="2">
        <f t="shared" ref="J729:J760" si="281">IF($C729=0,"-",N729/$C729)</f>
        <v>0.5271507016473459</v>
      </c>
      <c r="K729" s="2">
        <f t="shared" ref="K729:K760" si="282">IF($C729=0,"-",O729/$C729)</f>
        <v>0.43929225137278827</v>
      </c>
      <c r="L729" s="2">
        <f t="shared" ref="L729:L760" si="283">IF($C729=0,"-",P729/$C729)</f>
        <v>0</v>
      </c>
      <c r="M729" s="2">
        <f t="shared" ref="M729:M760" si="284">IF(C729=0,"-",(1-J729-K729-L729))</f>
        <v>3.3557046979865834E-2</v>
      </c>
      <c r="N729" s="1">
        <v>1728</v>
      </c>
      <c r="O729" s="1">
        <v>1440</v>
      </c>
      <c r="Q729" s="1">
        <v>48</v>
      </c>
      <c r="R729" s="1">
        <v>55</v>
      </c>
      <c r="AA729" s="1">
        <v>7</v>
      </c>
      <c r="AG729" s="7">
        <f>IF(Q729&gt;0,RANK(Q729,(N729:P729,Q729:AE729)),0)</f>
        <v>4</v>
      </c>
      <c r="AH729" s="7">
        <f>IF(R729&gt;0,RANK(R729,(N729:P729,Q729:AE729)),0)</f>
        <v>3</v>
      </c>
      <c r="AI729" s="7">
        <f>IF(T729&gt;0,RANK(T729,(N729:P729,Q729:AE729)),0)</f>
        <v>0</v>
      </c>
      <c r="AJ729" s="7">
        <f>IF(S729&gt;0,RANK(S729,(N729:P729,Q729:AE729)),0)</f>
        <v>0</v>
      </c>
      <c r="AK729" s="2">
        <f t="shared" ref="AK729:AK760" si="285">IF($C729=0,"-",Q729/$C729)</f>
        <v>1.464307504575961E-2</v>
      </c>
      <c r="AL729" s="2">
        <f t="shared" ref="AL729:AL760" si="286">IF($C729=0,"-",R729/$C729)</f>
        <v>1.6778523489932886E-2</v>
      </c>
      <c r="AM729" s="2">
        <f t="shared" ref="AM729:AM760" si="287">IF($C729=0,"-",T729/$C729)</f>
        <v>0</v>
      </c>
      <c r="AN729" s="2">
        <f t="shared" ref="AN729:AN760" si="288">IF($C729=0,"-",S729/$C729)</f>
        <v>0</v>
      </c>
      <c r="AP729" t="s">
        <v>1706</v>
      </c>
      <c r="AQ729" t="s">
        <v>1883</v>
      </c>
      <c r="AR729">
        <v>4</v>
      </c>
      <c r="AT729" s="104">
        <v>19</v>
      </c>
      <c r="AU729" s="102">
        <v>1</v>
      </c>
      <c r="AV729" s="108">
        <f t="shared" ref="AV729:AV760" si="289">AT729*1000+AU729</f>
        <v>19001</v>
      </c>
      <c r="AX729" s="7" t="s">
        <v>538</v>
      </c>
    </row>
    <row r="730" spans="1:50" hidden="1" outlineLevel="1">
      <c r="A730" t="s">
        <v>956</v>
      </c>
      <c r="B730" t="s">
        <v>1883</v>
      </c>
      <c r="C730" s="1">
        <f t="shared" si="278"/>
        <v>1740</v>
      </c>
      <c r="D730" s="7">
        <f>RANK(N730,(N730:P730,Q730:AE730))</f>
        <v>1</v>
      </c>
      <c r="E730" s="7">
        <f>RANK(O730,(N730:P730,Q730:AE730))</f>
        <v>2</v>
      </c>
      <c r="F730" s="7">
        <f>IF(P730&gt;0,RANK(P730,(N730:P730,Q730:AE730)),0)</f>
        <v>0</v>
      </c>
      <c r="G730" s="1">
        <f t="shared" si="279"/>
        <v>38</v>
      </c>
      <c r="H730" s="2">
        <f t="shared" si="280"/>
        <v>2.1839080459770115E-2</v>
      </c>
      <c r="I730" s="2"/>
      <c r="J730" s="2">
        <f t="shared" si="281"/>
        <v>0.49827586206896551</v>
      </c>
      <c r="K730" s="2">
        <f t="shared" si="282"/>
        <v>0.47643678160919539</v>
      </c>
      <c r="L730" s="2">
        <f t="shared" si="283"/>
        <v>0</v>
      </c>
      <c r="M730" s="2">
        <f t="shared" si="284"/>
        <v>2.5287356321839038E-2</v>
      </c>
      <c r="N730" s="1">
        <v>867</v>
      </c>
      <c r="O730" s="1">
        <v>829</v>
      </c>
      <c r="Q730" s="1">
        <v>28</v>
      </c>
      <c r="R730" s="1">
        <v>15</v>
      </c>
      <c r="AA730" s="1">
        <v>1</v>
      </c>
      <c r="AG730" s="7">
        <f>IF(Q730&gt;0,RANK(Q730,(N730:P730,Q730:AE730)),0)</f>
        <v>3</v>
      </c>
      <c r="AH730" s="7">
        <f>IF(R730&gt;0,RANK(R730,(N730:P730,Q730:AE730)),0)</f>
        <v>4</v>
      </c>
      <c r="AI730" s="7">
        <f>IF(T730&gt;0,RANK(T730,(N730:P730,Q730:AE730)),0)</f>
        <v>0</v>
      </c>
      <c r="AJ730" s="7">
        <f>IF(S730&gt;0,RANK(S730,(N730:P730,Q730:AE730)),0)</f>
        <v>0</v>
      </c>
      <c r="AK730" s="2">
        <f t="shared" si="285"/>
        <v>1.6091954022988506E-2</v>
      </c>
      <c r="AL730" s="2">
        <f t="shared" si="286"/>
        <v>8.6206896551724137E-3</v>
      </c>
      <c r="AM730" s="2">
        <f t="shared" si="287"/>
        <v>0</v>
      </c>
      <c r="AN730" s="2">
        <f t="shared" si="288"/>
        <v>0</v>
      </c>
      <c r="AP730" t="s">
        <v>956</v>
      </c>
      <c r="AQ730" t="s">
        <v>1883</v>
      </c>
      <c r="AR730">
        <v>3</v>
      </c>
      <c r="AT730" s="104">
        <v>19</v>
      </c>
      <c r="AU730" s="102">
        <v>3</v>
      </c>
      <c r="AV730" s="108">
        <f t="shared" si="289"/>
        <v>19003</v>
      </c>
      <c r="AX730" s="7" t="s">
        <v>538</v>
      </c>
    </row>
    <row r="731" spans="1:50" hidden="1" outlineLevel="1">
      <c r="A731" t="s">
        <v>1015</v>
      </c>
      <c r="B731" t="s">
        <v>1883</v>
      </c>
      <c r="C731" s="1">
        <f t="shared" si="278"/>
        <v>4948</v>
      </c>
      <c r="D731" s="7">
        <f>RANK(N731,(N731:P731,Q731:AE731))</f>
        <v>2</v>
      </c>
      <c r="E731" s="7">
        <f>RANK(O731,(N731:P731,Q731:AE731))</f>
        <v>1</v>
      </c>
      <c r="F731" s="7">
        <f>IF(P731&gt;0,RANK(P731,(N731:P731,Q731:AE731)),0)</f>
        <v>0</v>
      </c>
      <c r="G731" s="1">
        <f t="shared" si="279"/>
        <v>292</v>
      </c>
      <c r="H731" s="2">
        <f t="shared" si="280"/>
        <v>5.9013742926434923E-2</v>
      </c>
      <c r="I731" s="2"/>
      <c r="J731" s="2">
        <f t="shared" si="281"/>
        <v>0.45028294260307195</v>
      </c>
      <c r="K731" s="2">
        <f t="shared" si="282"/>
        <v>0.50929668552950691</v>
      </c>
      <c r="L731" s="2">
        <f t="shared" si="283"/>
        <v>0</v>
      </c>
      <c r="M731" s="2">
        <f t="shared" si="284"/>
        <v>4.0420371867421201E-2</v>
      </c>
      <c r="N731" s="1">
        <v>2228</v>
      </c>
      <c r="O731" s="1">
        <v>2520</v>
      </c>
      <c r="Q731" s="1">
        <v>119</v>
      </c>
      <c r="R731" s="1">
        <v>75</v>
      </c>
      <c r="AA731" s="1">
        <v>6</v>
      </c>
      <c r="AG731" s="7">
        <f>IF(Q731&gt;0,RANK(Q731,(N731:P731,Q731:AE731)),0)</f>
        <v>3</v>
      </c>
      <c r="AH731" s="7">
        <f>IF(R731&gt;0,RANK(R731,(N731:P731,Q731:AE731)),0)</f>
        <v>4</v>
      </c>
      <c r="AI731" s="7">
        <f>IF(T731&gt;0,RANK(T731,(N731:P731,Q731:AE731)),0)</f>
        <v>0</v>
      </c>
      <c r="AJ731" s="7">
        <f>IF(S731&gt;0,RANK(S731,(N731:P731,Q731:AE731)),0)</f>
        <v>0</v>
      </c>
      <c r="AK731" s="2">
        <f t="shared" si="285"/>
        <v>2.4050121261115602E-2</v>
      </c>
      <c r="AL731" s="2">
        <f t="shared" si="286"/>
        <v>1.5157639450282943E-2</v>
      </c>
      <c r="AM731" s="2">
        <f t="shared" si="287"/>
        <v>0</v>
      </c>
      <c r="AN731" s="2">
        <f t="shared" si="288"/>
        <v>0</v>
      </c>
      <c r="AP731" t="s">
        <v>1015</v>
      </c>
      <c r="AQ731" t="s">
        <v>1883</v>
      </c>
      <c r="AR731">
        <v>2</v>
      </c>
      <c r="AT731" s="104">
        <v>19</v>
      </c>
      <c r="AU731" s="102">
        <v>5</v>
      </c>
      <c r="AV731" s="108">
        <f t="shared" si="289"/>
        <v>19005</v>
      </c>
      <c r="AX731" s="7" t="s">
        <v>538</v>
      </c>
    </row>
    <row r="732" spans="1:50" hidden="1" outlineLevel="1">
      <c r="A732" t="s">
        <v>2482</v>
      </c>
      <c r="B732" t="s">
        <v>1883</v>
      </c>
      <c r="C732" s="1">
        <f t="shared" si="278"/>
        <v>4800</v>
      </c>
      <c r="D732" s="7">
        <f>RANK(N732,(N732:P732,Q732:AE732))</f>
        <v>1</v>
      </c>
      <c r="E732" s="7">
        <f>RANK(O732,(N732:P732,Q732:AE732))</f>
        <v>2</v>
      </c>
      <c r="F732" s="7">
        <f>IF(P732&gt;0,RANK(P732,(N732:P732,Q732:AE732)),0)</f>
        <v>0</v>
      </c>
      <c r="G732" s="1">
        <f t="shared" si="279"/>
        <v>279</v>
      </c>
      <c r="H732" s="2">
        <f t="shared" si="280"/>
        <v>5.8125000000000003E-2</v>
      </c>
      <c r="I732" s="2"/>
      <c r="J732" s="2">
        <f t="shared" si="281"/>
        <v>0.51875000000000004</v>
      </c>
      <c r="K732" s="2">
        <f t="shared" si="282"/>
        <v>0.46062500000000001</v>
      </c>
      <c r="L732" s="2">
        <f t="shared" si="283"/>
        <v>0</v>
      </c>
      <c r="M732" s="2">
        <f t="shared" si="284"/>
        <v>2.0624999999999949E-2</v>
      </c>
      <c r="N732" s="1">
        <v>2490</v>
      </c>
      <c r="O732" s="1">
        <v>2211</v>
      </c>
      <c r="Q732" s="1">
        <v>57</v>
      </c>
      <c r="R732" s="1">
        <v>38</v>
      </c>
      <c r="AA732" s="1">
        <v>4</v>
      </c>
      <c r="AG732" s="7">
        <f>IF(Q732&gt;0,RANK(Q732,(N732:P732,Q732:AE732)),0)</f>
        <v>3</v>
      </c>
      <c r="AH732" s="7">
        <f>IF(R732&gt;0,RANK(R732,(N732:P732,Q732:AE732)),0)</f>
        <v>4</v>
      </c>
      <c r="AI732" s="7">
        <f>IF(T732&gt;0,RANK(T732,(N732:P732,Q732:AE732)),0)</f>
        <v>0</v>
      </c>
      <c r="AJ732" s="7">
        <f>IF(S732&gt;0,RANK(S732,(N732:P732,Q732:AE732)),0)</f>
        <v>0</v>
      </c>
      <c r="AK732" s="2">
        <f t="shared" si="285"/>
        <v>1.1875E-2</v>
      </c>
      <c r="AL732" s="2">
        <f t="shared" si="286"/>
        <v>7.9166666666666673E-3</v>
      </c>
      <c r="AM732" s="2">
        <f t="shared" si="287"/>
        <v>0</v>
      </c>
      <c r="AN732" s="2">
        <f t="shared" si="288"/>
        <v>0</v>
      </c>
      <c r="AP732" t="s">
        <v>2482</v>
      </c>
      <c r="AQ732" t="s">
        <v>1883</v>
      </c>
      <c r="AR732">
        <v>3</v>
      </c>
      <c r="AT732" s="104">
        <v>19</v>
      </c>
      <c r="AU732" s="102">
        <v>7</v>
      </c>
      <c r="AV732" s="108">
        <f t="shared" si="289"/>
        <v>19007</v>
      </c>
      <c r="AX732" s="7" t="s">
        <v>538</v>
      </c>
    </row>
    <row r="733" spans="1:50" hidden="1" outlineLevel="1">
      <c r="A733" t="s">
        <v>1973</v>
      </c>
      <c r="B733" t="s">
        <v>1883</v>
      </c>
      <c r="C733" s="1">
        <f t="shared" si="278"/>
        <v>2554</v>
      </c>
      <c r="D733" s="7">
        <f>RANK(N733,(N733:P733,Q733:AE733))</f>
        <v>1</v>
      </c>
      <c r="E733" s="7">
        <f>RANK(O733,(N733:P733,Q733:AE733))</f>
        <v>2</v>
      </c>
      <c r="F733" s="7">
        <f>IF(P733&gt;0,RANK(P733,(N733:P733,Q733:AE733)),0)</f>
        <v>0</v>
      </c>
      <c r="G733" s="1">
        <f t="shared" si="279"/>
        <v>127</v>
      </c>
      <c r="H733" s="2">
        <f t="shared" si="280"/>
        <v>4.9725920125293657E-2</v>
      </c>
      <c r="I733" s="2"/>
      <c r="J733" s="2">
        <f t="shared" si="281"/>
        <v>0.51292090837901327</v>
      </c>
      <c r="K733" s="2">
        <f t="shared" si="282"/>
        <v>0.46319498825371963</v>
      </c>
      <c r="L733" s="2">
        <f t="shared" si="283"/>
        <v>0</v>
      </c>
      <c r="M733" s="2">
        <f t="shared" si="284"/>
        <v>2.3884103367267095E-2</v>
      </c>
      <c r="N733" s="1">
        <v>1310</v>
      </c>
      <c r="O733" s="1">
        <v>1183</v>
      </c>
      <c r="Q733" s="1">
        <v>27</v>
      </c>
      <c r="R733" s="1">
        <v>34</v>
      </c>
      <c r="AA733" s="1">
        <v>0</v>
      </c>
      <c r="AG733" s="7">
        <f>IF(Q733&gt;0,RANK(Q733,(N733:P733,Q733:AE733)),0)</f>
        <v>4</v>
      </c>
      <c r="AH733" s="7">
        <f>IF(R733&gt;0,RANK(R733,(N733:P733,Q733:AE733)),0)</f>
        <v>3</v>
      </c>
      <c r="AI733" s="7">
        <f>IF(T733&gt;0,RANK(T733,(N733:P733,Q733:AE733)),0)</f>
        <v>0</v>
      </c>
      <c r="AJ733" s="7">
        <f>IF(S733&gt;0,RANK(S733,(N733:P733,Q733:AE733)),0)</f>
        <v>0</v>
      </c>
      <c r="AK733" s="2">
        <f t="shared" si="285"/>
        <v>1.0571652310101801E-2</v>
      </c>
      <c r="AL733" s="2">
        <f t="shared" si="286"/>
        <v>1.331245105716523E-2</v>
      </c>
      <c r="AM733" s="2">
        <f t="shared" si="287"/>
        <v>0</v>
      </c>
      <c r="AN733" s="2">
        <f t="shared" si="288"/>
        <v>0</v>
      </c>
      <c r="AP733" t="s">
        <v>1973</v>
      </c>
      <c r="AQ733" t="s">
        <v>1883</v>
      </c>
      <c r="AR733">
        <v>4</v>
      </c>
      <c r="AT733" s="104">
        <v>19</v>
      </c>
      <c r="AU733" s="102">
        <v>9</v>
      </c>
      <c r="AV733" s="108">
        <f t="shared" si="289"/>
        <v>19009</v>
      </c>
      <c r="AX733" s="7" t="s">
        <v>538</v>
      </c>
    </row>
    <row r="734" spans="1:50" hidden="1" outlineLevel="1">
      <c r="A734" t="s">
        <v>2589</v>
      </c>
      <c r="B734" t="s">
        <v>1883</v>
      </c>
      <c r="C734" s="1">
        <f t="shared" si="278"/>
        <v>9173</v>
      </c>
      <c r="D734" s="7">
        <f>RANK(N734,(N734:P734,Q734:AE734))</f>
        <v>1</v>
      </c>
      <c r="E734" s="7">
        <f>RANK(O734,(N734:P734,Q734:AE734))</f>
        <v>2</v>
      </c>
      <c r="F734" s="7">
        <f>IF(P734&gt;0,RANK(P734,(N734:P734,Q734:AE734)),0)</f>
        <v>0</v>
      </c>
      <c r="G734" s="1">
        <f t="shared" si="279"/>
        <v>621</v>
      </c>
      <c r="H734" s="2">
        <f t="shared" si="280"/>
        <v>6.7698680911370324E-2</v>
      </c>
      <c r="I734" s="2"/>
      <c r="J734" s="2">
        <f t="shared" si="281"/>
        <v>0.51869617355281805</v>
      </c>
      <c r="K734" s="2">
        <f t="shared" si="282"/>
        <v>0.45099749264144773</v>
      </c>
      <c r="L734" s="2">
        <f t="shared" si="283"/>
        <v>0</v>
      </c>
      <c r="M734" s="2">
        <f t="shared" si="284"/>
        <v>3.030633380573422E-2</v>
      </c>
      <c r="N734" s="1">
        <v>4758</v>
      </c>
      <c r="O734" s="1">
        <v>4137</v>
      </c>
      <c r="Q734" s="1">
        <v>122</v>
      </c>
      <c r="R734" s="1">
        <v>153</v>
      </c>
      <c r="AA734" s="1">
        <v>3</v>
      </c>
      <c r="AG734" s="7">
        <f>IF(Q734&gt;0,RANK(Q734,(N734:P734,Q734:AE734)),0)</f>
        <v>4</v>
      </c>
      <c r="AH734" s="7">
        <f>IF(R734&gt;0,RANK(R734,(N734:P734,Q734:AE734)),0)</f>
        <v>3</v>
      </c>
      <c r="AI734" s="7">
        <f>IF(T734&gt;0,RANK(T734,(N734:P734,Q734:AE734)),0)</f>
        <v>0</v>
      </c>
      <c r="AJ734" s="7">
        <f>IF(S734&gt;0,RANK(S734,(N734:P734,Q734:AE734)),0)</f>
        <v>0</v>
      </c>
      <c r="AK734" s="2">
        <f t="shared" si="285"/>
        <v>1.3299901885969693E-2</v>
      </c>
      <c r="AL734" s="2">
        <f t="shared" si="286"/>
        <v>1.6679385152076748E-2</v>
      </c>
      <c r="AM734" s="2">
        <f t="shared" si="287"/>
        <v>0</v>
      </c>
      <c r="AN734" s="2">
        <f t="shared" si="288"/>
        <v>0</v>
      </c>
      <c r="AP734" t="s">
        <v>2589</v>
      </c>
      <c r="AQ734" t="s">
        <v>1883</v>
      </c>
      <c r="AR734">
        <v>2</v>
      </c>
      <c r="AT734" s="104">
        <v>19</v>
      </c>
      <c r="AU734" s="102">
        <v>11</v>
      </c>
      <c r="AV734" s="108">
        <f t="shared" si="289"/>
        <v>19011</v>
      </c>
      <c r="AX734" s="7" t="s">
        <v>538</v>
      </c>
    </row>
    <row r="735" spans="1:50" hidden="1" outlineLevel="1">
      <c r="A735" t="s">
        <v>80</v>
      </c>
      <c r="B735" t="s">
        <v>1883</v>
      </c>
      <c r="C735" s="1">
        <f t="shared" si="278"/>
        <v>41687</v>
      </c>
      <c r="D735" s="7">
        <f>RANK(N735,(N735:P735,Q735:AE735))</f>
        <v>1</v>
      </c>
      <c r="E735" s="7">
        <f>RANK(O735,(N735:P735,Q735:AE735))</f>
        <v>2</v>
      </c>
      <c r="F735" s="7">
        <f>IF(P735&gt;0,RANK(P735,(N735:P735,Q735:AE735)),0)</f>
        <v>0</v>
      </c>
      <c r="G735" s="1">
        <f t="shared" si="279"/>
        <v>6463</v>
      </c>
      <c r="H735" s="2">
        <f t="shared" si="280"/>
        <v>0.1550363422649747</v>
      </c>
      <c r="I735" s="2"/>
      <c r="J735" s="2">
        <f t="shared" si="281"/>
        <v>0.56374889054141575</v>
      </c>
      <c r="K735" s="2">
        <f t="shared" si="282"/>
        <v>0.4087125482764411</v>
      </c>
      <c r="L735" s="2">
        <f t="shared" si="283"/>
        <v>0</v>
      </c>
      <c r="M735" s="2">
        <f t="shared" si="284"/>
        <v>2.7538561182143151E-2</v>
      </c>
      <c r="N735" s="1">
        <v>23501</v>
      </c>
      <c r="O735" s="1">
        <v>17038</v>
      </c>
      <c r="Q735" s="1">
        <v>634</v>
      </c>
      <c r="R735" s="1">
        <v>480</v>
      </c>
      <c r="AA735" s="1">
        <v>34</v>
      </c>
      <c r="AG735" s="7">
        <f>IF(Q735&gt;0,RANK(Q735,(N735:P735,Q735:AE735)),0)</f>
        <v>3</v>
      </c>
      <c r="AH735" s="7">
        <f>IF(R735&gt;0,RANK(R735,(N735:P735,Q735:AE735)),0)</f>
        <v>4</v>
      </c>
      <c r="AI735" s="7">
        <f>IF(T735&gt;0,RANK(T735,(N735:P735,Q735:AE735)),0)</f>
        <v>0</v>
      </c>
      <c r="AJ735" s="7">
        <f>IF(S735&gt;0,RANK(S735,(N735:P735,Q735:AE735)),0)</f>
        <v>0</v>
      </c>
      <c r="AK735" s="2">
        <f t="shared" si="285"/>
        <v>1.5208578213831651E-2</v>
      </c>
      <c r="AL735" s="2">
        <f t="shared" si="286"/>
        <v>1.1514380982080744E-2</v>
      </c>
      <c r="AM735" s="2">
        <f t="shared" si="287"/>
        <v>0</v>
      </c>
      <c r="AN735" s="2">
        <f t="shared" si="288"/>
        <v>0</v>
      </c>
      <c r="AP735" t="s">
        <v>80</v>
      </c>
      <c r="AQ735" t="s">
        <v>1883</v>
      </c>
      <c r="AR735">
        <v>2</v>
      </c>
      <c r="AT735" s="104">
        <v>19</v>
      </c>
      <c r="AU735" s="102">
        <v>13</v>
      </c>
      <c r="AV735" s="108">
        <f t="shared" si="289"/>
        <v>19013</v>
      </c>
      <c r="AX735" s="7" t="s">
        <v>538</v>
      </c>
    </row>
    <row r="736" spans="1:50" hidden="1" outlineLevel="1">
      <c r="A736" t="s">
        <v>1119</v>
      </c>
      <c r="B736" t="s">
        <v>1883</v>
      </c>
      <c r="C736" s="1">
        <f t="shared" si="278"/>
        <v>9984</v>
      </c>
      <c r="D736" s="7">
        <f>RANK(N736,(N736:P736,Q736:AE736))</f>
        <v>1</v>
      </c>
      <c r="E736" s="7">
        <f>RANK(O736,(N736:P736,Q736:AE736))</f>
        <v>2</v>
      </c>
      <c r="F736" s="7">
        <f>IF(P736&gt;0,RANK(P736,(N736:P736,Q736:AE736)),0)</f>
        <v>0</v>
      </c>
      <c r="G736" s="1">
        <f t="shared" si="279"/>
        <v>2137</v>
      </c>
      <c r="H736" s="2">
        <f t="shared" si="280"/>
        <v>0.21404246794871795</v>
      </c>
      <c r="I736" s="2"/>
      <c r="J736" s="2">
        <f t="shared" si="281"/>
        <v>0.59485176282051277</v>
      </c>
      <c r="K736" s="2">
        <f t="shared" si="282"/>
        <v>0.38080929487179488</v>
      </c>
      <c r="L736" s="2">
        <f t="shared" si="283"/>
        <v>0</v>
      </c>
      <c r="M736" s="2">
        <f t="shared" si="284"/>
        <v>2.4338942307692346E-2</v>
      </c>
      <c r="N736" s="1">
        <v>5939</v>
      </c>
      <c r="O736" s="1">
        <v>3802</v>
      </c>
      <c r="Q736" s="1">
        <v>122</v>
      </c>
      <c r="R736" s="1">
        <v>106</v>
      </c>
      <c r="AA736" s="1">
        <v>15</v>
      </c>
      <c r="AG736" s="7">
        <f>IF(Q736&gt;0,RANK(Q736,(N736:P736,Q736:AE736)),0)</f>
        <v>3</v>
      </c>
      <c r="AH736" s="7">
        <f>IF(R736&gt;0,RANK(R736,(N736:P736,Q736:AE736)),0)</f>
        <v>4</v>
      </c>
      <c r="AI736" s="7">
        <f>IF(T736&gt;0,RANK(T736,(N736:P736,Q736:AE736)),0)</f>
        <v>0</v>
      </c>
      <c r="AJ736" s="7">
        <f>IF(S736&gt;0,RANK(S736,(N736:P736,Q736:AE736)),0)</f>
        <v>0</v>
      </c>
      <c r="AK736" s="2">
        <f t="shared" si="285"/>
        <v>1.2219551282051282E-2</v>
      </c>
      <c r="AL736" s="2">
        <f t="shared" si="286"/>
        <v>1.061698717948718E-2</v>
      </c>
      <c r="AM736" s="2">
        <f t="shared" si="287"/>
        <v>0</v>
      </c>
      <c r="AN736" s="2">
        <f t="shared" si="288"/>
        <v>0</v>
      </c>
      <c r="AP736" t="s">
        <v>1119</v>
      </c>
      <c r="AQ736" t="s">
        <v>1883</v>
      </c>
      <c r="AR736">
        <v>5</v>
      </c>
      <c r="AT736" s="104">
        <v>19</v>
      </c>
      <c r="AU736" s="102">
        <v>15</v>
      </c>
      <c r="AV736" s="108">
        <f t="shared" si="289"/>
        <v>19015</v>
      </c>
      <c r="AX736" s="7" t="s">
        <v>538</v>
      </c>
    </row>
    <row r="737" spans="1:50" hidden="1" outlineLevel="1">
      <c r="A737" t="s">
        <v>2289</v>
      </c>
      <c r="B737" t="s">
        <v>1883</v>
      </c>
      <c r="C737" s="1">
        <f t="shared" si="278"/>
        <v>8439</v>
      </c>
      <c r="D737" s="7">
        <f>RANK(N737,(N737:P737,Q737:AE737))</f>
        <v>1</v>
      </c>
      <c r="E737" s="7">
        <f>RANK(O737,(N737:P737,Q737:AE737))</f>
        <v>2</v>
      </c>
      <c r="F737" s="7">
        <f>IF(P737&gt;0,RANK(P737,(N737:P737,Q737:AE737)),0)</f>
        <v>0</v>
      </c>
      <c r="G737" s="1">
        <f t="shared" si="279"/>
        <v>5</v>
      </c>
      <c r="H737" s="2">
        <f t="shared" si="280"/>
        <v>5.9248726152387726E-4</v>
      </c>
      <c r="I737" s="2"/>
      <c r="J737" s="2">
        <f t="shared" si="281"/>
        <v>0.48181064107121696</v>
      </c>
      <c r="K737" s="2">
        <f t="shared" si="282"/>
        <v>0.48121815380969307</v>
      </c>
      <c r="L737" s="2">
        <f t="shared" si="283"/>
        <v>0</v>
      </c>
      <c r="M737" s="2">
        <f t="shared" si="284"/>
        <v>3.6971205119089967E-2</v>
      </c>
      <c r="N737" s="1">
        <v>4066</v>
      </c>
      <c r="O737" s="1">
        <v>4061</v>
      </c>
      <c r="Q737" s="1">
        <v>114</v>
      </c>
      <c r="R737" s="1">
        <v>174</v>
      </c>
      <c r="AA737" s="1">
        <v>24</v>
      </c>
      <c r="AG737" s="7">
        <f>IF(Q737&gt;0,RANK(Q737,(N737:P737,Q737:AE737)),0)</f>
        <v>4</v>
      </c>
      <c r="AH737" s="7">
        <f>IF(R737&gt;0,RANK(R737,(N737:P737,Q737:AE737)),0)</f>
        <v>3</v>
      </c>
      <c r="AI737" s="7">
        <f>IF(T737&gt;0,RANK(T737,(N737:P737,Q737:AE737)),0)</f>
        <v>0</v>
      </c>
      <c r="AJ737" s="7">
        <f>IF(S737&gt;0,RANK(S737,(N737:P737,Q737:AE737)),0)</f>
        <v>0</v>
      </c>
      <c r="AK737" s="2">
        <f t="shared" si="285"/>
        <v>1.35087095627444E-2</v>
      </c>
      <c r="AL737" s="2">
        <f t="shared" si="286"/>
        <v>2.0618556701030927E-2</v>
      </c>
      <c r="AM737" s="2">
        <f t="shared" si="287"/>
        <v>0</v>
      </c>
      <c r="AN737" s="2">
        <f t="shared" si="288"/>
        <v>0</v>
      </c>
      <c r="AP737" t="s">
        <v>2289</v>
      </c>
      <c r="AQ737" t="s">
        <v>1883</v>
      </c>
      <c r="AR737">
        <v>2</v>
      </c>
      <c r="AT737" s="104">
        <v>19</v>
      </c>
      <c r="AU737" s="102">
        <v>17</v>
      </c>
      <c r="AV737" s="108">
        <f t="shared" si="289"/>
        <v>19017</v>
      </c>
      <c r="AX737" s="7" t="s">
        <v>538</v>
      </c>
    </row>
    <row r="738" spans="1:50" hidden="1" outlineLevel="1">
      <c r="A738" t="s">
        <v>1792</v>
      </c>
      <c r="B738" t="s">
        <v>1883</v>
      </c>
      <c r="C738" s="1">
        <f t="shared" si="278"/>
        <v>7289</v>
      </c>
      <c r="D738" s="7">
        <f>RANK(N738,(N738:P738,Q738:AE738))</f>
        <v>1</v>
      </c>
      <c r="E738" s="7">
        <f>RANK(O738,(N738:P738,Q738:AE738))</f>
        <v>2</v>
      </c>
      <c r="F738" s="7">
        <f>IF(P738&gt;0,RANK(P738,(N738:P738,Q738:AE738)),0)</f>
        <v>0</v>
      </c>
      <c r="G738" s="1">
        <f t="shared" si="279"/>
        <v>1109</v>
      </c>
      <c r="H738" s="2">
        <f t="shared" si="280"/>
        <v>0.15214707092879681</v>
      </c>
      <c r="I738" s="2"/>
      <c r="J738" s="2">
        <f t="shared" si="281"/>
        <v>0.5596103717931129</v>
      </c>
      <c r="K738" s="2">
        <f t="shared" si="282"/>
        <v>0.40746330086431609</v>
      </c>
      <c r="L738" s="2">
        <f t="shared" si="283"/>
        <v>0</v>
      </c>
      <c r="M738" s="2">
        <f t="shared" si="284"/>
        <v>3.2926327342571005E-2</v>
      </c>
      <c r="N738" s="1">
        <v>4079</v>
      </c>
      <c r="O738" s="1">
        <v>2970</v>
      </c>
      <c r="Q738" s="1">
        <v>136</v>
      </c>
      <c r="R738" s="1">
        <v>101</v>
      </c>
      <c r="AA738" s="1">
        <v>3</v>
      </c>
      <c r="AG738" s="7">
        <f>IF(Q738&gt;0,RANK(Q738,(N738:P738,Q738:AE738)),0)</f>
        <v>3</v>
      </c>
      <c r="AH738" s="7">
        <f>IF(R738&gt;0,RANK(R738,(N738:P738,Q738:AE738)),0)</f>
        <v>4</v>
      </c>
      <c r="AI738" s="7">
        <f>IF(T738&gt;0,RANK(T738,(N738:P738,Q738:AE738)),0)</f>
        <v>0</v>
      </c>
      <c r="AJ738" s="7">
        <f>IF(S738&gt;0,RANK(S738,(N738:P738,Q738:AE738)),0)</f>
        <v>0</v>
      </c>
      <c r="AK738" s="2">
        <f t="shared" si="285"/>
        <v>1.8658252160790232E-2</v>
      </c>
      <c r="AL738" s="2">
        <f t="shared" si="286"/>
        <v>1.3856496089998628E-2</v>
      </c>
      <c r="AM738" s="2">
        <f t="shared" si="287"/>
        <v>0</v>
      </c>
      <c r="AN738" s="2">
        <f t="shared" si="288"/>
        <v>0</v>
      </c>
      <c r="AP738" t="s">
        <v>1792</v>
      </c>
      <c r="AQ738" t="s">
        <v>1883</v>
      </c>
      <c r="AR738">
        <v>2</v>
      </c>
      <c r="AT738" s="104">
        <v>19</v>
      </c>
      <c r="AU738" s="102">
        <v>19</v>
      </c>
      <c r="AV738" s="108">
        <f t="shared" si="289"/>
        <v>19019</v>
      </c>
      <c r="AX738" s="7" t="s">
        <v>538</v>
      </c>
    </row>
    <row r="739" spans="1:50" hidden="1" outlineLevel="1">
      <c r="A739" t="s">
        <v>1775</v>
      </c>
      <c r="B739" t="s">
        <v>1883</v>
      </c>
      <c r="C739" s="1">
        <f t="shared" si="278"/>
        <v>5899</v>
      </c>
      <c r="D739" s="7">
        <f>RANK(N739,(N739:P739,Q739:AE739))</f>
        <v>2</v>
      </c>
      <c r="E739" s="7">
        <f>RANK(O739,(N739:P739,Q739:AE739))</f>
        <v>1</v>
      </c>
      <c r="F739" s="7">
        <f>IF(P739&gt;0,RANK(P739,(N739:P739,Q739:AE739)),0)</f>
        <v>0</v>
      </c>
      <c r="G739" s="1">
        <f t="shared" si="279"/>
        <v>103</v>
      </c>
      <c r="H739" s="2">
        <f t="shared" si="280"/>
        <v>1.7460586540091541E-2</v>
      </c>
      <c r="I739" s="2"/>
      <c r="J739" s="2">
        <f t="shared" si="281"/>
        <v>0.48092897101203591</v>
      </c>
      <c r="K739" s="2">
        <f t="shared" si="282"/>
        <v>0.49838955755212749</v>
      </c>
      <c r="L739" s="2">
        <f t="shared" si="283"/>
        <v>0</v>
      </c>
      <c r="M739" s="2">
        <f t="shared" si="284"/>
        <v>2.0681471435836596E-2</v>
      </c>
      <c r="N739" s="1">
        <v>2837</v>
      </c>
      <c r="O739" s="1">
        <v>2940</v>
      </c>
      <c r="Q739" s="1">
        <v>63</v>
      </c>
      <c r="R739" s="1">
        <v>56</v>
      </c>
      <c r="AA739" s="1">
        <v>3</v>
      </c>
      <c r="AG739" s="7">
        <f>IF(Q739&gt;0,RANK(Q739,(N739:P739,Q739:AE739)),0)</f>
        <v>3</v>
      </c>
      <c r="AH739" s="7">
        <f>IF(R739&gt;0,RANK(R739,(N739:P739,Q739:AE739)),0)</f>
        <v>4</v>
      </c>
      <c r="AI739" s="7">
        <f>IF(T739&gt;0,RANK(T739,(N739:P739,Q739:AE739)),0)</f>
        <v>0</v>
      </c>
      <c r="AJ739" s="7">
        <f>IF(S739&gt;0,RANK(S739,(N739:P739,Q739:AE739)),0)</f>
        <v>0</v>
      </c>
      <c r="AK739" s="2">
        <f t="shared" si="285"/>
        <v>1.0679776233259875E-2</v>
      </c>
      <c r="AL739" s="2">
        <f t="shared" si="286"/>
        <v>9.4931344295643323E-3</v>
      </c>
      <c r="AM739" s="2">
        <f t="shared" si="287"/>
        <v>0</v>
      </c>
      <c r="AN739" s="2">
        <f t="shared" si="288"/>
        <v>0</v>
      </c>
      <c r="AP739" t="s">
        <v>1775</v>
      </c>
      <c r="AQ739" t="s">
        <v>1883</v>
      </c>
      <c r="AR739">
        <v>5</v>
      </c>
      <c r="AT739" s="104">
        <v>19</v>
      </c>
      <c r="AU739" s="102">
        <v>21</v>
      </c>
      <c r="AV739" s="108">
        <f t="shared" si="289"/>
        <v>19021</v>
      </c>
      <c r="AX739" s="7" t="s">
        <v>538</v>
      </c>
    </row>
    <row r="740" spans="1:50" hidden="1" outlineLevel="1">
      <c r="A740" t="s">
        <v>454</v>
      </c>
      <c r="B740" t="s">
        <v>1883</v>
      </c>
      <c r="C740" s="1">
        <f t="shared" si="278"/>
        <v>4909</v>
      </c>
      <c r="D740" s="7">
        <f>RANK(N740,(N740:P740,Q740:AE740))</f>
        <v>2</v>
      </c>
      <c r="E740" s="7">
        <f>RANK(O740,(N740:P740,Q740:AE740))</f>
        <v>1</v>
      </c>
      <c r="F740" s="7">
        <f>IF(P740&gt;0,RANK(P740,(N740:P740,Q740:AE740)),0)</f>
        <v>0</v>
      </c>
      <c r="G740" s="1">
        <f t="shared" si="279"/>
        <v>243</v>
      </c>
      <c r="H740" s="2">
        <f t="shared" si="280"/>
        <v>4.9500916683642288E-2</v>
      </c>
      <c r="I740" s="2"/>
      <c r="J740" s="2">
        <f t="shared" si="281"/>
        <v>0.45467508657567735</v>
      </c>
      <c r="K740" s="2">
        <f t="shared" si="282"/>
        <v>0.50417600325931966</v>
      </c>
      <c r="L740" s="2">
        <f t="shared" si="283"/>
        <v>0</v>
      </c>
      <c r="M740" s="2">
        <f t="shared" si="284"/>
        <v>4.1148910165002994E-2</v>
      </c>
      <c r="N740" s="1">
        <v>2232</v>
      </c>
      <c r="O740" s="1">
        <v>2475</v>
      </c>
      <c r="Q740" s="1">
        <v>72</v>
      </c>
      <c r="R740" s="1">
        <v>116</v>
      </c>
      <c r="AA740" s="1">
        <v>14</v>
      </c>
      <c r="AG740" s="7">
        <f>IF(Q740&gt;0,RANK(Q740,(N740:P740,Q740:AE740)),0)</f>
        <v>4</v>
      </c>
      <c r="AH740" s="7">
        <f>IF(R740&gt;0,RANK(R740,(N740:P740,Q740:AE740)),0)</f>
        <v>3</v>
      </c>
      <c r="AI740" s="7">
        <f>IF(T740&gt;0,RANK(T740,(N740:P740,Q740:AE740)),0)</f>
        <v>0</v>
      </c>
      <c r="AJ740" s="7">
        <f>IF(S740&gt;0,RANK(S740,(N740:P740,Q740:AE740)),0)</f>
        <v>0</v>
      </c>
      <c r="AK740" s="2">
        <f t="shared" si="285"/>
        <v>1.4666938276634752E-2</v>
      </c>
      <c r="AL740" s="2">
        <f t="shared" si="286"/>
        <v>2.36300672234671E-2</v>
      </c>
      <c r="AM740" s="2">
        <f t="shared" si="287"/>
        <v>0</v>
      </c>
      <c r="AN740" s="2">
        <f t="shared" si="288"/>
        <v>0</v>
      </c>
      <c r="AP740" t="s">
        <v>454</v>
      </c>
      <c r="AQ740" t="s">
        <v>1883</v>
      </c>
      <c r="AR740">
        <v>2</v>
      </c>
      <c r="AT740" s="104">
        <v>19</v>
      </c>
      <c r="AU740" s="102">
        <v>23</v>
      </c>
      <c r="AV740" s="108">
        <f t="shared" si="289"/>
        <v>19023</v>
      </c>
      <c r="AX740" s="7" t="s">
        <v>538</v>
      </c>
    </row>
    <row r="741" spans="1:50" hidden="1" outlineLevel="1">
      <c r="A741" t="s">
        <v>481</v>
      </c>
      <c r="B741" t="s">
        <v>1883</v>
      </c>
      <c r="C741" s="1">
        <f t="shared" si="278"/>
        <v>4058</v>
      </c>
      <c r="D741" s="7">
        <f>RANK(N741,(N741:P741,Q741:AE741))</f>
        <v>1</v>
      </c>
      <c r="E741" s="7">
        <f>RANK(O741,(N741:P741,Q741:AE741))</f>
        <v>2</v>
      </c>
      <c r="F741" s="7">
        <f>IF(P741&gt;0,RANK(P741,(N741:P741,Q741:AE741)),0)</f>
        <v>0</v>
      </c>
      <c r="G741" s="1">
        <f t="shared" si="279"/>
        <v>269</v>
      </c>
      <c r="H741" s="2">
        <f t="shared" ref="H741:H804" si="290">G741/C741</f>
        <v>6.6288812222769833E-2</v>
      </c>
      <c r="I741" s="2"/>
      <c r="J741" s="2">
        <f t="shared" si="281"/>
        <v>0.52045342533267624</v>
      </c>
      <c r="K741" s="2">
        <f t="shared" si="282"/>
        <v>0.45416461310990636</v>
      </c>
      <c r="L741" s="2">
        <f t="shared" si="283"/>
        <v>0</v>
      </c>
      <c r="M741" s="2">
        <f t="shared" si="284"/>
        <v>2.5381961557417398E-2</v>
      </c>
      <c r="N741" s="1">
        <v>2112</v>
      </c>
      <c r="O741" s="1">
        <v>1843</v>
      </c>
      <c r="Q741" s="1">
        <v>49</v>
      </c>
      <c r="R741" s="1">
        <v>53</v>
      </c>
      <c r="AA741" s="1">
        <v>1</v>
      </c>
      <c r="AG741" s="7">
        <f>IF(Q741&gt;0,RANK(Q741,(N741:P741,Q741:AE741)),0)</f>
        <v>4</v>
      </c>
      <c r="AH741" s="7">
        <f>IF(R741&gt;0,RANK(R741,(N741:P741,Q741:AE741)),0)</f>
        <v>3</v>
      </c>
      <c r="AI741" s="7">
        <f>IF(T741&gt;0,RANK(T741,(N741:P741,Q741:AE741)),0)</f>
        <v>0</v>
      </c>
      <c r="AJ741" s="7">
        <f>IF(S741&gt;0,RANK(S741,(N741:P741,Q741:AE741)),0)</f>
        <v>0</v>
      </c>
      <c r="AK741" s="2">
        <f t="shared" si="285"/>
        <v>1.2074913750616067E-2</v>
      </c>
      <c r="AL741" s="2">
        <f t="shared" si="286"/>
        <v>1.3060620995564317E-2</v>
      </c>
      <c r="AM741" s="2">
        <f t="shared" si="287"/>
        <v>0</v>
      </c>
      <c r="AN741" s="2">
        <f t="shared" si="288"/>
        <v>0</v>
      </c>
      <c r="AP741" t="s">
        <v>481</v>
      </c>
      <c r="AQ741" t="s">
        <v>1883</v>
      </c>
      <c r="AR741">
        <v>5</v>
      </c>
      <c r="AT741" s="104">
        <v>19</v>
      </c>
      <c r="AU741" s="102">
        <v>25</v>
      </c>
      <c r="AV741" s="108">
        <f t="shared" si="289"/>
        <v>19025</v>
      </c>
      <c r="AX741" s="7" t="s">
        <v>538</v>
      </c>
    </row>
    <row r="742" spans="1:50" hidden="1" outlineLevel="1">
      <c r="A742" t="s">
        <v>2387</v>
      </c>
      <c r="B742" t="s">
        <v>1883</v>
      </c>
      <c r="C742" s="1">
        <f t="shared" si="278"/>
        <v>7491</v>
      </c>
      <c r="D742" s="7">
        <f>RANK(N742,(N742:P742,Q742:AE742))</f>
        <v>1</v>
      </c>
      <c r="E742" s="7">
        <f>RANK(O742,(N742:P742,Q742:AE742))</f>
        <v>2</v>
      </c>
      <c r="F742" s="7">
        <f>IF(P742&gt;0,RANK(P742,(N742:P742,Q742:AE742)),0)</f>
        <v>0</v>
      </c>
      <c r="G742" s="1">
        <f t="shared" si="279"/>
        <v>251</v>
      </c>
      <c r="H742" s="2">
        <f t="shared" si="290"/>
        <v>3.3506874916566544E-2</v>
      </c>
      <c r="I742" s="2"/>
      <c r="J742" s="2">
        <f t="shared" si="281"/>
        <v>0.50714190361767453</v>
      </c>
      <c r="K742" s="2">
        <f t="shared" si="282"/>
        <v>0.47363502870110802</v>
      </c>
      <c r="L742" s="2">
        <f t="shared" si="283"/>
        <v>0</v>
      </c>
      <c r="M742" s="2">
        <f t="shared" si="284"/>
        <v>1.9223067681217454E-2</v>
      </c>
      <c r="N742" s="1">
        <v>3799</v>
      </c>
      <c r="O742" s="1">
        <v>3548</v>
      </c>
      <c r="Q742" s="1">
        <v>75</v>
      </c>
      <c r="R742" s="1">
        <v>65</v>
      </c>
      <c r="AA742" s="1">
        <v>4</v>
      </c>
      <c r="AG742" s="7">
        <f>IF(Q742&gt;0,RANK(Q742,(N742:P742,Q742:AE742)),0)</f>
        <v>3</v>
      </c>
      <c r="AH742" s="7">
        <f>IF(R742&gt;0,RANK(R742,(N742:P742,Q742:AE742)),0)</f>
        <v>4</v>
      </c>
      <c r="AI742" s="7">
        <f>IF(T742&gt;0,RANK(T742,(N742:P742,Q742:AE742)),0)</f>
        <v>0</v>
      </c>
      <c r="AJ742" s="7">
        <f>IF(S742&gt;0,RANK(S742,(N742:P742,Q742:AE742)),0)</f>
        <v>0</v>
      </c>
      <c r="AK742" s="2">
        <f t="shared" si="285"/>
        <v>1.0012014417300761E-2</v>
      </c>
      <c r="AL742" s="2">
        <f t="shared" si="286"/>
        <v>8.6770791616606596E-3</v>
      </c>
      <c r="AM742" s="2">
        <f t="shared" si="287"/>
        <v>0</v>
      </c>
      <c r="AN742" s="2">
        <f t="shared" si="288"/>
        <v>0</v>
      </c>
      <c r="AP742" t="s">
        <v>2387</v>
      </c>
      <c r="AQ742" t="s">
        <v>1883</v>
      </c>
      <c r="AR742">
        <v>5</v>
      </c>
      <c r="AT742" s="104">
        <v>19</v>
      </c>
      <c r="AU742" s="102">
        <v>27</v>
      </c>
      <c r="AV742" s="108">
        <f t="shared" si="289"/>
        <v>19027</v>
      </c>
      <c r="AX742" s="7" t="s">
        <v>538</v>
      </c>
    </row>
    <row r="743" spans="1:50" hidden="1" outlineLevel="1">
      <c r="A743" t="s">
        <v>1120</v>
      </c>
      <c r="B743" t="s">
        <v>1883</v>
      </c>
      <c r="C743" s="1">
        <f t="shared" si="278"/>
        <v>5386</v>
      </c>
      <c r="D743" s="7">
        <f>RANK(N743,(N743:P743,Q743:AE743))</f>
        <v>2</v>
      </c>
      <c r="E743" s="7">
        <f>RANK(O743,(N743:P743,Q743:AE743))</f>
        <v>1</v>
      </c>
      <c r="F743" s="7">
        <f>IF(P743&gt;0,RANK(P743,(N743:P743,Q743:AE743)),0)</f>
        <v>0</v>
      </c>
      <c r="G743" s="1">
        <f t="shared" si="279"/>
        <v>887</v>
      </c>
      <c r="H743" s="2">
        <f t="shared" si="290"/>
        <v>0.16468622354251763</v>
      </c>
      <c r="I743" s="2"/>
      <c r="J743" s="2">
        <f t="shared" si="281"/>
        <v>0.40790939472707016</v>
      </c>
      <c r="K743" s="2">
        <f t="shared" si="282"/>
        <v>0.57259561826958782</v>
      </c>
      <c r="L743" s="2">
        <f t="shared" si="283"/>
        <v>0</v>
      </c>
      <c r="M743" s="2">
        <f t="shared" si="284"/>
        <v>1.9494987003341957E-2</v>
      </c>
      <c r="N743" s="1">
        <v>2197</v>
      </c>
      <c r="O743" s="1">
        <v>3084</v>
      </c>
      <c r="Q743" s="1">
        <v>64</v>
      </c>
      <c r="R743" s="1">
        <v>38</v>
      </c>
      <c r="AA743" s="1">
        <v>3</v>
      </c>
      <c r="AG743" s="7">
        <f>IF(Q743&gt;0,RANK(Q743,(N743:P743,Q743:AE743)),0)</f>
        <v>3</v>
      </c>
      <c r="AH743" s="7">
        <f>IF(R743&gt;0,RANK(R743,(N743:P743,Q743:AE743)),0)</f>
        <v>4</v>
      </c>
      <c r="AI743" s="7">
        <f>IF(T743&gt;0,RANK(T743,(N743:P743,Q743:AE743)),0)</f>
        <v>0</v>
      </c>
      <c r="AJ743" s="7">
        <f>IF(S743&gt;0,RANK(S743,(N743:P743,Q743:AE743)),0)</f>
        <v>0</v>
      </c>
      <c r="AK743" s="2">
        <f t="shared" si="285"/>
        <v>1.188265874489417E-2</v>
      </c>
      <c r="AL743" s="2">
        <f t="shared" si="286"/>
        <v>7.0553286297809137E-3</v>
      </c>
      <c r="AM743" s="2">
        <f t="shared" si="287"/>
        <v>0</v>
      </c>
      <c r="AN743" s="2">
        <f t="shared" si="288"/>
        <v>0</v>
      </c>
      <c r="AP743" t="s">
        <v>1120</v>
      </c>
      <c r="AQ743" t="s">
        <v>1883</v>
      </c>
      <c r="AR743">
        <v>4</v>
      </c>
      <c r="AT743" s="104">
        <v>19</v>
      </c>
      <c r="AU743" s="102">
        <v>29</v>
      </c>
      <c r="AV743" s="108">
        <f t="shared" si="289"/>
        <v>19029</v>
      </c>
      <c r="AX743" s="7" t="s">
        <v>538</v>
      </c>
    </row>
    <row r="744" spans="1:50" hidden="1" outlineLevel="1">
      <c r="A744" t="s">
        <v>2465</v>
      </c>
      <c r="B744" t="s">
        <v>1883</v>
      </c>
      <c r="C744" s="1">
        <f t="shared" si="278"/>
        <v>6471</v>
      </c>
      <c r="D744" s="7">
        <f>RANK(N744,(N744:P744,Q744:AE744))</f>
        <v>1</v>
      </c>
      <c r="E744" s="7">
        <f>RANK(O744,(N744:P744,Q744:AE744))</f>
        <v>2</v>
      </c>
      <c r="F744" s="7">
        <f>IF(P744&gt;0,RANK(P744,(N744:P744,Q744:AE744)),0)</f>
        <v>0</v>
      </c>
      <c r="G744" s="1">
        <f t="shared" si="279"/>
        <v>141</v>
      </c>
      <c r="H744" s="2">
        <f t="shared" si="290"/>
        <v>2.1789522484932777E-2</v>
      </c>
      <c r="I744" s="2"/>
      <c r="J744" s="2">
        <f t="shared" si="281"/>
        <v>0.49528666357595424</v>
      </c>
      <c r="K744" s="2">
        <f t="shared" si="282"/>
        <v>0.47349714109102148</v>
      </c>
      <c r="L744" s="2">
        <f t="shared" si="283"/>
        <v>0</v>
      </c>
      <c r="M744" s="2">
        <f t="shared" si="284"/>
        <v>3.1216195333024221E-2</v>
      </c>
      <c r="N744" s="1">
        <v>3205</v>
      </c>
      <c r="O744" s="1">
        <v>3064</v>
      </c>
      <c r="Q744" s="1">
        <v>94</v>
      </c>
      <c r="R744" s="1">
        <v>101</v>
      </c>
      <c r="AA744" s="1">
        <v>7</v>
      </c>
      <c r="AG744" s="7">
        <f>IF(Q744&gt;0,RANK(Q744,(N744:P744,Q744:AE744)),0)</f>
        <v>4</v>
      </c>
      <c r="AH744" s="7">
        <f>IF(R744&gt;0,RANK(R744,(N744:P744,Q744:AE744)),0)</f>
        <v>3</v>
      </c>
      <c r="AI744" s="7">
        <f>IF(T744&gt;0,RANK(T744,(N744:P744,Q744:AE744)),0)</f>
        <v>0</v>
      </c>
      <c r="AJ744" s="7">
        <f>IF(S744&gt;0,RANK(S744,(N744:P744,Q744:AE744)),0)</f>
        <v>0</v>
      </c>
      <c r="AK744" s="2">
        <f t="shared" si="285"/>
        <v>1.4526348323288517E-2</v>
      </c>
      <c r="AL744" s="2">
        <f t="shared" si="286"/>
        <v>1.5608097666512132E-2</v>
      </c>
      <c r="AM744" s="2">
        <f t="shared" si="287"/>
        <v>0</v>
      </c>
      <c r="AN744" s="2">
        <f t="shared" si="288"/>
        <v>0</v>
      </c>
      <c r="AP744" t="s">
        <v>2465</v>
      </c>
      <c r="AQ744" t="s">
        <v>1883</v>
      </c>
      <c r="AR744">
        <v>1</v>
      </c>
      <c r="AT744" s="104">
        <v>19</v>
      </c>
      <c r="AU744" s="102">
        <v>31</v>
      </c>
      <c r="AV744" s="108">
        <f t="shared" si="289"/>
        <v>19031</v>
      </c>
      <c r="AX744" s="7" t="s">
        <v>538</v>
      </c>
    </row>
    <row r="745" spans="1:50" hidden="1" outlineLevel="1">
      <c r="A745" t="s">
        <v>2290</v>
      </c>
      <c r="B745" t="s">
        <v>1883</v>
      </c>
      <c r="C745" s="1">
        <f t="shared" si="278"/>
        <v>16280</v>
      </c>
      <c r="D745" s="7">
        <f>RANK(N745,(N745:P745,Q745:AE745))</f>
        <v>1</v>
      </c>
      <c r="E745" s="7">
        <f>RANK(O745,(N745:P745,Q745:AE745))</f>
        <v>2</v>
      </c>
      <c r="F745" s="7">
        <f>IF(P745&gt;0,RANK(P745,(N745:P745,Q745:AE745)),0)</f>
        <v>0</v>
      </c>
      <c r="G745" s="1">
        <f t="shared" si="279"/>
        <v>2915</v>
      </c>
      <c r="H745" s="2">
        <f t="shared" si="290"/>
        <v>0.17905405405405406</v>
      </c>
      <c r="I745" s="2"/>
      <c r="J745" s="2">
        <f t="shared" si="281"/>
        <v>0.5745700245700246</v>
      </c>
      <c r="K745" s="2">
        <f t="shared" si="282"/>
        <v>0.39551597051597054</v>
      </c>
      <c r="L745" s="2">
        <f t="shared" si="283"/>
        <v>0</v>
      </c>
      <c r="M745" s="2">
        <f t="shared" si="284"/>
        <v>2.9914004914004866E-2</v>
      </c>
      <c r="N745" s="1">
        <v>9354</v>
      </c>
      <c r="O745" s="1">
        <v>6439</v>
      </c>
      <c r="Q745" s="1">
        <v>265</v>
      </c>
      <c r="R745" s="1">
        <v>188</v>
      </c>
      <c r="AA745" s="1">
        <v>34</v>
      </c>
      <c r="AG745" s="7">
        <f>IF(Q745&gt;0,RANK(Q745,(N745:P745,Q745:AE745)),0)</f>
        <v>3</v>
      </c>
      <c r="AH745" s="7">
        <f>IF(R745&gt;0,RANK(R745,(N745:P745,Q745:AE745)),0)</f>
        <v>4</v>
      </c>
      <c r="AI745" s="7">
        <f>IF(T745&gt;0,RANK(T745,(N745:P745,Q745:AE745)),0)</f>
        <v>0</v>
      </c>
      <c r="AJ745" s="7">
        <f>IF(S745&gt;0,RANK(S745,(N745:P745,Q745:AE745)),0)</f>
        <v>0</v>
      </c>
      <c r="AK745" s="2">
        <f t="shared" si="285"/>
        <v>1.6277641277641277E-2</v>
      </c>
      <c r="AL745" s="2">
        <f t="shared" si="286"/>
        <v>1.1547911547911549E-2</v>
      </c>
      <c r="AM745" s="2">
        <f t="shared" si="287"/>
        <v>0</v>
      </c>
      <c r="AN745" s="2">
        <f t="shared" si="288"/>
        <v>0</v>
      </c>
      <c r="AP745" t="s">
        <v>2290</v>
      </c>
      <c r="AQ745" t="s">
        <v>1883</v>
      </c>
      <c r="AR745">
        <v>2</v>
      </c>
      <c r="AT745" s="104">
        <v>19</v>
      </c>
      <c r="AU745" s="102">
        <v>33</v>
      </c>
      <c r="AV745" s="108">
        <f t="shared" si="289"/>
        <v>19033</v>
      </c>
      <c r="AX745" s="7" t="s">
        <v>538</v>
      </c>
    </row>
    <row r="746" spans="1:50" hidden="1" outlineLevel="1">
      <c r="A746" t="s">
        <v>1820</v>
      </c>
      <c r="B746" t="s">
        <v>1883</v>
      </c>
      <c r="C746" s="1">
        <f t="shared" si="278"/>
        <v>4834</v>
      </c>
      <c r="D746" s="7">
        <f>RANK(N746,(N746:P746,Q746:AE746))</f>
        <v>1</v>
      </c>
      <c r="E746" s="7">
        <f>RANK(O746,(N746:P746,Q746:AE746))</f>
        <v>2</v>
      </c>
      <c r="F746" s="7">
        <f>IF(P746&gt;0,RANK(P746,(N746:P746,Q746:AE746)),0)</f>
        <v>0</v>
      </c>
      <c r="G746" s="1">
        <f t="shared" si="279"/>
        <v>180</v>
      </c>
      <c r="H746" s="2">
        <f t="shared" si="290"/>
        <v>3.7236243276789406E-2</v>
      </c>
      <c r="I746" s="2"/>
      <c r="J746" s="2">
        <f t="shared" si="281"/>
        <v>0.50330988829127021</v>
      </c>
      <c r="K746" s="2">
        <f t="shared" si="282"/>
        <v>0.46607364501448079</v>
      </c>
      <c r="L746" s="2">
        <f t="shared" si="283"/>
        <v>0</v>
      </c>
      <c r="M746" s="2">
        <f t="shared" si="284"/>
        <v>3.0616466694249E-2</v>
      </c>
      <c r="N746" s="1">
        <v>2433</v>
      </c>
      <c r="O746" s="1">
        <v>2253</v>
      </c>
      <c r="Q746" s="1">
        <v>94</v>
      </c>
      <c r="R746" s="1">
        <v>52</v>
      </c>
      <c r="AA746" s="1">
        <v>2</v>
      </c>
      <c r="AG746" s="7">
        <f>IF(Q746&gt;0,RANK(Q746,(N746:P746,Q746:AE746)),0)</f>
        <v>3</v>
      </c>
      <c r="AH746" s="7">
        <f>IF(R746&gt;0,RANK(R746,(N746:P746,Q746:AE746)),0)</f>
        <v>4</v>
      </c>
      <c r="AI746" s="7">
        <f>IF(T746&gt;0,RANK(T746,(N746:P746,Q746:AE746)),0)</f>
        <v>0</v>
      </c>
      <c r="AJ746" s="7">
        <f>IF(S746&gt;0,RANK(S746,(N746:P746,Q746:AE746)),0)</f>
        <v>0</v>
      </c>
      <c r="AK746" s="2">
        <f t="shared" si="285"/>
        <v>1.9445593711212246E-2</v>
      </c>
      <c r="AL746" s="2">
        <f t="shared" si="286"/>
        <v>1.0757136946628051E-2</v>
      </c>
      <c r="AM746" s="2">
        <f t="shared" si="287"/>
        <v>0</v>
      </c>
      <c r="AN746" s="2">
        <f t="shared" si="288"/>
        <v>0</v>
      </c>
      <c r="AP746" t="s">
        <v>1820</v>
      </c>
      <c r="AQ746" t="s">
        <v>1883</v>
      </c>
      <c r="AR746">
        <v>5</v>
      </c>
      <c r="AT746" s="104">
        <v>19</v>
      </c>
      <c r="AU746" s="102">
        <v>35</v>
      </c>
      <c r="AV746" s="108">
        <f t="shared" si="289"/>
        <v>19035</v>
      </c>
      <c r="AX746" s="7" t="s">
        <v>538</v>
      </c>
    </row>
    <row r="747" spans="1:50" hidden="1" outlineLevel="1">
      <c r="A747" t="s">
        <v>1556</v>
      </c>
      <c r="B747" t="s">
        <v>1883</v>
      </c>
      <c r="C747" s="1">
        <f t="shared" si="278"/>
        <v>5099</v>
      </c>
      <c r="D747" s="7">
        <f>RANK(N747,(N747:P747,Q747:AE747))</f>
        <v>1</v>
      </c>
      <c r="E747" s="7">
        <f>RANK(O747,(N747:P747,Q747:AE747))</f>
        <v>2</v>
      </c>
      <c r="F747" s="7">
        <f>IF(P747&gt;0,RANK(P747,(N747:P747,Q747:AE747)),0)</f>
        <v>0</v>
      </c>
      <c r="G747" s="1">
        <f t="shared" si="279"/>
        <v>594</v>
      </c>
      <c r="H747" s="2">
        <f t="shared" si="290"/>
        <v>0.11649343008433026</v>
      </c>
      <c r="I747" s="2"/>
      <c r="J747" s="2">
        <f t="shared" si="281"/>
        <v>0.54030202000392236</v>
      </c>
      <c r="K747" s="2">
        <f t="shared" si="282"/>
        <v>0.42380858991959208</v>
      </c>
      <c r="L747" s="2">
        <f t="shared" si="283"/>
        <v>0</v>
      </c>
      <c r="M747" s="2">
        <f t="shared" si="284"/>
        <v>3.5889390076485561E-2</v>
      </c>
      <c r="N747" s="1">
        <v>2755</v>
      </c>
      <c r="O747" s="1">
        <v>2161</v>
      </c>
      <c r="Q747" s="1">
        <v>97</v>
      </c>
      <c r="R747" s="1">
        <v>74</v>
      </c>
      <c r="AA747" s="1">
        <v>12</v>
      </c>
      <c r="AG747" s="7">
        <f>IF(Q747&gt;0,RANK(Q747,(N747:P747,Q747:AE747)),0)</f>
        <v>3</v>
      </c>
      <c r="AH747" s="7">
        <f>IF(R747&gt;0,RANK(R747,(N747:P747,Q747:AE747)),0)</f>
        <v>4</v>
      </c>
      <c r="AI747" s="7">
        <f>IF(T747&gt;0,RANK(T747,(N747:P747,Q747:AE747)),0)</f>
        <v>0</v>
      </c>
      <c r="AJ747" s="7">
        <f>IF(S747&gt;0,RANK(S747,(N747:P747,Q747:AE747)),0)</f>
        <v>0</v>
      </c>
      <c r="AK747" s="2">
        <f t="shared" si="285"/>
        <v>1.9023337909393999E-2</v>
      </c>
      <c r="AL747" s="2">
        <f t="shared" si="286"/>
        <v>1.4512649539125318E-2</v>
      </c>
      <c r="AM747" s="2">
        <f t="shared" si="287"/>
        <v>0</v>
      </c>
      <c r="AN747" s="2">
        <f t="shared" si="288"/>
        <v>0</v>
      </c>
      <c r="AP747" t="s">
        <v>1556</v>
      </c>
      <c r="AQ747" t="s">
        <v>1883</v>
      </c>
      <c r="AR747">
        <v>2</v>
      </c>
      <c r="AT747" s="104">
        <v>19</v>
      </c>
      <c r="AU747" s="102">
        <v>37</v>
      </c>
      <c r="AV747" s="108">
        <f t="shared" si="289"/>
        <v>19037</v>
      </c>
      <c r="AX747" s="7" t="s">
        <v>538</v>
      </c>
    </row>
    <row r="748" spans="1:50" hidden="1" outlineLevel="1">
      <c r="A748" t="s">
        <v>168</v>
      </c>
      <c r="B748" t="s">
        <v>1883</v>
      </c>
      <c r="C748" s="1">
        <f t="shared" si="278"/>
        <v>3763</v>
      </c>
      <c r="D748" s="7">
        <f>RANK(N748,(N748:P748,Q748:AE748))</f>
        <v>1</v>
      </c>
      <c r="E748" s="7">
        <f>RANK(O748,(N748:P748,Q748:AE748))</f>
        <v>2</v>
      </c>
      <c r="F748" s="7">
        <f>IF(P748&gt;0,RANK(P748,(N748:P748,Q748:AE748)),0)</f>
        <v>0</v>
      </c>
      <c r="G748" s="1">
        <f t="shared" si="279"/>
        <v>566</v>
      </c>
      <c r="H748" s="2">
        <f t="shared" si="290"/>
        <v>0.15041190539463195</v>
      </c>
      <c r="I748" s="2"/>
      <c r="J748" s="2">
        <f t="shared" si="281"/>
        <v>0.55726813712463463</v>
      </c>
      <c r="K748" s="2">
        <f t="shared" si="282"/>
        <v>0.40685623173000268</v>
      </c>
      <c r="L748" s="2">
        <f t="shared" si="283"/>
        <v>0</v>
      </c>
      <c r="M748" s="2">
        <f t="shared" si="284"/>
        <v>3.5875631145362685E-2</v>
      </c>
      <c r="N748" s="1">
        <v>2097</v>
      </c>
      <c r="O748" s="1">
        <v>1531</v>
      </c>
      <c r="Q748" s="1">
        <v>62</v>
      </c>
      <c r="R748" s="1">
        <v>72</v>
      </c>
      <c r="AA748" s="1">
        <v>1</v>
      </c>
      <c r="AG748" s="7">
        <f>IF(Q748&gt;0,RANK(Q748,(N748:P748,Q748:AE748)),0)</f>
        <v>4</v>
      </c>
      <c r="AH748" s="7">
        <f>IF(R748&gt;0,RANK(R748,(N748:P748,Q748:AE748)),0)</f>
        <v>3</v>
      </c>
      <c r="AI748" s="7">
        <f>IF(T748&gt;0,RANK(T748,(N748:P748,Q748:AE748)),0)</f>
        <v>0</v>
      </c>
      <c r="AJ748" s="7">
        <f>IF(S748&gt;0,RANK(S748,(N748:P748,Q748:AE748)),0)</f>
        <v>0</v>
      </c>
      <c r="AK748" s="2">
        <f t="shared" si="285"/>
        <v>1.6476215785277703E-2</v>
      </c>
      <c r="AL748" s="2">
        <f t="shared" si="286"/>
        <v>1.9133669944193462E-2</v>
      </c>
      <c r="AM748" s="2">
        <f t="shared" si="287"/>
        <v>0</v>
      </c>
      <c r="AN748" s="2">
        <f t="shared" si="288"/>
        <v>0</v>
      </c>
      <c r="AP748" t="s">
        <v>168</v>
      </c>
      <c r="AQ748" t="s">
        <v>1883</v>
      </c>
      <c r="AR748">
        <v>3</v>
      </c>
      <c r="AT748" s="104">
        <v>19</v>
      </c>
      <c r="AU748" s="102">
        <v>39</v>
      </c>
      <c r="AV748" s="108">
        <f t="shared" si="289"/>
        <v>19039</v>
      </c>
      <c r="AX748" s="7" t="s">
        <v>538</v>
      </c>
    </row>
    <row r="749" spans="1:50" hidden="1" outlineLevel="1">
      <c r="A749" t="s">
        <v>169</v>
      </c>
      <c r="B749" t="s">
        <v>1883</v>
      </c>
      <c r="C749" s="1">
        <f t="shared" si="278"/>
        <v>5769</v>
      </c>
      <c r="D749" s="7">
        <f>RANK(N749,(N749:P749,Q749:AE749))</f>
        <v>2</v>
      </c>
      <c r="E749" s="7">
        <f>RANK(O749,(N749:P749,Q749:AE749))</f>
        <v>1</v>
      </c>
      <c r="F749" s="7">
        <f>IF(P749&gt;0,RANK(P749,(N749:P749,Q749:AE749)),0)</f>
        <v>0</v>
      </c>
      <c r="G749" s="1">
        <f t="shared" si="279"/>
        <v>117</v>
      </c>
      <c r="H749" s="2">
        <f t="shared" si="290"/>
        <v>2.0280811232449299E-2</v>
      </c>
      <c r="I749" s="2"/>
      <c r="J749" s="2">
        <f t="shared" si="281"/>
        <v>0.47893915756630268</v>
      </c>
      <c r="K749" s="2">
        <f t="shared" si="282"/>
        <v>0.49921996879875197</v>
      </c>
      <c r="L749" s="2">
        <f t="shared" si="283"/>
        <v>0</v>
      </c>
      <c r="M749" s="2">
        <f t="shared" si="284"/>
        <v>2.1840873634945357E-2</v>
      </c>
      <c r="N749" s="1">
        <v>2763</v>
      </c>
      <c r="O749" s="1">
        <v>2880</v>
      </c>
      <c r="Q749" s="1">
        <v>62</v>
      </c>
      <c r="R749" s="1">
        <v>63</v>
      </c>
      <c r="AA749" s="1">
        <v>1</v>
      </c>
      <c r="AG749" s="7">
        <f>IF(Q749&gt;0,RANK(Q749,(N749:P749,Q749:AE749)),0)</f>
        <v>4</v>
      </c>
      <c r="AH749" s="7">
        <f>IF(R749&gt;0,RANK(R749,(N749:P749,Q749:AE749)),0)</f>
        <v>3</v>
      </c>
      <c r="AI749" s="7">
        <f>IF(T749&gt;0,RANK(T749,(N749:P749,Q749:AE749)),0)</f>
        <v>0</v>
      </c>
      <c r="AJ749" s="7">
        <f>IF(S749&gt;0,RANK(S749,(N749:P749,Q749:AE749)),0)</f>
        <v>0</v>
      </c>
      <c r="AK749" s="2">
        <f t="shared" si="285"/>
        <v>1.0747096550528688E-2</v>
      </c>
      <c r="AL749" s="2">
        <f t="shared" si="286"/>
        <v>1.0920436817472699E-2</v>
      </c>
      <c r="AM749" s="2">
        <f t="shared" si="287"/>
        <v>0</v>
      </c>
      <c r="AN749" s="2">
        <f t="shared" si="288"/>
        <v>0</v>
      </c>
      <c r="AP749" t="s">
        <v>169</v>
      </c>
      <c r="AQ749" t="s">
        <v>1883</v>
      </c>
      <c r="AR749">
        <v>5</v>
      </c>
      <c r="AT749" s="104">
        <v>19</v>
      </c>
      <c r="AU749" s="102">
        <v>41</v>
      </c>
      <c r="AV749" s="108">
        <f t="shared" si="289"/>
        <v>19041</v>
      </c>
      <c r="AX749" s="7" t="s">
        <v>538</v>
      </c>
    </row>
    <row r="750" spans="1:50" hidden="1" outlineLevel="1">
      <c r="A750" t="s">
        <v>1028</v>
      </c>
      <c r="B750" t="s">
        <v>1883</v>
      </c>
      <c r="C750" s="1">
        <f t="shared" si="278"/>
        <v>6906</v>
      </c>
      <c r="D750" s="7">
        <f>RANK(N750,(N750:P750,Q750:AE750))</f>
        <v>1</v>
      </c>
      <c r="E750" s="7">
        <f>RANK(O750,(N750:P750,Q750:AE750))</f>
        <v>2</v>
      </c>
      <c r="F750" s="7">
        <f>IF(P750&gt;0,RANK(P750,(N750:P750,Q750:AE750)),0)</f>
        <v>0</v>
      </c>
      <c r="G750" s="1">
        <f t="shared" si="279"/>
        <v>418</v>
      </c>
      <c r="H750" s="2">
        <f t="shared" si="290"/>
        <v>6.0527077903272518E-2</v>
      </c>
      <c r="I750" s="2"/>
      <c r="J750" s="2">
        <f t="shared" si="281"/>
        <v>0.51042571676802784</v>
      </c>
      <c r="K750" s="2">
        <f t="shared" si="282"/>
        <v>0.44989863886475528</v>
      </c>
      <c r="L750" s="2">
        <f t="shared" si="283"/>
        <v>0</v>
      </c>
      <c r="M750" s="2">
        <f t="shared" si="284"/>
        <v>3.9675644367216878E-2</v>
      </c>
      <c r="N750" s="1">
        <v>3525</v>
      </c>
      <c r="O750" s="1">
        <v>3107</v>
      </c>
      <c r="Q750" s="1">
        <v>151</v>
      </c>
      <c r="R750" s="1">
        <v>108</v>
      </c>
      <c r="AA750" s="1">
        <v>15</v>
      </c>
      <c r="AG750" s="7">
        <f>IF(Q750&gt;0,RANK(Q750,(N750:P750,Q750:AE750)),0)</f>
        <v>3</v>
      </c>
      <c r="AH750" s="7">
        <f>IF(R750&gt;0,RANK(R750,(N750:P750,Q750:AE750)),0)</f>
        <v>4</v>
      </c>
      <c r="AI750" s="7">
        <f>IF(T750&gt;0,RANK(T750,(N750:P750,Q750:AE750)),0)</f>
        <v>0</v>
      </c>
      <c r="AJ750" s="7">
        <f>IF(S750&gt;0,RANK(S750,(N750:P750,Q750:AE750)),0)</f>
        <v>0</v>
      </c>
      <c r="AK750" s="2">
        <f t="shared" si="285"/>
        <v>2.1865044888502751E-2</v>
      </c>
      <c r="AL750" s="2">
        <f t="shared" si="286"/>
        <v>1.5638575152041704E-2</v>
      </c>
      <c r="AM750" s="2">
        <f t="shared" si="287"/>
        <v>0</v>
      </c>
      <c r="AN750" s="2">
        <f t="shared" si="288"/>
        <v>0</v>
      </c>
      <c r="AP750" t="s">
        <v>1028</v>
      </c>
      <c r="AQ750" t="s">
        <v>1883</v>
      </c>
      <c r="AR750">
        <v>2</v>
      </c>
      <c r="AT750" s="104">
        <v>19</v>
      </c>
      <c r="AU750" s="102">
        <v>43</v>
      </c>
      <c r="AV750" s="108">
        <f t="shared" si="289"/>
        <v>19043</v>
      </c>
      <c r="AX750" s="7" t="s">
        <v>538</v>
      </c>
    </row>
    <row r="751" spans="1:50" hidden="1" outlineLevel="1">
      <c r="A751" t="s">
        <v>2057</v>
      </c>
      <c r="B751" t="s">
        <v>1883</v>
      </c>
      <c r="C751" s="1">
        <f t="shared" si="278"/>
        <v>16131</v>
      </c>
      <c r="D751" s="7">
        <f>RANK(N751,(N751:P751,Q751:AE751))</f>
        <v>1</v>
      </c>
      <c r="E751" s="7">
        <f>RANK(O751,(N751:P751,Q751:AE751))</f>
        <v>2</v>
      </c>
      <c r="F751" s="7">
        <f>IF(P751&gt;0,RANK(P751,(N751:P751,Q751:AE751)),0)</f>
        <v>0</v>
      </c>
      <c r="G751" s="1">
        <f t="shared" si="279"/>
        <v>1627</v>
      </c>
      <c r="H751" s="2">
        <f t="shared" si="290"/>
        <v>0.10086169487322547</v>
      </c>
      <c r="I751" s="2"/>
      <c r="J751" s="2">
        <f t="shared" si="281"/>
        <v>0.53939619366437297</v>
      </c>
      <c r="K751" s="2">
        <f t="shared" si="282"/>
        <v>0.43853449879114748</v>
      </c>
      <c r="L751" s="2">
        <f t="shared" si="283"/>
        <v>0</v>
      </c>
      <c r="M751" s="2">
        <f t="shared" si="284"/>
        <v>2.2069307544479555E-2</v>
      </c>
      <c r="N751" s="1">
        <v>8701</v>
      </c>
      <c r="O751" s="1">
        <v>7074</v>
      </c>
      <c r="Q751" s="1">
        <v>195</v>
      </c>
      <c r="R751" s="1">
        <v>157</v>
      </c>
      <c r="AA751" s="1">
        <v>4</v>
      </c>
      <c r="AG751" s="7">
        <f>IF(Q751&gt;0,RANK(Q751,(N751:P751,Q751:AE751)),0)</f>
        <v>3</v>
      </c>
      <c r="AH751" s="7">
        <f>IF(R751&gt;0,RANK(R751,(N751:P751,Q751:AE751)),0)</f>
        <v>4</v>
      </c>
      <c r="AI751" s="7">
        <f>IF(T751&gt;0,RANK(T751,(N751:P751,Q751:AE751)),0)</f>
        <v>0</v>
      </c>
      <c r="AJ751" s="7">
        <f>IF(S751&gt;0,RANK(S751,(N751:P751,Q751:AE751)),0)</f>
        <v>0</v>
      </c>
      <c r="AK751" s="2">
        <f t="shared" si="285"/>
        <v>1.2088525199925608E-2</v>
      </c>
      <c r="AL751" s="2">
        <f t="shared" si="286"/>
        <v>9.7328125968631825E-3</v>
      </c>
      <c r="AM751" s="2">
        <f t="shared" si="287"/>
        <v>0</v>
      </c>
      <c r="AN751" s="2">
        <f t="shared" si="288"/>
        <v>0</v>
      </c>
      <c r="AP751" t="s">
        <v>2057</v>
      </c>
      <c r="AQ751" t="s">
        <v>1883</v>
      </c>
      <c r="AR751">
        <v>1</v>
      </c>
      <c r="AT751" s="104">
        <v>19</v>
      </c>
      <c r="AU751" s="102">
        <v>45</v>
      </c>
      <c r="AV751" s="108">
        <f t="shared" si="289"/>
        <v>19045</v>
      </c>
      <c r="AX751" s="7" t="s">
        <v>538</v>
      </c>
    </row>
    <row r="752" spans="1:50" hidden="1" outlineLevel="1">
      <c r="A752" t="s">
        <v>2260</v>
      </c>
      <c r="B752" t="s">
        <v>1883</v>
      </c>
      <c r="C752" s="1">
        <f t="shared" si="278"/>
        <v>4874</v>
      </c>
      <c r="D752" s="7">
        <f>RANK(N752,(N752:P752,Q752:AE752))</f>
        <v>2</v>
      </c>
      <c r="E752" s="7">
        <f>RANK(O752,(N752:P752,Q752:AE752))</f>
        <v>1</v>
      </c>
      <c r="F752" s="7">
        <f>IF(P752&gt;0,RANK(P752,(N752:P752,Q752:AE752)),0)</f>
        <v>0</v>
      </c>
      <c r="G752" s="1">
        <f t="shared" si="279"/>
        <v>1042</v>
      </c>
      <c r="H752" s="2">
        <f t="shared" si="290"/>
        <v>0.21378744357816989</v>
      </c>
      <c r="I752" s="2"/>
      <c r="J752" s="2">
        <f t="shared" si="281"/>
        <v>0.38551497743126795</v>
      </c>
      <c r="K752" s="2">
        <f t="shared" si="282"/>
        <v>0.59930242100943787</v>
      </c>
      <c r="L752" s="2">
        <f t="shared" si="283"/>
        <v>0</v>
      </c>
      <c r="M752" s="2">
        <f t="shared" si="284"/>
        <v>1.5182601559294184E-2</v>
      </c>
      <c r="N752" s="1">
        <v>1879</v>
      </c>
      <c r="O752" s="1">
        <v>2921</v>
      </c>
      <c r="Q752" s="1">
        <v>44</v>
      </c>
      <c r="R752" s="1">
        <v>30</v>
      </c>
      <c r="AA752" s="1">
        <v>0</v>
      </c>
      <c r="AG752" s="7">
        <f>IF(Q752&gt;0,RANK(Q752,(N752:P752,Q752:AE752)),0)</f>
        <v>3</v>
      </c>
      <c r="AH752" s="7">
        <f>IF(R752&gt;0,RANK(R752,(N752:P752,Q752:AE752)),0)</f>
        <v>4</v>
      </c>
      <c r="AI752" s="7">
        <f>IF(T752&gt;0,RANK(T752,(N752:P752,Q752:AE752)),0)</f>
        <v>0</v>
      </c>
      <c r="AJ752" s="7">
        <f>IF(S752&gt;0,RANK(S752,(N752:P752,Q752:AE752)),0)</f>
        <v>0</v>
      </c>
      <c r="AK752" s="2">
        <f t="shared" si="285"/>
        <v>9.0274928190398028E-3</v>
      </c>
      <c r="AL752" s="2">
        <f t="shared" si="286"/>
        <v>6.155108740254411E-3</v>
      </c>
      <c r="AM752" s="2">
        <f t="shared" si="287"/>
        <v>0</v>
      </c>
      <c r="AN752" s="2">
        <f t="shared" si="288"/>
        <v>0</v>
      </c>
      <c r="AP752" t="s">
        <v>2260</v>
      </c>
      <c r="AQ752" t="s">
        <v>1883</v>
      </c>
      <c r="AR752">
        <v>5</v>
      </c>
      <c r="AT752" s="104">
        <v>19</v>
      </c>
      <c r="AU752" s="102">
        <v>47</v>
      </c>
      <c r="AV752" s="108">
        <f t="shared" si="289"/>
        <v>19047</v>
      </c>
      <c r="AX752" s="7" t="s">
        <v>538</v>
      </c>
    </row>
    <row r="753" spans="1:50" hidden="1" outlineLevel="1">
      <c r="A753" t="s">
        <v>1890</v>
      </c>
      <c r="B753" t="s">
        <v>1883</v>
      </c>
      <c r="C753" s="1">
        <f t="shared" si="278"/>
        <v>16459</v>
      </c>
      <c r="D753" s="7">
        <f>RANK(N753,(N753:P753,Q753:AE753))</f>
        <v>1</v>
      </c>
      <c r="E753" s="7">
        <f>RANK(O753,(N753:P753,Q753:AE753))</f>
        <v>2</v>
      </c>
      <c r="F753" s="7">
        <f>IF(P753&gt;0,RANK(P753,(N753:P753,Q753:AE753)),0)</f>
        <v>0</v>
      </c>
      <c r="G753" s="1">
        <f t="shared" si="279"/>
        <v>422</v>
      </c>
      <c r="H753" s="2">
        <f t="shared" si="290"/>
        <v>2.5639467768394191E-2</v>
      </c>
      <c r="I753" s="2"/>
      <c r="J753" s="2">
        <f t="shared" si="281"/>
        <v>0.50069870587520504</v>
      </c>
      <c r="K753" s="2">
        <f t="shared" si="282"/>
        <v>0.47505923810681089</v>
      </c>
      <c r="L753" s="2">
        <f t="shared" si="283"/>
        <v>0</v>
      </c>
      <c r="M753" s="2">
        <f t="shared" si="284"/>
        <v>2.4242056017984071E-2</v>
      </c>
      <c r="N753" s="1">
        <v>8241</v>
      </c>
      <c r="O753" s="1">
        <v>7819</v>
      </c>
      <c r="Q753" s="1">
        <v>165</v>
      </c>
      <c r="R753" s="1">
        <v>223</v>
      </c>
      <c r="AA753" s="1">
        <v>11</v>
      </c>
      <c r="AG753" s="7">
        <f>IF(Q753&gt;0,RANK(Q753,(N753:P753,Q753:AE753)),0)</f>
        <v>4</v>
      </c>
      <c r="AH753" s="7">
        <f>IF(R753&gt;0,RANK(R753,(N753:P753,Q753:AE753)),0)</f>
        <v>3</v>
      </c>
      <c r="AI753" s="7">
        <f>IF(T753&gt;0,RANK(T753,(N753:P753,Q753:AE753)),0)</f>
        <v>0</v>
      </c>
      <c r="AJ753" s="7">
        <f>IF(S753&gt;0,RANK(S753,(N753:P753,Q753:AE753)),0)</f>
        <v>0</v>
      </c>
      <c r="AK753" s="2">
        <f t="shared" si="285"/>
        <v>1.0024910383376875E-2</v>
      </c>
      <c r="AL753" s="2">
        <f t="shared" si="286"/>
        <v>1.3548818275715415E-2</v>
      </c>
      <c r="AM753" s="2">
        <f t="shared" si="287"/>
        <v>0</v>
      </c>
      <c r="AN753" s="2">
        <f t="shared" si="288"/>
        <v>0</v>
      </c>
      <c r="AP753" t="s">
        <v>1890</v>
      </c>
      <c r="AQ753" t="s">
        <v>1883</v>
      </c>
      <c r="AR753">
        <v>4</v>
      </c>
      <c r="AT753" s="104">
        <v>19</v>
      </c>
      <c r="AU753" s="102">
        <v>49</v>
      </c>
      <c r="AV753" s="108">
        <f t="shared" si="289"/>
        <v>19049</v>
      </c>
      <c r="AX753" s="7" t="s">
        <v>538</v>
      </c>
    </row>
    <row r="754" spans="1:50" hidden="1" outlineLevel="1">
      <c r="A754" t="s">
        <v>2077</v>
      </c>
      <c r="B754" t="s">
        <v>1883</v>
      </c>
      <c r="C754" s="1">
        <f t="shared" si="278"/>
        <v>3074</v>
      </c>
      <c r="D754" s="7">
        <f>RANK(N754,(N754:P754,Q754:AE754))</f>
        <v>1</v>
      </c>
      <c r="E754" s="7">
        <f>RANK(O754,(N754:P754,Q754:AE754))</f>
        <v>2</v>
      </c>
      <c r="F754" s="7">
        <f>IF(P754&gt;0,RANK(P754,(N754:P754,Q754:AE754)),0)</f>
        <v>0</v>
      </c>
      <c r="G754" s="1">
        <f t="shared" si="279"/>
        <v>169</v>
      </c>
      <c r="H754" s="2">
        <f t="shared" si="290"/>
        <v>5.4977228366948599E-2</v>
      </c>
      <c r="I754" s="2"/>
      <c r="J754" s="2">
        <f t="shared" si="281"/>
        <v>0.51431359791802211</v>
      </c>
      <c r="K754" s="2">
        <f t="shared" si="282"/>
        <v>0.45933636955107354</v>
      </c>
      <c r="L754" s="2">
        <f t="shared" si="283"/>
        <v>0</v>
      </c>
      <c r="M754" s="2">
        <f t="shared" si="284"/>
        <v>2.6350032530904344E-2</v>
      </c>
      <c r="N754" s="1">
        <v>1581</v>
      </c>
      <c r="O754" s="1">
        <v>1412</v>
      </c>
      <c r="Q754" s="1">
        <v>43</v>
      </c>
      <c r="R754" s="1">
        <v>37</v>
      </c>
      <c r="AA754" s="1">
        <v>1</v>
      </c>
      <c r="AG754" s="7">
        <f>IF(Q754&gt;0,RANK(Q754,(N754:P754,Q754:AE754)),0)</f>
        <v>3</v>
      </c>
      <c r="AH754" s="7">
        <f>IF(R754&gt;0,RANK(R754,(N754:P754,Q754:AE754)),0)</f>
        <v>4</v>
      </c>
      <c r="AI754" s="7">
        <f>IF(T754&gt;0,RANK(T754,(N754:P754,Q754:AE754)),0)</f>
        <v>0</v>
      </c>
      <c r="AJ754" s="7">
        <f>IF(S754&gt;0,RANK(S754,(N754:P754,Q754:AE754)),0)</f>
        <v>0</v>
      </c>
      <c r="AK754" s="2">
        <f t="shared" si="285"/>
        <v>1.398828887443071E-2</v>
      </c>
      <c r="AL754" s="2">
        <f t="shared" si="286"/>
        <v>1.2036434612882238E-2</v>
      </c>
      <c r="AM754" s="2">
        <f t="shared" si="287"/>
        <v>0</v>
      </c>
      <c r="AN754" s="2">
        <f t="shared" si="288"/>
        <v>0</v>
      </c>
      <c r="AP754" t="s">
        <v>2077</v>
      </c>
      <c r="AQ754" t="s">
        <v>1883</v>
      </c>
      <c r="AR754">
        <v>3</v>
      </c>
      <c r="AT754" s="104">
        <v>19</v>
      </c>
      <c r="AU754" s="102">
        <v>51</v>
      </c>
      <c r="AV754" s="108">
        <f t="shared" si="289"/>
        <v>19051</v>
      </c>
      <c r="AX754" s="7" t="s">
        <v>538</v>
      </c>
    </row>
    <row r="755" spans="1:50" hidden="1" outlineLevel="1">
      <c r="A755" t="s">
        <v>2270</v>
      </c>
      <c r="B755" t="s">
        <v>1883</v>
      </c>
      <c r="C755" s="1">
        <f t="shared" si="278"/>
        <v>2939</v>
      </c>
      <c r="D755" s="7">
        <f>RANK(N755,(N755:P755,Q755:AE755))</f>
        <v>1</v>
      </c>
      <c r="E755" s="7">
        <f>RANK(O755,(N755:P755,Q755:AE755))</f>
        <v>2</v>
      </c>
      <c r="F755" s="7">
        <f>IF(P755&gt;0,RANK(P755,(N755:P755,Q755:AE755)),0)</f>
        <v>0</v>
      </c>
      <c r="G755" s="1">
        <f t="shared" si="279"/>
        <v>202</v>
      </c>
      <c r="H755" s="2">
        <f t="shared" si="290"/>
        <v>6.8730860837019389E-2</v>
      </c>
      <c r="I755" s="2"/>
      <c r="J755" s="2">
        <f t="shared" si="281"/>
        <v>0.51718271520925485</v>
      </c>
      <c r="K755" s="2">
        <f t="shared" si="282"/>
        <v>0.44845185437223545</v>
      </c>
      <c r="L755" s="2">
        <f t="shared" si="283"/>
        <v>0</v>
      </c>
      <c r="M755" s="2">
        <f t="shared" si="284"/>
        <v>3.4365430418509701E-2</v>
      </c>
      <c r="N755" s="1">
        <v>1520</v>
      </c>
      <c r="O755" s="1">
        <v>1318</v>
      </c>
      <c r="Q755" s="1">
        <v>41</v>
      </c>
      <c r="R755" s="1">
        <v>59</v>
      </c>
      <c r="AA755" s="1">
        <v>1</v>
      </c>
      <c r="AG755" s="7">
        <f>IF(Q755&gt;0,RANK(Q755,(N755:P755,Q755:AE755)),0)</f>
        <v>4</v>
      </c>
      <c r="AH755" s="7">
        <f>IF(R755&gt;0,RANK(R755,(N755:P755,Q755:AE755)),0)</f>
        <v>3</v>
      </c>
      <c r="AI755" s="7">
        <f>IF(T755&gt;0,RANK(T755,(N755:P755,Q755:AE755)),0)</f>
        <v>0</v>
      </c>
      <c r="AJ755" s="7">
        <f>IF(S755&gt;0,RANK(S755,(N755:P755,Q755:AE755)),0)</f>
        <v>0</v>
      </c>
      <c r="AK755" s="2">
        <f t="shared" si="285"/>
        <v>1.3950323239197007E-2</v>
      </c>
      <c r="AL755" s="2">
        <f t="shared" si="286"/>
        <v>2.0074855392990813E-2</v>
      </c>
      <c r="AM755" s="2">
        <f t="shared" si="287"/>
        <v>0</v>
      </c>
      <c r="AN755" s="2">
        <f t="shared" si="288"/>
        <v>0</v>
      </c>
      <c r="AP755" t="s">
        <v>2270</v>
      </c>
      <c r="AQ755" t="s">
        <v>1883</v>
      </c>
      <c r="AR755">
        <v>3</v>
      </c>
      <c r="AT755" s="104">
        <v>19</v>
      </c>
      <c r="AU755" s="102">
        <v>53</v>
      </c>
      <c r="AV755" s="108">
        <f t="shared" si="289"/>
        <v>19053</v>
      </c>
      <c r="AX755" s="7" t="s">
        <v>538</v>
      </c>
    </row>
    <row r="756" spans="1:50" hidden="1" outlineLevel="1">
      <c r="A756" t="s">
        <v>629</v>
      </c>
      <c r="B756" t="s">
        <v>1883</v>
      </c>
      <c r="C756" s="1">
        <f t="shared" si="278"/>
        <v>6313</v>
      </c>
      <c r="D756" s="7">
        <f>RANK(N756,(N756:P756,Q756:AE756))</f>
        <v>1</v>
      </c>
      <c r="E756" s="7">
        <f>RANK(O756,(N756:P756,Q756:AE756))</f>
        <v>2</v>
      </c>
      <c r="F756" s="7">
        <f>IF(P756&gt;0,RANK(P756,(N756:P756,Q756:AE756)),0)</f>
        <v>0</v>
      </c>
      <c r="G756" s="1">
        <f t="shared" si="279"/>
        <v>84</v>
      </c>
      <c r="H756" s="2">
        <f t="shared" si="290"/>
        <v>1.3305876762236655E-2</v>
      </c>
      <c r="I756" s="2"/>
      <c r="J756" s="2">
        <f t="shared" si="281"/>
        <v>0.4921590369079677</v>
      </c>
      <c r="K756" s="2">
        <f t="shared" si="282"/>
        <v>0.47885316014573104</v>
      </c>
      <c r="L756" s="2">
        <f t="shared" si="283"/>
        <v>0</v>
      </c>
      <c r="M756" s="2">
        <f t="shared" si="284"/>
        <v>2.8987802946301267E-2</v>
      </c>
      <c r="N756" s="1">
        <v>3107</v>
      </c>
      <c r="O756" s="1">
        <v>3023</v>
      </c>
      <c r="Q756" s="1">
        <v>71</v>
      </c>
      <c r="R756" s="1">
        <v>111</v>
      </c>
      <c r="AA756" s="1">
        <v>1</v>
      </c>
      <c r="AG756" s="7">
        <f>IF(Q756&gt;0,RANK(Q756,(N756:P756,Q756:AE756)),0)</f>
        <v>4</v>
      </c>
      <c r="AH756" s="7">
        <f>IF(R756&gt;0,RANK(R756,(N756:P756,Q756:AE756)),0)</f>
        <v>3</v>
      </c>
      <c r="AI756" s="7">
        <f>IF(T756&gt;0,RANK(T756,(N756:P756,Q756:AE756)),0)</f>
        <v>0</v>
      </c>
      <c r="AJ756" s="7">
        <f>IF(S756&gt;0,RANK(S756,(N756:P756,Q756:AE756)),0)</f>
        <v>0</v>
      </c>
      <c r="AK756" s="2">
        <f t="shared" si="285"/>
        <v>1.1246633929985744E-2</v>
      </c>
      <c r="AL756" s="2">
        <f t="shared" si="286"/>
        <v>1.7582765721527008E-2</v>
      </c>
      <c r="AM756" s="2">
        <f t="shared" si="287"/>
        <v>0</v>
      </c>
      <c r="AN756" s="2">
        <f t="shared" si="288"/>
        <v>0</v>
      </c>
      <c r="AP756" t="s">
        <v>629</v>
      </c>
      <c r="AQ756" t="s">
        <v>1883</v>
      </c>
      <c r="AR756">
        <v>2</v>
      </c>
      <c r="AT756" s="104">
        <v>19</v>
      </c>
      <c r="AU756" s="102">
        <v>55</v>
      </c>
      <c r="AV756" s="108">
        <f t="shared" si="289"/>
        <v>19055</v>
      </c>
      <c r="AX756" s="7" t="s">
        <v>538</v>
      </c>
    </row>
    <row r="757" spans="1:50" hidden="1" outlineLevel="1">
      <c r="A757" t="s">
        <v>1478</v>
      </c>
      <c r="B757" t="s">
        <v>1883</v>
      </c>
      <c r="C757" s="1">
        <f t="shared" si="278"/>
        <v>15236</v>
      </c>
      <c r="D757" s="7">
        <f>RANK(N757,(N757:P757,Q757:AE757))</f>
        <v>1</v>
      </c>
      <c r="E757" s="7">
        <f>RANK(O757,(N757:P757,Q757:AE757))</f>
        <v>2</v>
      </c>
      <c r="F757" s="7">
        <f>IF(P757&gt;0,RANK(P757,(N757:P757,Q757:AE757)),0)</f>
        <v>0</v>
      </c>
      <c r="G757" s="1">
        <f t="shared" si="279"/>
        <v>3082</v>
      </c>
      <c r="H757" s="2">
        <f t="shared" si="290"/>
        <v>0.20228406405880808</v>
      </c>
      <c r="I757" s="2"/>
      <c r="J757" s="2">
        <f t="shared" si="281"/>
        <v>0.5864400105014439</v>
      </c>
      <c r="K757" s="2">
        <f t="shared" si="282"/>
        <v>0.38415594644263584</v>
      </c>
      <c r="L757" s="2">
        <f t="shared" si="283"/>
        <v>0</v>
      </c>
      <c r="M757" s="2">
        <f t="shared" si="284"/>
        <v>2.9404043055920259E-2</v>
      </c>
      <c r="N757" s="1">
        <v>8935</v>
      </c>
      <c r="O757" s="1">
        <v>5853</v>
      </c>
      <c r="Q757" s="1">
        <v>206</v>
      </c>
      <c r="R757" s="1">
        <v>234</v>
      </c>
      <c r="AA757" s="1">
        <v>8</v>
      </c>
      <c r="AG757" s="7">
        <f>IF(Q757&gt;0,RANK(Q757,(N757:P757,Q757:AE757)),0)</f>
        <v>4</v>
      </c>
      <c r="AH757" s="7">
        <f>IF(R757&gt;0,RANK(R757,(N757:P757,Q757:AE757)),0)</f>
        <v>3</v>
      </c>
      <c r="AI757" s="7">
        <f>IF(T757&gt;0,RANK(T757,(N757:P757,Q757:AE757)),0)</f>
        <v>0</v>
      </c>
      <c r="AJ757" s="7">
        <f>IF(S757&gt;0,RANK(S757,(N757:P757,Q757:AE757)),0)</f>
        <v>0</v>
      </c>
      <c r="AK757" s="2">
        <f t="shared" si="285"/>
        <v>1.3520609083749016E-2</v>
      </c>
      <c r="AL757" s="2">
        <f t="shared" si="286"/>
        <v>1.5358361774744027E-2</v>
      </c>
      <c r="AM757" s="2">
        <f t="shared" si="287"/>
        <v>0</v>
      </c>
      <c r="AN757" s="2">
        <f t="shared" si="288"/>
        <v>0</v>
      </c>
      <c r="AP757" t="s">
        <v>1478</v>
      </c>
      <c r="AQ757" t="s">
        <v>1883</v>
      </c>
      <c r="AR757">
        <v>3</v>
      </c>
      <c r="AT757" s="104">
        <v>19</v>
      </c>
      <c r="AU757" s="102">
        <v>57</v>
      </c>
      <c r="AV757" s="108">
        <f t="shared" si="289"/>
        <v>19057</v>
      </c>
      <c r="AX757" s="7" t="s">
        <v>538</v>
      </c>
    </row>
    <row r="758" spans="1:50" hidden="1" outlineLevel="1">
      <c r="A758" t="s">
        <v>1928</v>
      </c>
      <c r="B758" t="s">
        <v>1883</v>
      </c>
      <c r="C758" s="1">
        <f t="shared" si="278"/>
        <v>6656</v>
      </c>
      <c r="D758" s="7">
        <f>RANK(N758,(N758:P758,Q758:AE758))</f>
        <v>2</v>
      </c>
      <c r="E758" s="7">
        <f>RANK(O758,(N758:P758,Q758:AE758))</f>
        <v>1</v>
      </c>
      <c r="F758" s="7">
        <f>IF(P758&gt;0,RANK(P758,(N758:P758,Q758:AE758)),0)</f>
        <v>0</v>
      </c>
      <c r="G758" s="1">
        <f t="shared" si="279"/>
        <v>20</v>
      </c>
      <c r="H758" s="2">
        <f t="shared" si="290"/>
        <v>3.0048076923076925E-3</v>
      </c>
      <c r="I758" s="2"/>
      <c r="J758" s="2">
        <f t="shared" si="281"/>
        <v>0.48903245192307693</v>
      </c>
      <c r="K758" s="2">
        <f t="shared" si="282"/>
        <v>0.49203725961538464</v>
      </c>
      <c r="L758" s="2">
        <f t="shared" si="283"/>
        <v>0</v>
      </c>
      <c r="M758" s="2">
        <f t="shared" si="284"/>
        <v>1.8930288461538491E-2</v>
      </c>
      <c r="N758" s="1">
        <v>3255</v>
      </c>
      <c r="O758" s="1">
        <v>3275</v>
      </c>
      <c r="Q758" s="1">
        <v>75</v>
      </c>
      <c r="R758" s="1">
        <v>48</v>
      </c>
      <c r="AA758" s="1">
        <v>3</v>
      </c>
      <c r="AG758" s="7">
        <f>IF(Q758&gt;0,RANK(Q758,(N758:P758,Q758:AE758)),0)</f>
        <v>3</v>
      </c>
      <c r="AH758" s="7">
        <f>IF(R758&gt;0,RANK(R758,(N758:P758,Q758:AE758)),0)</f>
        <v>4</v>
      </c>
      <c r="AI758" s="7">
        <f>IF(T758&gt;0,RANK(T758,(N758:P758,Q758:AE758)),0)</f>
        <v>0</v>
      </c>
      <c r="AJ758" s="7">
        <f>IF(S758&gt;0,RANK(S758,(N758:P758,Q758:AE758)),0)</f>
        <v>0</v>
      </c>
      <c r="AK758" s="2">
        <f t="shared" si="285"/>
        <v>1.1268028846153846E-2</v>
      </c>
      <c r="AL758" s="2">
        <f t="shared" si="286"/>
        <v>7.2115384615384619E-3</v>
      </c>
      <c r="AM758" s="2">
        <f t="shared" si="287"/>
        <v>0</v>
      </c>
      <c r="AN758" s="2">
        <f t="shared" si="288"/>
        <v>0</v>
      </c>
      <c r="AP758" t="s">
        <v>1928</v>
      </c>
      <c r="AQ758" t="s">
        <v>1883</v>
      </c>
      <c r="AR758">
        <v>5</v>
      </c>
      <c r="AT758" s="104">
        <v>19</v>
      </c>
      <c r="AU758" s="102">
        <v>59</v>
      </c>
      <c r="AV758" s="108">
        <f t="shared" si="289"/>
        <v>19059</v>
      </c>
      <c r="AX758" s="7" t="s">
        <v>538</v>
      </c>
    </row>
    <row r="759" spans="1:50" hidden="1" outlineLevel="1">
      <c r="A759" t="s">
        <v>1392</v>
      </c>
      <c r="B759" t="s">
        <v>1883</v>
      </c>
      <c r="C759" s="1">
        <f t="shared" si="278"/>
        <v>32277</v>
      </c>
      <c r="D759" s="7">
        <f>RANK(N759,(N759:P759,Q759:AE759))</f>
        <v>1</v>
      </c>
      <c r="E759" s="7">
        <f>RANK(O759,(N759:P759,Q759:AE759))</f>
        <v>2</v>
      </c>
      <c r="F759" s="7">
        <f>IF(P759&gt;0,RANK(P759,(N759:P759,Q759:AE759)),0)</f>
        <v>0</v>
      </c>
      <c r="G759" s="1">
        <f t="shared" si="279"/>
        <v>6300</v>
      </c>
      <c r="H759" s="2">
        <f t="shared" si="290"/>
        <v>0.1951854261548471</v>
      </c>
      <c r="I759" s="2"/>
      <c r="J759" s="2">
        <f t="shared" si="281"/>
        <v>0.58592806022864574</v>
      </c>
      <c r="K759" s="2">
        <f t="shared" si="282"/>
        <v>0.39074263407379867</v>
      </c>
      <c r="L759" s="2">
        <f t="shared" si="283"/>
        <v>0</v>
      </c>
      <c r="M759" s="2">
        <f t="shared" si="284"/>
        <v>2.3329305697555591E-2</v>
      </c>
      <c r="N759" s="1">
        <v>18912</v>
      </c>
      <c r="O759" s="1">
        <v>12612</v>
      </c>
      <c r="Q759" s="1">
        <v>482</v>
      </c>
      <c r="R759" s="1">
        <v>248</v>
      </c>
      <c r="AA759" s="1">
        <v>23</v>
      </c>
      <c r="AG759" s="7">
        <f>IF(Q759&gt;0,RANK(Q759,(N759:P759,Q759:AE759)),0)</f>
        <v>3</v>
      </c>
      <c r="AH759" s="7">
        <f>IF(R759&gt;0,RANK(R759,(N759:P759,Q759:AE759)),0)</f>
        <v>4</v>
      </c>
      <c r="AI759" s="7">
        <f>IF(T759&gt;0,RANK(T759,(N759:P759,Q759:AE759)),0)</f>
        <v>0</v>
      </c>
      <c r="AJ759" s="7">
        <f>IF(S759&gt;0,RANK(S759,(N759:P759,Q759:AE759)),0)</f>
        <v>0</v>
      </c>
      <c r="AK759" s="2">
        <f t="shared" si="285"/>
        <v>1.4933234191529572E-2</v>
      </c>
      <c r="AL759" s="2">
        <f t="shared" si="286"/>
        <v>7.6834897914923941E-3</v>
      </c>
      <c r="AM759" s="2">
        <f t="shared" si="287"/>
        <v>0</v>
      </c>
      <c r="AN759" s="2">
        <f t="shared" si="288"/>
        <v>0</v>
      </c>
      <c r="AP759" t="s">
        <v>1392</v>
      </c>
      <c r="AQ759" t="s">
        <v>1883</v>
      </c>
      <c r="AR759">
        <v>2</v>
      </c>
      <c r="AT759" s="104">
        <v>19</v>
      </c>
      <c r="AU759" s="102">
        <v>61</v>
      </c>
      <c r="AV759" s="108">
        <f t="shared" si="289"/>
        <v>19061</v>
      </c>
      <c r="AX759" s="7" t="s">
        <v>538</v>
      </c>
    </row>
    <row r="760" spans="1:50" hidden="1" outlineLevel="1">
      <c r="A760" t="s">
        <v>2237</v>
      </c>
      <c r="B760" t="s">
        <v>1883</v>
      </c>
      <c r="C760" s="1">
        <f t="shared" si="278"/>
        <v>3364</v>
      </c>
      <c r="D760" s="7">
        <f>RANK(N760,(N760:P760,Q760:AE760))</f>
        <v>1</v>
      </c>
      <c r="E760" s="7">
        <f>RANK(O760,(N760:P760,Q760:AE760))</f>
        <v>2</v>
      </c>
      <c r="F760" s="7">
        <f>IF(P760&gt;0,RANK(P760,(N760:P760,Q760:AE760)),0)</f>
        <v>0</v>
      </c>
      <c r="G760" s="1">
        <f t="shared" si="279"/>
        <v>310</v>
      </c>
      <c r="H760" s="2">
        <f t="shared" si="290"/>
        <v>9.2152199762187872E-2</v>
      </c>
      <c r="I760" s="2"/>
      <c r="J760" s="2">
        <f t="shared" si="281"/>
        <v>0.53686087990487519</v>
      </c>
      <c r="K760" s="2">
        <f t="shared" si="282"/>
        <v>0.44470868014268727</v>
      </c>
      <c r="L760" s="2">
        <f t="shared" si="283"/>
        <v>0</v>
      </c>
      <c r="M760" s="2">
        <f t="shared" si="284"/>
        <v>1.8430439952437538E-2</v>
      </c>
      <c r="N760" s="1">
        <v>1806</v>
      </c>
      <c r="O760" s="1">
        <v>1496</v>
      </c>
      <c r="Q760" s="1">
        <v>38</v>
      </c>
      <c r="R760" s="1">
        <v>20</v>
      </c>
      <c r="AA760" s="1">
        <v>4</v>
      </c>
      <c r="AG760" s="7">
        <f>IF(Q760&gt;0,RANK(Q760,(N760:P760,Q760:AE760)),0)</f>
        <v>3</v>
      </c>
      <c r="AH760" s="7">
        <f>IF(R760&gt;0,RANK(R760,(N760:P760,Q760:AE760)),0)</f>
        <v>4</v>
      </c>
      <c r="AI760" s="7">
        <f>IF(T760&gt;0,RANK(T760,(N760:P760,Q760:AE760)),0)</f>
        <v>0</v>
      </c>
      <c r="AJ760" s="7">
        <f>IF(S760&gt;0,RANK(S760,(N760:P760,Q760:AE760)),0)</f>
        <v>0</v>
      </c>
      <c r="AK760" s="2">
        <f t="shared" si="285"/>
        <v>1.1296076099881093E-2</v>
      </c>
      <c r="AL760" s="2">
        <f t="shared" si="286"/>
        <v>5.945303210463734E-3</v>
      </c>
      <c r="AM760" s="2">
        <f t="shared" si="287"/>
        <v>0</v>
      </c>
      <c r="AN760" s="2">
        <f t="shared" si="288"/>
        <v>0</v>
      </c>
      <c r="AP760" t="s">
        <v>2237</v>
      </c>
      <c r="AQ760" t="s">
        <v>1883</v>
      </c>
      <c r="AR760">
        <v>5</v>
      </c>
      <c r="AT760" s="104">
        <v>19</v>
      </c>
      <c r="AU760" s="102">
        <v>63</v>
      </c>
      <c r="AV760" s="108">
        <f t="shared" si="289"/>
        <v>19063</v>
      </c>
      <c r="AX760" s="7" t="s">
        <v>538</v>
      </c>
    </row>
    <row r="761" spans="1:50" hidden="1" outlineLevel="1">
      <c r="A761" t="s">
        <v>1709</v>
      </c>
      <c r="B761" t="s">
        <v>1883</v>
      </c>
      <c r="C761" s="1">
        <f t="shared" ref="C761:C792" si="291">SUM(N761:AE761)</f>
        <v>7847</v>
      </c>
      <c r="D761" s="7">
        <f>RANK(N761,(N761:P761,Q761:AE761))</f>
        <v>1</v>
      </c>
      <c r="E761" s="7">
        <f>RANK(O761,(N761:P761,Q761:AE761))</f>
        <v>2</v>
      </c>
      <c r="F761" s="7">
        <f>IF(P761&gt;0,RANK(P761,(N761:P761,Q761:AE761)),0)</f>
        <v>0</v>
      </c>
      <c r="G761" s="1">
        <f t="shared" ref="G761:G792" si="292">MAX(N761:P761)-LARGE(N761:P761,2)</f>
        <v>502</v>
      </c>
      <c r="H761" s="2">
        <f t="shared" si="290"/>
        <v>6.397349305467058E-2</v>
      </c>
      <c r="I761" s="2"/>
      <c r="J761" s="2">
        <f t="shared" ref="J761:J792" si="293">IF($C761=0,"-",N761/$C761)</f>
        <v>0.5214731744615777</v>
      </c>
      <c r="K761" s="2">
        <f t="shared" ref="K761:K792" si="294">IF($C761=0,"-",O761/$C761)</f>
        <v>0.45749968140690711</v>
      </c>
      <c r="L761" s="2">
        <f t="shared" ref="L761:L792" si="295">IF($C761=0,"-",P761/$C761)</f>
        <v>0</v>
      </c>
      <c r="M761" s="2">
        <f t="shared" ref="M761:M792" si="296">IF(C761=0,"-",(1-J761-K761-L761))</f>
        <v>2.1027144131515185E-2</v>
      </c>
      <c r="N761" s="1">
        <v>4092</v>
      </c>
      <c r="O761" s="1">
        <v>3590</v>
      </c>
      <c r="Q761" s="1">
        <v>82</v>
      </c>
      <c r="R761" s="1">
        <v>78</v>
      </c>
      <c r="AA761" s="1">
        <v>5</v>
      </c>
      <c r="AG761" s="7">
        <f>IF(Q761&gt;0,RANK(Q761,(N761:P761,Q761:AE761)),0)</f>
        <v>3</v>
      </c>
      <c r="AH761" s="7">
        <f>IF(R761&gt;0,RANK(R761,(N761:P761,Q761:AE761)),0)</f>
        <v>4</v>
      </c>
      <c r="AI761" s="7">
        <f>IF(T761&gt;0,RANK(T761,(N761:P761,Q761:AE761)),0)</f>
        <v>0</v>
      </c>
      <c r="AJ761" s="7">
        <f>IF(S761&gt;0,RANK(S761,(N761:P761,Q761:AE761)),0)</f>
        <v>0</v>
      </c>
      <c r="AK761" s="2">
        <f t="shared" ref="AK761:AK792" si="297">IF($C761=0,"-",Q761/$C761)</f>
        <v>1.0449853447177266E-2</v>
      </c>
      <c r="AL761" s="2">
        <f t="shared" ref="AL761:AL792" si="298">IF($C761=0,"-",R761/$C761)</f>
        <v>9.9401044985344723E-3</v>
      </c>
      <c r="AM761" s="2">
        <f t="shared" ref="AM761:AM792" si="299">IF($C761=0,"-",T761/$C761)</f>
        <v>0</v>
      </c>
      <c r="AN761" s="2">
        <f t="shared" ref="AN761:AN792" si="300">IF($C761=0,"-",S761/$C761)</f>
        <v>0</v>
      </c>
      <c r="AP761" t="s">
        <v>1709</v>
      </c>
      <c r="AQ761" t="s">
        <v>1883</v>
      </c>
      <c r="AR761">
        <v>2</v>
      </c>
      <c r="AT761" s="104">
        <v>19</v>
      </c>
      <c r="AU761" s="102">
        <v>65</v>
      </c>
      <c r="AV761" s="108">
        <f t="shared" ref="AV761:AV792" si="301">AT761*1000+AU761</f>
        <v>19065</v>
      </c>
      <c r="AX761" s="7" t="s">
        <v>538</v>
      </c>
    </row>
    <row r="762" spans="1:50" hidden="1" outlineLevel="1">
      <c r="A762" t="s">
        <v>1355</v>
      </c>
      <c r="B762" t="s">
        <v>1883</v>
      </c>
      <c r="C762" s="1">
        <f t="shared" si="291"/>
        <v>5496</v>
      </c>
      <c r="D762" s="7">
        <f>RANK(N762,(N762:P762,Q762:AE762))</f>
        <v>1</v>
      </c>
      <c r="E762" s="7">
        <f>RANK(O762,(N762:P762,Q762:AE762))</f>
        <v>2</v>
      </c>
      <c r="F762" s="7">
        <f>IF(P762&gt;0,RANK(P762,(N762:P762,Q762:AE762)),0)</f>
        <v>0</v>
      </c>
      <c r="G762" s="1">
        <f t="shared" si="292"/>
        <v>963</v>
      </c>
      <c r="H762" s="2">
        <f t="shared" si="290"/>
        <v>0.17521834061135372</v>
      </c>
      <c r="I762" s="2"/>
      <c r="J762" s="2">
        <f t="shared" si="293"/>
        <v>0.57314410480349343</v>
      </c>
      <c r="K762" s="2">
        <f t="shared" si="294"/>
        <v>0.39792576419213976</v>
      </c>
      <c r="L762" s="2">
        <f t="shared" si="295"/>
        <v>0</v>
      </c>
      <c r="M762" s="2">
        <f t="shared" si="296"/>
        <v>2.893013100436681E-2</v>
      </c>
      <c r="N762" s="1">
        <v>3150</v>
      </c>
      <c r="O762" s="1">
        <v>2187</v>
      </c>
      <c r="Q762" s="1">
        <v>92</v>
      </c>
      <c r="R762" s="1">
        <v>66</v>
      </c>
      <c r="AA762" s="1">
        <v>1</v>
      </c>
      <c r="AG762" s="7">
        <f>IF(Q762&gt;0,RANK(Q762,(N762:P762,Q762:AE762)),0)</f>
        <v>3</v>
      </c>
      <c r="AH762" s="7">
        <f>IF(R762&gt;0,RANK(R762,(N762:P762,Q762:AE762)),0)</f>
        <v>4</v>
      </c>
      <c r="AI762" s="7">
        <f>IF(T762&gt;0,RANK(T762,(N762:P762,Q762:AE762)),0)</f>
        <v>0</v>
      </c>
      <c r="AJ762" s="7">
        <f>IF(S762&gt;0,RANK(S762,(N762:P762,Q762:AE762)),0)</f>
        <v>0</v>
      </c>
      <c r="AK762" s="2">
        <f t="shared" si="297"/>
        <v>1.6739446870451237E-2</v>
      </c>
      <c r="AL762" s="2">
        <f t="shared" si="298"/>
        <v>1.2008733624454149E-2</v>
      </c>
      <c r="AM762" s="2">
        <f t="shared" si="299"/>
        <v>0</v>
      </c>
      <c r="AN762" s="2">
        <f t="shared" si="300"/>
        <v>0</v>
      </c>
      <c r="AP762" t="s">
        <v>1355</v>
      </c>
      <c r="AQ762" t="s">
        <v>1883</v>
      </c>
      <c r="AR762">
        <v>2</v>
      </c>
      <c r="AT762" s="104">
        <v>19</v>
      </c>
      <c r="AU762" s="102">
        <v>67</v>
      </c>
      <c r="AV762" s="108">
        <f t="shared" si="301"/>
        <v>19067</v>
      </c>
      <c r="AX762" s="7" t="s">
        <v>538</v>
      </c>
    </row>
    <row r="763" spans="1:50" hidden="1" outlineLevel="1">
      <c r="A763" t="s">
        <v>957</v>
      </c>
      <c r="B763" t="s">
        <v>1883</v>
      </c>
      <c r="C763" s="1">
        <f t="shared" si="291"/>
        <v>4101</v>
      </c>
      <c r="D763" s="7">
        <f>RANK(N763,(N763:P763,Q763:AE763))</f>
        <v>1</v>
      </c>
      <c r="E763" s="7">
        <f>RANK(O763,(N763:P763,Q763:AE763))</f>
        <v>2</v>
      </c>
      <c r="F763" s="7">
        <f>IF(P763&gt;0,RANK(P763,(N763:P763,Q763:AE763)),0)</f>
        <v>0</v>
      </c>
      <c r="G763" s="1">
        <f t="shared" si="292"/>
        <v>400</v>
      </c>
      <c r="H763" s="2">
        <f t="shared" si="290"/>
        <v>9.7537186052182395E-2</v>
      </c>
      <c r="I763" s="2"/>
      <c r="J763" s="2">
        <f t="shared" si="293"/>
        <v>0.51621555718117529</v>
      </c>
      <c r="K763" s="2">
        <f t="shared" si="294"/>
        <v>0.41867837112899292</v>
      </c>
      <c r="L763" s="2">
        <f t="shared" si="295"/>
        <v>0</v>
      </c>
      <c r="M763" s="2">
        <f t="shared" si="296"/>
        <v>6.510607168983179E-2</v>
      </c>
      <c r="N763" s="1">
        <v>2117</v>
      </c>
      <c r="O763" s="1">
        <v>1717</v>
      </c>
      <c r="Q763" s="1">
        <v>87</v>
      </c>
      <c r="R763" s="1">
        <v>120</v>
      </c>
      <c r="AA763" s="1">
        <v>60</v>
      </c>
      <c r="AG763" s="7">
        <f>IF(Q763&gt;0,RANK(Q763,(N763:P763,Q763:AE763)),0)</f>
        <v>4</v>
      </c>
      <c r="AH763" s="7">
        <f>IF(R763&gt;0,RANK(R763,(N763:P763,Q763:AE763)),0)</f>
        <v>3</v>
      </c>
      <c r="AI763" s="7">
        <f>IF(T763&gt;0,RANK(T763,(N763:P763,Q763:AE763)),0)</f>
        <v>0</v>
      </c>
      <c r="AJ763" s="7">
        <f>IF(S763&gt;0,RANK(S763,(N763:P763,Q763:AE763)),0)</f>
        <v>0</v>
      </c>
      <c r="AK763" s="2">
        <f t="shared" si="297"/>
        <v>2.121433796634967E-2</v>
      </c>
      <c r="AL763" s="2">
        <f t="shared" si="298"/>
        <v>2.9261155815654718E-2</v>
      </c>
      <c r="AM763" s="2">
        <f t="shared" si="299"/>
        <v>0</v>
      </c>
      <c r="AN763" s="2">
        <f t="shared" si="300"/>
        <v>0</v>
      </c>
      <c r="AP763" t="s">
        <v>957</v>
      </c>
      <c r="AQ763" t="s">
        <v>1883</v>
      </c>
      <c r="AR763">
        <v>5</v>
      </c>
      <c r="AT763" s="104">
        <v>19</v>
      </c>
      <c r="AU763" s="102">
        <v>69</v>
      </c>
      <c r="AV763" s="108">
        <f t="shared" si="301"/>
        <v>19069</v>
      </c>
      <c r="AX763" s="7" t="s">
        <v>538</v>
      </c>
    </row>
    <row r="764" spans="1:50" hidden="1" outlineLevel="1">
      <c r="A764" t="s">
        <v>1850</v>
      </c>
      <c r="B764" t="s">
        <v>1883</v>
      </c>
      <c r="C764" s="1">
        <f t="shared" si="291"/>
        <v>2594</v>
      </c>
      <c r="D764" s="7">
        <f>RANK(N764,(N764:P764,Q764:AE764))</f>
        <v>2</v>
      </c>
      <c r="E764" s="7">
        <f>RANK(O764,(N764:P764,Q764:AE764))</f>
        <v>1</v>
      </c>
      <c r="F764" s="7">
        <f>IF(P764&gt;0,RANK(P764,(N764:P764,Q764:AE764)),0)</f>
        <v>0</v>
      </c>
      <c r="G764" s="1">
        <f t="shared" si="292"/>
        <v>274</v>
      </c>
      <c r="H764" s="2">
        <f t="shared" si="290"/>
        <v>0.10562837316885119</v>
      </c>
      <c r="I764" s="2"/>
      <c r="J764" s="2">
        <f t="shared" si="293"/>
        <v>0.4363916730917502</v>
      </c>
      <c r="K764" s="2">
        <f t="shared" si="294"/>
        <v>0.54202004626060141</v>
      </c>
      <c r="L764" s="2">
        <f t="shared" si="295"/>
        <v>0</v>
      </c>
      <c r="M764" s="2">
        <f t="shared" si="296"/>
        <v>2.1588280647648395E-2</v>
      </c>
      <c r="N764" s="1">
        <v>1132</v>
      </c>
      <c r="O764" s="1">
        <v>1406</v>
      </c>
      <c r="Q764" s="1">
        <v>36</v>
      </c>
      <c r="R764" s="1">
        <v>20</v>
      </c>
      <c r="AA764" s="1">
        <v>0</v>
      </c>
      <c r="AG764" s="7">
        <f>IF(Q764&gt;0,RANK(Q764,(N764:P764,Q764:AE764)),0)</f>
        <v>3</v>
      </c>
      <c r="AH764" s="7">
        <f>IF(R764&gt;0,RANK(R764,(N764:P764,Q764:AE764)),0)</f>
        <v>4</v>
      </c>
      <c r="AI764" s="7">
        <f>IF(T764&gt;0,RANK(T764,(N764:P764,Q764:AE764)),0)</f>
        <v>0</v>
      </c>
      <c r="AJ764" s="7">
        <f>IF(S764&gt;0,RANK(S764,(N764:P764,Q764:AE764)),0)</f>
        <v>0</v>
      </c>
      <c r="AK764" s="2">
        <f t="shared" si="297"/>
        <v>1.3878180416345412E-2</v>
      </c>
      <c r="AL764" s="2">
        <f t="shared" si="298"/>
        <v>7.7101002313030072E-3</v>
      </c>
      <c r="AM764" s="2">
        <f t="shared" si="299"/>
        <v>0</v>
      </c>
      <c r="AN764" s="2">
        <f t="shared" si="300"/>
        <v>0</v>
      </c>
      <c r="AP764" t="s">
        <v>1850</v>
      </c>
      <c r="AQ764" t="s">
        <v>1883</v>
      </c>
      <c r="AR764">
        <v>4</v>
      </c>
      <c r="AT764" s="104">
        <v>19</v>
      </c>
      <c r="AU764" s="102">
        <v>71</v>
      </c>
      <c r="AV764" s="108">
        <f t="shared" si="301"/>
        <v>19071</v>
      </c>
      <c r="AX764" s="7" t="s">
        <v>538</v>
      </c>
    </row>
    <row r="765" spans="1:50" hidden="1" outlineLevel="1">
      <c r="A765" t="s">
        <v>1193</v>
      </c>
      <c r="B765" t="s">
        <v>1883</v>
      </c>
      <c r="C765" s="1">
        <f t="shared" si="291"/>
        <v>3933</v>
      </c>
      <c r="D765" s="7">
        <f>RANK(N765,(N765:P765,Q765:AE765))</f>
        <v>1</v>
      </c>
      <c r="E765" s="7">
        <f>RANK(O765,(N765:P765,Q765:AE765))</f>
        <v>2</v>
      </c>
      <c r="F765" s="7">
        <f>IF(P765&gt;0,RANK(P765,(N765:P765,Q765:AE765)),0)</f>
        <v>0</v>
      </c>
      <c r="G765" s="1">
        <f t="shared" si="292"/>
        <v>735</v>
      </c>
      <c r="H765" s="2">
        <f t="shared" si="290"/>
        <v>0.18688024408848208</v>
      </c>
      <c r="I765" s="2"/>
      <c r="J765" s="2">
        <f t="shared" si="293"/>
        <v>0.58047292143401985</v>
      </c>
      <c r="K765" s="2">
        <f t="shared" si="294"/>
        <v>0.39359267734553777</v>
      </c>
      <c r="L765" s="2">
        <f t="shared" si="295"/>
        <v>0</v>
      </c>
      <c r="M765" s="2">
        <f t="shared" si="296"/>
        <v>2.5934401220442382E-2</v>
      </c>
      <c r="N765" s="1">
        <v>2283</v>
      </c>
      <c r="O765" s="1">
        <v>1548</v>
      </c>
      <c r="Q765" s="1">
        <v>52</v>
      </c>
      <c r="R765" s="1">
        <v>44</v>
      </c>
      <c r="AA765" s="1">
        <v>6</v>
      </c>
      <c r="AG765" s="7">
        <f>IF(Q765&gt;0,RANK(Q765,(N765:P765,Q765:AE765)),0)</f>
        <v>3</v>
      </c>
      <c r="AH765" s="7">
        <f>IF(R765&gt;0,RANK(R765,(N765:P765,Q765:AE765)),0)</f>
        <v>4</v>
      </c>
      <c r="AI765" s="7">
        <f>IF(T765&gt;0,RANK(T765,(N765:P765,Q765:AE765)),0)</f>
        <v>0</v>
      </c>
      <c r="AJ765" s="7">
        <f>IF(S765&gt;0,RANK(S765,(N765:P765,Q765:AE765)),0)</f>
        <v>0</v>
      </c>
      <c r="AK765" s="2">
        <f t="shared" si="297"/>
        <v>1.3221459445715738E-2</v>
      </c>
      <c r="AL765" s="2">
        <f t="shared" si="298"/>
        <v>1.1187388761759471E-2</v>
      </c>
      <c r="AM765" s="2">
        <f t="shared" si="299"/>
        <v>0</v>
      </c>
      <c r="AN765" s="2">
        <f t="shared" si="300"/>
        <v>0</v>
      </c>
      <c r="AP765" t="s">
        <v>1193</v>
      </c>
      <c r="AQ765" t="s">
        <v>1883</v>
      </c>
      <c r="AR765">
        <v>5</v>
      </c>
      <c r="AT765" s="104">
        <v>19</v>
      </c>
      <c r="AU765" s="102">
        <v>73</v>
      </c>
      <c r="AV765" s="108">
        <f t="shared" si="301"/>
        <v>19073</v>
      </c>
      <c r="AX765" s="7" t="s">
        <v>538</v>
      </c>
    </row>
    <row r="766" spans="1:50" hidden="1" outlineLevel="1">
      <c r="A766" t="s">
        <v>2937</v>
      </c>
      <c r="B766" t="s">
        <v>1883</v>
      </c>
      <c r="C766" s="1">
        <f t="shared" si="291"/>
        <v>4732</v>
      </c>
      <c r="D766" s="7">
        <f>RANK(N766,(N766:P766,Q766:AE766))</f>
        <v>2</v>
      </c>
      <c r="E766" s="7">
        <f>RANK(O766,(N766:P766,Q766:AE766))</f>
        <v>1</v>
      </c>
      <c r="F766" s="7">
        <f>IF(P766&gt;0,RANK(P766,(N766:P766,Q766:AE766)),0)</f>
        <v>0</v>
      </c>
      <c r="G766" s="1">
        <f t="shared" si="292"/>
        <v>684</v>
      </c>
      <c r="H766" s="2">
        <f t="shared" si="290"/>
        <v>0.14454775993237531</v>
      </c>
      <c r="I766" s="2"/>
      <c r="J766" s="2">
        <f t="shared" si="293"/>
        <v>0.41631445477599321</v>
      </c>
      <c r="K766" s="2">
        <f t="shared" si="294"/>
        <v>0.5608622147083685</v>
      </c>
      <c r="L766" s="2">
        <f t="shared" si="295"/>
        <v>0</v>
      </c>
      <c r="M766" s="2">
        <f t="shared" si="296"/>
        <v>2.282333051563834E-2</v>
      </c>
      <c r="N766" s="1">
        <v>1970</v>
      </c>
      <c r="O766" s="1">
        <v>2654</v>
      </c>
      <c r="Q766" s="1">
        <v>60</v>
      </c>
      <c r="R766" s="1">
        <v>43</v>
      </c>
      <c r="AA766" s="1">
        <v>5</v>
      </c>
      <c r="AG766" s="7">
        <f>IF(Q766&gt;0,RANK(Q766,(N766:P766,Q766:AE766)),0)</f>
        <v>3</v>
      </c>
      <c r="AH766" s="7">
        <f>IF(R766&gt;0,RANK(R766,(N766:P766,Q766:AE766)),0)</f>
        <v>4</v>
      </c>
      <c r="AI766" s="7">
        <f>IF(T766&gt;0,RANK(T766,(N766:P766,Q766:AE766)),0)</f>
        <v>0</v>
      </c>
      <c r="AJ766" s="7">
        <f>IF(S766&gt;0,RANK(S766,(N766:P766,Q766:AE766)),0)</f>
        <v>0</v>
      </c>
      <c r="AK766" s="2">
        <f t="shared" si="297"/>
        <v>1.2679628064243449E-2</v>
      </c>
      <c r="AL766" s="2">
        <f t="shared" si="298"/>
        <v>9.0870667793744725E-3</v>
      </c>
      <c r="AM766" s="2">
        <f t="shared" si="299"/>
        <v>0</v>
      </c>
      <c r="AN766" s="2">
        <f t="shared" si="300"/>
        <v>0</v>
      </c>
      <c r="AP766" t="s">
        <v>2937</v>
      </c>
      <c r="AQ766" t="s">
        <v>1883</v>
      </c>
      <c r="AR766">
        <v>2</v>
      </c>
      <c r="AT766" s="104">
        <v>19</v>
      </c>
      <c r="AU766" s="102">
        <v>75</v>
      </c>
      <c r="AV766" s="108">
        <f t="shared" si="301"/>
        <v>19075</v>
      </c>
      <c r="AX766" s="7" t="s">
        <v>538</v>
      </c>
    </row>
    <row r="767" spans="1:50" hidden="1" outlineLevel="1">
      <c r="A767" t="s">
        <v>2504</v>
      </c>
      <c r="B767" t="s">
        <v>1883</v>
      </c>
      <c r="C767" s="1">
        <f t="shared" si="291"/>
        <v>4327</v>
      </c>
      <c r="D767" s="7">
        <f>RANK(N767,(N767:P767,Q767:AE767))</f>
        <v>1</v>
      </c>
      <c r="E767" s="7">
        <f>RANK(O767,(N767:P767,Q767:AE767))</f>
        <v>2</v>
      </c>
      <c r="F767" s="7">
        <f>IF(P767&gt;0,RANK(P767,(N767:P767,Q767:AE767)),0)</f>
        <v>0</v>
      </c>
      <c r="G767" s="1">
        <f t="shared" si="292"/>
        <v>339</v>
      </c>
      <c r="H767" s="2">
        <f t="shared" si="290"/>
        <v>7.8345273861798015E-2</v>
      </c>
      <c r="I767" s="2"/>
      <c r="J767" s="2">
        <f t="shared" si="293"/>
        <v>0.52553732378091056</v>
      </c>
      <c r="K767" s="2">
        <f t="shared" si="294"/>
        <v>0.44719204991911254</v>
      </c>
      <c r="L767" s="2">
        <f t="shared" si="295"/>
        <v>0</v>
      </c>
      <c r="M767" s="2">
        <f t="shared" si="296"/>
        <v>2.7270626299976897E-2</v>
      </c>
      <c r="N767" s="1">
        <v>2274</v>
      </c>
      <c r="O767" s="1">
        <v>1935</v>
      </c>
      <c r="Q767" s="1">
        <v>48</v>
      </c>
      <c r="R767" s="1">
        <v>69</v>
      </c>
      <c r="AA767" s="1">
        <v>1</v>
      </c>
      <c r="AG767" s="7">
        <f>IF(Q767&gt;0,RANK(Q767,(N767:P767,Q767:AE767)),0)</f>
        <v>4</v>
      </c>
      <c r="AH767" s="7">
        <f>IF(R767&gt;0,RANK(R767,(N767:P767,Q767:AE767)),0)</f>
        <v>3</v>
      </c>
      <c r="AI767" s="7">
        <f>IF(T767&gt;0,RANK(T767,(N767:P767,Q767:AE767)),0)</f>
        <v>0</v>
      </c>
      <c r="AJ767" s="7">
        <f>IF(S767&gt;0,RANK(S767,(N767:P767,Q767:AE767)),0)</f>
        <v>0</v>
      </c>
      <c r="AK767" s="2">
        <f t="shared" si="297"/>
        <v>1.1093136122024498E-2</v>
      </c>
      <c r="AL767" s="2">
        <f t="shared" si="298"/>
        <v>1.5946383175410216E-2</v>
      </c>
      <c r="AM767" s="2">
        <f t="shared" si="299"/>
        <v>0</v>
      </c>
      <c r="AN767" s="2">
        <f t="shared" si="300"/>
        <v>0</v>
      </c>
      <c r="AP767" t="s">
        <v>2504</v>
      </c>
      <c r="AQ767" t="s">
        <v>1883</v>
      </c>
      <c r="AR767">
        <v>4</v>
      </c>
      <c r="AT767" s="104">
        <v>19</v>
      </c>
      <c r="AU767" s="102">
        <v>77</v>
      </c>
      <c r="AV767" s="108">
        <f t="shared" si="301"/>
        <v>19077</v>
      </c>
      <c r="AX767" s="7" t="s">
        <v>538</v>
      </c>
    </row>
    <row r="768" spans="1:50" hidden="1" outlineLevel="1">
      <c r="A768" t="s">
        <v>466</v>
      </c>
      <c r="B768" t="s">
        <v>1883</v>
      </c>
      <c r="C768" s="1">
        <f t="shared" si="291"/>
        <v>6171</v>
      </c>
      <c r="D768" s="7">
        <f>RANK(N768,(N768:P768,Q768:AE768))</f>
        <v>1</v>
      </c>
      <c r="E768" s="7">
        <f>RANK(O768,(N768:P768,Q768:AE768))</f>
        <v>2</v>
      </c>
      <c r="F768" s="7">
        <f>IF(P768&gt;0,RANK(P768,(N768:P768,Q768:AE768)),0)</f>
        <v>0</v>
      </c>
      <c r="G768" s="1">
        <f t="shared" si="292"/>
        <v>576</v>
      </c>
      <c r="H768" s="2">
        <f t="shared" si="290"/>
        <v>9.3339815264948958E-2</v>
      </c>
      <c r="I768" s="2"/>
      <c r="J768" s="2">
        <f t="shared" si="293"/>
        <v>0.53297682709447414</v>
      </c>
      <c r="K768" s="2">
        <f t="shared" si="294"/>
        <v>0.43963701182952519</v>
      </c>
      <c r="L768" s="2">
        <f t="shared" si="295"/>
        <v>0</v>
      </c>
      <c r="M768" s="2">
        <f t="shared" si="296"/>
        <v>2.738616107600067E-2</v>
      </c>
      <c r="N768" s="1">
        <v>3289</v>
      </c>
      <c r="O768" s="1">
        <v>2713</v>
      </c>
      <c r="Q768" s="1">
        <v>77</v>
      </c>
      <c r="R768" s="1">
        <v>86</v>
      </c>
      <c r="AA768" s="1">
        <v>6</v>
      </c>
      <c r="AG768" s="7">
        <f>IF(Q768&gt;0,RANK(Q768,(N768:P768,Q768:AE768)),0)</f>
        <v>4</v>
      </c>
      <c r="AH768" s="7">
        <f>IF(R768&gt;0,RANK(R768,(N768:P768,Q768:AE768)),0)</f>
        <v>3</v>
      </c>
      <c r="AI768" s="7">
        <f>IF(T768&gt;0,RANK(T768,(N768:P768,Q768:AE768)),0)</f>
        <v>0</v>
      </c>
      <c r="AJ768" s="7">
        <f>IF(S768&gt;0,RANK(S768,(N768:P768,Q768:AE768)),0)</f>
        <v>0</v>
      </c>
      <c r="AK768" s="2">
        <f t="shared" si="297"/>
        <v>1.2477718360071301E-2</v>
      </c>
      <c r="AL768" s="2">
        <f t="shared" si="298"/>
        <v>1.3936152973586129E-2</v>
      </c>
      <c r="AM768" s="2">
        <f t="shared" si="299"/>
        <v>0</v>
      </c>
      <c r="AN768" s="2">
        <f t="shared" si="300"/>
        <v>0</v>
      </c>
      <c r="AP768" t="s">
        <v>466</v>
      </c>
      <c r="AQ768" t="s">
        <v>1883</v>
      </c>
      <c r="AR768">
        <v>5</v>
      </c>
      <c r="AT768" s="104">
        <v>19</v>
      </c>
      <c r="AU768" s="102">
        <v>79</v>
      </c>
      <c r="AV768" s="108">
        <f t="shared" si="301"/>
        <v>19079</v>
      </c>
      <c r="AX768" s="7" t="s">
        <v>538</v>
      </c>
    </row>
    <row r="769" spans="1:50" hidden="1" outlineLevel="1">
      <c r="A769" t="s">
        <v>2459</v>
      </c>
      <c r="B769" t="s">
        <v>1883</v>
      </c>
      <c r="C769" s="1">
        <f t="shared" si="291"/>
        <v>4201</v>
      </c>
      <c r="D769" s="7">
        <f>RANK(N769,(N769:P769,Q769:AE769))</f>
        <v>2</v>
      </c>
      <c r="E769" s="7">
        <f>RANK(O769,(N769:P769,Q769:AE769))</f>
        <v>1</v>
      </c>
      <c r="F769" s="7">
        <f>IF(P769&gt;0,RANK(P769,(N769:P769,Q769:AE769)),0)</f>
        <v>0</v>
      </c>
      <c r="G769" s="1">
        <f t="shared" si="292"/>
        <v>186</v>
      </c>
      <c r="H769" s="2">
        <f t="shared" si="290"/>
        <v>4.4275172577957628E-2</v>
      </c>
      <c r="I769" s="2"/>
      <c r="J769" s="2">
        <f t="shared" si="293"/>
        <v>0.46274696500833135</v>
      </c>
      <c r="K769" s="2">
        <f t="shared" si="294"/>
        <v>0.507022137586289</v>
      </c>
      <c r="L769" s="2">
        <f t="shared" si="295"/>
        <v>0</v>
      </c>
      <c r="M769" s="2">
        <f t="shared" si="296"/>
        <v>3.0230897405379653E-2</v>
      </c>
      <c r="N769" s="1">
        <v>1944</v>
      </c>
      <c r="O769" s="1">
        <v>2130</v>
      </c>
      <c r="Q769" s="1">
        <v>67</v>
      </c>
      <c r="R769" s="1">
        <v>60</v>
      </c>
      <c r="AA769" s="1">
        <v>0</v>
      </c>
      <c r="AG769" s="7">
        <f>IF(Q769&gt;0,RANK(Q769,(N769:P769,Q769:AE769)),0)</f>
        <v>3</v>
      </c>
      <c r="AH769" s="7">
        <f>IF(R769&gt;0,RANK(R769,(N769:P769,Q769:AE769)),0)</f>
        <v>4</v>
      </c>
      <c r="AI769" s="7">
        <f>IF(T769&gt;0,RANK(T769,(N769:P769,Q769:AE769)),0)</f>
        <v>0</v>
      </c>
      <c r="AJ769" s="7">
        <f>IF(S769&gt;0,RANK(S769,(N769:P769,Q769:AE769)),0)</f>
        <v>0</v>
      </c>
      <c r="AK769" s="2">
        <f t="shared" si="297"/>
        <v>1.5948583670554631E-2</v>
      </c>
      <c r="AL769" s="2">
        <f t="shared" si="298"/>
        <v>1.4282313734825042E-2</v>
      </c>
      <c r="AM769" s="2">
        <f t="shared" si="299"/>
        <v>0</v>
      </c>
      <c r="AN769" s="2">
        <f t="shared" si="300"/>
        <v>0</v>
      </c>
      <c r="AP769" t="s">
        <v>2459</v>
      </c>
      <c r="AQ769" t="s">
        <v>1883</v>
      </c>
      <c r="AR769">
        <v>5</v>
      </c>
      <c r="AT769" s="104">
        <v>19</v>
      </c>
      <c r="AU769" s="102">
        <v>81</v>
      </c>
      <c r="AV769" s="108">
        <f t="shared" si="301"/>
        <v>19081</v>
      </c>
      <c r="AX769" s="7" t="s">
        <v>538</v>
      </c>
    </row>
    <row r="770" spans="1:50" hidden="1" outlineLevel="1">
      <c r="A770" t="s">
        <v>1291</v>
      </c>
      <c r="B770" t="s">
        <v>1883</v>
      </c>
      <c r="C770" s="1">
        <f t="shared" si="291"/>
        <v>6974</v>
      </c>
      <c r="D770" s="7">
        <f>RANK(N770,(N770:P770,Q770:AE770))</f>
        <v>1</v>
      </c>
      <c r="E770" s="7">
        <f>RANK(O770,(N770:P770,Q770:AE770))</f>
        <v>2</v>
      </c>
      <c r="F770" s="7">
        <f>IF(P770&gt;0,RANK(P770,(N770:P770,Q770:AE770)),0)</f>
        <v>0</v>
      </c>
      <c r="G770" s="1">
        <f t="shared" si="292"/>
        <v>668</v>
      </c>
      <c r="H770" s="2">
        <f t="shared" si="290"/>
        <v>9.5784341841124179E-2</v>
      </c>
      <c r="I770" s="2"/>
      <c r="J770" s="2">
        <f t="shared" si="293"/>
        <v>0.53326641812446229</v>
      </c>
      <c r="K770" s="2">
        <f t="shared" si="294"/>
        <v>0.43748207628333813</v>
      </c>
      <c r="L770" s="2">
        <f t="shared" si="295"/>
        <v>0</v>
      </c>
      <c r="M770" s="2">
        <f t="shared" si="296"/>
        <v>2.9251505592199578E-2</v>
      </c>
      <c r="N770" s="1">
        <v>3719</v>
      </c>
      <c r="O770" s="1">
        <v>3051</v>
      </c>
      <c r="Q770" s="1">
        <v>78</v>
      </c>
      <c r="R770" s="1">
        <v>96</v>
      </c>
      <c r="AA770" s="1">
        <v>30</v>
      </c>
      <c r="AG770" s="7">
        <f>IF(Q770&gt;0,RANK(Q770,(N770:P770,Q770:AE770)),0)</f>
        <v>4</v>
      </c>
      <c r="AH770" s="7">
        <f>IF(R770&gt;0,RANK(R770,(N770:P770,Q770:AE770)),0)</f>
        <v>3</v>
      </c>
      <c r="AI770" s="7">
        <f>IF(T770&gt;0,RANK(T770,(N770:P770,Q770:AE770)),0)</f>
        <v>0</v>
      </c>
      <c r="AJ770" s="7">
        <f>IF(S770&gt;0,RANK(S770,(N770:P770,Q770:AE770)),0)</f>
        <v>0</v>
      </c>
      <c r="AK770" s="2">
        <f t="shared" si="297"/>
        <v>1.1184399197017494E-2</v>
      </c>
      <c r="AL770" s="2">
        <f t="shared" si="298"/>
        <v>1.3765414396329223E-2</v>
      </c>
      <c r="AM770" s="2">
        <f t="shared" si="299"/>
        <v>0</v>
      </c>
      <c r="AN770" s="2">
        <f t="shared" si="300"/>
        <v>0</v>
      </c>
      <c r="AP770" t="s">
        <v>1291</v>
      </c>
      <c r="AQ770" t="s">
        <v>1883</v>
      </c>
      <c r="AR770">
        <v>5</v>
      </c>
      <c r="AT770" s="104">
        <v>19</v>
      </c>
      <c r="AU770" s="102">
        <v>83</v>
      </c>
      <c r="AV770" s="108">
        <f t="shared" si="301"/>
        <v>19083</v>
      </c>
      <c r="AX770" s="7" t="s">
        <v>538</v>
      </c>
    </row>
    <row r="771" spans="1:50" hidden="1" outlineLevel="1">
      <c r="A771" t="s">
        <v>1913</v>
      </c>
      <c r="B771" t="s">
        <v>1883</v>
      </c>
      <c r="C771" s="1">
        <f t="shared" si="291"/>
        <v>4933</v>
      </c>
      <c r="D771" s="7">
        <f>RANK(N771,(N771:P771,Q771:AE771))</f>
        <v>2</v>
      </c>
      <c r="E771" s="7">
        <f>RANK(O771,(N771:P771,Q771:AE771))</f>
        <v>1</v>
      </c>
      <c r="F771" s="7">
        <f>IF(P771&gt;0,RANK(P771,(N771:P771,Q771:AE771)),0)</f>
        <v>0</v>
      </c>
      <c r="G771" s="1">
        <f t="shared" si="292"/>
        <v>446</v>
      </c>
      <c r="H771" s="2">
        <f t="shared" si="290"/>
        <v>9.0411514291506179E-2</v>
      </c>
      <c r="I771" s="2"/>
      <c r="J771" s="2">
        <f t="shared" si="293"/>
        <v>0.44394891546726128</v>
      </c>
      <c r="K771" s="2">
        <f t="shared" si="294"/>
        <v>0.53436042975876752</v>
      </c>
      <c r="L771" s="2">
        <f t="shared" si="295"/>
        <v>0</v>
      </c>
      <c r="M771" s="2">
        <f t="shared" si="296"/>
        <v>2.1690654773971141E-2</v>
      </c>
      <c r="N771" s="1">
        <v>2190</v>
      </c>
      <c r="O771" s="1">
        <v>2636</v>
      </c>
      <c r="Q771" s="1">
        <v>64</v>
      </c>
      <c r="R771" s="1">
        <v>41</v>
      </c>
      <c r="AA771" s="1">
        <v>2</v>
      </c>
      <c r="AG771" s="7">
        <f>IF(Q771&gt;0,RANK(Q771,(N771:P771,Q771:AE771)),0)</f>
        <v>3</v>
      </c>
      <c r="AH771" s="7">
        <f>IF(R771&gt;0,RANK(R771,(N771:P771,Q771:AE771)),0)</f>
        <v>4</v>
      </c>
      <c r="AI771" s="7">
        <f>IF(T771&gt;0,RANK(T771,(N771:P771,Q771:AE771)),0)</f>
        <v>0</v>
      </c>
      <c r="AJ771" s="7">
        <f>IF(S771&gt;0,RANK(S771,(N771:P771,Q771:AE771)),0)</f>
        <v>0</v>
      </c>
      <c r="AK771" s="2">
        <f t="shared" si="297"/>
        <v>1.2973849584431381E-2</v>
      </c>
      <c r="AL771" s="2">
        <f t="shared" si="298"/>
        <v>8.3113723900263524E-3</v>
      </c>
      <c r="AM771" s="2">
        <f t="shared" si="299"/>
        <v>0</v>
      </c>
      <c r="AN771" s="2">
        <f t="shared" si="300"/>
        <v>0</v>
      </c>
      <c r="AP771" t="s">
        <v>1913</v>
      </c>
      <c r="AQ771" t="s">
        <v>1883</v>
      </c>
      <c r="AR771">
        <v>4</v>
      </c>
      <c r="AT771" s="104">
        <v>19</v>
      </c>
      <c r="AU771" s="102">
        <v>85</v>
      </c>
      <c r="AV771" s="108">
        <f t="shared" si="301"/>
        <v>19085</v>
      </c>
      <c r="AX771" s="7" t="s">
        <v>538</v>
      </c>
    </row>
    <row r="772" spans="1:50" hidden="1" outlineLevel="1">
      <c r="A772" t="s">
        <v>901</v>
      </c>
      <c r="B772" t="s">
        <v>1883</v>
      </c>
      <c r="C772" s="1">
        <f t="shared" si="291"/>
        <v>6856</v>
      </c>
      <c r="D772" s="7">
        <f>RANK(N772,(N772:P772,Q772:AE772))</f>
        <v>1</v>
      </c>
      <c r="E772" s="7">
        <f>RANK(O772,(N772:P772,Q772:AE772))</f>
        <v>2</v>
      </c>
      <c r="F772" s="7">
        <f>IF(P772&gt;0,RANK(P772,(N772:P772,Q772:AE772)),0)</f>
        <v>0</v>
      </c>
      <c r="G772" s="1">
        <f t="shared" si="292"/>
        <v>750</v>
      </c>
      <c r="H772" s="2">
        <f t="shared" si="290"/>
        <v>0.10939323220536756</v>
      </c>
      <c r="I772" s="2"/>
      <c r="J772" s="2">
        <f t="shared" si="293"/>
        <v>0.54302800466744461</v>
      </c>
      <c r="K772" s="2">
        <f t="shared" si="294"/>
        <v>0.43363477246207699</v>
      </c>
      <c r="L772" s="2">
        <f t="shared" si="295"/>
        <v>0</v>
      </c>
      <c r="M772" s="2">
        <f t="shared" si="296"/>
        <v>2.3337222870478402E-2</v>
      </c>
      <c r="N772" s="1">
        <v>3723</v>
      </c>
      <c r="O772" s="1">
        <v>2973</v>
      </c>
      <c r="Q772" s="1">
        <v>84</v>
      </c>
      <c r="R772" s="1">
        <v>72</v>
      </c>
      <c r="AA772" s="1">
        <v>4</v>
      </c>
      <c r="AG772" s="7">
        <f>IF(Q772&gt;0,RANK(Q772,(N772:P772,Q772:AE772)),0)</f>
        <v>3</v>
      </c>
      <c r="AH772" s="7">
        <f>IF(R772&gt;0,RANK(R772,(N772:P772,Q772:AE772)),0)</f>
        <v>4</v>
      </c>
      <c r="AI772" s="7">
        <f>IF(T772&gt;0,RANK(T772,(N772:P772,Q772:AE772)),0)</f>
        <v>0</v>
      </c>
      <c r="AJ772" s="7">
        <f>IF(S772&gt;0,RANK(S772,(N772:P772,Q772:AE772)),0)</f>
        <v>0</v>
      </c>
      <c r="AK772" s="2">
        <f t="shared" si="297"/>
        <v>1.2252042007001166E-2</v>
      </c>
      <c r="AL772" s="2">
        <f t="shared" si="298"/>
        <v>1.0501750291715286E-2</v>
      </c>
      <c r="AM772" s="2">
        <f t="shared" si="299"/>
        <v>0</v>
      </c>
      <c r="AN772" s="2">
        <f t="shared" si="300"/>
        <v>0</v>
      </c>
      <c r="AP772" t="s">
        <v>901</v>
      </c>
      <c r="AQ772" t="s">
        <v>1883</v>
      </c>
      <c r="AR772">
        <v>3</v>
      </c>
      <c r="AT772" s="104">
        <v>19</v>
      </c>
      <c r="AU772" s="102">
        <v>87</v>
      </c>
      <c r="AV772" s="108">
        <f t="shared" si="301"/>
        <v>19087</v>
      </c>
      <c r="AX772" s="7" t="s">
        <v>538</v>
      </c>
    </row>
    <row r="773" spans="1:50" hidden="1" outlineLevel="1">
      <c r="A773" t="s">
        <v>1612</v>
      </c>
      <c r="B773" t="s">
        <v>1883</v>
      </c>
      <c r="C773" s="1">
        <f t="shared" si="291"/>
        <v>3343</v>
      </c>
      <c r="D773" s="7">
        <f>RANK(N773,(N773:P773,Q773:AE773))</f>
        <v>1</v>
      </c>
      <c r="E773" s="7">
        <f>RANK(O773,(N773:P773,Q773:AE773))</f>
        <v>2</v>
      </c>
      <c r="F773" s="7">
        <f>IF(P773&gt;0,RANK(P773,(N773:P773,Q773:AE773)),0)</f>
        <v>0</v>
      </c>
      <c r="G773" s="1">
        <f t="shared" si="292"/>
        <v>294</v>
      </c>
      <c r="H773" s="2">
        <f t="shared" si="290"/>
        <v>8.794495961711038E-2</v>
      </c>
      <c r="I773" s="2"/>
      <c r="J773" s="2">
        <f t="shared" si="293"/>
        <v>0.52796889021836668</v>
      </c>
      <c r="K773" s="2">
        <f t="shared" si="294"/>
        <v>0.44002393060125633</v>
      </c>
      <c r="L773" s="2">
        <f t="shared" si="295"/>
        <v>0</v>
      </c>
      <c r="M773" s="2">
        <f t="shared" si="296"/>
        <v>3.2007179180376988E-2</v>
      </c>
      <c r="N773" s="1">
        <v>1765</v>
      </c>
      <c r="O773" s="1">
        <v>1471</v>
      </c>
      <c r="Q773" s="1">
        <v>66</v>
      </c>
      <c r="R773" s="1">
        <v>38</v>
      </c>
      <c r="AA773" s="1">
        <v>3</v>
      </c>
      <c r="AG773" s="7">
        <f>IF(Q773&gt;0,RANK(Q773,(N773:P773,Q773:AE773)),0)</f>
        <v>3</v>
      </c>
      <c r="AH773" s="7">
        <f>IF(R773&gt;0,RANK(R773,(N773:P773,Q773:AE773)),0)</f>
        <v>4</v>
      </c>
      <c r="AI773" s="7">
        <f>IF(T773&gt;0,RANK(T773,(N773:P773,Q773:AE773)),0)</f>
        <v>0</v>
      </c>
      <c r="AJ773" s="7">
        <f>IF(S773&gt;0,RANK(S773,(N773:P773,Q773:AE773)),0)</f>
        <v>0</v>
      </c>
      <c r="AK773" s="2">
        <f t="shared" si="297"/>
        <v>1.9742746036494167E-2</v>
      </c>
      <c r="AL773" s="2">
        <f t="shared" si="298"/>
        <v>1.1367035596769369E-2</v>
      </c>
      <c r="AM773" s="2">
        <f t="shared" si="299"/>
        <v>0</v>
      </c>
      <c r="AN773" s="2">
        <f t="shared" si="300"/>
        <v>0</v>
      </c>
      <c r="AP773" t="s">
        <v>1612</v>
      </c>
      <c r="AQ773" t="s">
        <v>1883</v>
      </c>
      <c r="AR773">
        <v>2</v>
      </c>
      <c r="AT773" s="104">
        <v>19</v>
      </c>
      <c r="AU773" s="102">
        <v>89</v>
      </c>
      <c r="AV773" s="108">
        <f t="shared" si="301"/>
        <v>19089</v>
      </c>
      <c r="AX773" s="7" t="s">
        <v>538</v>
      </c>
    </row>
    <row r="774" spans="1:50" hidden="1" outlineLevel="1">
      <c r="A774" t="s">
        <v>1921</v>
      </c>
      <c r="B774" t="s">
        <v>1883</v>
      </c>
      <c r="C774" s="1">
        <f t="shared" si="291"/>
        <v>3668</v>
      </c>
      <c r="D774" s="7">
        <f>RANK(N774,(N774:P774,Q774:AE774))</f>
        <v>1</v>
      </c>
      <c r="E774" s="7">
        <f>RANK(O774,(N774:P774,Q774:AE774))</f>
        <v>2</v>
      </c>
      <c r="F774" s="7">
        <f>IF(P774&gt;0,RANK(P774,(N774:P774,Q774:AE774)),0)</f>
        <v>0</v>
      </c>
      <c r="G774" s="1">
        <f t="shared" si="292"/>
        <v>187</v>
      </c>
      <c r="H774" s="2">
        <f t="shared" si="290"/>
        <v>5.0981461286804801E-2</v>
      </c>
      <c r="I774" s="2"/>
      <c r="J774" s="2">
        <f t="shared" si="293"/>
        <v>0.51444929116684845</v>
      </c>
      <c r="K774" s="2">
        <f t="shared" si="294"/>
        <v>0.46346782988004365</v>
      </c>
      <c r="L774" s="2">
        <f t="shared" si="295"/>
        <v>0</v>
      </c>
      <c r="M774" s="2">
        <f t="shared" si="296"/>
        <v>2.2082878953107898E-2</v>
      </c>
      <c r="N774" s="1">
        <v>1887</v>
      </c>
      <c r="O774" s="1">
        <v>1700</v>
      </c>
      <c r="Q774" s="1">
        <v>30</v>
      </c>
      <c r="R774" s="1">
        <v>47</v>
      </c>
      <c r="AA774" s="1">
        <v>4</v>
      </c>
      <c r="AG774" s="7">
        <f>IF(Q774&gt;0,RANK(Q774,(N774:P774,Q774:AE774)),0)</f>
        <v>4</v>
      </c>
      <c r="AH774" s="7">
        <f>IF(R774&gt;0,RANK(R774,(N774:P774,Q774:AE774)),0)</f>
        <v>3</v>
      </c>
      <c r="AI774" s="7">
        <f>IF(T774&gt;0,RANK(T774,(N774:P774,Q774:AE774)),0)</f>
        <v>0</v>
      </c>
      <c r="AJ774" s="7">
        <f>IF(S774&gt;0,RANK(S774,(N774:P774,Q774:AE774)),0)</f>
        <v>0</v>
      </c>
      <c r="AK774" s="2">
        <f t="shared" si="297"/>
        <v>8.1788440567066526E-3</v>
      </c>
      <c r="AL774" s="2">
        <f t="shared" si="298"/>
        <v>1.2813522355507088E-2</v>
      </c>
      <c r="AM774" s="2">
        <f t="shared" si="299"/>
        <v>0</v>
      </c>
      <c r="AN774" s="2">
        <f t="shared" si="300"/>
        <v>0</v>
      </c>
      <c r="AP774" t="s">
        <v>1921</v>
      </c>
      <c r="AQ774" t="s">
        <v>1883</v>
      </c>
      <c r="AR774">
        <v>5</v>
      </c>
      <c r="AT774" s="104">
        <v>19</v>
      </c>
      <c r="AU774" s="102">
        <v>91</v>
      </c>
      <c r="AV774" s="108">
        <f t="shared" si="301"/>
        <v>19091</v>
      </c>
      <c r="AX774" s="7" t="s">
        <v>538</v>
      </c>
    </row>
    <row r="775" spans="1:50" hidden="1" outlineLevel="1">
      <c r="A775" t="s">
        <v>2505</v>
      </c>
      <c r="B775" t="s">
        <v>1883</v>
      </c>
      <c r="C775" s="1">
        <f t="shared" si="291"/>
        <v>2580</v>
      </c>
      <c r="D775" s="7">
        <f>RANK(N775,(N775:P775,Q775:AE775))</f>
        <v>2</v>
      </c>
      <c r="E775" s="7">
        <f>RANK(O775,(N775:P775,Q775:AE775))</f>
        <v>1</v>
      </c>
      <c r="F775" s="7">
        <f>IF(P775&gt;0,RANK(P775,(N775:P775,Q775:AE775)),0)</f>
        <v>0</v>
      </c>
      <c r="G775" s="1">
        <f t="shared" si="292"/>
        <v>167</v>
      </c>
      <c r="H775" s="2">
        <f t="shared" si="290"/>
        <v>6.4728682170542631E-2</v>
      </c>
      <c r="I775" s="2"/>
      <c r="J775" s="2">
        <f t="shared" si="293"/>
        <v>0.45426356589147288</v>
      </c>
      <c r="K775" s="2">
        <f t="shared" si="294"/>
        <v>0.51899224806201549</v>
      </c>
      <c r="L775" s="2">
        <f t="shared" si="295"/>
        <v>0</v>
      </c>
      <c r="M775" s="2">
        <f t="shared" si="296"/>
        <v>2.6744186046511631E-2</v>
      </c>
      <c r="N775" s="1">
        <v>1172</v>
      </c>
      <c r="O775" s="1">
        <v>1339</v>
      </c>
      <c r="Q775" s="1">
        <v>50</v>
      </c>
      <c r="R775" s="1">
        <v>19</v>
      </c>
      <c r="AA775" s="1">
        <v>0</v>
      </c>
      <c r="AG775" s="7">
        <f>IF(Q775&gt;0,RANK(Q775,(N775:P775,Q775:AE775)),0)</f>
        <v>3</v>
      </c>
      <c r="AH775" s="7">
        <f>IF(R775&gt;0,RANK(R775,(N775:P775,Q775:AE775)),0)</f>
        <v>4</v>
      </c>
      <c r="AI775" s="7">
        <f>IF(T775&gt;0,RANK(T775,(N775:P775,Q775:AE775)),0)</f>
        <v>0</v>
      </c>
      <c r="AJ775" s="7">
        <f>IF(S775&gt;0,RANK(S775,(N775:P775,Q775:AE775)),0)</f>
        <v>0</v>
      </c>
      <c r="AK775" s="2">
        <f t="shared" si="297"/>
        <v>1.937984496124031E-2</v>
      </c>
      <c r="AL775" s="2">
        <f t="shared" si="298"/>
        <v>7.3643410852713177E-3</v>
      </c>
      <c r="AM775" s="2">
        <f t="shared" si="299"/>
        <v>0</v>
      </c>
      <c r="AN775" s="2">
        <f t="shared" si="300"/>
        <v>0</v>
      </c>
      <c r="AP775" t="s">
        <v>2505</v>
      </c>
      <c r="AQ775" t="s">
        <v>1883</v>
      </c>
      <c r="AR775">
        <v>5</v>
      </c>
      <c r="AT775" s="104">
        <v>19</v>
      </c>
      <c r="AU775" s="102">
        <v>93</v>
      </c>
      <c r="AV775" s="108">
        <f t="shared" si="301"/>
        <v>19093</v>
      </c>
      <c r="AX775" s="7" t="s">
        <v>538</v>
      </c>
    </row>
    <row r="776" spans="1:50" hidden="1" outlineLevel="1">
      <c r="A776" t="s">
        <v>1882</v>
      </c>
      <c r="B776" t="s">
        <v>1883</v>
      </c>
      <c r="C776" s="1">
        <f t="shared" si="291"/>
        <v>5822</v>
      </c>
      <c r="D776" s="7">
        <f>RANK(N776,(N776:P776,Q776:AE776))</f>
        <v>2</v>
      </c>
      <c r="E776" s="7">
        <f>RANK(O776,(N776:P776,Q776:AE776))</f>
        <v>1</v>
      </c>
      <c r="F776" s="7">
        <f>IF(P776&gt;0,RANK(P776,(N776:P776,Q776:AE776)),0)</f>
        <v>0</v>
      </c>
      <c r="G776" s="1">
        <f t="shared" si="292"/>
        <v>107</v>
      </c>
      <c r="H776" s="2">
        <f t="shared" si="290"/>
        <v>1.8378564067330815E-2</v>
      </c>
      <c r="I776" s="2"/>
      <c r="J776" s="2">
        <f t="shared" si="293"/>
        <v>0.47165922363448987</v>
      </c>
      <c r="K776" s="2">
        <f t="shared" si="294"/>
        <v>0.49003778770182066</v>
      </c>
      <c r="L776" s="2">
        <f t="shared" si="295"/>
        <v>0</v>
      </c>
      <c r="M776" s="2">
        <f t="shared" si="296"/>
        <v>3.8302988663689475E-2</v>
      </c>
      <c r="N776" s="1">
        <v>2746</v>
      </c>
      <c r="O776" s="1">
        <v>2853</v>
      </c>
      <c r="Q776" s="1">
        <v>94</v>
      </c>
      <c r="R776" s="1">
        <v>126</v>
      </c>
      <c r="AA776" s="1">
        <v>3</v>
      </c>
      <c r="AG776" s="7">
        <f>IF(Q776&gt;0,RANK(Q776,(N776:P776,Q776:AE776)),0)</f>
        <v>4</v>
      </c>
      <c r="AH776" s="7">
        <f>IF(R776&gt;0,RANK(R776,(N776:P776,Q776:AE776)),0)</f>
        <v>3</v>
      </c>
      <c r="AI776" s="7">
        <f>IF(T776&gt;0,RANK(T776,(N776:P776,Q776:AE776)),0)</f>
        <v>0</v>
      </c>
      <c r="AJ776" s="7">
        <f>IF(S776&gt;0,RANK(S776,(N776:P776,Q776:AE776)),0)</f>
        <v>0</v>
      </c>
      <c r="AK776" s="2">
        <f t="shared" si="297"/>
        <v>1.6145654414290622E-2</v>
      </c>
      <c r="AL776" s="2">
        <f t="shared" si="298"/>
        <v>2.1642047406389558E-2</v>
      </c>
      <c r="AM776" s="2">
        <f t="shared" si="299"/>
        <v>0</v>
      </c>
      <c r="AN776" s="2">
        <f t="shared" si="300"/>
        <v>0</v>
      </c>
      <c r="AP776" t="s">
        <v>1882</v>
      </c>
      <c r="AQ776" t="s">
        <v>1883</v>
      </c>
      <c r="AR776">
        <v>2</v>
      </c>
      <c r="AT776" s="104">
        <v>19</v>
      </c>
      <c r="AU776" s="102">
        <v>95</v>
      </c>
      <c r="AV776" s="108">
        <f t="shared" si="301"/>
        <v>19095</v>
      </c>
      <c r="AX776" s="7" t="s">
        <v>538</v>
      </c>
    </row>
    <row r="777" spans="1:50" hidden="1" outlineLevel="1">
      <c r="A777" t="s">
        <v>868</v>
      </c>
      <c r="B777" t="s">
        <v>1883</v>
      </c>
      <c r="C777" s="1">
        <f t="shared" si="291"/>
        <v>6358</v>
      </c>
      <c r="D777" s="7">
        <f>RANK(N777,(N777:P777,Q777:AE777))</f>
        <v>1</v>
      </c>
      <c r="E777" s="7">
        <f>RANK(O777,(N777:P777,Q777:AE777))</f>
        <v>2</v>
      </c>
      <c r="F777" s="7">
        <f>IF(P777&gt;0,RANK(P777,(N777:P777,Q777:AE777)),0)</f>
        <v>0</v>
      </c>
      <c r="G777" s="1">
        <f t="shared" si="292"/>
        <v>673</v>
      </c>
      <c r="H777" s="2">
        <f t="shared" si="290"/>
        <v>0.10585089650833596</v>
      </c>
      <c r="I777" s="2"/>
      <c r="J777" s="2">
        <f t="shared" si="293"/>
        <v>0.5424661843346964</v>
      </c>
      <c r="K777" s="2">
        <f t="shared" si="294"/>
        <v>0.4366152878263605</v>
      </c>
      <c r="L777" s="2">
        <f t="shared" si="295"/>
        <v>0</v>
      </c>
      <c r="M777" s="2">
        <f t="shared" si="296"/>
        <v>2.0918527838943102E-2</v>
      </c>
      <c r="N777" s="1">
        <v>3449</v>
      </c>
      <c r="O777" s="1">
        <v>2776</v>
      </c>
      <c r="Q777" s="1">
        <v>69</v>
      </c>
      <c r="R777" s="1">
        <v>62</v>
      </c>
      <c r="AA777" s="1">
        <v>2</v>
      </c>
      <c r="AG777" s="7">
        <f>IF(Q777&gt;0,RANK(Q777,(N777:P777,Q777:AE777)),0)</f>
        <v>3</v>
      </c>
      <c r="AH777" s="7">
        <f>IF(R777&gt;0,RANK(R777,(N777:P777,Q777:AE777)),0)</f>
        <v>4</v>
      </c>
      <c r="AI777" s="7">
        <f>IF(T777&gt;0,RANK(T777,(N777:P777,Q777:AE777)),0)</f>
        <v>0</v>
      </c>
      <c r="AJ777" s="7">
        <f>IF(S777&gt;0,RANK(S777,(N777:P777,Q777:AE777)),0)</f>
        <v>0</v>
      </c>
      <c r="AK777" s="2">
        <f t="shared" si="297"/>
        <v>1.0852469329977981E-2</v>
      </c>
      <c r="AL777" s="2">
        <f t="shared" si="298"/>
        <v>9.7514941805599241E-3</v>
      </c>
      <c r="AM777" s="2">
        <f t="shared" si="299"/>
        <v>0</v>
      </c>
      <c r="AN777" s="2">
        <f t="shared" si="300"/>
        <v>0</v>
      </c>
      <c r="AP777" t="s">
        <v>868</v>
      </c>
      <c r="AQ777" t="s">
        <v>1883</v>
      </c>
      <c r="AR777">
        <v>2</v>
      </c>
      <c r="AT777" s="104">
        <v>19</v>
      </c>
      <c r="AU777" s="102">
        <v>97</v>
      </c>
      <c r="AV777" s="108">
        <f t="shared" si="301"/>
        <v>19097</v>
      </c>
      <c r="AX777" s="7" t="s">
        <v>538</v>
      </c>
    </row>
    <row r="778" spans="1:50" hidden="1" outlineLevel="1">
      <c r="A778" t="s">
        <v>758</v>
      </c>
      <c r="B778" t="s">
        <v>1883</v>
      </c>
      <c r="C778" s="1">
        <f t="shared" si="291"/>
        <v>14687</v>
      </c>
      <c r="D778" s="7">
        <f>RANK(N778,(N778:P778,Q778:AE778))</f>
        <v>1</v>
      </c>
      <c r="E778" s="7">
        <f>RANK(O778,(N778:P778,Q778:AE778))</f>
        <v>2</v>
      </c>
      <c r="F778" s="7">
        <f>IF(P778&gt;0,RANK(P778,(N778:P778,Q778:AE778)),0)</f>
        <v>0</v>
      </c>
      <c r="G778" s="1">
        <f t="shared" si="292"/>
        <v>2669</v>
      </c>
      <c r="H778" s="2">
        <f t="shared" si="290"/>
        <v>0.18172533533056445</v>
      </c>
      <c r="I778" s="2"/>
      <c r="J778" s="2">
        <f t="shared" si="293"/>
        <v>0.57915163069381081</v>
      </c>
      <c r="K778" s="2">
        <f t="shared" si="294"/>
        <v>0.39742629536324642</v>
      </c>
      <c r="L778" s="2">
        <f t="shared" si="295"/>
        <v>0</v>
      </c>
      <c r="M778" s="2">
        <f t="shared" si="296"/>
        <v>2.3422073942942767E-2</v>
      </c>
      <c r="N778" s="1">
        <v>8506</v>
      </c>
      <c r="O778" s="1">
        <v>5837</v>
      </c>
      <c r="Q778" s="1">
        <v>205</v>
      </c>
      <c r="R778" s="1">
        <v>126</v>
      </c>
      <c r="AA778" s="1">
        <v>13</v>
      </c>
      <c r="AG778" s="7">
        <f>IF(Q778&gt;0,RANK(Q778,(N778:P778,Q778:AE778)),0)</f>
        <v>3</v>
      </c>
      <c r="AH778" s="7">
        <f>IF(R778&gt;0,RANK(R778,(N778:P778,Q778:AE778)),0)</f>
        <v>4</v>
      </c>
      <c r="AI778" s="7">
        <f>IF(T778&gt;0,RANK(T778,(N778:P778,Q778:AE778)),0)</f>
        <v>0</v>
      </c>
      <c r="AJ778" s="7">
        <f>IF(S778&gt;0,RANK(S778,(N778:P778,Q778:AE778)),0)</f>
        <v>0</v>
      </c>
      <c r="AK778" s="2">
        <f t="shared" si="297"/>
        <v>1.3957921971811806E-2</v>
      </c>
      <c r="AL778" s="2">
        <f t="shared" si="298"/>
        <v>8.5790154558453048E-3</v>
      </c>
      <c r="AM778" s="2">
        <f t="shared" si="299"/>
        <v>0</v>
      </c>
      <c r="AN778" s="2">
        <f t="shared" si="300"/>
        <v>0</v>
      </c>
      <c r="AP778" t="s">
        <v>758</v>
      </c>
      <c r="AQ778" t="s">
        <v>1883</v>
      </c>
      <c r="AR778">
        <v>3</v>
      </c>
      <c r="AT778" s="104">
        <v>19</v>
      </c>
      <c r="AU778" s="102">
        <v>99</v>
      </c>
      <c r="AV778" s="108">
        <f t="shared" si="301"/>
        <v>19099</v>
      </c>
      <c r="AX778" s="7" t="s">
        <v>538</v>
      </c>
    </row>
    <row r="779" spans="1:50" hidden="1" outlineLevel="1">
      <c r="A779" t="s">
        <v>588</v>
      </c>
      <c r="B779" t="s">
        <v>1883</v>
      </c>
      <c r="C779" s="1">
        <f t="shared" si="291"/>
        <v>5981</v>
      </c>
      <c r="D779" s="7">
        <f>RANK(N779,(N779:P779,Q779:AE779))</f>
        <v>2</v>
      </c>
      <c r="E779" s="7">
        <f>RANK(O779,(N779:P779,Q779:AE779))</f>
        <v>1</v>
      </c>
      <c r="F779" s="7">
        <f>IF(P779&gt;0,RANK(P779,(N779:P779,Q779:AE779)),0)</f>
        <v>0</v>
      </c>
      <c r="G779" s="1">
        <f t="shared" si="292"/>
        <v>247</v>
      </c>
      <c r="H779" s="2">
        <f t="shared" si="290"/>
        <v>4.1297441899347934E-2</v>
      </c>
      <c r="I779" s="2"/>
      <c r="J779" s="2">
        <f t="shared" si="293"/>
        <v>0.3885637853201806</v>
      </c>
      <c r="K779" s="2">
        <f t="shared" si="294"/>
        <v>0.42986122721952852</v>
      </c>
      <c r="L779" s="2">
        <f t="shared" si="295"/>
        <v>0</v>
      </c>
      <c r="M779" s="2">
        <f t="shared" si="296"/>
        <v>0.18157498746029083</v>
      </c>
      <c r="N779" s="1">
        <v>2324</v>
      </c>
      <c r="O779" s="1">
        <v>2571</v>
      </c>
      <c r="Q779" s="1">
        <v>128</v>
      </c>
      <c r="R779" s="1">
        <v>955</v>
      </c>
      <c r="AA779" s="1">
        <v>3</v>
      </c>
      <c r="AG779" s="7">
        <f>IF(Q779&gt;0,RANK(Q779,(N779:P779,Q779:AE779)),0)</f>
        <v>4</v>
      </c>
      <c r="AH779" s="7">
        <f>IF(R779&gt;0,RANK(R779,(N779:P779,Q779:AE779)),0)</f>
        <v>3</v>
      </c>
      <c r="AI779" s="7">
        <f>IF(T779&gt;0,RANK(T779,(N779:P779,Q779:AE779)),0)</f>
        <v>0</v>
      </c>
      <c r="AJ779" s="7">
        <f>IF(S779&gt;0,RANK(S779,(N779:P779,Q779:AE779)),0)</f>
        <v>0</v>
      </c>
      <c r="AK779" s="2">
        <f t="shared" si="297"/>
        <v>2.1401103494398929E-2</v>
      </c>
      <c r="AL779" s="2">
        <f t="shared" si="298"/>
        <v>0.15967229560274201</v>
      </c>
      <c r="AM779" s="2">
        <f t="shared" si="299"/>
        <v>0</v>
      </c>
      <c r="AN779" s="2">
        <f t="shared" si="300"/>
        <v>0</v>
      </c>
      <c r="AP779" t="s">
        <v>588</v>
      </c>
      <c r="AQ779" t="s">
        <v>1883</v>
      </c>
      <c r="AR779">
        <v>3</v>
      </c>
      <c r="AT779" s="104">
        <v>19</v>
      </c>
      <c r="AU779" s="102">
        <v>101</v>
      </c>
      <c r="AV779" s="108">
        <f t="shared" si="301"/>
        <v>19101</v>
      </c>
      <c r="AX779" s="7" t="s">
        <v>538</v>
      </c>
    </row>
    <row r="780" spans="1:50" hidden="1" outlineLevel="1">
      <c r="A780" t="s">
        <v>1538</v>
      </c>
      <c r="B780" t="s">
        <v>1883</v>
      </c>
      <c r="C780" s="1">
        <f t="shared" si="291"/>
        <v>38622</v>
      </c>
      <c r="D780" s="7">
        <f>RANK(N780,(N780:P780,Q780:AE780))</f>
        <v>1</v>
      </c>
      <c r="E780" s="7">
        <f>RANK(O780,(N780:P780,Q780:AE780))</f>
        <v>2</v>
      </c>
      <c r="F780" s="7">
        <f>IF(P780&gt;0,RANK(P780,(N780:P780,Q780:AE780)),0)</f>
        <v>0</v>
      </c>
      <c r="G780" s="1">
        <f t="shared" si="292"/>
        <v>11901</v>
      </c>
      <c r="H780" s="2">
        <f t="shared" si="290"/>
        <v>0.30814043809227903</v>
      </c>
      <c r="I780" s="2"/>
      <c r="J780" s="2">
        <f t="shared" si="293"/>
        <v>0.62860545802910262</v>
      </c>
      <c r="K780" s="2">
        <f t="shared" si="294"/>
        <v>0.32046501993682358</v>
      </c>
      <c r="L780" s="2">
        <f t="shared" si="295"/>
        <v>0</v>
      </c>
      <c r="M780" s="2">
        <f t="shared" si="296"/>
        <v>5.0929522034073804E-2</v>
      </c>
      <c r="N780" s="1">
        <v>24278</v>
      </c>
      <c r="O780" s="1">
        <v>12377</v>
      </c>
      <c r="Q780" s="1">
        <v>1288</v>
      </c>
      <c r="R780" s="1">
        <v>641</v>
      </c>
      <c r="AA780" s="1">
        <v>38</v>
      </c>
      <c r="AG780" s="7">
        <f>IF(Q780&gt;0,RANK(Q780,(N780:P780,Q780:AE780)),0)</f>
        <v>3</v>
      </c>
      <c r="AH780" s="7">
        <f>IF(R780&gt;0,RANK(R780,(N780:P780,Q780:AE780)),0)</f>
        <v>4</v>
      </c>
      <c r="AI780" s="7">
        <f>IF(T780&gt;0,RANK(T780,(N780:P780,Q780:AE780)),0)</f>
        <v>0</v>
      </c>
      <c r="AJ780" s="7">
        <f>IF(S780&gt;0,RANK(S780,(N780:P780,Q780:AE780)),0)</f>
        <v>0</v>
      </c>
      <c r="AK780" s="2">
        <f t="shared" si="297"/>
        <v>3.3348868520532336E-2</v>
      </c>
      <c r="AL780" s="2">
        <f t="shared" si="298"/>
        <v>1.6596758324271141E-2</v>
      </c>
      <c r="AM780" s="2">
        <f t="shared" si="299"/>
        <v>0</v>
      </c>
      <c r="AN780" s="2">
        <f t="shared" si="300"/>
        <v>0</v>
      </c>
      <c r="AP780" t="s">
        <v>1538</v>
      </c>
      <c r="AQ780" t="s">
        <v>1883</v>
      </c>
      <c r="AR780">
        <v>1</v>
      </c>
      <c r="AT780" s="104">
        <v>19</v>
      </c>
      <c r="AU780" s="102">
        <v>103</v>
      </c>
      <c r="AV780" s="108">
        <f t="shared" si="301"/>
        <v>19103</v>
      </c>
      <c r="AX780" s="7" t="s">
        <v>538</v>
      </c>
    </row>
    <row r="781" spans="1:50" hidden="1" outlineLevel="1">
      <c r="A781" t="s">
        <v>1437</v>
      </c>
      <c r="B781" t="s">
        <v>1883</v>
      </c>
      <c r="C781" s="1">
        <f t="shared" si="291"/>
        <v>7279</v>
      </c>
      <c r="D781" s="7">
        <f>RANK(N781,(N781:P781,Q781:AE781))</f>
        <v>1</v>
      </c>
      <c r="E781" s="7">
        <f>RANK(O781,(N781:P781,Q781:AE781))</f>
        <v>2</v>
      </c>
      <c r="F781" s="7">
        <f>IF(P781&gt;0,RANK(P781,(N781:P781,Q781:AE781)),0)</f>
        <v>0</v>
      </c>
      <c r="G781" s="1">
        <f t="shared" si="292"/>
        <v>618</v>
      </c>
      <c r="H781" s="2">
        <f t="shared" si="290"/>
        <v>8.490177222145899E-2</v>
      </c>
      <c r="I781" s="2"/>
      <c r="J781" s="2">
        <f t="shared" si="293"/>
        <v>0.52644594037642534</v>
      </c>
      <c r="K781" s="2">
        <f t="shared" si="294"/>
        <v>0.44154416815496633</v>
      </c>
      <c r="L781" s="2">
        <f t="shared" si="295"/>
        <v>0</v>
      </c>
      <c r="M781" s="2">
        <f t="shared" si="296"/>
        <v>3.2009891468608331E-2</v>
      </c>
      <c r="N781" s="1">
        <v>3832</v>
      </c>
      <c r="O781" s="1">
        <v>3214</v>
      </c>
      <c r="Q781" s="1">
        <v>126</v>
      </c>
      <c r="R781" s="1">
        <v>100</v>
      </c>
      <c r="AA781" s="1">
        <v>7</v>
      </c>
      <c r="AG781" s="7">
        <f>IF(Q781&gt;0,RANK(Q781,(N781:P781,Q781:AE781)),0)</f>
        <v>3</v>
      </c>
      <c r="AH781" s="7">
        <f>IF(R781&gt;0,RANK(R781,(N781:P781,Q781:AE781)),0)</f>
        <v>4</v>
      </c>
      <c r="AI781" s="7">
        <f>IF(T781&gt;0,RANK(T781,(N781:P781,Q781:AE781)),0)</f>
        <v>0</v>
      </c>
      <c r="AJ781" s="7">
        <f>IF(S781&gt;0,RANK(S781,(N781:P781,Q781:AE781)),0)</f>
        <v>0</v>
      </c>
      <c r="AK781" s="2">
        <f t="shared" si="297"/>
        <v>1.7310070064569309E-2</v>
      </c>
      <c r="AL781" s="2">
        <f t="shared" si="298"/>
        <v>1.3738150844896277E-2</v>
      </c>
      <c r="AM781" s="2">
        <f t="shared" si="299"/>
        <v>0</v>
      </c>
      <c r="AN781" s="2">
        <f t="shared" si="300"/>
        <v>0</v>
      </c>
      <c r="AP781" t="s">
        <v>1437</v>
      </c>
      <c r="AQ781" t="s">
        <v>1883</v>
      </c>
      <c r="AR781">
        <v>1</v>
      </c>
      <c r="AT781" s="104">
        <v>19</v>
      </c>
      <c r="AU781" s="102">
        <v>105</v>
      </c>
      <c r="AV781" s="108">
        <f t="shared" si="301"/>
        <v>19105</v>
      </c>
      <c r="AX781" s="7" t="s">
        <v>538</v>
      </c>
    </row>
    <row r="782" spans="1:50" hidden="1" outlineLevel="1">
      <c r="A782" t="s">
        <v>1996</v>
      </c>
      <c r="B782" t="s">
        <v>1883</v>
      </c>
      <c r="C782" s="1">
        <f t="shared" si="291"/>
        <v>3952</v>
      </c>
      <c r="D782" s="7">
        <f>RANK(N782,(N782:P782,Q782:AE782))</f>
        <v>2</v>
      </c>
      <c r="E782" s="7">
        <f>RANK(O782,(N782:P782,Q782:AE782))</f>
        <v>1</v>
      </c>
      <c r="F782" s="7">
        <f>IF(P782&gt;0,RANK(P782,(N782:P782,Q782:AE782)),0)</f>
        <v>0</v>
      </c>
      <c r="G782" s="1">
        <f t="shared" si="292"/>
        <v>82</v>
      </c>
      <c r="H782" s="2">
        <f t="shared" si="290"/>
        <v>2.0748987854251014E-2</v>
      </c>
      <c r="I782" s="2"/>
      <c r="J782" s="2">
        <f t="shared" si="293"/>
        <v>0.48026315789473684</v>
      </c>
      <c r="K782" s="2">
        <f t="shared" si="294"/>
        <v>0.50101214574898789</v>
      </c>
      <c r="L782" s="2">
        <f t="shared" si="295"/>
        <v>0</v>
      </c>
      <c r="M782" s="2">
        <f t="shared" si="296"/>
        <v>1.8724696356275272E-2</v>
      </c>
      <c r="N782" s="1">
        <v>1898</v>
      </c>
      <c r="O782" s="1">
        <v>1980</v>
      </c>
      <c r="Q782" s="1">
        <v>33</v>
      </c>
      <c r="R782" s="1">
        <v>41</v>
      </c>
      <c r="AA782" s="1">
        <v>0</v>
      </c>
      <c r="AG782" s="7">
        <f>IF(Q782&gt;0,RANK(Q782,(N782:P782,Q782:AE782)),0)</f>
        <v>4</v>
      </c>
      <c r="AH782" s="7">
        <f>IF(R782&gt;0,RANK(R782,(N782:P782,Q782:AE782)),0)</f>
        <v>3</v>
      </c>
      <c r="AI782" s="7">
        <f>IF(T782&gt;0,RANK(T782,(N782:P782,Q782:AE782)),0)</f>
        <v>0</v>
      </c>
      <c r="AJ782" s="7">
        <f>IF(S782&gt;0,RANK(S782,(N782:P782,Q782:AE782)),0)</f>
        <v>0</v>
      </c>
      <c r="AK782" s="2">
        <f t="shared" si="297"/>
        <v>8.3502024291497983E-3</v>
      </c>
      <c r="AL782" s="2">
        <f t="shared" si="298"/>
        <v>1.0374493927125507E-2</v>
      </c>
      <c r="AM782" s="2">
        <f t="shared" si="299"/>
        <v>0</v>
      </c>
      <c r="AN782" s="2">
        <f t="shared" si="300"/>
        <v>0</v>
      </c>
      <c r="AP782" t="s">
        <v>1996</v>
      </c>
      <c r="AQ782" t="s">
        <v>1883</v>
      </c>
      <c r="AR782">
        <v>3</v>
      </c>
      <c r="AT782" s="104">
        <v>19</v>
      </c>
      <c r="AU782" s="102">
        <v>107</v>
      </c>
      <c r="AV782" s="108">
        <f t="shared" si="301"/>
        <v>19107</v>
      </c>
      <c r="AX782" s="7" t="s">
        <v>538</v>
      </c>
    </row>
    <row r="783" spans="1:50" hidden="1" outlineLevel="1">
      <c r="A783" t="s">
        <v>2597</v>
      </c>
      <c r="B783" t="s">
        <v>1883</v>
      </c>
      <c r="C783" s="1">
        <f t="shared" si="291"/>
        <v>7678</v>
      </c>
      <c r="D783" s="7">
        <f>RANK(N783,(N783:P783,Q783:AE783))</f>
        <v>1</v>
      </c>
      <c r="E783" s="7">
        <f>RANK(O783,(N783:P783,Q783:AE783))</f>
        <v>2</v>
      </c>
      <c r="F783" s="7">
        <f>IF(P783&gt;0,RANK(P783,(N783:P783,Q783:AE783)),0)</f>
        <v>0</v>
      </c>
      <c r="G783" s="1">
        <f t="shared" si="292"/>
        <v>688</v>
      </c>
      <c r="H783" s="2">
        <f t="shared" si="290"/>
        <v>8.9606668403230005E-2</v>
      </c>
      <c r="I783" s="2"/>
      <c r="J783" s="2">
        <f t="shared" si="293"/>
        <v>0.5323000781453503</v>
      </c>
      <c r="K783" s="2">
        <f t="shared" si="294"/>
        <v>0.44269340974212035</v>
      </c>
      <c r="L783" s="2">
        <f t="shared" si="295"/>
        <v>0</v>
      </c>
      <c r="M783" s="2">
        <f t="shared" si="296"/>
        <v>2.5006512112529355E-2</v>
      </c>
      <c r="N783" s="1">
        <v>4087</v>
      </c>
      <c r="O783" s="1">
        <v>3399</v>
      </c>
      <c r="Q783" s="1">
        <v>104</v>
      </c>
      <c r="R783" s="1">
        <v>76</v>
      </c>
      <c r="AA783" s="1">
        <v>12</v>
      </c>
      <c r="AG783" s="7">
        <f>IF(Q783&gt;0,RANK(Q783,(N783:P783,Q783:AE783)),0)</f>
        <v>3</v>
      </c>
      <c r="AH783" s="7">
        <f>IF(R783&gt;0,RANK(R783,(N783:P783,Q783:AE783)),0)</f>
        <v>4</v>
      </c>
      <c r="AI783" s="7">
        <f>IF(T783&gt;0,RANK(T783,(N783:P783,Q783:AE783)),0)</f>
        <v>0</v>
      </c>
      <c r="AJ783" s="7">
        <f>IF(S783&gt;0,RANK(S783,(N783:P783,Q783:AE783)),0)</f>
        <v>0</v>
      </c>
      <c r="AK783" s="2">
        <f t="shared" si="297"/>
        <v>1.3545194060953373E-2</v>
      </c>
      <c r="AL783" s="2">
        <f t="shared" si="298"/>
        <v>9.8984110445428496E-3</v>
      </c>
      <c r="AM783" s="2">
        <f t="shared" si="299"/>
        <v>0</v>
      </c>
      <c r="AN783" s="2">
        <f t="shared" si="300"/>
        <v>0</v>
      </c>
      <c r="AP783" t="s">
        <v>2597</v>
      </c>
      <c r="AQ783" t="s">
        <v>1883</v>
      </c>
      <c r="AR783">
        <v>5</v>
      </c>
      <c r="AT783" s="104">
        <v>19</v>
      </c>
      <c r="AU783" s="102">
        <v>109</v>
      </c>
      <c r="AV783" s="108">
        <f t="shared" si="301"/>
        <v>19109</v>
      </c>
      <c r="AX783" s="7" t="s">
        <v>538</v>
      </c>
    </row>
    <row r="784" spans="1:50" hidden="1" outlineLevel="1">
      <c r="A784" t="s">
        <v>1009</v>
      </c>
      <c r="B784" t="s">
        <v>1883</v>
      </c>
      <c r="C784" s="1">
        <f t="shared" si="291"/>
        <v>13281</v>
      </c>
      <c r="D784" s="7">
        <f>RANK(N784,(N784:P784,Q784:AE784))</f>
        <v>1</v>
      </c>
      <c r="E784" s="7">
        <f>RANK(O784,(N784:P784,Q784:AE784))</f>
        <v>2</v>
      </c>
      <c r="F784" s="7">
        <f>IF(P784&gt;0,RANK(P784,(N784:P784,Q784:AE784)),0)</f>
        <v>0</v>
      </c>
      <c r="G784" s="1">
        <f t="shared" si="292"/>
        <v>3741</v>
      </c>
      <c r="H784" s="2">
        <f t="shared" si="290"/>
        <v>0.28168059634063702</v>
      </c>
      <c r="I784" s="2"/>
      <c r="J784" s="2">
        <f t="shared" si="293"/>
        <v>0.62156464121677579</v>
      </c>
      <c r="K784" s="2">
        <f t="shared" si="294"/>
        <v>0.33988404487613882</v>
      </c>
      <c r="L784" s="2">
        <f t="shared" si="295"/>
        <v>0</v>
      </c>
      <c r="M784" s="2">
        <f t="shared" si="296"/>
        <v>3.8551313907085383E-2</v>
      </c>
      <c r="N784" s="1">
        <v>8255</v>
      </c>
      <c r="O784" s="1">
        <v>4514</v>
      </c>
      <c r="Q784" s="1">
        <v>153</v>
      </c>
      <c r="R784" s="1">
        <v>346</v>
      </c>
      <c r="AA784" s="1">
        <v>13</v>
      </c>
      <c r="AG784" s="7">
        <f>IF(Q784&gt;0,RANK(Q784,(N784:P784,Q784:AE784)),0)</f>
        <v>4</v>
      </c>
      <c r="AH784" s="7">
        <f>IF(R784&gt;0,RANK(R784,(N784:P784,Q784:AE784)),0)</f>
        <v>3</v>
      </c>
      <c r="AI784" s="7">
        <f>IF(T784&gt;0,RANK(T784,(N784:P784,Q784:AE784)),0)</f>
        <v>0</v>
      </c>
      <c r="AJ784" s="7">
        <f>IF(S784&gt;0,RANK(S784,(N784:P784,Q784:AE784)),0)</f>
        <v>0</v>
      </c>
      <c r="AK784" s="2">
        <f t="shared" si="297"/>
        <v>1.1520216851140727E-2</v>
      </c>
      <c r="AL784" s="2">
        <f t="shared" si="298"/>
        <v>2.6052255101272494E-2</v>
      </c>
      <c r="AM784" s="2">
        <f t="shared" si="299"/>
        <v>0</v>
      </c>
      <c r="AN784" s="2">
        <f t="shared" si="300"/>
        <v>0</v>
      </c>
      <c r="AP784" t="s">
        <v>1009</v>
      </c>
      <c r="AQ784" t="s">
        <v>1883</v>
      </c>
      <c r="AR784">
        <v>3</v>
      </c>
      <c r="AT784" s="104">
        <v>19</v>
      </c>
      <c r="AU784" s="102">
        <v>111</v>
      </c>
      <c r="AV784" s="108">
        <f t="shared" si="301"/>
        <v>19111</v>
      </c>
      <c r="AX784" s="7" t="s">
        <v>538</v>
      </c>
    </row>
    <row r="785" spans="1:50" hidden="1" outlineLevel="1">
      <c r="A785" t="s">
        <v>1925</v>
      </c>
      <c r="B785" t="s">
        <v>1883</v>
      </c>
      <c r="C785" s="1">
        <f t="shared" si="291"/>
        <v>73452</v>
      </c>
      <c r="D785" s="7">
        <f>RANK(N785,(N785:P785,Q785:AE785))</f>
        <v>1</v>
      </c>
      <c r="E785" s="7">
        <f>RANK(O785,(N785:P785,Q785:AE785))</f>
        <v>2</v>
      </c>
      <c r="F785" s="7">
        <f>IF(P785&gt;0,RANK(P785,(N785:P785,Q785:AE785)),0)</f>
        <v>0</v>
      </c>
      <c r="G785" s="1">
        <f t="shared" si="292"/>
        <v>10508</v>
      </c>
      <c r="H785" s="2">
        <f t="shared" si="290"/>
        <v>0.14305941294995372</v>
      </c>
      <c r="I785" s="2"/>
      <c r="J785" s="2">
        <f t="shared" si="293"/>
        <v>0.55829657463377447</v>
      </c>
      <c r="K785" s="2">
        <f t="shared" si="294"/>
        <v>0.41523716168382074</v>
      </c>
      <c r="L785" s="2">
        <f t="shared" si="295"/>
        <v>0</v>
      </c>
      <c r="M785" s="2">
        <f t="shared" si="296"/>
        <v>2.6466263682404789E-2</v>
      </c>
      <c r="N785" s="1">
        <v>41008</v>
      </c>
      <c r="O785" s="1">
        <v>30500</v>
      </c>
      <c r="Q785" s="1">
        <v>931</v>
      </c>
      <c r="R785" s="1">
        <v>941</v>
      </c>
      <c r="AA785" s="1">
        <v>72</v>
      </c>
      <c r="AG785" s="7">
        <f>IF(Q785&gt;0,RANK(Q785,(N785:P785,Q785:AE785)),0)</f>
        <v>4</v>
      </c>
      <c r="AH785" s="7">
        <f>IF(R785&gt;0,RANK(R785,(N785:P785,Q785:AE785)),0)</f>
        <v>3</v>
      </c>
      <c r="AI785" s="7">
        <f>IF(T785&gt;0,RANK(T785,(N785:P785,Q785:AE785)),0)</f>
        <v>0</v>
      </c>
      <c r="AJ785" s="7">
        <f>IF(S785&gt;0,RANK(S785,(N785:P785,Q785:AE785)),0)</f>
        <v>0</v>
      </c>
      <c r="AK785" s="2">
        <f t="shared" si="297"/>
        <v>1.2674944181234004E-2</v>
      </c>
      <c r="AL785" s="2">
        <f t="shared" si="298"/>
        <v>1.2811087512933616E-2</v>
      </c>
      <c r="AM785" s="2">
        <f t="shared" si="299"/>
        <v>0</v>
      </c>
      <c r="AN785" s="2">
        <f t="shared" si="300"/>
        <v>0</v>
      </c>
      <c r="AP785" t="s">
        <v>1925</v>
      </c>
      <c r="AQ785" t="s">
        <v>1883</v>
      </c>
      <c r="AR785">
        <v>1</v>
      </c>
      <c r="AT785" s="104">
        <v>19</v>
      </c>
      <c r="AU785" s="102">
        <v>113</v>
      </c>
      <c r="AV785" s="108">
        <f t="shared" si="301"/>
        <v>19113</v>
      </c>
      <c r="AX785" s="7" t="s">
        <v>538</v>
      </c>
    </row>
    <row r="786" spans="1:50" hidden="1" outlineLevel="1">
      <c r="A786" t="s">
        <v>71</v>
      </c>
      <c r="B786" t="s">
        <v>1883</v>
      </c>
      <c r="C786" s="1">
        <f t="shared" si="291"/>
        <v>3451</v>
      </c>
      <c r="D786" s="7">
        <f>RANK(N786,(N786:P786,Q786:AE786))</f>
        <v>2</v>
      </c>
      <c r="E786" s="7">
        <f>RANK(O786,(N786:P786,Q786:AE786))</f>
        <v>1</v>
      </c>
      <c r="F786" s="7">
        <f>IF(P786&gt;0,RANK(P786,(N786:P786,Q786:AE786)),0)</f>
        <v>0</v>
      </c>
      <c r="G786" s="1">
        <f t="shared" si="292"/>
        <v>150</v>
      </c>
      <c r="H786" s="2">
        <f t="shared" si="290"/>
        <v>4.3465662126919734E-2</v>
      </c>
      <c r="I786" s="2"/>
      <c r="J786" s="2">
        <f t="shared" si="293"/>
        <v>0.46392350043465663</v>
      </c>
      <c r="K786" s="2">
        <f t="shared" si="294"/>
        <v>0.5073891625615764</v>
      </c>
      <c r="L786" s="2">
        <f t="shared" si="295"/>
        <v>0</v>
      </c>
      <c r="M786" s="2">
        <f t="shared" si="296"/>
        <v>2.8687337003766911E-2</v>
      </c>
      <c r="N786" s="1">
        <v>1601</v>
      </c>
      <c r="O786" s="1">
        <v>1751</v>
      </c>
      <c r="Q786" s="1">
        <v>60</v>
      </c>
      <c r="R786" s="1">
        <v>36</v>
      </c>
      <c r="AA786" s="1">
        <v>3</v>
      </c>
      <c r="AG786" s="7">
        <f>IF(Q786&gt;0,RANK(Q786,(N786:P786,Q786:AE786)),0)</f>
        <v>3</v>
      </c>
      <c r="AH786" s="7">
        <f>IF(R786&gt;0,RANK(R786,(N786:P786,Q786:AE786)),0)</f>
        <v>4</v>
      </c>
      <c r="AI786" s="7">
        <f>IF(T786&gt;0,RANK(T786,(N786:P786,Q786:AE786)),0)</f>
        <v>0</v>
      </c>
      <c r="AJ786" s="7">
        <f>IF(S786&gt;0,RANK(S786,(N786:P786,Q786:AE786)),0)</f>
        <v>0</v>
      </c>
      <c r="AK786" s="2">
        <f t="shared" si="297"/>
        <v>1.7386264850767892E-2</v>
      </c>
      <c r="AL786" s="2">
        <f t="shared" si="298"/>
        <v>1.0431758910460736E-2</v>
      </c>
      <c r="AM786" s="2">
        <f t="shared" si="299"/>
        <v>0</v>
      </c>
      <c r="AN786" s="2">
        <f t="shared" si="300"/>
        <v>0</v>
      </c>
      <c r="AP786" t="s">
        <v>71</v>
      </c>
      <c r="AQ786" t="s">
        <v>1883</v>
      </c>
      <c r="AR786">
        <v>1</v>
      </c>
      <c r="AT786" s="104">
        <v>19</v>
      </c>
      <c r="AU786" s="102">
        <v>115</v>
      </c>
      <c r="AV786" s="108">
        <f t="shared" si="301"/>
        <v>19115</v>
      </c>
      <c r="AX786" s="7" t="s">
        <v>538</v>
      </c>
    </row>
    <row r="787" spans="1:50" hidden="1" outlineLevel="1">
      <c r="A787" t="s">
        <v>940</v>
      </c>
      <c r="B787" t="s">
        <v>1883</v>
      </c>
      <c r="C787" s="1">
        <f t="shared" si="291"/>
        <v>3161</v>
      </c>
      <c r="D787" s="7">
        <f>RANK(N787,(N787:P787,Q787:AE787))</f>
        <v>1</v>
      </c>
      <c r="E787" s="7">
        <f>RANK(O787,(N787:P787,Q787:AE787))</f>
        <v>2</v>
      </c>
      <c r="F787" s="7">
        <f>IF(P787&gt;0,RANK(P787,(N787:P787,Q787:AE787)),0)</f>
        <v>0</v>
      </c>
      <c r="G787" s="1">
        <f t="shared" si="292"/>
        <v>230</v>
      </c>
      <c r="H787" s="2">
        <f t="shared" si="290"/>
        <v>7.2761784245491928E-2</v>
      </c>
      <c r="I787" s="2"/>
      <c r="J787" s="2">
        <f t="shared" si="293"/>
        <v>0.52673204682062635</v>
      </c>
      <c r="K787" s="2">
        <f t="shared" si="294"/>
        <v>0.45397026257513445</v>
      </c>
      <c r="L787" s="2">
        <f t="shared" si="295"/>
        <v>0</v>
      </c>
      <c r="M787" s="2">
        <f t="shared" si="296"/>
        <v>1.9297690604239193E-2</v>
      </c>
      <c r="N787" s="1">
        <v>1665</v>
      </c>
      <c r="O787" s="1">
        <v>1435</v>
      </c>
      <c r="Q787" s="1">
        <v>17</v>
      </c>
      <c r="R787" s="1">
        <v>43</v>
      </c>
      <c r="AA787" s="1">
        <v>1</v>
      </c>
      <c r="AG787" s="7">
        <f>IF(Q787&gt;0,RANK(Q787,(N787:P787,Q787:AE787)),0)</f>
        <v>4</v>
      </c>
      <c r="AH787" s="7">
        <f>IF(R787&gt;0,RANK(R787,(N787:P787,Q787:AE787)),0)</f>
        <v>3</v>
      </c>
      <c r="AI787" s="7">
        <f>IF(T787&gt;0,RANK(T787,(N787:P787,Q787:AE787)),0)</f>
        <v>0</v>
      </c>
      <c r="AJ787" s="7">
        <f>IF(S787&gt;0,RANK(S787,(N787:P787,Q787:AE787)),0)</f>
        <v>0</v>
      </c>
      <c r="AK787" s="2">
        <f t="shared" si="297"/>
        <v>5.3780449224928818E-3</v>
      </c>
      <c r="AL787" s="2">
        <f t="shared" si="298"/>
        <v>1.3603290098070231E-2</v>
      </c>
      <c r="AM787" s="2">
        <f t="shared" si="299"/>
        <v>0</v>
      </c>
      <c r="AN787" s="2">
        <f t="shared" si="300"/>
        <v>0</v>
      </c>
      <c r="AP787" t="s">
        <v>940</v>
      </c>
      <c r="AQ787" t="s">
        <v>1883</v>
      </c>
      <c r="AR787">
        <v>3</v>
      </c>
      <c r="AT787" s="104">
        <v>19</v>
      </c>
      <c r="AU787" s="102">
        <v>117</v>
      </c>
      <c r="AV787" s="108">
        <f t="shared" si="301"/>
        <v>19117</v>
      </c>
      <c r="AX787" s="7" t="s">
        <v>538</v>
      </c>
    </row>
    <row r="788" spans="1:50" hidden="1" outlineLevel="1">
      <c r="A788" t="s">
        <v>2249</v>
      </c>
      <c r="B788" t="s">
        <v>1883</v>
      </c>
      <c r="C788" s="1">
        <f t="shared" si="291"/>
        <v>4264</v>
      </c>
      <c r="D788" s="7">
        <f>RANK(N788,(N788:P788,Q788:AE788))</f>
        <v>2</v>
      </c>
      <c r="E788" s="7">
        <f>RANK(O788,(N788:P788,Q788:AE788))</f>
        <v>1</v>
      </c>
      <c r="F788" s="7">
        <f>IF(P788&gt;0,RANK(P788,(N788:P788,Q788:AE788)),0)</f>
        <v>0</v>
      </c>
      <c r="G788" s="1">
        <f t="shared" si="292"/>
        <v>2009</v>
      </c>
      <c r="H788" s="2">
        <f t="shared" si="290"/>
        <v>0.47115384615384615</v>
      </c>
      <c r="I788" s="2"/>
      <c r="J788" s="2">
        <f t="shared" si="293"/>
        <v>0.25867729831144465</v>
      </c>
      <c r="K788" s="2">
        <f t="shared" si="294"/>
        <v>0.72983114446529085</v>
      </c>
      <c r="L788" s="2">
        <f t="shared" si="295"/>
        <v>0</v>
      </c>
      <c r="M788" s="2">
        <f t="shared" si="296"/>
        <v>1.1491557223264448E-2</v>
      </c>
      <c r="N788" s="1">
        <v>1103</v>
      </c>
      <c r="O788" s="1">
        <v>3112</v>
      </c>
      <c r="Q788" s="1">
        <v>24</v>
      </c>
      <c r="R788" s="1">
        <v>17</v>
      </c>
      <c r="AA788" s="1">
        <v>8</v>
      </c>
      <c r="AG788" s="7">
        <f>IF(Q788&gt;0,RANK(Q788,(N788:P788,Q788:AE788)),0)</f>
        <v>3</v>
      </c>
      <c r="AH788" s="7">
        <f>IF(R788&gt;0,RANK(R788,(N788:P788,Q788:AE788)),0)</f>
        <v>4</v>
      </c>
      <c r="AI788" s="7">
        <f>IF(T788&gt;0,RANK(T788,(N788:P788,Q788:AE788)),0)</f>
        <v>0</v>
      </c>
      <c r="AJ788" s="7">
        <f>IF(S788&gt;0,RANK(S788,(N788:P788,Q788:AE788)),0)</f>
        <v>0</v>
      </c>
      <c r="AK788" s="2">
        <f t="shared" si="297"/>
        <v>5.6285178236397749E-3</v>
      </c>
      <c r="AL788" s="2">
        <f t="shared" si="298"/>
        <v>3.9868667917448402E-3</v>
      </c>
      <c r="AM788" s="2">
        <f t="shared" si="299"/>
        <v>0</v>
      </c>
      <c r="AN788" s="2">
        <f t="shared" si="300"/>
        <v>0</v>
      </c>
      <c r="AP788" t="s">
        <v>2249</v>
      </c>
      <c r="AQ788" t="s">
        <v>1883</v>
      </c>
      <c r="AR788">
        <v>5</v>
      </c>
      <c r="AT788" s="104">
        <v>19</v>
      </c>
      <c r="AU788" s="102">
        <v>119</v>
      </c>
      <c r="AV788" s="108">
        <f t="shared" si="301"/>
        <v>19119</v>
      </c>
      <c r="AX788" s="7" t="s">
        <v>538</v>
      </c>
    </row>
    <row r="789" spans="1:50" hidden="1" outlineLevel="1">
      <c r="A789" t="s">
        <v>1228</v>
      </c>
      <c r="B789" t="s">
        <v>1883</v>
      </c>
      <c r="C789" s="1">
        <f t="shared" si="291"/>
        <v>5837</v>
      </c>
      <c r="D789" s="7">
        <f>RANK(N789,(N789:P789,Q789:AE789))</f>
        <v>1</v>
      </c>
      <c r="E789" s="7">
        <f>RANK(O789,(N789:P789,Q789:AE789))</f>
        <v>2</v>
      </c>
      <c r="F789" s="7">
        <f>IF(P789&gt;0,RANK(P789,(N789:P789,Q789:AE789)),0)</f>
        <v>0</v>
      </c>
      <c r="G789" s="1">
        <f t="shared" si="292"/>
        <v>119</v>
      </c>
      <c r="H789" s="2">
        <f t="shared" si="290"/>
        <v>2.0387185197875621E-2</v>
      </c>
      <c r="I789" s="2"/>
      <c r="J789" s="2">
        <f t="shared" si="293"/>
        <v>0.49580263834161387</v>
      </c>
      <c r="K789" s="2">
        <f t="shared" si="294"/>
        <v>0.47541545314373823</v>
      </c>
      <c r="L789" s="2">
        <f t="shared" si="295"/>
        <v>0</v>
      </c>
      <c r="M789" s="2">
        <f t="shared" si="296"/>
        <v>2.8781908514647903E-2</v>
      </c>
      <c r="N789" s="1">
        <v>2894</v>
      </c>
      <c r="O789" s="1">
        <v>2775</v>
      </c>
      <c r="Q789" s="1">
        <v>70</v>
      </c>
      <c r="R789" s="1">
        <v>89</v>
      </c>
      <c r="AA789" s="1">
        <v>9</v>
      </c>
      <c r="AG789" s="7">
        <f>IF(Q789&gt;0,RANK(Q789,(N789:P789,Q789:AE789)),0)</f>
        <v>4</v>
      </c>
      <c r="AH789" s="7">
        <f>IF(R789&gt;0,RANK(R789,(N789:P789,Q789:AE789)),0)</f>
        <v>3</v>
      </c>
      <c r="AI789" s="7">
        <f>IF(T789&gt;0,RANK(T789,(N789:P789,Q789:AE789)),0)</f>
        <v>0</v>
      </c>
      <c r="AJ789" s="7">
        <f>IF(S789&gt;0,RANK(S789,(N789:P789,Q789:AE789)),0)</f>
        <v>0</v>
      </c>
      <c r="AK789" s="2">
        <f t="shared" si="297"/>
        <v>1.1992461881103306E-2</v>
      </c>
      <c r="AL789" s="2">
        <f t="shared" si="298"/>
        <v>1.5247558677402776E-2</v>
      </c>
      <c r="AM789" s="2">
        <f t="shared" si="299"/>
        <v>0</v>
      </c>
      <c r="AN789" s="2">
        <f t="shared" si="300"/>
        <v>0</v>
      </c>
      <c r="AP789" t="s">
        <v>1228</v>
      </c>
      <c r="AQ789" t="s">
        <v>1883</v>
      </c>
      <c r="AR789">
        <v>4</v>
      </c>
      <c r="AT789" s="104">
        <v>19</v>
      </c>
      <c r="AU789" s="102">
        <v>121</v>
      </c>
      <c r="AV789" s="108">
        <f t="shared" si="301"/>
        <v>19121</v>
      </c>
      <c r="AX789" s="7" t="s">
        <v>538</v>
      </c>
    </row>
    <row r="790" spans="1:50" hidden="1" outlineLevel="1">
      <c r="A790" t="s">
        <v>2960</v>
      </c>
      <c r="B790" t="s">
        <v>1883</v>
      </c>
      <c r="C790" s="1">
        <f t="shared" si="291"/>
        <v>7197</v>
      </c>
      <c r="D790" s="7">
        <f>RANK(N790,(N790:P790,Q790:AE790))</f>
        <v>2</v>
      </c>
      <c r="E790" s="7">
        <f>RANK(O790,(N790:P790,Q790:AE790))</f>
        <v>1</v>
      </c>
      <c r="F790" s="7">
        <f>IF(P790&gt;0,RANK(P790,(N790:P790,Q790:AE790)),0)</f>
        <v>0</v>
      </c>
      <c r="G790" s="1">
        <f t="shared" si="292"/>
        <v>940</v>
      </c>
      <c r="H790" s="2">
        <f t="shared" si="290"/>
        <v>0.13060997637904684</v>
      </c>
      <c r="I790" s="2"/>
      <c r="J790" s="2">
        <f t="shared" si="293"/>
        <v>0.42767819924968736</v>
      </c>
      <c r="K790" s="2">
        <f t="shared" si="294"/>
        <v>0.55828817562873423</v>
      </c>
      <c r="L790" s="2">
        <f t="shared" si="295"/>
        <v>0</v>
      </c>
      <c r="M790" s="2">
        <f t="shared" si="296"/>
        <v>1.4033625121578353E-2</v>
      </c>
      <c r="N790" s="1">
        <v>3078</v>
      </c>
      <c r="O790" s="1">
        <v>4018</v>
      </c>
      <c r="Q790" s="1">
        <v>37</v>
      </c>
      <c r="R790" s="1">
        <v>57</v>
      </c>
      <c r="AA790" s="1">
        <v>7</v>
      </c>
      <c r="AG790" s="7">
        <f>IF(Q790&gt;0,RANK(Q790,(N790:P790,Q790:AE790)),0)</f>
        <v>4</v>
      </c>
      <c r="AH790" s="7">
        <f>IF(R790&gt;0,RANK(R790,(N790:P790,Q790:AE790)),0)</f>
        <v>3</v>
      </c>
      <c r="AI790" s="7">
        <f>IF(T790&gt;0,RANK(T790,(N790:P790,Q790:AE790)),0)</f>
        <v>0</v>
      </c>
      <c r="AJ790" s="7">
        <f>IF(S790&gt;0,RANK(S790,(N790:P790,Q790:AE790)),0)</f>
        <v>0</v>
      </c>
      <c r="AK790" s="2">
        <f t="shared" si="297"/>
        <v>5.1410309851326946E-3</v>
      </c>
      <c r="AL790" s="2">
        <f t="shared" si="298"/>
        <v>7.919966652771988E-3</v>
      </c>
      <c r="AM790" s="2">
        <f t="shared" si="299"/>
        <v>0</v>
      </c>
      <c r="AN790" s="2">
        <f t="shared" si="300"/>
        <v>0</v>
      </c>
      <c r="AP790" t="s">
        <v>2960</v>
      </c>
      <c r="AQ790" t="s">
        <v>1883</v>
      </c>
      <c r="AR790">
        <v>3</v>
      </c>
      <c r="AT790" s="104">
        <v>19</v>
      </c>
      <c r="AU790" s="102">
        <v>123</v>
      </c>
      <c r="AV790" s="108">
        <f t="shared" si="301"/>
        <v>19123</v>
      </c>
      <c r="AX790" s="7" t="s">
        <v>538</v>
      </c>
    </row>
    <row r="791" spans="1:50" hidden="1" outlineLevel="1">
      <c r="A791" t="s">
        <v>1710</v>
      </c>
      <c r="B791" t="s">
        <v>1883</v>
      </c>
      <c r="C791" s="1">
        <f t="shared" si="291"/>
        <v>11498</v>
      </c>
      <c r="D791" s="7">
        <f>RANK(N791,(N791:P791,Q791:AE791))</f>
        <v>2</v>
      </c>
      <c r="E791" s="7">
        <f>RANK(O791,(N791:P791,Q791:AE791))</f>
        <v>1</v>
      </c>
      <c r="F791" s="7">
        <f>IF(P791&gt;0,RANK(P791,(N791:P791,Q791:AE791)),0)</f>
        <v>0</v>
      </c>
      <c r="G791" s="1">
        <f t="shared" si="292"/>
        <v>655</v>
      </c>
      <c r="H791" s="2">
        <f t="shared" si="290"/>
        <v>5.6966428944164205E-2</v>
      </c>
      <c r="I791" s="2"/>
      <c r="J791" s="2">
        <f t="shared" si="293"/>
        <v>0.4625152200382675</v>
      </c>
      <c r="K791" s="2">
        <f t="shared" si="294"/>
        <v>0.51948164898243177</v>
      </c>
      <c r="L791" s="2">
        <f t="shared" si="295"/>
        <v>0</v>
      </c>
      <c r="M791" s="2">
        <f t="shared" si="296"/>
        <v>1.800313097930073E-2</v>
      </c>
      <c r="N791" s="1">
        <v>5318</v>
      </c>
      <c r="O791" s="1">
        <v>5973</v>
      </c>
      <c r="Q791" s="1">
        <v>69</v>
      </c>
      <c r="R791" s="1">
        <v>128</v>
      </c>
      <c r="AA791" s="1">
        <v>10</v>
      </c>
      <c r="AG791" s="7">
        <f>IF(Q791&gt;0,RANK(Q791,(N791:P791,Q791:AE791)),0)</f>
        <v>4</v>
      </c>
      <c r="AH791" s="7">
        <f>IF(R791&gt;0,RANK(R791,(N791:P791,Q791:AE791)),0)</f>
        <v>3</v>
      </c>
      <c r="AI791" s="7">
        <f>IF(T791&gt;0,RANK(T791,(N791:P791,Q791:AE791)),0)</f>
        <v>0</v>
      </c>
      <c r="AJ791" s="7">
        <f>IF(S791&gt;0,RANK(S791,(N791:P791,Q791:AE791)),0)</f>
        <v>0</v>
      </c>
      <c r="AK791" s="2">
        <f t="shared" si="297"/>
        <v>6.0010436597669158E-3</v>
      </c>
      <c r="AL791" s="2">
        <f t="shared" si="298"/>
        <v>1.1132370847103844E-2</v>
      </c>
      <c r="AM791" s="2">
        <f t="shared" si="299"/>
        <v>0</v>
      </c>
      <c r="AN791" s="2">
        <f t="shared" si="300"/>
        <v>0</v>
      </c>
      <c r="AP791" t="s">
        <v>1710</v>
      </c>
      <c r="AQ791" t="s">
        <v>1883</v>
      </c>
      <c r="AR791">
        <v>3</v>
      </c>
      <c r="AT791" s="104">
        <v>19</v>
      </c>
      <c r="AU791" s="102">
        <v>125</v>
      </c>
      <c r="AV791" s="108">
        <f t="shared" si="301"/>
        <v>19125</v>
      </c>
      <c r="AX791" s="7" t="s">
        <v>538</v>
      </c>
    </row>
    <row r="792" spans="1:50" hidden="1" outlineLevel="1">
      <c r="A792" t="s">
        <v>2231</v>
      </c>
      <c r="B792" t="s">
        <v>1883</v>
      </c>
      <c r="C792" s="1">
        <f t="shared" si="291"/>
        <v>14217</v>
      </c>
      <c r="D792" s="7">
        <f>RANK(N792,(N792:P792,Q792:AE792))</f>
        <v>1</v>
      </c>
      <c r="E792" s="7">
        <f>RANK(O792,(N792:P792,Q792:AE792))</f>
        <v>2</v>
      </c>
      <c r="F792" s="7">
        <f>IF(P792&gt;0,RANK(P792,(N792:P792,Q792:AE792)),0)</f>
        <v>0</v>
      </c>
      <c r="G792" s="1">
        <f t="shared" si="292"/>
        <v>1368</v>
      </c>
      <c r="H792" s="2">
        <f t="shared" si="290"/>
        <v>9.6222831821059299E-2</v>
      </c>
      <c r="I792" s="2"/>
      <c r="J792" s="2">
        <f t="shared" si="293"/>
        <v>0.53625940775128367</v>
      </c>
      <c r="K792" s="2">
        <f t="shared" si="294"/>
        <v>0.44003657593022438</v>
      </c>
      <c r="L792" s="2">
        <f t="shared" si="295"/>
        <v>0</v>
      </c>
      <c r="M792" s="2">
        <f t="shared" si="296"/>
        <v>2.3704016318491949E-2</v>
      </c>
      <c r="N792" s="1">
        <v>7624</v>
      </c>
      <c r="O792" s="1">
        <v>6256</v>
      </c>
      <c r="Q792" s="1">
        <v>164</v>
      </c>
      <c r="R792" s="1">
        <v>162</v>
      </c>
      <c r="AA792" s="1">
        <v>11</v>
      </c>
      <c r="AG792" s="7">
        <f>IF(Q792&gt;0,RANK(Q792,(N792:P792,Q792:AE792)),0)</f>
        <v>3</v>
      </c>
      <c r="AH792" s="7">
        <f>IF(R792&gt;0,RANK(R792,(N792:P792,Q792:AE792)),0)</f>
        <v>4</v>
      </c>
      <c r="AI792" s="7">
        <f>IF(T792&gt;0,RANK(T792,(N792:P792,Q792:AE792)),0)</f>
        <v>0</v>
      </c>
      <c r="AJ792" s="7">
        <f>IF(S792&gt;0,RANK(S792,(N792:P792,Q792:AE792)),0)</f>
        <v>0</v>
      </c>
      <c r="AK792" s="2">
        <f t="shared" si="297"/>
        <v>1.1535485686150383E-2</v>
      </c>
      <c r="AL792" s="2">
        <f t="shared" si="298"/>
        <v>1.1394809031441232E-2</v>
      </c>
      <c r="AM792" s="2">
        <f t="shared" si="299"/>
        <v>0</v>
      </c>
      <c r="AN792" s="2">
        <f t="shared" si="300"/>
        <v>0</v>
      </c>
      <c r="AP792" t="s">
        <v>2231</v>
      </c>
      <c r="AQ792" t="s">
        <v>1883</v>
      </c>
      <c r="AR792">
        <v>3</v>
      </c>
      <c r="AT792" s="104">
        <v>19</v>
      </c>
      <c r="AU792" s="102">
        <v>127</v>
      </c>
      <c r="AV792" s="108">
        <f t="shared" si="301"/>
        <v>19127</v>
      </c>
      <c r="AX792" s="7" t="s">
        <v>538</v>
      </c>
    </row>
    <row r="793" spans="1:50" hidden="1" outlineLevel="1">
      <c r="A793" t="s">
        <v>1832</v>
      </c>
      <c r="B793" t="s">
        <v>1883</v>
      </c>
      <c r="C793" s="1">
        <f t="shared" ref="C793:C828" si="302">SUM(N793:AE793)</f>
        <v>4218</v>
      </c>
      <c r="D793" s="7">
        <f>RANK(N793,(N793:P793,Q793:AE793))</f>
        <v>2</v>
      </c>
      <c r="E793" s="7">
        <f>RANK(O793,(N793:P793,Q793:AE793))</f>
        <v>1</v>
      </c>
      <c r="F793" s="7">
        <f>IF(P793&gt;0,RANK(P793,(N793:P793,Q793:AE793)),0)</f>
        <v>0</v>
      </c>
      <c r="G793" s="1">
        <f t="shared" ref="G793:G828" si="303">MAX(N793:P793)-LARGE(N793:P793,2)</f>
        <v>694</v>
      </c>
      <c r="H793" s="2">
        <f t="shared" si="290"/>
        <v>0.16453295400663823</v>
      </c>
      <c r="I793" s="2"/>
      <c r="J793" s="2">
        <f t="shared" ref="J793:J828" si="304">IF($C793=0,"-",N793/$C793)</f>
        <v>0.40730203888098626</v>
      </c>
      <c r="K793" s="2">
        <f t="shared" ref="K793:K828" si="305">IF($C793=0,"-",O793/$C793)</f>
        <v>0.57183499288762452</v>
      </c>
      <c r="L793" s="2">
        <f t="shared" ref="L793:L828" si="306">IF($C793=0,"-",P793/$C793)</f>
        <v>0</v>
      </c>
      <c r="M793" s="2">
        <f t="shared" ref="M793:M824" si="307">IF(C793=0,"-",(1-J793-K793-L793))</f>
        <v>2.0862968231389223E-2</v>
      </c>
      <c r="N793" s="1">
        <v>1718</v>
      </c>
      <c r="O793" s="1">
        <v>2412</v>
      </c>
      <c r="Q793" s="1">
        <v>58</v>
      </c>
      <c r="R793" s="1">
        <v>29</v>
      </c>
      <c r="AA793" s="1">
        <v>1</v>
      </c>
      <c r="AG793" s="7">
        <f>IF(Q793&gt;0,RANK(Q793,(N793:P793,Q793:AE793)),0)</f>
        <v>3</v>
      </c>
      <c r="AH793" s="7">
        <f>IF(R793&gt;0,RANK(R793,(N793:P793,Q793:AE793)),0)</f>
        <v>4</v>
      </c>
      <c r="AI793" s="7">
        <f>IF(T793&gt;0,RANK(T793,(N793:P793,Q793:AE793)),0)</f>
        <v>0</v>
      </c>
      <c r="AJ793" s="7">
        <f>IF(S793&gt;0,RANK(S793,(N793:P793,Q793:AE793)),0)</f>
        <v>0</v>
      </c>
      <c r="AK793" s="2">
        <f t="shared" ref="AK793:AK828" si="308">IF($C793=0,"-",Q793/$C793)</f>
        <v>1.3750592697961118E-2</v>
      </c>
      <c r="AL793" s="2">
        <f t="shared" ref="AL793:AL828" si="309">IF($C793=0,"-",R793/$C793)</f>
        <v>6.8752963489805592E-3</v>
      </c>
      <c r="AM793" s="2">
        <f t="shared" ref="AM793:AM828" si="310">IF($C793=0,"-",T793/$C793)</f>
        <v>0</v>
      </c>
      <c r="AN793" s="2">
        <f t="shared" ref="AN793:AN828" si="311">IF($C793=0,"-",S793/$C793)</f>
        <v>0</v>
      </c>
      <c r="AP793" t="s">
        <v>1832</v>
      </c>
      <c r="AQ793" t="s">
        <v>1883</v>
      </c>
      <c r="AR793">
        <v>4</v>
      </c>
      <c r="AT793" s="104">
        <v>19</v>
      </c>
      <c r="AU793" s="102">
        <v>129</v>
      </c>
      <c r="AV793" s="108">
        <f t="shared" ref="AV793:AV824" si="312">AT793*1000+AU793</f>
        <v>19129</v>
      </c>
      <c r="AX793" s="7" t="s">
        <v>538</v>
      </c>
    </row>
    <row r="794" spans="1:50" hidden="1" outlineLevel="1">
      <c r="A794" t="s">
        <v>1011</v>
      </c>
      <c r="B794" t="s">
        <v>1883</v>
      </c>
      <c r="C794" s="1">
        <f t="shared" si="302"/>
        <v>3729</v>
      </c>
      <c r="D794" s="7">
        <f>RANK(N794,(N794:P794,Q794:AE794))</f>
        <v>1</v>
      </c>
      <c r="E794" s="7">
        <f>RANK(O794,(N794:P794,Q794:AE794))</f>
        <v>2</v>
      </c>
      <c r="F794" s="7">
        <f>IF(P794&gt;0,RANK(P794,(N794:P794,Q794:AE794)),0)</f>
        <v>0</v>
      </c>
      <c r="G794" s="1">
        <f t="shared" si="303"/>
        <v>323</v>
      </c>
      <c r="H794" s="2">
        <f t="shared" si="290"/>
        <v>8.6618396352909632E-2</v>
      </c>
      <c r="I794" s="2"/>
      <c r="J794" s="2">
        <f t="shared" si="304"/>
        <v>0.5285599356395817</v>
      </c>
      <c r="K794" s="2">
        <f t="shared" si="305"/>
        <v>0.44194153928667201</v>
      </c>
      <c r="L794" s="2">
        <f t="shared" si="306"/>
        <v>0</v>
      </c>
      <c r="M794" s="2">
        <f t="shared" si="307"/>
        <v>2.9498525073746285E-2</v>
      </c>
      <c r="N794" s="1">
        <v>1971</v>
      </c>
      <c r="O794" s="1">
        <v>1648</v>
      </c>
      <c r="Q794" s="1">
        <v>67</v>
      </c>
      <c r="R794" s="1">
        <v>42</v>
      </c>
      <c r="AA794" s="1">
        <v>1</v>
      </c>
      <c r="AG794" s="7">
        <f>IF(Q794&gt;0,RANK(Q794,(N794:P794,Q794:AE794)),0)</f>
        <v>3</v>
      </c>
      <c r="AH794" s="7">
        <f>IF(R794&gt;0,RANK(R794,(N794:P794,Q794:AE794)),0)</f>
        <v>4</v>
      </c>
      <c r="AI794" s="7">
        <f>IF(T794&gt;0,RANK(T794,(N794:P794,Q794:AE794)),0)</f>
        <v>0</v>
      </c>
      <c r="AJ794" s="7">
        <f>IF(S794&gt;0,RANK(S794,(N794:P794,Q794:AE794)),0)</f>
        <v>0</v>
      </c>
      <c r="AK794" s="2">
        <f t="shared" si="308"/>
        <v>1.7967283454009119E-2</v>
      </c>
      <c r="AL794" s="2">
        <f t="shared" si="309"/>
        <v>1.1263073209975865E-2</v>
      </c>
      <c r="AM794" s="2">
        <f t="shared" si="310"/>
        <v>0</v>
      </c>
      <c r="AN794" s="2">
        <f t="shared" si="311"/>
        <v>0</v>
      </c>
      <c r="AP794" t="s">
        <v>1011</v>
      </c>
      <c r="AQ794" t="s">
        <v>1883</v>
      </c>
      <c r="AR794">
        <v>2</v>
      </c>
      <c r="AT794" s="104">
        <v>19</v>
      </c>
      <c r="AU794" s="102">
        <v>131</v>
      </c>
      <c r="AV794" s="108">
        <f t="shared" si="312"/>
        <v>19131</v>
      </c>
      <c r="AX794" s="7" t="s">
        <v>538</v>
      </c>
    </row>
    <row r="795" spans="1:50" hidden="1" outlineLevel="1">
      <c r="A795" t="s">
        <v>2075</v>
      </c>
      <c r="B795" t="s">
        <v>1883</v>
      </c>
      <c r="C795" s="1">
        <f t="shared" si="302"/>
        <v>3510</v>
      </c>
      <c r="D795" s="7">
        <f>RANK(N795,(N795:P795,Q795:AE795))</f>
        <v>1</v>
      </c>
      <c r="E795" s="7">
        <f>RANK(O795,(N795:P795,Q795:AE795))</f>
        <v>2</v>
      </c>
      <c r="F795" s="7">
        <f>IF(P795&gt;0,RANK(P795,(N795:P795,Q795:AE795)),0)</f>
        <v>0</v>
      </c>
      <c r="G795" s="1">
        <f t="shared" si="303"/>
        <v>133</v>
      </c>
      <c r="H795" s="2">
        <f t="shared" si="290"/>
        <v>3.7891737891737894E-2</v>
      </c>
      <c r="I795" s="2"/>
      <c r="J795" s="2">
        <f t="shared" si="304"/>
        <v>0.50626780626780632</v>
      </c>
      <c r="K795" s="2">
        <f t="shared" si="305"/>
        <v>0.46837606837606838</v>
      </c>
      <c r="L795" s="2">
        <f t="shared" si="306"/>
        <v>0</v>
      </c>
      <c r="M795" s="2">
        <f t="shared" si="307"/>
        <v>2.5356125356125303E-2</v>
      </c>
      <c r="N795" s="1">
        <v>1777</v>
      </c>
      <c r="O795" s="1">
        <v>1644</v>
      </c>
      <c r="Q795" s="1">
        <v>50</v>
      </c>
      <c r="R795" s="1">
        <v>38</v>
      </c>
      <c r="AA795" s="1">
        <v>1</v>
      </c>
      <c r="AG795" s="7">
        <f>IF(Q795&gt;0,RANK(Q795,(N795:P795,Q795:AE795)),0)</f>
        <v>3</v>
      </c>
      <c r="AH795" s="7">
        <f>IF(R795&gt;0,RANK(R795,(N795:P795,Q795:AE795)),0)</f>
        <v>4</v>
      </c>
      <c r="AI795" s="7">
        <f>IF(T795&gt;0,RANK(T795,(N795:P795,Q795:AE795)),0)</f>
        <v>0</v>
      </c>
      <c r="AJ795" s="7">
        <f>IF(S795&gt;0,RANK(S795,(N795:P795,Q795:AE795)),0)</f>
        <v>0</v>
      </c>
      <c r="AK795" s="2">
        <f t="shared" si="308"/>
        <v>1.4245014245014245E-2</v>
      </c>
      <c r="AL795" s="2">
        <f t="shared" si="309"/>
        <v>1.0826210826210826E-2</v>
      </c>
      <c r="AM795" s="2">
        <f t="shared" si="310"/>
        <v>0</v>
      </c>
      <c r="AN795" s="2">
        <f t="shared" si="311"/>
        <v>0</v>
      </c>
      <c r="AP795" t="s">
        <v>2075</v>
      </c>
      <c r="AQ795" t="s">
        <v>1883</v>
      </c>
      <c r="AR795">
        <v>5</v>
      </c>
      <c r="AT795" s="104">
        <v>19</v>
      </c>
      <c r="AU795" s="102">
        <v>133</v>
      </c>
      <c r="AV795" s="108">
        <f t="shared" si="312"/>
        <v>19133</v>
      </c>
      <c r="AX795" s="7" t="s">
        <v>538</v>
      </c>
    </row>
    <row r="796" spans="1:50" hidden="1" outlineLevel="1">
      <c r="A796" t="s">
        <v>2020</v>
      </c>
      <c r="B796" t="s">
        <v>1883</v>
      </c>
      <c r="C796" s="1">
        <f t="shared" si="302"/>
        <v>2736</v>
      </c>
      <c r="D796" s="7">
        <f>RANK(N796,(N796:P796,Q796:AE796))</f>
        <v>1</v>
      </c>
      <c r="E796" s="7">
        <f>RANK(O796,(N796:P796,Q796:AE796))</f>
        <v>2</v>
      </c>
      <c r="F796" s="7">
        <f>IF(P796&gt;0,RANK(P796,(N796:P796,Q796:AE796)),0)</f>
        <v>0</v>
      </c>
      <c r="G796" s="1">
        <f t="shared" si="303"/>
        <v>355</v>
      </c>
      <c r="H796" s="2">
        <f t="shared" si="290"/>
        <v>0.12975146198830409</v>
      </c>
      <c r="I796" s="2"/>
      <c r="J796" s="2">
        <f t="shared" si="304"/>
        <v>0.55116959064327486</v>
      </c>
      <c r="K796" s="2">
        <f t="shared" si="305"/>
        <v>0.42141812865497075</v>
      </c>
      <c r="L796" s="2">
        <f t="shared" si="306"/>
        <v>0</v>
      </c>
      <c r="M796" s="2">
        <f t="shared" si="307"/>
        <v>2.7412280701754388E-2</v>
      </c>
      <c r="N796" s="1">
        <v>1508</v>
      </c>
      <c r="O796" s="1">
        <v>1153</v>
      </c>
      <c r="Q796" s="1">
        <v>32</v>
      </c>
      <c r="R796" s="1">
        <v>42</v>
      </c>
      <c r="AA796" s="1">
        <v>1</v>
      </c>
      <c r="AG796" s="7">
        <f>IF(Q796&gt;0,RANK(Q796,(N796:P796,Q796:AE796)),0)</f>
        <v>4</v>
      </c>
      <c r="AH796" s="7">
        <f>IF(R796&gt;0,RANK(R796,(N796:P796,Q796:AE796)),0)</f>
        <v>3</v>
      </c>
      <c r="AI796" s="7">
        <f>IF(T796&gt;0,RANK(T796,(N796:P796,Q796:AE796)),0)</f>
        <v>0</v>
      </c>
      <c r="AJ796" s="7">
        <f>IF(S796&gt;0,RANK(S796,(N796:P796,Q796:AE796)),0)</f>
        <v>0</v>
      </c>
      <c r="AK796" s="2">
        <f t="shared" si="308"/>
        <v>1.1695906432748537E-2</v>
      </c>
      <c r="AL796" s="2">
        <f t="shared" si="309"/>
        <v>1.5350877192982455E-2</v>
      </c>
      <c r="AM796" s="2">
        <f t="shared" si="310"/>
        <v>0</v>
      </c>
      <c r="AN796" s="2">
        <f t="shared" si="311"/>
        <v>0</v>
      </c>
      <c r="AP796" t="s">
        <v>2020</v>
      </c>
      <c r="AQ796" t="s">
        <v>1883</v>
      </c>
      <c r="AR796">
        <v>3</v>
      </c>
      <c r="AT796" s="104">
        <v>19</v>
      </c>
      <c r="AU796" s="102">
        <v>135</v>
      </c>
      <c r="AV796" s="108">
        <f t="shared" si="312"/>
        <v>19135</v>
      </c>
      <c r="AX796" s="7" t="s">
        <v>538</v>
      </c>
    </row>
    <row r="797" spans="1:50" hidden="1" outlineLevel="1">
      <c r="A797" t="s">
        <v>2776</v>
      </c>
      <c r="B797" t="s">
        <v>1883</v>
      </c>
      <c r="C797" s="1">
        <f t="shared" si="302"/>
        <v>3494</v>
      </c>
      <c r="D797" s="7">
        <f>RANK(N797,(N797:P797,Q797:AE797))</f>
        <v>2</v>
      </c>
      <c r="E797" s="7">
        <f>RANK(O797,(N797:P797,Q797:AE797))</f>
        <v>1</v>
      </c>
      <c r="F797" s="7">
        <f>IF(P797&gt;0,RANK(P797,(N797:P797,Q797:AE797)),0)</f>
        <v>0</v>
      </c>
      <c r="G797" s="1">
        <f t="shared" si="303"/>
        <v>776</v>
      </c>
      <c r="H797" s="2">
        <f t="shared" si="290"/>
        <v>0.22209502003434459</v>
      </c>
      <c r="I797" s="2"/>
      <c r="J797" s="2">
        <f t="shared" si="304"/>
        <v>0.37864911276473956</v>
      </c>
      <c r="K797" s="2">
        <f t="shared" si="305"/>
        <v>0.60074413279908412</v>
      </c>
      <c r="L797" s="2">
        <f t="shared" si="306"/>
        <v>0</v>
      </c>
      <c r="M797" s="2">
        <f t="shared" si="307"/>
        <v>2.0606754436176322E-2</v>
      </c>
      <c r="N797" s="1">
        <v>1323</v>
      </c>
      <c r="O797" s="1">
        <v>2099</v>
      </c>
      <c r="Q797" s="1">
        <v>39</v>
      </c>
      <c r="R797" s="1">
        <v>33</v>
      </c>
      <c r="AA797" s="1">
        <v>0</v>
      </c>
      <c r="AG797" s="7">
        <f>IF(Q797&gt;0,RANK(Q797,(N797:P797,Q797:AE797)),0)</f>
        <v>3</v>
      </c>
      <c r="AH797" s="7">
        <f>IF(R797&gt;0,RANK(R797,(N797:P797,Q797:AE797)),0)</f>
        <v>4</v>
      </c>
      <c r="AI797" s="7">
        <f>IF(T797&gt;0,RANK(T797,(N797:P797,Q797:AE797)),0)</f>
        <v>0</v>
      </c>
      <c r="AJ797" s="7">
        <f>IF(S797&gt;0,RANK(S797,(N797:P797,Q797:AE797)),0)</f>
        <v>0</v>
      </c>
      <c r="AK797" s="2">
        <f t="shared" si="308"/>
        <v>1.1161991986262164E-2</v>
      </c>
      <c r="AL797" s="2">
        <f t="shared" si="309"/>
        <v>9.4447624499141378E-3</v>
      </c>
      <c r="AM797" s="2">
        <f t="shared" si="310"/>
        <v>0</v>
      </c>
      <c r="AN797" s="2">
        <f t="shared" si="311"/>
        <v>0</v>
      </c>
      <c r="AP797" t="s">
        <v>2776</v>
      </c>
      <c r="AQ797" t="s">
        <v>1883</v>
      </c>
      <c r="AR797">
        <v>4</v>
      </c>
      <c r="AT797" s="104">
        <v>19</v>
      </c>
      <c r="AU797" s="102">
        <v>137</v>
      </c>
      <c r="AV797" s="108">
        <f t="shared" si="312"/>
        <v>19137</v>
      </c>
      <c r="AX797" s="7" t="s">
        <v>538</v>
      </c>
    </row>
    <row r="798" spans="1:50" hidden="1" outlineLevel="1">
      <c r="A798" t="s">
        <v>2936</v>
      </c>
      <c r="B798" t="s">
        <v>1883</v>
      </c>
      <c r="C798" s="1">
        <f t="shared" si="302"/>
        <v>11296</v>
      </c>
      <c r="D798" s="7">
        <f>RANK(N798,(N798:P798,Q798:AE798))</f>
        <v>1</v>
      </c>
      <c r="E798" s="7">
        <f>RANK(O798,(N798:P798,Q798:AE798))</f>
        <v>2</v>
      </c>
      <c r="F798" s="7">
        <f>IF(P798&gt;0,RANK(P798,(N798:P798,Q798:AE798)),0)</f>
        <v>0</v>
      </c>
      <c r="G798" s="1">
        <f t="shared" si="303"/>
        <v>233</v>
      </c>
      <c r="H798" s="2">
        <f t="shared" si="290"/>
        <v>2.0626770538243626E-2</v>
      </c>
      <c r="I798" s="2"/>
      <c r="J798" s="2">
        <f t="shared" si="304"/>
        <v>0.49610481586402266</v>
      </c>
      <c r="K798" s="2">
        <f t="shared" si="305"/>
        <v>0.47547804532577903</v>
      </c>
      <c r="L798" s="2">
        <f t="shared" si="306"/>
        <v>0</v>
      </c>
      <c r="M798" s="2">
        <f t="shared" si="307"/>
        <v>2.8417138810198306E-2</v>
      </c>
      <c r="N798" s="1">
        <v>5604</v>
      </c>
      <c r="O798" s="1">
        <v>5371</v>
      </c>
      <c r="Q798" s="1">
        <v>189</v>
      </c>
      <c r="R798" s="1">
        <v>123</v>
      </c>
      <c r="AA798" s="1">
        <v>9</v>
      </c>
      <c r="AG798" s="7">
        <f>IF(Q798&gt;0,RANK(Q798,(N798:P798,Q798:AE798)),0)</f>
        <v>3</v>
      </c>
      <c r="AH798" s="7">
        <f>IF(R798&gt;0,RANK(R798,(N798:P798,Q798:AE798)),0)</f>
        <v>4</v>
      </c>
      <c r="AI798" s="7">
        <f>IF(T798&gt;0,RANK(T798,(N798:P798,Q798:AE798)),0)</f>
        <v>0</v>
      </c>
      <c r="AJ798" s="7">
        <f>IF(S798&gt;0,RANK(S798,(N798:P798,Q798:AE798)),0)</f>
        <v>0</v>
      </c>
      <c r="AK798" s="2">
        <f t="shared" si="308"/>
        <v>1.6731586402266289E-2</v>
      </c>
      <c r="AL798" s="2">
        <f t="shared" si="309"/>
        <v>1.0888810198300283E-2</v>
      </c>
      <c r="AM798" s="2">
        <f t="shared" si="310"/>
        <v>0</v>
      </c>
      <c r="AN798" s="2">
        <f t="shared" si="311"/>
        <v>0</v>
      </c>
      <c r="AP798" t="s">
        <v>2936</v>
      </c>
      <c r="AQ798" t="s">
        <v>1883</v>
      </c>
      <c r="AR798">
        <v>1</v>
      </c>
      <c r="AT798" s="104">
        <v>19</v>
      </c>
      <c r="AU798" s="102">
        <v>139</v>
      </c>
      <c r="AV798" s="108">
        <f t="shared" si="312"/>
        <v>19139</v>
      </c>
      <c r="AX798" s="7" t="s">
        <v>538</v>
      </c>
    </row>
    <row r="799" spans="1:50" hidden="1" outlineLevel="1">
      <c r="A799" t="s">
        <v>49</v>
      </c>
      <c r="B799" t="s">
        <v>1883</v>
      </c>
      <c r="C799" s="1">
        <f t="shared" si="302"/>
        <v>5272</v>
      </c>
      <c r="D799" s="7">
        <f>RANK(N799,(N799:P799,Q799:AE799))</f>
        <v>2</v>
      </c>
      <c r="E799" s="7">
        <f>RANK(O799,(N799:P799,Q799:AE799))</f>
        <v>1</v>
      </c>
      <c r="F799" s="7">
        <f>IF(P799&gt;0,RANK(P799,(N799:P799,Q799:AE799)),0)</f>
        <v>0</v>
      </c>
      <c r="G799" s="1">
        <f t="shared" si="303"/>
        <v>1545</v>
      </c>
      <c r="H799" s="2">
        <f t="shared" si="290"/>
        <v>0.29305766312594839</v>
      </c>
      <c r="I799" s="2"/>
      <c r="J799" s="2">
        <f t="shared" si="304"/>
        <v>0.34408194233687406</v>
      </c>
      <c r="K799" s="2">
        <f t="shared" si="305"/>
        <v>0.63713960546282244</v>
      </c>
      <c r="L799" s="2">
        <f t="shared" si="306"/>
        <v>0</v>
      </c>
      <c r="M799" s="2">
        <f t="shared" si="307"/>
        <v>1.8778452200303497E-2</v>
      </c>
      <c r="N799" s="1">
        <v>1814</v>
      </c>
      <c r="O799" s="1">
        <v>3359</v>
      </c>
      <c r="Q799" s="1">
        <v>54</v>
      </c>
      <c r="R799" s="1">
        <v>32</v>
      </c>
      <c r="AA799" s="1">
        <v>13</v>
      </c>
      <c r="AG799" s="7">
        <f>IF(Q799&gt;0,RANK(Q799,(N799:P799,Q799:AE799)),0)</f>
        <v>3</v>
      </c>
      <c r="AH799" s="7">
        <f>IF(R799&gt;0,RANK(R799,(N799:P799,Q799:AE799)),0)</f>
        <v>4</v>
      </c>
      <c r="AI799" s="7">
        <f>IF(T799&gt;0,RANK(T799,(N799:P799,Q799:AE799)),0)</f>
        <v>0</v>
      </c>
      <c r="AJ799" s="7">
        <f>IF(S799&gt;0,RANK(S799,(N799:P799,Q799:AE799)),0)</f>
        <v>0</v>
      </c>
      <c r="AK799" s="2">
        <f t="shared" si="308"/>
        <v>1.024279210925645E-2</v>
      </c>
      <c r="AL799" s="2">
        <f t="shared" si="309"/>
        <v>6.0698027314112293E-3</v>
      </c>
      <c r="AM799" s="2">
        <f t="shared" si="310"/>
        <v>0</v>
      </c>
      <c r="AN799" s="2">
        <f t="shared" si="311"/>
        <v>0</v>
      </c>
      <c r="AP799" t="s">
        <v>49</v>
      </c>
      <c r="AQ799" t="s">
        <v>1883</v>
      </c>
      <c r="AR799">
        <v>5</v>
      </c>
      <c r="AT799" s="104">
        <v>19</v>
      </c>
      <c r="AU799" s="102">
        <v>141</v>
      </c>
      <c r="AV799" s="108">
        <f t="shared" si="312"/>
        <v>19141</v>
      </c>
      <c r="AX799" s="7" t="s">
        <v>538</v>
      </c>
    </row>
    <row r="800" spans="1:50" hidden="1" outlineLevel="1">
      <c r="A800" t="s">
        <v>2052</v>
      </c>
      <c r="B800" t="s">
        <v>1883</v>
      </c>
      <c r="C800" s="1">
        <f t="shared" si="302"/>
        <v>2279</v>
      </c>
      <c r="D800" s="7">
        <f>RANK(N800,(N800:P800,Q800:AE800))</f>
        <v>2</v>
      </c>
      <c r="E800" s="7">
        <f>RANK(O800,(N800:P800,Q800:AE800))</f>
        <v>1</v>
      </c>
      <c r="F800" s="7">
        <f>IF(P800&gt;0,RANK(P800,(N800:P800,Q800:AE800)),0)</f>
        <v>0</v>
      </c>
      <c r="G800" s="1">
        <f t="shared" si="303"/>
        <v>757</v>
      </c>
      <c r="H800" s="2">
        <f t="shared" si="290"/>
        <v>0.33216322948661692</v>
      </c>
      <c r="I800" s="2"/>
      <c r="J800" s="2">
        <f t="shared" si="304"/>
        <v>0.32338745063624397</v>
      </c>
      <c r="K800" s="2">
        <f t="shared" si="305"/>
        <v>0.65555068012286088</v>
      </c>
      <c r="L800" s="2">
        <f t="shared" si="306"/>
        <v>0</v>
      </c>
      <c r="M800" s="2">
        <f t="shared" si="307"/>
        <v>2.1061869240895148E-2</v>
      </c>
      <c r="N800" s="1">
        <v>737</v>
      </c>
      <c r="O800" s="1">
        <v>1494</v>
      </c>
      <c r="Q800" s="1">
        <v>22</v>
      </c>
      <c r="R800" s="1">
        <v>25</v>
      </c>
      <c r="AA800" s="1">
        <v>1</v>
      </c>
      <c r="AG800" s="7">
        <f>IF(Q800&gt;0,RANK(Q800,(N800:P800,Q800:AE800)),0)</f>
        <v>4</v>
      </c>
      <c r="AH800" s="7">
        <f>IF(R800&gt;0,RANK(R800,(N800:P800,Q800:AE800)),0)</f>
        <v>3</v>
      </c>
      <c r="AI800" s="7">
        <f>IF(T800&gt;0,RANK(T800,(N800:P800,Q800:AE800)),0)</f>
        <v>0</v>
      </c>
      <c r="AJ800" s="7">
        <f>IF(S800&gt;0,RANK(S800,(N800:P800,Q800:AE800)),0)</f>
        <v>0</v>
      </c>
      <c r="AK800" s="2">
        <f t="shared" si="308"/>
        <v>9.6533567354102675E-3</v>
      </c>
      <c r="AL800" s="2">
        <f t="shared" si="309"/>
        <v>1.0969723562966213E-2</v>
      </c>
      <c r="AM800" s="2">
        <f t="shared" si="310"/>
        <v>0</v>
      </c>
      <c r="AN800" s="2">
        <f t="shared" si="311"/>
        <v>0</v>
      </c>
      <c r="AP800" t="s">
        <v>2052</v>
      </c>
      <c r="AQ800" t="s">
        <v>1883</v>
      </c>
      <c r="AR800">
        <v>5</v>
      </c>
      <c r="AT800" s="104">
        <v>19</v>
      </c>
      <c r="AU800" s="102">
        <v>143</v>
      </c>
      <c r="AV800" s="108">
        <f t="shared" si="312"/>
        <v>19143</v>
      </c>
      <c r="AX800" s="7" t="s">
        <v>538</v>
      </c>
    </row>
    <row r="801" spans="1:50" hidden="1" outlineLevel="1">
      <c r="A801" t="s">
        <v>99</v>
      </c>
      <c r="B801" t="s">
        <v>1883</v>
      </c>
      <c r="C801" s="1">
        <f t="shared" si="302"/>
        <v>4964</v>
      </c>
      <c r="D801" s="7">
        <f>RANK(N801,(N801:P801,Q801:AE801))</f>
        <v>2</v>
      </c>
      <c r="E801" s="7">
        <f>RANK(O801,(N801:P801,Q801:AE801))</f>
        <v>1</v>
      </c>
      <c r="F801" s="7">
        <f>IF(P801&gt;0,RANK(P801,(N801:P801,Q801:AE801)),0)</f>
        <v>0</v>
      </c>
      <c r="G801" s="1">
        <f t="shared" si="303"/>
        <v>1247</v>
      </c>
      <c r="H801" s="2">
        <f t="shared" si="290"/>
        <v>0.25120870265914585</v>
      </c>
      <c r="I801" s="2"/>
      <c r="J801" s="2">
        <f t="shared" si="304"/>
        <v>0.36603545527800163</v>
      </c>
      <c r="K801" s="2">
        <f t="shared" si="305"/>
        <v>0.61724415793714749</v>
      </c>
      <c r="L801" s="2">
        <f t="shared" si="306"/>
        <v>0</v>
      </c>
      <c r="M801" s="2">
        <f t="shared" si="307"/>
        <v>1.6720386784850882E-2</v>
      </c>
      <c r="N801" s="1">
        <v>1817</v>
      </c>
      <c r="O801" s="1">
        <v>3064</v>
      </c>
      <c r="Q801" s="1">
        <v>40</v>
      </c>
      <c r="R801" s="1">
        <v>41</v>
      </c>
      <c r="AA801" s="1">
        <v>2</v>
      </c>
      <c r="AG801" s="7">
        <f>IF(Q801&gt;0,RANK(Q801,(N801:P801,Q801:AE801)),0)</f>
        <v>4</v>
      </c>
      <c r="AH801" s="7">
        <f>IF(R801&gt;0,RANK(R801,(N801:P801,Q801:AE801)),0)</f>
        <v>3</v>
      </c>
      <c r="AI801" s="7">
        <f>IF(T801&gt;0,RANK(T801,(N801:P801,Q801:AE801)),0)</f>
        <v>0</v>
      </c>
      <c r="AJ801" s="7">
        <f>IF(S801&gt;0,RANK(S801,(N801:P801,Q801:AE801)),0)</f>
        <v>0</v>
      </c>
      <c r="AK801" s="2">
        <f t="shared" si="308"/>
        <v>8.0580177276390001E-3</v>
      </c>
      <c r="AL801" s="2">
        <f t="shared" si="309"/>
        <v>8.2594681708299759E-3</v>
      </c>
      <c r="AM801" s="2">
        <f t="shared" si="310"/>
        <v>0</v>
      </c>
      <c r="AN801" s="2">
        <f t="shared" si="311"/>
        <v>0</v>
      </c>
      <c r="AP801" t="s">
        <v>99</v>
      </c>
      <c r="AQ801" t="s">
        <v>1883</v>
      </c>
      <c r="AR801">
        <v>3</v>
      </c>
      <c r="AT801" s="104">
        <v>19</v>
      </c>
      <c r="AU801" s="102">
        <v>145</v>
      </c>
      <c r="AV801" s="108">
        <f t="shared" si="312"/>
        <v>19145</v>
      </c>
      <c r="AX801" s="7" t="s">
        <v>538</v>
      </c>
    </row>
    <row r="802" spans="1:50" hidden="1" outlineLevel="1">
      <c r="A802" t="s">
        <v>2722</v>
      </c>
      <c r="B802" t="s">
        <v>1883</v>
      </c>
      <c r="C802" s="1">
        <f t="shared" si="302"/>
        <v>3571</v>
      </c>
      <c r="D802" s="7">
        <f>RANK(N802,(N802:P802,Q802:AE802))</f>
        <v>1</v>
      </c>
      <c r="E802" s="7">
        <f>RANK(O802,(N802:P802,Q802:AE802))</f>
        <v>2</v>
      </c>
      <c r="F802" s="7">
        <f>IF(P802&gt;0,RANK(P802,(N802:P802,Q802:AE802)),0)</f>
        <v>0</v>
      </c>
      <c r="G802" s="1">
        <f t="shared" si="303"/>
        <v>437</v>
      </c>
      <c r="H802" s="2">
        <f t="shared" si="290"/>
        <v>0.12237468496219546</v>
      </c>
      <c r="I802" s="2"/>
      <c r="J802" s="2">
        <f t="shared" si="304"/>
        <v>0.55194623354802574</v>
      </c>
      <c r="K802" s="2">
        <f t="shared" si="305"/>
        <v>0.4295715485858303</v>
      </c>
      <c r="L802" s="2">
        <f t="shared" si="306"/>
        <v>0</v>
      </c>
      <c r="M802" s="2">
        <f t="shared" si="307"/>
        <v>1.8482217866143957E-2</v>
      </c>
      <c r="N802" s="1">
        <v>1971</v>
      </c>
      <c r="O802" s="1">
        <v>1534</v>
      </c>
      <c r="Q802" s="1">
        <v>43</v>
      </c>
      <c r="R802" s="1">
        <v>23</v>
      </c>
      <c r="AA802" s="1">
        <v>0</v>
      </c>
      <c r="AG802" s="7">
        <f>IF(Q802&gt;0,RANK(Q802,(N802:P802,Q802:AE802)),0)</f>
        <v>3</v>
      </c>
      <c r="AH802" s="7">
        <f>IF(R802&gt;0,RANK(R802,(N802:P802,Q802:AE802)),0)</f>
        <v>4</v>
      </c>
      <c r="AI802" s="7">
        <f>IF(T802&gt;0,RANK(T802,(N802:P802,Q802:AE802)),0)</f>
        <v>0</v>
      </c>
      <c r="AJ802" s="7">
        <f>IF(S802&gt;0,RANK(S802,(N802:P802,Q802:AE802)),0)</f>
        <v>0</v>
      </c>
      <c r="AK802" s="2">
        <f t="shared" si="308"/>
        <v>1.2041444973396808E-2</v>
      </c>
      <c r="AL802" s="2">
        <f t="shared" si="309"/>
        <v>6.4407728927471297E-3</v>
      </c>
      <c r="AM802" s="2">
        <f t="shared" si="310"/>
        <v>0</v>
      </c>
      <c r="AN802" s="2">
        <f t="shared" si="311"/>
        <v>0</v>
      </c>
      <c r="AP802" t="s">
        <v>2722</v>
      </c>
      <c r="AQ802" t="s">
        <v>1883</v>
      </c>
      <c r="AR802">
        <v>5</v>
      </c>
      <c r="AT802" s="104">
        <v>19</v>
      </c>
      <c r="AU802" s="102">
        <v>147</v>
      </c>
      <c r="AV802" s="108">
        <f t="shared" si="312"/>
        <v>19147</v>
      </c>
      <c r="AX802" s="7" t="s">
        <v>538</v>
      </c>
    </row>
    <row r="803" spans="1:50" hidden="1" outlineLevel="1">
      <c r="A803" t="s">
        <v>2043</v>
      </c>
      <c r="B803" t="s">
        <v>1883</v>
      </c>
      <c r="C803" s="1">
        <f t="shared" si="302"/>
        <v>7540</v>
      </c>
      <c r="D803" s="7">
        <f>RANK(N803,(N803:P803,Q803:AE803))</f>
        <v>2</v>
      </c>
      <c r="E803" s="7">
        <f>RANK(O803,(N803:P803,Q803:AE803))</f>
        <v>1</v>
      </c>
      <c r="F803" s="7">
        <f>IF(P803&gt;0,RANK(P803,(N803:P803,Q803:AE803)),0)</f>
        <v>0</v>
      </c>
      <c r="G803" s="1">
        <f t="shared" si="303"/>
        <v>798</v>
      </c>
      <c r="H803" s="2">
        <f t="shared" si="290"/>
        <v>0.10583554376657825</v>
      </c>
      <c r="I803" s="2"/>
      <c r="J803" s="2">
        <f t="shared" si="304"/>
        <v>0.43289124668435014</v>
      </c>
      <c r="K803" s="2">
        <f t="shared" si="305"/>
        <v>0.53872679045092842</v>
      </c>
      <c r="L803" s="2">
        <f t="shared" si="306"/>
        <v>0</v>
      </c>
      <c r="M803" s="2">
        <f t="shared" si="307"/>
        <v>2.8381962864721388E-2</v>
      </c>
      <c r="N803" s="1">
        <v>3264</v>
      </c>
      <c r="O803" s="1">
        <v>4062</v>
      </c>
      <c r="Q803" s="1">
        <v>108</v>
      </c>
      <c r="R803" s="1">
        <v>88</v>
      </c>
      <c r="AA803" s="1">
        <v>18</v>
      </c>
      <c r="AG803" s="7">
        <f>IF(Q803&gt;0,RANK(Q803,(N803:P803,Q803:AE803)),0)</f>
        <v>3</v>
      </c>
      <c r="AH803" s="7">
        <f>IF(R803&gt;0,RANK(R803,(N803:P803,Q803:AE803)),0)</f>
        <v>4</v>
      </c>
      <c r="AI803" s="7">
        <f>IF(T803&gt;0,RANK(T803,(N803:P803,Q803:AE803)),0)</f>
        <v>0</v>
      </c>
      <c r="AJ803" s="7">
        <f>IF(S803&gt;0,RANK(S803,(N803:P803,Q803:AE803)),0)</f>
        <v>0</v>
      </c>
      <c r="AK803" s="2">
        <f t="shared" si="308"/>
        <v>1.4323607427055704E-2</v>
      </c>
      <c r="AL803" s="2">
        <f t="shared" si="309"/>
        <v>1.1671087533156498E-2</v>
      </c>
      <c r="AM803" s="2">
        <f t="shared" si="310"/>
        <v>0</v>
      </c>
      <c r="AN803" s="2">
        <f t="shared" si="311"/>
        <v>0</v>
      </c>
      <c r="AP803" t="s">
        <v>2043</v>
      </c>
      <c r="AQ803" t="s">
        <v>1883</v>
      </c>
      <c r="AR803">
        <v>5</v>
      </c>
      <c r="AT803" s="104">
        <v>19</v>
      </c>
      <c r="AU803" s="102">
        <v>149</v>
      </c>
      <c r="AV803" s="108">
        <f t="shared" si="312"/>
        <v>19149</v>
      </c>
      <c r="AX803" s="7" t="s">
        <v>538</v>
      </c>
    </row>
    <row r="804" spans="1:50" hidden="1" outlineLevel="1">
      <c r="A804" t="s">
        <v>982</v>
      </c>
      <c r="B804" t="s">
        <v>1883</v>
      </c>
      <c r="C804" s="1">
        <f t="shared" si="302"/>
        <v>3088</v>
      </c>
      <c r="D804" s="7">
        <f>RANK(N804,(N804:P804,Q804:AE804))</f>
        <v>1</v>
      </c>
      <c r="E804" s="7">
        <f>RANK(O804,(N804:P804,Q804:AE804))</f>
        <v>2</v>
      </c>
      <c r="F804" s="7">
        <f>IF(P804&gt;0,RANK(P804,(N804:P804,Q804:AE804)),0)</f>
        <v>0</v>
      </c>
      <c r="G804" s="1">
        <f t="shared" si="303"/>
        <v>176</v>
      </c>
      <c r="H804" s="2">
        <f t="shared" si="290"/>
        <v>5.6994818652849742E-2</v>
      </c>
      <c r="I804" s="2"/>
      <c r="J804" s="2">
        <f t="shared" si="304"/>
        <v>0.51003886010362698</v>
      </c>
      <c r="K804" s="2">
        <f t="shared" si="305"/>
        <v>0.4530440414507772</v>
      </c>
      <c r="L804" s="2">
        <f t="shared" si="306"/>
        <v>0</v>
      </c>
      <c r="M804" s="2">
        <f t="shared" si="307"/>
        <v>3.691709844559582E-2</v>
      </c>
      <c r="N804" s="1">
        <v>1575</v>
      </c>
      <c r="O804" s="1">
        <v>1399</v>
      </c>
      <c r="Q804" s="1">
        <v>46</v>
      </c>
      <c r="R804" s="1">
        <v>66</v>
      </c>
      <c r="AA804" s="1">
        <v>2</v>
      </c>
      <c r="AG804" s="7">
        <f>IF(Q804&gt;0,RANK(Q804,(N804:P804,Q804:AE804)),0)</f>
        <v>4</v>
      </c>
      <c r="AH804" s="7">
        <f>IF(R804&gt;0,RANK(R804,(N804:P804,Q804:AE804)),0)</f>
        <v>3</v>
      </c>
      <c r="AI804" s="7">
        <f>IF(T804&gt;0,RANK(T804,(N804:P804,Q804:AE804)),0)</f>
        <v>0</v>
      </c>
      <c r="AJ804" s="7">
        <f>IF(S804&gt;0,RANK(S804,(N804:P804,Q804:AE804)),0)</f>
        <v>0</v>
      </c>
      <c r="AK804" s="2">
        <f t="shared" si="308"/>
        <v>1.4896373056994818E-2</v>
      </c>
      <c r="AL804" s="2">
        <f t="shared" si="309"/>
        <v>2.1373056994818652E-2</v>
      </c>
      <c r="AM804" s="2">
        <f t="shared" si="310"/>
        <v>0</v>
      </c>
      <c r="AN804" s="2">
        <f t="shared" si="311"/>
        <v>0</v>
      </c>
      <c r="AP804" t="s">
        <v>982</v>
      </c>
      <c r="AQ804" t="s">
        <v>1883</v>
      </c>
      <c r="AR804">
        <v>5</v>
      </c>
      <c r="AT804" s="104">
        <v>19</v>
      </c>
      <c r="AU804" s="102">
        <v>151</v>
      </c>
      <c r="AV804" s="108">
        <f t="shared" si="312"/>
        <v>19151</v>
      </c>
      <c r="AX804" s="7" t="s">
        <v>538</v>
      </c>
    </row>
    <row r="805" spans="1:50" hidden="1" outlineLevel="1">
      <c r="A805" t="s">
        <v>1579</v>
      </c>
      <c r="B805" t="s">
        <v>1883</v>
      </c>
      <c r="C805" s="1">
        <f t="shared" si="302"/>
        <v>142310</v>
      </c>
      <c r="D805" s="7">
        <f>RANK(N805,(N805:P805,Q805:AE805))</f>
        <v>1</v>
      </c>
      <c r="E805" s="7">
        <f>RANK(O805,(N805:P805,Q805:AE805))</f>
        <v>2</v>
      </c>
      <c r="F805" s="7">
        <f>IF(P805&gt;0,RANK(P805,(N805:P805,Q805:AE805)),0)</f>
        <v>0</v>
      </c>
      <c r="G805" s="1">
        <f t="shared" si="303"/>
        <v>20377</v>
      </c>
      <c r="H805" s="2">
        <f t="shared" ref="H805:H828" si="313">G805/C805</f>
        <v>0.14318740777176586</v>
      </c>
      <c r="I805" s="2"/>
      <c r="J805" s="2">
        <f t="shared" si="304"/>
        <v>0.56064225985524563</v>
      </c>
      <c r="K805" s="2">
        <f t="shared" si="305"/>
        <v>0.41745485208347971</v>
      </c>
      <c r="L805" s="2">
        <f t="shared" si="306"/>
        <v>0</v>
      </c>
      <c r="M805" s="2">
        <f t="shared" si="307"/>
        <v>2.1902888061274661E-2</v>
      </c>
      <c r="N805" s="1">
        <v>79785</v>
      </c>
      <c r="O805" s="1">
        <v>59408</v>
      </c>
      <c r="Q805" s="1">
        <v>1516</v>
      </c>
      <c r="R805" s="1">
        <v>1425</v>
      </c>
      <c r="AA805" s="1">
        <v>176</v>
      </c>
      <c r="AG805" s="7">
        <f>IF(Q805&gt;0,RANK(Q805,(N805:P805,Q805:AE805)),0)</f>
        <v>3</v>
      </c>
      <c r="AH805" s="7">
        <f>IF(R805&gt;0,RANK(R805,(N805:P805,Q805:AE805)),0)</f>
        <v>4</v>
      </c>
      <c r="AI805" s="7">
        <f>IF(T805&gt;0,RANK(T805,(N805:P805,Q805:AE805)),0)</f>
        <v>0</v>
      </c>
      <c r="AJ805" s="7">
        <f>IF(S805&gt;0,RANK(S805,(N805:P805,Q805:AE805)),0)</f>
        <v>0</v>
      </c>
      <c r="AK805" s="2">
        <f t="shared" si="308"/>
        <v>1.0652800224861219E-2</v>
      </c>
      <c r="AL805" s="2">
        <f t="shared" si="309"/>
        <v>1.0013351134846462E-2</v>
      </c>
      <c r="AM805" s="2">
        <f t="shared" si="310"/>
        <v>0</v>
      </c>
      <c r="AN805" s="2">
        <f t="shared" si="311"/>
        <v>0</v>
      </c>
      <c r="AP805" t="s">
        <v>1579</v>
      </c>
      <c r="AQ805" t="s">
        <v>1883</v>
      </c>
      <c r="AR805">
        <v>4</v>
      </c>
      <c r="AT805" s="104">
        <v>19</v>
      </c>
      <c r="AU805" s="102">
        <v>153</v>
      </c>
      <c r="AV805" s="108">
        <f t="shared" si="312"/>
        <v>19153</v>
      </c>
      <c r="AX805" s="7" t="s">
        <v>538</v>
      </c>
    </row>
    <row r="806" spans="1:50" hidden="1" outlineLevel="1">
      <c r="A806" t="s">
        <v>50</v>
      </c>
      <c r="B806" t="s">
        <v>1883</v>
      </c>
      <c r="C806" s="1">
        <f t="shared" si="302"/>
        <v>25689</v>
      </c>
      <c r="D806" s="7">
        <f>RANK(N806,(N806:P806,Q806:AE806))</f>
        <v>2</v>
      </c>
      <c r="E806" s="7">
        <f>RANK(O806,(N806:P806,Q806:AE806))</f>
        <v>1</v>
      </c>
      <c r="F806" s="7">
        <f>IF(P806&gt;0,RANK(P806,(N806:P806,Q806:AE806)),0)</f>
        <v>0</v>
      </c>
      <c r="G806" s="1">
        <f t="shared" si="303"/>
        <v>907</v>
      </c>
      <c r="H806" s="2">
        <f t="shared" si="313"/>
        <v>3.5306940713924248E-2</v>
      </c>
      <c r="I806" s="2"/>
      <c r="J806" s="2">
        <f t="shared" si="304"/>
        <v>0.4706294522947565</v>
      </c>
      <c r="K806" s="2">
        <f t="shared" si="305"/>
        <v>0.50593639300868076</v>
      </c>
      <c r="L806" s="2">
        <f t="shared" si="306"/>
        <v>0</v>
      </c>
      <c r="M806" s="2">
        <f t="shared" si="307"/>
        <v>2.3434154696562737E-2</v>
      </c>
      <c r="N806" s="1">
        <v>12090</v>
      </c>
      <c r="O806" s="1">
        <v>12997</v>
      </c>
      <c r="Q806" s="1">
        <v>357</v>
      </c>
      <c r="R806" s="1">
        <v>232</v>
      </c>
      <c r="AA806" s="1">
        <v>13</v>
      </c>
      <c r="AG806" s="7">
        <f>IF(Q806&gt;0,RANK(Q806,(N806:P806,Q806:AE806)),0)</f>
        <v>3</v>
      </c>
      <c r="AH806" s="7">
        <f>IF(R806&gt;0,RANK(R806,(N806:P806,Q806:AE806)),0)</f>
        <v>4</v>
      </c>
      <c r="AI806" s="7">
        <f>IF(T806&gt;0,RANK(T806,(N806:P806,Q806:AE806)),0)</f>
        <v>0</v>
      </c>
      <c r="AJ806" s="7">
        <f>IF(S806&gt;0,RANK(S806,(N806:P806,Q806:AE806)),0)</f>
        <v>0</v>
      </c>
      <c r="AK806" s="2">
        <f t="shared" si="308"/>
        <v>1.389699871540348E-2</v>
      </c>
      <c r="AL806" s="2">
        <f t="shared" si="309"/>
        <v>9.0311028066487609E-3</v>
      </c>
      <c r="AM806" s="2">
        <f t="shared" si="310"/>
        <v>0</v>
      </c>
      <c r="AN806" s="2">
        <f t="shared" si="311"/>
        <v>0</v>
      </c>
      <c r="AP806" t="s">
        <v>50</v>
      </c>
      <c r="AQ806" t="s">
        <v>1883</v>
      </c>
      <c r="AR806">
        <v>4</v>
      </c>
      <c r="AT806" s="104">
        <v>19</v>
      </c>
      <c r="AU806" s="102">
        <v>155</v>
      </c>
      <c r="AV806" s="108">
        <f t="shared" si="312"/>
        <v>19155</v>
      </c>
      <c r="AX806" s="7" t="s">
        <v>538</v>
      </c>
    </row>
    <row r="807" spans="1:50" hidden="1" outlineLevel="1">
      <c r="A807" t="s">
        <v>877</v>
      </c>
      <c r="B807" t="s">
        <v>1883</v>
      </c>
      <c r="C807" s="1">
        <f t="shared" si="302"/>
        <v>6813</v>
      </c>
      <c r="D807" s="7">
        <f>RANK(N807,(N807:P807,Q807:AE807))</f>
        <v>1</v>
      </c>
      <c r="E807" s="7">
        <f>RANK(O807,(N807:P807,Q807:AE807))</f>
        <v>2</v>
      </c>
      <c r="F807" s="7">
        <f>IF(P807&gt;0,RANK(P807,(N807:P807,Q807:AE807)),0)</f>
        <v>0</v>
      </c>
      <c r="G807" s="1">
        <f t="shared" si="303"/>
        <v>706</v>
      </c>
      <c r="H807" s="2">
        <f t="shared" si="313"/>
        <v>0.10362542198737708</v>
      </c>
      <c r="I807" s="2"/>
      <c r="J807" s="2">
        <f t="shared" si="304"/>
        <v>0.53632760898282694</v>
      </c>
      <c r="K807" s="2">
        <f t="shared" si="305"/>
        <v>0.43270218699544988</v>
      </c>
      <c r="L807" s="2">
        <f t="shared" si="306"/>
        <v>0</v>
      </c>
      <c r="M807" s="2">
        <f t="shared" si="307"/>
        <v>3.097020402172318E-2</v>
      </c>
      <c r="N807" s="1">
        <v>3654</v>
      </c>
      <c r="O807" s="1">
        <v>2948</v>
      </c>
      <c r="Q807" s="1">
        <v>121</v>
      </c>
      <c r="R807" s="1">
        <v>87</v>
      </c>
      <c r="AA807" s="1">
        <v>3</v>
      </c>
      <c r="AG807" s="7">
        <f>IF(Q807&gt;0,RANK(Q807,(N807:P807,Q807:AE807)),0)</f>
        <v>3</v>
      </c>
      <c r="AH807" s="7">
        <f>IF(R807&gt;0,RANK(R807,(N807:P807,Q807:AE807)),0)</f>
        <v>4</v>
      </c>
      <c r="AI807" s="7">
        <f>IF(T807&gt;0,RANK(T807,(N807:P807,Q807:AE807)),0)</f>
        <v>0</v>
      </c>
      <c r="AJ807" s="7">
        <f>IF(S807&gt;0,RANK(S807,(N807:P807,Q807:AE807)),0)</f>
        <v>0</v>
      </c>
      <c r="AK807" s="2">
        <f t="shared" si="308"/>
        <v>1.7760164391604286E-2</v>
      </c>
      <c r="AL807" s="2">
        <f t="shared" si="309"/>
        <v>1.2769704975781594E-2</v>
      </c>
      <c r="AM807" s="2">
        <f t="shared" si="310"/>
        <v>0</v>
      </c>
      <c r="AN807" s="2">
        <f t="shared" si="311"/>
        <v>0</v>
      </c>
      <c r="AP807" t="s">
        <v>877</v>
      </c>
      <c r="AQ807" t="s">
        <v>1883</v>
      </c>
      <c r="AR807">
        <v>3</v>
      </c>
      <c r="AT807" s="104">
        <v>19</v>
      </c>
      <c r="AU807" s="102">
        <v>157</v>
      </c>
      <c r="AV807" s="108">
        <f t="shared" si="312"/>
        <v>19157</v>
      </c>
      <c r="AX807" s="7" t="s">
        <v>538</v>
      </c>
    </row>
    <row r="808" spans="1:50" hidden="1" outlineLevel="1">
      <c r="A808" t="s">
        <v>1044</v>
      </c>
      <c r="B808" t="s">
        <v>1883</v>
      </c>
      <c r="C808" s="1">
        <f t="shared" si="302"/>
        <v>2221</v>
      </c>
      <c r="D808" s="7">
        <f>RANK(N808,(N808:P808,Q808:AE808))</f>
        <v>1</v>
      </c>
      <c r="E808" s="7">
        <f>RANK(O808,(N808:P808,Q808:AE808))</f>
        <v>2</v>
      </c>
      <c r="F808" s="7">
        <f>IF(P808&gt;0,RANK(P808,(N808:P808,Q808:AE808)),0)</f>
        <v>0</v>
      </c>
      <c r="G808" s="1">
        <f t="shared" si="303"/>
        <v>205</v>
      </c>
      <c r="H808" s="2">
        <f t="shared" si="313"/>
        <v>9.2300765420981534E-2</v>
      </c>
      <c r="I808" s="2"/>
      <c r="J808" s="2">
        <f t="shared" si="304"/>
        <v>0.53624493471409274</v>
      </c>
      <c r="K808" s="2">
        <f t="shared" si="305"/>
        <v>0.4439441692931112</v>
      </c>
      <c r="L808" s="2">
        <f t="shared" si="306"/>
        <v>0</v>
      </c>
      <c r="M808" s="2">
        <f t="shared" si="307"/>
        <v>1.9810895992796063E-2</v>
      </c>
      <c r="N808" s="1">
        <v>1191</v>
      </c>
      <c r="O808" s="1">
        <v>986</v>
      </c>
      <c r="Q808" s="1">
        <v>21</v>
      </c>
      <c r="R808" s="1">
        <v>20</v>
      </c>
      <c r="AA808" s="1">
        <v>3</v>
      </c>
      <c r="AG808" s="7">
        <f>IF(Q808&gt;0,RANK(Q808,(N808:P808,Q808:AE808)),0)</f>
        <v>3</v>
      </c>
      <c r="AH808" s="7">
        <f>IF(R808&gt;0,RANK(R808,(N808:P808,Q808:AE808)),0)</f>
        <v>4</v>
      </c>
      <c r="AI808" s="7">
        <f>IF(T808&gt;0,RANK(T808,(N808:P808,Q808:AE808)),0)</f>
        <v>0</v>
      </c>
      <c r="AJ808" s="7">
        <f>IF(S808&gt;0,RANK(S808,(N808:P808,Q808:AE808)),0)</f>
        <v>0</v>
      </c>
      <c r="AK808" s="2">
        <f t="shared" si="308"/>
        <v>9.4552003601981096E-3</v>
      </c>
      <c r="AL808" s="2">
        <f t="shared" si="309"/>
        <v>9.0049527239981983E-3</v>
      </c>
      <c r="AM808" s="2">
        <f t="shared" si="310"/>
        <v>0</v>
      </c>
      <c r="AN808" s="2">
        <f t="shared" si="311"/>
        <v>0</v>
      </c>
      <c r="AP808" t="s">
        <v>1044</v>
      </c>
      <c r="AQ808" t="s">
        <v>1883</v>
      </c>
      <c r="AR808">
        <v>3</v>
      </c>
      <c r="AT808" s="104">
        <v>19</v>
      </c>
      <c r="AU808" s="102">
        <v>159</v>
      </c>
      <c r="AV808" s="108">
        <f t="shared" si="312"/>
        <v>19159</v>
      </c>
      <c r="AX808" s="7" t="s">
        <v>538</v>
      </c>
    </row>
    <row r="809" spans="1:50" hidden="1" outlineLevel="1">
      <c r="A809" t="s">
        <v>931</v>
      </c>
      <c r="B809" t="s">
        <v>1883</v>
      </c>
      <c r="C809" s="1">
        <f t="shared" si="302"/>
        <v>3821</v>
      </c>
      <c r="D809" s="7">
        <f>RANK(N809,(N809:P809,Q809:AE809))</f>
        <v>1</v>
      </c>
      <c r="E809" s="7">
        <f>RANK(O809,(N809:P809,Q809:AE809))</f>
        <v>2</v>
      </c>
      <c r="F809" s="7">
        <f>IF(P809&gt;0,RANK(P809,(N809:P809,Q809:AE809)),0)</f>
        <v>0</v>
      </c>
      <c r="G809" s="1">
        <f t="shared" si="303"/>
        <v>65</v>
      </c>
      <c r="H809" s="2">
        <f t="shared" si="313"/>
        <v>1.7011253598534413E-2</v>
      </c>
      <c r="I809" s="2"/>
      <c r="J809" s="2">
        <f t="shared" si="304"/>
        <v>0.49463491232661605</v>
      </c>
      <c r="K809" s="2">
        <f t="shared" si="305"/>
        <v>0.47762365872808166</v>
      </c>
      <c r="L809" s="2">
        <f t="shared" si="306"/>
        <v>0</v>
      </c>
      <c r="M809" s="2">
        <f t="shared" si="307"/>
        <v>2.7741428945302293E-2</v>
      </c>
      <c r="N809" s="1">
        <v>1890</v>
      </c>
      <c r="O809" s="1">
        <v>1825</v>
      </c>
      <c r="Q809" s="1">
        <v>59</v>
      </c>
      <c r="R809" s="1">
        <v>47</v>
      </c>
      <c r="AA809" s="1">
        <v>0</v>
      </c>
      <c r="AG809" s="7">
        <f>IF(Q809&gt;0,RANK(Q809,(N809:P809,Q809:AE809)),0)</f>
        <v>3</v>
      </c>
      <c r="AH809" s="7">
        <f>IF(R809&gt;0,RANK(R809,(N809:P809,Q809:AE809)),0)</f>
        <v>4</v>
      </c>
      <c r="AI809" s="7">
        <f>IF(T809&gt;0,RANK(T809,(N809:P809,Q809:AE809)),0)</f>
        <v>0</v>
      </c>
      <c r="AJ809" s="7">
        <f>IF(S809&gt;0,RANK(S809,(N809:P809,Q809:AE809)),0)</f>
        <v>0</v>
      </c>
      <c r="AK809" s="2">
        <f t="shared" si="308"/>
        <v>1.5440984035592777E-2</v>
      </c>
      <c r="AL809" s="2">
        <f t="shared" si="309"/>
        <v>1.2300444909709499E-2</v>
      </c>
      <c r="AM809" s="2">
        <f t="shared" si="310"/>
        <v>0</v>
      </c>
      <c r="AN809" s="2">
        <f t="shared" si="311"/>
        <v>0</v>
      </c>
      <c r="AP809" t="s">
        <v>931</v>
      </c>
      <c r="AQ809" t="s">
        <v>1883</v>
      </c>
      <c r="AR809">
        <v>5</v>
      </c>
      <c r="AT809" s="104">
        <v>19</v>
      </c>
      <c r="AU809" s="102">
        <v>161</v>
      </c>
      <c r="AV809" s="108">
        <f t="shared" si="312"/>
        <v>19161</v>
      </c>
      <c r="AX809" s="7" t="s">
        <v>538</v>
      </c>
    </row>
    <row r="810" spans="1:50" hidden="1" outlineLevel="1">
      <c r="A810" t="s">
        <v>1408</v>
      </c>
      <c r="B810" t="s">
        <v>1883</v>
      </c>
      <c r="C810" s="1">
        <f t="shared" si="302"/>
        <v>52342</v>
      </c>
      <c r="D810" s="7">
        <f>RANK(N810,(N810:P810,Q810:AE810))</f>
        <v>1</v>
      </c>
      <c r="E810" s="7">
        <f>RANK(O810,(N810:P810,Q810:AE810))</f>
        <v>2</v>
      </c>
      <c r="F810" s="7">
        <f>IF(P810&gt;0,RANK(P810,(N810:P810,Q810:AE810)),0)</f>
        <v>0</v>
      </c>
      <c r="G810" s="1">
        <f t="shared" si="303"/>
        <v>4178</v>
      </c>
      <c r="H810" s="2">
        <f t="shared" si="313"/>
        <v>7.9821176110962511E-2</v>
      </c>
      <c r="I810" s="2"/>
      <c r="J810" s="2">
        <f t="shared" si="304"/>
        <v>0.52370944939054676</v>
      </c>
      <c r="K810" s="2">
        <f t="shared" si="305"/>
        <v>0.4438882732795843</v>
      </c>
      <c r="L810" s="2">
        <f t="shared" si="306"/>
        <v>0</v>
      </c>
      <c r="M810" s="2">
        <f t="shared" si="307"/>
        <v>3.2402277329868945E-2</v>
      </c>
      <c r="N810" s="1">
        <v>27412</v>
      </c>
      <c r="O810" s="1">
        <v>23234</v>
      </c>
      <c r="Q810" s="1">
        <v>1033</v>
      </c>
      <c r="R810" s="1">
        <v>617</v>
      </c>
      <c r="AA810" s="1">
        <v>46</v>
      </c>
      <c r="AG810" s="7">
        <f>IF(Q810&gt;0,RANK(Q810,(N810:P810,Q810:AE810)),0)</f>
        <v>3</v>
      </c>
      <c r="AH810" s="7">
        <f>IF(R810&gt;0,RANK(R810,(N810:P810,Q810:AE810)),0)</f>
        <v>4</v>
      </c>
      <c r="AI810" s="7">
        <f>IF(T810&gt;0,RANK(T810,(N810:P810,Q810:AE810)),0)</f>
        <v>0</v>
      </c>
      <c r="AJ810" s="7">
        <f>IF(S810&gt;0,RANK(S810,(N810:P810,Q810:AE810)),0)</f>
        <v>0</v>
      </c>
      <c r="AK810" s="2">
        <f t="shared" si="308"/>
        <v>1.9735585189713804E-2</v>
      </c>
      <c r="AL810" s="2">
        <f t="shared" si="309"/>
        <v>1.178785678804784E-2</v>
      </c>
      <c r="AM810" s="2">
        <f t="shared" si="310"/>
        <v>0</v>
      </c>
      <c r="AN810" s="2">
        <f t="shared" si="311"/>
        <v>0</v>
      </c>
      <c r="AP810" t="s">
        <v>1408</v>
      </c>
      <c r="AQ810" t="s">
        <v>1883</v>
      </c>
      <c r="AR810">
        <v>1</v>
      </c>
      <c r="AT810" s="104">
        <v>19</v>
      </c>
      <c r="AU810" s="102">
        <v>163</v>
      </c>
      <c r="AV810" s="108">
        <f t="shared" si="312"/>
        <v>19163</v>
      </c>
      <c r="AX810" s="7" t="s">
        <v>538</v>
      </c>
    </row>
    <row r="811" spans="1:50" hidden="1" outlineLevel="1">
      <c r="A811" t="s">
        <v>1924</v>
      </c>
      <c r="B811" t="s">
        <v>1883</v>
      </c>
      <c r="C811" s="1">
        <f t="shared" si="302"/>
        <v>4882</v>
      </c>
      <c r="D811" s="7">
        <f>RANK(N811,(N811:P811,Q811:AE811))</f>
        <v>2</v>
      </c>
      <c r="E811" s="7">
        <f>RANK(O811,(N811:P811,Q811:AE811))</f>
        <v>1</v>
      </c>
      <c r="F811" s="7">
        <f>IF(P811&gt;0,RANK(P811,(N811:P811,Q811:AE811)),0)</f>
        <v>0</v>
      </c>
      <c r="G811" s="1">
        <f t="shared" si="303"/>
        <v>1941</v>
      </c>
      <c r="H811" s="2">
        <f t="shared" si="313"/>
        <v>0.39758295780417863</v>
      </c>
      <c r="I811" s="2"/>
      <c r="J811" s="2">
        <f t="shared" si="304"/>
        <v>0.29373207701761572</v>
      </c>
      <c r="K811" s="2">
        <f t="shared" si="305"/>
        <v>0.69131503482179435</v>
      </c>
      <c r="L811" s="2">
        <f t="shared" si="306"/>
        <v>0</v>
      </c>
      <c r="M811" s="2">
        <f t="shared" si="307"/>
        <v>1.4952888160589928E-2</v>
      </c>
      <c r="N811" s="1">
        <v>1434</v>
      </c>
      <c r="O811" s="1">
        <v>3375</v>
      </c>
      <c r="Q811" s="1">
        <v>39</v>
      </c>
      <c r="R811" s="1">
        <v>33</v>
      </c>
      <c r="AA811" s="1">
        <v>1</v>
      </c>
      <c r="AG811" s="7">
        <f>IF(Q811&gt;0,RANK(Q811,(N811:P811,Q811:AE811)),0)</f>
        <v>3</v>
      </c>
      <c r="AH811" s="7">
        <f>IF(R811&gt;0,RANK(R811,(N811:P811,Q811:AE811)),0)</f>
        <v>4</v>
      </c>
      <c r="AI811" s="7">
        <f>IF(T811&gt;0,RANK(T811,(N811:P811,Q811:AE811)),0)</f>
        <v>0</v>
      </c>
      <c r="AJ811" s="7">
        <f>IF(S811&gt;0,RANK(S811,(N811:P811,Q811:AE811)),0)</f>
        <v>0</v>
      </c>
      <c r="AK811" s="2">
        <f t="shared" si="308"/>
        <v>7.9885292912740685E-3</v>
      </c>
      <c r="AL811" s="2">
        <f t="shared" si="309"/>
        <v>6.759524784924211E-3</v>
      </c>
      <c r="AM811" s="2">
        <f t="shared" si="310"/>
        <v>0</v>
      </c>
      <c r="AN811" s="2">
        <f t="shared" si="311"/>
        <v>0</v>
      </c>
      <c r="AP811" t="s">
        <v>1924</v>
      </c>
      <c r="AQ811" t="s">
        <v>1883</v>
      </c>
      <c r="AR811">
        <v>4</v>
      </c>
      <c r="AT811" s="104">
        <v>19</v>
      </c>
      <c r="AU811" s="102">
        <v>165</v>
      </c>
      <c r="AV811" s="108">
        <f t="shared" si="312"/>
        <v>19165</v>
      </c>
      <c r="AX811" s="7" t="s">
        <v>538</v>
      </c>
    </row>
    <row r="812" spans="1:50" hidden="1" outlineLevel="1">
      <c r="A812" t="s">
        <v>2152</v>
      </c>
      <c r="B812" t="s">
        <v>1883</v>
      </c>
      <c r="C812" s="1">
        <f t="shared" si="302"/>
        <v>11247</v>
      </c>
      <c r="D812" s="7">
        <f>RANK(N812,(N812:P812,Q812:AE812))</f>
        <v>2</v>
      </c>
      <c r="E812" s="7">
        <f>RANK(O812,(N812:P812,Q812:AE812))</f>
        <v>1</v>
      </c>
      <c r="F812" s="7">
        <f>IF(P812&gt;0,RANK(P812,(N812:P812,Q812:AE812)),0)</f>
        <v>0</v>
      </c>
      <c r="G812" s="1">
        <f t="shared" si="303"/>
        <v>7067</v>
      </c>
      <c r="H812" s="2">
        <f t="shared" si="313"/>
        <v>0.62834533653418689</v>
      </c>
      <c r="I812" s="2"/>
      <c r="J812" s="2">
        <f t="shared" si="304"/>
        <v>0.18164843958388904</v>
      </c>
      <c r="K812" s="2">
        <f t="shared" si="305"/>
        <v>0.80999377611807588</v>
      </c>
      <c r="L812" s="2">
        <f t="shared" si="306"/>
        <v>0</v>
      </c>
      <c r="M812" s="2">
        <f t="shared" si="307"/>
        <v>8.3577842980350203E-3</v>
      </c>
      <c r="N812" s="1">
        <v>2043</v>
      </c>
      <c r="O812" s="1">
        <v>9110</v>
      </c>
      <c r="Q812" s="1">
        <v>58</v>
      </c>
      <c r="R812" s="1">
        <v>34</v>
      </c>
      <c r="AA812" s="1">
        <v>2</v>
      </c>
      <c r="AG812" s="7">
        <f>IF(Q812&gt;0,RANK(Q812,(N812:P812,Q812:AE812)),0)</f>
        <v>3</v>
      </c>
      <c r="AH812" s="7">
        <f>IF(R812&gt;0,RANK(R812,(N812:P812,Q812:AE812)),0)</f>
        <v>4</v>
      </c>
      <c r="AI812" s="7">
        <f>IF(T812&gt;0,RANK(T812,(N812:P812,Q812:AE812)),0)</f>
        <v>0</v>
      </c>
      <c r="AJ812" s="7">
        <f>IF(S812&gt;0,RANK(S812,(N812:P812,Q812:AE812)),0)</f>
        <v>0</v>
      </c>
      <c r="AK812" s="2">
        <f t="shared" si="308"/>
        <v>5.1569307370854453E-3</v>
      </c>
      <c r="AL812" s="2">
        <f t="shared" si="309"/>
        <v>3.023028363119054E-3</v>
      </c>
      <c r="AM812" s="2">
        <f t="shared" si="310"/>
        <v>0</v>
      </c>
      <c r="AN812" s="2">
        <f t="shared" si="311"/>
        <v>0</v>
      </c>
      <c r="AP812" t="s">
        <v>2152</v>
      </c>
      <c r="AQ812" t="s">
        <v>1883</v>
      </c>
      <c r="AR812">
        <v>5</v>
      </c>
      <c r="AT812" s="104">
        <v>19</v>
      </c>
      <c r="AU812" s="102">
        <v>167</v>
      </c>
      <c r="AV812" s="108">
        <f t="shared" si="312"/>
        <v>19167</v>
      </c>
      <c r="AX812" s="7" t="s">
        <v>538</v>
      </c>
    </row>
    <row r="813" spans="1:50" hidden="1" outlineLevel="1">
      <c r="A813" t="s">
        <v>921</v>
      </c>
      <c r="B813" t="s">
        <v>1883</v>
      </c>
      <c r="C813" s="1">
        <f t="shared" si="302"/>
        <v>28611</v>
      </c>
      <c r="D813" s="7">
        <f>RANK(N813,(N813:P813,Q813:AE813))</f>
        <v>1</v>
      </c>
      <c r="E813" s="7">
        <f>RANK(O813,(N813:P813,Q813:AE813))</f>
        <v>2</v>
      </c>
      <c r="F813" s="7">
        <f>IF(P813&gt;0,RANK(P813,(N813:P813,Q813:AE813)),0)</f>
        <v>0</v>
      </c>
      <c r="G813" s="1">
        <f t="shared" si="303"/>
        <v>4948</v>
      </c>
      <c r="H813" s="2">
        <f t="shared" si="313"/>
        <v>0.17294047743874733</v>
      </c>
      <c r="I813" s="2"/>
      <c r="J813" s="2">
        <f t="shared" si="304"/>
        <v>0.5666002586417811</v>
      </c>
      <c r="K813" s="2">
        <f t="shared" si="305"/>
        <v>0.3936597812030338</v>
      </c>
      <c r="L813" s="2">
        <f t="shared" si="306"/>
        <v>0</v>
      </c>
      <c r="M813" s="2">
        <f t="shared" si="307"/>
        <v>3.9739960155185106E-2</v>
      </c>
      <c r="N813" s="1">
        <v>16211</v>
      </c>
      <c r="O813" s="1">
        <v>11263</v>
      </c>
      <c r="Q813" s="1">
        <v>666</v>
      </c>
      <c r="R813" s="1">
        <v>431</v>
      </c>
      <c r="AA813" s="1">
        <v>40</v>
      </c>
      <c r="AG813" s="7">
        <f>IF(Q813&gt;0,RANK(Q813,(N813:P813,Q813:AE813)),0)</f>
        <v>3</v>
      </c>
      <c r="AH813" s="7">
        <f>IF(R813&gt;0,RANK(R813,(N813:P813,Q813:AE813)),0)</f>
        <v>4</v>
      </c>
      <c r="AI813" s="7">
        <f>IF(T813&gt;0,RANK(T813,(N813:P813,Q813:AE813)),0)</f>
        <v>0</v>
      </c>
      <c r="AJ813" s="7">
        <f>IF(S813&gt;0,RANK(S813,(N813:P813,Q813:AE813)),0)</f>
        <v>0</v>
      </c>
      <c r="AK813" s="2">
        <f t="shared" si="308"/>
        <v>2.3277760301981754E-2</v>
      </c>
      <c r="AL813" s="2">
        <f t="shared" si="309"/>
        <v>1.5064136171402608E-2</v>
      </c>
      <c r="AM813" s="2">
        <f t="shared" si="310"/>
        <v>0</v>
      </c>
      <c r="AN813" s="2">
        <f t="shared" si="311"/>
        <v>0</v>
      </c>
      <c r="AP813" t="s">
        <v>921</v>
      </c>
      <c r="AQ813" t="s">
        <v>1883</v>
      </c>
      <c r="AR813">
        <v>3</v>
      </c>
      <c r="AT813" s="104">
        <v>19</v>
      </c>
      <c r="AU813" s="102">
        <v>169</v>
      </c>
      <c r="AV813" s="108">
        <f t="shared" si="312"/>
        <v>19169</v>
      </c>
      <c r="AX813" s="7" t="s">
        <v>538</v>
      </c>
    </row>
    <row r="814" spans="1:50" hidden="1" outlineLevel="1">
      <c r="A814" t="s">
        <v>922</v>
      </c>
      <c r="B814" t="s">
        <v>1883</v>
      </c>
      <c r="C814" s="1">
        <f t="shared" si="302"/>
        <v>6297</v>
      </c>
      <c r="D814" s="7">
        <f>RANK(N814,(N814:P814,Q814:AE814))</f>
        <v>1</v>
      </c>
      <c r="E814" s="7">
        <f>RANK(O814,(N814:P814,Q814:AE814))</f>
        <v>2</v>
      </c>
      <c r="F814" s="7">
        <f>IF(P814&gt;0,RANK(P814,(N814:P814,Q814:AE814)),0)</f>
        <v>0</v>
      </c>
      <c r="G814" s="1">
        <f t="shared" si="303"/>
        <v>578</v>
      </c>
      <c r="H814" s="2">
        <f t="shared" si="313"/>
        <v>9.178974114657773E-2</v>
      </c>
      <c r="I814" s="2"/>
      <c r="J814" s="2">
        <f t="shared" si="304"/>
        <v>0.53311100524059074</v>
      </c>
      <c r="K814" s="2">
        <f t="shared" si="305"/>
        <v>0.44132126409401301</v>
      </c>
      <c r="L814" s="2">
        <f t="shared" si="306"/>
        <v>0</v>
      </c>
      <c r="M814" s="2">
        <f t="shared" si="307"/>
        <v>2.5567730665396249E-2</v>
      </c>
      <c r="N814" s="1">
        <v>3357</v>
      </c>
      <c r="O814" s="1">
        <v>2779</v>
      </c>
      <c r="Q814" s="1">
        <v>84</v>
      </c>
      <c r="R814" s="1">
        <v>71</v>
      </c>
      <c r="AA814" s="1">
        <v>6</v>
      </c>
      <c r="AG814" s="7">
        <f>IF(Q814&gt;0,RANK(Q814,(N814:P814,Q814:AE814)),0)</f>
        <v>3</v>
      </c>
      <c r="AH814" s="7">
        <f>IF(R814&gt;0,RANK(R814,(N814:P814,Q814:AE814)),0)</f>
        <v>4</v>
      </c>
      <c r="AI814" s="7">
        <f>IF(T814&gt;0,RANK(T814,(N814:P814,Q814:AE814)),0)</f>
        <v>0</v>
      </c>
      <c r="AJ814" s="7">
        <f>IF(S814&gt;0,RANK(S814,(N814:P814,Q814:AE814)),0)</f>
        <v>0</v>
      </c>
      <c r="AK814" s="2">
        <f t="shared" si="308"/>
        <v>1.3339685564554549E-2</v>
      </c>
      <c r="AL814" s="2">
        <f t="shared" si="309"/>
        <v>1.1275210417659203E-2</v>
      </c>
      <c r="AM814" s="2">
        <f t="shared" si="310"/>
        <v>0</v>
      </c>
      <c r="AN814" s="2">
        <f t="shared" si="311"/>
        <v>0</v>
      </c>
      <c r="AP814" t="s">
        <v>922</v>
      </c>
      <c r="AQ814" t="s">
        <v>1883</v>
      </c>
      <c r="AR814">
        <v>2</v>
      </c>
      <c r="AT814" s="104">
        <v>19</v>
      </c>
      <c r="AU814" s="102">
        <v>171</v>
      </c>
      <c r="AV814" s="108">
        <f t="shared" si="312"/>
        <v>19171</v>
      </c>
      <c r="AX814" s="7" t="s">
        <v>538</v>
      </c>
    </row>
    <row r="815" spans="1:50" hidden="1" outlineLevel="1">
      <c r="A815" t="s">
        <v>2930</v>
      </c>
      <c r="B815" t="s">
        <v>1883</v>
      </c>
      <c r="C815" s="1">
        <f t="shared" si="302"/>
        <v>2614</v>
      </c>
      <c r="D815" s="7">
        <f>RANK(N815,(N815:P815,Q815:AE815))</f>
        <v>1</v>
      </c>
      <c r="E815" s="7">
        <f>RANK(O815,(N815:P815,Q815:AE815))</f>
        <v>2</v>
      </c>
      <c r="F815" s="7">
        <f>IF(P815&gt;0,RANK(P815,(N815:P815,Q815:AE815)),0)</f>
        <v>0</v>
      </c>
      <c r="G815" s="1">
        <f t="shared" si="303"/>
        <v>30</v>
      </c>
      <c r="H815" s="2">
        <f t="shared" si="313"/>
        <v>1.1476664116296864E-2</v>
      </c>
      <c r="I815" s="2"/>
      <c r="J815" s="2">
        <f t="shared" si="304"/>
        <v>0.49234889058913545</v>
      </c>
      <c r="K815" s="2">
        <f t="shared" si="305"/>
        <v>0.48087222647283856</v>
      </c>
      <c r="L815" s="2">
        <f t="shared" si="306"/>
        <v>0</v>
      </c>
      <c r="M815" s="2">
        <f t="shared" si="307"/>
        <v>2.6778882938025994E-2</v>
      </c>
      <c r="N815" s="1">
        <v>1287</v>
      </c>
      <c r="O815" s="1">
        <v>1257</v>
      </c>
      <c r="Q815" s="1">
        <v>37</v>
      </c>
      <c r="R815" s="1">
        <v>28</v>
      </c>
      <c r="AA815" s="1">
        <v>5</v>
      </c>
      <c r="AG815" s="7">
        <f>IF(Q815&gt;0,RANK(Q815,(N815:P815,Q815:AE815)),0)</f>
        <v>3</v>
      </c>
      <c r="AH815" s="7">
        <f>IF(R815&gt;0,RANK(R815,(N815:P815,Q815:AE815)),0)</f>
        <v>4</v>
      </c>
      <c r="AI815" s="7">
        <f>IF(T815&gt;0,RANK(T815,(N815:P815,Q815:AE815)),0)</f>
        <v>0</v>
      </c>
      <c r="AJ815" s="7">
        <f>IF(S815&gt;0,RANK(S815,(N815:P815,Q815:AE815)),0)</f>
        <v>0</v>
      </c>
      <c r="AK815" s="2">
        <f t="shared" si="308"/>
        <v>1.4154552410099464E-2</v>
      </c>
      <c r="AL815" s="2">
        <f t="shared" si="309"/>
        <v>1.0711553175210406E-2</v>
      </c>
      <c r="AM815" s="2">
        <f t="shared" si="310"/>
        <v>0</v>
      </c>
      <c r="AN815" s="2">
        <f t="shared" si="311"/>
        <v>0</v>
      </c>
      <c r="AP815" t="s">
        <v>2930</v>
      </c>
      <c r="AQ815" t="s">
        <v>1883</v>
      </c>
      <c r="AR815">
        <v>3</v>
      </c>
      <c r="AT815" s="104">
        <v>19</v>
      </c>
      <c r="AU815" s="102">
        <v>173</v>
      </c>
      <c r="AV815" s="108">
        <f t="shared" si="312"/>
        <v>19173</v>
      </c>
      <c r="AX815" s="7" t="s">
        <v>538</v>
      </c>
    </row>
    <row r="816" spans="1:50" hidden="1" outlineLevel="1">
      <c r="A816" t="s">
        <v>2887</v>
      </c>
      <c r="B816" t="s">
        <v>1883</v>
      </c>
      <c r="C816" s="1">
        <f t="shared" si="302"/>
        <v>4431</v>
      </c>
      <c r="D816" s="7">
        <f>RANK(N816,(N816:P816,Q816:AE816))</f>
        <v>1</v>
      </c>
      <c r="E816" s="7">
        <f>RANK(O816,(N816:P816,Q816:AE816))</f>
        <v>2</v>
      </c>
      <c r="F816" s="7">
        <f>IF(P816&gt;0,RANK(P816,(N816:P816,Q816:AE816)),0)</f>
        <v>0</v>
      </c>
      <c r="G816" s="1">
        <f t="shared" si="303"/>
        <v>555</v>
      </c>
      <c r="H816" s="2">
        <f t="shared" si="313"/>
        <v>0.12525389302640488</v>
      </c>
      <c r="I816" s="2"/>
      <c r="J816" s="2">
        <f t="shared" si="304"/>
        <v>0.54637779282329046</v>
      </c>
      <c r="K816" s="2">
        <f t="shared" si="305"/>
        <v>0.42112389979688558</v>
      </c>
      <c r="L816" s="2">
        <f t="shared" si="306"/>
        <v>0</v>
      </c>
      <c r="M816" s="2">
        <f t="shared" si="307"/>
        <v>3.2498307379823954E-2</v>
      </c>
      <c r="N816" s="1">
        <v>2421</v>
      </c>
      <c r="O816" s="1">
        <v>1866</v>
      </c>
      <c r="Q816" s="1">
        <v>58</v>
      </c>
      <c r="R816" s="1">
        <v>84</v>
      </c>
      <c r="AA816" s="1">
        <v>2</v>
      </c>
      <c r="AG816" s="7">
        <f>IF(Q816&gt;0,RANK(Q816,(N816:P816,Q816:AE816)),0)</f>
        <v>4</v>
      </c>
      <c r="AH816" s="7">
        <f>IF(R816&gt;0,RANK(R816,(N816:P816,Q816:AE816)),0)</f>
        <v>3</v>
      </c>
      <c r="AI816" s="7">
        <f>IF(T816&gt;0,RANK(T816,(N816:P816,Q816:AE816)),0)</f>
        <v>0</v>
      </c>
      <c r="AJ816" s="7">
        <f>IF(S816&gt;0,RANK(S816,(N816:P816,Q816:AE816)),0)</f>
        <v>0</v>
      </c>
      <c r="AK816" s="2">
        <f t="shared" si="308"/>
        <v>1.3089596027984653E-2</v>
      </c>
      <c r="AL816" s="2">
        <f t="shared" si="309"/>
        <v>1.8957345971563982E-2</v>
      </c>
      <c r="AM816" s="2">
        <f t="shared" si="310"/>
        <v>0</v>
      </c>
      <c r="AN816" s="2">
        <f t="shared" si="311"/>
        <v>0</v>
      </c>
      <c r="AP816" t="s">
        <v>2887</v>
      </c>
      <c r="AQ816" t="s">
        <v>1883</v>
      </c>
      <c r="AR816">
        <v>3</v>
      </c>
      <c r="AT816" s="104">
        <v>19</v>
      </c>
      <c r="AU816" s="102">
        <v>175</v>
      </c>
      <c r="AV816" s="108">
        <f t="shared" si="312"/>
        <v>19175</v>
      </c>
      <c r="AX816" s="7" t="s">
        <v>538</v>
      </c>
    </row>
    <row r="817" spans="1:50" hidden="1" outlineLevel="1">
      <c r="A817" t="s">
        <v>1239</v>
      </c>
      <c r="B817" t="s">
        <v>1883</v>
      </c>
      <c r="C817" s="1">
        <f t="shared" si="302"/>
        <v>2813</v>
      </c>
      <c r="D817" s="7">
        <f>RANK(N817,(N817:P817,Q817:AE817))</f>
        <v>2</v>
      </c>
      <c r="E817" s="7">
        <f>RANK(O817,(N817:P817,Q817:AE817))</f>
        <v>1</v>
      </c>
      <c r="F817" s="7">
        <f>IF(P817&gt;0,RANK(P817,(N817:P817,Q817:AE817)),0)</f>
        <v>0</v>
      </c>
      <c r="G817" s="1">
        <f t="shared" si="303"/>
        <v>463</v>
      </c>
      <c r="H817" s="2">
        <f t="shared" si="313"/>
        <v>0.1645929612513331</v>
      </c>
      <c r="I817" s="2"/>
      <c r="J817" s="2">
        <f t="shared" si="304"/>
        <v>0.39744045503021685</v>
      </c>
      <c r="K817" s="2">
        <f t="shared" si="305"/>
        <v>0.5620334162815499</v>
      </c>
      <c r="L817" s="2">
        <f t="shared" si="306"/>
        <v>0</v>
      </c>
      <c r="M817" s="2">
        <f t="shared" si="307"/>
        <v>4.0526128688233243E-2</v>
      </c>
      <c r="N817" s="1">
        <v>1118</v>
      </c>
      <c r="O817" s="1">
        <v>1581</v>
      </c>
      <c r="Q817" s="1">
        <v>41</v>
      </c>
      <c r="R817" s="1">
        <v>71</v>
      </c>
      <c r="AA817" s="1">
        <v>2</v>
      </c>
      <c r="AG817" s="7">
        <f>IF(Q817&gt;0,RANK(Q817,(N817:P817,Q817:AE817)),0)</f>
        <v>4</v>
      </c>
      <c r="AH817" s="7">
        <f>IF(R817&gt;0,RANK(R817,(N817:P817,Q817:AE817)),0)</f>
        <v>3</v>
      </c>
      <c r="AI817" s="7">
        <f>IF(T817&gt;0,RANK(T817,(N817:P817,Q817:AE817)),0)</f>
        <v>0</v>
      </c>
      <c r="AJ817" s="7">
        <f>IF(S817&gt;0,RANK(S817,(N817:P817,Q817:AE817)),0)</f>
        <v>0</v>
      </c>
      <c r="AK817" s="2">
        <f t="shared" si="308"/>
        <v>1.4575186633487379E-2</v>
      </c>
      <c r="AL817" s="2">
        <f t="shared" si="309"/>
        <v>2.523995734091717E-2</v>
      </c>
      <c r="AM817" s="2">
        <f t="shared" si="310"/>
        <v>0</v>
      </c>
      <c r="AN817" s="2">
        <f t="shared" si="311"/>
        <v>0</v>
      </c>
      <c r="AP817" t="s">
        <v>1239</v>
      </c>
      <c r="AQ817" t="s">
        <v>1883</v>
      </c>
      <c r="AR817">
        <v>3</v>
      </c>
      <c r="AT817" s="104">
        <v>19</v>
      </c>
      <c r="AU817" s="102">
        <v>177</v>
      </c>
      <c r="AV817" s="108">
        <f t="shared" si="312"/>
        <v>19177</v>
      </c>
      <c r="AX817" s="7" t="s">
        <v>538</v>
      </c>
    </row>
    <row r="818" spans="1:50" hidden="1" outlineLevel="1">
      <c r="A818" t="s">
        <v>909</v>
      </c>
      <c r="B818" t="s">
        <v>1883</v>
      </c>
      <c r="C818" s="1">
        <f t="shared" si="302"/>
        <v>13270</v>
      </c>
      <c r="D818" s="7">
        <f>RANK(N818,(N818:P818,Q818:AE818))</f>
        <v>1</v>
      </c>
      <c r="E818" s="7">
        <f>RANK(O818,(N818:P818,Q818:AE818))</f>
        <v>2</v>
      </c>
      <c r="F818" s="7">
        <f>IF(P818&gt;0,RANK(P818,(N818:P818,Q818:AE818)),0)</f>
        <v>0</v>
      </c>
      <c r="G818" s="1">
        <f t="shared" si="303"/>
        <v>3039</v>
      </c>
      <c r="H818" s="2">
        <f t="shared" si="313"/>
        <v>0.22901281085154485</v>
      </c>
      <c r="I818" s="2"/>
      <c r="J818" s="2">
        <f t="shared" si="304"/>
        <v>0.60037678975131881</v>
      </c>
      <c r="K818" s="2">
        <f t="shared" si="305"/>
        <v>0.37136397889977391</v>
      </c>
      <c r="L818" s="2">
        <f t="shared" si="306"/>
        <v>0</v>
      </c>
      <c r="M818" s="2">
        <f t="shared" si="307"/>
        <v>2.8259231348907288E-2</v>
      </c>
      <c r="N818" s="1">
        <v>7967</v>
      </c>
      <c r="O818" s="1">
        <v>4928</v>
      </c>
      <c r="Q818" s="1">
        <v>178</v>
      </c>
      <c r="R818" s="1">
        <v>184</v>
      </c>
      <c r="AA818" s="1">
        <v>13</v>
      </c>
      <c r="AG818" s="7">
        <f>IF(Q818&gt;0,RANK(Q818,(N818:P818,Q818:AE818)),0)</f>
        <v>4</v>
      </c>
      <c r="AH818" s="7">
        <f>IF(R818&gt;0,RANK(R818,(N818:P818,Q818:AE818)),0)</f>
        <v>3</v>
      </c>
      <c r="AI818" s="7">
        <f>IF(T818&gt;0,RANK(T818,(N818:P818,Q818:AE818)),0)</f>
        <v>0</v>
      </c>
      <c r="AJ818" s="7">
        <f>IF(S818&gt;0,RANK(S818,(N818:P818,Q818:AE818)),0)</f>
        <v>0</v>
      </c>
      <c r="AK818" s="2">
        <f t="shared" si="308"/>
        <v>1.3413715146948004E-2</v>
      </c>
      <c r="AL818" s="2">
        <f t="shared" si="309"/>
        <v>1.386586284853052E-2</v>
      </c>
      <c r="AM818" s="2">
        <f t="shared" si="310"/>
        <v>0</v>
      </c>
      <c r="AN818" s="2">
        <f t="shared" si="311"/>
        <v>0</v>
      </c>
      <c r="AP818" t="s">
        <v>909</v>
      </c>
      <c r="AQ818" t="s">
        <v>1883</v>
      </c>
      <c r="AR818">
        <v>3</v>
      </c>
      <c r="AT818" s="104">
        <v>19</v>
      </c>
      <c r="AU818" s="102">
        <v>179</v>
      </c>
      <c r="AV818" s="108">
        <f t="shared" si="312"/>
        <v>19179</v>
      </c>
      <c r="AX818" s="7" t="s">
        <v>538</v>
      </c>
    </row>
    <row r="819" spans="1:50" hidden="1" outlineLevel="1">
      <c r="A819" t="s">
        <v>1279</v>
      </c>
      <c r="B819" t="s">
        <v>1883</v>
      </c>
      <c r="C819" s="1">
        <f t="shared" si="302"/>
        <v>16177</v>
      </c>
      <c r="D819" s="7">
        <f>RANK(N819,(N819:P819,Q819:AE819))</f>
        <v>1</v>
      </c>
      <c r="E819" s="7">
        <f>RANK(O819,(N819:P819,Q819:AE819))</f>
        <v>2</v>
      </c>
      <c r="F819" s="7">
        <f>IF(P819&gt;0,RANK(P819,(N819:P819,Q819:AE819)),0)</f>
        <v>0</v>
      </c>
      <c r="G819" s="1">
        <f t="shared" si="303"/>
        <v>2040</v>
      </c>
      <c r="H819" s="2">
        <f t="shared" si="313"/>
        <v>0.12610496383754713</v>
      </c>
      <c r="I819" s="2"/>
      <c r="J819" s="2">
        <f t="shared" si="304"/>
        <v>0.55208011374173205</v>
      </c>
      <c r="K819" s="2">
        <f t="shared" si="305"/>
        <v>0.42597514990418495</v>
      </c>
      <c r="L819" s="2">
        <f t="shared" si="306"/>
        <v>0</v>
      </c>
      <c r="M819" s="2">
        <f t="shared" si="307"/>
        <v>2.1944736354083005E-2</v>
      </c>
      <c r="N819" s="1">
        <v>8931</v>
      </c>
      <c r="O819" s="1">
        <v>6891</v>
      </c>
      <c r="Q819" s="1">
        <v>180</v>
      </c>
      <c r="R819" s="1">
        <v>165</v>
      </c>
      <c r="AA819" s="1">
        <v>10</v>
      </c>
      <c r="AG819" s="7">
        <f>IF(Q819&gt;0,RANK(Q819,(N819:P819,Q819:AE819)),0)</f>
        <v>3</v>
      </c>
      <c r="AH819" s="7">
        <f>IF(R819&gt;0,RANK(R819,(N819:P819,Q819:AE819)),0)</f>
        <v>4</v>
      </c>
      <c r="AI819" s="7">
        <f>IF(T819&gt;0,RANK(T819,(N819:P819,Q819:AE819)),0)</f>
        <v>0</v>
      </c>
      <c r="AJ819" s="7">
        <f>IF(S819&gt;0,RANK(S819,(N819:P819,Q819:AE819)),0)</f>
        <v>0</v>
      </c>
      <c r="AK819" s="2">
        <f t="shared" si="308"/>
        <v>1.1126908573901218E-2</v>
      </c>
      <c r="AL819" s="2">
        <f t="shared" si="309"/>
        <v>1.0199666192742783E-2</v>
      </c>
      <c r="AM819" s="2">
        <f t="shared" si="310"/>
        <v>0</v>
      </c>
      <c r="AN819" s="2">
        <f t="shared" si="311"/>
        <v>0</v>
      </c>
      <c r="AP819" t="s">
        <v>1279</v>
      </c>
      <c r="AQ819" t="s">
        <v>1883</v>
      </c>
      <c r="AR819">
        <v>3</v>
      </c>
      <c r="AT819" s="104">
        <v>19</v>
      </c>
      <c r="AU819" s="102">
        <v>181</v>
      </c>
      <c r="AV819" s="108">
        <f t="shared" si="312"/>
        <v>19181</v>
      </c>
      <c r="AX819" s="7" t="s">
        <v>538</v>
      </c>
    </row>
    <row r="820" spans="1:50" hidden="1" outlineLevel="1">
      <c r="A820" t="s">
        <v>1839</v>
      </c>
      <c r="B820" t="s">
        <v>1883</v>
      </c>
      <c r="C820" s="1">
        <f t="shared" si="302"/>
        <v>7125</v>
      </c>
      <c r="D820" s="7">
        <f>RANK(N820,(N820:P820,Q820:AE820))</f>
        <v>2</v>
      </c>
      <c r="E820" s="7">
        <f>RANK(O820,(N820:P820,Q820:AE820))</f>
        <v>1</v>
      </c>
      <c r="F820" s="7">
        <f>IF(P820&gt;0,RANK(P820,(N820:P820,Q820:AE820)),0)</f>
        <v>0</v>
      </c>
      <c r="G820" s="1">
        <f t="shared" si="303"/>
        <v>72</v>
      </c>
      <c r="H820" s="2">
        <f t="shared" si="313"/>
        <v>1.0105263157894737E-2</v>
      </c>
      <c r="I820" s="2"/>
      <c r="J820" s="2">
        <f t="shared" si="304"/>
        <v>0.48070175438596491</v>
      </c>
      <c r="K820" s="2">
        <f t="shared" si="305"/>
        <v>0.49080701754385964</v>
      </c>
      <c r="L820" s="2">
        <f t="shared" si="306"/>
        <v>0</v>
      </c>
      <c r="M820" s="2">
        <f t="shared" si="307"/>
        <v>2.8491228070175512E-2</v>
      </c>
      <c r="N820" s="1">
        <v>3425</v>
      </c>
      <c r="O820" s="1">
        <v>3497</v>
      </c>
      <c r="Q820" s="1">
        <v>116</v>
      </c>
      <c r="R820" s="1">
        <v>85</v>
      </c>
      <c r="AA820" s="1">
        <v>2</v>
      </c>
      <c r="AG820" s="7">
        <f>IF(Q820&gt;0,RANK(Q820,(N820:P820,Q820:AE820)),0)</f>
        <v>3</v>
      </c>
      <c r="AH820" s="7">
        <f>IF(R820&gt;0,RANK(R820,(N820:P820,Q820:AE820)),0)</f>
        <v>4</v>
      </c>
      <c r="AI820" s="7">
        <f>IF(T820&gt;0,RANK(T820,(N820:P820,Q820:AE820)),0)</f>
        <v>0</v>
      </c>
      <c r="AJ820" s="7">
        <f>IF(S820&gt;0,RANK(S820,(N820:P820,Q820:AE820)),0)</f>
        <v>0</v>
      </c>
      <c r="AK820" s="2">
        <f t="shared" si="308"/>
        <v>1.6280701754385965E-2</v>
      </c>
      <c r="AL820" s="2">
        <f t="shared" si="309"/>
        <v>1.1929824561403509E-2</v>
      </c>
      <c r="AM820" s="2">
        <f t="shared" si="310"/>
        <v>0</v>
      </c>
      <c r="AN820" s="2">
        <f t="shared" si="311"/>
        <v>0</v>
      </c>
      <c r="AP820" t="s">
        <v>1839</v>
      </c>
      <c r="AQ820" t="s">
        <v>1883</v>
      </c>
      <c r="AR820">
        <v>3</v>
      </c>
      <c r="AT820" s="104">
        <v>19</v>
      </c>
      <c r="AU820" s="102">
        <v>183</v>
      </c>
      <c r="AV820" s="108">
        <f t="shared" si="312"/>
        <v>19183</v>
      </c>
      <c r="AX820" s="7" t="s">
        <v>538</v>
      </c>
    </row>
    <row r="821" spans="1:50" hidden="1" outlineLevel="1">
      <c r="A821" t="s">
        <v>1280</v>
      </c>
      <c r="B821" t="s">
        <v>1883</v>
      </c>
      <c r="C821" s="1">
        <f t="shared" si="302"/>
        <v>2332</v>
      </c>
      <c r="D821" s="7">
        <f>RANK(N821,(N821:P821,Q821:AE821))</f>
        <v>1</v>
      </c>
      <c r="E821" s="7">
        <f>RANK(O821,(N821:P821,Q821:AE821))</f>
        <v>2</v>
      </c>
      <c r="F821" s="7">
        <f>IF(P821&gt;0,RANK(P821,(N821:P821,Q821:AE821)),0)</f>
        <v>0</v>
      </c>
      <c r="G821" s="1">
        <f t="shared" si="303"/>
        <v>81</v>
      </c>
      <c r="H821" s="2">
        <f t="shared" si="313"/>
        <v>3.4734133790737566E-2</v>
      </c>
      <c r="I821" s="2"/>
      <c r="J821" s="2">
        <f t="shared" si="304"/>
        <v>0.50600343053173247</v>
      </c>
      <c r="K821" s="2">
        <f t="shared" si="305"/>
        <v>0.47126929674099488</v>
      </c>
      <c r="L821" s="2">
        <f t="shared" si="306"/>
        <v>0</v>
      </c>
      <c r="M821" s="2">
        <f t="shared" si="307"/>
        <v>2.2727272727272652E-2</v>
      </c>
      <c r="N821" s="1">
        <v>1180</v>
      </c>
      <c r="O821" s="1">
        <v>1099</v>
      </c>
      <c r="Q821" s="1">
        <v>17</v>
      </c>
      <c r="R821" s="1">
        <v>34</v>
      </c>
      <c r="AA821" s="1">
        <v>2</v>
      </c>
      <c r="AG821" s="7">
        <f>IF(Q821&gt;0,RANK(Q821,(N821:P821,Q821:AE821)),0)</f>
        <v>4</v>
      </c>
      <c r="AH821" s="7">
        <f>IF(R821&gt;0,RANK(R821,(N821:P821,Q821:AE821)),0)</f>
        <v>3</v>
      </c>
      <c r="AI821" s="7">
        <f>IF(T821&gt;0,RANK(T821,(N821:P821,Q821:AE821)),0)</f>
        <v>0</v>
      </c>
      <c r="AJ821" s="7">
        <f>IF(S821&gt;0,RANK(S821,(N821:P821,Q821:AE821)),0)</f>
        <v>0</v>
      </c>
      <c r="AK821" s="2">
        <f t="shared" si="308"/>
        <v>7.2898799313893658E-3</v>
      </c>
      <c r="AL821" s="2">
        <f t="shared" si="309"/>
        <v>1.4579759862778732E-2</v>
      </c>
      <c r="AM821" s="2">
        <f t="shared" si="310"/>
        <v>0</v>
      </c>
      <c r="AN821" s="2">
        <f t="shared" si="311"/>
        <v>0</v>
      </c>
      <c r="AP821" t="s">
        <v>1280</v>
      </c>
      <c r="AQ821" t="s">
        <v>1883</v>
      </c>
      <c r="AR821">
        <v>3</v>
      </c>
      <c r="AT821" s="104">
        <v>19</v>
      </c>
      <c r="AU821" s="102">
        <v>185</v>
      </c>
      <c r="AV821" s="108">
        <f t="shared" si="312"/>
        <v>19185</v>
      </c>
      <c r="AX821" s="7" t="s">
        <v>538</v>
      </c>
    </row>
    <row r="822" spans="1:50" hidden="1" outlineLevel="1">
      <c r="A822" t="s">
        <v>2324</v>
      </c>
      <c r="B822" t="s">
        <v>1883</v>
      </c>
      <c r="C822" s="1">
        <f t="shared" si="302"/>
        <v>13259</v>
      </c>
      <c r="D822" s="7">
        <f>RANK(N822,(N822:P822,Q822:AE822))</f>
        <v>1</v>
      </c>
      <c r="E822" s="7">
        <f>RANK(O822,(N822:P822,Q822:AE822))</f>
        <v>2</v>
      </c>
      <c r="F822" s="7">
        <f>IF(P822&gt;0,RANK(P822,(N822:P822,Q822:AE822)),0)</f>
        <v>0</v>
      </c>
      <c r="G822" s="1">
        <f t="shared" si="303"/>
        <v>2091</v>
      </c>
      <c r="H822" s="2">
        <f t="shared" si="313"/>
        <v>0.15770420092012971</v>
      </c>
      <c r="I822" s="2"/>
      <c r="J822" s="2">
        <f t="shared" si="304"/>
        <v>0.56972622369711134</v>
      </c>
      <c r="K822" s="2">
        <f t="shared" si="305"/>
        <v>0.41202202277698169</v>
      </c>
      <c r="L822" s="2">
        <f t="shared" si="306"/>
        <v>0</v>
      </c>
      <c r="M822" s="2">
        <f t="shared" si="307"/>
        <v>1.8251753525906966E-2</v>
      </c>
      <c r="N822" s="1">
        <v>7554</v>
      </c>
      <c r="O822" s="1">
        <v>5463</v>
      </c>
      <c r="Q822" s="1">
        <v>111</v>
      </c>
      <c r="R822" s="1">
        <v>122</v>
      </c>
      <c r="AA822" s="1">
        <v>9</v>
      </c>
      <c r="AG822" s="7">
        <f>IF(Q822&gt;0,RANK(Q822,(N822:P822,Q822:AE822)),0)</f>
        <v>4</v>
      </c>
      <c r="AH822" s="7">
        <f>IF(R822&gt;0,RANK(R822,(N822:P822,Q822:AE822)),0)</f>
        <v>3</v>
      </c>
      <c r="AI822" s="7">
        <f>IF(T822&gt;0,RANK(T822,(N822:P822,Q822:AE822)),0)</f>
        <v>0</v>
      </c>
      <c r="AJ822" s="7">
        <f>IF(S822&gt;0,RANK(S822,(N822:P822,Q822:AE822)),0)</f>
        <v>0</v>
      </c>
      <c r="AK822" s="2">
        <f t="shared" si="308"/>
        <v>8.3716720718002863E-3</v>
      </c>
      <c r="AL822" s="2">
        <f t="shared" si="309"/>
        <v>9.2012972320687832E-3</v>
      </c>
      <c r="AM822" s="2">
        <f t="shared" si="310"/>
        <v>0</v>
      </c>
      <c r="AN822" s="2">
        <f t="shared" si="311"/>
        <v>0</v>
      </c>
      <c r="AP822" t="s">
        <v>2324</v>
      </c>
      <c r="AQ822" t="s">
        <v>1883</v>
      </c>
      <c r="AR822">
        <v>5</v>
      </c>
      <c r="AT822" s="104">
        <v>19</v>
      </c>
      <c r="AU822" s="102">
        <v>187</v>
      </c>
      <c r="AV822" s="108">
        <f t="shared" si="312"/>
        <v>19187</v>
      </c>
      <c r="AX822" s="7" t="s">
        <v>538</v>
      </c>
    </row>
    <row r="823" spans="1:50" hidden="1" outlineLevel="1">
      <c r="A823" t="s">
        <v>1788</v>
      </c>
      <c r="B823" t="s">
        <v>1883</v>
      </c>
      <c r="C823" s="1">
        <f t="shared" si="302"/>
        <v>4211</v>
      </c>
      <c r="D823" s="7">
        <f>RANK(N823,(N823:P823,Q823:AE823))</f>
        <v>1</v>
      </c>
      <c r="E823" s="7">
        <f>RANK(O823,(N823:P823,Q823:AE823))</f>
        <v>2</v>
      </c>
      <c r="F823" s="7">
        <f>IF(P823&gt;0,RANK(P823,(N823:P823,Q823:AE823)),0)</f>
        <v>0</v>
      </c>
      <c r="G823" s="1">
        <f t="shared" si="303"/>
        <v>180</v>
      </c>
      <c r="H823" s="2">
        <f t="shared" si="313"/>
        <v>4.2745191165993825E-2</v>
      </c>
      <c r="I823" s="2"/>
      <c r="J823" s="2">
        <f t="shared" si="304"/>
        <v>0.50676798860128236</v>
      </c>
      <c r="K823" s="2">
        <f t="shared" si="305"/>
        <v>0.46402279743528851</v>
      </c>
      <c r="L823" s="2">
        <f t="shared" si="306"/>
        <v>0</v>
      </c>
      <c r="M823" s="2">
        <f t="shared" si="307"/>
        <v>2.9209213963429126E-2</v>
      </c>
      <c r="N823" s="1">
        <v>2134</v>
      </c>
      <c r="O823" s="1">
        <v>1954</v>
      </c>
      <c r="Q823" s="1">
        <v>61</v>
      </c>
      <c r="R823" s="1">
        <v>59</v>
      </c>
      <c r="AA823" s="1">
        <v>3</v>
      </c>
      <c r="AG823" s="7">
        <f>IF(Q823&gt;0,RANK(Q823,(N823:P823,Q823:AE823)),0)</f>
        <v>3</v>
      </c>
      <c r="AH823" s="7">
        <f>IF(R823&gt;0,RANK(R823,(N823:P823,Q823:AE823)),0)</f>
        <v>4</v>
      </c>
      <c r="AI823" s="7">
        <f>IF(T823&gt;0,RANK(T823,(N823:P823,Q823:AE823)),0)</f>
        <v>0</v>
      </c>
      <c r="AJ823" s="7">
        <f>IF(S823&gt;0,RANK(S823,(N823:P823,Q823:AE823)),0)</f>
        <v>0</v>
      </c>
      <c r="AK823" s="2">
        <f t="shared" si="308"/>
        <v>1.4485870339586796E-2</v>
      </c>
      <c r="AL823" s="2">
        <f t="shared" si="309"/>
        <v>1.4010923771075753E-2</v>
      </c>
      <c r="AM823" s="2">
        <f t="shared" si="310"/>
        <v>0</v>
      </c>
      <c r="AN823" s="2">
        <f t="shared" si="311"/>
        <v>0</v>
      </c>
      <c r="AP823" t="s">
        <v>1788</v>
      </c>
      <c r="AQ823" t="s">
        <v>1883</v>
      </c>
      <c r="AR823">
        <v>5</v>
      </c>
      <c r="AT823" s="104">
        <v>19</v>
      </c>
      <c r="AU823" s="102">
        <v>189</v>
      </c>
      <c r="AV823" s="108">
        <f t="shared" si="312"/>
        <v>19189</v>
      </c>
      <c r="AX823" s="7" t="s">
        <v>538</v>
      </c>
    </row>
    <row r="824" spans="1:50" hidden="1" outlineLevel="1">
      <c r="A824" t="s">
        <v>845</v>
      </c>
      <c r="B824" t="s">
        <v>1883</v>
      </c>
      <c r="C824" s="1">
        <f t="shared" si="302"/>
        <v>7408</v>
      </c>
      <c r="D824" s="7">
        <f>RANK(N824,(N824:P824,Q824:AE824))</f>
        <v>2</v>
      </c>
      <c r="E824" s="7">
        <f>RANK(O824,(N824:P824,Q824:AE824))</f>
        <v>1</v>
      </c>
      <c r="F824" s="7">
        <f>IF(P824&gt;0,RANK(P824,(N824:P824,Q824:AE824)),0)</f>
        <v>0</v>
      </c>
      <c r="G824" s="1">
        <f t="shared" si="303"/>
        <v>209</v>
      </c>
      <c r="H824" s="2">
        <f t="shared" si="313"/>
        <v>2.8212742980561555E-2</v>
      </c>
      <c r="I824" s="2"/>
      <c r="J824" s="2">
        <f t="shared" si="304"/>
        <v>0.46571274298056153</v>
      </c>
      <c r="K824" s="2">
        <f t="shared" si="305"/>
        <v>0.49392548596112312</v>
      </c>
      <c r="L824" s="2">
        <f t="shared" si="306"/>
        <v>0</v>
      </c>
      <c r="M824" s="2">
        <f t="shared" si="307"/>
        <v>4.0361771058315343E-2</v>
      </c>
      <c r="N824" s="1">
        <v>3450</v>
      </c>
      <c r="O824" s="1">
        <v>3659</v>
      </c>
      <c r="Q824" s="1">
        <v>203</v>
      </c>
      <c r="R824" s="1">
        <v>91</v>
      </c>
      <c r="AA824" s="1">
        <v>5</v>
      </c>
      <c r="AG824" s="7">
        <f>IF(Q824&gt;0,RANK(Q824,(N824:P824,Q824:AE824)),0)</f>
        <v>3</v>
      </c>
      <c r="AH824" s="7">
        <f>IF(R824&gt;0,RANK(R824,(N824:P824,Q824:AE824)),0)</f>
        <v>4</v>
      </c>
      <c r="AI824" s="7">
        <f>IF(T824&gt;0,RANK(T824,(N824:P824,Q824:AE824)),0)</f>
        <v>0</v>
      </c>
      <c r="AJ824" s="7">
        <f>IF(S824&gt;0,RANK(S824,(N824:P824,Q824:AE824)),0)</f>
        <v>0</v>
      </c>
      <c r="AK824" s="2">
        <f t="shared" si="308"/>
        <v>2.7402807775377971E-2</v>
      </c>
      <c r="AL824" s="2">
        <f t="shared" si="309"/>
        <v>1.228401727861771E-2</v>
      </c>
      <c r="AM824" s="2">
        <f t="shared" si="310"/>
        <v>0</v>
      </c>
      <c r="AN824" s="2">
        <f t="shared" si="311"/>
        <v>0</v>
      </c>
      <c r="AP824" t="s">
        <v>845</v>
      </c>
      <c r="AQ824" t="s">
        <v>1883</v>
      </c>
      <c r="AR824">
        <v>2</v>
      </c>
      <c r="AT824" s="104">
        <v>19</v>
      </c>
      <c r="AU824" s="102">
        <v>191</v>
      </c>
      <c r="AV824" s="108">
        <f t="shared" si="312"/>
        <v>19191</v>
      </c>
      <c r="AX824" s="7" t="s">
        <v>538</v>
      </c>
    </row>
    <row r="825" spans="1:50" hidden="1" outlineLevel="1">
      <c r="A825" t="s">
        <v>846</v>
      </c>
      <c r="B825" t="s">
        <v>1883</v>
      </c>
      <c r="C825" s="1">
        <f t="shared" si="302"/>
        <v>28150</v>
      </c>
      <c r="D825" s="7">
        <f>RANK(N825,(N825:P825,Q825:AE825))</f>
        <v>1</v>
      </c>
      <c r="E825" s="7">
        <f>RANK(O825,(N825:P825,Q825:AE825))</f>
        <v>2</v>
      </c>
      <c r="F825" s="7">
        <f>IF(P825&gt;0,RANK(P825,(N825:P825,Q825:AE825)),0)</f>
        <v>0</v>
      </c>
      <c r="G825" s="1">
        <f t="shared" si="303"/>
        <v>1001</v>
      </c>
      <c r="H825" s="2">
        <f t="shared" si="313"/>
        <v>3.5559502664298401E-2</v>
      </c>
      <c r="I825" s="2"/>
      <c r="J825" s="2">
        <f t="shared" si="304"/>
        <v>0.50554174067495561</v>
      </c>
      <c r="K825" s="2">
        <f t="shared" si="305"/>
        <v>0.46998223801065719</v>
      </c>
      <c r="L825" s="2">
        <f t="shared" si="306"/>
        <v>0</v>
      </c>
      <c r="M825" s="2">
        <f>IF(C825=0,"-",(1-J825-K825-L825))</f>
        <v>2.4476021314387197E-2</v>
      </c>
      <c r="N825" s="1">
        <v>14231</v>
      </c>
      <c r="O825" s="1">
        <v>13230</v>
      </c>
      <c r="Q825" s="1">
        <v>353</v>
      </c>
      <c r="R825" s="1">
        <v>307</v>
      </c>
      <c r="AA825" s="1">
        <v>29</v>
      </c>
      <c r="AG825" s="7">
        <f>IF(Q825&gt;0,RANK(Q825,(N825:P825,Q825:AE825)),0)</f>
        <v>3</v>
      </c>
      <c r="AH825" s="7">
        <f>IF(R825&gt;0,RANK(R825,(N825:P825,Q825:AE825)),0)</f>
        <v>4</v>
      </c>
      <c r="AI825" s="7">
        <f>IF(T825&gt;0,RANK(T825,(N825:P825,Q825:AE825)),0)</f>
        <v>0</v>
      </c>
      <c r="AJ825" s="7">
        <f>IF(S825&gt;0,RANK(S825,(N825:P825,Q825:AE825)),0)</f>
        <v>0</v>
      </c>
      <c r="AK825" s="2">
        <f t="shared" si="308"/>
        <v>1.2539964476021315E-2</v>
      </c>
      <c r="AL825" s="2">
        <f t="shared" si="309"/>
        <v>1.0905861456483127E-2</v>
      </c>
      <c r="AM825" s="2">
        <f t="shared" si="310"/>
        <v>0</v>
      </c>
      <c r="AN825" s="2">
        <f t="shared" si="311"/>
        <v>0</v>
      </c>
      <c r="AP825" t="s">
        <v>846</v>
      </c>
      <c r="AQ825" t="s">
        <v>1883</v>
      </c>
      <c r="AR825">
        <v>5</v>
      </c>
      <c r="AT825" s="104">
        <v>19</v>
      </c>
      <c r="AU825" s="102">
        <v>193</v>
      </c>
      <c r="AV825" s="108">
        <f>AT825*1000+AU825</f>
        <v>19193</v>
      </c>
      <c r="AX825" s="7" t="s">
        <v>538</v>
      </c>
    </row>
    <row r="826" spans="1:50" hidden="1" outlineLevel="1">
      <c r="A826" t="s">
        <v>2424</v>
      </c>
      <c r="B826" t="s">
        <v>1883</v>
      </c>
      <c r="C826" s="1">
        <f t="shared" si="302"/>
        <v>2995</v>
      </c>
      <c r="D826" s="7">
        <f>RANK(N826,(N826:P826,Q826:AE826))</f>
        <v>1</v>
      </c>
      <c r="E826" s="7">
        <f>RANK(O826,(N826:P826,Q826:AE826))</f>
        <v>2</v>
      </c>
      <c r="F826" s="7">
        <f>IF(P826&gt;0,RANK(P826,(N826:P826,Q826:AE826)),0)</f>
        <v>0</v>
      </c>
      <c r="G826" s="1">
        <f t="shared" si="303"/>
        <v>521</v>
      </c>
      <c r="H826" s="2">
        <f t="shared" si="313"/>
        <v>0.17395659432387311</v>
      </c>
      <c r="I826" s="2"/>
      <c r="J826" s="2">
        <f t="shared" si="304"/>
        <v>0.5666110183639399</v>
      </c>
      <c r="K826" s="2">
        <f t="shared" si="305"/>
        <v>0.39265442404006679</v>
      </c>
      <c r="L826" s="2">
        <f t="shared" si="306"/>
        <v>0</v>
      </c>
      <c r="M826" s="2">
        <f>IF(C826=0,"-",(1-J826-K826-L826))</f>
        <v>4.0734557595993315E-2</v>
      </c>
      <c r="N826" s="1">
        <v>1697</v>
      </c>
      <c r="O826" s="1">
        <v>1176</v>
      </c>
      <c r="Q826" s="1">
        <v>64</v>
      </c>
      <c r="R826" s="1">
        <v>57</v>
      </c>
      <c r="AA826" s="1">
        <v>1</v>
      </c>
      <c r="AG826" s="7">
        <f>IF(Q826&gt;0,RANK(Q826,(N826:P826,Q826:AE826)),0)</f>
        <v>3</v>
      </c>
      <c r="AH826" s="7">
        <f>IF(R826&gt;0,RANK(R826,(N826:P826,Q826:AE826)),0)</f>
        <v>4</v>
      </c>
      <c r="AI826" s="7">
        <f>IF(T826&gt;0,RANK(T826,(N826:P826,Q826:AE826)),0)</f>
        <v>0</v>
      </c>
      <c r="AJ826" s="7">
        <f>IF(S826&gt;0,RANK(S826,(N826:P826,Q826:AE826)),0)</f>
        <v>0</v>
      </c>
      <c r="AK826" s="2">
        <f t="shared" si="308"/>
        <v>2.1368948247078464E-2</v>
      </c>
      <c r="AL826" s="2">
        <f t="shared" si="309"/>
        <v>1.9031719532554257E-2</v>
      </c>
      <c r="AM826" s="2">
        <f t="shared" si="310"/>
        <v>0</v>
      </c>
      <c r="AN826" s="2">
        <f t="shared" si="311"/>
        <v>0</v>
      </c>
      <c r="AP826" t="s">
        <v>2424</v>
      </c>
      <c r="AQ826" t="s">
        <v>1883</v>
      </c>
      <c r="AR826">
        <v>2</v>
      </c>
      <c r="AT826" s="104">
        <v>19</v>
      </c>
      <c r="AU826" s="102">
        <v>195</v>
      </c>
      <c r="AV826" s="108">
        <f>AT826*1000+AU826</f>
        <v>19195</v>
      </c>
      <c r="AX826" s="7" t="s">
        <v>538</v>
      </c>
    </row>
    <row r="827" spans="1:50" hidden="1" outlineLevel="1">
      <c r="A827" t="s">
        <v>1469</v>
      </c>
      <c r="B827" t="s">
        <v>1883</v>
      </c>
      <c r="C827" s="1">
        <f t="shared" si="302"/>
        <v>4514</v>
      </c>
      <c r="D827" s="7">
        <f>RANK(N827,(N827:P827,Q827:AE827))</f>
        <v>1</v>
      </c>
      <c r="E827" s="7">
        <f>RANK(O827,(N827:P827,Q827:AE827))</f>
        <v>2</v>
      </c>
      <c r="F827" s="7">
        <f>IF(P827&gt;0,RANK(P827,(N827:P827,Q827:AE827)),0)</f>
        <v>0</v>
      </c>
      <c r="G827" s="1">
        <f t="shared" si="303"/>
        <v>186</v>
      </c>
      <c r="H827" s="2">
        <f t="shared" si="313"/>
        <v>4.1205139565795301E-2</v>
      </c>
      <c r="I827" s="2"/>
      <c r="J827" s="2">
        <f t="shared" si="304"/>
        <v>0.51462117855560474</v>
      </c>
      <c r="K827" s="2">
        <f t="shared" si="305"/>
        <v>0.4734160389898095</v>
      </c>
      <c r="L827" s="2">
        <f t="shared" si="306"/>
        <v>0</v>
      </c>
      <c r="M827" s="2">
        <f>IF(C827=0,"-",(1-J827-K827-L827))</f>
        <v>1.1962782454585763E-2</v>
      </c>
      <c r="N827" s="1">
        <v>2323</v>
      </c>
      <c r="O827" s="1">
        <v>2137</v>
      </c>
      <c r="Q827" s="1">
        <v>47</v>
      </c>
      <c r="R827" s="1">
        <v>3</v>
      </c>
      <c r="AA827" s="1">
        <v>4</v>
      </c>
      <c r="AG827" s="7">
        <f>IF(Q827&gt;0,RANK(Q827,(N827:P827,Q827:AE827)),0)</f>
        <v>3</v>
      </c>
      <c r="AH827" s="7">
        <f>IF(R827&gt;0,RANK(R827,(N827:P827,Q827:AE827)),0)</f>
        <v>5</v>
      </c>
      <c r="AI827" s="7">
        <f>IF(T827&gt;0,RANK(T827,(N827:P827,Q827:AE827)),0)</f>
        <v>0</v>
      </c>
      <c r="AJ827" s="7">
        <f>IF(S827&gt;0,RANK(S827,(N827:P827,Q827:AE827)),0)</f>
        <v>0</v>
      </c>
      <c r="AK827" s="2">
        <f t="shared" si="308"/>
        <v>1.0412051395657953E-2</v>
      </c>
      <c r="AL827" s="2">
        <f t="shared" si="309"/>
        <v>6.64599025254763E-4</v>
      </c>
      <c r="AM827" s="2">
        <f t="shared" si="310"/>
        <v>0</v>
      </c>
      <c r="AN827" s="2">
        <f t="shared" si="311"/>
        <v>0</v>
      </c>
      <c r="AP827" t="s">
        <v>1469</v>
      </c>
      <c r="AQ827" t="s">
        <v>1883</v>
      </c>
      <c r="AR827">
        <v>5</v>
      </c>
      <c r="AT827" s="104">
        <v>19</v>
      </c>
      <c r="AU827" s="102">
        <v>197</v>
      </c>
      <c r="AV827" s="108">
        <f>AT827*1000+AU827</f>
        <v>19197</v>
      </c>
      <c r="AX827" s="7" t="s">
        <v>538</v>
      </c>
    </row>
    <row r="828" spans="1:50" collapsed="1">
      <c r="A828" t="s">
        <v>1882</v>
      </c>
      <c r="B828" t="s">
        <v>1842</v>
      </c>
      <c r="C828" s="1">
        <f t="shared" si="302"/>
        <v>1025802</v>
      </c>
      <c r="D828" s="7">
        <f>RANK(N828,(N828:P828,Q828:AE828))</f>
        <v>1</v>
      </c>
      <c r="E828" s="7">
        <f>RANK(O828,(N828:P828,Q828:AE828))</f>
        <v>2</v>
      </c>
      <c r="F828" s="7">
        <f>IF(P828&gt;0,RANK(P828,(N828:P828,Q828:AE828)),0)</f>
        <v>0</v>
      </c>
      <c r="G828" s="1">
        <f t="shared" si="303"/>
        <v>83837</v>
      </c>
      <c r="H828" s="2">
        <f t="shared" si="313"/>
        <v>8.1728247751515395E-2</v>
      </c>
      <c r="I828" s="2"/>
      <c r="J828" s="2">
        <f t="shared" si="304"/>
        <v>0.52685508509439438</v>
      </c>
      <c r="K828" s="2">
        <f t="shared" si="305"/>
        <v>0.44512683734287906</v>
      </c>
      <c r="L828" s="2">
        <f t="shared" si="306"/>
        <v>0</v>
      </c>
      <c r="M828" s="2">
        <f>IF(C828=0,"-",(1-J828-K828-L828))</f>
        <v>2.8018077562726562E-2</v>
      </c>
      <c r="N828" s="1">
        <f>SUM(N729:N827)</f>
        <v>540449</v>
      </c>
      <c r="O828" s="1">
        <f>SUM(O729:O827)</f>
        <v>456612</v>
      </c>
      <c r="Q828" s="1">
        <f>SUM(Q729:Q827)</f>
        <v>14628</v>
      </c>
      <c r="R828" s="1">
        <f>SUM(R729:R827)</f>
        <v>13098</v>
      </c>
      <c r="AA828" s="1">
        <f>SUM(AA729:AA827)</f>
        <v>1015</v>
      </c>
      <c r="AG828" s="7">
        <f>IF(Q828&gt;0,RANK(Q828,(N828:P828,Q828:AE828)),0)</f>
        <v>3</v>
      </c>
      <c r="AH828" s="7">
        <f>IF(R828&gt;0,RANK(R828,(N828:P828,Q828:AE828)),0)</f>
        <v>4</v>
      </c>
      <c r="AI828" s="7">
        <f>IF(T828&gt;0,RANK(T828,(N828:P828,Q828:AE828)),0)</f>
        <v>0</v>
      </c>
      <c r="AJ828" s="7">
        <f>IF(S828&gt;0,RANK(S828,(N828:P828,Q828:AE828)),0)</f>
        <v>0</v>
      </c>
      <c r="AK828" s="2">
        <f t="shared" si="308"/>
        <v>1.4260061883287418E-2</v>
      </c>
      <c r="AL828" s="2">
        <f t="shared" si="309"/>
        <v>1.2768545976708956E-2</v>
      </c>
      <c r="AM828" s="2">
        <f t="shared" si="310"/>
        <v>0</v>
      </c>
      <c r="AN828" s="2">
        <f t="shared" si="311"/>
        <v>0</v>
      </c>
      <c r="AP828" t="s">
        <v>1882</v>
      </c>
      <c r="AQ828" t="s">
        <v>1842</v>
      </c>
      <c r="AT828" s="104">
        <v>19</v>
      </c>
      <c r="AU828" s="102"/>
      <c r="AV828" s="104">
        <v>19</v>
      </c>
      <c r="AX828" s="7" t="s">
        <v>831</v>
      </c>
    </row>
    <row r="829" spans="1:50">
      <c r="C829" s="1"/>
      <c r="E829" s="7"/>
      <c r="F829" s="7"/>
      <c r="I829" s="2"/>
      <c r="AG829" s="7"/>
      <c r="AH829" s="7"/>
      <c r="AI829" s="7"/>
      <c r="AJ829" s="7"/>
      <c r="AT829" s="104"/>
      <c r="AU829" s="102"/>
    </row>
    <row r="830" spans="1:50" hidden="1" outlineLevel="1">
      <c r="A830" t="s">
        <v>2588</v>
      </c>
      <c r="B830" t="s">
        <v>2923</v>
      </c>
      <c r="C830" s="1">
        <f t="shared" ref="C830:C861" si="314">SUM(N830:AE830)</f>
        <v>4384</v>
      </c>
      <c r="D830" s="7">
        <f>RANK(N830,(N830:P830,Q830:AE830))</f>
        <v>1</v>
      </c>
      <c r="E830" s="7">
        <f>RANK(O830,(N830:P830,Q830:AE830))</f>
        <v>2</v>
      </c>
      <c r="F830" s="7">
        <f>IF(P830&gt;0,RANK(P830,(N830:P830,Q830:AE830)),0)</f>
        <v>0</v>
      </c>
      <c r="G830" s="1">
        <f t="shared" ref="G830:G893" si="315">MAX(N830:P830)-LARGE(N830:P830,2)</f>
        <v>599</v>
      </c>
      <c r="H830" s="2">
        <f t="shared" ref="H830:H893" si="316">G830/C830</f>
        <v>0.13663321167883211</v>
      </c>
      <c r="I830" s="2"/>
      <c r="J830" s="2">
        <f t="shared" ref="J830:J861" si="317">IF($C830=0,"-",N830/$C830)</f>
        <v>0.55679744525547448</v>
      </c>
      <c r="K830" s="2">
        <f t="shared" ref="K830:K861" si="318">IF($C830=0,"-",O830/$C830)</f>
        <v>0.42016423357664234</v>
      </c>
      <c r="L830" s="2">
        <f t="shared" ref="L830:L861" si="319">IF($C830=0,"-",P830/$C830)</f>
        <v>0</v>
      </c>
      <c r="M830" s="2">
        <f t="shared" ref="M830:M861" si="320">IF(C830=0,"-",(1-J830-K830-L830))</f>
        <v>2.303832116788318E-2</v>
      </c>
      <c r="N830" s="1">
        <v>2441</v>
      </c>
      <c r="O830" s="1">
        <v>1842</v>
      </c>
      <c r="R830" s="1">
        <v>58</v>
      </c>
      <c r="U830" s="1">
        <v>43</v>
      </c>
      <c r="AG830" s="7">
        <f>IF(Q830&gt;0,RANK(Q830,(N830:P830,Q830:AE830)),0)</f>
        <v>0</v>
      </c>
      <c r="AH830" s="7">
        <f>IF(R830&gt;0,RANK(R830,(N830:P830,Q830:AE830)),0)</f>
        <v>3</v>
      </c>
      <c r="AI830" s="7">
        <f>IF(T830&gt;0,RANK(T830,(N830:P830,Q830:AE830)),0)</f>
        <v>0</v>
      </c>
      <c r="AJ830" s="7">
        <f>IF(S830&gt;0,RANK(S830,(N830:P830,Q830:AE830)),0)</f>
        <v>0</v>
      </c>
      <c r="AK830" s="2">
        <f t="shared" ref="AK830:AK861" si="321">IF($C830=0,"-",Q830/$C830)</f>
        <v>0</v>
      </c>
      <c r="AL830" s="2">
        <f t="shared" ref="AL830:AL861" si="322">IF($C830=0,"-",R830/$C830)</f>
        <v>1.322992700729927E-2</v>
      </c>
      <c r="AM830" s="2">
        <f t="shared" ref="AM830:AM861" si="323">IF($C830=0,"-",T830/$C830)</f>
        <v>0</v>
      </c>
      <c r="AN830" s="2">
        <f t="shared" ref="AN830:AN861" si="324">IF($C830=0,"-",S830/$C830)</f>
        <v>0</v>
      </c>
      <c r="AP830" t="s">
        <v>2588</v>
      </c>
      <c r="AQ830" t="s">
        <v>2923</v>
      </c>
      <c r="AR830">
        <v>2</v>
      </c>
      <c r="AT830" s="104">
        <v>20</v>
      </c>
      <c r="AU830" s="102">
        <v>1</v>
      </c>
      <c r="AV830" s="108">
        <f t="shared" ref="AV830:AV861" si="325">AT830*1000+AU830</f>
        <v>20001</v>
      </c>
      <c r="AX830" s="7" t="s">
        <v>538</v>
      </c>
    </row>
    <row r="831" spans="1:50" hidden="1" outlineLevel="1">
      <c r="A831" t="s">
        <v>609</v>
      </c>
      <c r="B831" t="s">
        <v>2923</v>
      </c>
      <c r="C831" s="1">
        <f t="shared" si="314"/>
        <v>2767</v>
      </c>
      <c r="D831" s="7">
        <f>RANK(N831,(N831:P831,Q831:AE831))</f>
        <v>1</v>
      </c>
      <c r="E831" s="7">
        <f>RANK(O831,(N831:P831,Q831:AE831))</f>
        <v>2</v>
      </c>
      <c r="F831" s="7">
        <f>IF(P831&gt;0,RANK(P831,(N831:P831,Q831:AE831)),0)</f>
        <v>0</v>
      </c>
      <c r="G831" s="1">
        <f t="shared" si="315"/>
        <v>425</v>
      </c>
      <c r="H831" s="2">
        <f t="shared" si="316"/>
        <v>0.15359595229490422</v>
      </c>
      <c r="I831" s="2"/>
      <c r="J831" s="2">
        <f t="shared" si="317"/>
        <v>0.56451029996385982</v>
      </c>
      <c r="K831" s="2">
        <f t="shared" si="318"/>
        <v>0.41091434766895557</v>
      </c>
      <c r="L831" s="2">
        <f t="shared" si="319"/>
        <v>0</v>
      </c>
      <c r="M831" s="2">
        <f t="shared" si="320"/>
        <v>2.4575352367184611E-2</v>
      </c>
      <c r="N831" s="1">
        <v>1562</v>
      </c>
      <c r="O831" s="1">
        <v>1137</v>
      </c>
      <c r="R831" s="1">
        <v>28</v>
      </c>
      <c r="U831" s="1">
        <v>40</v>
      </c>
      <c r="AG831" s="7">
        <f>IF(Q831&gt;0,RANK(Q831,(N831:P831,Q831:AE831)),0)</f>
        <v>0</v>
      </c>
      <c r="AH831" s="7">
        <f>IF(R831&gt;0,RANK(R831,(N831:P831,Q831:AE831)),0)</f>
        <v>4</v>
      </c>
      <c r="AI831" s="7">
        <f>IF(T831&gt;0,RANK(T831,(N831:P831,Q831:AE831)),0)</f>
        <v>0</v>
      </c>
      <c r="AJ831" s="7">
        <f>IF(S831&gt;0,RANK(S831,(N831:P831,Q831:AE831)),0)</f>
        <v>0</v>
      </c>
      <c r="AK831" s="2">
        <f t="shared" si="321"/>
        <v>0</v>
      </c>
      <c r="AL831" s="2">
        <f t="shared" si="322"/>
        <v>1.0119262739428984E-2</v>
      </c>
      <c r="AM831" s="2">
        <f t="shared" si="323"/>
        <v>0</v>
      </c>
      <c r="AN831" s="2">
        <f t="shared" si="324"/>
        <v>0</v>
      </c>
      <c r="AP831" t="s">
        <v>609</v>
      </c>
      <c r="AQ831" t="s">
        <v>2923</v>
      </c>
      <c r="AR831">
        <v>2</v>
      </c>
      <c r="AT831" s="104">
        <v>20</v>
      </c>
      <c r="AU831" s="102">
        <v>3</v>
      </c>
      <c r="AV831" s="108">
        <f t="shared" si="325"/>
        <v>20003</v>
      </c>
      <c r="AX831" s="7" t="s">
        <v>538</v>
      </c>
    </row>
    <row r="832" spans="1:50" hidden="1" outlineLevel="1">
      <c r="A832" t="s">
        <v>610</v>
      </c>
      <c r="B832" t="s">
        <v>2923</v>
      </c>
      <c r="C832" s="1">
        <f t="shared" si="314"/>
        <v>5083</v>
      </c>
      <c r="D832" s="7">
        <f>RANK(N832,(N832:P832,Q832:AE832))</f>
        <v>1</v>
      </c>
      <c r="E832" s="7">
        <f>RANK(O832,(N832:P832,Q832:AE832))</f>
        <v>2</v>
      </c>
      <c r="F832" s="7">
        <f>IF(P832&gt;0,RANK(P832,(N832:P832,Q832:AE832)),0)</f>
        <v>0</v>
      </c>
      <c r="G832" s="1">
        <f t="shared" si="315"/>
        <v>1101</v>
      </c>
      <c r="H832" s="2">
        <f t="shared" si="316"/>
        <v>0.21660436749950818</v>
      </c>
      <c r="I832" s="2"/>
      <c r="J832" s="2">
        <f t="shared" si="317"/>
        <v>0.5974818020853826</v>
      </c>
      <c r="K832" s="2">
        <f t="shared" si="318"/>
        <v>0.38087743458587447</v>
      </c>
      <c r="L832" s="2">
        <f t="shared" si="319"/>
        <v>0</v>
      </c>
      <c r="M832" s="2">
        <f t="shared" si="320"/>
        <v>2.1640763328742929E-2</v>
      </c>
      <c r="N832" s="1">
        <v>3037</v>
      </c>
      <c r="O832" s="1">
        <v>1936</v>
      </c>
      <c r="R832" s="1">
        <v>64</v>
      </c>
      <c r="U832" s="1">
        <v>46</v>
      </c>
      <c r="AG832" s="7">
        <f>IF(Q832&gt;0,RANK(Q832,(N832:P832,Q832:AE832)),0)</f>
        <v>0</v>
      </c>
      <c r="AH832" s="7">
        <f>IF(R832&gt;0,RANK(R832,(N832:P832,Q832:AE832)),0)</f>
        <v>3</v>
      </c>
      <c r="AI832" s="7">
        <f>IF(T832&gt;0,RANK(T832,(N832:P832,Q832:AE832)),0)</f>
        <v>0</v>
      </c>
      <c r="AJ832" s="7">
        <f>IF(S832&gt;0,RANK(S832,(N832:P832,Q832:AE832)),0)</f>
        <v>0</v>
      </c>
      <c r="AK832" s="2">
        <f t="shared" si="321"/>
        <v>0</v>
      </c>
      <c r="AL832" s="2">
        <f t="shared" si="322"/>
        <v>1.2590989573086759E-2</v>
      </c>
      <c r="AM832" s="2">
        <f t="shared" si="323"/>
        <v>0</v>
      </c>
      <c r="AN832" s="2">
        <f t="shared" si="324"/>
        <v>0</v>
      </c>
      <c r="AP832" t="s">
        <v>610</v>
      </c>
      <c r="AQ832" t="s">
        <v>2923</v>
      </c>
      <c r="AR832">
        <v>2</v>
      </c>
      <c r="AT832" s="104">
        <v>20</v>
      </c>
      <c r="AU832" s="102">
        <v>5</v>
      </c>
      <c r="AV832" s="108">
        <f t="shared" si="325"/>
        <v>20005</v>
      </c>
      <c r="AX832" s="7" t="s">
        <v>538</v>
      </c>
    </row>
    <row r="833" spans="1:50" hidden="1" outlineLevel="1">
      <c r="A833" t="s">
        <v>611</v>
      </c>
      <c r="B833" t="s">
        <v>2923</v>
      </c>
      <c r="C833" s="1">
        <f t="shared" si="314"/>
        <v>1847</v>
      </c>
      <c r="D833" s="7">
        <f>RANK(N833,(N833:P833,Q833:AE833))</f>
        <v>2</v>
      </c>
      <c r="E833" s="7">
        <f>RANK(O833,(N833:P833,Q833:AE833))</f>
        <v>1</v>
      </c>
      <c r="F833" s="7">
        <f>IF(P833&gt;0,RANK(P833,(N833:P833,Q833:AE833)),0)</f>
        <v>0</v>
      </c>
      <c r="G833" s="1">
        <f t="shared" si="315"/>
        <v>120</v>
      </c>
      <c r="H833" s="2">
        <f t="shared" si="316"/>
        <v>6.4970221981591775E-2</v>
      </c>
      <c r="I833" s="2"/>
      <c r="J833" s="2">
        <f t="shared" si="317"/>
        <v>0.45912290200324851</v>
      </c>
      <c r="K833" s="2">
        <f t="shared" si="318"/>
        <v>0.52409312398484031</v>
      </c>
      <c r="L833" s="2">
        <f t="shared" si="319"/>
        <v>0</v>
      </c>
      <c r="M833" s="2">
        <f t="shared" si="320"/>
        <v>1.6783974011911118E-2</v>
      </c>
      <c r="N833" s="1">
        <v>848</v>
      </c>
      <c r="O833" s="1">
        <v>968</v>
      </c>
      <c r="R833" s="1">
        <v>19</v>
      </c>
      <c r="U833" s="1">
        <v>12</v>
      </c>
      <c r="AG833" s="7">
        <f>IF(Q833&gt;0,RANK(Q833,(N833:P833,Q833:AE833)),0)</f>
        <v>0</v>
      </c>
      <c r="AH833" s="7">
        <f>IF(R833&gt;0,RANK(R833,(N833:P833,Q833:AE833)),0)</f>
        <v>3</v>
      </c>
      <c r="AI833" s="7">
        <f>IF(T833&gt;0,RANK(T833,(N833:P833,Q833:AE833)),0)</f>
        <v>0</v>
      </c>
      <c r="AJ833" s="7">
        <f>IF(S833&gt;0,RANK(S833,(N833:P833,Q833:AE833)),0)</f>
        <v>0</v>
      </c>
      <c r="AK833" s="2">
        <f t="shared" si="321"/>
        <v>0</v>
      </c>
      <c r="AL833" s="2">
        <f t="shared" si="322"/>
        <v>1.028695181375203E-2</v>
      </c>
      <c r="AM833" s="2">
        <f t="shared" si="323"/>
        <v>0</v>
      </c>
      <c r="AN833" s="2">
        <f t="shared" si="324"/>
        <v>0</v>
      </c>
      <c r="AP833" t="s">
        <v>611</v>
      </c>
      <c r="AQ833" t="s">
        <v>2923</v>
      </c>
      <c r="AR833">
        <v>1</v>
      </c>
      <c r="AT833" s="104">
        <v>20</v>
      </c>
      <c r="AU833" s="102">
        <v>7</v>
      </c>
      <c r="AV833" s="108">
        <f t="shared" si="325"/>
        <v>20007</v>
      </c>
      <c r="AX833" s="7" t="s">
        <v>538</v>
      </c>
    </row>
    <row r="834" spans="1:50" hidden="1" outlineLevel="1">
      <c r="A834" t="s">
        <v>1530</v>
      </c>
      <c r="B834" t="s">
        <v>2923</v>
      </c>
      <c r="C834" s="1">
        <f t="shared" si="314"/>
        <v>8959</v>
      </c>
      <c r="D834" s="7">
        <f>RANK(N834,(N834:P834,Q834:AE834))</f>
        <v>1</v>
      </c>
      <c r="E834" s="7">
        <f>RANK(O834,(N834:P834,Q834:AE834))</f>
        <v>2</v>
      </c>
      <c r="F834" s="7">
        <f>IF(P834&gt;0,RANK(P834,(N834:P834,Q834:AE834)),0)</f>
        <v>0</v>
      </c>
      <c r="G834" s="1">
        <f t="shared" si="315"/>
        <v>339</v>
      </c>
      <c r="H834" s="2">
        <f t="shared" si="316"/>
        <v>3.7839044536220563E-2</v>
      </c>
      <c r="I834" s="2"/>
      <c r="J834" s="2">
        <f t="shared" si="317"/>
        <v>0.51010157383636567</v>
      </c>
      <c r="K834" s="2">
        <f t="shared" si="318"/>
        <v>0.47226252930014512</v>
      </c>
      <c r="L834" s="2">
        <f t="shared" si="319"/>
        <v>0</v>
      </c>
      <c r="M834" s="2">
        <f t="shared" si="320"/>
        <v>1.7635896863489209E-2</v>
      </c>
      <c r="N834" s="1">
        <v>4570</v>
      </c>
      <c r="O834" s="1">
        <v>4231</v>
      </c>
      <c r="R834" s="1">
        <v>58</v>
      </c>
      <c r="U834" s="1">
        <v>100</v>
      </c>
      <c r="AG834" s="7">
        <f>IF(Q834&gt;0,RANK(Q834,(N834:P834,Q834:AE834)),0)</f>
        <v>0</v>
      </c>
      <c r="AH834" s="7">
        <f>IF(R834&gt;0,RANK(R834,(N834:P834,Q834:AE834)),0)</f>
        <v>4</v>
      </c>
      <c r="AI834" s="7">
        <f>IF(T834&gt;0,RANK(T834,(N834:P834,Q834:AE834)),0)</f>
        <v>0</v>
      </c>
      <c r="AJ834" s="7">
        <f>IF(S834&gt;0,RANK(S834,(N834:P834,Q834:AE834)),0)</f>
        <v>0</v>
      </c>
      <c r="AK834" s="2">
        <f t="shared" si="321"/>
        <v>0</v>
      </c>
      <c r="AL834" s="2">
        <f t="shared" si="322"/>
        <v>6.4739368233061728E-3</v>
      </c>
      <c r="AM834" s="2">
        <f t="shared" si="323"/>
        <v>0</v>
      </c>
      <c r="AN834" s="2">
        <f t="shared" si="324"/>
        <v>0</v>
      </c>
      <c r="AP834" t="s">
        <v>1530</v>
      </c>
      <c r="AQ834" t="s">
        <v>2923</v>
      </c>
      <c r="AR834">
        <v>1</v>
      </c>
      <c r="AT834" s="104">
        <v>20</v>
      </c>
      <c r="AU834" s="102">
        <v>9</v>
      </c>
      <c r="AV834" s="108">
        <f t="shared" si="325"/>
        <v>20009</v>
      </c>
      <c r="AX834" s="7" t="s">
        <v>538</v>
      </c>
    </row>
    <row r="835" spans="1:50" hidden="1" outlineLevel="1">
      <c r="A835" t="s">
        <v>1531</v>
      </c>
      <c r="B835" t="s">
        <v>2923</v>
      </c>
      <c r="C835" s="1">
        <f t="shared" si="314"/>
        <v>4466</v>
      </c>
      <c r="D835" s="7">
        <f>RANK(N835,(N835:P835,Q835:AE835))</f>
        <v>2</v>
      </c>
      <c r="E835" s="7">
        <f>RANK(O835,(N835:P835,Q835:AE835))</f>
        <v>1</v>
      </c>
      <c r="F835" s="7">
        <f>IF(P835&gt;0,RANK(P835,(N835:P835,Q835:AE835)),0)</f>
        <v>0</v>
      </c>
      <c r="G835" s="1">
        <f t="shared" si="315"/>
        <v>61</v>
      </c>
      <c r="H835" s="2">
        <f t="shared" si="316"/>
        <v>1.3658755038065382E-2</v>
      </c>
      <c r="I835" s="2"/>
      <c r="J835" s="2">
        <f t="shared" si="317"/>
        <v>0.48343036274070755</v>
      </c>
      <c r="K835" s="2">
        <f t="shared" si="318"/>
        <v>0.49708911777877296</v>
      </c>
      <c r="L835" s="2">
        <f t="shared" si="319"/>
        <v>0</v>
      </c>
      <c r="M835" s="2">
        <f t="shared" si="320"/>
        <v>1.9480519480519543E-2</v>
      </c>
      <c r="N835" s="1">
        <v>2159</v>
      </c>
      <c r="O835" s="1">
        <v>2220</v>
      </c>
      <c r="R835" s="1">
        <v>37</v>
      </c>
      <c r="U835" s="1">
        <v>50</v>
      </c>
      <c r="AG835" s="7">
        <f>IF(Q835&gt;0,RANK(Q835,(N835:P835,Q835:AE835)),0)</f>
        <v>0</v>
      </c>
      <c r="AH835" s="7">
        <f>IF(R835&gt;0,RANK(R835,(N835:P835,Q835:AE835)),0)</f>
        <v>4</v>
      </c>
      <c r="AI835" s="7">
        <f>IF(T835&gt;0,RANK(T835,(N835:P835,Q835:AE835)),0)</f>
        <v>0</v>
      </c>
      <c r="AJ835" s="7">
        <f>IF(S835&gt;0,RANK(S835,(N835:P835,Q835:AE835)),0)</f>
        <v>0</v>
      </c>
      <c r="AK835" s="2">
        <f t="shared" si="321"/>
        <v>0</v>
      </c>
      <c r="AL835" s="2">
        <f t="shared" si="322"/>
        <v>8.2848186296462165E-3</v>
      </c>
      <c r="AM835" s="2">
        <f t="shared" si="323"/>
        <v>0</v>
      </c>
      <c r="AN835" s="2">
        <f t="shared" si="324"/>
        <v>0</v>
      </c>
      <c r="AP835" t="s">
        <v>1531</v>
      </c>
      <c r="AQ835" t="s">
        <v>2923</v>
      </c>
      <c r="AR835">
        <v>2</v>
      </c>
      <c r="AT835" s="104">
        <v>20</v>
      </c>
      <c r="AU835" s="102">
        <v>11</v>
      </c>
      <c r="AV835" s="108">
        <f t="shared" si="325"/>
        <v>20011</v>
      </c>
      <c r="AX835" s="7" t="s">
        <v>538</v>
      </c>
    </row>
    <row r="836" spans="1:50" hidden="1" outlineLevel="1">
      <c r="A836" t="s">
        <v>428</v>
      </c>
      <c r="B836" t="s">
        <v>2923</v>
      </c>
      <c r="C836" s="1">
        <f t="shared" si="314"/>
        <v>3528</v>
      </c>
      <c r="D836" s="7">
        <f>RANK(N836,(N836:P836,Q836:AE836))</f>
        <v>1</v>
      </c>
      <c r="E836" s="7">
        <f>RANK(O836,(N836:P836,Q836:AE836))</f>
        <v>2</v>
      </c>
      <c r="F836" s="7">
        <f>IF(P836&gt;0,RANK(P836,(N836:P836,Q836:AE836)),0)</f>
        <v>0</v>
      </c>
      <c r="G836" s="1">
        <f t="shared" si="315"/>
        <v>356</v>
      </c>
      <c r="H836" s="2">
        <f t="shared" si="316"/>
        <v>0.10090702947845805</v>
      </c>
      <c r="I836" s="2"/>
      <c r="J836" s="2">
        <f t="shared" si="317"/>
        <v>0.5374149659863946</v>
      </c>
      <c r="K836" s="2">
        <f t="shared" si="318"/>
        <v>0.43650793650793651</v>
      </c>
      <c r="L836" s="2">
        <f t="shared" si="319"/>
        <v>0</v>
      </c>
      <c r="M836" s="2">
        <f t="shared" si="320"/>
        <v>2.6077097505668889E-2</v>
      </c>
      <c r="N836" s="1">
        <v>1896</v>
      </c>
      <c r="O836" s="1">
        <v>1540</v>
      </c>
      <c r="R836" s="1">
        <v>53</v>
      </c>
      <c r="U836" s="1">
        <v>39</v>
      </c>
      <c r="AG836" s="7">
        <f>IF(Q836&gt;0,RANK(Q836,(N836:P836,Q836:AE836)),0)</f>
        <v>0</v>
      </c>
      <c r="AH836" s="7">
        <f>IF(R836&gt;0,RANK(R836,(N836:P836,Q836:AE836)),0)</f>
        <v>3</v>
      </c>
      <c r="AI836" s="7">
        <f>IF(T836&gt;0,RANK(T836,(N836:P836,Q836:AE836)),0)</f>
        <v>0</v>
      </c>
      <c r="AJ836" s="7">
        <f>IF(S836&gt;0,RANK(S836,(N836:P836,Q836:AE836)),0)</f>
        <v>0</v>
      </c>
      <c r="AK836" s="2">
        <f t="shared" si="321"/>
        <v>0</v>
      </c>
      <c r="AL836" s="2">
        <f t="shared" si="322"/>
        <v>1.5022675736961451E-2</v>
      </c>
      <c r="AM836" s="2">
        <f t="shared" si="323"/>
        <v>0</v>
      </c>
      <c r="AN836" s="2">
        <f t="shared" si="324"/>
        <v>0</v>
      </c>
      <c r="AP836" t="s">
        <v>428</v>
      </c>
      <c r="AQ836" t="s">
        <v>2923</v>
      </c>
      <c r="AR836">
        <v>2</v>
      </c>
      <c r="AT836" s="104">
        <v>20</v>
      </c>
      <c r="AU836" s="102">
        <v>13</v>
      </c>
      <c r="AV836" s="108">
        <f t="shared" si="325"/>
        <v>20013</v>
      </c>
      <c r="AX836" s="7" t="s">
        <v>538</v>
      </c>
    </row>
    <row r="837" spans="1:50" hidden="1" outlineLevel="1">
      <c r="A837" t="s">
        <v>454</v>
      </c>
      <c r="B837" t="s">
        <v>2923</v>
      </c>
      <c r="C837" s="1">
        <f t="shared" si="314"/>
        <v>17781</v>
      </c>
      <c r="D837" s="7">
        <f>RANK(N837,(N837:P837,Q837:AE837))</f>
        <v>2</v>
      </c>
      <c r="E837" s="7">
        <f>RANK(O837,(N837:P837,Q837:AE837))</f>
        <v>1</v>
      </c>
      <c r="F837" s="7">
        <f>IF(P837&gt;0,RANK(P837,(N837:P837,Q837:AE837)),0)</f>
        <v>0</v>
      </c>
      <c r="G837" s="1">
        <f t="shared" si="315"/>
        <v>788</v>
      </c>
      <c r="H837" s="2">
        <f t="shared" si="316"/>
        <v>4.4316967549631631E-2</v>
      </c>
      <c r="I837" s="2"/>
      <c r="J837" s="2">
        <f t="shared" si="317"/>
        <v>0.46791519037174512</v>
      </c>
      <c r="K837" s="2">
        <f t="shared" si="318"/>
        <v>0.51223215792137677</v>
      </c>
      <c r="L837" s="2">
        <f t="shared" si="319"/>
        <v>0</v>
      </c>
      <c r="M837" s="2">
        <f t="shared" si="320"/>
        <v>1.9852651706878111E-2</v>
      </c>
      <c r="N837" s="1">
        <v>8320</v>
      </c>
      <c r="O837" s="1">
        <v>9108</v>
      </c>
      <c r="R837" s="1">
        <v>151</v>
      </c>
      <c r="U837" s="1">
        <v>202</v>
      </c>
      <c r="AG837" s="7">
        <f>IF(Q837&gt;0,RANK(Q837,(N837:P837,Q837:AE837)),0)</f>
        <v>0</v>
      </c>
      <c r="AH837" s="7">
        <f>IF(R837&gt;0,RANK(R837,(N837:P837,Q837:AE837)),0)</f>
        <v>4</v>
      </c>
      <c r="AI837" s="7">
        <f>IF(T837&gt;0,RANK(T837,(N837:P837,Q837:AE837)),0)</f>
        <v>0</v>
      </c>
      <c r="AJ837" s="7">
        <f>IF(S837&gt;0,RANK(S837,(N837:P837,Q837:AE837)),0)</f>
        <v>0</v>
      </c>
      <c r="AK837" s="2">
        <f t="shared" si="321"/>
        <v>0</v>
      </c>
      <c r="AL837" s="2">
        <f t="shared" si="322"/>
        <v>8.4922107867948932E-3</v>
      </c>
      <c r="AM837" s="2">
        <f t="shared" si="323"/>
        <v>0</v>
      </c>
      <c r="AN837" s="2">
        <f t="shared" si="324"/>
        <v>0</v>
      </c>
      <c r="AP837" t="s">
        <v>454</v>
      </c>
      <c r="AQ837" t="s">
        <v>2923</v>
      </c>
      <c r="AR837">
        <v>4</v>
      </c>
      <c r="AT837" s="104">
        <v>20</v>
      </c>
      <c r="AU837" s="102">
        <v>15</v>
      </c>
      <c r="AV837" s="108">
        <f t="shared" si="325"/>
        <v>20015</v>
      </c>
      <c r="AX837" s="7" t="s">
        <v>538</v>
      </c>
    </row>
    <row r="838" spans="1:50" hidden="1" outlineLevel="1">
      <c r="A838" t="s">
        <v>1532</v>
      </c>
      <c r="B838" t="s">
        <v>2923</v>
      </c>
      <c r="C838" s="1">
        <f t="shared" si="314"/>
        <v>1124</v>
      </c>
      <c r="D838" s="7">
        <f>RANK(N838,(N838:P838,Q838:AE838))</f>
        <v>1</v>
      </c>
      <c r="E838" s="7">
        <f>RANK(O838,(N838:P838,Q838:AE838))</f>
        <v>2</v>
      </c>
      <c r="F838" s="7">
        <f>IF(P838&gt;0,RANK(P838,(N838:P838,Q838:AE838)),0)</f>
        <v>0</v>
      </c>
      <c r="G838" s="1">
        <f t="shared" si="315"/>
        <v>109</v>
      </c>
      <c r="H838" s="2">
        <f t="shared" si="316"/>
        <v>9.6975088967971523E-2</v>
      </c>
      <c r="I838" s="2"/>
      <c r="J838" s="2">
        <f t="shared" si="317"/>
        <v>0.53825622775800708</v>
      </c>
      <c r="K838" s="2">
        <f t="shared" si="318"/>
        <v>0.44128113879003561</v>
      </c>
      <c r="L838" s="2">
        <f t="shared" si="319"/>
        <v>0</v>
      </c>
      <c r="M838" s="2">
        <f t="shared" si="320"/>
        <v>2.0462633451957313E-2</v>
      </c>
      <c r="N838" s="1">
        <v>605</v>
      </c>
      <c r="O838" s="1">
        <v>496</v>
      </c>
      <c r="R838" s="1">
        <v>8</v>
      </c>
      <c r="U838" s="1">
        <v>15</v>
      </c>
      <c r="AG838" s="7">
        <f>IF(Q838&gt;0,RANK(Q838,(N838:P838,Q838:AE838)),0)</f>
        <v>0</v>
      </c>
      <c r="AH838" s="7">
        <f>IF(R838&gt;0,RANK(R838,(N838:P838,Q838:AE838)),0)</f>
        <v>4</v>
      </c>
      <c r="AI838" s="7">
        <f>IF(T838&gt;0,RANK(T838,(N838:P838,Q838:AE838)),0)</f>
        <v>0</v>
      </c>
      <c r="AJ838" s="7">
        <f>IF(S838&gt;0,RANK(S838,(N838:P838,Q838:AE838)),0)</f>
        <v>0</v>
      </c>
      <c r="AK838" s="2">
        <f t="shared" si="321"/>
        <v>0</v>
      </c>
      <c r="AL838" s="2">
        <f t="shared" si="322"/>
        <v>7.1174377224199285E-3</v>
      </c>
      <c r="AM838" s="2">
        <f t="shared" si="323"/>
        <v>0</v>
      </c>
      <c r="AN838" s="2">
        <f t="shared" si="324"/>
        <v>0</v>
      </c>
      <c r="AP838" t="s">
        <v>1532</v>
      </c>
      <c r="AQ838" t="s">
        <v>2923</v>
      </c>
      <c r="AR838">
        <v>1</v>
      </c>
      <c r="AT838" s="104">
        <v>20</v>
      </c>
      <c r="AU838" s="102">
        <v>17</v>
      </c>
      <c r="AV838" s="108">
        <f t="shared" si="325"/>
        <v>20017</v>
      </c>
      <c r="AX838" s="7" t="s">
        <v>538</v>
      </c>
    </row>
    <row r="839" spans="1:50" hidden="1" outlineLevel="1">
      <c r="A839" t="s">
        <v>1533</v>
      </c>
      <c r="B839" t="s">
        <v>2923</v>
      </c>
      <c r="C839" s="1">
        <f t="shared" si="314"/>
        <v>1235</v>
      </c>
      <c r="D839" s="7">
        <f>RANK(N839,(N839:P839,Q839:AE839))</f>
        <v>2</v>
      </c>
      <c r="E839" s="7">
        <f>RANK(O839,(N839:P839,Q839:AE839))</f>
        <v>1</v>
      </c>
      <c r="F839" s="7">
        <f>IF(P839&gt;0,RANK(P839,(N839:P839,Q839:AE839)),0)</f>
        <v>0</v>
      </c>
      <c r="G839" s="1">
        <f t="shared" si="315"/>
        <v>365</v>
      </c>
      <c r="H839" s="2">
        <f t="shared" si="316"/>
        <v>0.29554655870445345</v>
      </c>
      <c r="I839" s="2"/>
      <c r="J839" s="2">
        <f t="shared" si="317"/>
        <v>0.34251012145748988</v>
      </c>
      <c r="K839" s="2">
        <f t="shared" si="318"/>
        <v>0.63805668016194328</v>
      </c>
      <c r="L839" s="2">
        <f t="shared" si="319"/>
        <v>0</v>
      </c>
      <c r="M839" s="2">
        <f t="shared" si="320"/>
        <v>1.9433198380566785E-2</v>
      </c>
      <c r="N839" s="1">
        <v>423</v>
      </c>
      <c r="O839" s="1">
        <v>788</v>
      </c>
      <c r="R839" s="1">
        <v>9</v>
      </c>
      <c r="U839" s="1">
        <v>15</v>
      </c>
      <c r="AG839" s="7">
        <f>IF(Q839&gt;0,RANK(Q839,(N839:P839,Q839:AE839)),0)</f>
        <v>0</v>
      </c>
      <c r="AH839" s="7">
        <f>IF(R839&gt;0,RANK(R839,(N839:P839,Q839:AE839)),0)</f>
        <v>4</v>
      </c>
      <c r="AI839" s="7">
        <f>IF(T839&gt;0,RANK(T839,(N839:P839,Q839:AE839)),0)</f>
        <v>0</v>
      </c>
      <c r="AJ839" s="7">
        <f>IF(S839&gt;0,RANK(S839,(N839:P839,Q839:AE839)),0)</f>
        <v>0</v>
      </c>
      <c r="AK839" s="2">
        <f t="shared" si="321"/>
        <v>0</v>
      </c>
      <c r="AL839" s="2">
        <f t="shared" si="322"/>
        <v>7.2874493927125505E-3</v>
      </c>
      <c r="AM839" s="2">
        <f t="shared" si="323"/>
        <v>0</v>
      </c>
      <c r="AN839" s="2">
        <f t="shared" si="324"/>
        <v>0</v>
      </c>
      <c r="AP839" t="s">
        <v>1533</v>
      </c>
      <c r="AQ839" t="s">
        <v>2923</v>
      </c>
      <c r="AR839">
        <v>4</v>
      </c>
      <c r="AT839" s="104">
        <v>20</v>
      </c>
      <c r="AU839" s="102">
        <v>19</v>
      </c>
      <c r="AV839" s="108">
        <f t="shared" si="325"/>
        <v>20019</v>
      </c>
      <c r="AX839" s="7" t="s">
        <v>538</v>
      </c>
    </row>
    <row r="840" spans="1:50" hidden="1" outlineLevel="1">
      <c r="A840" t="s">
        <v>1820</v>
      </c>
      <c r="B840" t="s">
        <v>2923</v>
      </c>
      <c r="C840" s="1">
        <f t="shared" si="314"/>
        <v>6638</v>
      </c>
      <c r="D840" s="7">
        <f>RANK(N840,(N840:P840,Q840:AE840))</f>
        <v>2</v>
      </c>
      <c r="E840" s="7">
        <f>RANK(O840,(N840:P840,Q840:AE840))</f>
        <v>1</v>
      </c>
      <c r="F840" s="7">
        <f>IF(P840&gt;0,RANK(P840,(N840:P840,Q840:AE840)),0)</f>
        <v>0</v>
      </c>
      <c r="G840" s="1">
        <f t="shared" si="315"/>
        <v>693</v>
      </c>
      <c r="H840" s="2">
        <f t="shared" si="316"/>
        <v>0.10439891533594456</v>
      </c>
      <c r="I840" s="2"/>
      <c r="J840" s="2">
        <f t="shared" si="317"/>
        <v>0.44004218137993373</v>
      </c>
      <c r="K840" s="2">
        <f t="shared" si="318"/>
        <v>0.54444109671587826</v>
      </c>
      <c r="L840" s="2">
        <f t="shared" si="319"/>
        <v>0</v>
      </c>
      <c r="M840" s="2">
        <f t="shared" si="320"/>
        <v>1.5516721904187958E-2</v>
      </c>
      <c r="N840" s="1">
        <v>2921</v>
      </c>
      <c r="O840" s="1">
        <v>3614</v>
      </c>
      <c r="R840" s="1">
        <v>52</v>
      </c>
      <c r="U840" s="1">
        <v>51</v>
      </c>
      <c r="AG840" s="7">
        <f>IF(Q840&gt;0,RANK(Q840,(N840:P840,Q840:AE840)),0)</f>
        <v>0</v>
      </c>
      <c r="AH840" s="7">
        <f>IF(R840&gt;0,RANK(R840,(N840:P840,Q840:AE840)),0)</f>
        <v>3</v>
      </c>
      <c r="AI840" s="7">
        <f>IF(T840&gt;0,RANK(T840,(N840:P840,Q840:AE840)),0)</f>
        <v>0</v>
      </c>
      <c r="AJ840" s="7">
        <f>IF(S840&gt;0,RANK(S840,(N840:P840,Q840:AE840)),0)</f>
        <v>0</v>
      </c>
      <c r="AK840" s="2">
        <f t="shared" si="321"/>
        <v>0</v>
      </c>
      <c r="AL840" s="2">
        <f t="shared" si="322"/>
        <v>7.8336848448327806E-3</v>
      </c>
      <c r="AM840" s="2">
        <f t="shared" si="323"/>
        <v>0</v>
      </c>
      <c r="AN840" s="2">
        <f t="shared" si="324"/>
        <v>0</v>
      </c>
      <c r="AP840" t="s">
        <v>1820</v>
      </c>
      <c r="AQ840" t="s">
        <v>2923</v>
      </c>
      <c r="AR840">
        <v>2</v>
      </c>
      <c r="AT840" s="104">
        <v>20</v>
      </c>
      <c r="AU840" s="102">
        <v>21</v>
      </c>
      <c r="AV840" s="108">
        <f t="shared" si="325"/>
        <v>20021</v>
      </c>
      <c r="AX840" s="7" t="s">
        <v>538</v>
      </c>
    </row>
    <row r="841" spans="1:50" hidden="1" outlineLevel="1">
      <c r="A841" t="s">
        <v>1713</v>
      </c>
      <c r="B841" t="s">
        <v>2923</v>
      </c>
      <c r="C841" s="1">
        <f t="shared" si="314"/>
        <v>1241</v>
      </c>
      <c r="D841" s="7">
        <f>RANK(N841,(N841:P841,Q841:AE841))</f>
        <v>2</v>
      </c>
      <c r="E841" s="7">
        <f>RANK(O841,(N841:P841,Q841:AE841))</f>
        <v>1</v>
      </c>
      <c r="F841" s="7">
        <f>IF(P841&gt;0,RANK(P841,(N841:P841,Q841:AE841)),0)</f>
        <v>0</v>
      </c>
      <c r="G841" s="1">
        <f t="shared" si="315"/>
        <v>257</v>
      </c>
      <c r="H841" s="2">
        <f t="shared" si="316"/>
        <v>0.20709105560032232</v>
      </c>
      <c r="I841" s="2"/>
      <c r="J841" s="2">
        <f t="shared" si="317"/>
        <v>0.38920225624496374</v>
      </c>
      <c r="K841" s="2">
        <f t="shared" si="318"/>
        <v>0.59629331184528611</v>
      </c>
      <c r="L841" s="2">
        <f t="shared" si="319"/>
        <v>0</v>
      </c>
      <c r="M841" s="2">
        <f t="shared" si="320"/>
        <v>1.4504431909750148E-2</v>
      </c>
      <c r="N841" s="1">
        <v>483</v>
      </c>
      <c r="O841" s="1">
        <v>740</v>
      </c>
      <c r="R841" s="1">
        <v>5</v>
      </c>
      <c r="U841" s="1">
        <v>13</v>
      </c>
      <c r="AG841" s="7">
        <f>IF(Q841&gt;0,RANK(Q841,(N841:P841,Q841:AE841)),0)</f>
        <v>0</v>
      </c>
      <c r="AH841" s="7">
        <f>IF(R841&gt;0,RANK(R841,(N841:P841,Q841:AE841)),0)</f>
        <v>4</v>
      </c>
      <c r="AI841" s="7">
        <f>IF(T841&gt;0,RANK(T841,(N841:P841,Q841:AE841)),0)</f>
        <v>0</v>
      </c>
      <c r="AJ841" s="7">
        <f>IF(S841&gt;0,RANK(S841,(N841:P841,Q841:AE841)),0)</f>
        <v>0</v>
      </c>
      <c r="AK841" s="2">
        <f t="shared" si="321"/>
        <v>0</v>
      </c>
      <c r="AL841" s="2">
        <f t="shared" si="322"/>
        <v>4.0290088638195E-3</v>
      </c>
      <c r="AM841" s="2">
        <f t="shared" si="323"/>
        <v>0</v>
      </c>
      <c r="AN841" s="2">
        <f t="shared" si="324"/>
        <v>0</v>
      </c>
      <c r="AP841" t="s">
        <v>1713</v>
      </c>
      <c r="AQ841" t="s">
        <v>2923</v>
      </c>
      <c r="AR841">
        <v>1</v>
      </c>
      <c r="AT841" s="104">
        <v>20</v>
      </c>
      <c r="AU841" s="102">
        <v>23</v>
      </c>
      <c r="AV841" s="108">
        <f t="shared" si="325"/>
        <v>20023</v>
      </c>
      <c r="AX841" s="7" t="s">
        <v>538</v>
      </c>
    </row>
    <row r="842" spans="1:50" hidden="1" outlineLevel="1">
      <c r="A842" t="s">
        <v>2414</v>
      </c>
      <c r="B842" t="s">
        <v>2923</v>
      </c>
      <c r="C842" s="1">
        <f t="shared" si="314"/>
        <v>1041</v>
      </c>
      <c r="D842" s="7">
        <f>RANK(N842,(N842:P842,Q842:AE842))</f>
        <v>2</v>
      </c>
      <c r="E842" s="7">
        <f>RANK(O842,(N842:P842,Q842:AE842))</f>
        <v>1</v>
      </c>
      <c r="F842" s="7">
        <f>IF(P842&gt;0,RANK(P842,(N842:P842,Q842:AE842)),0)</f>
        <v>0</v>
      </c>
      <c r="G842" s="1">
        <f t="shared" si="315"/>
        <v>139</v>
      </c>
      <c r="H842" s="2">
        <f t="shared" si="316"/>
        <v>0.13352545629202689</v>
      </c>
      <c r="I842" s="2"/>
      <c r="J842" s="2">
        <f t="shared" si="317"/>
        <v>0.4207492795389049</v>
      </c>
      <c r="K842" s="2">
        <f t="shared" si="318"/>
        <v>0.55427473583093179</v>
      </c>
      <c r="L842" s="2">
        <f t="shared" si="319"/>
        <v>0</v>
      </c>
      <c r="M842" s="2">
        <f t="shared" si="320"/>
        <v>2.4975984630163262E-2</v>
      </c>
      <c r="N842" s="1">
        <v>438</v>
      </c>
      <c r="O842" s="1">
        <v>577</v>
      </c>
      <c r="R842" s="1">
        <v>14</v>
      </c>
      <c r="U842" s="1">
        <v>12</v>
      </c>
      <c r="AG842" s="7">
        <f>IF(Q842&gt;0,RANK(Q842,(N842:P842,Q842:AE842)),0)</f>
        <v>0</v>
      </c>
      <c r="AH842" s="7">
        <f>IF(R842&gt;0,RANK(R842,(N842:P842,Q842:AE842)),0)</f>
        <v>3</v>
      </c>
      <c r="AI842" s="7">
        <f>IF(T842&gt;0,RANK(T842,(N842:P842,Q842:AE842)),0)</f>
        <v>0</v>
      </c>
      <c r="AJ842" s="7">
        <f>IF(S842&gt;0,RANK(S842,(N842:P842,Q842:AE842)),0)</f>
        <v>0</v>
      </c>
      <c r="AK842" s="2">
        <f t="shared" si="321"/>
        <v>0</v>
      </c>
      <c r="AL842" s="2">
        <f t="shared" si="322"/>
        <v>1.3448607108549471E-2</v>
      </c>
      <c r="AM842" s="2">
        <f t="shared" si="323"/>
        <v>0</v>
      </c>
      <c r="AN842" s="2">
        <f t="shared" si="324"/>
        <v>0</v>
      </c>
      <c r="AP842" t="s">
        <v>2414</v>
      </c>
      <c r="AQ842" t="s">
        <v>2923</v>
      </c>
      <c r="AR842">
        <v>1</v>
      </c>
      <c r="AT842" s="104">
        <v>20</v>
      </c>
      <c r="AU842" s="102">
        <v>25</v>
      </c>
      <c r="AV842" s="108">
        <f t="shared" si="325"/>
        <v>20025</v>
      </c>
      <c r="AX842" s="7" t="s">
        <v>538</v>
      </c>
    </row>
    <row r="843" spans="1:50" hidden="1" outlineLevel="1">
      <c r="A843" t="s">
        <v>169</v>
      </c>
      <c r="B843" t="s">
        <v>2923</v>
      </c>
      <c r="C843" s="1">
        <f t="shared" si="314"/>
        <v>3241</v>
      </c>
      <c r="D843" s="7">
        <f>RANK(N843,(N843:P843,Q843:AE843))</f>
        <v>1</v>
      </c>
      <c r="E843" s="7">
        <f>RANK(O843,(N843:P843,Q843:AE843))</f>
        <v>2</v>
      </c>
      <c r="F843" s="7">
        <f>IF(P843&gt;0,RANK(P843,(N843:P843,Q843:AE843)),0)</f>
        <v>0</v>
      </c>
      <c r="G843" s="1">
        <f t="shared" si="315"/>
        <v>45</v>
      </c>
      <c r="H843" s="2">
        <f t="shared" si="316"/>
        <v>1.3884603517432891E-2</v>
      </c>
      <c r="I843" s="2"/>
      <c r="J843" s="2">
        <f t="shared" si="317"/>
        <v>0.49922863313792037</v>
      </c>
      <c r="K843" s="2">
        <f t="shared" si="318"/>
        <v>0.4853440296204875</v>
      </c>
      <c r="L843" s="2">
        <f t="shared" si="319"/>
        <v>0</v>
      </c>
      <c r="M843" s="2">
        <f t="shared" si="320"/>
        <v>1.5427337241592176E-2</v>
      </c>
      <c r="N843" s="1">
        <v>1618</v>
      </c>
      <c r="O843" s="1">
        <v>1573</v>
      </c>
      <c r="R843" s="1">
        <v>21</v>
      </c>
      <c r="U843" s="1">
        <v>29</v>
      </c>
      <c r="AG843" s="7">
        <f>IF(Q843&gt;0,RANK(Q843,(N843:P843,Q843:AE843)),0)</f>
        <v>0</v>
      </c>
      <c r="AH843" s="7">
        <f>IF(R843&gt;0,RANK(R843,(N843:P843,Q843:AE843)),0)</f>
        <v>4</v>
      </c>
      <c r="AI843" s="7">
        <f>IF(T843&gt;0,RANK(T843,(N843:P843,Q843:AE843)),0)</f>
        <v>0</v>
      </c>
      <c r="AJ843" s="7">
        <f>IF(S843&gt;0,RANK(S843,(N843:P843,Q843:AE843)),0)</f>
        <v>0</v>
      </c>
      <c r="AK843" s="2">
        <f t="shared" si="321"/>
        <v>0</v>
      </c>
      <c r="AL843" s="2">
        <f t="shared" si="322"/>
        <v>6.4794816414686825E-3</v>
      </c>
      <c r="AM843" s="2">
        <f t="shared" si="323"/>
        <v>0</v>
      </c>
      <c r="AN843" s="2">
        <f t="shared" si="324"/>
        <v>0</v>
      </c>
      <c r="AP843" t="s">
        <v>169</v>
      </c>
      <c r="AQ843" t="s">
        <v>2923</v>
      </c>
      <c r="AR843">
        <v>1</v>
      </c>
      <c r="AT843" s="104">
        <v>20</v>
      </c>
      <c r="AU843" s="102">
        <v>27</v>
      </c>
      <c r="AV843" s="108">
        <f t="shared" si="325"/>
        <v>20027</v>
      </c>
      <c r="AX843" s="7" t="s">
        <v>538</v>
      </c>
    </row>
    <row r="844" spans="1:50" hidden="1" outlineLevel="1">
      <c r="A844" t="s">
        <v>482</v>
      </c>
      <c r="B844" t="s">
        <v>2923</v>
      </c>
      <c r="C844" s="1">
        <f t="shared" si="314"/>
        <v>3360</v>
      </c>
      <c r="D844" s="7">
        <f>RANK(N844,(N844:P844,Q844:AE844))</f>
        <v>1</v>
      </c>
      <c r="E844" s="7">
        <f>RANK(O844,(N844:P844,Q844:AE844))</f>
        <v>2</v>
      </c>
      <c r="F844" s="7">
        <f>IF(P844&gt;0,RANK(P844,(N844:P844,Q844:AE844)),0)</f>
        <v>0</v>
      </c>
      <c r="G844" s="1">
        <f t="shared" si="315"/>
        <v>106</v>
      </c>
      <c r="H844" s="2">
        <f t="shared" si="316"/>
        <v>3.1547619047619047E-2</v>
      </c>
      <c r="I844" s="2"/>
      <c r="J844" s="2">
        <f t="shared" si="317"/>
        <v>0.50505952380952379</v>
      </c>
      <c r="K844" s="2">
        <f t="shared" si="318"/>
        <v>0.47351190476190474</v>
      </c>
      <c r="L844" s="2">
        <f t="shared" si="319"/>
        <v>0</v>
      </c>
      <c r="M844" s="2">
        <f t="shared" si="320"/>
        <v>2.1428571428571463E-2</v>
      </c>
      <c r="N844" s="1">
        <v>1697</v>
      </c>
      <c r="O844" s="1">
        <v>1591</v>
      </c>
      <c r="R844" s="1">
        <v>28</v>
      </c>
      <c r="U844" s="1">
        <v>44</v>
      </c>
      <c r="AG844" s="7">
        <f>IF(Q844&gt;0,RANK(Q844,(N844:P844,Q844:AE844)),0)</f>
        <v>0</v>
      </c>
      <c r="AH844" s="7">
        <f>IF(R844&gt;0,RANK(R844,(N844:P844,Q844:AE844)),0)</f>
        <v>4</v>
      </c>
      <c r="AI844" s="7">
        <f>IF(T844&gt;0,RANK(T844,(N844:P844,Q844:AE844)),0)</f>
        <v>0</v>
      </c>
      <c r="AJ844" s="7">
        <f>IF(S844&gt;0,RANK(S844,(N844:P844,Q844:AE844)),0)</f>
        <v>0</v>
      </c>
      <c r="AK844" s="2">
        <f t="shared" si="321"/>
        <v>0</v>
      </c>
      <c r="AL844" s="2">
        <f t="shared" si="322"/>
        <v>8.3333333333333332E-3</v>
      </c>
      <c r="AM844" s="2">
        <f t="shared" si="323"/>
        <v>0</v>
      </c>
      <c r="AN844" s="2">
        <f t="shared" si="324"/>
        <v>0</v>
      </c>
      <c r="AP844" t="s">
        <v>482</v>
      </c>
      <c r="AQ844" t="s">
        <v>2923</v>
      </c>
      <c r="AR844">
        <v>1</v>
      </c>
      <c r="AT844" s="104">
        <v>20</v>
      </c>
      <c r="AU844" s="102">
        <v>29</v>
      </c>
      <c r="AV844" s="108">
        <f t="shared" si="325"/>
        <v>20029</v>
      </c>
      <c r="AX844" s="7" t="s">
        <v>538</v>
      </c>
    </row>
    <row r="845" spans="1:50" hidden="1" outlineLevel="1">
      <c r="A845" t="s">
        <v>774</v>
      </c>
      <c r="B845" t="s">
        <v>2923</v>
      </c>
      <c r="C845" s="1">
        <f t="shared" si="314"/>
        <v>3415</v>
      </c>
      <c r="D845" s="7">
        <f>RANK(N845,(N845:P845,Q845:AE845))</f>
        <v>1</v>
      </c>
      <c r="E845" s="7">
        <f>RANK(O845,(N845:P845,Q845:AE845))</f>
        <v>2</v>
      </c>
      <c r="F845" s="7">
        <f>IF(P845&gt;0,RANK(P845,(N845:P845,Q845:AE845)),0)</f>
        <v>0</v>
      </c>
      <c r="G845" s="1">
        <f t="shared" si="315"/>
        <v>96</v>
      </c>
      <c r="H845" s="2">
        <f t="shared" si="316"/>
        <v>2.8111273792093706E-2</v>
      </c>
      <c r="I845" s="2"/>
      <c r="J845" s="2">
        <f t="shared" si="317"/>
        <v>0.50190336749633968</v>
      </c>
      <c r="K845" s="2">
        <f t="shared" si="318"/>
        <v>0.47379209370424596</v>
      </c>
      <c r="L845" s="2">
        <f t="shared" si="319"/>
        <v>0</v>
      </c>
      <c r="M845" s="2">
        <f t="shared" si="320"/>
        <v>2.4304538799414355E-2</v>
      </c>
      <c r="N845" s="1">
        <v>1714</v>
      </c>
      <c r="O845" s="1">
        <v>1618</v>
      </c>
      <c r="R845" s="1">
        <v>36</v>
      </c>
      <c r="U845" s="1">
        <v>47</v>
      </c>
      <c r="AG845" s="7">
        <f>IF(Q845&gt;0,RANK(Q845,(N845:P845,Q845:AE845)),0)</f>
        <v>0</v>
      </c>
      <c r="AH845" s="7">
        <f>IF(R845&gt;0,RANK(R845,(N845:P845,Q845:AE845)),0)</f>
        <v>4</v>
      </c>
      <c r="AI845" s="7">
        <f>IF(T845&gt;0,RANK(T845,(N845:P845,Q845:AE845)),0)</f>
        <v>0</v>
      </c>
      <c r="AJ845" s="7">
        <f>IF(S845&gt;0,RANK(S845,(N845:P845,Q845:AE845)),0)</f>
        <v>0</v>
      </c>
      <c r="AK845" s="2">
        <f t="shared" si="321"/>
        <v>0</v>
      </c>
      <c r="AL845" s="2">
        <f t="shared" si="322"/>
        <v>1.0541727672035138E-2</v>
      </c>
      <c r="AM845" s="2">
        <f t="shared" si="323"/>
        <v>0</v>
      </c>
      <c r="AN845" s="2">
        <f t="shared" si="324"/>
        <v>0</v>
      </c>
      <c r="AP845" t="s">
        <v>774</v>
      </c>
      <c r="AQ845" t="s">
        <v>2923</v>
      </c>
      <c r="AR845">
        <v>2</v>
      </c>
      <c r="AT845" s="104">
        <v>20</v>
      </c>
      <c r="AU845" s="102">
        <v>31</v>
      </c>
      <c r="AV845" s="108">
        <f t="shared" si="325"/>
        <v>20031</v>
      </c>
      <c r="AX845" s="7" t="s">
        <v>538</v>
      </c>
    </row>
    <row r="846" spans="1:50" hidden="1" outlineLevel="1">
      <c r="A846" t="s">
        <v>1926</v>
      </c>
      <c r="B846" t="s">
        <v>2923</v>
      </c>
      <c r="C846" s="1">
        <f t="shared" si="314"/>
        <v>779</v>
      </c>
      <c r="D846" s="7">
        <f>RANK(N846,(N846:P846,Q846:AE846))</f>
        <v>2</v>
      </c>
      <c r="E846" s="7">
        <f>RANK(O846,(N846:P846,Q846:AE846))</f>
        <v>1</v>
      </c>
      <c r="F846" s="7">
        <f>IF(P846&gt;0,RANK(P846,(N846:P846,Q846:AE846)),0)</f>
        <v>0</v>
      </c>
      <c r="G846" s="1">
        <f t="shared" si="315"/>
        <v>42</v>
      </c>
      <c r="H846" s="2">
        <f t="shared" si="316"/>
        <v>5.391527599486521E-2</v>
      </c>
      <c r="I846" s="2"/>
      <c r="J846" s="2">
        <f t="shared" si="317"/>
        <v>0.46084724005134786</v>
      </c>
      <c r="K846" s="2">
        <f t="shared" si="318"/>
        <v>0.51476251604621315</v>
      </c>
      <c r="L846" s="2">
        <f t="shared" si="319"/>
        <v>0</v>
      </c>
      <c r="M846" s="2">
        <f t="shared" si="320"/>
        <v>2.4390243902438935E-2</v>
      </c>
      <c r="N846" s="1">
        <v>359</v>
      </c>
      <c r="O846" s="1">
        <v>401</v>
      </c>
      <c r="R846" s="1">
        <v>3</v>
      </c>
      <c r="U846" s="1">
        <v>16</v>
      </c>
      <c r="AG846" s="7">
        <f>IF(Q846&gt;0,RANK(Q846,(N846:P846,Q846:AE846)),0)</f>
        <v>0</v>
      </c>
      <c r="AH846" s="7">
        <f>IF(R846&gt;0,RANK(R846,(N846:P846,Q846:AE846)),0)</f>
        <v>4</v>
      </c>
      <c r="AI846" s="7">
        <f>IF(T846&gt;0,RANK(T846,(N846:P846,Q846:AE846)),0)</f>
        <v>0</v>
      </c>
      <c r="AJ846" s="7">
        <f>IF(S846&gt;0,RANK(S846,(N846:P846,Q846:AE846)),0)</f>
        <v>0</v>
      </c>
      <c r="AK846" s="2">
        <f t="shared" si="321"/>
        <v>0</v>
      </c>
      <c r="AL846" s="2">
        <f t="shared" si="322"/>
        <v>3.8510911424903724E-3</v>
      </c>
      <c r="AM846" s="2">
        <f t="shared" si="323"/>
        <v>0</v>
      </c>
      <c r="AN846" s="2">
        <f t="shared" si="324"/>
        <v>0</v>
      </c>
      <c r="AP846" t="s">
        <v>1926</v>
      </c>
      <c r="AQ846" t="s">
        <v>2923</v>
      </c>
      <c r="AR846">
        <v>1</v>
      </c>
      <c r="AT846" s="104">
        <v>20</v>
      </c>
      <c r="AU846" s="102">
        <v>33</v>
      </c>
      <c r="AV846" s="108">
        <f t="shared" si="325"/>
        <v>20033</v>
      </c>
      <c r="AX846" s="7" t="s">
        <v>538</v>
      </c>
    </row>
    <row r="847" spans="1:50" hidden="1" outlineLevel="1">
      <c r="A847" t="s">
        <v>1927</v>
      </c>
      <c r="B847" t="s">
        <v>2923</v>
      </c>
      <c r="C847" s="1">
        <f t="shared" si="314"/>
        <v>11090</v>
      </c>
      <c r="D847" s="7">
        <f>RANK(N847,(N847:P847,Q847:AE847))</f>
        <v>1</v>
      </c>
      <c r="E847" s="7">
        <f>RANK(O847,(N847:P847,Q847:AE847))</f>
        <v>2</v>
      </c>
      <c r="F847" s="7">
        <f>IF(P847&gt;0,RANK(P847,(N847:P847,Q847:AE847)),0)</f>
        <v>0</v>
      </c>
      <c r="G847" s="1">
        <f t="shared" si="315"/>
        <v>1471</v>
      </c>
      <c r="H847" s="2">
        <f t="shared" si="316"/>
        <v>0.13264201983769161</v>
      </c>
      <c r="I847" s="2"/>
      <c r="J847" s="2">
        <f t="shared" si="317"/>
        <v>0.55725879170423809</v>
      </c>
      <c r="K847" s="2">
        <f t="shared" si="318"/>
        <v>0.42461677186654645</v>
      </c>
      <c r="L847" s="2">
        <f t="shared" si="319"/>
        <v>0</v>
      </c>
      <c r="M847" s="2">
        <f t="shared" si="320"/>
        <v>1.8124436429215462E-2</v>
      </c>
      <c r="N847" s="1">
        <v>6180</v>
      </c>
      <c r="O847" s="1">
        <v>4709</v>
      </c>
      <c r="R847" s="1">
        <v>99</v>
      </c>
      <c r="U847" s="1">
        <v>102</v>
      </c>
      <c r="AG847" s="7">
        <f>IF(Q847&gt;0,RANK(Q847,(N847:P847,Q847:AE847)),0)</f>
        <v>0</v>
      </c>
      <c r="AH847" s="7">
        <f>IF(R847&gt;0,RANK(R847,(N847:P847,Q847:AE847)),0)</f>
        <v>4</v>
      </c>
      <c r="AI847" s="7">
        <f>IF(T847&gt;0,RANK(T847,(N847:P847,Q847:AE847)),0)</f>
        <v>0</v>
      </c>
      <c r="AJ847" s="7">
        <f>IF(S847&gt;0,RANK(S847,(N847:P847,Q847:AE847)),0)</f>
        <v>0</v>
      </c>
      <c r="AK847" s="2">
        <f t="shared" si="321"/>
        <v>0</v>
      </c>
      <c r="AL847" s="2">
        <f t="shared" si="322"/>
        <v>8.9269612263300265E-3</v>
      </c>
      <c r="AM847" s="2">
        <f t="shared" si="323"/>
        <v>0</v>
      </c>
      <c r="AN847" s="2">
        <f t="shared" si="324"/>
        <v>0</v>
      </c>
      <c r="AP847" t="s">
        <v>1927</v>
      </c>
      <c r="AQ847" t="s">
        <v>2923</v>
      </c>
      <c r="AR847">
        <v>4</v>
      </c>
      <c r="AT847" s="104">
        <v>20</v>
      </c>
      <c r="AU847" s="102">
        <v>35</v>
      </c>
      <c r="AV847" s="108">
        <f t="shared" si="325"/>
        <v>20035</v>
      </c>
      <c r="AX847" s="7" t="s">
        <v>538</v>
      </c>
    </row>
    <row r="848" spans="1:50" hidden="1" outlineLevel="1">
      <c r="A848" t="s">
        <v>2260</v>
      </c>
      <c r="B848" t="s">
        <v>2923</v>
      </c>
      <c r="C848" s="1">
        <f t="shared" si="314"/>
        <v>11533</v>
      </c>
      <c r="D848" s="7">
        <f>RANK(N848,(N848:P848,Q848:AE848))</f>
        <v>1</v>
      </c>
      <c r="E848" s="7">
        <f>RANK(O848,(N848:P848,Q848:AE848))</f>
        <v>2</v>
      </c>
      <c r="F848" s="7">
        <f>IF(P848&gt;0,RANK(P848,(N848:P848,Q848:AE848)),0)</f>
        <v>0</v>
      </c>
      <c r="G848" s="1">
        <f t="shared" si="315"/>
        <v>2452</v>
      </c>
      <c r="H848" s="2">
        <f t="shared" si="316"/>
        <v>0.21260730078904014</v>
      </c>
      <c r="I848" s="2"/>
      <c r="J848" s="2">
        <f t="shared" si="317"/>
        <v>0.59741611029220498</v>
      </c>
      <c r="K848" s="2">
        <f t="shared" si="318"/>
        <v>0.38480880950316482</v>
      </c>
      <c r="L848" s="2">
        <f t="shared" si="319"/>
        <v>0</v>
      </c>
      <c r="M848" s="2">
        <f t="shared" si="320"/>
        <v>1.77750802046302E-2</v>
      </c>
      <c r="N848" s="1">
        <v>6890</v>
      </c>
      <c r="O848" s="1">
        <v>4438</v>
      </c>
      <c r="R848" s="1">
        <v>124</v>
      </c>
      <c r="U848" s="1">
        <v>81</v>
      </c>
      <c r="AG848" s="7">
        <f>IF(Q848&gt;0,RANK(Q848,(N848:P848,Q848:AE848)),0)</f>
        <v>0</v>
      </c>
      <c r="AH848" s="7">
        <f>IF(R848&gt;0,RANK(R848,(N848:P848,Q848:AE848)),0)</f>
        <v>3</v>
      </c>
      <c r="AI848" s="7">
        <f>IF(T848&gt;0,RANK(T848,(N848:P848,Q848:AE848)),0)</f>
        <v>0</v>
      </c>
      <c r="AJ848" s="7">
        <f>IF(S848&gt;0,RANK(S848,(N848:P848,Q848:AE848)),0)</f>
        <v>0</v>
      </c>
      <c r="AK848" s="2">
        <f t="shared" si="321"/>
        <v>0</v>
      </c>
      <c r="AL848" s="2">
        <f t="shared" si="322"/>
        <v>1.0751755831093383E-2</v>
      </c>
      <c r="AM848" s="2">
        <f t="shared" si="323"/>
        <v>0</v>
      </c>
      <c r="AN848" s="2">
        <f t="shared" si="324"/>
        <v>0</v>
      </c>
      <c r="AP848" t="s">
        <v>2260</v>
      </c>
      <c r="AQ848" t="s">
        <v>2923</v>
      </c>
      <c r="AR848">
        <v>2</v>
      </c>
      <c r="AT848" s="104">
        <v>20</v>
      </c>
      <c r="AU848" s="102">
        <v>37</v>
      </c>
      <c r="AV848" s="108">
        <f t="shared" si="325"/>
        <v>20037</v>
      </c>
      <c r="AX848" s="7" t="s">
        <v>538</v>
      </c>
    </row>
    <row r="849" spans="1:50" hidden="1" outlineLevel="1">
      <c r="A849" t="s">
        <v>2270</v>
      </c>
      <c r="B849" t="s">
        <v>2923</v>
      </c>
      <c r="C849" s="1">
        <f t="shared" si="314"/>
        <v>1410</v>
      </c>
      <c r="D849" s="7">
        <f>RANK(N849,(N849:P849,Q849:AE849))</f>
        <v>1</v>
      </c>
      <c r="E849" s="7">
        <f>RANK(O849,(N849:P849,Q849:AE849))</f>
        <v>2</v>
      </c>
      <c r="F849" s="7">
        <f>IF(P849&gt;0,RANK(P849,(N849:P849,Q849:AE849)),0)</f>
        <v>0</v>
      </c>
      <c r="G849" s="1">
        <f t="shared" si="315"/>
        <v>100</v>
      </c>
      <c r="H849" s="2">
        <f t="shared" si="316"/>
        <v>7.0921985815602842E-2</v>
      </c>
      <c r="I849" s="2"/>
      <c r="J849" s="2">
        <f t="shared" si="317"/>
        <v>0.52695035460992912</v>
      </c>
      <c r="K849" s="2">
        <f t="shared" si="318"/>
        <v>0.45602836879432623</v>
      </c>
      <c r="L849" s="2">
        <f t="shared" si="319"/>
        <v>0</v>
      </c>
      <c r="M849" s="2">
        <f t="shared" si="320"/>
        <v>1.702127659574465E-2</v>
      </c>
      <c r="N849" s="1">
        <v>743</v>
      </c>
      <c r="O849" s="1">
        <v>643</v>
      </c>
      <c r="R849" s="1">
        <v>13</v>
      </c>
      <c r="U849" s="1">
        <v>11</v>
      </c>
      <c r="AG849" s="7">
        <f>IF(Q849&gt;0,RANK(Q849,(N849:P849,Q849:AE849)),0)</f>
        <v>0</v>
      </c>
      <c r="AH849" s="7">
        <f>IF(R849&gt;0,RANK(R849,(N849:P849,Q849:AE849)),0)</f>
        <v>3</v>
      </c>
      <c r="AI849" s="7">
        <f>IF(T849&gt;0,RANK(T849,(N849:P849,Q849:AE849)),0)</f>
        <v>0</v>
      </c>
      <c r="AJ849" s="7">
        <f>IF(S849&gt;0,RANK(S849,(N849:P849,Q849:AE849)),0)</f>
        <v>0</v>
      </c>
      <c r="AK849" s="2">
        <f t="shared" si="321"/>
        <v>0</v>
      </c>
      <c r="AL849" s="2">
        <f t="shared" si="322"/>
        <v>9.2198581560283682E-3</v>
      </c>
      <c r="AM849" s="2">
        <f t="shared" si="323"/>
        <v>0</v>
      </c>
      <c r="AN849" s="2">
        <f t="shared" si="324"/>
        <v>0</v>
      </c>
      <c r="AP849" t="s">
        <v>2270</v>
      </c>
      <c r="AQ849" t="s">
        <v>2923</v>
      </c>
      <c r="AR849">
        <v>1</v>
      </c>
      <c r="AT849" s="104">
        <v>20</v>
      </c>
      <c r="AU849" s="102">
        <v>39</v>
      </c>
      <c r="AV849" s="108">
        <f t="shared" si="325"/>
        <v>20039</v>
      </c>
      <c r="AX849" s="7" t="s">
        <v>538</v>
      </c>
    </row>
    <row r="850" spans="1:50" hidden="1" outlineLevel="1">
      <c r="A850" t="s">
        <v>1928</v>
      </c>
      <c r="B850" t="s">
        <v>2923</v>
      </c>
      <c r="C850" s="1">
        <f t="shared" si="314"/>
        <v>6846</v>
      </c>
      <c r="D850" s="7">
        <f>RANK(N850,(N850:P850,Q850:AE850))</f>
        <v>1</v>
      </c>
      <c r="E850" s="7">
        <f>RANK(O850,(N850:P850,Q850:AE850))</f>
        <v>2</v>
      </c>
      <c r="F850" s="7">
        <f>IF(P850&gt;0,RANK(P850,(N850:P850,Q850:AE850)),0)</f>
        <v>0</v>
      </c>
      <c r="G850" s="1">
        <f t="shared" si="315"/>
        <v>668</v>
      </c>
      <c r="H850" s="2">
        <f t="shared" si="316"/>
        <v>9.7575226409582244E-2</v>
      </c>
      <c r="I850" s="2"/>
      <c r="J850" s="2">
        <f t="shared" si="317"/>
        <v>0.53783231083844585</v>
      </c>
      <c r="K850" s="2">
        <f t="shared" si="318"/>
        <v>0.44025708442886358</v>
      </c>
      <c r="L850" s="2">
        <f t="shared" si="319"/>
        <v>0</v>
      </c>
      <c r="M850" s="2">
        <f t="shared" si="320"/>
        <v>2.1910604732690575E-2</v>
      </c>
      <c r="N850" s="1">
        <v>3682</v>
      </c>
      <c r="O850" s="1">
        <v>3014</v>
      </c>
      <c r="R850" s="1">
        <v>63</v>
      </c>
      <c r="U850" s="1">
        <v>87</v>
      </c>
      <c r="AG850" s="7">
        <f>IF(Q850&gt;0,RANK(Q850,(N850:P850,Q850:AE850)),0)</f>
        <v>0</v>
      </c>
      <c r="AH850" s="7">
        <f>IF(R850&gt;0,RANK(R850,(N850:P850,Q850:AE850)),0)</f>
        <v>4</v>
      </c>
      <c r="AI850" s="7">
        <f>IF(T850&gt;0,RANK(T850,(N850:P850,Q850:AE850)),0)</f>
        <v>0</v>
      </c>
      <c r="AJ850" s="7">
        <f>IF(S850&gt;0,RANK(S850,(N850:P850,Q850:AE850)),0)</f>
        <v>0</v>
      </c>
      <c r="AK850" s="2">
        <f t="shared" si="321"/>
        <v>0</v>
      </c>
      <c r="AL850" s="2">
        <f t="shared" si="322"/>
        <v>9.202453987730062E-3</v>
      </c>
      <c r="AM850" s="2">
        <f t="shared" si="323"/>
        <v>0</v>
      </c>
      <c r="AN850" s="2">
        <f t="shared" si="324"/>
        <v>0</v>
      </c>
      <c r="AP850" t="s">
        <v>1928</v>
      </c>
      <c r="AQ850" t="s">
        <v>2923</v>
      </c>
      <c r="AR850">
        <v>1</v>
      </c>
      <c r="AT850" s="104">
        <v>20</v>
      </c>
      <c r="AU850" s="102">
        <v>41</v>
      </c>
      <c r="AV850" s="108">
        <f t="shared" si="325"/>
        <v>20041</v>
      </c>
      <c r="AX850" s="7" t="s">
        <v>538</v>
      </c>
    </row>
    <row r="851" spans="1:50" hidden="1" outlineLevel="1">
      <c r="A851" t="s">
        <v>1036</v>
      </c>
      <c r="B851" t="s">
        <v>2923</v>
      </c>
      <c r="C851" s="1">
        <f t="shared" si="314"/>
        <v>2444</v>
      </c>
      <c r="D851" s="7">
        <f>RANK(N851,(N851:P851,Q851:AE851))</f>
        <v>2</v>
      </c>
      <c r="E851" s="7">
        <f>RANK(O851,(N851:P851,Q851:AE851))</f>
        <v>1</v>
      </c>
      <c r="F851" s="7">
        <f>IF(P851&gt;0,RANK(P851,(N851:P851,Q851:AE851)),0)</f>
        <v>0</v>
      </c>
      <c r="G851" s="1">
        <f t="shared" si="315"/>
        <v>394</v>
      </c>
      <c r="H851" s="2">
        <f t="shared" si="316"/>
        <v>0.16121112929623568</v>
      </c>
      <c r="I851" s="2"/>
      <c r="J851" s="2">
        <f t="shared" si="317"/>
        <v>0.40343698854337151</v>
      </c>
      <c r="K851" s="2">
        <f t="shared" si="318"/>
        <v>0.56464811783960722</v>
      </c>
      <c r="L851" s="2">
        <f t="shared" si="319"/>
        <v>0</v>
      </c>
      <c r="M851" s="2">
        <f t="shared" si="320"/>
        <v>3.1914893617021267E-2</v>
      </c>
      <c r="N851" s="1">
        <v>986</v>
      </c>
      <c r="O851" s="1">
        <v>1380</v>
      </c>
      <c r="R851" s="1">
        <v>49</v>
      </c>
      <c r="U851" s="1">
        <v>29</v>
      </c>
      <c r="AG851" s="7">
        <f>IF(Q851&gt;0,RANK(Q851,(N851:P851,Q851:AE851)),0)</f>
        <v>0</v>
      </c>
      <c r="AH851" s="7">
        <f>IF(R851&gt;0,RANK(R851,(N851:P851,Q851:AE851)),0)</f>
        <v>3</v>
      </c>
      <c r="AI851" s="7">
        <f>IF(T851&gt;0,RANK(T851,(N851:P851,Q851:AE851)),0)</f>
        <v>0</v>
      </c>
      <c r="AJ851" s="7">
        <f>IF(S851&gt;0,RANK(S851,(N851:P851,Q851:AE851)),0)</f>
        <v>0</v>
      </c>
      <c r="AK851" s="2">
        <f t="shared" si="321"/>
        <v>0</v>
      </c>
      <c r="AL851" s="2">
        <f t="shared" si="322"/>
        <v>2.0049099836333878E-2</v>
      </c>
      <c r="AM851" s="2">
        <f t="shared" si="323"/>
        <v>0</v>
      </c>
      <c r="AN851" s="2">
        <f t="shared" si="324"/>
        <v>0</v>
      </c>
      <c r="AP851" t="s">
        <v>1036</v>
      </c>
      <c r="AQ851" t="s">
        <v>2923</v>
      </c>
      <c r="AR851">
        <v>2</v>
      </c>
      <c r="AT851" s="104">
        <v>20</v>
      </c>
      <c r="AU851" s="102">
        <v>43</v>
      </c>
      <c r="AV851" s="108">
        <f t="shared" si="325"/>
        <v>20043</v>
      </c>
      <c r="AX851" s="7" t="s">
        <v>538</v>
      </c>
    </row>
    <row r="852" spans="1:50" hidden="1" outlineLevel="1">
      <c r="A852" t="s">
        <v>2899</v>
      </c>
      <c r="B852" t="s">
        <v>2923</v>
      </c>
      <c r="C852" s="1">
        <f t="shared" si="314"/>
        <v>31139</v>
      </c>
      <c r="D852" s="7">
        <f>RANK(N852,(N852:P852,Q852:AE852))</f>
        <v>1</v>
      </c>
      <c r="E852" s="7">
        <f>RANK(O852,(N852:P852,Q852:AE852))</f>
        <v>2</v>
      </c>
      <c r="F852" s="7">
        <f>IF(P852&gt;0,RANK(P852,(N852:P852,Q852:AE852)),0)</f>
        <v>0</v>
      </c>
      <c r="G852" s="1">
        <f t="shared" si="315"/>
        <v>12621</v>
      </c>
      <c r="H852" s="2">
        <f t="shared" si="316"/>
        <v>0.40531166704133081</v>
      </c>
      <c r="I852" s="2"/>
      <c r="J852" s="2">
        <f t="shared" si="317"/>
        <v>0.69347120973698573</v>
      </c>
      <c r="K852" s="2">
        <f t="shared" si="318"/>
        <v>0.28815954269565497</v>
      </c>
      <c r="L852" s="2">
        <f t="shared" si="319"/>
        <v>0</v>
      </c>
      <c r="M852" s="2">
        <f t="shared" si="320"/>
        <v>1.8369247567359304E-2</v>
      </c>
      <c r="N852" s="1">
        <v>21594</v>
      </c>
      <c r="O852" s="1">
        <v>8973</v>
      </c>
      <c r="R852" s="1">
        <v>384</v>
      </c>
      <c r="U852" s="1">
        <v>188</v>
      </c>
      <c r="AG852" s="7">
        <f>IF(Q852&gt;0,RANK(Q852,(N852:P852,Q852:AE852)),0)</f>
        <v>0</v>
      </c>
      <c r="AH852" s="7">
        <f>IF(R852&gt;0,RANK(R852,(N852:P852,Q852:AE852)),0)</f>
        <v>3</v>
      </c>
      <c r="AI852" s="7">
        <f>IF(T852&gt;0,RANK(T852,(N852:P852,Q852:AE852)),0)</f>
        <v>0</v>
      </c>
      <c r="AJ852" s="7">
        <f>IF(S852&gt;0,RANK(S852,(N852:P852,Q852:AE852)),0)</f>
        <v>0</v>
      </c>
      <c r="AK852" s="2">
        <f t="shared" si="321"/>
        <v>0</v>
      </c>
      <c r="AL852" s="2">
        <f t="shared" si="322"/>
        <v>1.2331802562702721E-2</v>
      </c>
      <c r="AM852" s="2">
        <f t="shared" si="323"/>
        <v>0</v>
      </c>
      <c r="AN852" s="2">
        <f t="shared" si="324"/>
        <v>0</v>
      </c>
      <c r="AP852" t="s">
        <v>2899</v>
      </c>
      <c r="AQ852" t="s">
        <v>2923</v>
      </c>
      <c r="AT852" s="104">
        <v>20</v>
      </c>
      <c r="AU852" s="102">
        <v>45</v>
      </c>
      <c r="AV852" s="108">
        <f t="shared" si="325"/>
        <v>20045</v>
      </c>
      <c r="AX852" s="7" t="s">
        <v>538</v>
      </c>
    </row>
    <row r="853" spans="1:50" hidden="1" outlineLevel="1">
      <c r="A853" t="s">
        <v>1034</v>
      </c>
      <c r="B853" t="s">
        <v>2923</v>
      </c>
      <c r="C853" s="1">
        <f t="shared" si="314"/>
        <v>1199</v>
      </c>
      <c r="D853" s="7">
        <f>RANK(N853,(N853:P853,Q853:AE853))</f>
        <v>1</v>
      </c>
      <c r="E853" s="7">
        <f>RANK(O853,(N853:P853,Q853:AE853))</f>
        <v>2</v>
      </c>
      <c r="F853" s="7">
        <f>IF(P853&gt;0,RANK(P853,(N853:P853,Q853:AE853)),0)</f>
        <v>0</v>
      </c>
      <c r="G853" s="1">
        <f t="shared" si="315"/>
        <v>13</v>
      </c>
      <c r="H853" s="2">
        <f t="shared" si="316"/>
        <v>1.0842368640533779E-2</v>
      </c>
      <c r="I853" s="2"/>
      <c r="J853" s="2">
        <f t="shared" si="317"/>
        <v>0.48874061718098416</v>
      </c>
      <c r="K853" s="2">
        <f t="shared" si="318"/>
        <v>0.47789824854045038</v>
      </c>
      <c r="L853" s="2">
        <f t="shared" si="319"/>
        <v>0</v>
      </c>
      <c r="M853" s="2">
        <f t="shared" si="320"/>
        <v>3.3361134278565463E-2</v>
      </c>
      <c r="N853" s="1">
        <v>586</v>
      </c>
      <c r="O853" s="1">
        <v>573</v>
      </c>
      <c r="R853" s="1">
        <v>2</v>
      </c>
      <c r="U853" s="1">
        <v>38</v>
      </c>
      <c r="AG853" s="7">
        <f>IF(Q853&gt;0,RANK(Q853,(N853:P853,Q853:AE853)),0)</f>
        <v>0</v>
      </c>
      <c r="AH853" s="7">
        <f>IF(R853&gt;0,RANK(R853,(N853:P853,Q853:AE853)),0)</f>
        <v>4</v>
      </c>
      <c r="AI853" s="7">
        <f>IF(T853&gt;0,RANK(T853,(N853:P853,Q853:AE853)),0)</f>
        <v>0</v>
      </c>
      <c r="AJ853" s="7">
        <f>IF(S853&gt;0,RANK(S853,(N853:P853,Q853:AE853)),0)</f>
        <v>0</v>
      </c>
      <c r="AK853" s="2">
        <f t="shared" si="321"/>
        <v>0</v>
      </c>
      <c r="AL853" s="2">
        <f t="shared" si="322"/>
        <v>1.6680567139282735E-3</v>
      </c>
      <c r="AM853" s="2">
        <f t="shared" si="323"/>
        <v>0</v>
      </c>
      <c r="AN853" s="2">
        <f t="shared" si="324"/>
        <v>0</v>
      </c>
      <c r="AP853" t="s">
        <v>1034</v>
      </c>
      <c r="AQ853" t="s">
        <v>2923</v>
      </c>
      <c r="AR853">
        <v>1</v>
      </c>
      <c r="AT853" s="104">
        <v>20</v>
      </c>
      <c r="AU853" s="102">
        <v>47</v>
      </c>
      <c r="AV853" s="108">
        <f t="shared" si="325"/>
        <v>20047</v>
      </c>
      <c r="AX853" s="7" t="s">
        <v>538</v>
      </c>
    </row>
    <row r="854" spans="1:50" hidden="1" outlineLevel="1">
      <c r="A854" t="s">
        <v>1035</v>
      </c>
      <c r="B854" t="s">
        <v>2923</v>
      </c>
      <c r="C854" s="1">
        <f t="shared" si="314"/>
        <v>1196</v>
      </c>
      <c r="D854" s="7">
        <f>RANK(N854,(N854:P854,Q854:AE854))</f>
        <v>2</v>
      </c>
      <c r="E854" s="7">
        <f>RANK(O854,(N854:P854,Q854:AE854))</f>
        <v>1</v>
      </c>
      <c r="F854" s="7">
        <f>IF(P854&gt;0,RANK(P854,(N854:P854,Q854:AE854)),0)</f>
        <v>0</v>
      </c>
      <c r="G854" s="1">
        <f t="shared" si="315"/>
        <v>109</v>
      </c>
      <c r="H854" s="2">
        <f t="shared" si="316"/>
        <v>9.1137123745819393E-2</v>
      </c>
      <c r="I854" s="2"/>
      <c r="J854" s="2">
        <f t="shared" si="317"/>
        <v>0.44314381270903008</v>
      </c>
      <c r="K854" s="2">
        <f t="shared" si="318"/>
        <v>0.53428093645484953</v>
      </c>
      <c r="L854" s="2">
        <f t="shared" si="319"/>
        <v>0</v>
      </c>
      <c r="M854" s="2">
        <f t="shared" si="320"/>
        <v>2.2575250836120331E-2</v>
      </c>
      <c r="N854" s="1">
        <v>530</v>
      </c>
      <c r="O854" s="1">
        <v>639</v>
      </c>
      <c r="R854" s="1">
        <v>7</v>
      </c>
      <c r="U854" s="1">
        <v>20</v>
      </c>
      <c r="AG854" s="7">
        <f>IF(Q854&gt;0,RANK(Q854,(N854:P854,Q854:AE854)),0)</f>
        <v>0</v>
      </c>
      <c r="AH854" s="7">
        <f>IF(R854&gt;0,RANK(R854,(N854:P854,Q854:AE854)),0)</f>
        <v>4</v>
      </c>
      <c r="AI854" s="7">
        <f>IF(T854&gt;0,RANK(T854,(N854:P854,Q854:AE854)),0)</f>
        <v>0</v>
      </c>
      <c r="AJ854" s="7">
        <f>IF(S854&gt;0,RANK(S854,(N854:P854,Q854:AE854)),0)</f>
        <v>0</v>
      </c>
      <c r="AK854" s="2">
        <f t="shared" si="321"/>
        <v>0</v>
      </c>
      <c r="AL854" s="2">
        <f t="shared" si="322"/>
        <v>5.8528428093645481E-3</v>
      </c>
      <c r="AM854" s="2">
        <f t="shared" si="323"/>
        <v>0</v>
      </c>
      <c r="AN854" s="2">
        <f t="shared" si="324"/>
        <v>0</v>
      </c>
      <c r="AP854" t="s">
        <v>1035</v>
      </c>
      <c r="AQ854" t="s">
        <v>2923</v>
      </c>
      <c r="AR854">
        <v>4</v>
      </c>
      <c r="AT854" s="104">
        <v>20</v>
      </c>
      <c r="AU854" s="102">
        <v>49</v>
      </c>
      <c r="AV854" s="108">
        <f t="shared" si="325"/>
        <v>20049</v>
      </c>
      <c r="AX854" s="7" t="s">
        <v>538</v>
      </c>
    </row>
    <row r="855" spans="1:50" hidden="1" outlineLevel="1">
      <c r="A855" t="s">
        <v>585</v>
      </c>
      <c r="B855" t="s">
        <v>2923</v>
      </c>
      <c r="C855" s="1">
        <f t="shared" si="314"/>
        <v>9357</v>
      </c>
      <c r="D855" s="7">
        <f>RANK(N855,(N855:P855,Q855:AE855))</f>
        <v>1</v>
      </c>
      <c r="E855" s="7">
        <f>RANK(O855,(N855:P855,Q855:AE855))</f>
        <v>2</v>
      </c>
      <c r="F855" s="7">
        <f>IF(P855&gt;0,RANK(P855,(N855:P855,Q855:AE855)),0)</f>
        <v>0</v>
      </c>
      <c r="G855" s="1">
        <f t="shared" si="315"/>
        <v>2523</v>
      </c>
      <c r="H855" s="2">
        <f t="shared" si="316"/>
        <v>0.26963770439243345</v>
      </c>
      <c r="I855" s="2"/>
      <c r="J855" s="2">
        <f t="shared" si="317"/>
        <v>0.62445228171422462</v>
      </c>
      <c r="K855" s="2">
        <f t="shared" si="318"/>
        <v>0.35481457732179117</v>
      </c>
      <c r="L855" s="2">
        <f t="shared" si="319"/>
        <v>0</v>
      </c>
      <c r="M855" s="2">
        <f t="shared" si="320"/>
        <v>2.0733140963984209E-2</v>
      </c>
      <c r="N855" s="1">
        <v>5843</v>
      </c>
      <c r="O855" s="1">
        <v>3320</v>
      </c>
      <c r="R855" s="1">
        <v>95</v>
      </c>
      <c r="U855" s="1">
        <v>99</v>
      </c>
      <c r="AG855" s="7">
        <f>IF(Q855&gt;0,RANK(Q855,(N855:P855,Q855:AE855)),0)</f>
        <v>0</v>
      </c>
      <c r="AH855" s="7">
        <f>IF(R855&gt;0,RANK(R855,(N855:P855,Q855:AE855)),0)</f>
        <v>4</v>
      </c>
      <c r="AI855" s="7">
        <f>IF(T855&gt;0,RANK(T855,(N855:P855,Q855:AE855)),0)</f>
        <v>0</v>
      </c>
      <c r="AJ855" s="7">
        <f>IF(S855&gt;0,RANK(S855,(N855:P855,Q855:AE855)),0)</f>
        <v>0</v>
      </c>
      <c r="AK855" s="2">
        <f t="shared" si="321"/>
        <v>0</v>
      </c>
      <c r="AL855" s="2">
        <f t="shared" si="322"/>
        <v>1.0152826760713904E-2</v>
      </c>
      <c r="AM855" s="2">
        <f t="shared" si="323"/>
        <v>0</v>
      </c>
      <c r="AN855" s="2">
        <f t="shared" si="324"/>
        <v>0</v>
      </c>
      <c r="AP855" t="s">
        <v>585</v>
      </c>
      <c r="AQ855" t="s">
        <v>2923</v>
      </c>
      <c r="AR855">
        <v>1</v>
      </c>
      <c r="AT855" s="104">
        <v>20</v>
      </c>
      <c r="AU855" s="102">
        <v>51</v>
      </c>
      <c r="AV855" s="108">
        <f t="shared" si="325"/>
        <v>20051</v>
      </c>
      <c r="AX855" s="7" t="s">
        <v>538</v>
      </c>
    </row>
    <row r="856" spans="1:50" hidden="1" outlineLevel="1">
      <c r="A856" t="s">
        <v>421</v>
      </c>
      <c r="B856" t="s">
        <v>2923</v>
      </c>
      <c r="C856" s="1">
        <f t="shared" si="314"/>
        <v>2616</v>
      </c>
      <c r="D856" s="7">
        <f>RANK(N856,(N856:P856,Q856:AE856))</f>
        <v>1</v>
      </c>
      <c r="E856" s="7">
        <f>RANK(O856,(N856:P856,Q856:AE856))</f>
        <v>2</v>
      </c>
      <c r="F856" s="7">
        <f>IF(P856&gt;0,RANK(P856,(N856:P856,Q856:AE856)),0)</f>
        <v>0</v>
      </c>
      <c r="G856" s="1">
        <f t="shared" si="315"/>
        <v>803</v>
      </c>
      <c r="H856" s="2">
        <f t="shared" si="316"/>
        <v>0.30695718654434251</v>
      </c>
      <c r="I856" s="2"/>
      <c r="J856" s="2">
        <f t="shared" si="317"/>
        <v>0.64373088685015289</v>
      </c>
      <c r="K856" s="2">
        <f t="shared" si="318"/>
        <v>0.33677370030581039</v>
      </c>
      <c r="L856" s="2">
        <f t="shared" si="319"/>
        <v>0</v>
      </c>
      <c r="M856" s="2">
        <f t="shared" si="320"/>
        <v>1.9495412844036719E-2</v>
      </c>
      <c r="N856" s="1">
        <v>1684</v>
      </c>
      <c r="O856" s="1">
        <v>881</v>
      </c>
      <c r="R856" s="1">
        <v>20</v>
      </c>
      <c r="U856" s="1">
        <v>31</v>
      </c>
      <c r="AG856" s="7">
        <f>IF(Q856&gt;0,RANK(Q856,(N856:P856,Q856:AE856)),0)</f>
        <v>0</v>
      </c>
      <c r="AH856" s="7">
        <f>IF(R856&gt;0,RANK(R856,(N856:P856,Q856:AE856)),0)</f>
        <v>4</v>
      </c>
      <c r="AI856" s="7">
        <f>IF(T856&gt;0,RANK(T856,(N856:P856,Q856:AE856)),0)</f>
        <v>0</v>
      </c>
      <c r="AJ856" s="7">
        <f>IF(S856&gt;0,RANK(S856,(N856:P856,Q856:AE856)),0)</f>
        <v>0</v>
      </c>
      <c r="AK856" s="2">
        <f t="shared" si="321"/>
        <v>0</v>
      </c>
      <c r="AL856" s="2">
        <f t="shared" si="322"/>
        <v>7.6452599388379203E-3</v>
      </c>
      <c r="AM856" s="2">
        <f t="shared" si="323"/>
        <v>0</v>
      </c>
      <c r="AN856" s="2">
        <f t="shared" si="324"/>
        <v>0</v>
      </c>
      <c r="AP856" t="s">
        <v>421</v>
      </c>
      <c r="AQ856" t="s">
        <v>2923</v>
      </c>
      <c r="AR856">
        <v>1</v>
      </c>
      <c r="AT856" s="104">
        <v>20</v>
      </c>
      <c r="AU856" s="102">
        <v>53</v>
      </c>
      <c r="AV856" s="108">
        <f t="shared" si="325"/>
        <v>20053</v>
      </c>
      <c r="AX856" s="7" t="s">
        <v>538</v>
      </c>
    </row>
    <row r="857" spans="1:50" hidden="1" outlineLevel="1">
      <c r="A857" t="s">
        <v>832</v>
      </c>
      <c r="B857" t="s">
        <v>2923</v>
      </c>
      <c r="C857" s="1">
        <f t="shared" si="314"/>
        <v>7130</v>
      </c>
      <c r="D857" s="7">
        <f>RANK(N857,(N857:P857,Q857:AE857))</f>
        <v>2</v>
      </c>
      <c r="E857" s="7">
        <f>RANK(O857,(N857:P857,Q857:AE857))</f>
        <v>1</v>
      </c>
      <c r="F857" s="7">
        <f>IF(P857&gt;0,RANK(P857,(N857:P857,Q857:AE857)),0)</f>
        <v>0</v>
      </c>
      <c r="G857" s="1">
        <f t="shared" si="315"/>
        <v>429</v>
      </c>
      <c r="H857" s="2">
        <f t="shared" si="316"/>
        <v>6.0168302945301545E-2</v>
      </c>
      <c r="I857" s="2"/>
      <c r="J857" s="2">
        <f t="shared" si="317"/>
        <v>0.46072931276297335</v>
      </c>
      <c r="K857" s="2">
        <f t="shared" si="318"/>
        <v>0.52089761570827486</v>
      </c>
      <c r="L857" s="2">
        <f t="shared" si="319"/>
        <v>0</v>
      </c>
      <c r="M857" s="2">
        <f t="shared" si="320"/>
        <v>1.8373071528751783E-2</v>
      </c>
      <c r="N857" s="1">
        <v>3285</v>
      </c>
      <c r="O857" s="1">
        <v>3714</v>
      </c>
      <c r="R857" s="1">
        <v>48</v>
      </c>
      <c r="U857" s="1">
        <v>83</v>
      </c>
      <c r="AG857" s="7">
        <f>IF(Q857&gt;0,RANK(Q857,(N857:P857,Q857:AE857)),0)</f>
        <v>0</v>
      </c>
      <c r="AH857" s="7">
        <f>IF(R857&gt;0,RANK(R857,(N857:P857,Q857:AE857)),0)</f>
        <v>4</v>
      </c>
      <c r="AI857" s="7">
        <f>IF(T857&gt;0,RANK(T857,(N857:P857,Q857:AE857)),0)</f>
        <v>0</v>
      </c>
      <c r="AJ857" s="7">
        <f>IF(S857&gt;0,RANK(S857,(N857:P857,Q857:AE857)),0)</f>
        <v>0</v>
      </c>
      <c r="AK857" s="2">
        <f t="shared" si="321"/>
        <v>0</v>
      </c>
      <c r="AL857" s="2">
        <f t="shared" si="322"/>
        <v>6.7321178120617114E-3</v>
      </c>
      <c r="AM857" s="2">
        <f t="shared" si="323"/>
        <v>0</v>
      </c>
      <c r="AN857" s="2">
        <f t="shared" si="324"/>
        <v>0</v>
      </c>
      <c r="AP857" t="s">
        <v>832</v>
      </c>
      <c r="AQ857" t="s">
        <v>2923</v>
      </c>
      <c r="AR857">
        <v>1</v>
      </c>
      <c r="AT857" s="104">
        <v>20</v>
      </c>
      <c r="AU857" s="102">
        <v>55</v>
      </c>
      <c r="AV857" s="108">
        <f t="shared" si="325"/>
        <v>20055</v>
      </c>
      <c r="AX857" s="7" t="s">
        <v>538</v>
      </c>
    </row>
    <row r="858" spans="1:50" hidden="1" outlineLevel="1">
      <c r="A858" t="s">
        <v>935</v>
      </c>
      <c r="B858" t="s">
        <v>2923</v>
      </c>
      <c r="C858" s="1">
        <f t="shared" si="314"/>
        <v>6818</v>
      </c>
      <c r="D858" s="7">
        <f>RANK(N858,(N858:P858,Q858:AE858))</f>
        <v>1</v>
      </c>
      <c r="E858" s="7">
        <f>RANK(O858,(N858:P858,Q858:AE858))</f>
        <v>2</v>
      </c>
      <c r="F858" s="7">
        <f>IF(P858&gt;0,RANK(P858,(N858:P858,Q858:AE858)),0)</f>
        <v>0</v>
      </c>
      <c r="G858" s="1">
        <f t="shared" si="315"/>
        <v>150</v>
      </c>
      <c r="H858" s="2">
        <f t="shared" si="316"/>
        <v>2.2000586682311529E-2</v>
      </c>
      <c r="I858" s="2"/>
      <c r="J858" s="2">
        <f t="shared" si="317"/>
        <v>0.49589322381930184</v>
      </c>
      <c r="K858" s="2">
        <f t="shared" si="318"/>
        <v>0.47389263713699031</v>
      </c>
      <c r="L858" s="2">
        <f t="shared" si="319"/>
        <v>0</v>
      </c>
      <c r="M858" s="2">
        <f t="shared" si="320"/>
        <v>3.0214139043707788E-2</v>
      </c>
      <c r="N858" s="1">
        <v>3381</v>
      </c>
      <c r="O858" s="1">
        <v>3231</v>
      </c>
      <c r="R858" s="1">
        <v>52</v>
      </c>
      <c r="U858" s="1">
        <v>154</v>
      </c>
      <c r="AG858" s="7">
        <f>IF(Q858&gt;0,RANK(Q858,(N858:P858,Q858:AE858)),0)</f>
        <v>0</v>
      </c>
      <c r="AH858" s="7">
        <f>IF(R858&gt;0,RANK(R858,(N858:P858,Q858:AE858)),0)</f>
        <v>4</v>
      </c>
      <c r="AI858" s="7">
        <f>IF(T858&gt;0,RANK(T858,(N858:P858,Q858:AE858)),0)</f>
        <v>0</v>
      </c>
      <c r="AJ858" s="7">
        <f>IF(S858&gt;0,RANK(S858,(N858:P858,Q858:AE858)),0)</f>
        <v>0</v>
      </c>
      <c r="AK858" s="2">
        <f t="shared" si="321"/>
        <v>0</v>
      </c>
      <c r="AL858" s="2">
        <f t="shared" si="322"/>
        <v>7.6268700498679969E-3</v>
      </c>
      <c r="AM858" s="2">
        <f t="shared" si="323"/>
        <v>0</v>
      </c>
      <c r="AN858" s="2">
        <f t="shared" si="324"/>
        <v>0</v>
      </c>
      <c r="AP858" t="s">
        <v>935</v>
      </c>
      <c r="AQ858" t="s">
        <v>2923</v>
      </c>
      <c r="AR858">
        <v>1</v>
      </c>
      <c r="AT858" s="104">
        <v>20</v>
      </c>
      <c r="AU858" s="102">
        <v>57</v>
      </c>
      <c r="AV858" s="108">
        <f t="shared" si="325"/>
        <v>20057</v>
      </c>
      <c r="AX858" s="7" t="s">
        <v>538</v>
      </c>
    </row>
    <row r="859" spans="1:50" hidden="1" outlineLevel="1">
      <c r="A859" t="s">
        <v>957</v>
      </c>
      <c r="B859" t="s">
        <v>2923</v>
      </c>
      <c r="C859" s="1">
        <f t="shared" si="314"/>
        <v>7538</v>
      </c>
      <c r="D859" s="7">
        <f>RANK(N859,(N859:P859,Q859:AE859))</f>
        <v>1</v>
      </c>
      <c r="E859" s="7">
        <f>RANK(O859,(N859:P859,Q859:AE859))</f>
        <v>2</v>
      </c>
      <c r="F859" s="7">
        <f>IF(P859&gt;0,RANK(P859,(N859:P859,Q859:AE859)),0)</f>
        <v>0</v>
      </c>
      <c r="G859" s="1">
        <f t="shared" si="315"/>
        <v>433</v>
      </c>
      <c r="H859" s="2">
        <f t="shared" si="316"/>
        <v>5.7442292385248075E-2</v>
      </c>
      <c r="I859" s="2"/>
      <c r="J859" s="2">
        <f t="shared" si="317"/>
        <v>0.51790925975059698</v>
      </c>
      <c r="K859" s="2">
        <f t="shared" si="318"/>
        <v>0.46046696736534892</v>
      </c>
      <c r="L859" s="2">
        <f t="shared" si="319"/>
        <v>0</v>
      </c>
      <c r="M859" s="2">
        <f t="shared" si="320"/>
        <v>2.1623772884054093E-2</v>
      </c>
      <c r="N859" s="1">
        <v>3904</v>
      </c>
      <c r="O859" s="1">
        <v>3471</v>
      </c>
      <c r="R859" s="1">
        <v>88</v>
      </c>
      <c r="U859" s="1">
        <v>75</v>
      </c>
      <c r="AG859" s="7">
        <f>IF(Q859&gt;0,RANK(Q859,(N859:P859,Q859:AE859)),0)</f>
        <v>0</v>
      </c>
      <c r="AH859" s="7">
        <f>IF(R859&gt;0,RANK(R859,(N859:P859,Q859:AE859)),0)</f>
        <v>3</v>
      </c>
      <c r="AI859" s="7">
        <f>IF(T859&gt;0,RANK(T859,(N859:P859,Q859:AE859)),0)</f>
        <v>0</v>
      </c>
      <c r="AJ859" s="7">
        <f>IF(S859&gt;0,RANK(S859,(N859:P859,Q859:AE859)),0)</f>
        <v>0</v>
      </c>
      <c r="AK859" s="2">
        <f t="shared" si="321"/>
        <v>0</v>
      </c>
      <c r="AL859" s="2">
        <f t="shared" si="322"/>
        <v>1.1674184133722473E-2</v>
      </c>
      <c r="AM859" s="2">
        <f t="shared" si="323"/>
        <v>0</v>
      </c>
      <c r="AN859" s="2">
        <f t="shared" si="324"/>
        <v>0</v>
      </c>
      <c r="AP859" t="s">
        <v>957</v>
      </c>
      <c r="AQ859" t="s">
        <v>2923</v>
      </c>
      <c r="AR859">
        <v>2</v>
      </c>
      <c r="AT859" s="104">
        <v>20</v>
      </c>
      <c r="AU859" s="102">
        <v>59</v>
      </c>
      <c r="AV859" s="108">
        <f t="shared" si="325"/>
        <v>20059</v>
      </c>
      <c r="AX859" s="7" t="s">
        <v>538</v>
      </c>
    </row>
    <row r="860" spans="1:50" hidden="1" outlineLevel="1">
      <c r="A860" t="s">
        <v>1514</v>
      </c>
      <c r="B860" t="s">
        <v>2923</v>
      </c>
      <c r="C860" s="1">
        <f t="shared" si="314"/>
        <v>4901</v>
      </c>
      <c r="D860" s="7">
        <f>RANK(N860,(N860:P860,Q860:AE860))</f>
        <v>1</v>
      </c>
      <c r="E860" s="7">
        <f>RANK(O860,(N860:P860,Q860:AE860))</f>
        <v>2</v>
      </c>
      <c r="F860" s="7">
        <f>IF(P860&gt;0,RANK(P860,(N860:P860,Q860:AE860)),0)</f>
        <v>0</v>
      </c>
      <c r="G860" s="1">
        <f t="shared" si="315"/>
        <v>1160</v>
      </c>
      <c r="H860" s="2">
        <f t="shared" si="316"/>
        <v>0.23668639053254437</v>
      </c>
      <c r="I860" s="2"/>
      <c r="J860" s="2">
        <f t="shared" si="317"/>
        <v>0.60742705570291777</v>
      </c>
      <c r="K860" s="2">
        <f t="shared" si="318"/>
        <v>0.37074066517037341</v>
      </c>
      <c r="L860" s="2">
        <f t="shared" si="319"/>
        <v>0</v>
      </c>
      <c r="M860" s="2">
        <f t="shared" si="320"/>
        <v>2.183227912670882E-2</v>
      </c>
      <c r="N860" s="1">
        <v>2977</v>
      </c>
      <c r="O860" s="1">
        <v>1817</v>
      </c>
      <c r="R860" s="1">
        <v>50</v>
      </c>
      <c r="U860" s="1">
        <v>57</v>
      </c>
      <c r="AG860" s="7">
        <f>IF(Q860&gt;0,RANK(Q860,(N860:P860,Q860:AE860)),0)</f>
        <v>0</v>
      </c>
      <c r="AH860" s="7">
        <f>IF(R860&gt;0,RANK(R860,(N860:P860,Q860:AE860)),0)</f>
        <v>4</v>
      </c>
      <c r="AI860" s="7">
        <f>IF(T860&gt;0,RANK(T860,(N860:P860,Q860:AE860)),0)</f>
        <v>0</v>
      </c>
      <c r="AJ860" s="7">
        <f>IF(S860&gt;0,RANK(S860,(N860:P860,Q860:AE860)),0)</f>
        <v>0</v>
      </c>
      <c r="AK860" s="2">
        <f t="shared" si="321"/>
        <v>0</v>
      </c>
      <c r="AL860" s="2">
        <f t="shared" si="322"/>
        <v>1.0201999591920016E-2</v>
      </c>
      <c r="AM860" s="2">
        <f t="shared" si="323"/>
        <v>0</v>
      </c>
      <c r="AN860" s="2">
        <f t="shared" si="324"/>
        <v>0</v>
      </c>
      <c r="AP860" t="s">
        <v>1514</v>
      </c>
      <c r="AQ860" t="s">
        <v>2923</v>
      </c>
      <c r="AR860">
        <v>2</v>
      </c>
      <c r="AT860" s="104">
        <v>20</v>
      </c>
      <c r="AU860" s="102">
        <v>61</v>
      </c>
      <c r="AV860" s="108">
        <f t="shared" si="325"/>
        <v>20061</v>
      </c>
      <c r="AX860" s="7" t="s">
        <v>538</v>
      </c>
    </row>
    <row r="861" spans="1:50" hidden="1" outlineLevel="1">
      <c r="A861" t="s">
        <v>1515</v>
      </c>
      <c r="B861" t="s">
        <v>2923</v>
      </c>
      <c r="C861" s="1">
        <f t="shared" si="314"/>
        <v>1281</v>
      </c>
      <c r="D861" s="7">
        <f>RANK(N861,(N861:P861,Q861:AE861))</f>
        <v>2</v>
      </c>
      <c r="E861" s="7">
        <f>RANK(O861,(N861:P861,Q861:AE861))</f>
        <v>1</v>
      </c>
      <c r="F861" s="7">
        <f>IF(P861&gt;0,RANK(P861,(N861:P861,Q861:AE861)),0)</f>
        <v>0</v>
      </c>
      <c r="G861" s="1">
        <f t="shared" si="315"/>
        <v>171</v>
      </c>
      <c r="H861" s="2">
        <f t="shared" si="316"/>
        <v>0.13348946135831383</v>
      </c>
      <c r="I861" s="2"/>
      <c r="J861" s="2">
        <f t="shared" si="317"/>
        <v>0.42076502732240439</v>
      </c>
      <c r="K861" s="2">
        <f t="shared" si="318"/>
        <v>0.55425448868071814</v>
      </c>
      <c r="L861" s="2">
        <f t="shared" si="319"/>
        <v>0</v>
      </c>
      <c r="M861" s="2">
        <f t="shared" si="320"/>
        <v>2.4980483996877467E-2</v>
      </c>
      <c r="N861" s="1">
        <v>539</v>
      </c>
      <c r="O861" s="1">
        <v>710</v>
      </c>
      <c r="R861" s="1">
        <v>7</v>
      </c>
      <c r="U861" s="1">
        <v>25</v>
      </c>
      <c r="AG861" s="7">
        <f>IF(Q861&gt;0,RANK(Q861,(N861:P861,Q861:AE861)),0)</f>
        <v>0</v>
      </c>
      <c r="AH861" s="7">
        <f>IF(R861&gt;0,RANK(R861,(N861:P861,Q861:AE861)),0)</f>
        <v>4</v>
      </c>
      <c r="AI861" s="7">
        <f>IF(T861&gt;0,RANK(T861,(N861:P861,Q861:AE861)),0)</f>
        <v>0</v>
      </c>
      <c r="AJ861" s="7">
        <f>IF(S861&gt;0,RANK(S861,(N861:P861,Q861:AE861)),0)</f>
        <v>0</v>
      </c>
      <c r="AK861" s="2">
        <f t="shared" si="321"/>
        <v>0</v>
      </c>
      <c r="AL861" s="2">
        <f t="shared" si="322"/>
        <v>5.4644808743169399E-3</v>
      </c>
      <c r="AM861" s="2">
        <f t="shared" si="323"/>
        <v>0</v>
      </c>
      <c r="AN861" s="2">
        <f t="shared" si="324"/>
        <v>0</v>
      </c>
      <c r="AP861" t="s">
        <v>1515</v>
      </c>
      <c r="AQ861" t="s">
        <v>2923</v>
      </c>
      <c r="AR861">
        <v>1</v>
      </c>
      <c r="AT861" s="104">
        <v>20</v>
      </c>
      <c r="AU861" s="102">
        <v>63</v>
      </c>
      <c r="AV861" s="108">
        <f t="shared" si="325"/>
        <v>20063</v>
      </c>
      <c r="AX861" s="7" t="s">
        <v>538</v>
      </c>
    </row>
    <row r="862" spans="1:50" hidden="1" outlineLevel="1">
      <c r="A862" t="s">
        <v>456</v>
      </c>
      <c r="B862" t="s">
        <v>2923</v>
      </c>
      <c r="C862" s="1">
        <f t="shared" ref="C862:C893" si="326">SUM(N862:AE862)</f>
        <v>1079</v>
      </c>
      <c r="D862" s="7">
        <f>RANK(N862,(N862:P862,Q862:AE862))</f>
        <v>1</v>
      </c>
      <c r="E862" s="7">
        <f>RANK(O862,(N862:P862,Q862:AE862))</f>
        <v>2</v>
      </c>
      <c r="F862" s="7">
        <f>IF(P862&gt;0,RANK(P862,(N862:P862,Q862:AE862)),0)</f>
        <v>0</v>
      </c>
      <c r="G862" s="1">
        <f t="shared" si="315"/>
        <v>173</v>
      </c>
      <c r="H862" s="2">
        <f t="shared" si="316"/>
        <v>0.1603336422613531</v>
      </c>
      <c r="I862" s="2"/>
      <c r="J862" s="2">
        <f t="shared" ref="J862:J893" si="327">IF($C862=0,"-",N862/$C862)</f>
        <v>0.56904541241890638</v>
      </c>
      <c r="K862" s="2">
        <f t="shared" ref="K862:K893" si="328">IF($C862=0,"-",O862/$C862)</f>
        <v>0.40871177015755328</v>
      </c>
      <c r="L862" s="2">
        <f t="shared" ref="L862:L893" si="329">IF($C862=0,"-",P862/$C862)</f>
        <v>0</v>
      </c>
      <c r="M862" s="2">
        <f t="shared" ref="M862:M893" si="330">IF(C862=0,"-",(1-J862-K862-L862))</f>
        <v>2.224281742354034E-2</v>
      </c>
      <c r="N862" s="1">
        <v>614</v>
      </c>
      <c r="O862" s="1">
        <v>441</v>
      </c>
      <c r="R862" s="1">
        <v>14</v>
      </c>
      <c r="U862" s="1">
        <v>10</v>
      </c>
      <c r="AG862" s="7">
        <f>IF(Q862&gt;0,RANK(Q862,(N862:P862,Q862:AE862)),0)</f>
        <v>0</v>
      </c>
      <c r="AH862" s="7">
        <f>IF(R862&gt;0,RANK(R862,(N862:P862,Q862:AE862)),0)</f>
        <v>3</v>
      </c>
      <c r="AI862" s="7">
        <f>IF(T862&gt;0,RANK(T862,(N862:P862,Q862:AE862)),0)</f>
        <v>0</v>
      </c>
      <c r="AJ862" s="7">
        <f>IF(S862&gt;0,RANK(S862,(N862:P862,Q862:AE862)),0)</f>
        <v>0</v>
      </c>
      <c r="AK862" s="2">
        <f t="shared" ref="AK862:AK893" si="331">IF($C862=0,"-",Q862/$C862)</f>
        <v>0</v>
      </c>
      <c r="AL862" s="2">
        <f t="shared" ref="AL862:AL893" si="332">IF($C862=0,"-",R862/$C862)</f>
        <v>1.2974976830398516E-2</v>
      </c>
      <c r="AM862" s="2">
        <f t="shared" ref="AM862:AM893" si="333">IF($C862=0,"-",T862/$C862)</f>
        <v>0</v>
      </c>
      <c r="AN862" s="2">
        <f t="shared" ref="AN862:AN893" si="334">IF($C862=0,"-",S862/$C862)</f>
        <v>0</v>
      </c>
      <c r="AP862" t="s">
        <v>456</v>
      </c>
      <c r="AQ862" t="s">
        <v>2923</v>
      </c>
      <c r="AR862">
        <v>1</v>
      </c>
      <c r="AT862" s="104">
        <v>20</v>
      </c>
      <c r="AU862" s="102">
        <v>65</v>
      </c>
      <c r="AV862" s="108">
        <f t="shared" ref="AV862:AV893" si="335">AT862*1000+AU862</f>
        <v>20065</v>
      </c>
      <c r="AX862" s="7" t="s">
        <v>538</v>
      </c>
    </row>
    <row r="863" spans="1:50" hidden="1" outlineLevel="1">
      <c r="A863" t="s">
        <v>1912</v>
      </c>
      <c r="B863" t="s">
        <v>2923</v>
      </c>
      <c r="C863" s="1">
        <f t="shared" si="326"/>
        <v>2037</v>
      </c>
      <c r="D863" s="7">
        <f>RANK(N863,(N863:P863,Q863:AE863))</f>
        <v>2</v>
      </c>
      <c r="E863" s="7">
        <f>RANK(O863,(N863:P863,Q863:AE863))</f>
        <v>1</v>
      </c>
      <c r="F863" s="7">
        <f>IF(P863&gt;0,RANK(P863,(N863:P863,Q863:AE863)),0)</f>
        <v>0</v>
      </c>
      <c r="G863" s="1">
        <f t="shared" si="315"/>
        <v>283</v>
      </c>
      <c r="H863" s="2">
        <f t="shared" si="316"/>
        <v>0.13892979872361316</v>
      </c>
      <c r="I863" s="2"/>
      <c r="J863" s="2">
        <f t="shared" si="327"/>
        <v>0.41826215022091312</v>
      </c>
      <c r="K863" s="2">
        <f t="shared" si="328"/>
        <v>0.55719194894452628</v>
      </c>
      <c r="L863" s="2">
        <f t="shared" si="329"/>
        <v>0</v>
      </c>
      <c r="M863" s="2">
        <f t="shared" si="330"/>
        <v>2.4545900834560541E-2</v>
      </c>
      <c r="N863" s="1">
        <v>852</v>
      </c>
      <c r="O863" s="1">
        <v>1135</v>
      </c>
      <c r="R863" s="1">
        <v>13</v>
      </c>
      <c r="U863" s="1">
        <v>37</v>
      </c>
      <c r="AG863" s="7">
        <f>IF(Q863&gt;0,RANK(Q863,(N863:P863,Q863:AE863)),0)</f>
        <v>0</v>
      </c>
      <c r="AH863" s="7">
        <f>IF(R863&gt;0,RANK(R863,(N863:P863,Q863:AE863)),0)</f>
        <v>4</v>
      </c>
      <c r="AI863" s="7">
        <f>IF(T863&gt;0,RANK(T863,(N863:P863,Q863:AE863)),0)</f>
        <v>0</v>
      </c>
      <c r="AJ863" s="7">
        <f>IF(S863&gt;0,RANK(S863,(N863:P863,Q863:AE863)),0)</f>
        <v>0</v>
      </c>
      <c r="AK863" s="2">
        <f t="shared" si="331"/>
        <v>0</v>
      </c>
      <c r="AL863" s="2">
        <f t="shared" si="332"/>
        <v>6.3819342169857633E-3</v>
      </c>
      <c r="AM863" s="2">
        <f t="shared" si="333"/>
        <v>0</v>
      </c>
      <c r="AN863" s="2">
        <f t="shared" si="334"/>
        <v>0</v>
      </c>
      <c r="AP863" t="s">
        <v>1912</v>
      </c>
      <c r="AQ863" t="s">
        <v>2923</v>
      </c>
      <c r="AR863">
        <v>1</v>
      </c>
      <c r="AT863" s="104">
        <v>20</v>
      </c>
      <c r="AU863" s="102">
        <v>67</v>
      </c>
      <c r="AV863" s="108">
        <f t="shared" si="335"/>
        <v>20067</v>
      </c>
      <c r="AX863" s="7" t="s">
        <v>538</v>
      </c>
    </row>
    <row r="864" spans="1:50" hidden="1" outlineLevel="1">
      <c r="A864" t="s">
        <v>1066</v>
      </c>
      <c r="B864" t="s">
        <v>2923</v>
      </c>
      <c r="C864" s="1">
        <f t="shared" si="326"/>
        <v>1704</v>
      </c>
      <c r="D864" s="7">
        <f>RANK(N864,(N864:P864,Q864:AE864))</f>
        <v>2</v>
      </c>
      <c r="E864" s="7">
        <f>RANK(O864,(N864:P864,Q864:AE864))</f>
        <v>1</v>
      </c>
      <c r="F864" s="7">
        <f>IF(P864&gt;0,RANK(P864,(N864:P864,Q864:AE864)),0)</f>
        <v>0</v>
      </c>
      <c r="G864" s="1">
        <f t="shared" si="315"/>
        <v>252</v>
      </c>
      <c r="H864" s="2">
        <f t="shared" si="316"/>
        <v>0.14788732394366197</v>
      </c>
      <c r="I864" s="2"/>
      <c r="J864" s="2">
        <f t="shared" si="327"/>
        <v>0.41666666666666669</v>
      </c>
      <c r="K864" s="2">
        <f t="shared" si="328"/>
        <v>0.56455399061032863</v>
      </c>
      <c r="L864" s="2">
        <f t="shared" si="329"/>
        <v>0</v>
      </c>
      <c r="M864" s="2">
        <f t="shared" si="330"/>
        <v>1.8779342723004633E-2</v>
      </c>
      <c r="N864" s="1">
        <v>710</v>
      </c>
      <c r="O864" s="1">
        <v>962</v>
      </c>
      <c r="R864" s="1">
        <v>7</v>
      </c>
      <c r="U864" s="1">
        <v>25</v>
      </c>
      <c r="AG864" s="7">
        <f>IF(Q864&gt;0,RANK(Q864,(N864:P864,Q864:AE864)),0)</f>
        <v>0</v>
      </c>
      <c r="AH864" s="7">
        <f>IF(R864&gt;0,RANK(R864,(N864:P864,Q864:AE864)),0)</f>
        <v>4</v>
      </c>
      <c r="AI864" s="7">
        <f>IF(T864&gt;0,RANK(T864,(N864:P864,Q864:AE864)),0)</f>
        <v>0</v>
      </c>
      <c r="AJ864" s="7">
        <f>IF(S864&gt;0,RANK(S864,(N864:P864,Q864:AE864)),0)</f>
        <v>0</v>
      </c>
      <c r="AK864" s="2">
        <f t="shared" si="331"/>
        <v>0</v>
      </c>
      <c r="AL864" s="2">
        <f t="shared" si="332"/>
        <v>4.1079812206572773E-3</v>
      </c>
      <c r="AM864" s="2">
        <f t="shared" si="333"/>
        <v>0</v>
      </c>
      <c r="AN864" s="2">
        <f t="shared" si="334"/>
        <v>0</v>
      </c>
      <c r="AP864" t="s">
        <v>1066</v>
      </c>
      <c r="AQ864" t="s">
        <v>2923</v>
      </c>
      <c r="AR864">
        <v>1</v>
      </c>
      <c r="AT864" s="104">
        <v>20</v>
      </c>
      <c r="AU864" s="102">
        <v>69</v>
      </c>
      <c r="AV864" s="108">
        <f t="shared" si="335"/>
        <v>20069</v>
      </c>
      <c r="AX864" s="7" t="s">
        <v>538</v>
      </c>
    </row>
    <row r="865" spans="1:50" hidden="1" outlineLevel="1">
      <c r="A865" t="s">
        <v>597</v>
      </c>
      <c r="B865" t="s">
        <v>2923</v>
      </c>
      <c r="C865" s="1">
        <f t="shared" si="326"/>
        <v>578</v>
      </c>
      <c r="D865" s="7">
        <f>RANK(N865,(N865:P865,Q865:AE865))</f>
        <v>2</v>
      </c>
      <c r="E865" s="7">
        <f>RANK(O865,(N865:P865,Q865:AE865))</f>
        <v>1</v>
      </c>
      <c r="F865" s="7">
        <f>IF(P865&gt;0,RANK(P865,(N865:P865,Q865:AE865)),0)</f>
        <v>0</v>
      </c>
      <c r="G865" s="1">
        <f t="shared" si="315"/>
        <v>77</v>
      </c>
      <c r="H865" s="2">
        <f t="shared" si="316"/>
        <v>0.13321799307958476</v>
      </c>
      <c r="I865" s="2"/>
      <c r="J865" s="2">
        <f t="shared" si="327"/>
        <v>0.4290657439446367</v>
      </c>
      <c r="K865" s="2">
        <f t="shared" si="328"/>
        <v>0.56228373702422141</v>
      </c>
      <c r="L865" s="2">
        <f t="shared" si="329"/>
        <v>0</v>
      </c>
      <c r="M865" s="2">
        <f t="shared" si="330"/>
        <v>8.65051903114189E-3</v>
      </c>
      <c r="N865" s="1">
        <v>248</v>
      </c>
      <c r="O865" s="1">
        <v>325</v>
      </c>
      <c r="R865" s="1">
        <v>2</v>
      </c>
      <c r="U865" s="1">
        <v>3</v>
      </c>
      <c r="AG865" s="7">
        <f>IF(Q865&gt;0,RANK(Q865,(N865:P865,Q865:AE865)),0)</f>
        <v>0</v>
      </c>
      <c r="AH865" s="7">
        <f>IF(R865&gt;0,RANK(R865,(N865:P865,Q865:AE865)),0)</f>
        <v>4</v>
      </c>
      <c r="AI865" s="7">
        <f>IF(T865&gt;0,RANK(T865,(N865:P865,Q865:AE865)),0)</f>
        <v>0</v>
      </c>
      <c r="AJ865" s="7">
        <f>IF(S865&gt;0,RANK(S865,(N865:P865,Q865:AE865)),0)</f>
        <v>0</v>
      </c>
      <c r="AK865" s="2">
        <f t="shared" si="331"/>
        <v>0</v>
      </c>
      <c r="AL865" s="2">
        <f t="shared" si="332"/>
        <v>3.4602076124567475E-3</v>
      </c>
      <c r="AM865" s="2">
        <f t="shared" si="333"/>
        <v>0</v>
      </c>
      <c r="AN865" s="2">
        <f t="shared" si="334"/>
        <v>0</v>
      </c>
      <c r="AP865" t="s">
        <v>597</v>
      </c>
      <c r="AQ865" t="s">
        <v>2923</v>
      </c>
      <c r="AR865">
        <v>1</v>
      </c>
      <c r="AT865" s="104">
        <v>20</v>
      </c>
      <c r="AU865" s="102">
        <v>71</v>
      </c>
      <c r="AV865" s="108">
        <f t="shared" si="335"/>
        <v>20071</v>
      </c>
      <c r="AX865" s="7" t="s">
        <v>538</v>
      </c>
    </row>
    <row r="866" spans="1:50" hidden="1" outlineLevel="1">
      <c r="A866" t="s">
        <v>530</v>
      </c>
      <c r="B866" t="s">
        <v>2923</v>
      </c>
      <c r="C866" s="1">
        <f t="shared" si="326"/>
        <v>2620</v>
      </c>
      <c r="D866" s="7">
        <f>RANK(N866,(N866:P866,Q866:AE866))</f>
        <v>1</v>
      </c>
      <c r="E866" s="7">
        <f>RANK(O866,(N866:P866,Q866:AE866))</f>
        <v>2</v>
      </c>
      <c r="F866" s="7">
        <f>IF(P866&gt;0,RANK(P866,(N866:P866,Q866:AE866)),0)</f>
        <v>0</v>
      </c>
      <c r="G866" s="1">
        <f t="shared" si="315"/>
        <v>31</v>
      </c>
      <c r="H866" s="2">
        <f t="shared" si="316"/>
        <v>1.183206106870229E-2</v>
      </c>
      <c r="I866" s="2"/>
      <c r="J866" s="2">
        <f t="shared" si="327"/>
        <v>0.49389312977099237</v>
      </c>
      <c r="K866" s="2">
        <f t="shared" si="328"/>
        <v>0.4820610687022901</v>
      </c>
      <c r="L866" s="2">
        <f t="shared" si="329"/>
        <v>0</v>
      </c>
      <c r="M866" s="2">
        <f t="shared" si="330"/>
        <v>2.4045801526717592E-2</v>
      </c>
      <c r="N866" s="1">
        <v>1294</v>
      </c>
      <c r="O866" s="1">
        <v>1263</v>
      </c>
      <c r="R866" s="1">
        <v>27</v>
      </c>
      <c r="U866" s="1">
        <v>36</v>
      </c>
      <c r="AG866" s="7">
        <f>IF(Q866&gt;0,RANK(Q866,(N866:P866,Q866:AE866)),0)</f>
        <v>0</v>
      </c>
      <c r="AH866" s="7">
        <f>IF(R866&gt;0,RANK(R866,(N866:P866,Q866:AE866)),0)</f>
        <v>4</v>
      </c>
      <c r="AI866" s="7">
        <f>IF(T866&gt;0,RANK(T866,(N866:P866,Q866:AE866)),0)</f>
        <v>0</v>
      </c>
      <c r="AJ866" s="7">
        <f>IF(S866&gt;0,RANK(S866,(N866:P866,Q866:AE866)),0)</f>
        <v>0</v>
      </c>
      <c r="AK866" s="2">
        <f t="shared" si="331"/>
        <v>0</v>
      </c>
      <c r="AL866" s="2">
        <f t="shared" si="332"/>
        <v>1.0305343511450382E-2</v>
      </c>
      <c r="AM866" s="2">
        <f t="shared" si="333"/>
        <v>0</v>
      </c>
      <c r="AN866" s="2">
        <f t="shared" si="334"/>
        <v>0</v>
      </c>
      <c r="AP866" t="s">
        <v>530</v>
      </c>
      <c r="AQ866" t="s">
        <v>2923</v>
      </c>
      <c r="AR866">
        <v>4</v>
      </c>
      <c r="AT866" s="104">
        <v>20</v>
      </c>
      <c r="AU866" s="102">
        <v>73</v>
      </c>
      <c r="AV866" s="108">
        <f t="shared" si="335"/>
        <v>20073</v>
      </c>
      <c r="AX866" s="7" t="s">
        <v>538</v>
      </c>
    </row>
    <row r="867" spans="1:50" hidden="1" outlineLevel="1">
      <c r="A867" t="s">
        <v>466</v>
      </c>
      <c r="B867" t="s">
        <v>2923</v>
      </c>
      <c r="C867" s="1">
        <f t="shared" si="326"/>
        <v>905</v>
      </c>
      <c r="D867" s="7">
        <f>RANK(N867,(N867:P867,Q867:AE867))</f>
        <v>2</v>
      </c>
      <c r="E867" s="7">
        <f>RANK(O867,(N867:P867,Q867:AE867))</f>
        <v>1</v>
      </c>
      <c r="F867" s="7">
        <f>IF(P867&gt;0,RANK(P867,(N867:P867,Q867:AE867)),0)</f>
        <v>0</v>
      </c>
      <c r="G867" s="1">
        <f t="shared" si="315"/>
        <v>1</v>
      </c>
      <c r="H867" s="2">
        <f t="shared" si="316"/>
        <v>1.1049723756906078E-3</v>
      </c>
      <c r="I867" s="2"/>
      <c r="J867" s="2">
        <f t="shared" si="327"/>
        <v>0.48950276243093921</v>
      </c>
      <c r="K867" s="2">
        <f t="shared" si="328"/>
        <v>0.49060773480662984</v>
      </c>
      <c r="L867" s="2">
        <f t="shared" si="329"/>
        <v>0</v>
      </c>
      <c r="M867" s="2">
        <f t="shared" si="330"/>
        <v>1.9889502762431011E-2</v>
      </c>
      <c r="N867" s="1">
        <v>443</v>
      </c>
      <c r="O867" s="1">
        <v>444</v>
      </c>
      <c r="R867" s="1">
        <v>3</v>
      </c>
      <c r="U867" s="1">
        <v>15</v>
      </c>
      <c r="AG867" s="7">
        <f>IF(Q867&gt;0,RANK(Q867,(N867:P867,Q867:AE867)),0)</f>
        <v>0</v>
      </c>
      <c r="AH867" s="7">
        <f>IF(R867&gt;0,RANK(R867,(N867:P867,Q867:AE867)),0)</f>
        <v>4</v>
      </c>
      <c r="AI867" s="7">
        <f>IF(T867&gt;0,RANK(T867,(N867:P867,Q867:AE867)),0)</f>
        <v>0</v>
      </c>
      <c r="AJ867" s="7">
        <f>IF(S867&gt;0,RANK(S867,(N867:P867,Q867:AE867)),0)</f>
        <v>0</v>
      </c>
      <c r="AK867" s="2">
        <f t="shared" si="331"/>
        <v>0</v>
      </c>
      <c r="AL867" s="2">
        <f t="shared" si="332"/>
        <v>3.3149171270718232E-3</v>
      </c>
      <c r="AM867" s="2">
        <f t="shared" si="333"/>
        <v>0</v>
      </c>
      <c r="AN867" s="2">
        <f t="shared" si="334"/>
        <v>0</v>
      </c>
      <c r="AP867" t="s">
        <v>466</v>
      </c>
      <c r="AQ867" t="s">
        <v>2923</v>
      </c>
      <c r="AR867">
        <v>1</v>
      </c>
      <c r="AT867" s="104">
        <v>20</v>
      </c>
      <c r="AU867" s="102">
        <v>75</v>
      </c>
      <c r="AV867" s="108">
        <f t="shared" si="335"/>
        <v>20075</v>
      </c>
      <c r="AX867" s="7" t="s">
        <v>538</v>
      </c>
    </row>
    <row r="868" spans="1:50" hidden="1" outlineLevel="1">
      <c r="A868" t="s">
        <v>948</v>
      </c>
      <c r="B868" t="s">
        <v>2923</v>
      </c>
      <c r="C868" s="1">
        <f t="shared" si="326"/>
        <v>2320</v>
      </c>
      <c r="D868" s="7">
        <f>RANK(N868,(N868:P868,Q868:AE868))</f>
        <v>2</v>
      </c>
      <c r="E868" s="7">
        <f>RANK(O868,(N868:P868,Q868:AE868))</f>
        <v>1</v>
      </c>
      <c r="F868" s="7">
        <f>IF(P868&gt;0,RANK(P868,(N868:P868,Q868:AE868)),0)</f>
        <v>0</v>
      </c>
      <c r="G868" s="1">
        <f t="shared" si="315"/>
        <v>28</v>
      </c>
      <c r="H868" s="2">
        <f t="shared" si="316"/>
        <v>1.2068965517241379E-2</v>
      </c>
      <c r="I868" s="2"/>
      <c r="J868" s="2">
        <f t="shared" si="327"/>
        <v>0.48491379310344829</v>
      </c>
      <c r="K868" s="2">
        <f t="shared" si="328"/>
        <v>0.49698275862068964</v>
      </c>
      <c r="L868" s="2">
        <f t="shared" si="329"/>
        <v>0</v>
      </c>
      <c r="M868" s="2">
        <f t="shared" si="330"/>
        <v>1.8103448275862077E-2</v>
      </c>
      <c r="N868" s="1">
        <v>1125</v>
      </c>
      <c r="O868" s="1">
        <v>1153</v>
      </c>
      <c r="R868" s="1">
        <v>20</v>
      </c>
      <c r="U868" s="1">
        <v>22</v>
      </c>
      <c r="AG868" s="7">
        <f>IF(Q868&gt;0,RANK(Q868,(N868:P868,Q868:AE868)),0)</f>
        <v>0</v>
      </c>
      <c r="AH868" s="7">
        <f>IF(R868&gt;0,RANK(R868,(N868:P868,Q868:AE868)),0)</f>
        <v>4</v>
      </c>
      <c r="AI868" s="7">
        <f>IF(T868&gt;0,RANK(T868,(N868:P868,Q868:AE868)),0)</f>
        <v>0</v>
      </c>
      <c r="AJ868" s="7">
        <f>IF(S868&gt;0,RANK(S868,(N868:P868,Q868:AE868)),0)</f>
        <v>0</v>
      </c>
      <c r="AK868" s="2">
        <f t="shared" si="331"/>
        <v>0</v>
      </c>
      <c r="AL868" s="2">
        <f t="shared" si="332"/>
        <v>8.6206896551724137E-3</v>
      </c>
      <c r="AM868" s="2">
        <f t="shared" si="333"/>
        <v>0</v>
      </c>
      <c r="AN868" s="2">
        <f t="shared" si="334"/>
        <v>0</v>
      </c>
      <c r="AP868" t="s">
        <v>948</v>
      </c>
      <c r="AQ868" t="s">
        <v>2923</v>
      </c>
      <c r="AR868">
        <v>4</v>
      </c>
      <c r="AT868" s="104">
        <v>20</v>
      </c>
      <c r="AU868" s="102">
        <v>77</v>
      </c>
      <c r="AV868" s="108">
        <f t="shared" si="335"/>
        <v>20077</v>
      </c>
      <c r="AX868" s="7" t="s">
        <v>538</v>
      </c>
    </row>
    <row r="869" spans="1:50" hidden="1" outlineLevel="1">
      <c r="A869" t="s">
        <v>2276</v>
      </c>
      <c r="B869" t="s">
        <v>2923</v>
      </c>
      <c r="C869" s="1">
        <f t="shared" si="326"/>
        <v>11555</v>
      </c>
      <c r="D869" s="7">
        <f>RANK(N869,(N869:P869,Q869:AE869))</f>
        <v>1</v>
      </c>
      <c r="E869" s="7">
        <f>RANK(O869,(N869:P869,Q869:AE869))</f>
        <v>2</v>
      </c>
      <c r="F869" s="7">
        <f>IF(P869&gt;0,RANK(P869,(N869:P869,Q869:AE869)),0)</f>
        <v>0</v>
      </c>
      <c r="G869" s="1">
        <f t="shared" si="315"/>
        <v>710</v>
      </c>
      <c r="H869" s="2">
        <f t="shared" si="316"/>
        <v>6.1445261791432282E-2</v>
      </c>
      <c r="I869" s="2"/>
      <c r="J869" s="2">
        <f t="shared" si="327"/>
        <v>0.52219818260493289</v>
      </c>
      <c r="K869" s="2">
        <f t="shared" si="328"/>
        <v>0.46075292081350067</v>
      </c>
      <c r="L869" s="2">
        <f t="shared" si="329"/>
        <v>0</v>
      </c>
      <c r="M869" s="2">
        <f t="shared" si="330"/>
        <v>1.7048896581566442E-2</v>
      </c>
      <c r="N869" s="1">
        <v>6034</v>
      </c>
      <c r="O869" s="1">
        <v>5324</v>
      </c>
      <c r="R869" s="1">
        <v>83</v>
      </c>
      <c r="U869" s="1">
        <v>114</v>
      </c>
      <c r="AG869" s="7">
        <f>IF(Q869&gt;0,RANK(Q869,(N869:P869,Q869:AE869)),0)</f>
        <v>0</v>
      </c>
      <c r="AH869" s="7">
        <f>IF(R869&gt;0,RANK(R869,(N869:P869,Q869:AE869)),0)</f>
        <v>4</v>
      </c>
      <c r="AI869" s="7">
        <f>IF(T869&gt;0,RANK(T869,(N869:P869,Q869:AE869)),0)</f>
        <v>0</v>
      </c>
      <c r="AJ869" s="7">
        <f>IF(S869&gt;0,RANK(S869,(N869:P869,Q869:AE869)),0)</f>
        <v>0</v>
      </c>
      <c r="AK869" s="2">
        <f t="shared" si="331"/>
        <v>0</v>
      </c>
      <c r="AL869" s="2">
        <f t="shared" si="332"/>
        <v>7.1830376460406747E-3</v>
      </c>
      <c r="AM869" s="2">
        <f t="shared" si="333"/>
        <v>0</v>
      </c>
      <c r="AN869" s="2">
        <f t="shared" si="334"/>
        <v>0</v>
      </c>
      <c r="AP869" t="s">
        <v>2276</v>
      </c>
      <c r="AQ869" t="s">
        <v>2923</v>
      </c>
      <c r="AR869">
        <v>4</v>
      </c>
      <c r="AT869" s="104">
        <v>20</v>
      </c>
      <c r="AU869" s="102">
        <v>79</v>
      </c>
      <c r="AV869" s="108">
        <f t="shared" si="335"/>
        <v>20079</v>
      </c>
      <c r="AX869" s="7" t="s">
        <v>538</v>
      </c>
    </row>
    <row r="870" spans="1:50" hidden="1" outlineLevel="1">
      <c r="A870" t="s">
        <v>2529</v>
      </c>
      <c r="B870" t="s">
        <v>2923</v>
      </c>
      <c r="C870" s="1">
        <f t="shared" si="326"/>
        <v>1300</v>
      </c>
      <c r="D870" s="7">
        <f>RANK(N870,(N870:P870,Q870:AE870))</f>
        <v>2</v>
      </c>
      <c r="E870" s="7">
        <f>RANK(O870,(N870:P870,Q870:AE870))</f>
        <v>1</v>
      </c>
      <c r="F870" s="7">
        <f>IF(P870&gt;0,RANK(P870,(N870:P870,Q870:AE870)),0)</f>
        <v>0</v>
      </c>
      <c r="G870" s="1">
        <f t="shared" si="315"/>
        <v>294</v>
      </c>
      <c r="H870" s="2">
        <f t="shared" si="316"/>
        <v>0.22615384615384615</v>
      </c>
      <c r="I870" s="2"/>
      <c r="J870" s="2">
        <f t="shared" si="327"/>
        <v>0.37307692307692308</v>
      </c>
      <c r="K870" s="2">
        <f t="shared" si="328"/>
        <v>0.59923076923076923</v>
      </c>
      <c r="L870" s="2">
        <f t="shared" si="329"/>
        <v>0</v>
      </c>
      <c r="M870" s="2">
        <f t="shared" si="330"/>
        <v>2.7692307692307683E-2</v>
      </c>
      <c r="N870" s="1">
        <v>485</v>
      </c>
      <c r="O870" s="1">
        <v>779</v>
      </c>
      <c r="R870" s="1">
        <v>16</v>
      </c>
      <c r="U870" s="1">
        <v>20</v>
      </c>
      <c r="AG870" s="7">
        <f>IF(Q870&gt;0,RANK(Q870,(N870:P870,Q870:AE870)),0)</f>
        <v>0</v>
      </c>
      <c r="AH870" s="7">
        <f>IF(R870&gt;0,RANK(R870,(N870:P870,Q870:AE870)),0)</f>
        <v>4</v>
      </c>
      <c r="AI870" s="7">
        <f>IF(T870&gt;0,RANK(T870,(N870:P870,Q870:AE870)),0)</f>
        <v>0</v>
      </c>
      <c r="AJ870" s="7">
        <f>IF(S870&gt;0,RANK(S870,(N870:P870,Q870:AE870)),0)</f>
        <v>0</v>
      </c>
      <c r="AK870" s="2">
        <f t="shared" si="331"/>
        <v>0</v>
      </c>
      <c r="AL870" s="2">
        <f t="shared" si="332"/>
        <v>1.2307692307692308E-2</v>
      </c>
      <c r="AM870" s="2">
        <f t="shared" si="333"/>
        <v>0</v>
      </c>
      <c r="AN870" s="2">
        <f t="shared" si="334"/>
        <v>0</v>
      </c>
      <c r="AP870" t="s">
        <v>2529</v>
      </c>
      <c r="AQ870" t="s">
        <v>2923</v>
      </c>
      <c r="AR870">
        <v>1</v>
      </c>
      <c r="AT870" s="104">
        <v>20</v>
      </c>
      <c r="AU870" s="102">
        <v>81</v>
      </c>
      <c r="AV870" s="108">
        <f t="shared" si="335"/>
        <v>20081</v>
      </c>
      <c r="AX870" s="7" t="s">
        <v>538</v>
      </c>
    </row>
    <row r="871" spans="1:50" hidden="1" outlineLevel="1">
      <c r="A871" t="s">
        <v>1484</v>
      </c>
      <c r="B871" t="s">
        <v>2923</v>
      </c>
      <c r="C871" s="1">
        <f t="shared" si="326"/>
        <v>841</v>
      </c>
      <c r="D871" s="7">
        <f>RANK(N871,(N871:P871,Q871:AE871))</f>
        <v>2</v>
      </c>
      <c r="E871" s="7">
        <f>RANK(O871,(N871:P871,Q871:AE871))</f>
        <v>1</v>
      </c>
      <c r="F871" s="7">
        <f>IF(P871&gt;0,RANK(P871,(N871:P871,Q871:AE871)),0)</f>
        <v>0</v>
      </c>
      <c r="G871" s="1">
        <f t="shared" si="315"/>
        <v>215</v>
      </c>
      <c r="H871" s="2">
        <f t="shared" si="316"/>
        <v>0.25564803804994057</v>
      </c>
      <c r="I871" s="2"/>
      <c r="J871" s="2">
        <f t="shared" si="327"/>
        <v>0.35909631391200952</v>
      </c>
      <c r="K871" s="2">
        <f t="shared" si="328"/>
        <v>0.6147443519619501</v>
      </c>
      <c r="L871" s="2">
        <f t="shared" si="329"/>
        <v>0</v>
      </c>
      <c r="M871" s="2">
        <f t="shared" si="330"/>
        <v>2.6159334126040323E-2</v>
      </c>
      <c r="N871" s="1">
        <v>302</v>
      </c>
      <c r="O871" s="1">
        <v>517</v>
      </c>
      <c r="R871" s="1">
        <v>6</v>
      </c>
      <c r="U871" s="1">
        <v>16</v>
      </c>
      <c r="AG871" s="7">
        <f>IF(Q871&gt;0,RANK(Q871,(N871:P871,Q871:AE871)),0)</f>
        <v>0</v>
      </c>
      <c r="AH871" s="7">
        <f>IF(R871&gt;0,RANK(R871,(N871:P871,Q871:AE871)),0)</f>
        <v>4</v>
      </c>
      <c r="AI871" s="7">
        <f>IF(T871&gt;0,RANK(T871,(N871:P871,Q871:AE871)),0)</f>
        <v>0</v>
      </c>
      <c r="AJ871" s="7">
        <f>IF(S871&gt;0,RANK(S871,(N871:P871,Q871:AE871)),0)</f>
        <v>0</v>
      </c>
      <c r="AK871" s="2">
        <f t="shared" si="331"/>
        <v>0</v>
      </c>
      <c r="AL871" s="2">
        <f t="shared" si="332"/>
        <v>7.1343638525564806E-3</v>
      </c>
      <c r="AM871" s="2">
        <f t="shared" si="333"/>
        <v>0</v>
      </c>
      <c r="AN871" s="2">
        <f t="shared" si="334"/>
        <v>0</v>
      </c>
      <c r="AP871" t="s">
        <v>1484</v>
      </c>
      <c r="AQ871" t="s">
        <v>2923</v>
      </c>
      <c r="AR871">
        <v>1</v>
      </c>
      <c r="AT871" s="104">
        <v>20</v>
      </c>
      <c r="AU871" s="102">
        <v>83</v>
      </c>
      <c r="AV871" s="108">
        <f t="shared" si="335"/>
        <v>20083</v>
      </c>
      <c r="AX871" s="7" t="s">
        <v>538</v>
      </c>
    </row>
    <row r="872" spans="1:50" hidden="1" outlineLevel="1">
      <c r="A872" t="s">
        <v>868</v>
      </c>
      <c r="B872" t="s">
        <v>2923</v>
      </c>
      <c r="C872" s="1">
        <f t="shared" si="326"/>
        <v>4233</v>
      </c>
      <c r="D872" s="7">
        <f>RANK(N872,(N872:P872,Q872:AE872))</f>
        <v>1</v>
      </c>
      <c r="E872" s="7">
        <f>RANK(O872,(N872:P872,Q872:AE872))</f>
        <v>2</v>
      </c>
      <c r="F872" s="7">
        <f>IF(P872&gt;0,RANK(P872,(N872:P872,Q872:AE872)),0)</f>
        <v>0</v>
      </c>
      <c r="G872" s="1">
        <f t="shared" si="315"/>
        <v>831</v>
      </c>
      <c r="H872" s="2">
        <f t="shared" si="316"/>
        <v>0.19631467044649184</v>
      </c>
      <c r="I872" s="2"/>
      <c r="J872" s="2">
        <f t="shared" si="327"/>
        <v>0.57665957949444835</v>
      </c>
      <c r="K872" s="2">
        <f t="shared" si="328"/>
        <v>0.38034490904795654</v>
      </c>
      <c r="L872" s="2">
        <f t="shared" si="329"/>
        <v>0</v>
      </c>
      <c r="M872" s="2">
        <f t="shared" si="330"/>
        <v>4.2995511457595115E-2</v>
      </c>
      <c r="N872" s="1">
        <v>2441</v>
      </c>
      <c r="O872" s="1">
        <v>1610</v>
      </c>
      <c r="R872" s="1">
        <v>78</v>
      </c>
      <c r="U872" s="1">
        <v>104</v>
      </c>
      <c r="AG872" s="7">
        <f>IF(Q872&gt;0,RANK(Q872,(N872:P872,Q872:AE872)),0)</f>
        <v>0</v>
      </c>
      <c r="AH872" s="7">
        <f>IF(R872&gt;0,RANK(R872,(N872:P872,Q872:AE872)),0)</f>
        <v>4</v>
      </c>
      <c r="AI872" s="7">
        <f>IF(T872&gt;0,RANK(T872,(N872:P872,Q872:AE872)),0)</f>
        <v>0</v>
      </c>
      <c r="AJ872" s="7">
        <f>IF(S872&gt;0,RANK(S872,(N872:P872,Q872:AE872)),0)</f>
        <v>0</v>
      </c>
      <c r="AK872" s="2">
        <f t="shared" si="331"/>
        <v>0</v>
      </c>
      <c r="AL872" s="2">
        <f t="shared" si="332"/>
        <v>1.8426647767540751E-2</v>
      </c>
      <c r="AM872" s="2">
        <f t="shared" si="333"/>
        <v>0</v>
      </c>
      <c r="AN872" s="2">
        <f t="shared" si="334"/>
        <v>0</v>
      </c>
      <c r="AP872" t="s">
        <v>868</v>
      </c>
      <c r="AQ872" t="s">
        <v>2923</v>
      </c>
      <c r="AR872">
        <v>2</v>
      </c>
      <c r="AT872" s="104">
        <v>20</v>
      </c>
      <c r="AU872" s="102">
        <v>85</v>
      </c>
      <c r="AV872" s="108">
        <f t="shared" si="335"/>
        <v>20085</v>
      </c>
      <c r="AX872" s="7" t="s">
        <v>538</v>
      </c>
    </row>
    <row r="873" spans="1:50" hidden="1" outlineLevel="1">
      <c r="A873" t="s">
        <v>588</v>
      </c>
      <c r="B873" t="s">
        <v>2923</v>
      </c>
      <c r="C873" s="1">
        <f t="shared" si="326"/>
        <v>6474</v>
      </c>
      <c r="D873" s="7">
        <f>RANK(N873,(N873:P873,Q873:AE873))</f>
        <v>1</v>
      </c>
      <c r="E873" s="7">
        <f>RANK(O873,(N873:P873,Q873:AE873))</f>
        <v>2</v>
      </c>
      <c r="F873" s="7">
        <f>IF(P873&gt;0,RANK(P873,(N873:P873,Q873:AE873)),0)</f>
        <v>0</v>
      </c>
      <c r="G873" s="1">
        <f t="shared" si="315"/>
        <v>1056</v>
      </c>
      <c r="H873" s="2">
        <f t="shared" si="316"/>
        <v>0.16311399443929564</v>
      </c>
      <c r="I873" s="2"/>
      <c r="J873" s="2">
        <f t="shared" si="327"/>
        <v>0.56039542786530738</v>
      </c>
      <c r="K873" s="2">
        <f t="shared" si="328"/>
        <v>0.39728143342601174</v>
      </c>
      <c r="L873" s="2">
        <f t="shared" si="329"/>
        <v>0</v>
      </c>
      <c r="M873" s="2">
        <f t="shared" si="330"/>
        <v>4.2323138708680874E-2</v>
      </c>
      <c r="N873" s="1">
        <v>3628</v>
      </c>
      <c r="O873" s="1">
        <v>2572</v>
      </c>
      <c r="R873" s="1">
        <v>175</v>
      </c>
      <c r="U873" s="1">
        <v>99</v>
      </c>
      <c r="AG873" s="7">
        <f>IF(Q873&gt;0,RANK(Q873,(N873:P873,Q873:AE873)),0)</f>
        <v>0</v>
      </c>
      <c r="AH873" s="7">
        <f>IF(R873&gt;0,RANK(R873,(N873:P873,Q873:AE873)),0)</f>
        <v>3</v>
      </c>
      <c r="AI873" s="7">
        <f>IF(T873&gt;0,RANK(T873,(N873:P873,Q873:AE873)),0)</f>
        <v>0</v>
      </c>
      <c r="AJ873" s="7">
        <f>IF(S873&gt;0,RANK(S873,(N873:P873,Q873:AE873)),0)</f>
        <v>0</v>
      </c>
      <c r="AK873" s="2">
        <f t="shared" si="331"/>
        <v>0</v>
      </c>
      <c r="AL873" s="2">
        <f t="shared" si="332"/>
        <v>2.7031201729996911E-2</v>
      </c>
      <c r="AM873" s="2">
        <f t="shared" si="333"/>
        <v>0</v>
      </c>
      <c r="AN873" s="2">
        <f t="shared" si="334"/>
        <v>0</v>
      </c>
      <c r="AP873" t="s">
        <v>588</v>
      </c>
      <c r="AQ873" t="s">
        <v>2923</v>
      </c>
      <c r="AR873">
        <v>2</v>
      </c>
      <c r="AT873" s="104">
        <v>20</v>
      </c>
      <c r="AU873" s="102">
        <v>87</v>
      </c>
      <c r="AV873" s="108">
        <f t="shared" si="335"/>
        <v>20087</v>
      </c>
      <c r="AX873" s="7" t="s">
        <v>538</v>
      </c>
    </row>
    <row r="874" spans="1:50" hidden="1" outlineLevel="1">
      <c r="A874" t="s">
        <v>1485</v>
      </c>
      <c r="B874" t="s">
        <v>2923</v>
      </c>
      <c r="C874" s="1">
        <f t="shared" si="326"/>
        <v>1416</v>
      </c>
      <c r="D874" s="7">
        <f>RANK(N874,(N874:P874,Q874:AE874))</f>
        <v>2</v>
      </c>
      <c r="E874" s="7">
        <f>RANK(O874,(N874:P874,Q874:AE874))</f>
        <v>1</v>
      </c>
      <c r="F874" s="7">
        <f>IF(P874&gt;0,RANK(P874,(N874:P874,Q874:AE874)),0)</f>
        <v>0</v>
      </c>
      <c r="G874" s="1">
        <f t="shared" si="315"/>
        <v>71</v>
      </c>
      <c r="H874" s="2">
        <f t="shared" si="316"/>
        <v>5.014124293785311E-2</v>
      </c>
      <c r="I874" s="2"/>
      <c r="J874" s="2">
        <f t="shared" si="327"/>
        <v>0.46045197740112992</v>
      </c>
      <c r="K874" s="2">
        <f t="shared" si="328"/>
        <v>0.51059322033898302</v>
      </c>
      <c r="L874" s="2">
        <f t="shared" si="329"/>
        <v>0</v>
      </c>
      <c r="M874" s="2">
        <f t="shared" si="330"/>
        <v>2.8954802259887003E-2</v>
      </c>
      <c r="N874" s="1">
        <v>652</v>
      </c>
      <c r="O874" s="1">
        <v>723</v>
      </c>
      <c r="R874" s="1">
        <v>14</v>
      </c>
      <c r="U874" s="1">
        <v>27</v>
      </c>
      <c r="AG874" s="7">
        <f>IF(Q874&gt;0,RANK(Q874,(N874:P874,Q874:AE874)),0)</f>
        <v>0</v>
      </c>
      <c r="AH874" s="7">
        <f>IF(R874&gt;0,RANK(R874,(N874:P874,Q874:AE874)),0)</f>
        <v>4</v>
      </c>
      <c r="AI874" s="7">
        <f>IF(T874&gt;0,RANK(T874,(N874:P874,Q874:AE874)),0)</f>
        <v>0</v>
      </c>
      <c r="AJ874" s="7">
        <f>IF(S874&gt;0,RANK(S874,(N874:P874,Q874:AE874)),0)</f>
        <v>0</v>
      </c>
      <c r="AK874" s="2">
        <f t="shared" si="331"/>
        <v>0</v>
      </c>
      <c r="AL874" s="2">
        <f t="shared" si="332"/>
        <v>9.887005649717515E-3</v>
      </c>
      <c r="AM874" s="2">
        <f t="shared" si="333"/>
        <v>0</v>
      </c>
      <c r="AN874" s="2">
        <f t="shared" si="334"/>
        <v>0</v>
      </c>
      <c r="AP874" t="s">
        <v>1485</v>
      </c>
      <c r="AQ874" t="s">
        <v>2923</v>
      </c>
      <c r="AR874">
        <v>1</v>
      </c>
      <c r="AT874" s="104">
        <v>20</v>
      </c>
      <c r="AU874" s="102">
        <v>89</v>
      </c>
      <c r="AV874" s="108">
        <f t="shared" si="335"/>
        <v>20089</v>
      </c>
      <c r="AX874" s="7" t="s">
        <v>538</v>
      </c>
    </row>
    <row r="875" spans="1:50" hidden="1" outlineLevel="1">
      <c r="A875" t="s">
        <v>1538</v>
      </c>
      <c r="B875" t="s">
        <v>2923</v>
      </c>
      <c r="C875" s="1">
        <f t="shared" si="326"/>
        <v>166095</v>
      </c>
      <c r="D875" s="7">
        <f>RANK(N875,(N875:P875,Q875:AE875))</f>
        <v>2</v>
      </c>
      <c r="E875" s="7">
        <f>RANK(O875,(N875:P875,Q875:AE875))</f>
        <v>1</v>
      </c>
      <c r="F875" s="7">
        <f>IF(P875&gt;0,RANK(P875,(N875:P875,Q875:AE875)),0)</f>
        <v>0</v>
      </c>
      <c r="G875" s="1">
        <f t="shared" si="315"/>
        <v>9993</v>
      </c>
      <c r="H875" s="2">
        <f t="shared" si="316"/>
        <v>6.0164363767723293E-2</v>
      </c>
      <c r="I875" s="2"/>
      <c r="J875" s="2">
        <f t="shared" si="327"/>
        <v>0.46324693699388902</v>
      </c>
      <c r="K875" s="2">
        <f t="shared" si="328"/>
        <v>0.52341130076161235</v>
      </c>
      <c r="L875" s="2">
        <f t="shared" si="329"/>
        <v>0</v>
      </c>
      <c r="M875" s="2">
        <f t="shared" si="330"/>
        <v>1.3341762244498678E-2</v>
      </c>
      <c r="N875" s="1">
        <v>76943</v>
      </c>
      <c r="O875" s="1">
        <v>86936</v>
      </c>
      <c r="R875" s="1">
        <v>1321</v>
      </c>
      <c r="U875" s="1">
        <v>895</v>
      </c>
      <c r="AG875" s="7">
        <f>IF(Q875&gt;0,RANK(Q875,(N875:P875,Q875:AE875)),0)</f>
        <v>0</v>
      </c>
      <c r="AH875" s="7">
        <f>IF(R875&gt;0,RANK(R875,(N875:P875,Q875:AE875)),0)</f>
        <v>3</v>
      </c>
      <c r="AI875" s="7">
        <f>IF(T875&gt;0,RANK(T875,(N875:P875,Q875:AE875)),0)</f>
        <v>0</v>
      </c>
      <c r="AJ875" s="7">
        <f>IF(S875&gt;0,RANK(S875,(N875:P875,Q875:AE875)),0)</f>
        <v>0</v>
      </c>
      <c r="AK875" s="2">
        <f t="shared" si="331"/>
        <v>0</v>
      </c>
      <c r="AL875" s="2">
        <f t="shared" si="332"/>
        <v>7.9532797495409247E-3</v>
      </c>
      <c r="AM875" s="2">
        <f t="shared" si="333"/>
        <v>0</v>
      </c>
      <c r="AN875" s="2">
        <f t="shared" si="334"/>
        <v>0</v>
      </c>
      <c r="AP875" t="s">
        <v>1538</v>
      </c>
      <c r="AQ875" t="s">
        <v>2923</v>
      </c>
      <c r="AR875">
        <v>3</v>
      </c>
      <c r="AT875" s="104">
        <v>20</v>
      </c>
      <c r="AU875" s="102">
        <v>91</v>
      </c>
      <c r="AV875" s="108">
        <f t="shared" si="335"/>
        <v>20091</v>
      </c>
      <c r="AX875" s="7" t="s">
        <v>538</v>
      </c>
    </row>
    <row r="876" spans="1:50" hidden="1" outlineLevel="1">
      <c r="A876" t="s">
        <v>1282</v>
      </c>
      <c r="B876" t="s">
        <v>2923</v>
      </c>
      <c r="C876" s="1">
        <f t="shared" si="326"/>
        <v>1148</v>
      </c>
      <c r="D876" s="7">
        <f>RANK(N876,(N876:P876,Q876:AE876))</f>
        <v>2</v>
      </c>
      <c r="E876" s="7">
        <f>RANK(O876,(N876:P876,Q876:AE876))</f>
        <v>1</v>
      </c>
      <c r="F876" s="7">
        <f>IF(P876&gt;0,RANK(P876,(N876:P876,Q876:AE876)),0)</f>
        <v>0</v>
      </c>
      <c r="G876" s="1">
        <f t="shared" si="315"/>
        <v>133</v>
      </c>
      <c r="H876" s="2">
        <f t="shared" si="316"/>
        <v>0.11585365853658537</v>
      </c>
      <c r="I876" s="2"/>
      <c r="J876" s="2">
        <f t="shared" si="327"/>
        <v>0.43815331010452963</v>
      </c>
      <c r="K876" s="2">
        <f t="shared" si="328"/>
        <v>0.55400696864111498</v>
      </c>
      <c r="L876" s="2">
        <f t="shared" si="329"/>
        <v>0</v>
      </c>
      <c r="M876" s="2">
        <f t="shared" si="330"/>
        <v>7.8397212543553918E-3</v>
      </c>
      <c r="N876" s="1">
        <v>503</v>
      </c>
      <c r="O876" s="1">
        <v>636</v>
      </c>
      <c r="R876" s="1">
        <v>4</v>
      </c>
      <c r="U876" s="1">
        <v>5</v>
      </c>
      <c r="AG876" s="7">
        <f>IF(Q876&gt;0,RANK(Q876,(N876:P876,Q876:AE876)),0)</f>
        <v>0</v>
      </c>
      <c r="AH876" s="7">
        <f>IF(R876&gt;0,RANK(R876,(N876:P876,Q876:AE876)),0)</f>
        <v>4</v>
      </c>
      <c r="AI876" s="7">
        <f>IF(T876&gt;0,RANK(T876,(N876:P876,Q876:AE876)),0)</f>
        <v>0</v>
      </c>
      <c r="AJ876" s="7">
        <f>IF(S876&gt;0,RANK(S876,(N876:P876,Q876:AE876)),0)</f>
        <v>0</v>
      </c>
      <c r="AK876" s="2">
        <f t="shared" si="331"/>
        <v>0</v>
      </c>
      <c r="AL876" s="2">
        <f t="shared" si="332"/>
        <v>3.4843205574912892E-3</v>
      </c>
      <c r="AM876" s="2">
        <f t="shared" si="333"/>
        <v>0</v>
      </c>
      <c r="AN876" s="2">
        <f t="shared" si="334"/>
        <v>0</v>
      </c>
      <c r="AP876" t="s">
        <v>1282</v>
      </c>
      <c r="AQ876" t="s">
        <v>2923</v>
      </c>
      <c r="AR876">
        <v>1</v>
      </c>
      <c r="AT876" s="104">
        <v>20</v>
      </c>
      <c r="AU876" s="102">
        <v>93</v>
      </c>
      <c r="AV876" s="108">
        <f t="shared" si="335"/>
        <v>20093</v>
      </c>
      <c r="AX876" s="7" t="s">
        <v>538</v>
      </c>
    </row>
    <row r="877" spans="1:50" hidden="1" outlineLevel="1">
      <c r="A877" t="s">
        <v>2194</v>
      </c>
      <c r="B877" t="s">
        <v>2923</v>
      </c>
      <c r="C877" s="1">
        <f t="shared" si="326"/>
        <v>2981</v>
      </c>
      <c r="D877" s="7">
        <f>RANK(N877,(N877:P877,Q877:AE877))</f>
        <v>2</v>
      </c>
      <c r="E877" s="7">
        <f>RANK(O877,(N877:P877,Q877:AE877))</f>
        <v>1</v>
      </c>
      <c r="F877" s="7">
        <f>IF(P877&gt;0,RANK(P877,(N877:P877,Q877:AE877)),0)</f>
        <v>0</v>
      </c>
      <c r="G877" s="1">
        <f t="shared" si="315"/>
        <v>224</v>
      </c>
      <c r="H877" s="2">
        <f t="shared" si="316"/>
        <v>7.5142569607514254E-2</v>
      </c>
      <c r="I877" s="2"/>
      <c r="J877" s="2">
        <f t="shared" si="327"/>
        <v>0.45018450184501846</v>
      </c>
      <c r="K877" s="2">
        <f t="shared" si="328"/>
        <v>0.52532707145253266</v>
      </c>
      <c r="L877" s="2">
        <f t="shared" si="329"/>
        <v>0</v>
      </c>
      <c r="M877" s="2">
        <f t="shared" si="330"/>
        <v>2.4488426702448884E-2</v>
      </c>
      <c r="N877" s="1">
        <v>1342</v>
      </c>
      <c r="O877" s="1">
        <v>1566</v>
      </c>
      <c r="R877" s="1">
        <v>31</v>
      </c>
      <c r="U877" s="1">
        <v>42</v>
      </c>
      <c r="AG877" s="7">
        <f>IF(Q877&gt;0,RANK(Q877,(N877:P877,Q877:AE877)),0)</f>
        <v>0</v>
      </c>
      <c r="AH877" s="7">
        <f>IF(R877&gt;0,RANK(R877,(N877:P877,Q877:AE877)),0)</f>
        <v>4</v>
      </c>
      <c r="AI877" s="7">
        <f>IF(T877&gt;0,RANK(T877,(N877:P877,Q877:AE877)),0)</f>
        <v>0</v>
      </c>
      <c r="AJ877" s="7">
        <f>IF(S877&gt;0,RANK(S877,(N877:P877,Q877:AE877)),0)</f>
        <v>0</v>
      </c>
      <c r="AK877" s="2">
        <f t="shared" si="331"/>
        <v>0</v>
      </c>
      <c r="AL877" s="2">
        <f t="shared" si="332"/>
        <v>1.039919490103992E-2</v>
      </c>
      <c r="AM877" s="2">
        <f t="shared" si="333"/>
        <v>0</v>
      </c>
      <c r="AN877" s="2">
        <f t="shared" si="334"/>
        <v>0</v>
      </c>
      <c r="AP877" t="s">
        <v>2194</v>
      </c>
      <c r="AQ877" t="s">
        <v>2923</v>
      </c>
      <c r="AR877">
        <v>4</v>
      </c>
      <c r="AT877" s="104">
        <v>20</v>
      </c>
      <c r="AU877" s="102">
        <v>95</v>
      </c>
      <c r="AV877" s="108">
        <f t="shared" si="335"/>
        <v>20095</v>
      </c>
      <c r="AX877" s="7" t="s">
        <v>538</v>
      </c>
    </row>
    <row r="878" spans="1:50" hidden="1" outlineLevel="1">
      <c r="A878" t="s">
        <v>1118</v>
      </c>
      <c r="B878" t="s">
        <v>2923</v>
      </c>
      <c r="C878" s="1">
        <f t="shared" si="326"/>
        <v>1235</v>
      </c>
      <c r="D878" s="7">
        <f>RANK(N878,(N878:P878,Q878:AE878))</f>
        <v>2</v>
      </c>
      <c r="E878" s="7">
        <f>RANK(O878,(N878:P878,Q878:AE878))</f>
        <v>1</v>
      </c>
      <c r="F878" s="7">
        <f>IF(P878&gt;0,RANK(P878,(N878:P878,Q878:AE878)),0)</f>
        <v>0</v>
      </c>
      <c r="G878" s="1">
        <f t="shared" si="315"/>
        <v>217</v>
      </c>
      <c r="H878" s="2">
        <f t="shared" si="316"/>
        <v>0.1757085020242915</v>
      </c>
      <c r="I878" s="2"/>
      <c r="J878" s="2">
        <f t="shared" si="327"/>
        <v>0.40242914979757083</v>
      </c>
      <c r="K878" s="2">
        <f t="shared" si="328"/>
        <v>0.57813765182186239</v>
      </c>
      <c r="L878" s="2">
        <f t="shared" si="329"/>
        <v>0</v>
      </c>
      <c r="M878" s="2">
        <f t="shared" si="330"/>
        <v>1.9433198380566785E-2</v>
      </c>
      <c r="N878" s="1">
        <v>497</v>
      </c>
      <c r="O878" s="1">
        <v>714</v>
      </c>
      <c r="R878" s="1">
        <v>10</v>
      </c>
      <c r="U878" s="1">
        <v>14</v>
      </c>
      <c r="AG878" s="7">
        <f>IF(Q878&gt;0,RANK(Q878,(N878:P878,Q878:AE878)),0)</f>
        <v>0</v>
      </c>
      <c r="AH878" s="7">
        <f>IF(R878&gt;0,RANK(R878,(N878:P878,Q878:AE878)),0)</f>
        <v>4</v>
      </c>
      <c r="AI878" s="7">
        <f>IF(T878&gt;0,RANK(T878,(N878:P878,Q878:AE878)),0)</f>
        <v>0</v>
      </c>
      <c r="AJ878" s="7">
        <f>IF(S878&gt;0,RANK(S878,(N878:P878,Q878:AE878)),0)</f>
        <v>0</v>
      </c>
      <c r="AK878" s="2">
        <f t="shared" si="331"/>
        <v>0</v>
      </c>
      <c r="AL878" s="2">
        <f t="shared" si="332"/>
        <v>8.0971659919028341E-3</v>
      </c>
      <c r="AM878" s="2">
        <f t="shared" si="333"/>
        <v>0</v>
      </c>
      <c r="AN878" s="2">
        <f t="shared" si="334"/>
        <v>0</v>
      </c>
      <c r="AP878" t="s">
        <v>1118</v>
      </c>
      <c r="AQ878" t="s">
        <v>2923</v>
      </c>
      <c r="AR878">
        <v>1</v>
      </c>
      <c r="AT878" s="104">
        <v>20</v>
      </c>
      <c r="AU878" s="102">
        <v>97</v>
      </c>
      <c r="AV878" s="108">
        <f t="shared" si="335"/>
        <v>20097</v>
      </c>
      <c r="AX878" s="7" t="s">
        <v>538</v>
      </c>
    </row>
    <row r="879" spans="1:50" hidden="1" outlineLevel="1">
      <c r="A879" t="s">
        <v>321</v>
      </c>
      <c r="B879" t="s">
        <v>2923</v>
      </c>
      <c r="C879" s="1">
        <f t="shared" si="326"/>
        <v>7026</v>
      </c>
      <c r="D879" s="7">
        <f>RANK(N879,(N879:P879,Q879:AE879))</f>
        <v>1</v>
      </c>
      <c r="E879" s="7">
        <f>RANK(O879,(N879:P879,Q879:AE879))</f>
        <v>2</v>
      </c>
      <c r="F879" s="7">
        <f>IF(P879&gt;0,RANK(P879,(N879:P879,Q879:AE879)),0)</f>
        <v>0</v>
      </c>
      <c r="G879" s="1">
        <f t="shared" si="315"/>
        <v>1094</v>
      </c>
      <c r="H879" s="2">
        <f t="shared" si="316"/>
        <v>0.15570737261599774</v>
      </c>
      <c r="I879" s="2"/>
      <c r="J879" s="2">
        <f t="shared" si="327"/>
        <v>0.56874466268146884</v>
      </c>
      <c r="K879" s="2">
        <f t="shared" si="328"/>
        <v>0.41303729006547113</v>
      </c>
      <c r="L879" s="2">
        <f t="shared" si="329"/>
        <v>0</v>
      </c>
      <c r="M879" s="2">
        <f t="shared" si="330"/>
        <v>1.8218047253060032E-2</v>
      </c>
      <c r="N879" s="1">
        <v>3996</v>
      </c>
      <c r="O879" s="1">
        <v>2902</v>
      </c>
      <c r="R879" s="1">
        <v>82</v>
      </c>
      <c r="U879" s="1">
        <v>46</v>
      </c>
      <c r="AG879" s="7">
        <f>IF(Q879&gt;0,RANK(Q879,(N879:P879,Q879:AE879)),0)</f>
        <v>0</v>
      </c>
      <c r="AH879" s="7">
        <f>IF(R879&gt;0,RANK(R879,(N879:P879,Q879:AE879)),0)</f>
        <v>3</v>
      </c>
      <c r="AI879" s="7">
        <f>IF(T879&gt;0,RANK(T879,(N879:P879,Q879:AE879)),0)</f>
        <v>0</v>
      </c>
      <c r="AJ879" s="7">
        <f>IF(S879&gt;0,RANK(S879,(N879:P879,Q879:AE879)),0)</f>
        <v>0</v>
      </c>
      <c r="AK879" s="2">
        <f t="shared" si="331"/>
        <v>0</v>
      </c>
      <c r="AL879" s="2">
        <f t="shared" si="332"/>
        <v>1.1670936521491603E-2</v>
      </c>
      <c r="AM879" s="2">
        <f t="shared" si="333"/>
        <v>0</v>
      </c>
      <c r="AN879" s="2">
        <f t="shared" si="334"/>
        <v>0</v>
      </c>
      <c r="AP879" t="s">
        <v>321</v>
      </c>
      <c r="AQ879" t="s">
        <v>2923</v>
      </c>
      <c r="AR879">
        <v>2</v>
      </c>
      <c r="AT879" s="104">
        <v>20</v>
      </c>
      <c r="AU879" s="102">
        <v>99</v>
      </c>
      <c r="AV879" s="108">
        <f t="shared" si="335"/>
        <v>20099</v>
      </c>
      <c r="AX879" s="7" t="s">
        <v>538</v>
      </c>
    </row>
    <row r="880" spans="1:50" hidden="1" outlineLevel="1">
      <c r="A880" t="s">
        <v>105</v>
      </c>
      <c r="B880" t="s">
        <v>2923</v>
      </c>
      <c r="C880" s="1">
        <f t="shared" si="326"/>
        <v>841</v>
      </c>
      <c r="D880" s="7">
        <f>RANK(N880,(N880:P880,Q880:AE880))</f>
        <v>2</v>
      </c>
      <c r="E880" s="7">
        <f>RANK(O880,(N880:P880,Q880:AE880))</f>
        <v>1</v>
      </c>
      <c r="F880" s="7">
        <f>IF(P880&gt;0,RANK(P880,(N880:P880,Q880:AE880)),0)</f>
        <v>0</v>
      </c>
      <c r="G880" s="1">
        <f t="shared" si="315"/>
        <v>6</v>
      </c>
      <c r="H880" s="2">
        <f t="shared" si="316"/>
        <v>7.1343638525564806E-3</v>
      </c>
      <c r="I880" s="2"/>
      <c r="J880" s="2">
        <f t="shared" si="327"/>
        <v>0.48394768133174793</v>
      </c>
      <c r="K880" s="2">
        <f t="shared" si="328"/>
        <v>0.49108204518430437</v>
      </c>
      <c r="L880" s="2">
        <f t="shared" si="329"/>
        <v>0</v>
      </c>
      <c r="M880" s="2">
        <f t="shared" si="330"/>
        <v>2.4970273483947703E-2</v>
      </c>
      <c r="N880" s="1">
        <v>407</v>
      </c>
      <c r="O880" s="1">
        <v>413</v>
      </c>
      <c r="R880" s="1">
        <v>8</v>
      </c>
      <c r="U880" s="1">
        <v>13</v>
      </c>
      <c r="AG880" s="7">
        <f>IF(Q880&gt;0,RANK(Q880,(N880:P880,Q880:AE880)),0)</f>
        <v>0</v>
      </c>
      <c r="AH880" s="7">
        <f>IF(R880&gt;0,RANK(R880,(N880:P880,Q880:AE880)),0)</f>
        <v>4</v>
      </c>
      <c r="AI880" s="7">
        <f>IF(T880&gt;0,RANK(T880,(N880:P880,Q880:AE880)),0)</f>
        <v>0</v>
      </c>
      <c r="AJ880" s="7">
        <f>IF(S880&gt;0,RANK(S880,(N880:P880,Q880:AE880)),0)</f>
        <v>0</v>
      </c>
      <c r="AK880" s="2">
        <f t="shared" si="331"/>
        <v>0</v>
      </c>
      <c r="AL880" s="2">
        <f t="shared" si="332"/>
        <v>9.512485136741973E-3</v>
      </c>
      <c r="AM880" s="2">
        <f t="shared" si="333"/>
        <v>0</v>
      </c>
      <c r="AN880" s="2">
        <f t="shared" si="334"/>
        <v>0</v>
      </c>
      <c r="AP880" t="s">
        <v>105</v>
      </c>
      <c r="AQ880" t="s">
        <v>2923</v>
      </c>
      <c r="AR880">
        <v>1</v>
      </c>
      <c r="AT880" s="104">
        <v>20</v>
      </c>
      <c r="AU880" s="102">
        <v>101</v>
      </c>
      <c r="AV880" s="108">
        <f t="shared" si="335"/>
        <v>20101</v>
      </c>
      <c r="AX880" s="7" t="s">
        <v>538</v>
      </c>
    </row>
    <row r="881" spans="1:50" hidden="1" outlineLevel="1">
      <c r="A881" t="s">
        <v>1923</v>
      </c>
      <c r="B881" t="s">
        <v>2923</v>
      </c>
      <c r="C881" s="1">
        <f t="shared" si="326"/>
        <v>16651</v>
      </c>
      <c r="D881" s="7">
        <f>RANK(N881,(N881:P881,Q881:AE881))</f>
        <v>1</v>
      </c>
      <c r="E881" s="7">
        <f>RANK(O881,(N881:P881,Q881:AE881))</f>
        <v>2</v>
      </c>
      <c r="F881" s="7">
        <f>IF(P881&gt;0,RANK(P881,(N881:P881,Q881:AE881)),0)</f>
        <v>0</v>
      </c>
      <c r="G881" s="1">
        <f t="shared" si="315"/>
        <v>1585</v>
      </c>
      <c r="H881" s="2">
        <f t="shared" si="316"/>
        <v>9.5189478109422854E-2</v>
      </c>
      <c r="I881" s="2"/>
      <c r="J881" s="2">
        <f t="shared" si="327"/>
        <v>0.5352231097231398</v>
      </c>
      <c r="K881" s="2">
        <f t="shared" si="328"/>
        <v>0.44003363161371689</v>
      </c>
      <c r="L881" s="2">
        <f t="shared" si="329"/>
        <v>0</v>
      </c>
      <c r="M881" s="2">
        <f t="shared" si="330"/>
        <v>2.4743258663143308E-2</v>
      </c>
      <c r="N881" s="1">
        <v>8912</v>
      </c>
      <c r="O881" s="1">
        <v>7327</v>
      </c>
      <c r="R881" s="1">
        <v>239</v>
      </c>
      <c r="U881" s="1">
        <v>173</v>
      </c>
      <c r="AG881" s="7">
        <f>IF(Q881&gt;0,RANK(Q881,(N881:P881,Q881:AE881)),0)</f>
        <v>0</v>
      </c>
      <c r="AH881" s="7">
        <f>IF(R881&gt;0,RANK(R881,(N881:P881,Q881:AE881)),0)</f>
        <v>3</v>
      </c>
      <c r="AI881" s="7">
        <f>IF(T881&gt;0,RANK(T881,(N881:P881,Q881:AE881)),0)</f>
        <v>0</v>
      </c>
      <c r="AJ881" s="7">
        <f>IF(S881&gt;0,RANK(S881,(N881:P881,Q881:AE881)),0)</f>
        <v>0</v>
      </c>
      <c r="AK881" s="2">
        <f t="shared" si="331"/>
        <v>0</v>
      </c>
      <c r="AL881" s="2">
        <f t="shared" si="332"/>
        <v>1.4353492282745781E-2</v>
      </c>
      <c r="AM881" s="2">
        <f t="shared" si="333"/>
        <v>0</v>
      </c>
      <c r="AN881" s="2">
        <f t="shared" si="334"/>
        <v>0</v>
      </c>
      <c r="AP881" t="s">
        <v>1923</v>
      </c>
      <c r="AQ881" t="s">
        <v>2923</v>
      </c>
      <c r="AR881">
        <v>2</v>
      </c>
      <c r="AT881" s="104">
        <v>20</v>
      </c>
      <c r="AU881" s="102">
        <v>103</v>
      </c>
      <c r="AV881" s="108">
        <f t="shared" si="335"/>
        <v>20103</v>
      </c>
      <c r="AX881" s="7" t="s">
        <v>538</v>
      </c>
    </row>
    <row r="882" spans="1:50" hidden="1" outlineLevel="1">
      <c r="A882" t="s">
        <v>1988</v>
      </c>
      <c r="B882" t="s">
        <v>2923</v>
      </c>
      <c r="C882" s="1">
        <f t="shared" si="326"/>
        <v>1422</v>
      </c>
      <c r="D882" s="7">
        <f>RANK(N882,(N882:P882,Q882:AE882))</f>
        <v>1</v>
      </c>
      <c r="E882" s="7">
        <f>RANK(O882,(N882:P882,Q882:AE882))</f>
        <v>1</v>
      </c>
      <c r="F882" s="7">
        <f>IF(P882&gt;0,RANK(P882,(N882:P882,Q882:AE882)),0)</f>
        <v>0</v>
      </c>
      <c r="G882" s="1">
        <f t="shared" si="315"/>
        <v>0</v>
      </c>
      <c r="H882" s="2">
        <f t="shared" si="316"/>
        <v>0</v>
      </c>
      <c r="I882" s="2"/>
      <c r="J882" s="2">
        <f t="shared" si="327"/>
        <v>0.49226441631504925</v>
      </c>
      <c r="K882" s="2">
        <f t="shared" si="328"/>
        <v>0.49226441631504925</v>
      </c>
      <c r="L882" s="2">
        <f t="shared" si="329"/>
        <v>0</v>
      </c>
      <c r="M882" s="2">
        <f t="shared" si="330"/>
        <v>1.5471167369901506E-2</v>
      </c>
      <c r="N882" s="1">
        <v>700</v>
      </c>
      <c r="O882" s="1">
        <v>700</v>
      </c>
      <c r="R882" s="1">
        <v>8</v>
      </c>
      <c r="U882" s="1">
        <v>14</v>
      </c>
      <c r="AG882" s="7">
        <f>IF(Q882&gt;0,RANK(Q882,(N882:P882,Q882:AE882)),0)</f>
        <v>0</v>
      </c>
      <c r="AH882" s="7">
        <f>IF(R882&gt;0,RANK(R882,(N882:P882,Q882:AE882)),0)</f>
        <v>4</v>
      </c>
      <c r="AI882" s="7">
        <f>IF(T882&gt;0,RANK(T882,(N882:P882,Q882:AE882)),0)</f>
        <v>0</v>
      </c>
      <c r="AJ882" s="7">
        <f>IF(S882&gt;0,RANK(S882,(N882:P882,Q882:AE882)),0)</f>
        <v>0</v>
      </c>
      <c r="AK882" s="2">
        <f t="shared" si="331"/>
        <v>0</v>
      </c>
      <c r="AL882" s="2">
        <f t="shared" si="332"/>
        <v>5.6258790436005627E-3</v>
      </c>
      <c r="AM882" s="2">
        <f t="shared" si="333"/>
        <v>0</v>
      </c>
      <c r="AN882" s="2">
        <f t="shared" si="334"/>
        <v>0</v>
      </c>
      <c r="AP882" t="s">
        <v>1988</v>
      </c>
      <c r="AQ882" t="s">
        <v>2923</v>
      </c>
      <c r="AR882">
        <v>1</v>
      </c>
      <c r="AT882" s="104">
        <v>20</v>
      </c>
      <c r="AU882" s="102">
        <v>105</v>
      </c>
      <c r="AV882" s="108">
        <f t="shared" si="335"/>
        <v>20105</v>
      </c>
      <c r="AX882" s="7" t="s">
        <v>538</v>
      </c>
    </row>
    <row r="883" spans="1:50" hidden="1" outlineLevel="1">
      <c r="A883" t="s">
        <v>1925</v>
      </c>
      <c r="B883" t="s">
        <v>2923</v>
      </c>
      <c r="C883" s="1">
        <f t="shared" si="326"/>
        <v>3168</v>
      </c>
      <c r="D883" s="7">
        <f>RANK(N883,(N883:P883,Q883:AE883))</f>
        <v>2</v>
      </c>
      <c r="E883" s="7">
        <f>RANK(O883,(N883:P883,Q883:AE883))</f>
        <v>1</v>
      </c>
      <c r="F883" s="7">
        <f>IF(P883&gt;0,RANK(P883,(N883:P883,Q883:AE883)),0)</f>
        <v>0</v>
      </c>
      <c r="G883" s="1">
        <f t="shared" si="315"/>
        <v>10</v>
      </c>
      <c r="H883" s="2">
        <f t="shared" si="316"/>
        <v>3.1565656565656565E-3</v>
      </c>
      <c r="I883" s="2"/>
      <c r="J883" s="2">
        <f t="shared" si="327"/>
        <v>0.48484848484848486</v>
      </c>
      <c r="K883" s="2">
        <f t="shared" si="328"/>
        <v>0.4880050505050505</v>
      </c>
      <c r="L883" s="2">
        <f t="shared" si="329"/>
        <v>0</v>
      </c>
      <c r="M883" s="2">
        <f t="shared" si="330"/>
        <v>2.7146464646464641E-2</v>
      </c>
      <c r="N883" s="1">
        <v>1536</v>
      </c>
      <c r="O883" s="1">
        <v>1546</v>
      </c>
      <c r="R883" s="1">
        <v>46</v>
      </c>
      <c r="U883" s="1">
        <v>40</v>
      </c>
      <c r="AG883" s="7">
        <f>IF(Q883&gt;0,RANK(Q883,(N883:P883,Q883:AE883)),0)</f>
        <v>0</v>
      </c>
      <c r="AH883" s="7">
        <f>IF(R883&gt;0,RANK(R883,(N883:P883,Q883:AE883)),0)</f>
        <v>3</v>
      </c>
      <c r="AI883" s="7">
        <f>IF(T883&gt;0,RANK(T883,(N883:P883,Q883:AE883)),0)</f>
        <v>0</v>
      </c>
      <c r="AJ883" s="7">
        <f>IF(S883&gt;0,RANK(S883,(N883:P883,Q883:AE883)),0)</f>
        <v>0</v>
      </c>
      <c r="AK883" s="2">
        <f t="shared" si="331"/>
        <v>0</v>
      </c>
      <c r="AL883" s="2">
        <f t="shared" si="332"/>
        <v>1.452020202020202E-2</v>
      </c>
      <c r="AM883" s="2">
        <f t="shared" si="333"/>
        <v>0</v>
      </c>
      <c r="AN883" s="2">
        <f t="shared" si="334"/>
        <v>0</v>
      </c>
      <c r="AP883" t="s">
        <v>1925</v>
      </c>
      <c r="AQ883" t="s">
        <v>2923</v>
      </c>
      <c r="AR883">
        <v>2</v>
      </c>
      <c r="AT883" s="104">
        <v>20</v>
      </c>
      <c r="AU883" s="102">
        <v>107</v>
      </c>
      <c r="AV883" s="108">
        <f t="shared" si="335"/>
        <v>20107</v>
      </c>
      <c r="AX883" s="7" t="s">
        <v>538</v>
      </c>
    </row>
    <row r="884" spans="1:50" hidden="1" outlineLevel="1">
      <c r="A884" t="s">
        <v>2447</v>
      </c>
      <c r="B884" t="s">
        <v>2923</v>
      </c>
      <c r="C884" s="1">
        <f t="shared" si="326"/>
        <v>1206</v>
      </c>
      <c r="D884" s="7">
        <f>RANK(N884,(N884:P884,Q884:AE884))</f>
        <v>2</v>
      </c>
      <c r="E884" s="7">
        <f>RANK(O884,(N884:P884,Q884:AE884))</f>
        <v>1</v>
      </c>
      <c r="F884" s="7">
        <f>IF(P884&gt;0,RANK(P884,(N884:P884,Q884:AE884)),0)</f>
        <v>0</v>
      </c>
      <c r="G884" s="1">
        <f t="shared" si="315"/>
        <v>105</v>
      </c>
      <c r="H884" s="2">
        <f t="shared" si="316"/>
        <v>8.7064676616915429E-2</v>
      </c>
      <c r="I884" s="2"/>
      <c r="J884" s="2">
        <f t="shared" si="327"/>
        <v>0.44444444444444442</v>
      </c>
      <c r="K884" s="2">
        <f t="shared" si="328"/>
        <v>0.53150912106135983</v>
      </c>
      <c r="L884" s="2">
        <f t="shared" si="329"/>
        <v>0</v>
      </c>
      <c r="M884" s="2">
        <f t="shared" si="330"/>
        <v>2.4046434494195745E-2</v>
      </c>
      <c r="N884" s="1">
        <v>536</v>
      </c>
      <c r="O884" s="1">
        <v>641</v>
      </c>
      <c r="R884" s="1">
        <v>10</v>
      </c>
      <c r="U884" s="1">
        <v>19</v>
      </c>
      <c r="AG884" s="7">
        <f>IF(Q884&gt;0,RANK(Q884,(N884:P884,Q884:AE884)),0)</f>
        <v>0</v>
      </c>
      <c r="AH884" s="7">
        <f>IF(R884&gt;0,RANK(R884,(N884:P884,Q884:AE884)),0)</f>
        <v>4</v>
      </c>
      <c r="AI884" s="7">
        <f>IF(T884&gt;0,RANK(T884,(N884:P884,Q884:AE884)),0)</f>
        <v>0</v>
      </c>
      <c r="AJ884" s="7">
        <f>IF(S884&gt;0,RANK(S884,(N884:P884,Q884:AE884)),0)</f>
        <v>0</v>
      </c>
      <c r="AK884" s="2">
        <f t="shared" si="331"/>
        <v>0</v>
      </c>
      <c r="AL884" s="2">
        <f t="shared" si="332"/>
        <v>8.291873963515755E-3</v>
      </c>
      <c r="AM884" s="2">
        <f t="shared" si="333"/>
        <v>0</v>
      </c>
      <c r="AN884" s="2">
        <f t="shared" si="334"/>
        <v>0</v>
      </c>
      <c r="AP884" t="s">
        <v>2447</v>
      </c>
      <c r="AQ884" t="s">
        <v>2923</v>
      </c>
      <c r="AR884">
        <v>1</v>
      </c>
      <c r="AT884" s="104">
        <v>20</v>
      </c>
      <c r="AU884" s="102">
        <v>109</v>
      </c>
      <c r="AV884" s="108">
        <f t="shared" si="335"/>
        <v>20109</v>
      </c>
      <c r="AX884" s="7" t="s">
        <v>538</v>
      </c>
    </row>
    <row r="885" spans="1:50" hidden="1" outlineLevel="1">
      <c r="A885" t="s">
        <v>2249</v>
      </c>
      <c r="B885" t="s">
        <v>2923</v>
      </c>
      <c r="C885" s="1">
        <f t="shared" si="326"/>
        <v>10207</v>
      </c>
      <c r="D885" s="7">
        <f>RANK(N885,(N885:P885,Q885:AE885))</f>
        <v>1</v>
      </c>
      <c r="E885" s="7">
        <f>RANK(O885,(N885:P885,Q885:AE885))</f>
        <v>2</v>
      </c>
      <c r="F885" s="7">
        <f>IF(P885&gt;0,RANK(P885,(N885:P885,Q885:AE885)),0)</f>
        <v>0</v>
      </c>
      <c r="G885" s="1">
        <f t="shared" si="315"/>
        <v>2887</v>
      </c>
      <c r="H885" s="2">
        <f t="shared" si="316"/>
        <v>0.2828451062995983</v>
      </c>
      <c r="I885" s="2"/>
      <c r="J885" s="2">
        <f t="shared" si="327"/>
        <v>0.62986185950818063</v>
      </c>
      <c r="K885" s="2">
        <f t="shared" si="328"/>
        <v>0.34701675320858233</v>
      </c>
      <c r="L885" s="2">
        <f t="shared" si="329"/>
        <v>0</v>
      </c>
      <c r="M885" s="2">
        <f t="shared" si="330"/>
        <v>2.3121387283237038E-2</v>
      </c>
      <c r="N885" s="1">
        <v>6429</v>
      </c>
      <c r="O885" s="1">
        <v>3542</v>
      </c>
      <c r="R885" s="1">
        <v>120</v>
      </c>
      <c r="U885" s="1">
        <v>116</v>
      </c>
      <c r="AG885" s="7">
        <f>IF(Q885&gt;0,RANK(Q885,(N885:P885,Q885:AE885)),0)</f>
        <v>0</v>
      </c>
      <c r="AH885" s="7">
        <f>IF(R885&gt;0,RANK(R885,(N885:P885,Q885:AE885)),0)</f>
        <v>3</v>
      </c>
      <c r="AI885" s="7">
        <f>IF(T885&gt;0,RANK(T885,(N885:P885,Q885:AE885)),0)</f>
        <v>0</v>
      </c>
      <c r="AJ885" s="7">
        <f>IF(S885&gt;0,RANK(S885,(N885:P885,Q885:AE885)),0)</f>
        <v>0</v>
      </c>
      <c r="AK885" s="2">
        <f t="shared" si="331"/>
        <v>0</v>
      </c>
      <c r="AL885" s="2">
        <f t="shared" si="332"/>
        <v>1.175663760164593E-2</v>
      </c>
      <c r="AM885" s="2">
        <f t="shared" si="333"/>
        <v>0</v>
      </c>
      <c r="AN885" s="2">
        <f t="shared" si="334"/>
        <v>0</v>
      </c>
      <c r="AP885" t="s">
        <v>2249</v>
      </c>
      <c r="AQ885" t="s">
        <v>2923</v>
      </c>
      <c r="AR885">
        <v>1</v>
      </c>
      <c r="AT885" s="104">
        <v>20</v>
      </c>
      <c r="AU885" s="102">
        <v>111</v>
      </c>
      <c r="AV885" s="108">
        <f t="shared" si="335"/>
        <v>20111</v>
      </c>
      <c r="AX885" s="7" t="s">
        <v>538</v>
      </c>
    </row>
    <row r="886" spans="1:50" hidden="1" outlineLevel="1">
      <c r="A886" t="s">
        <v>1800</v>
      </c>
      <c r="B886" t="s">
        <v>2923</v>
      </c>
      <c r="C886" s="1">
        <f t="shared" si="326"/>
        <v>10139</v>
      </c>
      <c r="D886" s="7">
        <f>RANK(N886,(N886:P886,Q886:AE886))</f>
        <v>2</v>
      </c>
      <c r="E886" s="7">
        <f>RANK(O886,(N886:P886,Q886:AE886))</f>
        <v>1</v>
      </c>
      <c r="F886" s="7">
        <f>IF(P886&gt;0,RANK(P886,(N886:P886,Q886:AE886)),0)</f>
        <v>0</v>
      </c>
      <c r="G886" s="1">
        <f t="shared" si="315"/>
        <v>169</v>
      </c>
      <c r="H886" s="2">
        <f t="shared" si="316"/>
        <v>1.6668310484268666E-2</v>
      </c>
      <c r="I886" s="2"/>
      <c r="J886" s="2">
        <f t="shared" si="327"/>
        <v>0.48357826215603117</v>
      </c>
      <c r="K886" s="2">
        <f t="shared" si="328"/>
        <v>0.50024657264029981</v>
      </c>
      <c r="L886" s="2">
        <f t="shared" si="329"/>
        <v>0</v>
      </c>
      <c r="M886" s="2">
        <f t="shared" si="330"/>
        <v>1.6175165203669017E-2</v>
      </c>
      <c r="N886" s="1">
        <v>4903</v>
      </c>
      <c r="O886" s="1">
        <v>5072</v>
      </c>
      <c r="R886" s="1">
        <v>80</v>
      </c>
      <c r="U886" s="1">
        <v>84</v>
      </c>
      <c r="AG886" s="7">
        <f>IF(Q886&gt;0,RANK(Q886,(N886:P886,Q886:AE886)),0)</f>
        <v>0</v>
      </c>
      <c r="AH886" s="7">
        <f>IF(R886&gt;0,RANK(R886,(N886:P886,Q886:AE886)),0)</f>
        <v>4</v>
      </c>
      <c r="AI886" s="7">
        <f>IF(T886&gt;0,RANK(T886,(N886:P886,Q886:AE886)),0)</f>
        <v>0</v>
      </c>
      <c r="AJ886" s="7">
        <f>IF(S886&gt;0,RANK(S886,(N886:P886,Q886:AE886)),0)</f>
        <v>0</v>
      </c>
      <c r="AK886" s="2">
        <f t="shared" si="331"/>
        <v>0</v>
      </c>
      <c r="AL886" s="2">
        <f t="shared" si="332"/>
        <v>7.8903244895946346E-3</v>
      </c>
      <c r="AM886" s="2">
        <f t="shared" si="333"/>
        <v>0</v>
      </c>
      <c r="AN886" s="2">
        <f t="shared" si="334"/>
        <v>0</v>
      </c>
      <c r="AP886" t="s">
        <v>1800</v>
      </c>
      <c r="AQ886" t="s">
        <v>2923</v>
      </c>
      <c r="AR886">
        <v>1</v>
      </c>
      <c r="AT886" s="104">
        <v>20</v>
      </c>
      <c r="AU886" s="102">
        <v>113</v>
      </c>
      <c r="AV886" s="108">
        <f t="shared" si="335"/>
        <v>20113</v>
      </c>
      <c r="AX886" s="7" t="s">
        <v>538</v>
      </c>
    </row>
    <row r="887" spans="1:50" hidden="1" outlineLevel="1">
      <c r="A887" t="s">
        <v>1710</v>
      </c>
      <c r="B887" t="s">
        <v>2923</v>
      </c>
      <c r="C887" s="1">
        <f t="shared" si="326"/>
        <v>4841</v>
      </c>
      <c r="D887" s="7">
        <f>RANK(N887,(N887:P887,Q887:AE887))</f>
        <v>2</v>
      </c>
      <c r="E887" s="7">
        <f>RANK(O887,(N887:P887,Q887:AE887))</f>
        <v>1</v>
      </c>
      <c r="F887" s="7">
        <f>IF(P887&gt;0,RANK(P887,(N887:P887,Q887:AE887)),0)</f>
        <v>0</v>
      </c>
      <c r="G887" s="1">
        <f t="shared" si="315"/>
        <v>509</v>
      </c>
      <c r="H887" s="2">
        <f t="shared" si="316"/>
        <v>0.10514356537905391</v>
      </c>
      <c r="I887" s="2"/>
      <c r="J887" s="2">
        <f t="shared" si="327"/>
        <v>0.43648006610204504</v>
      </c>
      <c r="K887" s="2">
        <f t="shared" si="328"/>
        <v>0.54162363148109893</v>
      </c>
      <c r="L887" s="2">
        <f t="shared" si="329"/>
        <v>0</v>
      </c>
      <c r="M887" s="2">
        <f t="shared" si="330"/>
        <v>2.1896302416856028E-2</v>
      </c>
      <c r="N887" s="1">
        <v>2113</v>
      </c>
      <c r="O887" s="1">
        <v>2622</v>
      </c>
      <c r="R887" s="1">
        <v>43</v>
      </c>
      <c r="U887" s="1">
        <v>63</v>
      </c>
      <c r="AG887" s="7">
        <f>IF(Q887&gt;0,RANK(Q887,(N887:P887,Q887:AE887)),0)</f>
        <v>0</v>
      </c>
      <c r="AH887" s="7">
        <f>IF(R887&gt;0,RANK(R887,(N887:P887,Q887:AE887)),0)</f>
        <v>4</v>
      </c>
      <c r="AI887" s="7">
        <f>IF(T887&gt;0,RANK(T887,(N887:P887,Q887:AE887)),0)</f>
        <v>0</v>
      </c>
      <c r="AJ887" s="7">
        <f>IF(S887&gt;0,RANK(S887,(N887:P887,Q887:AE887)),0)</f>
        <v>0</v>
      </c>
      <c r="AK887" s="2">
        <f t="shared" si="331"/>
        <v>0</v>
      </c>
      <c r="AL887" s="2">
        <f t="shared" si="332"/>
        <v>8.8824623011774431E-3</v>
      </c>
      <c r="AM887" s="2">
        <f t="shared" si="333"/>
        <v>0</v>
      </c>
      <c r="AN887" s="2">
        <f t="shared" si="334"/>
        <v>0</v>
      </c>
      <c r="AP887" t="s">
        <v>1710</v>
      </c>
      <c r="AQ887" t="s">
        <v>2923</v>
      </c>
      <c r="AT887" s="104">
        <v>20</v>
      </c>
      <c r="AU887" s="102">
        <v>115</v>
      </c>
      <c r="AV887" s="108">
        <f t="shared" si="335"/>
        <v>20115</v>
      </c>
      <c r="AX887" s="7" t="s">
        <v>538</v>
      </c>
    </row>
    <row r="888" spans="1:50" hidden="1" outlineLevel="1">
      <c r="A888" t="s">
        <v>2231</v>
      </c>
      <c r="B888" t="s">
        <v>2923</v>
      </c>
      <c r="C888" s="1">
        <f t="shared" si="326"/>
        <v>4194</v>
      </c>
      <c r="D888" s="7">
        <f>RANK(N888,(N888:P888,Q888:AE888))</f>
        <v>1</v>
      </c>
      <c r="E888" s="7">
        <f>RANK(O888,(N888:P888,Q888:AE888))</f>
        <v>2</v>
      </c>
      <c r="F888" s="7">
        <f>IF(P888&gt;0,RANK(P888,(N888:P888,Q888:AE888)),0)</f>
        <v>0</v>
      </c>
      <c r="G888" s="1">
        <f t="shared" si="315"/>
        <v>718</v>
      </c>
      <c r="H888" s="2">
        <f t="shared" si="316"/>
        <v>0.17119694802098234</v>
      </c>
      <c r="I888" s="2"/>
      <c r="J888" s="2">
        <f t="shared" si="327"/>
        <v>0.57296137339055797</v>
      </c>
      <c r="K888" s="2">
        <f t="shared" si="328"/>
        <v>0.40176442536957557</v>
      </c>
      <c r="L888" s="2">
        <f t="shared" si="329"/>
        <v>0</v>
      </c>
      <c r="M888" s="2">
        <f t="shared" si="330"/>
        <v>2.5274201239866456E-2</v>
      </c>
      <c r="N888" s="1">
        <v>2403</v>
      </c>
      <c r="O888" s="1">
        <v>1685</v>
      </c>
      <c r="R888" s="1">
        <v>33</v>
      </c>
      <c r="U888" s="1">
        <v>73</v>
      </c>
      <c r="AG888" s="7">
        <f>IF(Q888&gt;0,RANK(Q888,(N888:P888,Q888:AE888)),0)</f>
        <v>0</v>
      </c>
      <c r="AH888" s="7">
        <f>IF(R888&gt;0,RANK(R888,(N888:P888,Q888:AE888)),0)</f>
        <v>4</v>
      </c>
      <c r="AI888" s="7">
        <f>IF(T888&gt;0,RANK(T888,(N888:P888,Q888:AE888)),0)</f>
        <v>0</v>
      </c>
      <c r="AJ888" s="7">
        <f>IF(S888&gt;0,RANK(S888,(N888:P888,Q888:AE888)),0)</f>
        <v>0</v>
      </c>
      <c r="AK888" s="2">
        <f t="shared" si="331"/>
        <v>0</v>
      </c>
      <c r="AL888" s="2">
        <f t="shared" si="332"/>
        <v>7.8683834048640915E-3</v>
      </c>
      <c r="AM888" s="2">
        <f t="shared" si="333"/>
        <v>0</v>
      </c>
      <c r="AN888" s="2">
        <f t="shared" si="334"/>
        <v>0</v>
      </c>
      <c r="AP888" t="s">
        <v>2231</v>
      </c>
      <c r="AQ888" t="s">
        <v>2923</v>
      </c>
      <c r="AR888">
        <v>1</v>
      </c>
      <c r="AT888" s="104">
        <v>20</v>
      </c>
      <c r="AU888" s="102">
        <v>117</v>
      </c>
      <c r="AV888" s="108">
        <f t="shared" si="335"/>
        <v>20117</v>
      </c>
      <c r="AX888" s="7" t="s">
        <v>538</v>
      </c>
    </row>
    <row r="889" spans="1:50" hidden="1" outlineLevel="1">
      <c r="A889" t="s">
        <v>1247</v>
      </c>
      <c r="B889" t="s">
        <v>2923</v>
      </c>
      <c r="C889" s="1">
        <f t="shared" si="326"/>
        <v>1603</v>
      </c>
      <c r="D889" s="7">
        <f>RANK(N889,(N889:P889,Q889:AE889))</f>
        <v>2</v>
      </c>
      <c r="E889" s="7">
        <f>RANK(O889,(N889:P889,Q889:AE889))</f>
        <v>1</v>
      </c>
      <c r="F889" s="7">
        <f>IF(P889&gt;0,RANK(P889,(N889:P889,Q889:AE889)),0)</f>
        <v>0</v>
      </c>
      <c r="G889" s="1">
        <f t="shared" si="315"/>
        <v>305</v>
      </c>
      <c r="H889" s="2">
        <f t="shared" si="316"/>
        <v>0.19026824703680598</v>
      </c>
      <c r="I889" s="2"/>
      <c r="J889" s="2">
        <f t="shared" si="327"/>
        <v>0.39862757330006238</v>
      </c>
      <c r="K889" s="2">
        <f t="shared" si="328"/>
        <v>0.58889582033686838</v>
      </c>
      <c r="L889" s="2">
        <f t="shared" si="329"/>
        <v>0</v>
      </c>
      <c r="M889" s="2">
        <f t="shared" si="330"/>
        <v>1.2476606363069243E-2</v>
      </c>
      <c r="N889" s="1">
        <v>639</v>
      </c>
      <c r="O889" s="1">
        <v>944</v>
      </c>
      <c r="R889" s="1">
        <v>5</v>
      </c>
      <c r="U889" s="1">
        <v>15</v>
      </c>
      <c r="AG889" s="7">
        <f>IF(Q889&gt;0,RANK(Q889,(N889:P889,Q889:AE889)),0)</f>
        <v>0</v>
      </c>
      <c r="AH889" s="7">
        <f>IF(R889&gt;0,RANK(R889,(N889:P889,Q889:AE889)),0)</f>
        <v>4</v>
      </c>
      <c r="AI889" s="7">
        <f>IF(T889&gt;0,RANK(T889,(N889:P889,Q889:AE889)),0)</f>
        <v>0</v>
      </c>
      <c r="AJ889" s="7">
        <f>IF(S889&gt;0,RANK(S889,(N889:P889,Q889:AE889)),0)</f>
        <v>0</v>
      </c>
      <c r="AK889" s="2">
        <f t="shared" si="331"/>
        <v>0</v>
      </c>
      <c r="AL889" s="2">
        <f t="shared" si="332"/>
        <v>3.1191515907673115E-3</v>
      </c>
      <c r="AM889" s="2">
        <f t="shared" si="333"/>
        <v>0</v>
      </c>
      <c r="AN889" s="2">
        <f t="shared" si="334"/>
        <v>0</v>
      </c>
      <c r="AP889" t="s">
        <v>1247</v>
      </c>
      <c r="AQ889" t="s">
        <v>2923</v>
      </c>
      <c r="AR889">
        <v>1</v>
      </c>
      <c r="AT889" s="104">
        <v>20</v>
      </c>
      <c r="AU889" s="102">
        <v>119</v>
      </c>
      <c r="AV889" s="108">
        <f t="shared" si="335"/>
        <v>20119</v>
      </c>
      <c r="AX889" s="7" t="s">
        <v>538</v>
      </c>
    </row>
    <row r="890" spans="1:50" hidden="1" outlineLevel="1">
      <c r="A890" t="s">
        <v>1551</v>
      </c>
      <c r="B890" t="s">
        <v>2923</v>
      </c>
      <c r="C890" s="1">
        <f t="shared" si="326"/>
        <v>9149</v>
      </c>
      <c r="D890" s="7">
        <f>RANK(N890,(N890:P890,Q890:AE890))</f>
        <v>1</v>
      </c>
      <c r="E890" s="7">
        <f>RANK(O890,(N890:P890,Q890:AE890))</f>
        <v>2</v>
      </c>
      <c r="F890" s="7">
        <f>IF(P890&gt;0,RANK(P890,(N890:P890,Q890:AE890)),0)</f>
        <v>0</v>
      </c>
      <c r="G890" s="1">
        <f t="shared" si="315"/>
        <v>17</v>
      </c>
      <c r="H890" s="2">
        <f t="shared" si="316"/>
        <v>1.8581265712099683E-3</v>
      </c>
      <c r="I890" s="2"/>
      <c r="J890" s="2">
        <f t="shared" si="327"/>
        <v>0.49327795387474038</v>
      </c>
      <c r="K890" s="2">
        <f t="shared" si="328"/>
        <v>0.49141982730353045</v>
      </c>
      <c r="L890" s="2">
        <f t="shared" si="329"/>
        <v>0</v>
      </c>
      <c r="M890" s="2">
        <f t="shared" si="330"/>
        <v>1.5302218821729163E-2</v>
      </c>
      <c r="N890" s="1">
        <v>4513</v>
      </c>
      <c r="O890" s="1">
        <v>4496</v>
      </c>
      <c r="R890" s="1">
        <v>81</v>
      </c>
      <c r="U890" s="1">
        <v>59</v>
      </c>
      <c r="AG890" s="7">
        <f>IF(Q890&gt;0,RANK(Q890,(N890:P890,Q890:AE890)),0)</f>
        <v>0</v>
      </c>
      <c r="AH890" s="7">
        <f>IF(R890&gt;0,RANK(R890,(N890:P890,Q890:AE890)),0)</f>
        <v>3</v>
      </c>
      <c r="AI890" s="7">
        <f>IF(T890&gt;0,RANK(T890,(N890:P890,Q890:AE890)),0)</f>
        <v>0</v>
      </c>
      <c r="AJ890" s="7">
        <f>IF(S890&gt;0,RANK(S890,(N890:P890,Q890:AE890)),0)</f>
        <v>0</v>
      </c>
      <c r="AK890" s="2">
        <f t="shared" si="331"/>
        <v>0</v>
      </c>
      <c r="AL890" s="2">
        <f t="shared" si="332"/>
        <v>8.8534266040004375E-3</v>
      </c>
      <c r="AM890" s="2">
        <f t="shared" si="333"/>
        <v>0</v>
      </c>
      <c r="AN890" s="2">
        <f t="shared" si="334"/>
        <v>0</v>
      </c>
      <c r="AP890" t="s">
        <v>1551</v>
      </c>
      <c r="AQ890" t="s">
        <v>2923</v>
      </c>
      <c r="AR890">
        <v>3</v>
      </c>
      <c r="AT890" s="104">
        <v>20</v>
      </c>
      <c r="AU890" s="102">
        <v>121</v>
      </c>
      <c r="AV890" s="108">
        <f t="shared" si="335"/>
        <v>20121</v>
      </c>
      <c r="AX890" s="7" t="s">
        <v>538</v>
      </c>
    </row>
    <row r="891" spans="1:50" hidden="1" outlineLevel="1">
      <c r="A891" t="s">
        <v>1011</v>
      </c>
      <c r="B891" t="s">
        <v>2923</v>
      </c>
      <c r="C891" s="1">
        <f t="shared" si="326"/>
        <v>2624</v>
      </c>
      <c r="D891" s="7">
        <f>RANK(N891,(N891:P891,Q891:AE891))</f>
        <v>2</v>
      </c>
      <c r="E891" s="7">
        <f>RANK(O891,(N891:P891,Q891:AE891))</f>
        <v>1</v>
      </c>
      <c r="F891" s="7">
        <f>IF(P891&gt;0,RANK(P891,(N891:P891,Q891:AE891)),0)</f>
        <v>0</v>
      </c>
      <c r="G891" s="1">
        <f t="shared" si="315"/>
        <v>30</v>
      </c>
      <c r="H891" s="2">
        <f t="shared" si="316"/>
        <v>1.1432926829268292E-2</v>
      </c>
      <c r="I891" s="2"/>
      <c r="J891" s="2">
        <f t="shared" si="327"/>
        <v>0.48742378048780488</v>
      </c>
      <c r="K891" s="2">
        <f t="shared" si="328"/>
        <v>0.49885670731707316</v>
      </c>
      <c r="L891" s="2">
        <f t="shared" si="329"/>
        <v>0</v>
      </c>
      <c r="M891" s="2">
        <f t="shared" si="330"/>
        <v>1.3719512195121963E-2</v>
      </c>
      <c r="N891" s="1">
        <v>1279</v>
      </c>
      <c r="O891" s="1">
        <v>1309</v>
      </c>
      <c r="R891" s="1">
        <v>20</v>
      </c>
      <c r="U891" s="1">
        <v>16</v>
      </c>
      <c r="AG891" s="7">
        <f>IF(Q891&gt;0,RANK(Q891,(N891:P891,Q891:AE891)),0)</f>
        <v>0</v>
      </c>
      <c r="AH891" s="7">
        <f>IF(R891&gt;0,RANK(R891,(N891:P891,Q891:AE891)),0)</f>
        <v>3</v>
      </c>
      <c r="AI891" s="7">
        <f>IF(T891&gt;0,RANK(T891,(N891:P891,Q891:AE891)),0)</f>
        <v>0</v>
      </c>
      <c r="AJ891" s="7">
        <f>IF(S891&gt;0,RANK(S891,(N891:P891,Q891:AE891)),0)</f>
        <v>0</v>
      </c>
      <c r="AK891" s="2">
        <f t="shared" si="331"/>
        <v>0</v>
      </c>
      <c r="AL891" s="2">
        <f t="shared" si="332"/>
        <v>7.621951219512195E-3</v>
      </c>
      <c r="AM891" s="2">
        <f t="shared" si="333"/>
        <v>0</v>
      </c>
      <c r="AN891" s="2">
        <f t="shared" si="334"/>
        <v>0</v>
      </c>
      <c r="AP891" t="s">
        <v>1011</v>
      </c>
      <c r="AQ891" t="s">
        <v>2923</v>
      </c>
      <c r="AR891">
        <v>1</v>
      </c>
      <c r="AT891" s="104">
        <v>20</v>
      </c>
      <c r="AU891" s="102">
        <v>123</v>
      </c>
      <c r="AV891" s="108">
        <f t="shared" si="335"/>
        <v>20123</v>
      </c>
      <c r="AX891" s="7" t="s">
        <v>538</v>
      </c>
    </row>
    <row r="892" spans="1:50" hidden="1" outlineLevel="1">
      <c r="A892" t="s">
        <v>2776</v>
      </c>
      <c r="B892" t="s">
        <v>2923</v>
      </c>
      <c r="C892" s="1">
        <f t="shared" si="326"/>
        <v>10096</v>
      </c>
      <c r="D892" s="7">
        <f>RANK(N892,(N892:P892,Q892:AE892))</f>
        <v>2</v>
      </c>
      <c r="E892" s="7">
        <f>RANK(O892,(N892:P892,Q892:AE892))</f>
        <v>1</v>
      </c>
      <c r="F892" s="7">
        <f>IF(P892&gt;0,RANK(P892,(N892:P892,Q892:AE892)),0)</f>
        <v>0</v>
      </c>
      <c r="G892" s="1">
        <f t="shared" si="315"/>
        <v>490</v>
      </c>
      <c r="H892" s="2">
        <f t="shared" si="316"/>
        <v>4.853407290015848E-2</v>
      </c>
      <c r="I892" s="2"/>
      <c r="J892" s="2">
        <f t="shared" si="327"/>
        <v>0.4675118858954041</v>
      </c>
      <c r="K892" s="2">
        <f t="shared" si="328"/>
        <v>0.51604595879556259</v>
      </c>
      <c r="L892" s="2">
        <f t="shared" si="329"/>
        <v>0</v>
      </c>
      <c r="M892" s="2">
        <f t="shared" si="330"/>
        <v>1.6442155309033257E-2</v>
      </c>
      <c r="N892" s="1">
        <v>4720</v>
      </c>
      <c r="O892" s="1">
        <v>5210</v>
      </c>
      <c r="R892" s="1">
        <v>91</v>
      </c>
      <c r="U892" s="1">
        <v>75</v>
      </c>
      <c r="AG892" s="7">
        <f>IF(Q892&gt;0,RANK(Q892,(N892:P892,Q892:AE892)),0)</f>
        <v>0</v>
      </c>
      <c r="AH892" s="7">
        <f>IF(R892&gt;0,RANK(R892,(N892:P892,Q892:AE892)),0)</f>
        <v>3</v>
      </c>
      <c r="AI892" s="7">
        <f>IF(T892&gt;0,RANK(T892,(N892:P892,Q892:AE892)),0)</f>
        <v>0</v>
      </c>
      <c r="AJ892" s="7">
        <f>IF(S892&gt;0,RANK(S892,(N892:P892,Q892:AE892)),0)</f>
        <v>0</v>
      </c>
      <c r="AK892" s="2">
        <f t="shared" si="331"/>
        <v>0</v>
      </c>
      <c r="AL892" s="2">
        <f t="shared" si="332"/>
        <v>9.0134706814580037E-3</v>
      </c>
      <c r="AM892" s="2">
        <f t="shared" si="333"/>
        <v>0</v>
      </c>
      <c r="AN892" s="2">
        <f t="shared" si="334"/>
        <v>0</v>
      </c>
      <c r="AP892" t="s">
        <v>2776</v>
      </c>
      <c r="AQ892" t="s">
        <v>2923</v>
      </c>
      <c r="AR892">
        <v>4</v>
      </c>
      <c r="AT892" s="104">
        <v>20</v>
      </c>
      <c r="AU892" s="102">
        <v>125</v>
      </c>
      <c r="AV892" s="108">
        <f t="shared" si="335"/>
        <v>20125</v>
      </c>
      <c r="AX892" s="7" t="s">
        <v>538</v>
      </c>
    </row>
    <row r="893" spans="1:50" hidden="1" outlineLevel="1">
      <c r="A893" t="s">
        <v>1248</v>
      </c>
      <c r="B893" t="s">
        <v>2923</v>
      </c>
      <c r="C893" s="1">
        <f t="shared" si="326"/>
        <v>2483</v>
      </c>
      <c r="D893" s="7">
        <f>RANK(N893,(N893:P893,Q893:AE893))</f>
        <v>1</v>
      </c>
      <c r="E893" s="7">
        <f>RANK(O893,(N893:P893,Q893:AE893))</f>
        <v>2</v>
      </c>
      <c r="F893" s="7">
        <f>IF(P893&gt;0,RANK(P893,(N893:P893,Q893:AE893)),0)</f>
        <v>0</v>
      </c>
      <c r="G893" s="1">
        <f t="shared" si="315"/>
        <v>383</v>
      </c>
      <c r="H893" s="2">
        <f t="shared" si="316"/>
        <v>0.15424889246878776</v>
      </c>
      <c r="I893" s="2"/>
      <c r="J893" s="2">
        <f t="shared" si="327"/>
        <v>0.56544502617801051</v>
      </c>
      <c r="K893" s="2">
        <f t="shared" si="328"/>
        <v>0.4111961337092227</v>
      </c>
      <c r="L893" s="2">
        <f t="shared" si="329"/>
        <v>0</v>
      </c>
      <c r="M893" s="2">
        <f t="shared" si="330"/>
        <v>2.3358840112766788E-2</v>
      </c>
      <c r="N893" s="1">
        <v>1404</v>
      </c>
      <c r="O893" s="1">
        <v>1021</v>
      </c>
      <c r="R893" s="1">
        <v>17</v>
      </c>
      <c r="U893" s="1">
        <v>41</v>
      </c>
      <c r="AG893" s="7">
        <f>IF(Q893&gt;0,RANK(Q893,(N893:P893,Q893:AE893)),0)</f>
        <v>0</v>
      </c>
      <c r="AH893" s="7">
        <f>IF(R893&gt;0,RANK(R893,(N893:P893,Q893:AE893)),0)</f>
        <v>4</v>
      </c>
      <c r="AI893" s="7">
        <f>IF(T893&gt;0,RANK(T893,(N893:P893,Q893:AE893)),0)</f>
        <v>0</v>
      </c>
      <c r="AJ893" s="7">
        <f>IF(S893&gt;0,RANK(S893,(N893:P893,Q893:AE893)),0)</f>
        <v>0</v>
      </c>
      <c r="AK893" s="2">
        <f t="shared" si="331"/>
        <v>0</v>
      </c>
      <c r="AL893" s="2">
        <f t="shared" si="332"/>
        <v>6.84655658477648E-3</v>
      </c>
      <c r="AM893" s="2">
        <f t="shared" si="333"/>
        <v>0</v>
      </c>
      <c r="AN893" s="2">
        <f t="shared" si="334"/>
        <v>0</v>
      </c>
      <c r="AP893" t="s">
        <v>1248</v>
      </c>
      <c r="AQ893" t="s">
        <v>2923</v>
      </c>
      <c r="AR893">
        <v>1</v>
      </c>
      <c r="AT893" s="104">
        <v>20</v>
      </c>
      <c r="AU893" s="102">
        <v>127</v>
      </c>
      <c r="AV893" s="108">
        <f t="shared" si="335"/>
        <v>20127</v>
      </c>
      <c r="AX893" s="7" t="s">
        <v>538</v>
      </c>
    </row>
    <row r="894" spans="1:50" hidden="1" outlineLevel="1">
      <c r="A894" t="s">
        <v>1569</v>
      </c>
      <c r="B894" t="s">
        <v>2923</v>
      </c>
      <c r="C894" s="1">
        <f t="shared" ref="C894:C925" si="336">SUM(N894:AE894)</f>
        <v>1104</v>
      </c>
      <c r="D894" s="7">
        <f>RANK(N894,(N894:P894,Q894:AE894))</f>
        <v>2</v>
      </c>
      <c r="E894" s="7">
        <f>RANK(O894,(N894:P894,Q894:AE894))</f>
        <v>1</v>
      </c>
      <c r="F894" s="7">
        <f>IF(P894&gt;0,RANK(P894,(N894:P894,Q894:AE894)),0)</f>
        <v>0</v>
      </c>
      <c r="G894" s="1">
        <f t="shared" ref="G894:G935" si="337">MAX(N894:P894)-LARGE(N894:P894,2)</f>
        <v>155</v>
      </c>
      <c r="H894" s="2">
        <f t="shared" ref="H894:H935" si="338">G894/C894</f>
        <v>0.14039855072463769</v>
      </c>
      <c r="I894" s="2"/>
      <c r="J894" s="2">
        <f t="shared" ref="J894:J925" si="339">IF($C894=0,"-",N894/$C894)</f>
        <v>0.42210144927536231</v>
      </c>
      <c r="K894" s="2">
        <f t="shared" ref="K894:K925" si="340">IF($C894=0,"-",O894/$C894)</f>
        <v>0.5625</v>
      </c>
      <c r="L894" s="2">
        <f t="shared" ref="L894:L925" si="341">IF($C894=0,"-",P894/$C894)</f>
        <v>0</v>
      </c>
      <c r="M894" s="2">
        <f t="shared" ref="M894:M925" si="342">IF(C894=0,"-",(1-J894-K894-L894))</f>
        <v>1.5398550724637694E-2</v>
      </c>
      <c r="N894" s="1">
        <v>466</v>
      </c>
      <c r="O894" s="1">
        <v>621</v>
      </c>
      <c r="R894" s="1">
        <v>9</v>
      </c>
      <c r="U894" s="1">
        <v>8</v>
      </c>
      <c r="AG894" s="7">
        <f>IF(Q894&gt;0,RANK(Q894,(N894:P894,Q894:AE894)),0)</f>
        <v>0</v>
      </c>
      <c r="AH894" s="7">
        <f>IF(R894&gt;0,RANK(R894,(N894:P894,Q894:AE894)),0)</f>
        <v>3</v>
      </c>
      <c r="AI894" s="7">
        <f>IF(T894&gt;0,RANK(T894,(N894:P894,Q894:AE894)),0)</f>
        <v>0</v>
      </c>
      <c r="AJ894" s="7">
        <f>IF(S894&gt;0,RANK(S894,(N894:P894,Q894:AE894)),0)</f>
        <v>0</v>
      </c>
      <c r="AK894" s="2">
        <f t="shared" ref="AK894:AK925" si="343">IF($C894=0,"-",Q894/$C894)</f>
        <v>0</v>
      </c>
      <c r="AL894" s="2">
        <f t="shared" ref="AL894:AL925" si="344">IF($C894=0,"-",R894/$C894)</f>
        <v>8.152173913043478E-3</v>
      </c>
      <c r="AM894" s="2">
        <f t="shared" ref="AM894:AM925" si="345">IF($C894=0,"-",T894/$C894)</f>
        <v>0</v>
      </c>
      <c r="AN894" s="2">
        <f t="shared" ref="AN894:AN925" si="346">IF($C894=0,"-",S894/$C894)</f>
        <v>0</v>
      </c>
      <c r="AP894" t="s">
        <v>1569</v>
      </c>
      <c r="AQ894" t="s">
        <v>2923</v>
      </c>
      <c r="AR894">
        <v>1</v>
      </c>
      <c r="AT894" s="104">
        <v>20</v>
      </c>
      <c r="AU894" s="102">
        <v>129</v>
      </c>
      <c r="AV894" s="108">
        <f t="shared" ref="AV894:AV925" si="347">AT894*1000+AU894</f>
        <v>20129</v>
      </c>
      <c r="AX894" s="7" t="s">
        <v>538</v>
      </c>
    </row>
    <row r="895" spans="1:50" hidden="1" outlineLevel="1">
      <c r="A895" t="s">
        <v>1261</v>
      </c>
      <c r="B895" t="s">
        <v>2923</v>
      </c>
      <c r="C895" s="1">
        <f t="shared" si="336"/>
        <v>4722</v>
      </c>
      <c r="D895" s="7">
        <f>RANK(N895,(N895:P895,Q895:AE895))</f>
        <v>1</v>
      </c>
      <c r="E895" s="7">
        <f>RANK(O895,(N895:P895,Q895:AE895))</f>
        <v>2</v>
      </c>
      <c r="F895" s="7">
        <f>IF(P895&gt;0,RANK(P895,(N895:P895,Q895:AE895)),0)</f>
        <v>0</v>
      </c>
      <c r="G895" s="1">
        <f t="shared" si="337"/>
        <v>176</v>
      </c>
      <c r="H895" s="2">
        <f t="shared" si="338"/>
        <v>3.727234222786955E-2</v>
      </c>
      <c r="I895" s="2"/>
      <c r="J895" s="2">
        <f t="shared" si="339"/>
        <v>0.50444726810673446</v>
      </c>
      <c r="K895" s="2">
        <f t="shared" si="340"/>
        <v>0.46717492587886489</v>
      </c>
      <c r="L895" s="2">
        <f t="shared" si="341"/>
        <v>0</v>
      </c>
      <c r="M895" s="2">
        <f t="shared" si="342"/>
        <v>2.8377806014400653E-2</v>
      </c>
      <c r="N895" s="1">
        <v>2382</v>
      </c>
      <c r="O895" s="1">
        <v>2206</v>
      </c>
      <c r="R895" s="1">
        <v>46</v>
      </c>
      <c r="U895" s="1">
        <v>88</v>
      </c>
      <c r="AG895" s="7">
        <f>IF(Q895&gt;0,RANK(Q895,(N895:P895,Q895:AE895)),0)</f>
        <v>0</v>
      </c>
      <c r="AH895" s="7">
        <f>IF(R895&gt;0,RANK(R895,(N895:P895,Q895:AE895)),0)</f>
        <v>4</v>
      </c>
      <c r="AI895" s="7">
        <f>IF(T895&gt;0,RANK(T895,(N895:P895,Q895:AE895)),0)</f>
        <v>0</v>
      </c>
      <c r="AJ895" s="7">
        <f>IF(S895&gt;0,RANK(S895,(N895:P895,Q895:AE895)),0)</f>
        <v>0</v>
      </c>
      <c r="AK895" s="2">
        <f t="shared" si="343"/>
        <v>0</v>
      </c>
      <c r="AL895" s="2">
        <f t="shared" si="344"/>
        <v>9.741634900465904E-3</v>
      </c>
      <c r="AM895" s="2">
        <f t="shared" si="345"/>
        <v>0</v>
      </c>
      <c r="AN895" s="2">
        <f t="shared" si="346"/>
        <v>0</v>
      </c>
      <c r="AP895" t="s">
        <v>1261</v>
      </c>
      <c r="AQ895" t="s">
        <v>2923</v>
      </c>
      <c r="AR895">
        <v>2</v>
      </c>
      <c r="AT895" s="104">
        <v>20</v>
      </c>
      <c r="AU895" s="102">
        <v>131</v>
      </c>
      <c r="AV895" s="108">
        <f t="shared" si="347"/>
        <v>20131</v>
      </c>
      <c r="AX895" s="7" t="s">
        <v>538</v>
      </c>
    </row>
    <row r="896" spans="1:50" hidden="1" outlineLevel="1">
      <c r="A896" t="s">
        <v>1262</v>
      </c>
      <c r="B896" t="s">
        <v>2923</v>
      </c>
      <c r="C896" s="1">
        <f t="shared" si="336"/>
        <v>5055</v>
      </c>
      <c r="D896" s="7">
        <f>RANK(N896,(N896:P896,Q896:AE896))</f>
        <v>1</v>
      </c>
      <c r="E896" s="7">
        <f>RANK(O896,(N896:P896,Q896:AE896))</f>
        <v>2</v>
      </c>
      <c r="F896" s="7">
        <f>IF(P896&gt;0,RANK(P896,(N896:P896,Q896:AE896)),0)</f>
        <v>0</v>
      </c>
      <c r="G896" s="1">
        <f t="shared" si="337"/>
        <v>347</v>
      </c>
      <c r="H896" s="2">
        <f t="shared" si="338"/>
        <v>6.8644906033630063E-2</v>
      </c>
      <c r="I896" s="2"/>
      <c r="J896" s="2">
        <f t="shared" si="339"/>
        <v>0.5279920870425322</v>
      </c>
      <c r="K896" s="2">
        <f t="shared" si="340"/>
        <v>0.45934718100890209</v>
      </c>
      <c r="L896" s="2">
        <f t="shared" si="341"/>
        <v>0</v>
      </c>
      <c r="M896" s="2">
        <f t="shared" si="342"/>
        <v>1.2660731948565707E-2</v>
      </c>
      <c r="N896" s="1">
        <v>2669</v>
      </c>
      <c r="O896" s="1">
        <v>2322</v>
      </c>
      <c r="R896" s="1">
        <v>33</v>
      </c>
      <c r="U896" s="1">
        <v>31</v>
      </c>
      <c r="AG896" s="7">
        <f>IF(Q896&gt;0,RANK(Q896,(N896:P896,Q896:AE896)),0)</f>
        <v>0</v>
      </c>
      <c r="AH896" s="7">
        <f>IF(R896&gt;0,RANK(R896,(N896:P896,Q896:AE896)),0)</f>
        <v>3</v>
      </c>
      <c r="AI896" s="7">
        <f>IF(T896&gt;0,RANK(T896,(N896:P896,Q896:AE896)),0)</f>
        <v>0</v>
      </c>
      <c r="AJ896" s="7">
        <f>IF(S896&gt;0,RANK(S896,(N896:P896,Q896:AE896)),0)</f>
        <v>0</v>
      </c>
      <c r="AK896" s="2">
        <f t="shared" si="343"/>
        <v>0</v>
      </c>
      <c r="AL896" s="2">
        <f t="shared" si="344"/>
        <v>6.5281899109792289E-3</v>
      </c>
      <c r="AM896" s="2">
        <f t="shared" si="345"/>
        <v>0</v>
      </c>
      <c r="AN896" s="2">
        <f t="shared" si="346"/>
        <v>0</v>
      </c>
      <c r="AP896" t="s">
        <v>1262</v>
      </c>
      <c r="AQ896" t="s">
        <v>2923</v>
      </c>
      <c r="AR896">
        <v>2</v>
      </c>
      <c r="AT896" s="104">
        <v>20</v>
      </c>
      <c r="AU896" s="102">
        <v>133</v>
      </c>
      <c r="AV896" s="108">
        <f t="shared" si="347"/>
        <v>20133</v>
      </c>
      <c r="AX896" s="7" t="s">
        <v>538</v>
      </c>
    </row>
    <row r="897" spans="1:50" hidden="1" outlineLevel="1">
      <c r="A897" t="s">
        <v>1998</v>
      </c>
      <c r="B897" t="s">
        <v>2923</v>
      </c>
      <c r="C897" s="1">
        <f t="shared" si="336"/>
        <v>1445</v>
      </c>
      <c r="D897" s="7">
        <f>RANK(N897,(N897:P897,Q897:AE897))</f>
        <v>2</v>
      </c>
      <c r="E897" s="7">
        <f>RANK(O897,(N897:P897,Q897:AE897))</f>
        <v>1</v>
      </c>
      <c r="F897" s="7">
        <f>IF(P897&gt;0,RANK(P897,(N897:P897,Q897:AE897)),0)</f>
        <v>0</v>
      </c>
      <c r="G897" s="1">
        <f t="shared" si="337"/>
        <v>15</v>
      </c>
      <c r="H897" s="2">
        <f t="shared" si="338"/>
        <v>1.0380622837370242E-2</v>
      </c>
      <c r="I897" s="2"/>
      <c r="J897" s="2">
        <f t="shared" si="339"/>
        <v>0.48442906574394462</v>
      </c>
      <c r="K897" s="2">
        <f t="shared" si="340"/>
        <v>0.49480968858131485</v>
      </c>
      <c r="L897" s="2">
        <f t="shared" si="341"/>
        <v>0</v>
      </c>
      <c r="M897" s="2">
        <f t="shared" si="342"/>
        <v>2.0761245674740525E-2</v>
      </c>
      <c r="N897" s="1">
        <v>700</v>
      </c>
      <c r="O897" s="1">
        <v>715</v>
      </c>
      <c r="R897" s="1">
        <v>10</v>
      </c>
      <c r="U897" s="1">
        <v>20</v>
      </c>
      <c r="AG897" s="7">
        <f>IF(Q897&gt;0,RANK(Q897,(N897:P897,Q897:AE897)),0)</f>
        <v>0</v>
      </c>
      <c r="AH897" s="7">
        <f>IF(R897&gt;0,RANK(R897,(N897:P897,Q897:AE897)),0)</f>
        <v>4</v>
      </c>
      <c r="AI897" s="7">
        <f>IF(T897&gt;0,RANK(T897,(N897:P897,Q897:AE897)),0)</f>
        <v>0</v>
      </c>
      <c r="AJ897" s="7">
        <f>IF(S897&gt;0,RANK(S897,(N897:P897,Q897:AE897)),0)</f>
        <v>0</v>
      </c>
      <c r="AK897" s="2">
        <f t="shared" si="343"/>
        <v>0</v>
      </c>
      <c r="AL897" s="2">
        <f t="shared" si="344"/>
        <v>6.920415224913495E-3</v>
      </c>
      <c r="AM897" s="2">
        <f t="shared" si="345"/>
        <v>0</v>
      </c>
      <c r="AN897" s="2">
        <f t="shared" si="346"/>
        <v>0</v>
      </c>
      <c r="AP897" t="s">
        <v>1998</v>
      </c>
      <c r="AQ897" t="s">
        <v>2923</v>
      </c>
      <c r="AR897">
        <v>1</v>
      </c>
      <c r="AT897" s="104">
        <v>20</v>
      </c>
      <c r="AU897" s="102">
        <v>135</v>
      </c>
      <c r="AV897" s="108">
        <f t="shared" si="347"/>
        <v>20135</v>
      </c>
      <c r="AX897" s="7" t="s">
        <v>538</v>
      </c>
    </row>
    <row r="898" spans="1:50" hidden="1" outlineLevel="1">
      <c r="A898" t="s">
        <v>2056</v>
      </c>
      <c r="B898" t="s">
        <v>2923</v>
      </c>
      <c r="C898" s="1">
        <f t="shared" si="336"/>
        <v>2096</v>
      </c>
      <c r="D898" s="7">
        <f>RANK(N898,(N898:P898,Q898:AE898))</f>
        <v>1</v>
      </c>
      <c r="E898" s="7">
        <f>RANK(O898,(N898:P898,Q898:AE898))</f>
        <v>2</v>
      </c>
      <c r="F898" s="7">
        <f>IF(P898&gt;0,RANK(P898,(N898:P898,Q898:AE898)),0)</f>
        <v>0</v>
      </c>
      <c r="G898" s="1">
        <f t="shared" si="337"/>
        <v>212</v>
      </c>
      <c r="H898" s="2">
        <f t="shared" si="338"/>
        <v>0.10114503816793893</v>
      </c>
      <c r="I898" s="2"/>
      <c r="J898" s="2">
        <f t="shared" si="339"/>
        <v>0.54103053435114501</v>
      </c>
      <c r="K898" s="2">
        <f t="shared" si="340"/>
        <v>0.4398854961832061</v>
      </c>
      <c r="L898" s="2">
        <f t="shared" si="341"/>
        <v>0</v>
      </c>
      <c r="M898" s="2">
        <f t="shared" si="342"/>
        <v>1.9083969465648887E-2</v>
      </c>
      <c r="N898" s="1">
        <v>1134</v>
      </c>
      <c r="O898" s="1">
        <v>922</v>
      </c>
      <c r="R898" s="1">
        <v>13</v>
      </c>
      <c r="U898" s="1">
        <v>27</v>
      </c>
      <c r="AG898" s="7">
        <f>IF(Q898&gt;0,RANK(Q898,(N898:P898,Q898:AE898)),0)</f>
        <v>0</v>
      </c>
      <c r="AH898" s="7">
        <f>IF(R898&gt;0,RANK(R898,(N898:P898,Q898:AE898)),0)</f>
        <v>4</v>
      </c>
      <c r="AI898" s="7">
        <f>IF(T898&gt;0,RANK(T898,(N898:P898,Q898:AE898)),0)</f>
        <v>0</v>
      </c>
      <c r="AJ898" s="7">
        <f>IF(S898&gt;0,RANK(S898,(N898:P898,Q898:AE898)),0)</f>
        <v>0</v>
      </c>
      <c r="AK898" s="2">
        <f t="shared" si="343"/>
        <v>0</v>
      </c>
      <c r="AL898" s="2">
        <f t="shared" si="344"/>
        <v>6.2022900763358778E-3</v>
      </c>
      <c r="AM898" s="2">
        <f t="shared" si="345"/>
        <v>0</v>
      </c>
      <c r="AN898" s="2">
        <f t="shared" si="346"/>
        <v>0</v>
      </c>
      <c r="AP898" t="s">
        <v>2056</v>
      </c>
      <c r="AQ898" t="s">
        <v>2923</v>
      </c>
      <c r="AR898">
        <v>1</v>
      </c>
      <c r="AT898" s="104">
        <v>20</v>
      </c>
      <c r="AU898" s="102">
        <v>137</v>
      </c>
      <c r="AV898" s="108">
        <f t="shared" si="347"/>
        <v>20137</v>
      </c>
      <c r="AX898" s="7" t="s">
        <v>538</v>
      </c>
    </row>
    <row r="899" spans="1:50" hidden="1" outlineLevel="1">
      <c r="A899" t="s">
        <v>1245</v>
      </c>
      <c r="B899" t="s">
        <v>2923</v>
      </c>
      <c r="C899" s="1">
        <f t="shared" si="336"/>
        <v>5579</v>
      </c>
      <c r="D899" s="7">
        <f>RANK(N899,(N899:P899,Q899:AE899))</f>
        <v>1</v>
      </c>
      <c r="E899" s="7">
        <f>RANK(O899,(N899:P899,Q899:AE899))</f>
        <v>2</v>
      </c>
      <c r="F899" s="7">
        <f>IF(P899&gt;0,RANK(P899,(N899:P899,Q899:AE899)),0)</f>
        <v>0</v>
      </c>
      <c r="G899" s="1">
        <f t="shared" si="337"/>
        <v>1109</v>
      </c>
      <c r="H899" s="2">
        <f t="shared" si="338"/>
        <v>0.19878114357411722</v>
      </c>
      <c r="I899" s="2"/>
      <c r="J899" s="2">
        <f t="shared" si="339"/>
        <v>0.58200394335902494</v>
      </c>
      <c r="K899" s="2">
        <f t="shared" si="340"/>
        <v>0.3832227997849077</v>
      </c>
      <c r="L899" s="2">
        <f t="shared" si="341"/>
        <v>0</v>
      </c>
      <c r="M899" s="2">
        <f t="shared" si="342"/>
        <v>3.4773256856067358E-2</v>
      </c>
      <c r="N899" s="1">
        <v>3247</v>
      </c>
      <c r="O899" s="1">
        <v>2138</v>
      </c>
      <c r="R899" s="1">
        <v>81</v>
      </c>
      <c r="U899" s="1">
        <v>113</v>
      </c>
      <c r="AG899" s="7">
        <f>IF(Q899&gt;0,RANK(Q899,(N899:P899,Q899:AE899)),0)</f>
        <v>0</v>
      </c>
      <c r="AH899" s="7">
        <f>IF(R899&gt;0,RANK(R899,(N899:P899,Q899:AE899)),0)</f>
        <v>4</v>
      </c>
      <c r="AI899" s="7">
        <f>IF(T899&gt;0,RANK(T899,(N899:P899,Q899:AE899)),0)</f>
        <v>0</v>
      </c>
      <c r="AJ899" s="7">
        <f>IF(S899&gt;0,RANK(S899,(N899:P899,Q899:AE899)),0)</f>
        <v>0</v>
      </c>
      <c r="AK899" s="2">
        <f t="shared" si="343"/>
        <v>0</v>
      </c>
      <c r="AL899" s="2">
        <f t="shared" si="344"/>
        <v>1.4518730955368346E-2</v>
      </c>
      <c r="AM899" s="2">
        <f t="shared" si="345"/>
        <v>0</v>
      </c>
      <c r="AN899" s="2">
        <f t="shared" si="346"/>
        <v>0</v>
      </c>
      <c r="AP899" t="s">
        <v>1245</v>
      </c>
      <c r="AQ899" t="s">
        <v>2923</v>
      </c>
      <c r="AR899">
        <v>2</v>
      </c>
      <c r="AT899" s="104">
        <v>20</v>
      </c>
      <c r="AU899" s="102">
        <v>139</v>
      </c>
      <c r="AV899" s="108">
        <f t="shared" si="347"/>
        <v>20139</v>
      </c>
      <c r="AX899" s="7" t="s">
        <v>538</v>
      </c>
    </row>
    <row r="900" spans="1:50" hidden="1" outlineLevel="1">
      <c r="A900" t="s">
        <v>1246</v>
      </c>
      <c r="B900" t="s">
        <v>2923</v>
      </c>
      <c r="C900" s="1">
        <f t="shared" si="336"/>
        <v>1676</v>
      </c>
      <c r="D900" s="7">
        <f>RANK(N900,(N900:P900,Q900:AE900))</f>
        <v>1</v>
      </c>
      <c r="E900" s="7">
        <f>RANK(O900,(N900:P900,Q900:AE900))</f>
        <v>2</v>
      </c>
      <c r="F900" s="7">
        <f>IF(P900&gt;0,RANK(P900,(N900:P900,Q900:AE900)),0)</f>
        <v>0</v>
      </c>
      <c r="G900" s="1">
        <f t="shared" si="337"/>
        <v>40</v>
      </c>
      <c r="H900" s="2">
        <f t="shared" si="338"/>
        <v>2.386634844868735E-2</v>
      </c>
      <c r="I900" s="2"/>
      <c r="J900" s="2">
        <f t="shared" si="339"/>
        <v>0.50298329355608595</v>
      </c>
      <c r="K900" s="2">
        <f t="shared" si="340"/>
        <v>0.47911694510739855</v>
      </c>
      <c r="L900" s="2">
        <f t="shared" si="341"/>
        <v>0</v>
      </c>
      <c r="M900" s="2">
        <f t="shared" si="342"/>
        <v>1.7899761336515496E-2</v>
      </c>
      <c r="N900" s="1">
        <v>843</v>
      </c>
      <c r="O900" s="1">
        <v>803</v>
      </c>
      <c r="R900" s="1">
        <v>8</v>
      </c>
      <c r="U900" s="1">
        <v>22</v>
      </c>
      <c r="AG900" s="7">
        <f>IF(Q900&gt;0,RANK(Q900,(N900:P900,Q900:AE900)),0)</f>
        <v>0</v>
      </c>
      <c r="AH900" s="7">
        <f>IF(R900&gt;0,RANK(R900,(N900:P900,Q900:AE900)),0)</f>
        <v>4</v>
      </c>
      <c r="AI900" s="7">
        <f>IF(T900&gt;0,RANK(T900,(N900:P900,Q900:AE900)),0)</f>
        <v>0</v>
      </c>
      <c r="AJ900" s="7">
        <f>IF(S900&gt;0,RANK(S900,(N900:P900,Q900:AE900)),0)</f>
        <v>0</v>
      </c>
      <c r="AK900" s="2">
        <f t="shared" si="343"/>
        <v>0</v>
      </c>
      <c r="AL900" s="2">
        <f t="shared" si="344"/>
        <v>4.7732696897374704E-3</v>
      </c>
      <c r="AM900" s="2">
        <f t="shared" si="345"/>
        <v>0</v>
      </c>
      <c r="AN900" s="2">
        <f t="shared" si="346"/>
        <v>0</v>
      </c>
      <c r="AP900" t="s">
        <v>1246</v>
      </c>
      <c r="AQ900" t="s">
        <v>2923</v>
      </c>
      <c r="AR900">
        <v>1</v>
      </c>
      <c r="AT900" s="104">
        <v>20</v>
      </c>
      <c r="AU900" s="102">
        <v>141</v>
      </c>
      <c r="AV900" s="108">
        <f t="shared" si="347"/>
        <v>20141</v>
      </c>
      <c r="AX900" s="7" t="s">
        <v>538</v>
      </c>
    </row>
    <row r="901" spans="1:50" hidden="1" outlineLevel="1">
      <c r="A901" t="s">
        <v>2250</v>
      </c>
      <c r="B901" t="s">
        <v>2923</v>
      </c>
      <c r="C901" s="1">
        <f t="shared" si="336"/>
        <v>2594</v>
      </c>
      <c r="D901" s="7">
        <f>RANK(N901,(N901:P901,Q901:AE901))</f>
        <v>1</v>
      </c>
      <c r="E901" s="7">
        <f>RANK(O901,(N901:P901,Q901:AE901))</f>
        <v>1</v>
      </c>
      <c r="F901" s="7">
        <f>IF(P901&gt;0,RANK(P901,(N901:P901,Q901:AE901)),0)</f>
        <v>0</v>
      </c>
      <c r="G901" s="1">
        <f t="shared" si="337"/>
        <v>0</v>
      </c>
      <c r="H901" s="2">
        <f t="shared" si="338"/>
        <v>0</v>
      </c>
      <c r="I901" s="2"/>
      <c r="J901" s="2">
        <f t="shared" si="339"/>
        <v>0.48959136468774095</v>
      </c>
      <c r="K901" s="2">
        <f t="shared" si="340"/>
        <v>0.48959136468774095</v>
      </c>
      <c r="L901" s="2">
        <f t="shared" si="341"/>
        <v>0</v>
      </c>
      <c r="M901" s="2">
        <f t="shared" si="342"/>
        <v>2.0817270624518047E-2</v>
      </c>
      <c r="N901" s="1">
        <v>1270</v>
      </c>
      <c r="O901" s="1">
        <v>1270</v>
      </c>
      <c r="R901" s="1">
        <v>19</v>
      </c>
      <c r="U901" s="1">
        <v>35</v>
      </c>
      <c r="AG901" s="7">
        <f>IF(Q901&gt;0,RANK(Q901,(N901:P901,Q901:AE901)),0)</f>
        <v>0</v>
      </c>
      <c r="AH901" s="7">
        <f>IF(R901&gt;0,RANK(R901,(N901:P901,Q901:AE901)),0)</f>
        <v>4</v>
      </c>
      <c r="AI901" s="7">
        <f>IF(T901&gt;0,RANK(T901,(N901:P901,Q901:AE901)),0)</f>
        <v>0</v>
      </c>
      <c r="AJ901" s="7">
        <f>IF(S901&gt;0,RANK(S901,(N901:P901,Q901:AE901)),0)</f>
        <v>0</v>
      </c>
      <c r="AK901" s="2">
        <f t="shared" si="343"/>
        <v>0</v>
      </c>
      <c r="AL901" s="2">
        <f t="shared" si="344"/>
        <v>7.324595219737857E-3</v>
      </c>
      <c r="AM901" s="2">
        <f t="shared" si="345"/>
        <v>0</v>
      </c>
      <c r="AN901" s="2">
        <f t="shared" si="346"/>
        <v>0</v>
      </c>
      <c r="AP901" t="s">
        <v>2250</v>
      </c>
      <c r="AQ901" t="s">
        <v>2923</v>
      </c>
      <c r="AR901">
        <v>1</v>
      </c>
      <c r="AT901" s="104">
        <v>20</v>
      </c>
      <c r="AU901" s="102">
        <v>143</v>
      </c>
      <c r="AV901" s="108">
        <f t="shared" si="347"/>
        <v>20143</v>
      </c>
      <c r="AX901" s="7" t="s">
        <v>538</v>
      </c>
    </row>
    <row r="902" spans="1:50" hidden="1" outlineLevel="1">
      <c r="A902" t="s">
        <v>1007</v>
      </c>
      <c r="B902" t="s">
        <v>2923</v>
      </c>
      <c r="C902" s="1">
        <f t="shared" si="336"/>
        <v>2332</v>
      </c>
      <c r="D902" s="7">
        <f>RANK(N902,(N902:P902,Q902:AE902))</f>
        <v>1</v>
      </c>
      <c r="E902" s="7">
        <f>RANK(O902,(N902:P902,Q902:AE902))</f>
        <v>2</v>
      </c>
      <c r="F902" s="7">
        <f>IF(P902&gt;0,RANK(P902,(N902:P902,Q902:AE902)),0)</f>
        <v>0</v>
      </c>
      <c r="G902" s="1">
        <f t="shared" si="337"/>
        <v>384</v>
      </c>
      <c r="H902" s="2">
        <f t="shared" si="338"/>
        <v>0.16466552315608921</v>
      </c>
      <c r="I902" s="2"/>
      <c r="J902" s="2">
        <f t="shared" si="339"/>
        <v>0.57461406518010294</v>
      </c>
      <c r="K902" s="2">
        <f t="shared" si="340"/>
        <v>0.40994854202401371</v>
      </c>
      <c r="L902" s="2">
        <f t="shared" si="341"/>
        <v>0</v>
      </c>
      <c r="M902" s="2">
        <f t="shared" si="342"/>
        <v>1.5437392795883353E-2</v>
      </c>
      <c r="N902" s="1">
        <v>1340</v>
      </c>
      <c r="O902" s="1">
        <v>956</v>
      </c>
      <c r="R902" s="1">
        <v>15</v>
      </c>
      <c r="U902" s="1">
        <v>21</v>
      </c>
      <c r="AG902" s="7">
        <f>IF(Q902&gt;0,RANK(Q902,(N902:P902,Q902:AE902)),0)</f>
        <v>0</v>
      </c>
      <c r="AH902" s="7">
        <f>IF(R902&gt;0,RANK(R902,(N902:P902,Q902:AE902)),0)</f>
        <v>4</v>
      </c>
      <c r="AI902" s="7">
        <f>IF(T902&gt;0,RANK(T902,(N902:P902,Q902:AE902)),0)</f>
        <v>0</v>
      </c>
      <c r="AJ902" s="7">
        <f>IF(S902&gt;0,RANK(S902,(N902:P902,Q902:AE902)),0)</f>
        <v>0</v>
      </c>
      <c r="AK902" s="2">
        <f t="shared" si="343"/>
        <v>0</v>
      </c>
      <c r="AL902" s="2">
        <f t="shared" si="344"/>
        <v>6.4322469982847344E-3</v>
      </c>
      <c r="AM902" s="2">
        <f t="shared" si="345"/>
        <v>0</v>
      </c>
      <c r="AN902" s="2">
        <f t="shared" si="346"/>
        <v>0</v>
      </c>
      <c r="AP902" t="s">
        <v>1007</v>
      </c>
      <c r="AQ902" t="s">
        <v>2923</v>
      </c>
      <c r="AR902">
        <v>1</v>
      </c>
      <c r="AT902" s="104">
        <v>20</v>
      </c>
      <c r="AU902" s="102">
        <v>145</v>
      </c>
      <c r="AV902" s="108">
        <f t="shared" si="347"/>
        <v>20145</v>
      </c>
      <c r="AX902" s="7" t="s">
        <v>538</v>
      </c>
    </row>
    <row r="903" spans="1:50" hidden="1" outlineLevel="1">
      <c r="A903" t="s">
        <v>429</v>
      </c>
      <c r="B903" t="s">
        <v>2923</v>
      </c>
      <c r="C903" s="1">
        <f t="shared" si="336"/>
        <v>2029</v>
      </c>
      <c r="D903" s="7">
        <f>RANK(N903,(N903:P903,Q903:AE903))</f>
        <v>1</v>
      </c>
      <c r="E903" s="7">
        <f>RANK(O903,(N903:P903,Q903:AE903))</f>
        <v>2</v>
      </c>
      <c r="F903" s="7">
        <f>IF(P903&gt;0,RANK(P903,(N903:P903,Q903:AE903)),0)</f>
        <v>0</v>
      </c>
      <c r="G903" s="1">
        <f t="shared" si="337"/>
        <v>2</v>
      </c>
      <c r="H903" s="2">
        <f t="shared" si="338"/>
        <v>9.8570724494825043E-4</v>
      </c>
      <c r="I903" s="2"/>
      <c r="J903" s="2">
        <f t="shared" si="339"/>
        <v>0.48940364711680628</v>
      </c>
      <c r="K903" s="2">
        <f t="shared" si="340"/>
        <v>0.48841793987185805</v>
      </c>
      <c r="L903" s="2">
        <f t="shared" si="341"/>
        <v>0</v>
      </c>
      <c r="M903" s="2">
        <f t="shared" si="342"/>
        <v>2.2178413011335663E-2</v>
      </c>
      <c r="N903" s="1">
        <v>993</v>
      </c>
      <c r="O903" s="1">
        <v>991</v>
      </c>
      <c r="R903" s="1">
        <v>20</v>
      </c>
      <c r="U903" s="1">
        <v>25</v>
      </c>
      <c r="AG903" s="7">
        <f>IF(Q903&gt;0,RANK(Q903,(N903:P903,Q903:AE903)),0)</f>
        <v>0</v>
      </c>
      <c r="AH903" s="7">
        <f>IF(R903&gt;0,RANK(R903,(N903:P903,Q903:AE903)),0)</f>
        <v>4</v>
      </c>
      <c r="AI903" s="7">
        <f>IF(T903&gt;0,RANK(T903,(N903:P903,Q903:AE903)),0)</f>
        <v>0</v>
      </c>
      <c r="AJ903" s="7">
        <f>IF(S903&gt;0,RANK(S903,(N903:P903,Q903:AE903)),0)</f>
        <v>0</v>
      </c>
      <c r="AK903" s="2">
        <f t="shared" si="343"/>
        <v>0</v>
      </c>
      <c r="AL903" s="2">
        <f t="shared" si="344"/>
        <v>9.857072449482503E-3</v>
      </c>
      <c r="AM903" s="2">
        <f t="shared" si="345"/>
        <v>0</v>
      </c>
      <c r="AN903" s="2">
        <f t="shared" si="346"/>
        <v>0</v>
      </c>
      <c r="AP903" t="s">
        <v>429</v>
      </c>
      <c r="AQ903" t="s">
        <v>2923</v>
      </c>
      <c r="AR903">
        <v>1</v>
      </c>
      <c r="AT903" s="104">
        <v>20</v>
      </c>
      <c r="AU903" s="102">
        <v>147</v>
      </c>
      <c r="AV903" s="108">
        <f t="shared" si="347"/>
        <v>20147</v>
      </c>
      <c r="AX903" s="7" t="s">
        <v>538</v>
      </c>
    </row>
    <row r="904" spans="1:50" hidden="1" outlineLevel="1">
      <c r="A904" t="s">
        <v>2256</v>
      </c>
      <c r="B904" t="s">
        <v>2923</v>
      </c>
      <c r="C904" s="1">
        <f t="shared" si="336"/>
        <v>6742</v>
      </c>
      <c r="D904" s="7">
        <f>RANK(N904,(N904:P904,Q904:AE904))</f>
        <v>1</v>
      </c>
      <c r="E904" s="7">
        <f>RANK(O904,(N904:P904,Q904:AE904))</f>
        <v>2</v>
      </c>
      <c r="F904" s="7">
        <f>IF(P904&gt;0,RANK(P904,(N904:P904,Q904:AE904)),0)</f>
        <v>0</v>
      </c>
      <c r="G904" s="1">
        <f t="shared" si="337"/>
        <v>200</v>
      </c>
      <c r="H904" s="2">
        <f t="shared" si="338"/>
        <v>2.9664787896766538E-2</v>
      </c>
      <c r="I904" s="2"/>
      <c r="J904" s="2">
        <f t="shared" si="339"/>
        <v>0.47448828240878077</v>
      </c>
      <c r="K904" s="2">
        <f t="shared" si="340"/>
        <v>0.44482349451201425</v>
      </c>
      <c r="L904" s="2">
        <f t="shared" si="341"/>
        <v>0</v>
      </c>
      <c r="M904" s="2">
        <f t="shared" si="342"/>
        <v>8.0688223079204924E-2</v>
      </c>
      <c r="N904" s="1">
        <v>3199</v>
      </c>
      <c r="O904" s="1">
        <v>2999</v>
      </c>
      <c r="R904" s="1">
        <v>69</v>
      </c>
      <c r="U904" s="1">
        <v>475</v>
      </c>
      <c r="AG904" s="7">
        <f>IF(Q904&gt;0,RANK(Q904,(N904:P904,Q904:AE904)),0)</f>
        <v>0</v>
      </c>
      <c r="AH904" s="7">
        <f>IF(R904&gt;0,RANK(R904,(N904:P904,Q904:AE904)),0)</f>
        <v>4</v>
      </c>
      <c r="AI904" s="7">
        <f>IF(T904&gt;0,RANK(T904,(N904:P904,Q904:AE904)),0)</f>
        <v>0</v>
      </c>
      <c r="AJ904" s="7">
        <f>IF(S904&gt;0,RANK(S904,(N904:P904,Q904:AE904)),0)</f>
        <v>0</v>
      </c>
      <c r="AK904" s="2">
        <f t="shared" si="343"/>
        <v>0</v>
      </c>
      <c r="AL904" s="2">
        <f t="shared" si="344"/>
        <v>1.0234351824384456E-2</v>
      </c>
      <c r="AM904" s="2">
        <f t="shared" si="345"/>
        <v>0</v>
      </c>
      <c r="AN904" s="2">
        <f t="shared" si="346"/>
        <v>0</v>
      </c>
      <c r="AP904" t="s">
        <v>2256</v>
      </c>
      <c r="AQ904" t="s">
        <v>2923</v>
      </c>
      <c r="AR904">
        <v>2</v>
      </c>
      <c r="AT904" s="104">
        <v>20</v>
      </c>
      <c r="AU904" s="102">
        <v>149</v>
      </c>
      <c r="AV904" s="108">
        <f t="shared" si="347"/>
        <v>20149</v>
      </c>
      <c r="AX904" s="7" t="s">
        <v>538</v>
      </c>
    </row>
    <row r="905" spans="1:50" hidden="1" outlineLevel="1">
      <c r="A905" t="s">
        <v>464</v>
      </c>
      <c r="B905" t="s">
        <v>2923</v>
      </c>
      <c r="C905" s="1">
        <f t="shared" si="336"/>
        <v>3304</v>
      </c>
      <c r="D905" s="7">
        <f>RANK(N905,(N905:P905,Q905:AE905))</f>
        <v>1</v>
      </c>
      <c r="E905" s="7">
        <f>RANK(O905,(N905:P905,Q905:AE905))</f>
        <v>2</v>
      </c>
      <c r="F905" s="7">
        <f>IF(P905&gt;0,RANK(P905,(N905:P905,Q905:AE905)),0)</f>
        <v>0</v>
      </c>
      <c r="G905" s="1">
        <f t="shared" si="337"/>
        <v>397</v>
      </c>
      <c r="H905" s="2">
        <f t="shared" si="338"/>
        <v>0.12015738498789347</v>
      </c>
      <c r="I905" s="2"/>
      <c r="J905" s="2">
        <f t="shared" si="339"/>
        <v>0.55115012106537531</v>
      </c>
      <c r="K905" s="2">
        <f t="shared" si="340"/>
        <v>0.43099273607748184</v>
      </c>
      <c r="L905" s="2">
        <f t="shared" si="341"/>
        <v>0</v>
      </c>
      <c r="M905" s="2">
        <f t="shared" si="342"/>
        <v>1.7857142857142849E-2</v>
      </c>
      <c r="N905" s="1">
        <v>1821</v>
      </c>
      <c r="O905" s="1">
        <v>1424</v>
      </c>
      <c r="R905" s="1">
        <v>33</v>
      </c>
      <c r="U905" s="1">
        <v>26</v>
      </c>
      <c r="AG905" s="7">
        <f>IF(Q905&gt;0,RANK(Q905,(N905:P905,Q905:AE905)),0)</f>
        <v>0</v>
      </c>
      <c r="AH905" s="7">
        <f>IF(R905&gt;0,RANK(R905,(N905:P905,Q905:AE905)),0)</f>
        <v>3</v>
      </c>
      <c r="AI905" s="7">
        <f>IF(T905&gt;0,RANK(T905,(N905:P905,Q905:AE905)),0)</f>
        <v>0</v>
      </c>
      <c r="AJ905" s="7">
        <f>IF(S905&gt;0,RANK(S905,(N905:P905,Q905:AE905)),0)</f>
        <v>0</v>
      </c>
      <c r="AK905" s="2">
        <f t="shared" si="343"/>
        <v>0</v>
      </c>
      <c r="AL905" s="2">
        <f t="shared" si="344"/>
        <v>9.9878934624697338E-3</v>
      </c>
      <c r="AM905" s="2">
        <f t="shared" si="345"/>
        <v>0</v>
      </c>
      <c r="AN905" s="2">
        <f t="shared" si="346"/>
        <v>0</v>
      </c>
      <c r="AP905" t="s">
        <v>464</v>
      </c>
      <c r="AQ905" t="s">
        <v>2923</v>
      </c>
      <c r="AR905">
        <v>1</v>
      </c>
      <c r="AT905" s="104">
        <v>20</v>
      </c>
      <c r="AU905" s="102">
        <v>151</v>
      </c>
      <c r="AV905" s="108">
        <f t="shared" si="347"/>
        <v>20151</v>
      </c>
      <c r="AX905" s="7" t="s">
        <v>538</v>
      </c>
    </row>
    <row r="906" spans="1:50" hidden="1" outlineLevel="1">
      <c r="A906" t="s">
        <v>1999</v>
      </c>
      <c r="B906" t="s">
        <v>2923</v>
      </c>
      <c r="C906" s="1">
        <f t="shared" si="336"/>
        <v>1573</v>
      </c>
      <c r="D906" s="7">
        <f>RANK(N906,(N906:P906,Q906:AE906))</f>
        <v>2</v>
      </c>
      <c r="E906" s="7">
        <f>RANK(O906,(N906:P906,Q906:AE906))</f>
        <v>1</v>
      </c>
      <c r="F906" s="7">
        <f>IF(P906&gt;0,RANK(P906,(N906:P906,Q906:AE906)),0)</f>
        <v>0</v>
      </c>
      <c r="G906" s="1">
        <f t="shared" si="337"/>
        <v>384</v>
      </c>
      <c r="H906" s="2">
        <f t="shared" si="338"/>
        <v>0.24411951684678956</v>
      </c>
      <c r="I906" s="2"/>
      <c r="J906" s="2">
        <f t="shared" si="339"/>
        <v>0.36617927527018435</v>
      </c>
      <c r="K906" s="2">
        <f t="shared" si="340"/>
        <v>0.61029879211697391</v>
      </c>
      <c r="L906" s="2">
        <f t="shared" si="341"/>
        <v>0</v>
      </c>
      <c r="M906" s="2">
        <f t="shared" si="342"/>
        <v>2.3521932612841745E-2</v>
      </c>
      <c r="N906" s="1">
        <v>576</v>
      </c>
      <c r="O906" s="1">
        <v>960</v>
      </c>
      <c r="R906" s="1">
        <v>12</v>
      </c>
      <c r="U906" s="1">
        <v>25</v>
      </c>
      <c r="AG906" s="7">
        <f>IF(Q906&gt;0,RANK(Q906,(N906:P906,Q906:AE906)),0)</f>
        <v>0</v>
      </c>
      <c r="AH906" s="7">
        <f>IF(R906&gt;0,RANK(R906,(N906:P906,Q906:AE906)),0)</f>
        <v>4</v>
      </c>
      <c r="AI906" s="7">
        <f>IF(T906&gt;0,RANK(T906,(N906:P906,Q906:AE906)),0)</f>
        <v>0</v>
      </c>
      <c r="AJ906" s="7">
        <f>IF(S906&gt;0,RANK(S906,(N906:P906,Q906:AE906)),0)</f>
        <v>0</v>
      </c>
      <c r="AK906" s="2">
        <f t="shared" si="343"/>
        <v>0</v>
      </c>
      <c r="AL906" s="2">
        <f t="shared" si="344"/>
        <v>7.6287349014621739E-3</v>
      </c>
      <c r="AM906" s="2">
        <f t="shared" si="345"/>
        <v>0</v>
      </c>
      <c r="AN906" s="2">
        <f t="shared" si="346"/>
        <v>0</v>
      </c>
      <c r="AP906" t="s">
        <v>1999</v>
      </c>
      <c r="AQ906" t="s">
        <v>2923</v>
      </c>
      <c r="AR906">
        <v>1</v>
      </c>
      <c r="AT906" s="104">
        <v>20</v>
      </c>
      <c r="AU906" s="102">
        <v>153</v>
      </c>
      <c r="AV906" s="108">
        <f t="shared" si="347"/>
        <v>20153</v>
      </c>
      <c r="AX906" s="7" t="s">
        <v>538</v>
      </c>
    </row>
    <row r="907" spans="1:50" hidden="1" outlineLevel="1">
      <c r="A907" t="s">
        <v>2000</v>
      </c>
      <c r="B907" t="s">
        <v>2923</v>
      </c>
      <c r="C907" s="1">
        <f t="shared" si="336"/>
        <v>20177</v>
      </c>
      <c r="D907" s="7">
        <f>RANK(N907,(N907:P907,Q907:AE907))</f>
        <v>1</v>
      </c>
      <c r="E907" s="7">
        <f>RANK(O907,(N907:P907,Q907:AE907))</f>
        <v>2</v>
      </c>
      <c r="F907" s="7">
        <f>IF(P907&gt;0,RANK(P907,(N907:P907,Q907:AE907)),0)</f>
        <v>0</v>
      </c>
      <c r="G907" s="1">
        <f t="shared" si="337"/>
        <v>108</v>
      </c>
      <c r="H907" s="2">
        <f t="shared" si="338"/>
        <v>5.3526292313029683E-3</v>
      </c>
      <c r="I907" s="2"/>
      <c r="J907" s="2">
        <f t="shared" si="339"/>
        <v>0.49249145066164446</v>
      </c>
      <c r="K907" s="2">
        <f t="shared" si="340"/>
        <v>0.48713882143034148</v>
      </c>
      <c r="L907" s="2">
        <f t="shared" si="341"/>
        <v>0</v>
      </c>
      <c r="M907" s="2">
        <f t="shared" si="342"/>
        <v>2.0369727908014057E-2</v>
      </c>
      <c r="N907" s="1">
        <v>9937</v>
      </c>
      <c r="O907" s="1">
        <v>9829</v>
      </c>
      <c r="R907" s="1">
        <v>221</v>
      </c>
      <c r="U907" s="1">
        <v>190</v>
      </c>
      <c r="AG907" s="7">
        <f>IF(Q907&gt;0,RANK(Q907,(N907:P907,Q907:AE907)),0)</f>
        <v>0</v>
      </c>
      <c r="AH907" s="7">
        <f>IF(R907&gt;0,RANK(R907,(N907:P907,Q907:AE907)),0)</f>
        <v>3</v>
      </c>
      <c r="AI907" s="7">
        <f>IF(T907&gt;0,RANK(T907,(N907:P907,Q907:AE907)),0)</f>
        <v>0</v>
      </c>
      <c r="AJ907" s="7">
        <f>IF(S907&gt;0,RANK(S907,(N907:P907,Q907:AE907)),0)</f>
        <v>0</v>
      </c>
      <c r="AK907" s="2">
        <f t="shared" si="343"/>
        <v>0</v>
      </c>
      <c r="AL907" s="2">
        <f t="shared" si="344"/>
        <v>1.0953065371462557E-2</v>
      </c>
      <c r="AM907" s="2">
        <f t="shared" si="345"/>
        <v>0</v>
      </c>
      <c r="AN907" s="2">
        <f t="shared" si="346"/>
        <v>0</v>
      </c>
      <c r="AP907" t="s">
        <v>2000</v>
      </c>
      <c r="AQ907" t="s">
        <v>2923</v>
      </c>
      <c r="AR907">
        <v>1</v>
      </c>
      <c r="AT907" s="104">
        <v>20</v>
      </c>
      <c r="AU907" s="102">
        <v>155</v>
      </c>
      <c r="AV907" s="108">
        <f t="shared" si="347"/>
        <v>20155</v>
      </c>
      <c r="AX907" s="7" t="s">
        <v>538</v>
      </c>
    </row>
    <row r="908" spans="1:50" hidden="1" outlineLevel="1">
      <c r="A908" t="s">
        <v>811</v>
      </c>
      <c r="B908" t="s">
        <v>2923</v>
      </c>
      <c r="C908" s="1">
        <f t="shared" si="336"/>
        <v>2264</v>
      </c>
      <c r="D908" s="7">
        <f>RANK(N908,(N908:P908,Q908:AE908))</f>
        <v>2</v>
      </c>
      <c r="E908" s="7">
        <f>RANK(O908,(N908:P908,Q908:AE908))</f>
        <v>1</v>
      </c>
      <c r="F908" s="7">
        <f>IF(P908&gt;0,RANK(P908,(N908:P908,Q908:AE908)),0)</f>
        <v>0</v>
      </c>
      <c r="G908" s="1">
        <f t="shared" si="337"/>
        <v>165</v>
      </c>
      <c r="H908" s="2">
        <f t="shared" si="338"/>
        <v>7.2879858657243821E-2</v>
      </c>
      <c r="I908" s="2"/>
      <c r="J908" s="2">
        <f t="shared" si="339"/>
        <v>0.45185512367491165</v>
      </c>
      <c r="K908" s="2">
        <f t="shared" si="340"/>
        <v>0.52473498233215543</v>
      </c>
      <c r="L908" s="2">
        <f t="shared" si="341"/>
        <v>0</v>
      </c>
      <c r="M908" s="2">
        <f t="shared" si="342"/>
        <v>2.3409893992932918E-2</v>
      </c>
      <c r="N908" s="1">
        <v>1023</v>
      </c>
      <c r="O908" s="1">
        <v>1188</v>
      </c>
      <c r="R908" s="1">
        <v>17</v>
      </c>
      <c r="U908" s="1">
        <v>36</v>
      </c>
      <c r="AG908" s="7">
        <f>IF(Q908&gt;0,RANK(Q908,(N908:P908,Q908:AE908)),0)</f>
        <v>0</v>
      </c>
      <c r="AH908" s="7">
        <f>IF(R908&gt;0,RANK(R908,(N908:P908,Q908:AE908)),0)</f>
        <v>4</v>
      </c>
      <c r="AI908" s="7">
        <f>IF(T908&gt;0,RANK(T908,(N908:P908,Q908:AE908)),0)</f>
        <v>0</v>
      </c>
      <c r="AJ908" s="7">
        <f>IF(S908&gt;0,RANK(S908,(N908:P908,Q908:AE908)),0)</f>
        <v>0</v>
      </c>
      <c r="AK908" s="2">
        <f t="shared" si="343"/>
        <v>0</v>
      </c>
      <c r="AL908" s="2">
        <f t="shared" si="344"/>
        <v>7.5088339222614837E-3</v>
      </c>
      <c r="AM908" s="2">
        <f t="shared" si="345"/>
        <v>0</v>
      </c>
      <c r="AN908" s="2">
        <f t="shared" si="346"/>
        <v>0</v>
      </c>
      <c r="AP908" t="s">
        <v>811</v>
      </c>
      <c r="AQ908" t="s">
        <v>2923</v>
      </c>
      <c r="AR908">
        <v>1</v>
      </c>
      <c r="AT908" s="104">
        <v>20</v>
      </c>
      <c r="AU908" s="102">
        <v>157</v>
      </c>
      <c r="AV908" s="108">
        <f t="shared" si="347"/>
        <v>20157</v>
      </c>
      <c r="AX908" s="7" t="s">
        <v>538</v>
      </c>
    </row>
    <row r="909" spans="1:50" hidden="1" outlineLevel="1">
      <c r="A909" t="s">
        <v>1744</v>
      </c>
      <c r="B909" t="s">
        <v>2923</v>
      </c>
      <c r="C909" s="1">
        <f t="shared" si="336"/>
        <v>3637</v>
      </c>
      <c r="D909" s="7">
        <f>RANK(N909,(N909:P909,Q909:AE909))</f>
        <v>1</v>
      </c>
      <c r="E909" s="7">
        <f>RANK(O909,(N909:P909,Q909:AE909))</f>
        <v>2</v>
      </c>
      <c r="F909" s="7">
        <f>IF(P909&gt;0,RANK(P909,(N909:P909,Q909:AE909)),0)</f>
        <v>0</v>
      </c>
      <c r="G909" s="1">
        <f t="shared" si="337"/>
        <v>75</v>
      </c>
      <c r="H909" s="2">
        <f t="shared" si="338"/>
        <v>2.0621391256530106E-2</v>
      </c>
      <c r="I909" s="2"/>
      <c r="J909" s="2">
        <f t="shared" si="339"/>
        <v>0.50151223535881218</v>
      </c>
      <c r="K909" s="2">
        <f t="shared" si="340"/>
        <v>0.48089084410228211</v>
      </c>
      <c r="L909" s="2">
        <f t="shared" si="341"/>
        <v>0</v>
      </c>
      <c r="M909" s="2">
        <f t="shared" si="342"/>
        <v>1.7596920538905714E-2</v>
      </c>
      <c r="N909" s="1">
        <v>1824</v>
      </c>
      <c r="O909" s="1">
        <v>1749</v>
      </c>
      <c r="R909" s="1">
        <v>23</v>
      </c>
      <c r="U909" s="1">
        <v>41</v>
      </c>
      <c r="AG909" s="7">
        <f>IF(Q909&gt;0,RANK(Q909,(N909:P909,Q909:AE909)),0)</f>
        <v>0</v>
      </c>
      <c r="AH909" s="7">
        <f>IF(R909&gt;0,RANK(R909,(N909:P909,Q909:AE909)),0)</f>
        <v>4</v>
      </c>
      <c r="AI909" s="7">
        <f>IF(T909&gt;0,RANK(T909,(N909:P909,Q909:AE909)),0)</f>
        <v>0</v>
      </c>
      <c r="AJ909" s="7">
        <f>IF(S909&gt;0,RANK(S909,(N909:P909,Q909:AE909)),0)</f>
        <v>0</v>
      </c>
      <c r="AK909" s="2">
        <f t="shared" si="343"/>
        <v>0</v>
      </c>
      <c r="AL909" s="2">
        <f t="shared" si="344"/>
        <v>6.3238933186692331E-3</v>
      </c>
      <c r="AM909" s="2">
        <f t="shared" si="345"/>
        <v>0</v>
      </c>
      <c r="AN909" s="2">
        <f t="shared" si="346"/>
        <v>0</v>
      </c>
      <c r="AP909" t="s">
        <v>1744</v>
      </c>
      <c r="AQ909" t="s">
        <v>2923</v>
      </c>
      <c r="AR909">
        <v>1</v>
      </c>
      <c r="AT909" s="104">
        <v>20</v>
      </c>
      <c r="AU909" s="102">
        <v>159</v>
      </c>
      <c r="AV909" s="108">
        <f t="shared" si="347"/>
        <v>20159</v>
      </c>
      <c r="AX909" s="7" t="s">
        <v>538</v>
      </c>
    </row>
    <row r="910" spans="1:50" hidden="1" outlineLevel="1">
      <c r="A910" t="s">
        <v>1745</v>
      </c>
      <c r="B910" t="s">
        <v>2923</v>
      </c>
      <c r="C910" s="1">
        <f t="shared" si="336"/>
        <v>13688</v>
      </c>
      <c r="D910" s="7">
        <f>RANK(N910,(N910:P910,Q910:AE910))</f>
        <v>1</v>
      </c>
      <c r="E910" s="7">
        <f>RANK(O910,(N910:P910,Q910:AE910))</f>
        <v>2</v>
      </c>
      <c r="F910" s="7">
        <f>IF(P910&gt;0,RANK(P910,(N910:P910,Q910:AE910)),0)</f>
        <v>0</v>
      </c>
      <c r="G910" s="1">
        <f t="shared" si="337"/>
        <v>2761</v>
      </c>
      <c r="H910" s="2">
        <f t="shared" si="338"/>
        <v>0.20170952659263588</v>
      </c>
      <c r="I910" s="2"/>
      <c r="J910" s="2">
        <f t="shared" si="339"/>
        <v>0.59132086499123315</v>
      </c>
      <c r="K910" s="2">
        <f t="shared" si="340"/>
        <v>0.3896113383985973</v>
      </c>
      <c r="L910" s="2">
        <f t="shared" si="341"/>
        <v>0</v>
      </c>
      <c r="M910" s="2">
        <f t="shared" si="342"/>
        <v>1.9067796610169552E-2</v>
      </c>
      <c r="N910" s="1">
        <v>8094</v>
      </c>
      <c r="O910" s="1">
        <v>5333</v>
      </c>
      <c r="R910" s="1">
        <v>118</v>
      </c>
      <c r="U910" s="1">
        <v>143</v>
      </c>
      <c r="AG910" s="7">
        <f>IF(Q910&gt;0,RANK(Q910,(N910:P910,Q910:AE910)),0)</f>
        <v>0</v>
      </c>
      <c r="AH910" s="7">
        <f>IF(R910&gt;0,RANK(R910,(N910:P910,Q910:AE910)),0)</f>
        <v>4</v>
      </c>
      <c r="AI910" s="7">
        <f>IF(T910&gt;0,RANK(T910,(N910:P910,Q910:AE910)),0)</f>
        <v>0</v>
      </c>
      <c r="AJ910" s="7">
        <f>IF(S910&gt;0,RANK(S910,(N910:P910,Q910:AE910)),0)</f>
        <v>0</v>
      </c>
      <c r="AK910" s="2">
        <f t="shared" si="343"/>
        <v>0</v>
      </c>
      <c r="AL910" s="2">
        <f t="shared" si="344"/>
        <v>8.6206896551724137E-3</v>
      </c>
      <c r="AM910" s="2">
        <f t="shared" si="345"/>
        <v>0</v>
      </c>
      <c r="AN910" s="2">
        <f t="shared" si="346"/>
        <v>0</v>
      </c>
      <c r="AP910" t="s">
        <v>1745</v>
      </c>
      <c r="AQ910" t="s">
        <v>2923</v>
      </c>
      <c r="AR910">
        <v>2</v>
      </c>
      <c r="AT910" s="104">
        <v>20</v>
      </c>
      <c r="AU910" s="102">
        <v>161</v>
      </c>
      <c r="AV910" s="108">
        <f t="shared" si="347"/>
        <v>20161</v>
      </c>
      <c r="AX910" s="7" t="s">
        <v>538</v>
      </c>
    </row>
    <row r="911" spans="1:50" hidden="1" outlineLevel="1">
      <c r="A911" t="s">
        <v>1746</v>
      </c>
      <c r="B911" t="s">
        <v>2923</v>
      </c>
      <c r="C911" s="1">
        <f t="shared" si="336"/>
        <v>2075</v>
      </c>
      <c r="D911" s="7">
        <f>RANK(N911,(N911:P911,Q911:AE911))</f>
        <v>1</v>
      </c>
      <c r="E911" s="7">
        <f>RANK(O911,(N911:P911,Q911:AE911))</f>
        <v>2</v>
      </c>
      <c r="F911" s="7">
        <f>IF(P911&gt;0,RANK(P911,(N911:P911,Q911:AE911)),0)</f>
        <v>0</v>
      </c>
      <c r="G911" s="1">
        <f t="shared" si="337"/>
        <v>34</v>
      </c>
      <c r="H911" s="2">
        <f t="shared" si="338"/>
        <v>1.6385542168674699E-2</v>
      </c>
      <c r="I911" s="2"/>
      <c r="J911" s="2">
        <f t="shared" si="339"/>
        <v>0.49783132530120483</v>
      </c>
      <c r="K911" s="2">
        <f t="shared" si="340"/>
        <v>0.48144578313253011</v>
      </c>
      <c r="L911" s="2">
        <f t="shared" si="341"/>
        <v>0</v>
      </c>
      <c r="M911" s="2">
        <f t="shared" si="342"/>
        <v>2.0722891566265111E-2</v>
      </c>
      <c r="N911" s="1">
        <v>1033</v>
      </c>
      <c r="O911" s="1">
        <v>999</v>
      </c>
      <c r="R911" s="1">
        <v>23</v>
      </c>
      <c r="U911" s="1">
        <v>20</v>
      </c>
      <c r="AG911" s="7">
        <f>IF(Q911&gt;0,RANK(Q911,(N911:P911,Q911:AE911)),0)</f>
        <v>0</v>
      </c>
      <c r="AH911" s="7">
        <f>IF(R911&gt;0,RANK(R911,(N911:P911,Q911:AE911)),0)</f>
        <v>3</v>
      </c>
      <c r="AI911" s="7">
        <f>IF(T911&gt;0,RANK(T911,(N911:P911,Q911:AE911)),0)</f>
        <v>0</v>
      </c>
      <c r="AJ911" s="7">
        <f>IF(S911&gt;0,RANK(S911,(N911:P911,Q911:AE911)),0)</f>
        <v>0</v>
      </c>
      <c r="AK911" s="2">
        <f t="shared" si="343"/>
        <v>0</v>
      </c>
      <c r="AL911" s="2">
        <f t="shared" si="344"/>
        <v>1.108433734939759E-2</v>
      </c>
      <c r="AM911" s="2">
        <f t="shared" si="345"/>
        <v>0</v>
      </c>
      <c r="AN911" s="2">
        <f t="shared" si="346"/>
        <v>0</v>
      </c>
      <c r="AP911" t="s">
        <v>1746</v>
      </c>
      <c r="AQ911" t="s">
        <v>2923</v>
      </c>
      <c r="AR911">
        <v>1</v>
      </c>
      <c r="AT911" s="104">
        <v>20</v>
      </c>
      <c r="AU911" s="102">
        <v>163</v>
      </c>
      <c r="AV911" s="108">
        <f t="shared" si="347"/>
        <v>20163</v>
      </c>
      <c r="AX911" s="7" t="s">
        <v>538</v>
      </c>
    </row>
    <row r="912" spans="1:50" hidden="1" outlineLevel="1">
      <c r="A912" t="s">
        <v>638</v>
      </c>
      <c r="B912" t="s">
        <v>2923</v>
      </c>
      <c r="C912" s="1">
        <f t="shared" si="336"/>
        <v>1437</v>
      </c>
      <c r="D912" s="7">
        <f>RANK(N912,(N912:P912,Q912:AE912))</f>
        <v>1</v>
      </c>
      <c r="E912" s="7">
        <f>RANK(O912,(N912:P912,Q912:AE912))</f>
        <v>2</v>
      </c>
      <c r="F912" s="7">
        <f>IF(P912&gt;0,RANK(P912,(N912:P912,Q912:AE912)),0)</f>
        <v>0</v>
      </c>
      <c r="G912" s="1">
        <f t="shared" si="337"/>
        <v>324</v>
      </c>
      <c r="H912" s="2">
        <f t="shared" si="338"/>
        <v>0.22546972860125261</v>
      </c>
      <c r="I912" s="2"/>
      <c r="J912" s="2">
        <f t="shared" si="339"/>
        <v>0.59986082115518446</v>
      </c>
      <c r="K912" s="2">
        <f t="shared" si="340"/>
        <v>0.37439109255393183</v>
      </c>
      <c r="L912" s="2">
        <f t="shared" si="341"/>
        <v>0</v>
      </c>
      <c r="M912" s="2">
        <f t="shared" si="342"/>
        <v>2.5748086290883709E-2</v>
      </c>
      <c r="N912" s="1">
        <v>862</v>
      </c>
      <c r="O912" s="1">
        <v>538</v>
      </c>
      <c r="R912" s="1">
        <v>17</v>
      </c>
      <c r="U912" s="1">
        <v>20</v>
      </c>
      <c r="AG912" s="7">
        <f>IF(Q912&gt;0,RANK(Q912,(N912:P912,Q912:AE912)),0)</f>
        <v>0</v>
      </c>
      <c r="AH912" s="7">
        <f>IF(R912&gt;0,RANK(R912,(N912:P912,Q912:AE912)),0)</f>
        <v>4</v>
      </c>
      <c r="AI912" s="7">
        <f>IF(T912&gt;0,RANK(T912,(N912:P912,Q912:AE912)),0)</f>
        <v>0</v>
      </c>
      <c r="AJ912" s="7">
        <f>IF(S912&gt;0,RANK(S912,(N912:P912,Q912:AE912)),0)</f>
        <v>0</v>
      </c>
      <c r="AK912" s="2">
        <f t="shared" si="343"/>
        <v>0</v>
      </c>
      <c r="AL912" s="2">
        <f t="shared" si="344"/>
        <v>1.1830201809324982E-2</v>
      </c>
      <c r="AM912" s="2">
        <f t="shared" si="345"/>
        <v>0</v>
      </c>
      <c r="AN912" s="2">
        <f t="shared" si="346"/>
        <v>0</v>
      </c>
      <c r="AP912" t="s">
        <v>638</v>
      </c>
      <c r="AQ912" t="s">
        <v>2923</v>
      </c>
      <c r="AR912">
        <v>1</v>
      </c>
      <c r="AT912" s="104">
        <v>20</v>
      </c>
      <c r="AU912" s="102">
        <v>165</v>
      </c>
      <c r="AV912" s="108">
        <f t="shared" si="347"/>
        <v>20165</v>
      </c>
      <c r="AX912" s="7" t="s">
        <v>538</v>
      </c>
    </row>
    <row r="913" spans="1:50" hidden="1" outlineLevel="1">
      <c r="A913" t="s">
        <v>861</v>
      </c>
      <c r="B913" t="s">
        <v>2923</v>
      </c>
      <c r="C913" s="1">
        <f t="shared" si="336"/>
        <v>2840</v>
      </c>
      <c r="D913" s="7">
        <f>RANK(N913,(N913:P913,Q913:AE913))</f>
        <v>1</v>
      </c>
      <c r="E913" s="7">
        <f>RANK(O913,(N913:P913,Q913:AE913))</f>
        <v>2</v>
      </c>
      <c r="F913" s="7">
        <f>IF(P913&gt;0,RANK(P913,(N913:P913,Q913:AE913)),0)</f>
        <v>0</v>
      </c>
      <c r="G913" s="1">
        <f t="shared" si="337"/>
        <v>299</v>
      </c>
      <c r="H913" s="2">
        <f t="shared" si="338"/>
        <v>0.10528169014084507</v>
      </c>
      <c r="I913" s="2"/>
      <c r="J913" s="2">
        <f t="shared" si="339"/>
        <v>0.54190140845070423</v>
      </c>
      <c r="K913" s="2">
        <f t="shared" si="340"/>
        <v>0.43661971830985913</v>
      </c>
      <c r="L913" s="2">
        <f t="shared" si="341"/>
        <v>0</v>
      </c>
      <c r="M913" s="2">
        <f t="shared" si="342"/>
        <v>2.1478873239436647E-2</v>
      </c>
      <c r="N913" s="1">
        <v>1539</v>
      </c>
      <c r="O913" s="1">
        <v>1240</v>
      </c>
      <c r="R913" s="1">
        <v>21</v>
      </c>
      <c r="U913" s="1">
        <v>40</v>
      </c>
      <c r="AG913" s="7">
        <f>IF(Q913&gt;0,RANK(Q913,(N913:P913,Q913:AE913)),0)</f>
        <v>0</v>
      </c>
      <c r="AH913" s="7">
        <f>IF(R913&gt;0,RANK(R913,(N913:P913,Q913:AE913)),0)</f>
        <v>4</v>
      </c>
      <c r="AI913" s="7">
        <f>IF(T913&gt;0,RANK(T913,(N913:P913,Q913:AE913)),0)</f>
        <v>0</v>
      </c>
      <c r="AJ913" s="7">
        <f>IF(S913&gt;0,RANK(S913,(N913:P913,Q913:AE913)),0)</f>
        <v>0</v>
      </c>
      <c r="AK913" s="2">
        <f t="shared" si="343"/>
        <v>0</v>
      </c>
      <c r="AL913" s="2">
        <f t="shared" si="344"/>
        <v>7.3943661971830983E-3</v>
      </c>
      <c r="AM913" s="2">
        <f t="shared" si="345"/>
        <v>0</v>
      </c>
      <c r="AN913" s="2">
        <f t="shared" si="346"/>
        <v>0</v>
      </c>
      <c r="AP913" t="s">
        <v>861</v>
      </c>
      <c r="AQ913" t="s">
        <v>2923</v>
      </c>
      <c r="AR913">
        <v>1</v>
      </c>
      <c r="AT913" s="104">
        <v>20</v>
      </c>
      <c r="AU913" s="102">
        <v>167</v>
      </c>
      <c r="AV913" s="108">
        <f t="shared" si="347"/>
        <v>20167</v>
      </c>
      <c r="AX913" s="7" t="s">
        <v>538</v>
      </c>
    </row>
    <row r="914" spans="1:50" hidden="1" outlineLevel="1">
      <c r="A914" t="s">
        <v>1747</v>
      </c>
      <c r="B914" t="s">
        <v>2923</v>
      </c>
      <c r="C914" s="1">
        <f t="shared" si="336"/>
        <v>18428</v>
      </c>
      <c r="D914" s="7">
        <f>RANK(N914,(N914:P914,Q914:AE914))</f>
        <v>1</v>
      </c>
      <c r="E914" s="7">
        <f>RANK(O914,(N914:P914,Q914:AE914))</f>
        <v>2</v>
      </c>
      <c r="F914" s="7">
        <f>IF(P914&gt;0,RANK(P914,(N914:P914,Q914:AE914)),0)</f>
        <v>0</v>
      </c>
      <c r="G914" s="1">
        <f t="shared" si="337"/>
        <v>4099</v>
      </c>
      <c r="H914" s="2">
        <f t="shared" si="338"/>
        <v>0.22243325374430215</v>
      </c>
      <c r="I914" s="2"/>
      <c r="J914" s="2">
        <f t="shared" si="339"/>
        <v>0.59963099630996308</v>
      </c>
      <c r="K914" s="2">
        <f t="shared" si="340"/>
        <v>0.37719774256566097</v>
      </c>
      <c r="L914" s="2">
        <f t="shared" si="341"/>
        <v>0</v>
      </c>
      <c r="M914" s="2">
        <f t="shared" si="342"/>
        <v>2.3171261124375953E-2</v>
      </c>
      <c r="N914" s="1">
        <v>11050</v>
      </c>
      <c r="O914" s="1">
        <v>6951</v>
      </c>
      <c r="R914" s="1">
        <v>121</v>
      </c>
      <c r="U914" s="1">
        <v>306</v>
      </c>
      <c r="AG914" s="7">
        <f>IF(Q914&gt;0,RANK(Q914,(N914:P914,Q914:AE914)),0)</f>
        <v>0</v>
      </c>
      <c r="AH914" s="7">
        <f>IF(R914&gt;0,RANK(R914,(N914:P914,Q914:AE914)),0)</f>
        <v>4</v>
      </c>
      <c r="AI914" s="7">
        <f>IF(T914&gt;0,RANK(T914,(N914:P914,Q914:AE914)),0)</f>
        <v>0</v>
      </c>
      <c r="AJ914" s="7">
        <f>IF(S914&gt;0,RANK(S914,(N914:P914,Q914:AE914)),0)</f>
        <v>0</v>
      </c>
      <c r="AK914" s="2">
        <f t="shared" si="343"/>
        <v>0</v>
      </c>
      <c r="AL914" s="2">
        <f t="shared" si="344"/>
        <v>6.5660950727154327E-3</v>
      </c>
      <c r="AM914" s="2">
        <f t="shared" si="345"/>
        <v>0</v>
      </c>
      <c r="AN914" s="2">
        <f t="shared" si="346"/>
        <v>0</v>
      </c>
      <c r="AP914" t="s">
        <v>1747</v>
      </c>
      <c r="AQ914" t="s">
        <v>2923</v>
      </c>
      <c r="AR914">
        <v>1</v>
      </c>
      <c r="AT914" s="104">
        <v>20</v>
      </c>
      <c r="AU914" s="102">
        <v>169</v>
      </c>
      <c r="AV914" s="108">
        <f t="shared" si="347"/>
        <v>20169</v>
      </c>
      <c r="AX914" s="7" t="s">
        <v>538</v>
      </c>
    </row>
    <row r="915" spans="1:50" hidden="1" outlineLevel="1">
      <c r="A915" t="s">
        <v>1408</v>
      </c>
      <c r="B915" t="s">
        <v>2923</v>
      </c>
      <c r="C915" s="1">
        <f t="shared" si="336"/>
        <v>1813</v>
      </c>
      <c r="D915" s="7">
        <f>RANK(N915,(N915:P915,Q915:AE915))</f>
        <v>2</v>
      </c>
      <c r="E915" s="7">
        <f>RANK(O915,(N915:P915,Q915:AE915))</f>
        <v>1</v>
      </c>
      <c r="F915" s="7">
        <f>IF(P915&gt;0,RANK(P915,(N915:P915,Q915:AE915)),0)</f>
        <v>0</v>
      </c>
      <c r="G915" s="1">
        <f t="shared" si="337"/>
        <v>413</v>
      </c>
      <c r="H915" s="2">
        <f t="shared" si="338"/>
        <v>0.22779922779922779</v>
      </c>
      <c r="I915" s="2"/>
      <c r="J915" s="2">
        <f t="shared" si="339"/>
        <v>0.37727523441809158</v>
      </c>
      <c r="K915" s="2">
        <f t="shared" si="340"/>
        <v>0.60507446221731931</v>
      </c>
      <c r="L915" s="2">
        <f t="shared" si="341"/>
        <v>0</v>
      </c>
      <c r="M915" s="2">
        <f t="shared" si="342"/>
        <v>1.7650303364589059E-2</v>
      </c>
      <c r="N915" s="1">
        <v>684</v>
      </c>
      <c r="O915" s="1">
        <v>1097</v>
      </c>
      <c r="R915" s="1">
        <v>16</v>
      </c>
      <c r="U915" s="1">
        <v>16</v>
      </c>
      <c r="AG915" s="7">
        <f>IF(Q915&gt;0,RANK(Q915,(N915:P915,Q915:AE915)),0)</f>
        <v>0</v>
      </c>
      <c r="AH915" s="7">
        <f>IF(R915&gt;0,RANK(R915,(N915:P915,Q915:AE915)),0)</f>
        <v>3</v>
      </c>
      <c r="AI915" s="7">
        <f>IF(T915&gt;0,RANK(T915,(N915:P915,Q915:AE915)),0)</f>
        <v>0</v>
      </c>
      <c r="AJ915" s="7">
        <f>IF(S915&gt;0,RANK(S915,(N915:P915,Q915:AE915)),0)</f>
        <v>0</v>
      </c>
      <c r="AK915" s="2">
        <f t="shared" si="343"/>
        <v>0</v>
      </c>
      <c r="AL915" s="2">
        <f t="shared" si="344"/>
        <v>8.8251516822945401E-3</v>
      </c>
      <c r="AM915" s="2">
        <f t="shared" si="345"/>
        <v>0</v>
      </c>
      <c r="AN915" s="2">
        <f t="shared" si="346"/>
        <v>0</v>
      </c>
      <c r="AP915" t="s">
        <v>1408</v>
      </c>
      <c r="AQ915" t="s">
        <v>2923</v>
      </c>
      <c r="AR915">
        <v>1</v>
      </c>
      <c r="AT915" s="104">
        <v>20</v>
      </c>
      <c r="AU915" s="102">
        <v>171</v>
      </c>
      <c r="AV915" s="108">
        <f t="shared" si="347"/>
        <v>20171</v>
      </c>
      <c r="AX915" s="7" t="s">
        <v>538</v>
      </c>
    </row>
    <row r="916" spans="1:50" hidden="1" outlineLevel="1">
      <c r="A916" t="s">
        <v>1049</v>
      </c>
      <c r="B916" t="s">
        <v>2923</v>
      </c>
      <c r="C916" s="1">
        <f t="shared" si="336"/>
        <v>122724</v>
      </c>
      <c r="D916" s="7">
        <f>RANK(N916,(N916:P916,Q916:AE916))</f>
        <v>1</v>
      </c>
      <c r="E916" s="7">
        <f>RANK(O916,(N916:P916,Q916:AE916))</f>
        <v>2</v>
      </c>
      <c r="F916" s="7">
        <f>IF(P916&gt;0,RANK(P916,(N916:P916,Q916:AE916)),0)</f>
        <v>0</v>
      </c>
      <c r="G916" s="1">
        <f t="shared" si="337"/>
        <v>1179</v>
      </c>
      <c r="H916" s="2">
        <f t="shared" si="338"/>
        <v>9.6069228512760344E-3</v>
      </c>
      <c r="I916" s="2"/>
      <c r="J916" s="2">
        <f t="shared" si="339"/>
        <v>0.49523320621883249</v>
      </c>
      <c r="K916" s="2">
        <f t="shared" si="340"/>
        <v>0.48562628336755648</v>
      </c>
      <c r="L916" s="2">
        <f t="shared" si="341"/>
        <v>0</v>
      </c>
      <c r="M916" s="2">
        <f t="shared" si="342"/>
        <v>1.9140510413611034E-2</v>
      </c>
      <c r="N916" s="1">
        <v>60777</v>
      </c>
      <c r="O916" s="1">
        <v>59598</v>
      </c>
      <c r="R916" s="1">
        <v>1137</v>
      </c>
      <c r="U916" s="1">
        <v>1212</v>
      </c>
      <c r="AG916" s="7">
        <f>IF(Q916&gt;0,RANK(Q916,(N916:P916,Q916:AE916)),0)</f>
        <v>0</v>
      </c>
      <c r="AH916" s="7">
        <f>IF(R916&gt;0,RANK(R916,(N916:P916,Q916:AE916)),0)</f>
        <v>4</v>
      </c>
      <c r="AI916" s="7">
        <f>IF(T916&gt;0,RANK(T916,(N916:P916,Q916:AE916)),0)</f>
        <v>0</v>
      </c>
      <c r="AJ916" s="7">
        <f>IF(S916&gt;0,RANK(S916,(N916:P916,Q916:AE916)),0)</f>
        <v>0</v>
      </c>
      <c r="AK916" s="2">
        <f t="shared" si="343"/>
        <v>0</v>
      </c>
      <c r="AL916" s="2">
        <f t="shared" si="344"/>
        <v>9.2646915028845207E-3</v>
      </c>
      <c r="AM916" s="2">
        <f t="shared" si="345"/>
        <v>0</v>
      </c>
      <c r="AN916" s="2">
        <f t="shared" si="346"/>
        <v>0</v>
      </c>
      <c r="AP916" t="s">
        <v>1049</v>
      </c>
      <c r="AQ916" t="s">
        <v>2923</v>
      </c>
      <c r="AR916">
        <v>4</v>
      </c>
      <c r="AT916" s="104">
        <v>20</v>
      </c>
      <c r="AU916" s="102">
        <v>173</v>
      </c>
      <c r="AV916" s="108">
        <f t="shared" si="347"/>
        <v>20173</v>
      </c>
      <c r="AX916" s="7" t="s">
        <v>538</v>
      </c>
    </row>
    <row r="917" spans="1:50" hidden="1" outlineLevel="1">
      <c r="A917" t="s">
        <v>1748</v>
      </c>
      <c r="B917" t="s">
        <v>2923</v>
      </c>
      <c r="C917" s="1">
        <f t="shared" si="336"/>
        <v>3639</v>
      </c>
      <c r="D917" s="7">
        <f>RANK(N917,(N917:P917,Q917:AE917))</f>
        <v>2</v>
      </c>
      <c r="E917" s="7">
        <f>RANK(O917,(N917:P917,Q917:AE917))</f>
        <v>1</v>
      </c>
      <c r="F917" s="7">
        <f>IF(P917&gt;0,RANK(P917,(N917:P917,Q917:AE917)),0)</f>
        <v>0</v>
      </c>
      <c r="G917" s="1">
        <f t="shared" si="337"/>
        <v>420</v>
      </c>
      <c r="H917" s="2">
        <f t="shared" si="338"/>
        <v>0.11541632316570487</v>
      </c>
      <c r="I917" s="2"/>
      <c r="J917" s="2">
        <f t="shared" si="339"/>
        <v>0.43418521571860402</v>
      </c>
      <c r="K917" s="2">
        <f t="shared" si="340"/>
        <v>0.54960153888430885</v>
      </c>
      <c r="L917" s="2">
        <f t="shared" si="341"/>
        <v>0</v>
      </c>
      <c r="M917" s="2">
        <f t="shared" si="342"/>
        <v>1.6213245397087128E-2</v>
      </c>
      <c r="N917" s="1">
        <v>1580</v>
      </c>
      <c r="O917" s="1">
        <v>2000</v>
      </c>
      <c r="R917" s="1">
        <v>31</v>
      </c>
      <c r="U917" s="1">
        <v>28</v>
      </c>
      <c r="AG917" s="7">
        <f>IF(Q917&gt;0,RANK(Q917,(N917:P917,Q917:AE917)),0)</f>
        <v>0</v>
      </c>
      <c r="AH917" s="7">
        <f>IF(R917&gt;0,RANK(R917,(N917:P917,Q917:AE917)),0)</f>
        <v>3</v>
      </c>
      <c r="AI917" s="7">
        <f>IF(T917&gt;0,RANK(T917,(N917:P917,Q917:AE917)),0)</f>
        <v>0</v>
      </c>
      <c r="AJ917" s="7">
        <f>IF(S917&gt;0,RANK(S917,(N917:P917,Q917:AE917)),0)</f>
        <v>0</v>
      </c>
      <c r="AK917" s="2">
        <f t="shared" si="343"/>
        <v>0</v>
      </c>
      <c r="AL917" s="2">
        <f t="shared" si="344"/>
        <v>8.5188238527067871E-3</v>
      </c>
      <c r="AM917" s="2">
        <f t="shared" si="345"/>
        <v>0</v>
      </c>
      <c r="AN917" s="2">
        <f t="shared" si="346"/>
        <v>0</v>
      </c>
      <c r="AP917" t="s">
        <v>1748</v>
      </c>
      <c r="AQ917" t="s">
        <v>2923</v>
      </c>
      <c r="AR917">
        <v>1</v>
      </c>
      <c r="AT917" s="104">
        <v>20</v>
      </c>
      <c r="AU917" s="102">
        <v>175</v>
      </c>
      <c r="AV917" s="108">
        <f t="shared" si="347"/>
        <v>20175</v>
      </c>
      <c r="AX917" s="7" t="s">
        <v>538</v>
      </c>
    </row>
    <row r="918" spans="1:50" hidden="1" outlineLevel="1">
      <c r="A918" t="s">
        <v>1749</v>
      </c>
      <c r="B918" t="s">
        <v>2923</v>
      </c>
      <c r="C918" s="1">
        <f t="shared" si="336"/>
        <v>62698</v>
      </c>
      <c r="D918" s="7">
        <f>RANK(N918,(N918:P918,Q918:AE918))</f>
        <v>1</v>
      </c>
      <c r="E918" s="7">
        <f>RANK(O918,(N918:P918,Q918:AE918))</f>
        <v>2</v>
      </c>
      <c r="F918" s="7">
        <f>IF(P918&gt;0,RANK(P918,(N918:P918,Q918:AE918)),0)</f>
        <v>0</v>
      </c>
      <c r="G918" s="1">
        <f t="shared" si="337"/>
        <v>20185</v>
      </c>
      <c r="H918" s="2">
        <f t="shared" si="338"/>
        <v>0.32194009378289579</v>
      </c>
      <c r="I918" s="2"/>
      <c r="J918" s="2">
        <f t="shared" si="339"/>
        <v>0.64719767775686621</v>
      </c>
      <c r="K918" s="2">
        <f t="shared" si="340"/>
        <v>0.32525758397397048</v>
      </c>
      <c r="L918" s="2">
        <f t="shared" si="341"/>
        <v>0</v>
      </c>
      <c r="M918" s="2">
        <f t="shared" si="342"/>
        <v>2.7544738269163316E-2</v>
      </c>
      <c r="N918" s="1">
        <v>40578</v>
      </c>
      <c r="O918" s="1">
        <v>20393</v>
      </c>
      <c r="R918" s="1">
        <v>739</v>
      </c>
      <c r="U918" s="1">
        <v>988</v>
      </c>
      <c r="AG918" s="7">
        <f>IF(Q918&gt;0,RANK(Q918,(N918:P918,Q918:AE918)),0)</f>
        <v>0</v>
      </c>
      <c r="AH918" s="7">
        <f>IF(R918&gt;0,RANK(R918,(N918:P918,Q918:AE918)),0)</f>
        <v>4</v>
      </c>
      <c r="AI918" s="7">
        <f>IF(T918&gt;0,RANK(T918,(N918:P918,Q918:AE918)),0)</f>
        <v>0</v>
      </c>
      <c r="AJ918" s="7">
        <f>IF(S918&gt;0,RANK(S918,(N918:P918,Q918:AE918)),0)</f>
        <v>0</v>
      </c>
      <c r="AK918" s="2">
        <f t="shared" si="343"/>
        <v>0</v>
      </c>
      <c r="AL918" s="2">
        <f t="shared" si="344"/>
        <v>1.1786659861558583E-2</v>
      </c>
      <c r="AM918" s="2">
        <f t="shared" si="345"/>
        <v>0</v>
      </c>
      <c r="AN918" s="2">
        <f t="shared" si="346"/>
        <v>0</v>
      </c>
      <c r="AP918" t="s">
        <v>1749</v>
      </c>
      <c r="AQ918" t="s">
        <v>2923</v>
      </c>
      <c r="AR918">
        <v>2</v>
      </c>
      <c r="AT918" s="104">
        <v>20</v>
      </c>
      <c r="AU918" s="102">
        <v>177</v>
      </c>
      <c r="AV918" s="108">
        <f t="shared" si="347"/>
        <v>20177</v>
      </c>
      <c r="AX918" s="7" t="s">
        <v>538</v>
      </c>
    </row>
    <row r="919" spans="1:50" hidden="1" outlineLevel="1">
      <c r="A919" t="s">
        <v>208</v>
      </c>
      <c r="B919" t="s">
        <v>2923</v>
      </c>
      <c r="C919" s="1">
        <f t="shared" si="336"/>
        <v>1151</v>
      </c>
      <c r="D919" s="7">
        <f>RANK(N919,(N919:P919,Q919:AE919))</f>
        <v>2</v>
      </c>
      <c r="E919" s="7">
        <f>RANK(O919,(N919:P919,Q919:AE919))</f>
        <v>1</v>
      </c>
      <c r="F919" s="7">
        <f>IF(P919&gt;0,RANK(P919,(N919:P919,Q919:AE919)),0)</f>
        <v>0</v>
      </c>
      <c r="G919" s="1">
        <f t="shared" si="337"/>
        <v>36</v>
      </c>
      <c r="H919" s="2">
        <f t="shared" si="338"/>
        <v>3.1277150304083408E-2</v>
      </c>
      <c r="I919" s="2"/>
      <c r="J919" s="2">
        <f t="shared" si="339"/>
        <v>0.47610773240660298</v>
      </c>
      <c r="K919" s="2">
        <f t="shared" si="340"/>
        <v>0.50738488271068638</v>
      </c>
      <c r="L919" s="2">
        <f t="shared" si="341"/>
        <v>0</v>
      </c>
      <c r="M919" s="2">
        <f t="shared" si="342"/>
        <v>1.6507384882710641E-2</v>
      </c>
      <c r="N919" s="1">
        <v>548</v>
      </c>
      <c r="O919" s="1">
        <v>584</v>
      </c>
      <c r="R919" s="1">
        <v>2</v>
      </c>
      <c r="U919" s="1">
        <v>17</v>
      </c>
      <c r="AG919" s="7">
        <f>IF(Q919&gt;0,RANK(Q919,(N919:P919,Q919:AE919)),0)</f>
        <v>0</v>
      </c>
      <c r="AH919" s="7">
        <f>IF(R919&gt;0,RANK(R919,(N919:P919,Q919:AE919)),0)</f>
        <v>4</v>
      </c>
      <c r="AI919" s="7">
        <f>IF(T919&gt;0,RANK(T919,(N919:P919,Q919:AE919)),0)</f>
        <v>0</v>
      </c>
      <c r="AJ919" s="7">
        <f>IF(S919&gt;0,RANK(S919,(N919:P919,Q919:AE919)),0)</f>
        <v>0</v>
      </c>
      <c r="AK919" s="2">
        <f t="shared" si="343"/>
        <v>0</v>
      </c>
      <c r="AL919" s="2">
        <f t="shared" si="344"/>
        <v>1.7376194613379669E-3</v>
      </c>
      <c r="AM919" s="2">
        <f t="shared" si="345"/>
        <v>0</v>
      </c>
      <c r="AN919" s="2">
        <f t="shared" si="346"/>
        <v>0</v>
      </c>
      <c r="AP919" t="s">
        <v>208</v>
      </c>
      <c r="AQ919" t="s">
        <v>2923</v>
      </c>
      <c r="AR919">
        <v>1</v>
      </c>
      <c r="AT919" s="104">
        <v>20</v>
      </c>
      <c r="AU919" s="102">
        <v>179</v>
      </c>
      <c r="AV919" s="108">
        <f t="shared" si="347"/>
        <v>20179</v>
      </c>
      <c r="AX919" s="7" t="s">
        <v>538</v>
      </c>
    </row>
    <row r="920" spans="1:50" hidden="1" outlineLevel="1">
      <c r="A920" t="s">
        <v>715</v>
      </c>
      <c r="B920" t="s">
        <v>2923</v>
      </c>
      <c r="C920" s="1">
        <f t="shared" si="336"/>
        <v>2032</v>
      </c>
      <c r="D920" s="7">
        <f>RANK(N920,(N920:P920,Q920:AE920))</f>
        <v>2</v>
      </c>
      <c r="E920" s="7">
        <f>RANK(O920,(N920:P920,Q920:AE920))</f>
        <v>1</v>
      </c>
      <c r="F920" s="7">
        <f>IF(P920&gt;0,RANK(P920,(N920:P920,Q920:AE920)),0)</f>
        <v>0</v>
      </c>
      <c r="G920" s="1">
        <f t="shared" si="337"/>
        <v>5</v>
      </c>
      <c r="H920" s="2">
        <f t="shared" si="338"/>
        <v>2.4606299212598425E-3</v>
      </c>
      <c r="I920" s="2"/>
      <c r="J920" s="2">
        <f t="shared" si="339"/>
        <v>0.48720472440944884</v>
      </c>
      <c r="K920" s="2">
        <f t="shared" si="340"/>
        <v>0.48966535433070868</v>
      </c>
      <c r="L920" s="2">
        <f t="shared" si="341"/>
        <v>0</v>
      </c>
      <c r="M920" s="2">
        <f t="shared" si="342"/>
        <v>2.3129921259842479E-2</v>
      </c>
      <c r="N920" s="1">
        <v>990</v>
      </c>
      <c r="O920" s="1">
        <v>995</v>
      </c>
      <c r="R920" s="1">
        <v>16</v>
      </c>
      <c r="U920" s="1">
        <v>31</v>
      </c>
      <c r="AG920" s="7">
        <f>IF(Q920&gt;0,RANK(Q920,(N920:P920,Q920:AE920)),0)</f>
        <v>0</v>
      </c>
      <c r="AH920" s="7">
        <f>IF(R920&gt;0,RANK(R920,(N920:P920,Q920:AE920)),0)</f>
        <v>4</v>
      </c>
      <c r="AI920" s="7">
        <f>IF(T920&gt;0,RANK(T920,(N920:P920,Q920:AE920)),0)</f>
        <v>0</v>
      </c>
      <c r="AJ920" s="7">
        <f>IF(S920&gt;0,RANK(S920,(N920:P920,Q920:AE920)),0)</f>
        <v>0</v>
      </c>
      <c r="AK920" s="2">
        <f t="shared" si="343"/>
        <v>0</v>
      </c>
      <c r="AL920" s="2">
        <f t="shared" si="344"/>
        <v>7.874015748031496E-3</v>
      </c>
      <c r="AM920" s="2">
        <f t="shared" si="345"/>
        <v>0</v>
      </c>
      <c r="AN920" s="2">
        <f t="shared" si="346"/>
        <v>0</v>
      </c>
      <c r="AP920" t="s">
        <v>715</v>
      </c>
      <c r="AQ920" t="s">
        <v>2923</v>
      </c>
      <c r="AR920">
        <v>1</v>
      </c>
      <c r="AT920" s="104">
        <v>20</v>
      </c>
      <c r="AU920" s="102">
        <v>181</v>
      </c>
      <c r="AV920" s="108">
        <f t="shared" si="347"/>
        <v>20181</v>
      </c>
      <c r="AX920" s="7" t="s">
        <v>538</v>
      </c>
    </row>
    <row r="921" spans="1:50" hidden="1" outlineLevel="1">
      <c r="A921" t="s">
        <v>716</v>
      </c>
      <c r="B921" t="s">
        <v>2923</v>
      </c>
      <c r="C921" s="1">
        <f t="shared" si="336"/>
        <v>1791</v>
      </c>
      <c r="D921" s="7">
        <f>RANK(N921,(N921:P921,Q921:AE921))</f>
        <v>1</v>
      </c>
      <c r="E921" s="7">
        <f>RANK(O921,(N921:P921,Q921:AE921))</f>
        <v>2</v>
      </c>
      <c r="F921" s="7">
        <f>IF(P921&gt;0,RANK(P921,(N921:P921,Q921:AE921)),0)</f>
        <v>0</v>
      </c>
      <c r="G921" s="1">
        <f t="shared" si="337"/>
        <v>30</v>
      </c>
      <c r="H921" s="2">
        <f t="shared" si="338"/>
        <v>1.675041876046901E-2</v>
      </c>
      <c r="I921" s="2"/>
      <c r="J921" s="2">
        <f t="shared" si="339"/>
        <v>0.49916247906197653</v>
      </c>
      <c r="K921" s="2">
        <f t="shared" si="340"/>
        <v>0.48241206030150752</v>
      </c>
      <c r="L921" s="2">
        <f t="shared" si="341"/>
        <v>0</v>
      </c>
      <c r="M921" s="2">
        <f t="shared" si="342"/>
        <v>1.8425460636515956E-2</v>
      </c>
      <c r="N921" s="1">
        <v>894</v>
      </c>
      <c r="O921" s="1">
        <v>864</v>
      </c>
      <c r="R921" s="1">
        <v>6</v>
      </c>
      <c r="U921" s="1">
        <v>27</v>
      </c>
      <c r="AG921" s="7">
        <f>IF(Q921&gt;0,RANK(Q921,(N921:P921,Q921:AE921)),0)</f>
        <v>0</v>
      </c>
      <c r="AH921" s="7">
        <f>IF(R921&gt;0,RANK(R921,(N921:P921,Q921:AE921)),0)</f>
        <v>4</v>
      </c>
      <c r="AI921" s="7">
        <f>IF(T921&gt;0,RANK(T921,(N921:P921,Q921:AE921)),0)</f>
        <v>0</v>
      </c>
      <c r="AJ921" s="7">
        <f>IF(S921&gt;0,RANK(S921,(N921:P921,Q921:AE921)),0)</f>
        <v>0</v>
      </c>
      <c r="AK921" s="2">
        <f t="shared" si="343"/>
        <v>0</v>
      </c>
      <c r="AL921" s="2">
        <f t="shared" si="344"/>
        <v>3.3500837520938024E-3</v>
      </c>
      <c r="AM921" s="2">
        <f t="shared" si="345"/>
        <v>0</v>
      </c>
      <c r="AN921" s="2">
        <f t="shared" si="346"/>
        <v>0</v>
      </c>
      <c r="AP921" t="s">
        <v>716</v>
      </c>
      <c r="AQ921" t="s">
        <v>2923</v>
      </c>
      <c r="AR921">
        <v>1</v>
      </c>
      <c r="AT921" s="104">
        <v>20</v>
      </c>
      <c r="AU921" s="102">
        <v>183</v>
      </c>
      <c r="AV921" s="108">
        <f t="shared" si="347"/>
        <v>20183</v>
      </c>
      <c r="AX921" s="7" t="s">
        <v>538</v>
      </c>
    </row>
    <row r="922" spans="1:50" hidden="1" outlineLevel="1">
      <c r="A922" t="s">
        <v>717</v>
      </c>
      <c r="B922" t="s">
        <v>2923</v>
      </c>
      <c r="C922" s="1">
        <f t="shared" si="336"/>
        <v>1705</v>
      </c>
      <c r="D922" s="7">
        <f>RANK(N922,(N922:P922,Q922:AE922))</f>
        <v>2</v>
      </c>
      <c r="E922" s="7">
        <f>RANK(O922,(N922:P922,Q922:AE922))</f>
        <v>1</v>
      </c>
      <c r="F922" s="7">
        <f>IF(P922&gt;0,RANK(P922,(N922:P922,Q922:AE922)),0)</f>
        <v>0</v>
      </c>
      <c r="G922" s="1">
        <f t="shared" si="337"/>
        <v>40</v>
      </c>
      <c r="H922" s="2">
        <f t="shared" si="338"/>
        <v>2.3460410557184751E-2</v>
      </c>
      <c r="I922" s="2"/>
      <c r="J922" s="2">
        <f t="shared" si="339"/>
        <v>0.47976539589442813</v>
      </c>
      <c r="K922" s="2">
        <f t="shared" si="340"/>
        <v>0.50322580645161286</v>
      </c>
      <c r="L922" s="2">
        <f t="shared" si="341"/>
        <v>0</v>
      </c>
      <c r="M922" s="2">
        <f t="shared" si="342"/>
        <v>1.7008797653959018E-2</v>
      </c>
      <c r="N922" s="1">
        <v>818</v>
      </c>
      <c r="O922" s="1">
        <v>858</v>
      </c>
      <c r="R922" s="1">
        <v>18</v>
      </c>
      <c r="U922" s="1">
        <v>11</v>
      </c>
      <c r="AG922" s="7">
        <f>IF(Q922&gt;0,RANK(Q922,(N922:P922,Q922:AE922)),0)</f>
        <v>0</v>
      </c>
      <c r="AH922" s="7">
        <f>IF(R922&gt;0,RANK(R922,(N922:P922,Q922:AE922)),0)</f>
        <v>3</v>
      </c>
      <c r="AI922" s="7">
        <f>IF(T922&gt;0,RANK(T922,(N922:P922,Q922:AE922)),0)</f>
        <v>0</v>
      </c>
      <c r="AJ922" s="7">
        <f>IF(S922&gt;0,RANK(S922,(N922:P922,Q922:AE922)),0)</f>
        <v>0</v>
      </c>
      <c r="AK922" s="2">
        <f t="shared" si="343"/>
        <v>0</v>
      </c>
      <c r="AL922" s="2">
        <f t="shared" si="344"/>
        <v>1.0557184750733138E-2</v>
      </c>
      <c r="AM922" s="2">
        <f t="shared" si="345"/>
        <v>0</v>
      </c>
      <c r="AN922" s="2">
        <f t="shared" si="346"/>
        <v>0</v>
      </c>
      <c r="AP922" t="s">
        <v>717</v>
      </c>
      <c r="AQ922" t="s">
        <v>2923</v>
      </c>
      <c r="AR922">
        <v>1</v>
      </c>
      <c r="AT922" s="104">
        <v>20</v>
      </c>
      <c r="AU922" s="102">
        <v>185</v>
      </c>
      <c r="AV922" s="108">
        <f t="shared" si="347"/>
        <v>20185</v>
      </c>
      <c r="AX922" s="7" t="s">
        <v>538</v>
      </c>
    </row>
    <row r="923" spans="1:50" hidden="1" outlineLevel="1">
      <c r="A923" t="s">
        <v>736</v>
      </c>
      <c r="B923" t="s">
        <v>2923</v>
      </c>
      <c r="C923" s="1">
        <f t="shared" si="336"/>
        <v>686</v>
      </c>
      <c r="D923" s="7">
        <f>RANK(N923,(N923:P923,Q923:AE923))</f>
        <v>2</v>
      </c>
      <c r="E923" s="7">
        <f>RANK(O923,(N923:P923,Q923:AE923))</f>
        <v>1</v>
      </c>
      <c r="F923" s="7">
        <f>IF(P923&gt;0,RANK(P923,(N923:P923,Q923:AE923)),0)</f>
        <v>0</v>
      </c>
      <c r="G923" s="1">
        <f t="shared" si="337"/>
        <v>93</v>
      </c>
      <c r="H923" s="2">
        <f t="shared" si="338"/>
        <v>0.13556851311953352</v>
      </c>
      <c r="I923" s="2"/>
      <c r="J923" s="2">
        <f t="shared" si="339"/>
        <v>0.41982507288629739</v>
      </c>
      <c r="K923" s="2">
        <f t="shared" si="340"/>
        <v>0.55539358600583089</v>
      </c>
      <c r="L923" s="2">
        <f t="shared" si="341"/>
        <v>0</v>
      </c>
      <c r="M923" s="2">
        <f t="shared" si="342"/>
        <v>2.4781341107871779E-2</v>
      </c>
      <c r="N923" s="1">
        <v>288</v>
      </c>
      <c r="O923" s="1">
        <v>381</v>
      </c>
      <c r="R923" s="1">
        <v>7</v>
      </c>
      <c r="U923" s="1">
        <v>10</v>
      </c>
      <c r="AG923" s="7">
        <f>IF(Q923&gt;0,RANK(Q923,(N923:P923,Q923:AE923)),0)</f>
        <v>0</v>
      </c>
      <c r="AH923" s="7">
        <f>IF(R923&gt;0,RANK(R923,(N923:P923,Q923:AE923)),0)</f>
        <v>4</v>
      </c>
      <c r="AI923" s="7">
        <f>IF(T923&gt;0,RANK(T923,(N923:P923,Q923:AE923)),0)</f>
        <v>0</v>
      </c>
      <c r="AJ923" s="7">
        <f>IF(S923&gt;0,RANK(S923,(N923:P923,Q923:AE923)),0)</f>
        <v>0</v>
      </c>
      <c r="AK923" s="2">
        <f t="shared" si="343"/>
        <v>0</v>
      </c>
      <c r="AL923" s="2">
        <f t="shared" si="344"/>
        <v>1.020408163265306E-2</v>
      </c>
      <c r="AM923" s="2">
        <f t="shared" si="345"/>
        <v>0</v>
      </c>
      <c r="AN923" s="2">
        <f t="shared" si="346"/>
        <v>0</v>
      </c>
      <c r="AP923" t="s">
        <v>736</v>
      </c>
      <c r="AQ923" t="s">
        <v>2923</v>
      </c>
      <c r="AR923">
        <v>1</v>
      </c>
      <c r="AT923" s="104">
        <v>20</v>
      </c>
      <c r="AU923" s="102">
        <v>187</v>
      </c>
      <c r="AV923" s="108">
        <f t="shared" si="347"/>
        <v>20187</v>
      </c>
      <c r="AX923" s="7" t="s">
        <v>538</v>
      </c>
    </row>
    <row r="924" spans="1:50" hidden="1" outlineLevel="1">
      <c r="A924" t="s">
        <v>737</v>
      </c>
      <c r="B924" t="s">
        <v>2923</v>
      </c>
      <c r="C924" s="1">
        <f t="shared" si="336"/>
        <v>1600</v>
      </c>
      <c r="D924" s="7">
        <f>RANK(N924,(N924:P924,Q924:AE924))</f>
        <v>2</v>
      </c>
      <c r="E924" s="7">
        <f>RANK(O924,(N924:P924,Q924:AE924))</f>
        <v>1</v>
      </c>
      <c r="F924" s="7">
        <f>IF(P924&gt;0,RANK(P924,(N924:P924,Q924:AE924)),0)</f>
        <v>0</v>
      </c>
      <c r="G924" s="1">
        <f t="shared" si="337"/>
        <v>433</v>
      </c>
      <c r="H924" s="2">
        <f t="shared" si="338"/>
        <v>0.270625</v>
      </c>
      <c r="I924" s="2"/>
      <c r="J924" s="2">
        <f t="shared" si="339"/>
        <v>0.35625000000000001</v>
      </c>
      <c r="K924" s="2">
        <f t="shared" si="340"/>
        <v>0.62687499999999996</v>
      </c>
      <c r="L924" s="2">
        <f t="shared" si="341"/>
        <v>0</v>
      </c>
      <c r="M924" s="2">
        <f t="shared" si="342"/>
        <v>1.6875000000000084E-2</v>
      </c>
      <c r="N924" s="1">
        <v>570</v>
      </c>
      <c r="O924" s="1">
        <v>1003</v>
      </c>
      <c r="R924" s="1">
        <v>11</v>
      </c>
      <c r="U924" s="1">
        <v>16</v>
      </c>
      <c r="AG924" s="7">
        <f>IF(Q924&gt;0,RANK(Q924,(N924:P924,Q924:AE924)),0)</f>
        <v>0</v>
      </c>
      <c r="AH924" s="7">
        <f>IF(R924&gt;0,RANK(R924,(N924:P924,Q924:AE924)),0)</f>
        <v>4</v>
      </c>
      <c r="AI924" s="7">
        <f>IF(T924&gt;0,RANK(T924,(N924:P924,Q924:AE924)),0)</f>
        <v>0</v>
      </c>
      <c r="AJ924" s="7">
        <f>IF(S924&gt;0,RANK(S924,(N924:P924,Q924:AE924)),0)</f>
        <v>0</v>
      </c>
      <c r="AK924" s="2">
        <f t="shared" si="343"/>
        <v>0</v>
      </c>
      <c r="AL924" s="2">
        <f t="shared" si="344"/>
        <v>6.875E-3</v>
      </c>
      <c r="AM924" s="2">
        <f t="shared" si="345"/>
        <v>0</v>
      </c>
      <c r="AN924" s="2">
        <f t="shared" si="346"/>
        <v>0</v>
      </c>
      <c r="AP924" t="s">
        <v>737</v>
      </c>
      <c r="AQ924" t="s">
        <v>2923</v>
      </c>
      <c r="AR924">
        <v>1</v>
      </c>
      <c r="AT924" s="104">
        <v>20</v>
      </c>
      <c r="AU924" s="102">
        <v>189</v>
      </c>
      <c r="AV924" s="108">
        <f t="shared" si="347"/>
        <v>20189</v>
      </c>
      <c r="AX924" s="7" t="s">
        <v>538</v>
      </c>
    </row>
    <row r="925" spans="1:50" hidden="1" outlineLevel="1">
      <c r="A925" t="s">
        <v>542</v>
      </c>
      <c r="B925" t="s">
        <v>2923</v>
      </c>
      <c r="C925" s="1">
        <f t="shared" si="336"/>
        <v>8281</v>
      </c>
      <c r="D925" s="7">
        <f>RANK(N925,(N925:P925,Q925:AE925))</f>
        <v>1</v>
      </c>
      <c r="E925" s="7">
        <f>RANK(O925,(N925:P925,Q925:AE925))</f>
        <v>2</v>
      </c>
      <c r="F925" s="7">
        <f>IF(P925&gt;0,RANK(P925,(N925:P925,Q925:AE925)),0)</f>
        <v>0</v>
      </c>
      <c r="G925" s="1">
        <f t="shared" si="337"/>
        <v>495</v>
      </c>
      <c r="H925" s="2">
        <f t="shared" si="338"/>
        <v>5.9775389445719113E-2</v>
      </c>
      <c r="I925" s="2"/>
      <c r="J925" s="2">
        <f t="shared" si="339"/>
        <v>0.51950247554643159</v>
      </c>
      <c r="K925" s="2">
        <f t="shared" si="340"/>
        <v>0.4597270861007125</v>
      </c>
      <c r="L925" s="2">
        <f t="shared" si="341"/>
        <v>0</v>
      </c>
      <c r="M925" s="2">
        <f t="shared" si="342"/>
        <v>2.0770438352855913E-2</v>
      </c>
      <c r="N925" s="1">
        <v>4302</v>
      </c>
      <c r="O925" s="1">
        <v>3807</v>
      </c>
      <c r="R925" s="1">
        <v>84</v>
      </c>
      <c r="U925" s="1">
        <v>88</v>
      </c>
      <c r="AG925" s="7">
        <f>IF(Q925&gt;0,RANK(Q925,(N925:P925,Q925:AE925)),0)</f>
        <v>0</v>
      </c>
      <c r="AH925" s="7">
        <f>IF(R925&gt;0,RANK(R925,(N925:P925,Q925:AE925)),0)</f>
        <v>4</v>
      </c>
      <c r="AI925" s="7">
        <f>IF(T925&gt;0,RANK(T925,(N925:P925,Q925:AE925)),0)</f>
        <v>0</v>
      </c>
      <c r="AJ925" s="7">
        <f>IF(S925&gt;0,RANK(S925,(N925:P925,Q925:AE925)),0)</f>
        <v>0</v>
      </c>
      <c r="AK925" s="2">
        <f t="shared" si="343"/>
        <v>0</v>
      </c>
      <c r="AL925" s="2">
        <f t="shared" si="344"/>
        <v>1.0143702451394759E-2</v>
      </c>
      <c r="AM925" s="2">
        <f t="shared" si="345"/>
        <v>0</v>
      </c>
      <c r="AN925" s="2">
        <f t="shared" si="346"/>
        <v>0</v>
      </c>
      <c r="AP925" t="s">
        <v>542</v>
      </c>
      <c r="AQ925" t="s">
        <v>2923</v>
      </c>
      <c r="AR925">
        <v>4</v>
      </c>
      <c r="AT925" s="104">
        <v>20</v>
      </c>
      <c r="AU925" s="102">
        <v>191</v>
      </c>
      <c r="AV925" s="108">
        <f t="shared" si="347"/>
        <v>20191</v>
      </c>
      <c r="AX925" s="7" t="s">
        <v>538</v>
      </c>
    </row>
    <row r="926" spans="1:50" hidden="1" outlineLevel="1">
      <c r="A926" t="s">
        <v>2419</v>
      </c>
      <c r="B926" t="s">
        <v>2923</v>
      </c>
      <c r="C926" s="1">
        <f t="shared" ref="C926:C935" si="348">SUM(N926:AE926)</f>
        <v>2896</v>
      </c>
      <c r="D926" s="7">
        <f>RANK(N926,(N926:P926,Q926:AE926))</f>
        <v>2</v>
      </c>
      <c r="E926" s="7">
        <f>RANK(O926,(N926:P926,Q926:AE926))</f>
        <v>1</v>
      </c>
      <c r="F926" s="7">
        <f>IF(P926&gt;0,RANK(P926,(N926:P926,Q926:AE926)),0)</f>
        <v>0</v>
      </c>
      <c r="G926" s="1">
        <f t="shared" si="337"/>
        <v>288</v>
      </c>
      <c r="H926" s="2">
        <f t="shared" si="338"/>
        <v>9.9447513812154692E-2</v>
      </c>
      <c r="I926" s="2"/>
      <c r="J926" s="2">
        <f t="shared" ref="J926:J935" si="349">IF($C926=0,"-",N926/$C926)</f>
        <v>0.43888121546961328</v>
      </c>
      <c r="K926" s="2">
        <f t="shared" ref="K926:K935" si="350">IF($C926=0,"-",O926/$C926)</f>
        <v>0.538328729281768</v>
      </c>
      <c r="L926" s="2">
        <f t="shared" ref="L926:L935" si="351">IF($C926=0,"-",P926/$C926)</f>
        <v>0</v>
      </c>
      <c r="M926" s="2">
        <f t="shared" ref="M926:M935" si="352">IF(C926=0,"-",(1-J926-K926-L926))</f>
        <v>2.2790055248618657E-2</v>
      </c>
      <c r="N926" s="1">
        <v>1271</v>
      </c>
      <c r="O926" s="1">
        <v>1559</v>
      </c>
      <c r="R926" s="1">
        <v>24</v>
      </c>
      <c r="U926" s="1">
        <v>42</v>
      </c>
      <c r="AG926" s="7">
        <f>IF(Q926&gt;0,RANK(Q926,(N926:P926,Q926:AE926)),0)</f>
        <v>0</v>
      </c>
      <c r="AH926" s="7">
        <f>IF(R926&gt;0,RANK(R926,(N926:P926,Q926:AE926)),0)</f>
        <v>4</v>
      </c>
      <c r="AI926" s="7">
        <f>IF(T926&gt;0,RANK(T926,(N926:P926,Q926:AE926)),0)</f>
        <v>0</v>
      </c>
      <c r="AJ926" s="7">
        <f>IF(S926&gt;0,RANK(S926,(N926:P926,Q926:AE926)),0)</f>
        <v>0</v>
      </c>
      <c r="AK926" s="2">
        <f t="shared" ref="AK926:AK935" si="353">IF($C926=0,"-",Q926/$C926)</f>
        <v>0</v>
      </c>
      <c r="AL926" s="2">
        <f t="shared" ref="AL926:AL935" si="354">IF($C926=0,"-",R926/$C926)</f>
        <v>8.2872928176795577E-3</v>
      </c>
      <c r="AM926" s="2">
        <f t="shared" ref="AM926:AM935" si="355">IF($C926=0,"-",T926/$C926)</f>
        <v>0</v>
      </c>
      <c r="AN926" s="2">
        <f t="shared" ref="AN926:AN935" si="356">IF($C926=0,"-",S926/$C926)</f>
        <v>0</v>
      </c>
      <c r="AP926" t="s">
        <v>2419</v>
      </c>
      <c r="AQ926" t="s">
        <v>2923</v>
      </c>
      <c r="AR926">
        <v>1</v>
      </c>
      <c r="AT926" s="104">
        <v>20</v>
      </c>
      <c r="AU926" s="102">
        <v>193</v>
      </c>
      <c r="AV926" s="108">
        <f t="shared" ref="AV926:AV934" si="357">AT926*1000+AU926</f>
        <v>20193</v>
      </c>
      <c r="AX926" s="7" t="s">
        <v>538</v>
      </c>
    </row>
    <row r="927" spans="1:50" hidden="1" outlineLevel="1">
      <c r="A927" t="s">
        <v>873</v>
      </c>
      <c r="B927" t="s">
        <v>2923</v>
      </c>
      <c r="C927" s="1">
        <f t="shared" si="348"/>
        <v>1473</v>
      </c>
      <c r="D927" s="7">
        <f>RANK(N927,(N927:P927,Q927:AE927))</f>
        <v>1</v>
      </c>
      <c r="E927" s="7">
        <f>RANK(O927,(N927:P927,Q927:AE927))</f>
        <v>2</v>
      </c>
      <c r="F927" s="7">
        <f>IF(P927&gt;0,RANK(P927,(N927:P927,Q927:AE927)),0)</f>
        <v>0</v>
      </c>
      <c r="G927" s="1">
        <f t="shared" si="337"/>
        <v>489</v>
      </c>
      <c r="H927" s="2">
        <f t="shared" si="338"/>
        <v>0.33197556008146639</v>
      </c>
      <c r="I927" s="2"/>
      <c r="J927" s="2">
        <f t="shared" si="349"/>
        <v>0.65784114052953158</v>
      </c>
      <c r="K927" s="2">
        <f t="shared" si="350"/>
        <v>0.32586558044806518</v>
      </c>
      <c r="L927" s="2">
        <f t="shared" si="351"/>
        <v>0</v>
      </c>
      <c r="M927" s="2">
        <f t="shared" si="352"/>
        <v>1.629327902240324E-2</v>
      </c>
      <c r="N927" s="1">
        <v>969</v>
      </c>
      <c r="O927" s="1">
        <v>480</v>
      </c>
      <c r="R927" s="1">
        <v>9</v>
      </c>
      <c r="U927" s="1">
        <v>15</v>
      </c>
      <c r="AG927" s="7">
        <f>IF(Q927&gt;0,RANK(Q927,(N927:P927,Q927:AE927)),0)</f>
        <v>0</v>
      </c>
      <c r="AH927" s="7">
        <f>IF(R927&gt;0,RANK(R927,(N927:P927,Q927:AE927)),0)</f>
        <v>4</v>
      </c>
      <c r="AI927" s="7">
        <f>IF(T927&gt;0,RANK(T927,(N927:P927,Q927:AE927)),0)</f>
        <v>0</v>
      </c>
      <c r="AJ927" s="7">
        <f>IF(S927&gt;0,RANK(S927,(N927:P927,Q927:AE927)),0)</f>
        <v>0</v>
      </c>
      <c r="AK927" s="2">
        <f t="shared" si="353"/>
        <v>0</v>
      </c>
      <c r="AL927" s="2">
        <f t="shared" si="354"/>
        <v>6.1099796334012219E-3</v>
      </c>
      <c r="AM927" s="2">
        <f t="shared" si="355"/>
        <v>0</v>
      </c>
      <c r="AN927" s="2">
        <f t="shared" si="356"/>
        <v>0</v>
      </c>
      <c r="AP927" t="s">
        <v>873</v>
      </c>
      <c r="AQ927" t="s">
        <v>2923</v>
      </c>
      <c r="AR927">
        <v>1</v>
      </c>
      <c r="AT927" s="104">
        <v>20</v>
      </c>
      <c r="AU927" s="102">
        <v>195</v>
      </c>
      <c r="AV927" s="108">
        <f t="shared" si="357"/>
        <v>20195</v>
      </c>
      <c r="AX927" s="7" t="s">
        <v>538</v>
      </c>
    </row>
    <row r="928" spans="1:50" hidden="1" outlineLevel="1">
      <c r="A928" t="s">
        <v>812</v>
      </c>
      <c r="B928" t="s">
        <v>2923</v>
      </c>
      <c r="C928" s="1">
        <f t="shared" si="348"/>
        <v>2948</v>
      </c>
      <c r="D928" s="7">
        <f>RANK(N928,(N928:P928,Q928:AE928))</f>
        <v>1</v>
      </c>
      <c r="E928" s="7">
        <f>RANK(O928,(N928:P928,Q928:AE928))</f>
        <v>2</v>
      </c>
      <c r="F928" s="7">
        <f>IF(P928&gt;0,RANK(P928,(N928:P928,Q928:AE928)),0)</f>
        <v>0</v>
      </c>
      <c r="G928" s="1">
        <f t="shared" si="337"/>
        <v>363</v>
      </c>
      <c r="H928" s="2">
        <f t="shared" si="338"/>
        <v>0.12313432835820895</v>
      </c>
      <c r="I928" s="2"/>
      <c r="J928" s="2">
        <f t="shared" si="349"/>
        <v>0.53561736770691992</v>
      </c>
      <c r="K928" s="2">
        <f t="shared" si="350"/>
        <v>0.412483039348711</v>
      </c>
      <c r="L928" s="2">
        <f t="shared" si="351"/>
        <v>0</v>
      </c>
      <c r="M928" s="2">
        <f t="shared" si="352"/>
        <v>5.1899592944369077E-2</v>
      </c>
      <c r="N928" s="1">
        <v>1579</v>
      </c>
      <c r="O928" s="1">
        <v>1216</v>
      </c>
      <c r="R928" s="1">
        <v>36</v>
      </c>
      <c r="U928" s="1">
        <v>117</v>
      </c>
      <c r="AG928" s="7">
        <f>IF(Q928&gt;0,RANK(Q928,(N928:P928,Q928:AE928)),0)</f>
        <v>0</v>
      </c>
      <c r="AH928" s="7">
        <f>IF(R928&gt;0,RANK(R928,(N928:P928,Q928:AE928)),0)</f>
        <v>4</v>
      </c>
      <c r="AI928" s="7">
        <f>IF(T928&gt;0,RANK(T928,(N928:P928,Q928:AE928)),0)</f>
        <v>0</v>
      </c>
      <c r="AJ928" s="7">
        <f>IF(S928&gt;0,RANK(S928,(N928:P928,Q928:AE928)),0)</f>
        <v>0</v>
      </c>
      <c r="AK928" s="2">
        <f t="shared" si="353"/>
        <v>0</v>
      </c>
      <c r="AL928" s="2">
        <f t="shared" si="354"/>
        <v>1.2211668928086838E-2</v>
      </c>
      <c r="AM928" s="2">
        <f t="shared" si="355"/>
        <v>0</v>
      </c>
      <c r="AN928" s="2">
        <f t="shared" si="356"/>
        <v>0</v>
      </c>
      <c r="AP928" t="s">
        <v>812</v>
      </c>
      <c r="AQ928" t="s">
        <v>2923</v>
      </c>
      <c r="AR928">
        <v>1</v>
      </c>
      <c r="AT928" s="104">
        <v>20</v>
      </c>
      <c r="AU928" s="102">
        <v>197</v>
      </c>
      <c r="AV928" s="108">
        <f t="shared" si="357"/>
        <v>20197</v>
      </c>
      <c r="AX928" s="7" t="s">
        <v>538</v>
      </c>
    </row>
    <row r="929" spans="1:50" hidden="1" outlineLevel="1">
      <c r="A929" t="s">
        <v>2617</v>
      </c>
      <c r="B929" t="s">
        <v>2923</v>
      </c>
      <c r="C929" s="1">
        <f t="shared" si="348"/>
        <v>700</v>
      </c>
      <c r="D929" s="7">
        <f>RANK(N929,(N929:P929,Q929:AE929))</f>
        <v>2</v>
      </c>
      <c r="E929" s="7">
        <f>RANK(O929,(N929:P929,Q929:AE929))</f>
        <v>1</v>
      </c>
      <c r="F929" s="7">
        <f>IF(P929&gt;0,RANK(P929,(N929:P929,Q929:AE929)),0)</f>
        <v>0</v>
      </c>
      <c r="G929" s="1">
        <f t="shared" si="337"/>
        <v>251</v>
      </c>
      <c r="H929" s="2">
        <f t="shared" si="338"/>
        <v>0.3585714285714286</v>
      </c>
      <c r="I929" s="2"/>
      <c r="J929" s="2">
        <f t="shared" si="349"/>
        <v>0.30857142857142855</v>
      </c>
      <c r="K929" s="2">
        <f t="shared" si="350"/>
        <v>0.66714285714285715</v>
      </c>
      <c r="L929" s="2">
        <f t="shared" si="351"/>
        <v>0</v>
      </c>
      <c r="M929" s="2">
        <f t="shared" si="352"/>
        <v>2.4285714285714355E-2</v>
      </c>
      <c r="N929" s="1">
        <v>216</v>
      </c>
      <c r="O929" s="1">
        <v>467</v>
      </c>
      <c r="R929" s="1">
        <v>6</v>
      </c>
      <c r="U929" s="1">
        <v>11</v>
      </c>
      <c r="AG929" s="7">
        <f>IF(Q929&gt;0,RANK(Q929,(N929:P929,Q929:AE929)),0)</f>
        <v>0</v>
      </c>
      <c r="AH929" s="7">
        <f>IF(R929&gt;0,RANK(R929,(N929:P929,Q929:AE929)),0)</f>
        <v>4</v>
      </c>
      <c r="AI929" s="7">
        <f>IF(T929&gt;0,RANK(T929,(N929:P929,Q929:AE929)),0)</f>
        <v>0</v>
      </c>
      <c r="AJ929" s="7">
        <f>IF(S929&gt;0,RANK(S929,(N929:P929,Q929:AE929)),0)</f>
        <v>0</v>
      </c>
      <c r="AK929" s="2">
        <f t="shared" si="353"/>
        <v>0</v>
      </c>
      <c r="AL929" s="2">
        <f t="shared" si="354"/>
        <v>8.5714285714285719E-3</v>
      </c>
      <c r="AM929" s="2">
        <f t="shared" si="355"/>
        <v>0</v>
      </c>
      <c r="AN929" s="2">
        <f t="shared" si="356"/>
        <v>0</v>
      </c>
      <c r="AP929" t="s">
        <v>2617</v>
      </c>
      <c r="AQ929" t="s">
        <v>2923</v>
      </c>
      <c r="AR929">
        <v>1</v>
      </c>
      <c r="AT929" s="104">
        <v>20</v>
      </c>
      <c r="AU929" s="102">
        <v>199</v>
      </c>
      <c r="AV929" s="108">
        <f t="shared" si="357"/>
        <v>20199</v>
      </c>
      <c r="AX929" s="7" t="s">
        <v>538</v>
      </c>
    </row>
    <row r="930" spans="1:50" hidden="1" outlineLevel="1">
      <c r="A930" t="s">
        <v>1839</v>
      </c>
      <c r="B930" t="s">
        <v>2923</v>
      </c>
      <c r="C930" s="1">
        <f t="shared" si="348"/>
        <v>2585</v>
      </c>
      <c r="D930" s="7">
        <f>RANK(N930,(N930:P930,Q930:AE930))</f>
        <v>2</v>
      </c>
      <c r="E930" s="7">
        <f>RANK(O930,(N930:P930,Q930:AE930))</f>
        <v>1</v>
      </c>
      <c r="F930" s="7">
        <f>IF(P930&gt;0,RANK(P930,(N930:P930,Q930:AE930)),0)</f>
        <v>0</v>
      </c>
      <c r="G930" s="1">
        <f t="shared" si="337"/>
        <v>344</v>
      </c>
      <c r="H930" s="2">
        <f t="shared" si="338"/>
        <v>0.13307543520309478</v>
      </c>
      <c r="I930" s="2"/>
      <c r="J930" s="2">
        <f t="shared" si="349"/>
        <v>0.42205029013539652</v>
      </c>
      <c r="K930" s="2">
        <f t="shared" si="350"/>
        <v>0.55512572533849125</v>
      </c>
      <c r="L930" s="2">
        <f t="shared" si="351"/>
        <v>0</v>
      </c>
      <c r="M930" s="2">
        <f t="shared" si="352"/>
        <v>2.2823984526112229E-2</v>
      </c>
      <c r="N930" s="1">
        <v>1091</v>
      </c>
      <c r="O930" s="1">
        <v>1435</v>
      </c>
      <c r="R930" s="1">
        <v>18</v>
      </c>
      <c r="U930" s="1">
        <v>41</v>
      </c>
      <c r="AG930" s="7">
        <f>IF(Q930&gt;0,RANK(Q930,(N930:P930,Q930:AE930)),0)</f>
        <v>0</v>
      </c>
      <c r="AH930" s="7">
        <f>IF(R930&gt;0,RANK(R930,(N930:P930,Q930:AE930)),0)</f>
        <v>4</v>
      </c>
      <c r="AI930" s="7">
        <f>IF(T930&gt;0,RANK(T930,(N930:P930,Q930:AE930)),0)</f>
        <v>0</v>
      </c>
      <c r="AJ930" s="7">
        <f>IF(S930&gt;0,RANK(S930,(N930:P930,Q930:AE930)),0)</f>
        <v>0</v>
      </c>
      <c r="AK930" s="2">
        <f t="shared" si="353"/>
        <v>0</v>
      </c>
      <c r="AL930" s="2">
        <f t="shared" si="354"/>
        <v>6.9632495164410058E-3</v>
      </c>
      <c r="AM930" s="2">
        <f t="shared" si="355"/>
        <v>0</v>
      </c>
      <c r="AN930" s="2">
        <f t="shared" si="356"/>
        <v>0</v>
      </c>
      <c r="AP930" t="s">
        <v>1839</v>
      </c>
      <c r="AQ930" t="s">
        <v>2923</v>
      </c>
      <c r="AR930">
        <v>1</v>
      </c>
      <c r="AT930" s="104">
        <v>20</v>
      </c>
      <c r="AU930" s="102">
        <v>201</v>
      </c>
      <c r="AV930" s="108">
        <f t="shared" si="357"/>
        <v>20201</v>
      </c>
      <c r="AX930" s="7" t="s">
        <v>538</v>
      </c>
    </row>
    <row r="931" spans="1:50" hidden="1" outlineLevel="1">
      <c r="A931" t="s">
        <v>932</v>
      </c>
      <c r="B931" t="s">
        <v>2923</v>
      </c>
      <c r="C931" s="1">
        <f t="shared" si="348"/>
        <v>797</v>
      </c>
      <c r="D931" s="7">
        <f>RANK(N931,(N931:P931,Q931:AE931))</f>
        <v>2</v>
      </c>
      <c r="E931" s="7">
        <f>RANK(O931,(N931:P931,Q931:AE931))</f>
        <v>1</v>
      </c>
      <c r="F931" s="7">
        <f>IF(P931&gt;0,RANK(P931,(N931:P931,Q931:AE931)),0)</f>
        <v>0</v>
      </c>
      <c r="G931" s="1">
        <f t="shared" si="337"/>
        <v>260</v>
      </c>
      <c r="H931" s="2">
        <f t="shared" si="338"/>
        <v>0.32622333751568383</v>
      </c>
      <c r="I931" s="2"/>
      <c r="J931" s="2">
        <f t="shared" si="349"/>
        <v>0.33124215809284818</v>
      </c>
      <c r="K931" s="2">
        <f t="shared" si="350"/>
        <v>0.65746549560853196</v>
      </c>
      <c r="L931" s="2">
        <f t="shared" si="351"/>
        <v>0</v>
      </c>
      <c r="M931" s="2">
        <f t="shared" si="352"/>
        <v>1.129234629861986E-2</v>
      </c>
      <c r="N931" s="1">
        <v>264</v>
      </c>
      <c r="O931" s="1">
        <v>524</v>
      </c>
      <c r="R931" s="1">
        <v>3</v>
      </c>
      <c r="U931" s="1">
        <v>6</v>
      </c>
      <c r="AG931" s="7">
        <f>IF(Q931&gt;0,RANK(Q931,(N931:P931,Q931:AE931)),0)</f>
        <v>0</v>
      </c>
      <c r="AH931" s="7">
        <f>IF(R931&gt;0,RANK(R931,(N931:P931,Q931:AE931)),0)</f>
        <v>4</v>
      </c>
      <c r="AI931" s="7">
        <f>IF(T931&gt;0,RANK(T931,(N931:P931,Q931:AE931)),0)</f>
        <v>0</v>
      </c>
      <c r="AJ931" s="7">
        <f>IF(S931&gt;0,RANK(S931,(N931:P931,Q931:AE931)),0)</f>
        <v>0</v>
      </c>
      <c r="AK931" s="2">
        <f t="shared" si="353"/>
        <v>0</v>
      </c>
      <c r="AL931" s="2">
        <f t="shared" si="354"/>
        <v>3.7641154328732747E-3</v>
      </c>
      <c r="AM931" s="2">
        <f t="shared" si="355"/>
        <v>0</v>
      </c>
      <c r="AN931" s="2">
        <f t="shared" si="356"/>
        <v>0</v>
      </c>
      <c r="AP931" t="s">
        <v>932</v>
      </c>
      <c r="AQ931" t="s">
        <v>2923</v>
      </c>
      <c r="AR931">
        <v>1</v>
      </c>
      <c r="AT931" s="104">
        <v>20</v>
      </c>
      <c r="AU931" s="102">
        <v>203</v>
      </c>
      <c r="AV931" s="108">
        <f t="shared" si="357"/>
        <v>20203</v>
      </c>
      <c r="AX931" s="7" t="s">
        <v>538</v>
      </c>
    </row>
    <row r="932" spans="1:50" hidden="1" outlineLevel="1">
      <c r="A932" t="s">
        <v>933</v>
      </c>
      <c r="B932" t="s">
        <v>2923</v>
      </c>
      <c r="C932" s="1">
        <f t="shared" si="348"/>
        <v>3281</v>
      </c>
      <c r="D932" s="7">
        <f>RANK(N932,(N932:P932,Q932:AE932))</f>
        <v>2</v>
      </c>
      <c r="E932" s="7">
        <f>RANK(O932,(N932:P932,Q932:AE932))</f>
        <v>1</v>
      </c>
      <c r="F932" s="7">
        <f>IF(P932&gt;0,RANK(P932,(N932:P932,Q932:AE932)),0)</f>
        <v>0</v>
      </c>
      <c r="G932" s="1">
        <f t="shared" si="337"/>
        <v>321</v>
      </c>
      <c r="H932" s="2">
        <f t="shared" si="338"/>
        <v>9.7836025601950621E-2</v>
      </c>
      <c r="I932" s="2"/>
      <c r="J932" s="2">
        <f t="shared" si="349"/>
        <v>0.44102407802499238</v>
      </c>
      <c r="K932" s="2">
        <f t="shared" si="350"/>
        <v>0.53886010362694303</v>
      </c>
      <c r="L932" s="2">
        <f t="shared" si="351"/>
        <v>0</v>
      </c>
      <c r="M932" s="2">
        <f t="shared" si="352"/>
        <v>2.011581834806464E-2</v>
      </c>
      <c r="N932" s="1">
        <v>1447</v>
      </c>
      <c r="O932" s="1">
        <v>1768</v>
      </c>
      <c r="R932" s="1">
        <v>29</v>
      </c>
      <c r="U932" s="1">
        <v>37</v>
      </c>
      <c r="AG932" s="7">
        <f>IF(Q932&gt;0,RANK(Q932,(N932:P932,Q932:AE932)),0)</f>
        <v>0</v>
      </c>
      <c r="AH932" s="7">
        <f>IF(R932&gt;0,RANK(R932,(N932:P932,Q932:AE932)),0)</f>
        <v>4</v>
      </c>
      <c r="AI932" s="7">
        <f>IF(T932&gt;0,RANK(T932,(N932:P932,Q932:AE932)),0)</f>
        <v>0</v>
      </c>
      <c r="AJ932" s="7">
        <f>IF(S932&gt;0,RANK(S932,(N932:P932,Q932:AE932)),0)</f>
        <v>0</v>
      </c>
      <c r="AK932" s="2">
        <f t="shared" si="353"/>
        <v>0</v>
      </c>
      <c r="AL932" s="2">
        <f t="shared" si="354"/>
        <v>8.8387686680889976E-3</v>
      </c>
      <c r="AM932" s="2">
        <f t="shared" si="355"/>
        <v>0</v>
      </c>
      <c r="AN932" s="2">
        <f t="shared" si="356"/>
        <v>0</v>
      </c>
      <c r="AP932" t="s">
        <v>933</v>
      </c>
      <c r="AQ932" t="s">
        <v>2923</v>
      </c>
      <c r="AR932">
        <v>2</v>
      </c>
      <c r="AT932" s="104">
        <v>20</v>
      </c>
      <c r="AU932" s="102">
        <v>205</v>
      </c>
      <c r="AV932" s="108">
        <f t="shared" si="357"/>
        <v>20205</v>
      </c>
      <c r="AX932" s="7" t="s">
        <v>538</v>
      </c>
    </row>
    <row r="933" spans="1:50" hidden="1" outlineLevel="1">
      <c r="A933" t="s">
        <v>543</v>
      </c>
      <c r="B933" t="s">
        <v>2923</v>
      </c>
      <c r="C933" s="1">
        <f t="shared" si="348"/>
        <v>1265</v>
      </c>
      <c r="D933" s="7">
        <f>RANK(N933,(N933:P933,Q933:AE933))</f>
        <v>2</v>
      </c>
      <c r="E933" s="7">
        <f>RANK(O933,(N933:P933,Q933:AE933))</f>
        <v>1</v>
      </c>
      <c r="F933" s="7">
        <f>IF(P933&gt;0,RANK(P933,(N933:P933,Q933:AE933)),0)</f>
        <v>0</v>
      </c>
      <c r="G933" s="1">
        <f t="shared" si="337"/>
        <v>20</v>
      </c>
      <c r="H933" s="2">
        <f t="shared" si="338"/>
        <v>1.5810276679841896E-2</v>
      </c>
      <c r="I933" s="2"/>
      <c r="J933" s="2">
        <f t="shared" si="349"/>
        <v>0.48142292490118577</v>
      </c>
      <c r="K933" s="2">
        <f t="shared" si="350"/>
        <v>0.49723320158102768</v>
      </c>
      <c r="L933" s="2">
        <f t="shared" si="351"/>
        <v>0</v>
      </c>
      <c r="M933" s="2">
        <f t="shared" si="352"/>
        <v>2.1343873517786549E-2</v>
      </c>
      <c r="N933" s="1">
        <v>609</v>
      </c>
      <c r="O933" s="1">
        <v>629</v>
      </c>
      <c r="R933" s="1">
        <v>8</v>
      </c>
      <c r="U933" s="1">
        <v>19</v>
      </c>
      <c r="AG933" s="7">
        <f>IF(Q933&gt;0,RANK(Q933,(N933:P933,Q933:AE933)),0)</f>
        <v>0</v>
      </c>
      <c r="AH933" s="7">
        <f>IF(R933&gt;0,RANK(R933,(N933:P933,Q933:AE933)),0)</f>
        <v>4</v>
      </c>
      <c r="AI933" s="7">
        <f>IF(T933&gt;0,RANK(T933,(N933:P933,Q933:AE933)),0)</f>
        <v>0</v>
      </c>
      <c r="AJ933" s="7">
        <f>IF(S933&gt;0,RANK(S933,(N933:P933,Q933:AE933)),0)</f>
        <v>0</v>
      </c>
      <c r="AK933" s="2">
        <f t="shared" si="353"/>
        <v>0</v>
      </c>
      <c r="AL933" s="2">
        <f t="shared" si="354"/>
        <v>6.3241106719367588E-3</v>
      </c>
      <c r="AM933" s="2">
        <f t="shared" si="355"/>
        <v>0</v>
      </c>
      <c r="AN933" s="2">
        <f t="shared" si="356"/>
        <v>0</v>
      </c>
      <c r="AP933" t="s">
        <v>543</v>
      </c>
      <c r="AQ933" t="s">
        <v>2923</v>
      </c>
      <c r="AR933">
        <v>2</v>
      </c>
      <c r="AT933" s="104">
        <v>20</v>
      </c>
      <c r="AU933" s="102">
        <v>207</v>
      </c>
      <c r="AV933" s="108">
        <f t="shared" si="357"/>
        <v>20207</v>
      </c>
      <c r="AX933" s="7" t="s">
        <v>538</v>
      </c>
    </row>
    <row r="934" spans="1:50" hidden="1" outlineLevel="1">
      <c r="A934" t="s">
        <v>31</v>
      </c>
      <c r="B934" t="s">
        <v>2923</v>
      </c>
      <c r="C934" s="1">
        <f t="shared" si="348"/>
        <v>35270</v>
      </c>
      <c r="D934" s="7">
        <f>RANK(N934,(N934:P934,Q934:AE934))</f>
        <v>1</v>
      </c>
      <c r="E934" s="7">
        <f>RANK(O934,(N934:P934,Q934:AE934))</f>
        <v>2</v>
      </c>
      <c r="F934" s="7">
        <f>IF(P934&gt;0,RANK(P934,(N934:P934,Q934:AE934)),0)</f>
        <v>0</v>
      </c>
      <c r="G934" s="1">
        <f t="shared" si="337"/>
        <v>17288</v>
      </c>
      <c r="H934" s="2">
        <f t="shared" si="338"/>
        <v>0.49016161043379641</v>
      </c>
      <c r="I934" s="2"/>
      <c r="J934" s="2">
        <f t="shared" si="349"/>
        <v>0.73385313297419907</v>
      </c>
      <c r="K934" s="2">
        <f t="shared" si="350"/>
        <v>0.24369152254040261</v>
      </c>
      <c r="L934" s="2">
        <f t="shared" si="351"/>
        <v>0</v>
      </c>
      <c r="M934" s="2">
        <f t="shared" si="352"/>
        <v>2.2455344485398321E-2</v>
      </c>
      <c r="N934" s="1">
        <v>25883</v>
      </c>
      <c r="O934" s="1">
        <v>8595</v>
      </c>
      <c r="R934" s="1">
        <v>514</v>
      </c>
      <c r="U934" s="1">
        <v>278</v>
      </c>
      <c r="AG934" s="7">
        <f>IF(Q934&gt;0,RANK(Q934,(N934:P934,Q934:AE934)),0)</f>
        <v>0</v>
      </c>
      <c r="AH934" s="7">
        <f>IF(R934&gt;0,RANK(R934,(N934:P934,Q934:AE934)),0)</f>
        <v>3</v>
      </c>
      <c r="AI934" s="7">
        <f>IF(T934&gt;0,RANK(T934,(N934:P934,Q934:AE934)),0)</f>
        <v>0</v>
      </c>
      <c r="AJ934" s="7">
        <f>IF(S934&gt;0,RANK(S934,(N934:P934,Q934:AE934)),0)</f>
        <v>0</v>
      </c>
      <c r="AK934" s="2">
        <f t="shared" si="353"/>
        <v>0</v>
      </c>
      <c r="AL934" s="2">
        <f t="shared" si="354"/>
        <v>1.4573291749362064E-2</v>
      </c>
      <c r="AM934" s="2">
        <f t="shared" si="355"/>
        <v>0</v>
      </c>
      <c r="AN934" s="2">
        <f t="shared" si="356"/>
        <v>0</v>
      </c>
      <c r="AP934" t="s">
        <v>31</v>
      </c>
      <c r="AQ934" t="s">
        <v>2923</v>
      </c>
      <c r="AR934">
        <v>3</v>
      </c>
      <c r="AT934" s="104">
        <v>20</v>
      </c>
      <c r="AU934" s="102">
        <v>209</v>
      </c>
      <c r="AV934" s="108">
        <f t="shared" si="357"/>
        <v>20209</v>
      </c>
      <c r="AX934" s="7" t="s">
        <v>538</v>
      </c>
    </row>
    <row r="935" spans="1:50" collapsed="1">
      <c r="A935" t="s">
        <v>2352</v>
      </c>
      <c r="B935" t="s">
        <v>1842</v>
      </c>
      <c r="C935" s="1">
        <f t="shared" si="348"/>
        <v>835690</v>
      </c>
      <c r="D935" s="7">
        <f>RANK(N935,(N935:P935,Q935:AE935))</f>
        <v>1</v>
      </c>
      <c r="E935" s="7">
        <f>RANK(O935,(N935:P935,Q935:AE935))</f>
        <v>2</v>
      </c>
      <c r="F935" s="7">
        <f>IF(P935&gt;0,RANK(P935,(N935:P935,Q935:AE935)),0)</f>
        <v>0</v>
      </c>
      <c r="G935" s="1">
        <f t="shared" si="337"/>
        <v>65028</v>
      </c>
      <c r="H935" s="2">
        <f t="shared" si="338"/>
        <v>7.7813543299548871E-2</v>
      </c>
      <c r="I935" s="2"/>
      <c r="J935" s="2">
        <f t="shared" si="349"/>
        <v>0.52873433928849212</v>
      </c>
      <c r="K935" s="2">
        <f t="shared" si="350"/>
        <v>0.45092079598894325</v>
      </c>
      <c r="L935" s="2">
        <f t="shared" si="351"/>
        <v>0</v>
      </c>
      <c r="M935" s="2">
        <f t="shared" si="352"/>
        <v>2.0344864722564637E-2</v>
      </c>
      <c r="N935" s="1">
        <f>SUM(N830:N934)</f>
        <v>441858</v>
      </c>
      <c r="O935" s="1">
        <f>SUM(O830:O934)</f>
        <v>376830</v>
      </c>
      <c r="R935" s="1">
        <f>SUM(R830:R934)</f>
        <v>8095</v>
      </c>
      <c r="U935" s="1">
        <f>SUM(U830:U934)</f>
        <v>8907</v>
      </c>
      <c r="AG935" s="7">
        <f>IF(Q935&gt;0,RANK(Q935,(N935:P935,Q935:AE935)),0)</f>
        <v>0</v>
      </c>
      <c r="AH935" s="7">
        <f>IF(R935&gt;0,RANK(R935,(N935:P935,Q935:AE935)),0)</f>
        <v>4</v>
      </c>
      <c r="AI935" s="7">
        <f>IF(T935&gt;0,RANK(T935,(N935:P935,Q935:AE935)),0)</f>
        <v>0</v>
      </c>
      <c r="AJ935" s="7">
        <f>IF(S935&gt;0,RANK(S935,(N935:P935,Q935:AE935)),0)</f>
        <v>0</v>
      </c>
      <c r="AK935" s="2">
        <f t="shared" si="353"/>
        <v>0</v>
      </c>
      <c r="AL935" s="2">
        <f t="shared" si="354"/>
        <v>9.686606277447378E-3</v>
      </c>
      <c r="AM935" s="2">
        <f t="shared" si="355"/>
        <v>0</v>
      </c>
      <c r="AN935" s="2">
        <f t="shared" si="356"/>
        <v>0</v>
      </c>
      <c r="AP935" t="s">
        <v>2352</v>
      </c>
      <c r="AQ935" t="s">
        <v>1842</v>
      </c>
      <c r="AT935" s="104">
        <v>20</v>
      </c>
      <c r="AU935" s="102"/>
      <c r="AV935" s="104">
        <v>20</v>
      </c>
      <c r="AX935" s="7" t="s">
        <v>831</v>
      </c>
    </row>
    <row r="936" spans="1:50">
      <c r="C936" s="1"/>
      <c r="E936" s="7"/>
      <c r="F936" s="7"/>
      <c r="I936" s="2"/>
      <c r="AG936" s="7"/>
      <c r="AH936" s="7"/>
      <c r="AI936" s="7"/>
      <c r="AJ936" s="7"/>
      <c r="AT936" s="104"/>
      <c r="AU936" s="102"/>
    </row>
    <row r="937" spans="1:50" hidden="1" outlineLevel="1">
      <c r="A937" t="s">
        <v>371</v>
      </c>
      <c r="B937" t="s">
        <v>1315</v>
      </c>
      <c r="C937" s="1">
        <f t="shared" ref="C937:C953" si="358">SUM(N937:AE937)</f>
        <v>36735</v>
      </c>
      <c r="D937" s="7">
        <f>RANK(N937,(N937:P937,Q937:AE937))</f>
        <v>1</v>
      </c>
      <c r="E937" s="7">
        <f>RANK(O937,(N937:P937,Q937:AE937))</f>
        <v>2</v>
      </c>
      <c r="F937" s="7">
        <f>IF(P937&gt;0,RANK(P937,(N937:P937,Q937:AE937)),0)</f>
        <v>4</v>
      </c>
      <c r="G937" s="1">
        <f t="shared" ref="G937:G953" si="359">MAX(N937:P937)-LARGE(N937:P937,2)</f>
        <v>1995</v>
      </c>
      <c r="H937" s="2">
        <f t="shared" ref="H937:H953" si="360">G937/C937</f>
        <v>5.4307880767660272E-2</v>
      </c>
      <c r="I937" s="2"/>
      <c r="J937" s="2">
        <f t="shared" ref="J937:J953" si="361">IF($C937=0,"-",N937/$C937)</f>
        <v>0.46451612903225808</v>
      </c>
      <c r="K937" s="2">
        <f t="shared" ref="K937:K953" si="362">IF($C937=0,"-",O937/$C937)</f>
        <v>0.41020824826459779</v>
      </c>
      <c r="L937" s="2">
        <f t="shared" ref="L937:L953" si="363">IF($C937=0,"-",P937/$C937)</f>
        <v>4.0615217095413096E-2</v>
      </c>
      <c r="M937" s="2">
        <f t="shared" ref="M937:M953" si="364">IF(C937=0,"-",(1-J937-K937-L937))</f>
        <v>8.4660405607730971E-2</v>
      </c>
      <c r="N937" s="1">
        <f>SUMIF(Town!$AO$174:$AO$691,$AV937,Town!N$174:N$691)</f>
        <v>17064</v>
      </c>
      <c r="O937" s="1">
        <f>SUMIF(Town!$AO$174:$AO$691,$AV937,Town!O$174:O$691)</f>
        <v>15069</v>
      </c>
      <c r="P937" s="1">
        <f>SUMIF(Town!$AO$174:$AO$691,$AV937,Town!P$174:P$691)</f>
        <v>1492</v>
      </c>
      <c r="Q937" s="1">
        <f>SUMIF(Town!$AO$174:$AO$691,$AV937,Town!Q$174:Q$691)</f>
        <v>3110</v>
      </c>
      <c r="AG937" s="7">
        <f>IF(Q937&gt;0,RANK(Q937,(N937:P937,Q937:AE937)),0)</f>
        <v>3</v>
      </c>
      <c r="AH937" s="7">
        <f>IF(R937&gt;0,RANK(R937,(N937:P937,Q937:AE937)),0)</f>
        <v>0</v>
      </c>
      <c r="AI937" s="7">
        <f>IF(T937&gt;0,RANK(T937,(N937:P937,Q937:AE937)),0)</f>
        <v>0</v>
      </c>
      <c r="AJ937" s="7">
        <f>IF(S937&gt;0,RANK(S937,(N937:P937,Q937:AE937)),0)</f>
        <v>0</v>
      </c>
      <c r="AK937" s="2">
        <f t="shared" ref="AK937:AK953" si="365">IF($C937=0,"-",Q937/$C937)</f>
        <v>8.466040560773104E-2</v>
      </c>
      <c r="AL937" s="2">
        <f t="shared" ref="AL937:AL953" si="366">IF($C937=0,"-",R937/$C937)</f>
        <v>0</v>
      </c>
      <c r="AM937" s="2">
        <f t="shared" ref="AM937:AM953" si="367">IF($C937=0,"-",T937/$C937)</f>
        <v>0</v>
      </c>
      <c r="AN937" s="2">
        <f t="shared" ref="AN937:AN953" si="368">IF($C937=0,"-",S937/$C937)</f>
        <v>0</v>
      </c>
      <c r="AP937" t="s">
        <v>371</v>
      </c>
      <c r="AQ937" t="s">
        <v>1315</v>
      </c>
      <c r="AT937" s="104">
        <v>23</v>
      </c>
      <c r="AU937" s="102">
        <v>1</v>
      </c>
      <c r="AV937" s="108">
        <f t="shared" ref="AV937:AV952" si="369">AT937*1000+AU937</f>
        <v>23001</v>
      </c>
      <c r="AX937" s="7" t="s">
        <v>538</v>
      </c>
    </row>
    <row r="938" spans="1:50" hidden="1" outlineLevel="1">
      <c r="A938" t="s">
        <v>317</v>
      </c>
      <c r="B938" t="s">
        <v>1315</v>
      </c>
      <c r="C938" s="1">
        <f t="shared" si="358"/>
        <v>26089</v>
      </c>
      <c r="D938" s="7">
        <f>RANK(N938,(N938:P938,Q938:AE938))</f>
        <v>1</v>
      </c>
      <c r="E938" s="7">
        <f>RANK(O938,(N938:P938,Q938:AE938))</f>
        <v>2</v>
      </c>
      <c r="F938" s="7">
        <f>IF(P938&gt;0,RANK(P938,(N938:P938,Q938:AE938)),0)</f>
        <v>4</v>
      </c>
      <c r="G938" s="1">
        <f t="shared" si="359"/>
        <v>7384</v>
      </c>
      <c r="H938" s="2">
        <f t="shared" si="360"/>
        <v>0.2830311625589329</v>
      </c>
      <c r="I938" s="2"/>
      <c r="J938" s="2">
        <f t="shared" si="361"/>
        <v>0.6050442715320633</v>
      </c>
      <c r="K938" s="2">
        <f t="shared" si="362"/>
        <v>0.32201310897313046</v>
      </c>
      <c r="L938" s="2">
        <f t="shared" si="363"/>
        <v>2.3918126413430947E-2</v>
      </c>
      <c r="M938" s="2">
        <f t="shared" si="364"/>
        <v>4.9024493081375291E-2</v>
      </c>
      <c r="N938" s="1">
        <f>SUMIF(Town!$AO$174:$AO$691,$AV938,Town!N$174:N$691)</f>
        <v>15785</v>
      </c>
      <c r="O938" s="1">
        <f>SUMIF(Town!$AO$174:$AO$691,$AV938,Town!O$174:O$691)</f>
        <v>8401</v>
      </c>
      <c r="P938" s="1">
        <f>SUMIF(Town!$AO$174:$AO$691,$AV938,Town!P$174:P$691)</f>
        <v>624</v>
      </c>
      <c r="Q938" s="1">
        <f>SUMIF(Town!$AO$174:$AO$691,$AV938,Town!Q$174:Q$691)</f>
        <v>1279</v>
      </c>
      <c r="AG938" s="7">
        <f>IF(Q938&gt;0,RANK(Q938,(N938:P938,Q938:AE938)),0)</f>
        <v>3</v>
      </c>
      <c r="AH938" s="7">
        <f>IF(R938&gt;0,RANK(R938,(N938:P938,Q938:AE938)),0)</f>
        <v>0</v>
      </c>
      <c r="AI938" s="7">
        <f>IF(T938&gt;0,RANK(T938,(N938:P938,Q938:AE938)),0)</f>
        <v>0</v>
      </c>
      <c r="AJ938" s="7">
        <f>IF(S938&gt;0,RANK(S938,(N938:P938,Q938:AE938)),0)</f>
        <v>0</v>
      </c>
      <c r="AK938" s="2">
        <f t="shared" si="365"/>
        <v>4.9024493081375291E-2</v>
      </c>
      <c r="AL938" s="2">
        <f t="shared" si="366"/>
        <v>0</v>
      </c>
      <c r="AM938" s="2">
        <f t="shared" si="367"/>
        <v>0</v>
      </c>
      <c r="AN938" s="2">
        <f t="shared" si="368"/>
        <v>0</v>
      </c>
      <c r="AP938" t="s">
        <v>317</v>
      </c>
      <c r="AQ938" t="s">
        <v>1315</v>
      </c>
      <c r="AT938" s="104">
        <v>23</v>
      </c>
      <c r="AU938" s="102">
        <v>3</v>
      </c>
      <c r="AV938" s="108">
        <f t="shared" si="369"/>
        <v>23003</v>
      </c>
      <c r="AX938" s="7" t="s">
        <v>538</v>
      </c>
    </row>
    <row r="939" spans="1:50" hidden="1" outlineLevel="1">
      <c r="A939" t="s">
        <v>1492</v>
      </c>
      <c r="B939" t="s">
        <v>1315</v>
      </c>
      <c r="C939" s="1">
        <f t="shared" si="358"/>
        <v>114268</v>
      </c>
      <c r="D939" s="7">
        <f>RANK(N939,(N939:P939,Q939:AE939))</f>
        <v>2</v>
      </c>
      <c r="E939" s="7">
        <f>RANK(O939,(N939:P939,Q939:AE939))</f>
        <v>1</v>
      </c>
      <c r="F939" s="7">
        <f>IF(P939&gt;0,RANK(P939,(N939:P939,Q939:AE939)),0)</f>
        <v>4</v>
      </c>
      <c r="G939" s="1">
        <f t="shared" si="359"/>
        <v>195</v>
      </c>
      <c r="H939" s="2">
        <f t="shared" si="360"/>
        <v>1.7065145097490111E-3</v>
      </c>
      <c r="I939" s="2"/>
      <c r="J939" s="2">
        <f t="shared" si="361"/>
        <v>0.43669268736654182</v>
      </c>
      <c r="K939" s="2">
        <f t="shared" si="362"/>
        <v>0.43839920187629083</v>
      </c>
      <c r="L939" s="2">
        <f t="shared" si="363"/>
        <v>1.2864493996569469E-2</v>
      </c>
      <c r="M939" s="2">
        <f t="shared" si="364"/>
        <v>0.11204361676059793</v>
      </c>
      <c r="N939" s="1">
        <f>SUMIF(Town!$AO$174:$AO$691,$AV939,Town!N$174:N$691)</f>
        <v>49900</v>
      </c>
      <c r="O939" s="1">
        <f>SUMIF(Town!$AO$174:$AO$691,$AV939,Town!O$174:O$691)</f>
        <v>50095</v>
      </c>
      <c r="P939" s="1">
        <f>SUMIF(Town!$AO$174:$AO$691,$AV939,Town!P$174:P$691)</f>
        <v>1470</v>
      </c>
      <c r="Q939" s="1">
        <f>SUMIF(Town!$AO$174:$AO$691,$AV939,Town!Q$174:Q$691)</f>
        <v>12803</v>
      </c>
      <c r="AG939" s="7">
        <f>IF(Q939&gt;0,RANK(Q939,(N939:P939,Q939:AE939)),0)</f>
        <v>3</v>
      </c>
      <c r="AH939" s="7">
        <f>IF(R939&gt;0,RANK(R939,(N939:P939,Q939:AE939)),0)</f>
        <v>0</v>
      </c>
      <c r="AI939" s="7">
        <f>IF(T939&gt;0,RANK(T939,(N939:P939,Q939:AE939)),0)</f>
        <v>0</v>
      </c>
      <c r="AJ939" s="7">
        <f>IF(S939&gt;0,RANK(S939,(N939:P939,Q939:AE939)),0)</f>
        <v>0</v>
      </c>
      <c r="AK939" s="2">
        <f t="shared" si="365"/>
        <v>0.11204361676059789</v>
      </c>
      <c r="AL939" s="2">
        <f t="shared" si="366"/>
        <v>0</v>
      </c>
      <c r="AM939" s="2">
        <f t="shared" si="367"/>
        <v>0</v>
      </c>
      <c r="AN939" s="2">
        <f t="shared" si="368"/>
        <v>0</v>
      </c>
      <c r="AP939" t="s">
        <v>1492</v>
      </c>
      <c r="AQ939" t="s">
        <v>1315</v>
      </c>
      <c r="AT939" s="104">
        <v>23</v>
      </c>
      <c r="AU939" s="102">
        <v>5</v>
      </c>
      <c r="AV939" s="108">
        <f t="shared" si="369"/>
        <v>23005</v>
      </c>
      <c r="AX939" s="7" t="s">
        <v>538</v>
      </c>
    </row>
    <row r="940" spans="1:50" hidden="1" outlineLevel="1">
      <c r="A940" t="s">
        <v>957</v>
      </c>
      <c r="B940" t="s">
        <v>1315</v>
      </c>
      <c r="C940" s="1">
        <f t="shared" si="358"/>
        <v>11335</v>
      </c>
      <c r="D940" s="7">
        <f>RANK(N940,(N940:P940,Q940:AE940))</f>
        <v>1</v>
      </c>
      <c r="E940" s="7">
        <f>RANK(O940,(N940:P940,Q940:AE940))</f>
        <v>2</v>
      </c>
      <c r="F940" s="7">
        <f>IF(P940&gt;0,RANK(P940,(N940:P940,Q940:AE940)),0)</f>
        <v>4</v>
      </c>
      <c r="G940" s="1">
        <f t="shared" si="359"/>
        <v>436</v>
      </c>
      <c r="H940" s="2">
        <f t="shared" si="360"/>
        <v>3.8464931627701808E-2</v>
      </c>
      <c r="I940" s="2"/>
      <c r="J940" s="2">
        <f t="shared" si="361"/>
        <v>0.45408028231142478</v>
      </c>
      <c r="K940" s="2">
        <f t="shared" si="362"/>
        <v>0.41561535068372296</v>
      </c>
      <c r="L940" s="2">
        <f t="shared" si="363"/>
        <v>3.0877812086457873E-2</v>
      </c>
      <c r="M940" s="2">
        <f t="shared" si="364"/>
        <v>9.9426554918394444E-2</v>
      </c>
      <c r="N940" s="1">
        <f>SUMIF(Town!$AO$174:$AO$691,$AV940,Town!N$174:N$691)</f>
        <v>5147</v>
      </c>
      <c r="O940" s="1">
        <f>SUMIF(Town!$AO$174:$AO$691,$AV940,Town!O$174:O$691)</f>
        <v>4711</v>
      </c>
      <c r="P940" s="1">
        <f>SUMIF(Town!$AO$174:$AO$691,$AV940,Town!P$174:P$691)</f>
        <v>350</v>
      </c>
      <c r="Q940" s="1">
        <f>SUMIF(Town!$AO$174:$AO$691,$AV940,Town!Q$174:Q$691)</f>
        <v>1127</v>
      </c>
      <c r="AG940" s="7">
        <f>IF(Q940&gt;0,RANK(Q940,(N940:P940,Q940:AE940)),0)</f>
        <v>3</v>
      </c>
      <c r="AH940" s="7">
        <f>IF(R940&gt;0,RANK(R940,(N940:P940,Q940:AE940)),0)</f>
        <v>0</v>
      </c>
      <c r="AI940" s="7">
        <f>IF(T940&gt;0,RANK(T940,(N940:P940,Q940:AE940)),0)</f>
        <v>0</v>
      </c>
      <c r="AJ940" s="7">
        <f>IF(S940&gt;0,RANK(S940,(N940:P940,Q940:AE940)),0)</f>
        <v>0</v>
      </c>
      <c r="AK940" s="2">
        <f t="shared" si="365"/>
        <v>9.9426554918394347E-2</v>
      </c>
      <c r="AL940" s="2">
        <f t="shared" si="366"/>
        <v>0</v>
      </c>
      <c r="AM940" s="2">
        <f t="shared" si="367"/>
        <v>0</v>
      </c>
      <c r="AN940" s="2">
        <f t="shared" si="368"/>
        <v>0</v>
      </c>
      <c r="AP940" t="s">
        <v>957</v>
      </c>
      <c r="AQ940" t="s">
        <v>1315</v>
      </c>
      <c r="AT940" s="104">
        <v>23</v>
      </c>
      <c r="AU940" s="102">
        <v>7</v>
      </c>
      <c r="AV940" s="108">
        <f t="shared" si="369"/>
        <v>23007</v>
      </c>
      <c r="AX940" s="7" t="s">
        <v>538</v>
      </c>
    </row>
    <row r="941" spans="1:50" hidden="1" outlineLevel="1">
      <c r="A941" t="s">
        <v>2459</v>
      </c>
      <c r="B941" t="s">
        <v>1315</v>
      </c>
      <c r="C941" s="1">
        <f t="shared" si="358"/>
        <v>23336</v>
      </c>
      <c r="D941" s="7">
        <f>RANK(N941,(N941:P941,Q941:AE941))</f>
        <v>1</v>
      </c>
      <c r="E941" s="7">
        <f>RANK(O941,(N941:P941,Q941:AE941))</f>
        <v>2</v>
      </c>
      <c r="F941" s="7">
        <f>IF(P941&gt;0,RANK(P941,(N941:P941,Q941:AE941)),0)</f>
        <v>4</v>
      </c>
      <c r="G941" s="1">
        <f t="shared" si="359"/>
        <v>3532</v>
      </c>
      <c r="H941" s="2">
        <f t="shared" si="360"/>
        <v>0.15135413095646211</v>
      </c>
      <c r="I941" s="2"/>
      <c r="J941" s="2">
        <f t="shared" si="361"/>
        <v>0.51988344189235514</v>
      </c>
      <c r="K941" s="2">
        <f t="shared" si="362"/>
        <v>0.36852931093589303</v>
      </c>
      <c r="L941" s="2">
        <f t="shared" si="363"/>
        <v>1.5683921837504285E-2</v>
      </c>
      <c r="M941" s="2">
        <f t="shared" si="364"/>
        <v>9.5903325334247558E-2</v>
      </c>
      <c r="N941" s="1">
        <f>SUMIF(Town!$AO$174:$AO$691,$AV941,Town!N$174:N$691)</f>
        <v>12132</v>
      </c>
      <c r="O941" s="1">
        <f>SUMIF(Town!$AO$174:$AO$691,$AV941,Town!O$174:O$691)</f>
        <v>8600</v>
      </c>
      <c r="P941" s="1">
        <f>SUMIF(Town!$AO$174:$AO$691,$AV941,Town!P$174:P$691)</f>
        <v>366</v>
      </c>
      <c r="Q941" s="1">
        <f>SUMIF(Town!$AO$174:$AO$691,$AV941,Town!Q$174:Q$691)</f>
        <v>2238</v>
      </c>
      <c r="AG941" s="7">
        <f>IF(Q941&gt;0,RANK(Q941,(N941:P941,Q941:AE941)),0)</f>
        <v>3</v>
      </c>
      <c r="AH941" s="7">
        <f>IF(R941&gt;0,RANK(R941,(N941:P941,Q941:AE941)),0)</f>
        <v>0</v>
      </c>
      <c r="AI941" s="7">
        <f>IF(T941&gt;0,RANK(T941,(N941:P941,Q941:AE941)),0)</f>
        <v>0</v>
      </c>
      <c r="AJ941" s="7">
        <f>IF(S941&gt;0,RANK(S941,(N941:P941,Q941:AE941)),0)</f>
        <v>0</v>
      </c>
      <c r="AK941" s="2">
        <f t="shared" si="365"/>
        <v>9.5903325334247516E-2</v>
      </c>
      <c r="AL941" s="2">
        <f t="shared" si="366"/>
        <v>0</v>
      </c>
      <c r="AM941" s="2">
        <f t="shared" si="367"/>
        <v>0</v>
      </c>
      <c r="AN941" s="2">
        <f t="shared" si="368"/>
        <v>0</v>
      </c>
      <c r="AP941" t="s">
        <v>2459</v>
      </c>
      <c r="AQ941" t="s">
        <v>1315</v>
      </c>
      <c r="AT941" s="104">
        <v>23</v>
      </c>
      <c r="AU941" s="102">
        <v>9</v>
      </c>
      <c r="AV941" s="108">
        <f t="shared" si="369"/>
        <v>23009</v>
      </c>
      <c r="AX941" s="7" t="s">
        <v>538</v>
      </c>
    </row>
    <row r="942" spans="1:50" hidden="1" outlineLevel="1">
      <c r="A942" t="s">
        <v>533</v>
      </c>
      <c r="B942" t="s">
        <v>1315</v>
      </c>
      <c r="C942" s="1">
        <f t="shared" si="358"/>
        <v>46377</v>
      </c>
      <c r="D942" s="7">
        <f>RANK(N942,(N942:P942,Q942:AE942))</f>
        <v>1</v>
      </c>
      <c r="E942" s="7">
        <f>RANK(O942,(N942:P942,Q942:AE942))</f>
        <v>2</v>
      </c>
      <c r="F942" s="7">
        <f>IF(P942&gt;0,RANK(P942,(N942:P942,Q942:AE942)),0)</f>
        <v>4</v>
      </c>
      <c r="G942" s="1">
        <f t="shared" si="359"/>
        <v>3112</v>
      </c>
      <c r="H942" s="2">
        <f t="shared" si="360"/>
        <v>6.7102227397201203E-2</v>
      </c>
      <c r="I942" s="2"/>
      <c r="J942" s="2">
        <f t="shared" si="361"/>
        <v>0.47780149643142072</v>
      </c>
      <c r="K942" s="2">
        <f t="shared" si="362"/>
        <v>0.41069926903421955</v>
      </c>
      <c r="L942" s="2">
        <f t="shared" si="363"/>
        <v>2.1088039329840224E-2</v>
      </c>
      <c r="M942" s="2">
        <f t="shared" si="364"/>
        <v>9.0411195204519443E-2</v>
      </c>
      <c r="N942" s="1">
        <f>SUMIF(Town!$AO$174:$AO$691,$AV942,Town!N$174:N$691)</f>
        <v>22159</v>
      </c>
      <c r="O942" s="1">
        <f>SUMIF(Town!$AO$174:$AO$691,$AV942,Town!O$174:O$691)</f>
        <v>19047</v>
      </c>
      <c r="P942" s="1">
        <f>SUMIF(Town!$AO$174:$AO$691,$AV942,Town!P$174:P$691)</f>
        <v>978</v>
      </c>
      <c r="Q942" s="1">
        <f>SUMIF(Town!$AO$174:$AO$691,$AV942,Town!Q$174:Q$691)</f>
        <v>4193</v>
      </c>
      <c r="AG942" s="7">
        <f>IF(Q942&gt;0,RANK(Q942,(N942:P942,Q942:AE942)),0)</f>
        <v>3</v>
      </c>
      <c r="AH942" s="7">
        <f>IF(R942&gt;0,RANK(R942,(N942:P942,Q942:AE942)),0)</f>
        <v>0</v>
      </c>
      <c r="AI942" s="7">
        <f>IF(T942&gt;0,RANK(T942,(N942:P942,Q942:AE942)),0)</f>
        <v>0</v>
      </c>
      <c r="AJ942" s="7">
        <f>IF(S942&gt;0,RANK(S942,(N942:P942,Q942:AE942)),0)</f>
        <v>0</v>
      </c>
      <c r="AK942" s="2">
        <f t="shared" si="365"/>
        <v>9.0411195204519484E-2</v>
      </c>
      <c r="AL942" s="2">
        <f t="shared" si="366"/>
        <v>0</v>
      </c>
      <c r="AM942" s="2">
        <f t="shared" si="367"/>
        <v>0</v>
      </c>
      <c r="AN942" s="2">
        <f t="shared" si="368"/>
        <v>0</v>
      </c>
      <c r="AP942" t="s">
        <v>533</v>
      </c>
      <c r="AQ942" t="s">
        <v>1315</v>
      </c>
      <c r="AT942" s="104">
        <v>23</v>
      </c>
      <c r="AU942" s="102">
        <v>11</v>
      </c>
      <c r="AV942" s="108">
        <f t="shared" si="369"/>
        <v>23011</v>
      </c>
      <c r="AX942" s="7" t="s">
        <v>538</v>
      </c>
    </row>
    <row r="943" spans="1:50" hidden="1" outlineLevel="1">
      <c r="A943" t="s">
        <v>2044</v>
      </c>
      <c r="B943" t="s">
        <v>1315</v>
      </c>
      <c r="C943" s="1">
        <f t="shared" si="358"/>
        <v>16390</v>
      </c>
      <c r="D943" s="7">
        <f>RANK(N943,(N943:P943,Q943:AE943))</f>
        <v>2</v>
      </c>
      <c r="E943" s="7">
        <f>RANK(O943,(N943:P943,Q943:AE943))</f>
        <v>1</v>
      </c>
      <c r="F943" s="7">
        <f>IF(P943&gt;0,RANK(P943,(N943:P943,Q943:AE943)),0)</f>
        <v>4</v>
      </c>
      <c r="G943" s="1">
        <f t="shared" si="359"/>
        <v>630</v>
      </c>
      <c r="H943" s="2">
        <f t="shared" si="360"/>
        <v>3.8438071995118978E-2</v>
      </c>
      <c r="I943" s="2"/>
      <c r="J943" s="2">
        <f t="shared" si="361"/>
        <v>0.40488102501525319</v>
      </c>
      <c r="K943" s="2">
        <f t="shared" si="362"/>
        <v>0.4433190970103722</v>
      </c>
      <c r="L943" s="2">
        <f t="shared" si="363"/>
        <v>1.8547895057962172E-2</v>
      </c>
      <c r="M943" s="2">
        <f t="shared" si="364"/>
        <v>0.13325198291641238</v>
      </c>
      <c r="N943" s="1">
        <f>SUMIF(Town!$AO$174:$AO$691,$AV943,Town!N$174:N$691)</f>
        <v>6636</v>
      </c>
      <c r="O943" s="1">
        <f>SUMIF(Town!$AO$174:$AO$691,$AV943,Town!O$174:O$691)</f>
        <v>7266</v>
      </c>
      <c r="P943" s="1">
        <f>SUMIF(Town!$AO$174:$AO$691,$AV943,Town!P$174:P$691)</f>
        <v>304</v>
      </c>
      <c r="Q943" s="1">
        <f>SUMIF(Town!$AO$174:$AO$691,$AV943,Town!Q$174:Q$691)</f>
        <v>2184</v>
      </c>
      <c r="AG943" s="7">
        <f>IF(Q943&gt;0,RANK(Q943,(N943:P943,Q943:AE943)),0)</f>
        <v>3</v>
      </c>
      <c r="AH943" s="7">
        <f>IF(R943&gt;0,RANK(R943,(N943:P943,Q943:AE943)),0)</f>
        <v>0</v>
      </c>
      <c r="AI943" s="7">
        <f>IF(T943&gt;0,RANK(T943,(N943:P943,Q943:AE943)),0)</f>
        <v>0</v>
      </c>
      <c r="AJ943" s="7">
        <f>IF(S943&gt;0,RANK(S943,(N943:P943,Q943:AE943)),0)</f>
        <v>0</v>
      </c>
      <c r="AK943" s="2">
        <f t="shared" si="365"/>
        <v>0.13325198291641244</v>
      </c>
      <c r="AL943" s="2">
        <f t="shared" si="366"/>
        <v>0</v>
      </c>
      <c r="AM943" s="2">
        <f t="shared" si="367"/>
        <v>0</v>
      </c>
      <c r="AN943" s="2">
        <f t="shared" si="368"/>
        <v>0</v>
      </c>
      <c r="AP943" t="s">
        <v>2044</v>
      </c>
      <c r="AQ943" t="s">
        <v>1315</v>
      </c>
      <c r="AT943" s="104">
        <v>23</v>
      </c>
      <c r="AU943" s="102">
        <v>13</v>
      </c>
      <c r="AV943" s="108">
        <f t="shared" si="369"/>
        <v>23013</v>
      </c>
      <c r="AX943" s="7" t="s">
        <v>538</v>
      </c>
    </row>
    <row r="944" spans="1:50" hidden="1" outlineLevel="1">
      <c r="A944" t="s">
        <v>1988</v>
      </c>
      <c r="B944" t="s">
        <v>1315</v>
      </c>
      <c r="C944" s="1">
        <f t="shared" si="358"/>
        <v>16333</v>
      </c>
      <c r="D944" s="7">
        <f>RANK(N944,(N944:P944,Q944:AE944))</f>
        <v>2</v>
      </c>
      <c r="E944" s="7">
        <f>RANK(O944,(N944:P944,Q944:AE944))</f>
        <v>1</v>
      </c>
      <c r="F944" s="7">
        <f>IF(P944&gt;0,RANK(P944,(N944:P944,Q944:AE944)),0)</f>
        <v>4</v>
      </c>
      <c r="G944" s="1">
        <f t="shared" si="359"/>
        <v>1187</v>
      </c>
      <c r="H944" s="2">
        <f t="shared" si="360"/>
        <v>7.2674952550052047E-2</v>
      </c>
      <c r="I944" s="2"/>
      <c r="J944" s="2">
        <f t="shared" si="361"/>
        <v>0.38725280107757304</v>
      </c>
      <c r="K944" s="2">
        <f t="shared" si="362"/>
        <v>0.45992775362762506</v>
      </c>
      <c r="L944" s="2">
        <f t="shared" si="363"/>
        <v>2.8592420253474561E-2</v>
      </c>
      <c r="M944" s="2">
        <f t="shared" si="364"/>
        <v>0.12422702504132729</v>
      </c>
      <c r="N944" s="1">
        <f>SUMIF(Town!$AO$174:$AO$691,$AV944,Town!N$174:N$691)</f>
        <v>6325</v>
      </c>
      <c r="O944" s="1">
        <f>SUMIF(Town!$AO$174:$AO$691,$AV944,Town!O$174:O$691)</f>
        <v>7512</v>
      </c>
      <c r="P944" s="1">
        <f>SUMIF(Town!$AO$174:$AO$691,$AV944,Town!P$174:P$691)</f>
        <v>467</v>
      </c>
      <c r="Q944" s="1">
        <f>SUMIF(Town!$AO$174:$AO$691,$AV944,Town!Q$174:Q$691)</f>
        <v>2029</v>
      </c>
      <c r="AG944" s="7">
        <f>IF(Q944&gt;0,RANK(Q944,(N944:P944,Q944:AE944)),0)</f>
        <v>3</v>
      </c>
      <c r="AH944" s="7">
        <f>IF(R944&gt;0,RANK(R944,(N944:P944,Q944:AE944)),0)</f>
        <v>0</v>
      </c>
      <c r="AI944" s="7">
        <f>IF(T944&gt;0,RANK(T944,(N944:P944,Q944:AE944)),0)</f>
        <v>0</v>
      </c>
      <c r="AJ944" s="7">
        <f>IF(S944&gt;0,RANK(S944,(N944:P944,Q944:AE944)),0)</f>
        <v>0</v>
      </c>
      <c r="AK944" s="2">
        <f t="shared" si="365"/>
        <v>0.12422702504132738</v>
      </c>
      <c r="AL944" s="2">
        <f t="shared" si="366"/>
        <v>0</v>
      </c>
      <c r="AM944" s="2">
        <f t="shared" si="367"/>
        <v>0</v>
      </c>
      <c r="AN944" s="2">
        <f t="shared" si="368"/>
        <v>0</v>
      </c>
      <c r="AP944" t="s">
        <v>1988</v>
      </c>
      <c r="AQ944" t="s">
        <v>1315</v>
      </c>
      <c r="AT944" s="104">
        <v>23</v>
      </c>
      <c r="AU944" s="102">
        <v>15</v>
      </c>
      <c r="AV944" s="108">
        <f t="shared" si="369"/>
        <v>23015</v>
      </c>
      <c r="AX944" s="7" t="s">
        <v>538</v>
      </c>
    </row>
    <row r="945" spans="1:50" hidden="1" outlineLevel="1">
      <c r="A945" t="s">
        <v>1480</v>
      </c>
      <c r="B945" t="s">
        <v>1315</v>
      </c>
      <c r="C945" s="1">
        <f t="shared" si="358"/>
        <v>20615</v>
      </c>
      <c r="D945" s="7">
        <f>RANK(N945,(N945:P945,Q945:AE945))</f>
        <v>1</v>
      </c>
      <c r="E945" s="7">
        <f>RANK(O945,(N945:P945,Q945:AE945))</f>
        <v>2</v>
      </c>
      <c r="F945" s="7">
        <f>IF(P945&gt;0,RANK(P945,(N945:P945,Q945:AE945)),0)</f>
        <v>4</v>
      </c>
      <c r="G945" s="1">
        <f t="shared" si="359"/>
        <v>460</v>
      </c>
      <c r="H945" s="2">
        <f t="shared" si="360"/>
        <v>2.2313849138976473E-2</v>
      </c>
      <c r="I945" s="2"/>
      <c r="J945" s="2">
        <f t="shared" si="361"/>
        <v>0.44991511035653653</v>
      </c>
      <c r="K945" s="2">
        <f t="shared" si="362"/>
        <v>0.42760126121756004</v>
      </c>
      <c r="L945" s="2">
        <f t="shared" si="363"/>
        <v>3.3034198399223863E-2</v>
      </c>
      <c r="M945" s="2">
        <f t="shared" si="364"/>
        <v>8.9449430026679572E-2</v>
      </c>
      <c r="N945" s="1">
        <f>SUMIF(Town!$AO$174:$AO$691,$AV945,Town!N$174:N$691)</f>
        <v>9275</v>
      </c>
      <c r="O945" s="1">
        <f>SUMIF(Town!$AO$174:$AO$691,$AV945,Town!O$174:O$691)</f>
        <v>8815</v>
      </c>
      <c r="P945" s="1">
        <f>SUMIF(Town!$AO$174:$AO$691,$AV945,Town!P$174:P$691)</f>
        <v>681</v>
      </c>
      <c r="Q945" s="1">
        <f>SUMIF(Town!$AO$174:$AO$691,$AV945,Town!Q$174:Q$691)</f>
        <v>1844</v>
      </c>
      <c r="AG945" s="7">
        <f>IF(Q945&gt;0,RANK(Q945,(N945:P945,Q945:AE945)),0)</f>
        <v>3</v>
      </c>
      <c r="AH945" s="7">
        <f>IF(R945&gt;0,RANK(R945,(N945:P945,Q945:AE945)),0)</f>
        <v>0</v>
      </c>
      <c r="AI945" s="7">
        <f>IF(T945&gt;0,RANK(T945,(N945:P945,Q945:AE945)),0)</f>
        <v>0</v>
      </c>
      <c r="AJ945" s="7">
        <f>IF(S945&gt;0,RANK(S945,(N945:P945,Q945:AE945)),0)</f>
        <v>0</v>
      </c>
      <c r="AK945" s="2">
        <f t="shared" si="365"/>
        <v>8.9449430026679599E-2</v>
      </c>
      <c r="AL945" s="2">
        <f t="shared" si="366"/>
        <v>0</v>
      </c>
      <c r="AM945" s="2">
        <f t="shared" si="367"/>
        <v>0</v>
      </c>
      <c r="AN945" s="2">
        <f t="shared" si="368"/>
        <v>0</v>
      </c>
      <c r="AP945" t="s">
        <v>1480</v>
      </c>
      <c r="AQ945" t="s">
        <v>1315</v>
      </c>
      <c r="AT945" s="104">
        <v>23</v>
      </c>
      <c r="AU945" s="102">
        <v>17</v>
      </c>
      <c r="AV945" s="108">
        <f t="shared" si="369"/>
        <v>23017</v>
      </c>
      <c r="AX945" s="7" t="s">
        <v>538</v>
      </c>
    </row>
    <row r="946" spans="1:50" hidden="1" outlineLevel="1">
      <c r="A946" t="s">
        <v>370</v>
      </c>
      <c r="B946" t="s">
        <v>1315</v>
      </c>
      <c r="C946" s="1">
        <f t="shared" si="358"/>
        <v>55758</v>
      </c>
      <c r="D946" s="7">
        <f>RANK(N946,(N946:P946,Q946:AE946))</f>
        <v>1</v>
      </c>
      <c r="E946" s="7">
        <f>RANK(O946,(N946:P946,Q946:AE946))</f>
        <v>2</v>
      </c>
      <c r="F946" s="7">
        <f>IF(P946&gt;0,RANK(P946,(N946:P946,Q946:AE946)),0)</f>
        <v>4</v>
      </c>
      <c r="G946" s="1">
        <f t="shared" si="359"/>
        <v>10758</v>
      </c>
      <c r="H946" s="2">
        <f t="shared" si="360"/>
        <v>0.19294092327558376</v>
      </c>
      <c r="I946" s="2"/>
      <c r="J946" s="2">
        <f t="shared" si="361"/>
        <v>0.56707557659887375</v>
      </c>
      <c r="K946" s="2">
        <f t="shared" si="362"/>
        <v>0.37413465332328993</v>
      </c>
      <c r="L946" s="2">
        <f t="shared" si="363"/>
        <v>1.4527063381039491E-2</v>
      </c>
      <c r="M946" s="2">
        <f t="shared" si="364"/>
        <v>4.4262706696796821E-2</v>
      </c>
      <c r="N946" s="1">
        <f>SUMIF(Town!$AO$174:$AO$691,$AV946,Town!N$174:N$691)</f>
        <v>31619</v>
      </c>
      <c r="O946" s="1">
        <f>SUMIF(Town!$AO$174:$AO$691,$AV946,Town!O$174:O$691)</f>
        <v>20861</v>
      </c>
      <c r="P946" s="1">
        <f>SUMIF(Town!$AO$174:$AO$691,$AV946,Town!P$174:P$691)</f>
        <v>810</v>
      </c>
      <c r="Q946" s="1">
        <f>SUMIF(Town!$AO$174:$AO$691,$AV946,Town!Q$174:Q$691)</f>
        <v>2468</v>
      </c>
      <c r="AG946" s="7">
        <f>IF(Q946&gt;0,RANK(Q946,(N946:P946,Q946:AE946)),0)</f>
        <v>3</v>
      </c>
      <c r="AH946" s="7">
        <f>IF(R946&gt;0,RANK(R946,(N946:P946,Q946:AE946)),0)</f>
        <v>0</v>
      </c>
      <c r="AI946" s="7">
        <f>IF(T946&gt;0,RANK(T946,(N946:P946,Q946:AE946)),0)</f>
        <v>0</v>
      </c>
      <c r="AJ946" s="7">
        <f>IF(S946&gt;0,RANK(S946,(N946:P946,Q946:AE946)),0)</f>
        <v>0</v>
      </c>
      <c r="AK946" s="2">
        <f t="shared" si="365"/>
        <v>4.4262706696796869E-2</v>
      </c>
      <c r="AL946" s="2">
        <f t="shared" si="366"/>
        <v>0</v>
      </c>
      <c r="AM946" s="2">
        <f t="shared" si="367"/>
        <v>0</v>
      </c>
      <c r="AN946" s="2">
        <f t="shared" si="368"/>
        <v>0</v>
      </c>
      <c r="AP946" t="s">
        <v>370</v>
      </c>
      <c r="AQ946" t="s">
        <v>1315</v>
      </c>
      <c r="AT946" s="104">
        <v>23</v>
      </c>
      <c r="AU946" s="102">
        <v>19</v>
      </c>
      <c r="AV946" s="108">
        <f t="shared" si="369"/>
        <v>23019</v>
      </c>
      <c r="AX946" s="7" t="s">
        <v>538</v>
      </c>
    </row>
    <row r="947" spans="1:50" hidden="1" outlineLevel="1">
      <c r="A947" t="s">
        <v>688</v>
      </c>
      <c r="B947" t="s">
        <v>1315</v>
      </c>
      <c r="C947" s="1">
        <f t="shared" si="358"/>
        <v>7106</v>
      </c>
      <c r="D947" s="7">
        <f>RANK(N947,(N947:P947,Q947:AE947))</f>
        <v>1</v>
      </c>
      <c r="E947" s="7">
        <f>RANK(O947,(N947:P947,Q947:AE947))</f>
        <v>2</v>
      </c>
      <c r="F947" s="7">
        <f>IF(P947&gt;0,RANK(P947,(N947:P947,Q947:AE947)),0)</f>
        <v>4</v>
      </c>
      <c r="G947" s="1">
        <f t="shared" si="359"/>
        <v>538</v>
      </c>
      <c r="H947" s="2">
        <f t="shared" si="360"/>
        <v>7.5710667041936394E-2</v>
      </c>
      <c r="I947" s="2"/>
      <c r="J947" s="2">
        <f t="shared" si="361"/>
        <v>0.50422178440754295</v>
      </c>
      <c r="K947" s="2">
        <f t="shared" si="362"/>
        <v>0.42851111736560654</v>
      </c>
      <c r="L947" s="2">
        <f t="shared" si="363"/>
        <v>1.6324233042499296E-2</v>
      </c>
      <c r="M947" s="2">
        <f t="shared" si="364"/>
        <v>5.0942865184351212E-2</v>
      </c>
      <c r="N947" s="1">
        <f>SUMIF(Town!$AO$174:$AO$691,$AV947,Town!N$174:N$691)</f>
        <v>3583</v>
      </c>
      <c r="O947" s="1">
        <f>SUMIF(Town!$AO$174:$AO$691,$AV947,Town!O$174:O$691)</f>
        <v>3045</v>
      </c>
      <c r="P947" s="1">
        <f>SUMIF(Town!$AO$174:$AO$691,$AV947,Town!P$174:P$691)</f>
        <v>116</v>
      </c>
      <c r="Q947" s="1">
        <f>SUMIF(Town!$AO$174:$AO$691,$AV947,Town!Q$174:Q$691)</f>
        <v>362</v>
      </c>
      <c r="AG947" s="7">
        <f>IF(Q947&gt;0,RANK(Q947,(N947:P947,Q947:AE947)),0)</f>
        <v>3</v>
      </c>
      <c r="AH947" s="7">
        <f>IF(R947&gt;0,RANK(R947,(N947:P947,Q947:AE947)),0)</f>
        <v>0</v>
      </c>
      <c r="AI947" s="7">
        <f>IF(T947&gt;0,RANK(T947,(N947:P947,Q947:AE947)),0)</f>
        <v>0</v>
      </c>
      <c r="AJ947" s="7">
        <f>IF(S947&gt;0,RANK(S947,(N947:P947,Q947:AE947)),0)</f>
        <v>0</v>
      </c>
      <c r="AK947" s="2">
        <f t="shared" si="365"/>
        <v>5.0942865184351253E-2</v>
      </c>
      <c r="AL947" s="2">
        <f t="shared" si="366"/>
        <v>0</v>
      </c>
      <c r="AM947" s="2">
        <f t="shared" si="367"/>
        <v>0</v>
      </c>
      <c r="AN947" s="2">
        <f t="shared" si="368"/>
        <v>0</v>
      </c>
      <c r="AP947" t="s">
        <v>688</v>
      </c>
      <c r="AQ947" t="s">
        <v>1315</v>
      </c>
      <c r="AT947" s="104">
        <v>23</v>
      </c>
      <c r="AU947" s="102">
        <v>21</v>
      </c>
      <c r="AV947" s="108">
        <f t="shared" si="369"/>
        <v>23021</v>
      </c>
      <c r="AX947" s="7" t="s">
        <v>538</v>
      </c>
    </row>
    <row r="948" spans="1:50" hidden="1" outlineLevel="1">
      <c r="A948" t="s">
        <v>507</v>
      </c>
      <c r="B948" t="s">
        <v>1315</v>
      </c>
      <c r="C948" s="1">
        <f t="shared" si="358"/>
        <v>14510</v>
      </c>
      <c r="D948" s="7">
        <f>RANK(N948,(N948:P948,Q948:AE948))</f>
        <v>2</v>
      </c>
      <c r="E948" s="7">
        <f>RANK(O948,(N948:P948,Q948:AE948))</f>
        <v>1</v>
      </c>
      <c r="F948" s="7">
        <f>IF(P948&gt;0,RANK(P948,(N948:P948,Q948:AE948)),0)</f>
        <v>4</v>
      </c>
      <c r="G948" s="1">
        <f t="shared" si="359"/>
        <v>67</v>
      </c>
      <c r="H948" s="2">
        <f t="shared" si="360"/>
        <v>4.6175051688490693E-3</v>
      </c>
      <c r="I948" s="2"/>
      <c r="J948" s="2">
        <f t="shared" si="361"/>
        <v>0.42632667126119916</v>
      </c>
      <c r="K948" s="2">
        <f t="shared" si="362"/>
        <v>0.43094417643004823</v>
      </c>
      <c r="L948" s="2">
        <f t="shared" si="363"/>
        <v>2.1295658166781532E-2</v>
      </c>
      <c r="M948" s="2">
        <f t="shared" si="364"/>
        <v>0.12143349414197108</v>
      </c>
      <c r="N948" s="1">
        <f>SUMIF(Town!$AO$174:$AO$691,$AV948,Town!N$174:N$691)</f>
        <v>6186</v>
      </c>
      <c r="O948" s="1">
        <f>SUMIF(Town!$AO$174:$AO$691,$AV948,Town!O$174:O$691)</f>
        <v>6253</v>
      </c>
      <c r="P948" s="1">
        <f>SUMIF(Town!$AO$174:$AO$691,$AV948,Town!P$174:P$691)</f>
        <v>309</v>
      </c>
      <c r="Q948" s="1">
        <f>SUMIF(Town!$AO$174:$AO$691,$AV948,Town!Q$174:Q$691)</f>
        <v>1762</v>
      </c>
      <c r="AG948" s="7">
        <f>IF(Q948&gt;0,RANK(Q948,(N948:P948,Q948:AE948)),0)</f>
        <v>3</v>
      </c>
      <c r="AH948" s="7">
        <f>IF(R948&gt;0,RANK(R948,(N948:P948,Q948:AE948)),0)</f>
        <v>0</v>
      </c>
      <c r="AI948" s="7">
        <f>IF(T948&gt;0,RANK(T948,(N948:P948,Q948:AE948)),0)</f>
        <v>0</v>
      </c>
      <c r="AJ948" s="7">
        <f>IF(S948&gt;0,RANK(S948,(N948:P948,Q948:AE948)),0)</f>
        <v>0</v>
      </c>
      <c r="AK948" s="2">
        <f t="shared" si="365"/>
        <v>0.12143349414197105</v>
      </c>
      <c r="AL948" s="2">
        <f t="shared" si="366"/>
        <v>0</v>
      </c>
      <c r="AM948" s="2">
        <f t="shared" si="367"/>
        <v>0</v>
      </c>
      <c r="AN948" s="2">
        <f t="shared" si="368"/>
        <v>0</v>
      </c>
      <c r="AP948" t="s">
        <v>507</v>
      </c>
      <c r="AQ948" t="s">
        <v>1315</v>
      </c>
      <c r="AT948" s="104">
        <v>23</v>
      </c>
      <c r="AU948" s="102">
        <v>23</v>
      </c>
      <c r="AV948" s="108">
        <f t="shared" si="369"/>
        <v>23023</v>
      </c>
      <c r="AX948" s="7" t="s">
        <v>538</v>
      </c>
    </row>
    <row r="949" spans="1:50" hidden="1" outlineLevel="1">
      <c r="A949" t="s">
        <v>1782</v>
      </c>
      <c r="B949" t="s">
        <v>1315</v>
      </c>
      <c r="C949" s="1">
        <f t="shared" si="358"/>
        <v>18073</v>
      </c>
      <c r="D949" s="7">
        <f>RANK(N949,(N949:P949,Q949:AE949))</f>
        <v>1</v>
      </c>
      <c r="E949" s="7">
        <f>RANK(O949,(N949:P949,Q949:AE949))</f>
        <v>2</v>
      </c>
      <c r="F949" s="7">
        <f>IF(P949&gt;0,RANK(P949,(N949:P949,Q949:AE949)),0)</f>
        <v>4</v>
      </c>
      <c r="G949" s="1">
        <f t="shared" si="359"/>
        <v>543</v>
      </c>
      <c r="H949" s="2">
        <f t="shared" si="360"/>
        <v>3.0044818237149339E-2</v>
      </c>
      <c r="I949" s="2"/>
      <c r="J949" s="2">
        <f t="shared" si="361"/>
        <v>0.46893155535882253</v>
      </c>
      <c r="K949" s="2">
        <f t="shared" si="362"/>
        <v>0.4388867371216732</v>
      </c>
      <c r="L949" s="2">
        <f t="shared" si="363"/>
        <v>1.964256072594478E-2</v>
      </c>
      <c r="M949" s="2">
        <f t="shared" si="364"/>
        <v>7.253914679355955E-2</v>
      </c>
      <c r="N949" s="1">
        <f>SUMIF(Town!$AO$174:$AO$691,$AV949,Town!N$174:N$691)</f>
        <v>8475</v>
      </c>
      <c r="O949" s="1">
        <f>SUMIF(Town!$AO$174:$AO$691,$AV949,Town!O$174:O$691)</f>
        <v>7932</v>
      </c>
      <c r="P949" s="1">
        <f>SUMIF(Town!$AO$174:$AO$691,$AV949,Town!P$174:P$691)</f>
        <v>355</v>
      </c>
      <c r="Q949" s="1">
        <f>SUMIF(Town!$AO$174:$AO$691,$AV949,Town!Q$174:Q$691)</f>
        <v>1311</v>
      </c>
      <c r="AG949" s="7">
        <f>IF(Q949&gt;0,RANK(Q949,(N949:P949,Q949:AE949)),0)</f>
        <v>3</v>
      </c>
      <c r="AH949" s="7">
        <f>IF(R949&gt;0,RANK(R949,(N949:P949,Q949:AE949)),0)</f>
        <v>0</v>
      </c>
      <c r="AI949" s="7">
        <f>IF(T949&gt;0,RANK(T949,(N949:P949,Q949:AE949)),0)</f>
        <v>0</v>
      </c>
      <c r="AJ949" s="7">
        <f>IF(S949&gt;0,RANK(S949,(N949:P949,Q949:AE949)),0)</f>
        <v>0</v>
      </c>
      <c r="AK949" s="2">
        <f t="shared" si="365"/>
        <v>7.2539146793559453E-2</v>
      </c>
      <c r="AL949" s="2">
        <f t="shared" si="366"/>
        <v>0</v>
      </c>
      <c r="AM949" s="2">
        <f t="shared" si="367"/>
        <v>0</v>
      </c>
      <c r="AN949" s="2">
        <f t="shared" si="368"/>
        <v>0</v>
      </c>
      <c r="AP949" t="s">
        <v>1782</v>
      </c>
      <c r="AQ949" t="s">
        <v>1315</v>
      </c>
      <c r="AT949" s="104">
        <v>23</v>
      </c>
      <c r="AU949" s="102">
        <v>25</v>
      </c>
      <c r="AV949" s="108">
        <f t="shared" si="369"/>
        <v>23025</v>
      </c>
      <c r="AX949" s="7" t="s">
        <v>538</v>
      </c>
    </row>
    <row r="950" spans="1:50" hidden="1" outlineLevel="1">
      <c r="A950" t="s">
        <v>1255</v>
      </c>
      <c r="B950" t="s">
        <v>1315</v>
      </c>
      <c r="C950" s="1">
        <f t="shared" si="358"/>
        <v>14754</v>
      </c>
      <c r="D950" s="7">
        <f>RANK(N950,(N950:P950,Q950:AE950))</f>
        <v>1</v>
      </c>
      <c r="E950" s="7">
        <f>RANK(O950,(N950:P950,Q950:AE950))</f>
        <v>2</v>
      </c>
      <c r="F950" s="7">
        <f>IF(P950&gt;0,RANK(P950,(N950:P950,Q950:AE950)),0)</f>
        <v>4</v>
      </c>
      <c r="G950" s="1">
        <f t="shared" si="359"/>
        <v>1058</v>
      </c>
      <c r="H950" s="2">
        <f t="shared" si="360"/>
        <v>7.1709366951335229E-2</v>
      </c>
      <c r="I950" s="2"/>
      <c r="J950" s="2">
        <f t="shared" si="361"/>
        <v>0.47458316388775923</v>
      </c>
      <c r="K950" s="2">
        <f t="shared" si="362"/>
        <v>0.402873796936424</v>
      </c>
      <c r="L950" s="2">
        <f t="shared" si="363"/>
        <v>1.5792327504405585E-2</v>
      </c>
      <c r="M950" s="2">
        <f t="shared" si="364"/>
        <v>0.10675071167141119</v>
      </c>
      <c r="N950" s="1">
        <f>SUMIF(Town!$AO$174:$AO$691,$AV950,Town!N$174:N$691)</f>
        <v>7002</v>
      </c>
      <c r="O950" s="1">
        <f>SUMIF(Town!$AO$174:$AO$691,$AV950,Town!O$174:O$691)</f>
        <v>5944</v>
      </c>
      <c r="P950" s="1">
        <f>SUMIF(Town!$AO$174:$AO$691,$AV950,Town!P$174:P$691)</f>
        <v>233</v>
      </c>
      <c r="Q950" s="1">
        <f>SUMIF(Town!$AO$174:$AO$691,$AV950,Town!Q$174:Q$691)</f>
        <v>1575</v>
      </c>
      <c r="AG950" s="7">
        <f>IF(Q950&gt;0,RANK(Q950,(N950:P950,Q950:AE950)),0)</f>
        <v>3</v>
      </c>
      <c r="AH950" s="7">
        <f>IF(R950&gt;0,RANK(R950,(N950:P950,Q950:AE950)),0)</f>
        <v>0</v>
      </c>
      <c r="AI950" s="7">
        <f>IF(T950&gt;0,RANK(T950,(N950:P950,Q950:AE950)),0)</f>
        <v>0</v>
      </c>
      <c r="AJ950" s="7">
        <f>IF(S950&gt;0,RANK(S950,(N950:P950,Q950:AE950)),0)</f>
        <v>0</v>
      </c>
      <c r="AK950" s="2">
        <f t="shared" si="365"/>
        <v>0.10675071167141115</v>
      </c>
      <c r="AL950" s="2">
        <f t="shared" si="366"/>
        <v>0</v>
      </c>
      <c r="AM950" s="2">
        <f t="shared" si="367"/>
        <v>0</v>
      </c>
      <c r="AN950" s="2">
        <f t="shared" si="368"/>
        <v>0</v>
      </c>
      <c r="AP950" t="s">
        <v>1255</v>
      </c>
      <c r="AQ950" t="s">
        <v>1315</v>
      </c>
      <c r="AT950" s="104">
        <v>23</v>
      </c>
      <c r="AU950" s="102">
        <v>27</v>
      </c>
      <c r="AV950" s="108">
        <f t="shared" si="369"/>
        <v>23027</v>
      </c>
      <c r="AX950" s="7" t="s">
        <v>538</v>
      </c>
    </row>
    <row r="951" spans="1:50" hidden="1" outlineLevel="1">
      <c r="A951" t="s">
        <v>1839</v>
      </c>
      <c r="B951" t="s">
        <v>1315</v>
      </c>
      <c r="C951" s="1">
        <f t="shared" si="358"/>
        <v>11690</v>
      </c>
      <c r="D951" s="7">
        <f>RANK(N951,(N951:P951,Q951:AE951))</f>
        <v>1</v>
      </c>
      <c r="E951" s="7">
        <f>RANK(O951,(N951:P951,Q951:AE951))</f>
        <v>2</v>
      </c>
      <c r="F951" s="7">
        <f>IF(P951&gt;0,RANK(P951,(N951:P951,Q951:AE951)),0)</f>
        <v>4</v>
      </c>
      <c r="G951" s="1">
        <f t="shared" si="359"/>
        <v>3111</v>
      </c>
      <c r="H951" s="2">
        <f t="shared" si="360"/>
        <v>0.26612489307100085</v>
      </c>
      <c r="I951" s="2"/>
      <c r="J951" s="2">
        <f t="shared" si="361"/>
        <v>0.59991445680068434</v>
      </c>
      <c r="K951" s="2">
        <f t="shared" si="362"/>
        <v>0.33378956372968349</v>
      </c>
      <c r="L951" s="2">
        <f t="shared" si="363"/>
        <v>1.8733960650128313E-2</v>
      </c>
      <c r="M951" s="2">
        <f t="shared" si="364"/>
        <v>4.7562018819503858E-2</v>
      </c>
      <c r="N951" s="1">
        <f>SUMIF(Town!$AO$174:$AO$691,$AV951,Town!N$174:N$691)</f>
        <v>7013</v>
      </c>
      <c r="O951" s="1">
        <f>SUMIF(Town!$AO$174:$AO$691,$AV951,Town!O$174:O$691)</f>
        <v>3902</v>
      </c>
      <c r="P951" s="1">
        <f>SUMIF(Town!$AO$174:$AO$691,$AV951,Town!P$174:P$691)</f>
        <v>219</v>
      </c>
      <c r="Q951" s="1">
        <f>SUMIF(Town!$AO$174:$AO$691,$AV951,Town!Q$174:Q$691)</f>
        <v>556</v>
      </c>
      <c r="AG951" s="7">
        <f>IF(Q951&gt;0,RANK(Q951,(N951:P951,Q951:AE951)),0)</f>
        <v>3</v>
      </c>
      <c r="AH951" s="7">
        <f>IF(R951&gt;0,RANK(R951,(N951:P951,Q951:AE951)),0)</f>
        <v>0</v>
      </c>
      <c r="AI951" s="7">
        <f>IF(T951&gt;0,RANK(T951,(N951:P951,Q951:AE951)),0)</f>
        <v>0</v>
      </c>
      <c r="AJ951" s="7">
        <f>IF(S951&gt;0,RANK(S951,(N951:P951,Q951:AE951)),0)</f>
        <v>0</v>
      </c>
      <c r="AK951" s="2">
        <f t="shared" si="365"/>
        <v>4.7562018819503851E-2</v>
      </c>
      <c r="AL951" s="2">
        <f t="shared" si="366"/>
        <v>0</v>
      </c>
      <c r="AM951" s="2">
        <f t="shared" si="367"/>
        <v>0</v>
      </c>
      <c r="AN951" s="2">
        <f t="shared" si="368"/>
        <v>0</v>
      </c>
      <c r="AP951" t="s">
        <v>1839</v>
      </c>
      <c r="AQ951" t="s">
        <v>1315</v>
      </c>
      <c r="AT951" s="104">
        <v>23</v>
      </c>
      <c r="AU951" s="102">
        <v>29</v>
      </c>
      <c r="AV951" s="108">
        <f t="shared" si="369"/>
        <v>23029</v>
      </c>
      <c r="AX951" s="7" t="s">
        <v>538</v>
      </c>
    </row>
    <row r="952" spans="1:50" hidden="1" outlineLevel="1">
      <c r="A952" t="s">
        <v>1256</v>
      </c>
      <c r="B952" t="s">
        <v>1315</v>
      </c>
      <c r="C952" s="1">
        <f t="shared" si="358"/>
        <v>71821</v>
      </c>
      <c r="D952" s="7">
        <f>RANK(N952,(N952:P952,Q952:AE952))</f>
        <v>2</v>
      </c>
      <c r="E952" s="7">
        <f>RANK(O952,(N952:P952,Q952:AE952))</f>
        <v>1</v>
      </c>
      <c r="F952" s="7">
        <f>IF(P952&gt;0,RANK(P952,(N952:P952,Q952:AE952)),0)</f>
        <v>4</v>
      </c>
      <c r="G952" s="1">
        <f t="shared" si="359"/>
        <v>2165</v>
      </c>
      <c r="H952" s="2">
        <f t="shared" si="360"/>
        <v>3.0144386739254535E-2</v>
      </c>
      <c r="I952" s="2"/>
      <c r="J952" s="2">
        <f t="shared" si="361"/>
        <v>0.41600646050598017</v>
      </c>
      <c r="K952" s="2">
        <f t="shared" si="362"/>
        <v>0.44615084724523468</v>
      </c>
      <c r="L952" s="2">
        <f t="shared" si="363"/>
        <v>2.5591400843764357E-2</v>
      </c>
      <c r="M952" s="2">
        <f t="shared" si="364"/>
        <v>0.11225129140502085</v>
      </c>
      <c r="N952" s="1">
        <f>SUMIF(Town!$AO$174:$AO$691,$AV952,Town!N$174:N$691)</f>
        <v>29878</v>
      </c>
      <c r="O952" s="1">
        <f>SUMIF(Town!$AO$174:$AO$691,$AV952,Town!O$174:O$691)</f>
        <v>32043</v>
      </c>
      <c r="P952" s="1">
        <f>SUMIF(Town!$AO$174:$AO$691,$AV952,Town!P$174:P$691)</f>
        <v>1838</v>
      </c>
      <c r="Q952" s="1">
        <f>SUMIF(Town!$AO$174:$AO$691,$AV952,Town!Q$174:Q$691)</f>
        <v>8062</v>
      </c>
      <c r="AG952" s="7">
        <f>IF(Q952&gt;0,RANK(Q952,(N952:P952,Q952:AE952)),0)</f>
        <v>3</v>
      </c>
      <c r="AH952" s="7">
        <f>IF(R952&gt;0,RANK(R952,(N952:P952,Q952:AE952)),0)</f>
        <v>0</v>
      </c>
      <c r="AI952" s="7">
        <f>IF(T952&gt;0,RANK(T952,(N952:P952,Q952:AE952)),0)</f>
        <v>0</v>
      </c>
      <c r="AJ952" s="7">
        <f>IF(S952&gt;0,RANK(S952,(N952:P952,Q952:AE952)),0)</f>
        <v>0</v>
      </c>
      <c r="AK952" s="2">
        <f t="shared" si="365"/>
        <v>0.11225129140502081</v>
      </c>
      <c r="AL952" s="2">
        <f t="shared" si="366"/>
        <v>0</v>
      </c>
      <c r="AM952" s="2">
        <f t="shared" si="367"/>
        <v>0</v>
      </c>
      <c r="AN952" s="2">
        <f t="shared" si="368"/>
        <v>0</v>
      </c>
      <c r="AP952" t="s">
        <v>1256</v>
      </c>
      <c r="AQ952" t="s">
        <v>1315</v>
      </c>
      <c r="AT952" s="104">
        <v>23</v>
      </c>
      <c r="AU952" s="102">
        <v>31</v>
      </c>
      <c r="AV952" s="108">
        <f t="shared" si="369"/>
        <v>23031</v>
      </c>
      <c r="AX952" s="7" t="s">
        <v>538</v>
      </c>
    </row>
    <row r="953" spans="1:50" collapsed="1">
      <c r="A953" t="s">
        <v>202</v>
      </c>
      <c r="B953" t="s">
        <v>1842</v>
      </c>
      <c r="C953" s="1">
        <f t="shared" si="358"/>
        <v>505190</v>
      </c>
      <c r="D953" s="7">
        <f>RANK(N953,(N953:P953,Q953:AE953))</f>
        <v>1</v>
      </c>
      <c r="E953" s="7">
        <f>RANK(O953,(N953:P953,Q953:AE953))</f>
        <v>2</v>
      </c>
      <c r="F953" s="7">
        <f>IF(P953&gt;0,RANK(P953,(N953:P953,Q953:AE953)),0)</f>
        <v>4</v>
      </c>
      <c r="G953" s="1">
        <f t="shared" si="359"/>
        <v>28683</v>
      </c>
      <c r="H953" s="2">
        <f t="shared" si="360"/>
        <v>5.6776658286981134E-2</v>
      </c>
      <c r="I953" s="2"/>
      <c r="J953" s="2">
        <f t="shared" si="361"/>
        <v>0.4714642015875215</v>
      </c>
      <c r="K953" s="2">
        <f t="shared" si="362"/>
        <v>0.41468754330054042</v>
      </c>
      <c r="L953" s="2">
        <f t="shared" si="363"/>
        <v>2.1005958154357768E-2</v>
      </c>
      <c r="M953" s="2">
        <f t="shared" si="364"/>
        <v>9.2842296957580367E-2</v>
      </c>
      <c r="N953" s="1">
        <f>SUM(N937:N952)</f>
        <v>238179</v>
      </c>
      <c r="O953" s="1">
        <f>SUM(O937:O952)</f>
        <v>209496</v>
      </c>
      <c r="P953" s="1">
        <f>SUM(P937:P952)</f>
        <v>10612</v>
      </c>
      <c r="Q953" s="1">
        <f>SUM(Q937:Q952)</f>
        <v>46903</v>
      </c>
      <c r="AG953" s="7">
        <f>IF(Q953&gt;0,RANK(Q953,(N953:P953,Q953:AE953)),0)</f>
        <v>3</v>
      </c>
      <c r="AH953" s="7">
        <f>IF(R953&gt;0,RANK(R953,(N953:P953,Q953:AE953)),0)</f>
        <v>0</v>
      </c>
      <c r="AI953" s="7">
        <f>IF(T953&gt;0,RANK(T953,(N953:P953,Q953:AE953)),0)</f>
        <v>0</v>
      </c>
      <c r="AJ953" s="7">
        <f>IF(S953&gt;0,RANK(S953,(N953:P953,Q953:AE953)),0)</f>
        <v>0</v>
      </c>
      <c r="AK953" s="2">
        <f t="shared" si="365"/>
        <v>9.2842296957580311E-2</v>
      </c>
      <c r="AL953" s="2">
        <f t="shared" si="366"/>
        <v>0</v>
      </c>
      <c r="AM953" s="2">
        <f t="shared" si="367"/>
        <v>0</v>
      </c>
      <c r="AN953" s="2">
        <f t="shared" si="368"/>
        <v>0</v>
      </c>
      <c r="AP953" t="s">
        <v>202</v>
      </c>
      <c r="AQ953" t="s">
        <v>1842</v>
      </c>
      <c r="AT953" s="104">
        <v>23</v>
      </c>
      <c r="AU953" s="102"/>
      <c r="AV953" s="104">
        <v>23</v>
      </c>
      <c r="AX953" s="7" t="s">
        <v>831</v>
      </c>
    </row>
    <row r="954" spans="1:50">
      <c r="C954" s="1"/>
      <c r="E954" s="7"/>
      <c r="F954" s="7"/>
      <c r="I954" s="2"/>
      <c r="AG954" s="7"/>
      <c r="AH954" s="7"/>
      <c r="AI954" s="7"/>
      <c r="AJ954" s="7"/>
      <c r="AT954" s="104"/>
      <c r="AU954" s="102"/>
    </row>
    <row r="955" spans="1:50" hidden="1" outlineLevel="1">
      <c r="A955" t="s">
        <v>671</v>
      </c>
      <c r="B955" t="s">
        <v>177</v>
      </c>
      <c r="C955" s="1">
        <f t="shared" ref="C955:C979" si="370">SUM(N955:AE955)</f>
        <v>22448</v>
      </c>
      <c r="D955" s="7">
        <f>RANK(N955,(N955:P955,Q955:AE955))</f>
        <v>2</v>
      </c>
      <c r="E955" s="7">
        <f>RANK(O955,(N955:P955,Q955:AE955))</f>
        <v>1</v>
      </c>
      <c r="F955" s="7">
        <f>IF(P955&gt;0,RANK(P955,(N955:P955,Q955:AE955)),0)</f>
        <v>0</v>
      </c>
      <c r="G955" s="1">
        <f t="shared" ref="G955:G979" si="371">MAX(N955:P955)-LARGE(N955:P955,2)</f>
        <v>6585</v>
      </c>
      <c r="H955" s="2">
        <f t="shared" ref="H955:H961" si="372">G955/C955</f>
        <v>0.29334461867426942</v>
      </c>
      <c r="I955" s="2"/>
      <c r="J955" s="2">
        <f t="shared" ref="J955:J979" si="373">IF($C955=0,"-",N955/$C955)</f>
        <v>0.34885067712045614</v>
      </c>
      <c r="K955" s="2">
        <f t="shared" ref="K955:K979" si="374">IF($C955=0,"-",O955/$C955)</f>
        <v>0.64219529579472556</v>
      </c>
      <c r="L955" s="2">
        <f t="shared" ref="L955:L979" si="375">IF($C955=0,"-",P955/$C955)</f>
        <v>0</v>
      </c>
      <c r="M955" s="2">
        <f t="shared" ref="M955:M979" si="376">IF(C955=0,"-",(1-J955-K955-L955))</f>
        <v>8.9540270848182946E-3</v>
      </c>
      <c r="N955" s="1">
        <v>7831</v>
      </c>
      <c r="O955" s="1">
        <v>14416</v>
      </c>
      <c r="R955" s="1">
        <v>192</v>
      </c>
      <c r="AA955" s="1">
        <v>9</v>
      </c>
      <c r="AG955" s="7">
        <f>IF(Q955&gt;0,RANK(Q955,(N955:P955,Q955:AE955)),0)</f>
        <v>0</v>
      </c>
      <c r="AH955" s="7">
        <f>IF(R955&gt;0,RANK(R955,(N955:P955,Q955:AE955)),0)</f>
        <v>3</v>
      </c>
      <c r="AI955" s="7">
        <f>IF(T955&gt;0,RANK(T955,(N955:P955,Q955:AE955)),0)</f>
        <v>0</v>
      </c>
      <c r="AJ955" s="7">
        <f>IF(S955&gt;0,RANK(S955,(N955:P955,Q955:AE955)),0)</f>
        <v>0</v>
      </c>
      <c r="AK955" s="2">
        <f t="shared" ref="AK955:AK979" si="377">IF($C955=0,"-",Q955/$C955)</f>
        <v>0</v>
      </c>
      <c r="AL955" s="2">
        <f t="shared" ref="AL955:AL979" si="378">IF($C955=0,"-",R955/$C955)</f>
        <v>8.5531004989308629E-3</v>
      </c>
      <c r="AM955" s="2">
        <f t="shared" ref="AM955:AM979" si="379">IF($C955=0,"-",T955/$C955)</f>
        <v>0</v>
      </c>
      <c r="AN955" s="2">
        <f t="shared" ref="AN955:AN979" si="380">IF($C955=0,"-",S955/$C955)</f>
        <v>0</v>
      </c>
      <c r="AP955" t="s">
        <v>671</v>
      </c>
      <c r="AQ955" t="s">
        <v>177</v>
      </c>
      <c r="AT955" s="104">
        <v>24</v>
      </c>
      <c r="AU955" s="102">
        <v>1</v>
      </c>
      <c r="AV955" s="108">
        <f t="shared" ref="AV955:AV978" si="381">AT955*1000+AU955</f>
        <v>24001</v>
      </c>
      <c r="AX955" s="7" t="s">
        <v>538</v>
      </c>
    </row>
    <row r="956" spans="1:50" hidden="1" outlineLevel="1">
      <c r="A956" t="s">
        <v>1453</v>
      </c>
      <c r="B956" t="s">
        <v>177</v>
      </c>
      <c r="C956" s="1">
        <f t="shared" si="370"/>
        <v>176179</v>
      </c>
      <c r="D956" s="7">
        <f>RANK(N956,(N956:P956,Q956:AE956))</f>
        <v>2</v>
      </c>
      <c r="E956" s="7">
        <f>RANK(O956,(N956:P956,Q956:AE956))</f>
        <v>1</v>
      </c>
      <c r="F956" s="7">
        <f>IF(P956&gt;0,RANK(P956,(N956:P956,Q956:AE956)),0)</f>
        <v>0</v>
      </c>
      <c r="G956" s="1">
        <f t="shared" si="371"/>
        <v>53215</v>
      </c>
      <c r="H956" s="2">
        <f t="shared" si="372"/>
        <v>0.30205075519783858</v>
      </c>
      <c r="I956" s="2"/>
      <c r="J956" s="2">
        <f t="shared" si="373"/>
        <v>0.34483678531493539</v>
      </c>
      <c r="K956" s="2">
        <f t="shared" si="374"/>
        <v>0.64688754051277397</v>
      </c>
      <c r="L956" s="2">
        <f t="shared" si="375"/>
        <v>0</v>
      </c>
      <c r="M956" s="2">
        <f t="shared" si="376"/>
        <v>8.2756741722905813E-3</v>
      </c>
      <c r="N956" s="1">
        <v>60753</v>
      </c>
      <c r="O956" s="1">
        <v>113968</v>
      </c>
      <c r="R956" s="1">
        <v>1284</v>
      </c>
      <c r="AA956" s="1">
        <v>174</v>
      </c>
      <c r="AG956" s="7">
        <f>IF(Q956&gt;0,RANK(Q956,(N956:P956,Q956:AE956)),0)</f>
        <v>0</v>
      </c>
      <c r="AH956" s="7">
        <f>IF(R956&gt;0,RANK(R956,(N956:P956,Q956:AE956)),0)</f>
        <v>3</v>
      </c>
      <c r="AI956" s="7">
        <f>IF(T956&gt;0,RANK(T956,(N956:P956,Q956:AE956)),0)</f>
        <v>0</v>
      </c>
      <c r="AJ956" s="7">
        <f>IF(S956&gt;0,RANK(S956,(N956:P956,Q956:AE956)),0)</f>
        <v>0</v>
      </c>
      <c r="AK956" s="2">
        <f t="shared" si="377"/>
        <v>0</v>
      </c>
      <c r="AL956" s="2">
        <f t="shared" si="378"/>
        <v>7.2880422751860326E-3</v>
      </c>
      <c r="AM956" s="2">
        <f t="shared" si="379"/>
        <v>0</v>
      </c>
      <c r="AN956" s="2">
        <f t="shared" si="380"/>
        <v>0</v>
      </c>
      <c r="AP956" t="s">
        <v>1453</v>
      </c>
      <c r="AQ956" t="s">
        <v>177</v>
      </c>
      <c r="AT956" s="104">
        <v>24</v>
      </c>
      <c r="AU956" s="102">
        <v>3</v>
      </c>
      <c r="AV956" s="108">
        <f t="shared" si="381"/>
        <v>24003</v>
      </c>
      <c r="AX956" s="7" t="s">
        <v>538</v>
      </c>
    </row>
    <row r="957" spans="1:50" hidden="1" outlineLevel="1">
      <c r="A957" t="s">
        <v>1454</v>
      </c>
      <c r="B957" t="s">
        <v>177</v>
      </c>
      <c r="C957" s="1">
        <f t="shared" si="370"/>
        <v>160106</v>
      </c>
      <c r="D957" s="7">
        <f>RANK(N957,(N957:P957,Q957:AE957))</f>
        <v>1</v>
      </c>
      <c r="E957" s="7">
        <f>RANK(O957,(N957:P957,Q957:AE957))</f>
        <v>2</v>
      </c>
      <c r="F957" s="7">
        <f>IF(P957&gt;0,RANK(P957,(N957:P957,Q957:AE957)),0)</f>
        <v>0</v>
      </c>
      <c r="G957" s="1">
        <f t="shared" si="371"/>
        <v>81232</v>
      </c>
      <c r="H957" s="2">
        <f t="shared" si="372"/>
        <v>0.50736387143517425</v>
      </c>
      <c r="I957" s="2"/>
      <c r="J957" s="2">
        <f t="shared" si="373"/>
        <v>0.7499406643098947</v>
      </c>
      <c r="K957" s="2">
        <f t="shared" si="374"/>
        <v>0.2425767928747205</v>
      </c>
      <c r="L957" s="2">
        <f t="shared" si="375"/>
        <v>0</v>
      </c>
      <c r="M957" s="2">
        <f t="shared" si="376"/>
        <v>7.4825428153847962E-3</v>
      </c>
      <c r="N957" s="1">
        <v>120070</v>
      </c>
      <c r="O957" s="1">
        <v>38838</v>
      </c>
      <c r="R957" s="1">
        <v>1020</v>
      </c>
      <c r="AA957" s="1">
        <v>178</v>
      </c>
      <c r="AG957" s="7">
        <f>IF(Q957&gt;0,RANK(Q957,(N957:P957,Q957:AE957)),0)</f>
        <v>0</v>
      </c>
      <c r="AH957" s="7">
        <f>IF(R957&gt;0,RANK(R957,(N957:P957,Q957:AE957)),0)</f>
        <v>3</v>
      </c>
      <c r="AI957" s="7">
        <f>IF(T957&gt;0,RANK(T957,(N957:P957,Q957:AE957)),0)</f>
        <v>0</v>
      </c>
      <c r="AJ957" s="7">
        <f>IF(S957&gt;0,RANK(S957,(N957:P957,Q957:AE957)),0)</f>
        <v>0</v>
      </c>
      <c r="AK957" s="2">
        <f t="shared" si="377"/>
        <v>0</v>
      </c>
      <c r="AL957" s="2">
        <f t="shared" si="378"/>
        <v>6.370779358674878E-3</v>
      </c>
      <c r="AM957" s="2">
        <f t="shared" si="379"/>
        <v>0</v>
      </c>
      <c r="AN957" s="2">
        <f t="shared" si="380"/>
        <v>0</v>
      </c>
      <c r="AP957" t="s">
        <v>1454</v>
      </c>
      <c r="AQ957" t="s">
        <v>177</v>
      </c>
      <c r="AT957" s="104">
        <v>24</v>
      </c>
      <c r="AU957" s="102">
        <v>510</v>
      </c>
      <c r="AV957" s="108">
        <f t="shared" si="381"/>
        <v>24510</v>
      </c>
      <c r="AX957" s="7" t="s">
        <v>2432</v>
      </c>
    </row>
    <row r="958" spans="1:50" hidden="1" outlineLevel="1">
      <c r="A958" t="s">
        <v>2114</v>
      </c>
      <c r="B958" t="s">
        <v>177</v>
      </c>
      <c r="C958" s="1">
        <f t="shared" si="370"/>
        <v>279387</v>
      </c>
      <c r="D958" s="7">
        <f>RANK(N958,(N958:P958,Q958:AE958))</f>
        <v>2</v>
      </c>
      <c r="E958" s="7">
        <f>RANK(O958,(N958:P958,Q958:AE958))</f>
        <v>1</v>
      </c>
      <c r="F958" s="7">
        <f>IF(P958&gt;0,RANK(P958,(N958:P958,Q958:AE958)),0)</f>
        <v>0</v>
      </c>
      <c r="G958" s="1">
        <f t="shared" si="371"/>
        <v>64725</v>
      </c>
      <c r="H958" s="2">
        <f t="shared" si="372"/>
        <v>0.23166790151295516</v>
      </c>
      <c r="I958" s="2"/>
      <c r="J958" s="2">
        <f t="shared" si="373"/>
        <v>0.380100004653044</v>
      </c>
      <c r="K958" s="2">
        <f t="shared" si="374"/>
        <v>0.61176790616599919</v>
      </c>
      <c r="L958" s="2">
        <f t="shared" si="375"/>
        <v>0</v>
      </c>
      <c r="M958" s="2">
        <f t="shared" si="376"/>
        <v>8.1320891809567586E-3</v>
      </c>
      <c r="N958" s="1">
        <v>106195</v>
      </c>
      <c r="O958" s="1">
        <v>170920</v>
      </c>
      <c r="R958" s="1">
        <v>1972</v>
      </c>
      <c r="AA958" s="1">
        <v>300</v>
      </c>
      <c r="AG958" s="7">
        <f>IF(Q958&gt;0,RANK(Q958,(N958:P958,Q958:AE958)),0)</f>
        <v>0</v>
      </c>
      <c r="AH958" s="7">
        <f>IF(R958&gt;0,RANK(R958,(N958:P958,Q958:AE958)),0)</f>
        <v>3</v>
      </c>
      <c r="AI958" s="7">
        <f>IF(T958&gt;0,RANK(T958,(N958:P958,Q958:AE958)),0)</f>
        <v>0</v>
      </c>
      <c r="AJ958" s="7">
        <f>IF(S958&gt;0,RANK(S958,(N958:P958,Q958:AE958)),0)</f>
        <v>0</v>
      </c>
      <c r="AK958" s="2">
        <f t="shared" si="377"/>
        <v>0</v>
      </c>
      <c r="AL958" s="2">
        <f t="shared" si="378"/>
        <v>7.0583097996685601E-3</v>
      </c>
      <c r="AM958" s="2">
        <f t="shared" si="379"/>
        <v>0</v>
      </c>
      <c r="AN958" s="2">
        <f t="shared" si="380"/>
        <v>0</v>
      </c>
      <c r="AP958" t="s">
        <v>2114</v>
      </c>
      <c r="AQ958" t="s">
        <v>177</v>
      </c>
      <c r="AT958" s="104">
        <v>24</v>
      </c>
      <c r="AU958" s="102">
        <v>5</v>
      </c>
      <c r="AV958" s="108">
        <f t="shared" si="381"/>
        <v>24005</v>
      </c>
      <c r="AX958" s="7" t="s">
        <v>538</v>
      </c>
    </row>
    <row r="959" spans="1:50" hidden="1" outlineLevel="1">
      <c r="A959" t="s">
        <v>301</v>
      </c>
      <c r="B959" t="s">
        <v>177</v>
      </c>
      <c r="C959" s="1">
        <f t="shared" si="370"/>
        <v>26255</v>
      </c>
      <c r="D959" s="7">
        <f>RANK(N959,(N959:P959,Q959:AE959))</f>
        <v>2</v>
      </c>
      <c r="E959" s="7">
        <f>RANK(O959,(N959:P959,Q959:AE959))</f>
        <v>1</v>
      </c>
      <c r="F959" s="7">
        <f>IF(P959&gt;0,RANK(P959,(N959:P959,Q959:AE959)),0)</f>
        <v>0</v>
      </c>
      <c r="G959" s="1">
        <f t="shared" si="371"/>
        <v>6339</v>
      </c>
      <c r="H959" s="2">
        <f t="shared" si="372"/>
        <v>0.24143972576652067</v>
      </c>
      <c r="I959" s="2"/>
      <c r="J959" s="2">
        <f t="shared" si="373"/>
        <v>0.37531898685964576</v>
      </c>
      <c r="K959" s="2">
        <f t="shared" si="374"/>
        <v>0.61675871262616644</v>
      </c>
      <c r="L959" s="2">
        <f t="shared" si="375"/>
        <v>0</v>
      </c>
      <c r="M959" s="2">
        <f t="shared" si="376"/>
        <v>7.9223005141877412E-3</v>
      </c>
      <c r="N959" s="1">
        <v>9854</v>
      </c>
      <c r="O959" s="1">
        <v>16193</v>
      </c>
      <c r="R959" s="1">
        <v>192</v>
      </c>
      <c r="AA959" s="1">
        <v>16</v>
      </c>
      <c r="AG959" s="7">
        <f>IF(Q959&gt;0,RANK(Q959,(N959:P959,Q959:AE959)),0)</f>
        <v>0</v>
      </c>
      <c r="AH959" s="7">
        <f>IF(R959&gt;0,RANK(R959,(N959:P959,Q959:AE959)),0)</f>
        <v>3</v>
      </c>
      <c r="AI959" s="7">
        <f>IF(T959&gt;0,RANK(T959,(N959:P959,Q959:AE959)),0)</f>
        <v>0</v>
      </c>
      <c r="AJ959" s="7">
        <f>IF(S959&gt;0,RANK(S959,(N959:P959,Q959:AE959)),0)</f>
        <v>0</v>
      </c>
      <c r="AK959" s="2">
        <f t="shared" si="377"/>
        <v>0</v>
      </c>
      <c r="AL959" s="2">
        <f t="shared" si="378"/>
        <v>7.3128927823271758E-3</v>
      </c>
      <c r="AM959" s="2">
        <f t="shared" si="379"/>
        <v>0</v>
      </c>
      <c r="AN959" s="2">
        <f t="shared" si="380"/>
        <v>0</v>
      </c>
      <c r="AP959" t="s">
        <v>301</v>
      </c>
      <c r="AQ959" t="s">
        <v>177</v>
      </c>
      <c r="AT959" s="104">
        <v>24</v>
      </c>
      <c r="AU959" s="102">
        <v>9</v>
      </c>
      <c r="AV959" s="108">
        <f t="shared" si="381"/>
        <v>24009</v>
      </c>
      <c r="AX959" s="7" t="s">
        <v>538</v>
      </c>
    </row>
    <row r="960" spans="1:50" hidden="1" outlineLevel="1">
      <c r="A960" t="s">
        <v>1160</v>
      </c>
      <c r="B960" t="s">
        <v>177</v>
      </c>
      <c r="C960" s="1">
        <f t="shared" si="370"/>
        <v>8418</v>
      </c>
      <c r="D960" s="7">
        <f>RANK(N960,(N960:P960,Q960:AE960))</f>
        <v>2</v>
      </c>
      <c r="E960" s="7">
        <f>RANK(O960,(N960:P960,Q960:AE960))</f>
        <v>1</v>
      </c>
      <c r="F960" s="7">
        <f>IF(P960&gt;0,RANK(P960,(N960:P960,Q960:AE960)),0)</f>
        <v>0</v>
      </c>
      <c r="G960" s="1">
        <f t="shared" si="371"/>
        <v>4217</v>
      </c>
      <c r="H960" s="2">
        <f t="shared" si="372"/>
        <v>0.50095034449988118</v>
      </c>
      <c r="I960" s="2"/>
      <c r="J960" s="2">
        <f t="shared" si="373"/>
        <v>0.24578284628177716</v>
      </c>
      <c r="K960" s="2">
        <f t="shared" si="374"/>
        <v>0.74673319078165834</v>
      </c>
      <c r="L960" s="2">
        <f t="shared" si="375"/>
        <v>0</v>
      </c>
      <c r="M960" s="2">
        <f t="shared" si="376"/>
        <v>7.4839629365645033E-3</v>
      </c>
      <c r="N960" s="1">
        <v>2069</v>
      </c>
      <c r="O960" s="1">
        <v>6286</v>
      </c>
      <c r="R960" s="1">
        <v>55</v>
      </c>
      <c r="AA960" s="1">
        <v>8</v>
      </c>
      <c r="AG960" s="7">
        <f>IF(Q960&gt;0,RANK(Q960,(N960:P960,Q960:AE960)),0)</f>
        <v>0</v>
      </c>
      <c r="AH960" s="7">
        <f>IF(R960&gt;0,RANK(R960,(N960:P960,Q960:AE960)),0)</f>
        <v>3</v>
      </c>
      <c r="AI960" s="7">
        <f>IF(T960&gt;0,RANK(T960,(N960:P960,Q960:AE960)),0)</f>
        <v>0</v>
      </c>
      <c r="AJ960" s="7">
        <f>IF(S960&gt;0,RANK(S960,(N960:P960,Q960:AE960)),0)</f>
        <v>0</v>
      </c>
      <c r="AK960" s="2">
        <f t="shared" si="377"/>
        <v>0</v>
      </c>
      <c r="AL960" s="2">
        <f t="shared" si="378"/>
        <v>6.5336184366832977E-3</v>
      </c>
      <c r="AM960" s="2">
        <f t="shared" si="379"/>
        <v>0</v>
      </c>
      <c r="AN960" s="2">
        <f t="shared" si="380"/>
        <v>0</v>
      </c>
      <c r="AP960" t="s">
        <v>1160</v>
      </c>
      <c r="AQ960" t="s">
        <v>177</v>
      </c>
      <c r="AT960" s="104">
        <v>24</v>
      </c>
      <c r="AU960" s="102">
        <v>11</v>
      </c>
      <c r="AV960" s="108">
        <f t="shared" si="381"/>
        <v>24011</v>
      </c>
      <c r="AX960" s="7" t="s">
        <v>538</v>
      </c>
    </row>
    <row r="961" spans="1:50" hidden="1" outlineLevel="1">
      <c r="A961" t="s">
        <v>2387</v>
      </c>
      <c r="B961" t="s">
        <v>177</v>
      </c>
      <c r="C961" s="1">
        <f t="shared" si="370"/>
        <v>59946</v>
      </c>
      <c r="D961" s="7">
        <f>RANK(N961,(N961:P961,Q961:AE961))</f>
        <v>2</v>
      </c>
      <c r="E961" s="7">
        <f>RANK(O961,(N961:P961,Q961:AE961))</f>
        <v>1</v>
      </c>
      <c r="F961" s="7">
        <f>IF(P961&gt;0,RANK(P961,(N961:P961,Q961:AE961)),0)</f>
        <v>0</v>
      </c>
      <c r="G961" s="1">
        <f t="shared" si="371"/>
        <v>35221</v>
      </c>
      <c r="H961" s="2">
        <f t="shared" si="372"/>
        <v>0.58754545757848731</v>
      </c>
      <c r="I961" s="2"/>
      <c r="J961" s="2">
        <f t="shared" si="373"/>
        <v>0.20196510192506589</v>
      </c>
      <c r="K961" s="2">
        <f t="shared" si="374"/>
        <v>0.7895105595035532</v>
      </c>
      <c r="L961" s="2">
        <f t="shared" si="375"/>
        <v>0</v>
      </c>
      <c r="M961" s="2">
        <f t="shared" si="376"/>
        <v>8.5243385713809072E-3</v>
      </c>
      <c r="N961" s="1">
        <v>12107</v>
      </c>
      <c r="O961" s="1">
        <v>47328</v>
      </c>
      <c r="R961" s="1">
        <v>456</v>
      </c>
      <c r="AA961" s="1">
        <v>55</v>
      </c>
      <c r="AG961" s="7">
        <f>IF(Q961&gt;0,RANK(Q961,(N961:P961,Q961:AE961)),0)</f>
        <v>0</v>
      </c>
      <c r="AH961" s="7">
        <f>IF(R961&gt;0,RANK(R961,(N961:P961,Q961:AE961)),0)</f>
        <v>3</v>
      </c>
      <c r="AI961" s="7">
        <f>IF(T961&gt;0,RANK(T961,(N961:P961,Q961:AE961)),0)</f>
        <v>0</v>
      </c>
      <c r="AJ961" s="7">
        <f>IF(S961&gt;0,RANK(S961,(N961:P961,Q961:AE961)),0)</f>
        <v>0</v>
      </c>
      <c r="AK961" s="2">
        <f t="shared" si="377"/>
        <v>0</v>
      </c>
      <c r="AL961" s="2">
        <f t="shared" si="378"/>
        <v>7.6068461615453912E-3</v>
      </c>
      <c r="AM961" s="2">
        <f t="shared" si="379"/>
        <v>0</v>
      </c>
      <c r="AN961" s="2">
        <f t="shared" si="380"/>
        <v>0</v>
      </c>
      <c r="AP961" t="s">
        <v>2387</v>
      </c>
      <c r="AQ961" t="s">
        <v>177</v>
      </c>
      <c r="AT961" s="104">
        <v>24</v>
      </c>
      <c r="AU961" s="102">
        <v>13</v>
      </c>
      <c r="AV961" s="108">
        <f t="shared" si="381"/>
        <v>24013</v>
      </c>
      <c r="AX961" s="7" t="s">
        <v>538</v>
      </c>
    </row>
    <row r="962" spans="1:50" hidden="1" outlineLevel="1">
      <c r="A962" t="s">
        <v>1161</v>
      </c>
      <c r="B962" t="s">
        <v>177</v>
      </c>
      <c r="C962" s="1">
        <f t="shared" si="370"/>
        <v>24891</v>
      </c>
      <c r="D962" s="7">
        <f>RANK(N962,(N962:P962,Q962:AE962))</f>
        <v>2</v>
      </c>
      <c r="E962" s="7">
        <f>RANK(O962,(N962:P962,Q962:AE962))</f>
        <v>1</v>
      </c>
      <c r="F962" s="7">
        <f>IF(P962&gt;0,RANK(P962,(N962:P962,Q962:AE962)),0)</f>
        <v>0</v>
      </c>
      <c r="G962" s="1">
        <f t="shared" si="371"/>
        <v>9288</v>
      </c>
      <c r="H962" s="2">
        <f t="shared" ref="H962:H1025" si="382">G962/C962</f>
        <v>0.37314692057370136</v>
      </c>
      <c r="I962" s="2"/>
      <c r="J962" s="2">
        <f t="shared" si="373"/>
        <v>0.30806315535735806</v>
      </c>
      <c r="K962" s="2">
        <f t="shared" si="374"/>
        <v>0.68121007593105942</v>
      </c>
      <c r="L962" s="2">
        <f t="shared" si="375"/>
        <v>0</v>
      </c>
      <c r="M962" s="2">
        <f t="shared" si="376"/>
        <v>1.0726768711582513E-2</v>
      </c>
      <c r="N962" s="1">
        <v>7668</v>
      </c>
      <c r="O962" s="1">
        <v>16956</v>
      </c>
      <c r="R962" s="1">
        <v>248</v>
      </c>
      <c r="AA962" s="1">
        <v>19</v>
      </c>
      <c r="AG962" s="7">
        <f>IF(Q962&gt;0,RANK(Q962,(N962:P962,Q962:AE962)),0)</f>
        <v>0</v>
      </c>
      <c r="AH962" s="7">
        <f>IF(R962&gt;0,RANK(R962,(N962:P962,Q962:AE962)),0)</f>
        <v>3</v>
      </c>
      <c r="AI962" s="7">
        <f>IF(T962&gt;0,RANK(T962,(N962:P962,Q962:AE962)),0)</f>
        <v>0</v>
      </c>
      <c r="AJ962" s="7">
        <f>IF(S962&gt;0,RANK(S962,(N962:P962,Q962:AE962)),0)</f>
        <v>0</v>
      </c>
      <c r="AK962" s="2">
        <f t="shared" si="377"/>
        <v>0</v>
      </c>
      <c r="AL962" s="2">
        <f t="shared" si="378"/>
        <v>9.9634406010204492E-3</v>
      </c>
      <c r="AM962" s="2">
        <f t="shared" si="379"/>
        <v>0</v>
      </c>
      <c r="AN962" s="2">
        <f t="shared" si="380"/>
        <v>0</v>
      </c>
      <c r="AP962" t="s">
        <v>1161</v>
      </c>
      <c r="AQ962" t="s">
        <v>177</v>
      </c>
      <c r="AT962" s="104">
        <v>24</v>
      </c>
      <c r="AU962" s="102">
        <v>15</v>
      </c>
      <c r="AV962" s="108">
        <f t="shared" si="381"/>
        <v>24015</v>
      </c>
      <c r="AX962" s="7" t="s">
        <v>538</v>
      </c>
    </row>
    <row r="963" spans="1:50" hidden="1" outlineLevel="1">
      <c r="A963" t="s">
        <v>2384</v>
      </c>
      <c r="B963" t="s">
        <v>177</v>
      </c>
      <c r="C963" s="1">
        <f t="shared" si="370"/>
        <v>35100</v>
      </c>
      <c r="D963" s="7">
        <f>RANK(N963,(N963:P963,Q963:AE963))</f>
        <v>2</v>
      </c>
      <c r="E963" s="7">
        <f>RANK(O963,(N963:P963,Q963:AE963))</f>
        <v>1</v>
      </c>
      <c r="F963" s="7">
        <f>IF(P963&gt;0,RANK(P963,(N963:P963,Q963:AE963)),0)</f>
        <v>0</v>
      </c>
      <c r="G963" s="1">
        <f t="shared" si="371"/>
        <v>4546</v>
      </c>
      <c r="H963" s="2">
        <f t="shared" si="382"/>
        <v>0.12951566951566951</v>
      </c>
      <c r="I963" s="2"/>
      <c r="J963" s="2">
        <f t="shared" si="373"/>
        <v>0.43159544159544161</v>
      </c>
      <c r="K963" s="2">
        <f t="shared" si="374"/>
        <v>0.56111111111111112</v>
      </c>
      <c r="L963" s="2">
        <f t="shared" si="375"/>
        <v>0</v>
      </c>
      <c r="M963" s="2">
        <f t="shared" si="376"/>
        <v>7.2934472934472749E-3</v>
      </c>
      <c r="N963" s="1">
        <v>15149</v>
      </c>
      <c r="O963" s="1">
        <v>19695</v>
      </c>
      <c r="R963" s="1">
        <v>230</v>
      </c>
      <c r="AA963" s="1">
        <v>26</v>
      </c>
      <c r="AG963" s="7">
        <f>IF(Q963&gt;0,RANK(Q963,(N963:P963,Q963:AE963)),0)</f>
        <v>0</v>
      </c>
      <c r="AH963" s="7">
        <f>IF(R963&gt;0,RANK(R963,(N963:P963,Q963:AE963)),0)</f>
        <v>3</v>
      </c>
      <c r="AI963" s="7">
        <f>IF(T963&gt;0,RANK(T963,(N963:P963,Q963:AE963)),0)</f>
        <v>0</v>
      </c>
      <c r="AJ963" s="7">
        <f>IF(S963&gt;0,RANK(S963,(N963:P963,Q963:AE963)),0)</f>
        <v>0</v>
      </c>
      <c r="AK963" s="2">
        <f t="shared" si="377"/>
        <v>0</v>
      </c>
      <c r="AL963" s="2">
        <f t="shared" si="378"/>
        <v>6.5527065527065526E-3</v>
      </c>
      <c r="AM963" s="2">
        <f t="shared" si="379"/>
        <v>0</v>
      </c>
      <c r="AN963" s="2">
        <f t="shared" si="380"/>
        <v>0</v>
      </c>
      <c r="AP963" t="s">
        <v>2384</v>
      </c>
      <c r="AQ963" t="s">
        <v>177</v>
      </c>
      <c r="AT963" s="104">
        <v>24</v>
      </c>
      <c r="AU963" s="102">
        <v>17</v>
      </c>
      <c r="AV963" s="108">
        <f t="shared" si="381"/>
        <v>24017</v>
      </c>
      <c r="AX963" s="7" t="s">
        <v>538</v>
      </c>
    </row>
    <row r="964" spans="1:50" hidden="1" outlineLevel="1">
      <c r="A964" t="s">
        <v>2385</v>
      </c>
      <c r="B964" t="s">
        <v>177</v>
      </c>
      <c r="C964" s="1">
        <f t="shared" si="370"/>
        <v>10325</v>
      </c>
      <c r="D964" s="7">
        <f>RANK(N964,(N964:P964,Q964:AE964))</f>
        <v>2</v>
      </c>
      <c r="E964" s="7">
        <f>RANK(O964,(N964:P964,Q964:AE964))</f>
        <v>1</v>
      </c>
      <c r="F964" s="7">
        <f>IF(P964&gt;0,RANK(P964,(N964:P964,Q964:AE964)),0)</f>
        <v>0</v>
      </c>
      <c r="G964" s="1">
        <f t="shared" si="371"/>
        <v>3625</v>
      </c>
      <c r="H964" s="2">
        <f t="shared" si="382"/>
        <v>0.35108958837772397</v>
      </c>
      <c r="I964" s="2"/>
      <c r="J964" s="2">
        <f t="shared" si="373"/>
        <v>0.32116222760290558</v>
      </c>
      <c r="K964" s="2">
        <f t="shared" si="374"/>
        <v>0.67225181598062955</v>
      </c>
      <c r="L964" s="2">
        <f t="shared" si="375"/>
        <v>0</v>
      </c>
      <c r="M964" s="2">
        <f t="shared" si="376"/>
        <v>6.5859564164648665E-3</v>
      </c>
      <c r="N964" s="1">
        <v>3316</v>
      </c>
      <c r="O964" s="1">
        <v>6941</v>
      </c>
      <c r="R964" s="1">
        <v>60</v>
      </c>
      <c r="AA964" s="1">
        <v>8</v>
      </c>
      <c r="AG964" s="7">
        <f>IF(Q964&gt;0,RANK(Q964,(N964:P964,Q964:AE964)),0)</f>
        <v>0</v>
      </c>
      <c r="AH964" s="7">
        <f>IF(R964&gt;0,RANK(R964,(N964:P964,Q964:AE964)),0)</f>
        <v>3</v>
      </c>
      <c r="AI964" s="7">
        <f>IF(T964&gt;0,RANK(T964,(N964:P964,Q964:AE964)),0)</f>
        <v>0</v>
      </c>
      <c r="AJ964" s="7">
        <f>IF(S964&gt;0,RANK(S964,(N964:P964,Q964:AE964)),0)</f>
        <v>0</v>
      </c>
      <c r="AK964" s="2">
        <f t="shared" si="377"/>
        <v>0</v>
      </c>
      <c r="AL964" s="2">
        <f t="shared" si="378"/>
        <v>5.8111380145278446E-3</v>
      </c>
      <c r="AM964" s="2">
        <f t="shared" si="379"/>
        <v>0</v>
      </c>
      <c r="AN964" s="2">
        <f t="shared" si="380"/>
        <v>0</v>
      </c>
      <c r="AP964" t="s">
        <v>2385</v>
      </c>
      <c r="AQ964" t="s">
        <v>177</v>
      </c>
      <c r="AT964" s="104">
        <v>24</v>
      </c>
      <c r="AU964" s="102">
        <v>19</v>
      </c>
      <c r="AV964" s="108">
        <f t="shared" si="381"/>
        <v>24019</v>
      </c>
      <c r="AX964" s="7" t="s">
        <v>538</v>
      </c>
    </row>
    <row r="965" spans="1:50" hidden="1" outlineLevel="1">
      <c r="A965" t="s">
        <v>245</v>
      </c>
      <c r="B965" t="s">
        <v>177</v>
      </c>
      <c r="C965" s="1">
        <f t="shared" si="370"/>
        <v>66155</v>
      </c>
      <c r="D965" s="7">
        <f>RANK(N965,(N965:P965,Q965:AE965))</f>
        <v>2</v>
      </c>
      <c r="E965" s="7">
        <f>RANK(O965,(N965:P965,Q965:AE965))</f>
        <v>1</v>
      </c>
      <c r="F965" s="7">
        <f>IF(P965&gt;0,RANK(P965,(N965:P965,Q965:AE965)),0)</f>
        <v>0</v>
      </c>
      <c r="G965" s="1">
        <f t="shared" si="371"/>
        <v>21733</v>
      </c>
      <c r="H965" s="2">
        <f t="shared" si="382"/>
        <v>0.32851636308669036</v>
      </c>
      <c r="I965" s="2"/>
      <c r="J965" s="2">
        <f t="shared" si="373"/>
        <v>0.33123724586199077</v>
      </c>
      <c r="K965" s="2">
        <f t="shared" si="374"/>
        <v>0.65975360894868118</v>
      </c>
      <c r="L965" s="2">
        <f t="shared" si="375"/>
        <v>0</v>
      </c>
      <c r="M965" s="2">
        <f t="shared" si="376"/>
        <v>9.0091451893280494E-3</v>
      </c>
      <c r="N965" s="1">
        <v>21913</v>
      </c>
      <c r="O965" s="1">
        <v>43646</v>
      </c>
      <c r="R965" s="1">
        <v>544</v>
      </c>
      <c r="AA965" s="1">
        <v>52</v>
      </c>
      <c r="AG965" s="7">
        <f>IF(Q965&gt;0,RANK(Q965,(N965:P965,Q965:AE965)),0)</f>
        <v>0</v>
      </c>
      <c r="AH965" s="7">
        <f>IF(R965&gt;0,RANK(R965,(N965:P965,Q965:AE965)),0)</f>
        <v>3</v>
      </c>
      <c r="AI965" s="7">
        <f>IF(T965&gt;0,RANK(T965,(N965:P965,Q965:AE965)),0)</f>
        <v>0</v>
      </c>
      <c r="AJ965" s="7">
        <f>IF(S965&gt;0,RANK(S965,(N965:P965,Q965:AE965)),0)</f>
        <v>0</v>
      </c>
      <c r="AK965" s="2">
        <f t="shared" si="377"/>
        <v>0</v>
      </c>
      <c r="AL965" s="2">
        <f t="shared" si="378"/>
        <v>8.223112387574635E-3</v>
      </c>
      <c r="AM965" s="2">
        <f t="shared" si="379"/>
        <v>0</v>
      </c>
      <c r="AN965" s="2">
        <f t="shared" si="380"/>
        <v>0</v>
      </c>
      <c r="AP965" t="s">
        <v>245</v>
      </c>
      <c r="AQ965" t="s">
        <v>177</v>
      </c>
      <c r="AT965" s="104">
        <v>24</v>
      </c>
      <c r="AU965" s="102">
        <v>21</v>
      </c>
      <c r="AV965" s="108">
        <f t="shared" si="381"/>
        <v>24021</v>
      </c>
      <c r="AX965" s="7" t="s">
        <v>538</v>
      </c>
    </row>
    <row r="966" spans="1:50" hidden="1" outlineLevel="1">
      <c r="A966" t="s">
        <v>246</v>
      </c>
      <c r="B966" t="s">
        <v>177</v>
      </c>
      <c r="C966" s="1">
        <f t="shared" si="370"/>
        <v>9019</v>
      </c>
      <c r="D966" s="7">
        <f>RANK(N966,(N966:P966,Q966:AE966))</f>
        <v>2</v>
      </c>
      <c r="E966" s="7">
        <f>RANK(O966,(N966:P966,Q966:AE966))</f>
        <v>1</v>
      </c>
      <c r="F966" s="7">
        <f>IF(P966&gt;0,RANK(P966,(N966:P966,Q966:AE966)),0)</f>
        <v>0</v>
      </c>
      <c r="G966" s="1">
        <f t="shared" si="371"/>
        <v>4249</v>
      </c>
      <c r="H966" s="2">
        <f t="shared" si="382"/>
        <v>0.47111653176627122</v>
      </c>
      <c r="I966" s="2"/>
      <c r="J966" s="2">
        <f t="shared" si="373"/>
        <v>0.26111542299589757</v>
      </c>
      <c r="K966" s="2">
        <f t="shared" si="374"/>
        <v>0.73223195476216874</v>
      </c>
      <c r="L966" s="2">
        <f t="shared" si="375"/>
        <v>0</v>
      </c>
      <c r="M966" s="2">
        <f t="shared" si="376"/>
        <v>6.6526222419336367E-3</v>
      </c>
      <c r="N966" s="1">
        <v>2355</v>
      </c>
      <c r="O966" s="1">
        <v>6604</v>
      </c>
      <c r="R966" s="1">
        <v>56</v>
      </c>
      <c r="AA966" s="1">
        <v>4</v>
      </c>
      <c r="AG966" s="7">
        <f>IF(Q966&gt;0,RANK(Q966,(N966:P966,Q966:AE966)),0)</f>
        <v>0</v>
      </c>
      <c r="AH966" s="7">
        <f>IF(R966&gt;0,RANK(R966,(N966:P966,Q966:AE966)),0)</f>
        <v>3</v>
      </c>
      <c r="AI966" s="7">
        <f>IF(T966&gt;0,RANK(T966,(N966:P966,Q966:AE966)),0)</f>
        <v>0</v>
      </c>
      <c r="AJ966" s="7">
        <f>IF(S966&gt;0,RANK(S966,(N966:P966,Q966:AE966)),0)</f>
        <v>0</v>
      </c>
      <c r="AK966" s="2">
        <f t="shared" si="377"/>
        <v>0</v>
      </c>
      <c r="AL966" s="2">
        <f t="shared" si="378"/>
        <v>6.2091140924714489E-3</v>
      </c>
      <c r="AM966" s="2">
        <f t="shared" si="379"/>
        <v>0</v>
      </c>
      <c r="AN966" s="2">
        <f t="shared" si="380"/>
        <v>0</v>
      </c>
      <c r="AP966" t="s">
        <v>246</v>
      </c>
      <c r="AQ966" t="s">
        <v>177</v>
      </c>
      <c r="AT966" s="104">
        <v>24</v>
      </c>
      <c r="AU966" s="102">
        <v>23</v>
      </c>
      <c r="AV966" s="108">
        <f t="shared" si="381"/>
        <v>24023</v>
      </c>
      <c r="AX966" s="7" t="s">
        <v>538</v>
      </c>
    </row>
    <row r="967" spans="1:50" hidden="1" outlineLevel="1">
      <c r="A967" t="s">
        <v>407</v>
      </c>
      <c r="B967" t="s">
        <v>177</v>
      </c>
      <c r="C967" s="1">
        <f t="shared" si="370"/>
        <v>85503</v>
      </c>
      <c r="D967" s="7">
        <f>RANK(N967,(N967:P967,Q967:AE967))</f>
        <v>2</v>
      </c>
      <c r="E967" s="7">
        <f>RANK(O967,(N967:P967,Q967:AE967))</f>
        <v>1</v>
      </c>
      <c r="F967" s="7">
        <f>IF(P967&gt;0,RANK(P967,(N967:P967,Q967:AE967)),0)</f>
        <v>0</v>
      </c>
      <c r="G967" s="1">
        <f t="shared" si="371"/>
        <v>42307</v>
      </c>
      <c r="H967" s="2">
        <f t="shared" si="382"/>
        <v>0.49480135199934505</v>
      </c>
      <c r="I967" s="2"/>
      <c r="J967" s="2">
        <f t="shared" si="373"/>
        <v>0.2484825093856356</v>
      </c>
      <c r="K967" s="2">
        <f t="shared" si="374"/>
        <v>0.74328386138498059</v>
      </c>
      <c r="L967" s="2">
        <f t="shared" si="375"/>
        <v>0</v>
      </c>
      <c r="M967" s="2">
        <f t="shared" si="376"/>
        <v>8.2336292293838653E-3</v>
      </c>
      <c r="N967" s="1">
        <v>21246</v>
      </c>
      <c r="O967" s="1">
        <v>63553</v>
      </c>
      <c r="R967" s="1">
        <v>639</v>
      </c>
      <c r="AA967" s="1">
        <v>65</v>
      </c>
      <c r="AG967" s="7">
        <f>IF(Q967&gt;0,RANK(Q967,(N967:P967,Q967:AE967)),0)</f>
        <v>0</v>
      </c>
      <c r="AH967" s="7">
        <f>IF(R967&gt;0,RANK(R967,(N967:P967,Q967:AE967)),0)</f>
        <v>3</v>
      </c>
      <c r="AI967" s="7">
        <f>IF(T967&gt;0,RANK(T967,(N967:P967,Q967:AE967)),0)</f>
        <v>0</v>
      </c>
      <c r="AJ967" s="7">
        <f>IF(S967&gt;0,RANK(S967,(N967:P967,Q967:AE967)),0)</f>
        <v>0</v>
      </c>
      <c r="AK967" s="2">
        <f t="shared" si="377"/>
        <v>0</v>
      </c>
      <c r="AL967" s="2">
        <f t="shared" si="378"/>
        <v>7.4734219851935024E-3</v>
      </c>
      <c r="AM967" s="2">
        <f t="shared" si="379"/>
        <v>0</v>
      </c>
      <c r="AN967" s="2">
        <f t="shared" si="380"/>
        <v>0</v>
      </c>
      <c r="AP967" t="s">
        <v>407</v>
      </c>
      <c r="AQ967" t="s">
        <v>177</v>
      </c>
      <c r="AT967" s="104">
        <v>24</v>
      </c>
      <c r="AU967" s="102">
        <v>25</v>
      </c>
      <c r="AV967" s="108">
        <f t="shared" si="381"/>
        <v>24025</v>
      </c>
      <c r="AX967" s="7" t="s">
        <v>538</v>
      </c>
    </row>
    <row r="968" spans="1:50" hidden="1" outlineLevel="1">
      <c r="A968" t="s">
        <v>1612</v>
      </c>
      <c r="B968" t="s">
        <v>177</v>
      </c>
      <c r="C968" s="1">
        <f t="shared" si="370"/>
        <v>96508</v>
      </c>
      <c r="D968" s="7">
        <f>RANK(N968,(N968:P968,Q968:AE968))</f>
        <v>2</v>
      </c>
      <c r="E968" s="7">
        <f>RANK(O968,(N968:P968,Q968:AE968))</f>
        <v>1</v>
      </c>
      <c r="F968" s="7">
        <f>IF(P968&gt;0,RANK(P968,(N968:P968,Q968:AE968)),0)</f>
        <v>0</v>
      </c>
      <c r="G968" s="1">
        <f t="shared" si="371"/>
        <v>10822</v>
      </c>
      <c r="H968" s="2">
        <f t="shared" si="382"/>
        <v>0.11213578148961745</v>
      </c>
      <c r="I968" s="2"/>
      <c r="J968" s="2">
        <f t="shared" si="373"/>
        <v>0.43973556596344343</v>
      </c>
      <c r="K968" s="2">
        <f t="shared" si="374"/>
        <v>0.55187134745306088</v>
      </c>
      <c r="L968" s="2">
        <f t="shared" si="375"/>
        <v>0</v>
      </c>
      <c r="M968" s="2">
        <f t="shared" si="376"/>
        <v>8.3930865834956903E-3</v>
      </c>
      <c r="N968" s="1">
        <v>42438</v>
      </c>
      <c r="O968" s="1">
        <v>53260</v>
      </c>
      <c r="R968" s="1">
        <v>688</v>
      </c>
      <c r="AA968" s="1">
        <v>122</v>
      </c>
      <c r="AG968" s="7">
        <f>IF(Q968&gt;0,RANK(Q968,(N968:P968,Q968:AE968)),0)</f>
        <v>0</v>
      </c>
      <c r="AH968" s="7">
        <f>IF(R968&gt;0,RANK(R968,(N968:P968,Q968:AE968)),0)</f>
        <v>3</v>
      </c>
      <c r="AI968" s="7">
        <f>IF(T968&gt;0,RANK(T968,(N968:P968,Q968:AE968)),0)</f>
        <v>0</v>
      </c>
      <c r="AJ968" s="7">
        <f>IF(S968&gt;0,RANK(S968,(N968:P968,Q968:AE968)),0)</f>
        <v>0</v>
      </c>
      <c r="AK968" s="2">
        <f t="shared" si="377"/>
        <v>0</v>
      </c>
      <c r="AL968" s="2">
        <f t="shared" si="378"/>
        <v>7.1289426783271853E-3</v>
      </c>
      <c r="AM968" s="2">
        <f t="shared" si="379"/>
        <v>0</v>
      </c>
      <c r="AN968" s="2">
        <f t="shared" si="380"/>
        <v>0</v>
      </c>
      <c r="AP968" t="s">
        <v>1612</v>
      </c>
      <c r="AQ968" t="s">
        <v>177</v>
      </c>
      <c r="AT968" s="104">
        <v>24</v>
      </c>
      <c r="AU968" s="102">
        <v>27</v>
      </c>
      <c r="AV968" s="108">
        <f t="shared" si="381"/>
        <v>24027</v>
      </c>
      <c r="AX968" s="7" t="s">
        <v>538</v>
      </c>
    </row>
    <row r="969" spans="1:50" hidden="1" outlineLevel="1">
      <c r="A969" t="s">
        <v>568</v>
      </c>
      <c r="B969" t="s">
        <v>177</v>
      </c>
      <c r="C969" s="1">
        <f t="shared" si="370"/>
        <v>7710</v>
      </c>
      <c r="D969" s="7">
        <f>RANK(N969,(N969:P969,Q969:AE969))</f>
        <v>2</v>
      </c>
      <c r="E969" s="7">
        <f>RANK(O969,(N969:P969,Q969:AE969))</f>
        <v>1</v>
      </c>
      <c r="F969" s="7">
        <f>IF(P969&gt;0,RANK(P969,(N969:P969,Q969:AE969)),0)</f>
        <v>0</v>
      </c>
      <c r="G969" s="1">
        <f t="shared" si="371"/>
        <v>2371</v>
      </c>
      <c r="H969" s="2">
        <f t="shared" si="382"/>
        <v>0.30752269779507135</v>
      </c>
      <c r="I969" s="2"/>
      <c r="J969" s="2">
        <f t="shared" si="373"/>
        <v>0.34254215304798963</v>
      </c>
      <c r="K969" s="2">
        <f t="shared" si="374"/>
        <v>0.65006485084306098</v>
      </c>
      <c r="L969" s="2">
        <f t="shared" si="375"/>
        <v>0</v>
      </c>
      <c r="M969" s="2">
        <f t="shared" si="376"/>
        <v>7.3929961089493901E-3</v>
      </c>
      <c r="N969" s="1">
        <v>2641</v>
      </c>
      <c r="O969" s="1">
        <v>5012</v>
      </c>
      <c r="R969" s="1">
        <v>50</v>
      </c>
      <c r="AA969" s="1">
        <v>7</v>
      </c>
      <c r="AG969" s="7">
        <f>IF(Q969&gt;0,RANK(Q969,(N969:P969,Q969:AE969)),0)</f>
        <v>0</v>
      </c>
      <c r="AH969" s="7">
        <f>IF(R969&gt;0,RANK(R969,(N969:P969,Q969:AE969)),0)</f>
        <v>3</v>
      </c>
      <c r="AI969" s="7">
        <f>IF(T969&gt;0,RANK(T969,(N969:P969,Q969:AE969)),0)</f>
        <v>0</v>
      </c>
      <c r="AJ969" s="7">
        <f>IF(S969&gt;0,RANK(S969,(N969:P969,Q969:AE969)),0)</f>
        <v>0</v>
      </c>
      <c r="AK969" s="2">
        <f t="shared" si="377"/>
        <v>0</v>
      </c>
      <c r="AL969" s="2">
        <f t="shared" si="378"/>
        <v>6.4850843060959796E-3</v>
      </c>
      <c r="AM969" s="2">
        <f t="shared" si="379"/>
        <v>0</v>
      </c>
      <c r="AN969" s="2">
        <f t="shared" si="380"/>
        <v>0</v>
      </c>
      <c r="AP969" t="s">
        <v>568</v>
      </c>
      <c r="AQ969" t="s">
        <v>177</v>
      </c>
      <c r="AT969" s="104">
        <v>24</v>
      </c>
      <c r="AU969" s="102">
        <v>29</v>
      </c>
      <c r="AV969" s="108">
        <f t="shared" si="381"/>
        <v>24029</v>
      </c>
      <c r="AX969" s="7" t="s">
        <v>538</v>
      </c>
    </row>
    <row r="970" spans="1:50" hidden="1" outlineLevel="1">
      <c r="A970" t="s">
        <v>2776</v>
      </c>
      <c r="B970" t="s">
        <v>177</v>
      </c>
      <c r="C970" s="1">
        <f t="shared" si="370"/>
        <v>296524</v>
      </c>
      <c r="D970" s="7">
        <f>RANK(N970,(N970:P970,Q970:AE970))</f>
        <v>1</v>
      </c>
      <c r="E970" s="7">
        <f>RANK(O970,(N970:P970,Q970:AE970))</f>
        <v>2</v>
      </c>
      <c r="F970" s="7">
        <f>IF(P970&gt;0,RANK(P970,(N970:P970,Q970:AE970)),0)</f>
        <v>0</v>
      </c>
      <c r="G970" s="1">
        <f t="shared" si="371"/>
        <v>66896</v>
      </c>
      <c r="H970" s="2">
        <f t="shared" si="382"/>
        <v>0.22560062591898125</v>
      </c>
      <c r="I970" s="2"/>
      <c r="J970" s="2">
        <f t="shared" si="373"/>
        <v>0.60897600194250723</v>
      </c>
      <c r="K970" s="2">
        <f t="shared" si="374"/>
        <v>0.38337537602352589</v>
      </c>
      <c r="L970" s="2">
        <f t="shared" si="375"/>
        <v>0</v>
      </c>
      <c r="M970" s="2">
        <f t="shared" si="376"/>
        <v>7.6486220339668787E-3</v>
      </c>
      <c r="N970" s="1">
        <v>180576</v>
      </c>
      <c r="O970" s="1">
        <v>113680</v>
      </c>
      <c r="R970" s="1">
        <v>1942</v>
      </c>
      <c r="AA970" s="1">
        <v>326</v>
      </c>
      <c r="AG970" s="7">
        <f>IF(Q970&gt;0,RANK(Q970,(N970:P970,Q970:AE970)),0)</f>
        <v>0</v>
      </c>
      <c r="AH970" s="7">
        <f>IF(R970&gt;0,RANK(R970,(N970:P970,Q970:AE970)),0)</f>
        <v>3</v>
      </c>
      <c r="AI970" s="7">
        <f>IF(T970&gt;0,RANK(T970,(N970:P970,Q970:AE970)),0)</f>
        <v>0</v>
      </c>
      <c r="AJ970" s="7">
        <f>IF(S970&gt;0,RANK(S970,(N970:P970,Q970:AE970)),0)</f>
        <v>0</v>
      </c>
      <c r="AK970" s="2">
        <f t="shared" si="377"/>
        <v>0</v>
      </c>
      <c r="AL970" s="2">
        <f t="shared" si="378"/>
        <v>6.5492169267917606E-3</v>
      </c>
      <c r="AM970" s="2">
        <f t="shared" si="379"/>
        <v>0</v>
      </c>
      <c r="AN970" s="2">
        <f t="shared" si="380"/>
        <v>0</v>
      </c>
      <c r="AP970" t="s">
        <v>2776</v>
      </c>
      <c r="AQ970" t="s">
        <v>177</v>
      </c>
      <c r="AT970" s="104">
        <v>24</v>
      </c>
      <c r="AU970" s="102">
        <v>31</v>
      </c>
      <c r="AV970" s="108">
        <f t="shared" si="381"/>
        <v>24031</v>
      </c>
      <c r="AX970" s="7" t="s">
        <v>538</v>
      </c>
    </row>
    <row r="971" spans="1:50" hidden="1" outlineLevel="1">
      <c r="A971" t="s">
        <v>1576</v>
      </c>
      <c r="B971" t="s">
        <v>177</v>
      </c>
      <c r="C971" s="1">
        <f t="shared" si="370"/>
        <v>197194</v>
      </c>
      <c r="D971" s="7">
        <f>RANK(N971,(N971:P971,Q971:AE971))</f>
        <v>1</v>
      </c>
      <c r="E971" s="7">
        <f>RANK(O971,(N971:P971,Q971:AE971))</f>
        <v>2</v>
      </c>
      <c r="F971" s="7">
        <f>IF(P971&gt;0,RANK(P971,(N971:P971,Q971:AE971)),0)</f>
        <v>0</v>
      </c>
      <c r="G971" s="1">
        <f t="shared" si="371"/>
        <v>105734</v>
      </c>
      <c r="H971" s="2">
        <f t="shared" si="382"/>
        <v>0.53619278477032772</v>
      </c>
      <c r="I971" s="2"/>
      <c r="J971" s="2">
        <f t="shared" si="373"/>
        <v>0.76537318579672808</v>
      </c>
      <c r="K971" s="2">
        <f t="shared" si="374"/>
        <v>0.22918040102640039</v>
      </c>
      <c r="L971" s="2">
        <f t="shared" si="375"/>
        <v>0</v>
      </c>
      <c r="M971" s="2">
        <f t="shared" si="376"/>
        <v>5.4464131768715285E-3</v>
      </c>
      <c r="N971" s="1">
        <v>150927</v>
      </c>
      <c r="O971" s="1">
        <v>45193</v>
      </c>
      <c r="R971" s="1">
        <v>912</v>
      </c>
      <c r="AA971" s="1">
        <v>162</v>
      </c>
      <c r="AG971" s="7">
        <f>IF(Q971&gt;0,RANK(Q971,(N971:P971,Q971:AE971)),0)</f>
        <v>0</v>
      </c>
      <c r="AH971" s="7">
        <f>IF(R971&gt;0,RANK(R971,(N971:P971,Q971:AE971)),0)</f>
        <v>3</v>
      </c>
      <c r="AI971" s="7">
        <f>IF(T971&gt;0,RANK(T971,(N971:P971,Q971:AE971)),0)</f>
        <v>0</v>
      </c>
      <c r="AJ971" s="7">
        <f>IF(S971&gt;0,RANK(S971,(N971:P971,Q971:AE971)),0)</f>
        <v>0</v>
      </c>
      <c r="AK971" s="2">
        <f t="shared" si="377"/>
        <v>0</v>
      </c>
      <c r="AL971" s="2">
        <f t="shared" si="378"/>
        <v>4.6248871669523411E-3</v>
      </c>
      <c r="AM971" s="2">
        <f t="shared" si="379"/>
        <v>0</v>
      </c>
      <c r="AN971" s="2">
        <f t="shared" si="380"/>
        <v>0</v>
      </c>
      <c r="AP971" t="s">
        <v>1576</v>
      </c>
      <c r="AQ971" t="s">
        <v>177</v>
      </c>
      <c r="AT971" s="104">
        <v>24</v>
      </c>
      <c r="AU971" s="102">
        <v>33</v>
      </c>
      <c r="AV971" s="108">
        <f t="shared" si="381"/>
        <v>24033</v>
      </c>
      <c r="AX971" s="7" t="s">
        <v>538</v>
      </c>
    </row>
    <row r="972" spans="1:50" hidden="1" outlineLevel="1">
      <c r="A972" t="s">
        <v>1936</v>
      </c>
      <c r="B972" t="s">
        <v>177</v>
      </c>
      <c r="C972" s="1">
        <f t="shared" si="370"/>
        <v>16642</v>
      </c>
      <c r="D972" s="7">
        <f>RANK(N972,(N972:P972,Q972:AE972))</f>
        <v>2</v>
      </c>
      <c r="E972" s="7">
        <f>RANK(O972,(N972:P972,Q972:AE972))</f>
        <v>1</v>
      </c>
      <c r="F972" s="7">
        <f>IF(P972&gt;0,RANK(P972,(N972:P972,Q972:AE972)),0)</f>
        <v>0</v>
      </c>
      <c r="G972" s="1">
        <f t="shared" si="371"/>
        <v>8151</v>
      </c>
      <c r="H972" s="2">
        <f t="shared" si="382"/>
        <v>0.48978488162480471</v>
      </c>
      <c r="I972" s="2"/>
      <c r="J972" s="2">
        <f t="shared" si="373"/>
        <v>0.25177262348275448</v>
      </c>
      <c r="K972" s="2">
        <f t="shared" si="374"/>
        <v>0.74155750510755913</v>
      </c>
      <c r="L972" s="2">
        <f t="shared" si="375"/>
        <v>0</v>
      </c>
      <c r="M972" s="2">
        <f t="shared" si="376"/>
        <v>6.6698714096864453E-3</v>
      </c>
      <c r="N972" s="1">
        <v>4190</v>
      </c>
      <c r="O972" s="1">
        <v>12341</v>
      </c>
      <c r="R972" s="1">
        <v>92</v>
      </c>
      <c r="AA972" s="1">
        <v>19</v>
      </c>
      <c r="AG972" s="7">
        <f>IF(Q972&gt;0,RANK(Q972,(N972:P972,Q972:AE972)),0)</f>
        <v>0</v>
      </c>
      <c r="AH972" s="7">
        <f>IF(R972&gt;0,RANK(R972,(N972:P972,Q972:AE972)),0)</f>
        <v>3</v>
      </c>
      <c r="AI972" s="7">
        <f>IF(T972&gt;0,RANK(T972,(N972:P972,Q972:AE972)),0)</f>
        <v>0</v>
      </c>
      <c r="AJ972" s="7">
        <f>IF(S972&gt;0,RANK(S972,(N972:P972,Q972:AE972)),0)</f>
        <v>0</v>
      </c>
      <c r="AK972" s="2">
        <f t="shared" si="377"/>
        <v>0</v>
      </c>
      <c r="AL972" s="2">
        <f t="shared" si="378"/>
        <v>5.5281817089292149E-3</v>
      </c>
      <c r="AM972" s="2">
        <f t="shared" si="379"/>
        <v>0</v>
      </c>
      <c r="AN972" s="2">
        <f t="shared" si="380"/>
        <v>0</v>
      </c>
      <c r="AP972" t="s">
        <v>1936</v>
      </c>
      <c r="AQ972" t="s">
        <v>177</v>
      </c>
      <c r="AT972" s="104">
        <v>24</v>
      </c>
      <c r="AU972" s="102">
        <v>35</v>
      </c>
      <c r="AV972" s="108">
        <f t="shared" si="381"/>
        <v>24035</v>
      </c>
      <c r="AX972" s="7" t="s">
        <v>538</v>
      </c>
    </row>
    <row r="973" spans="1:50" hidden="1" outlineLevel="1">
      <c r="A973" t="s">
        <v>1752</v>
      </c>
      <c r="B973" t="s">
        <v>177</v>
      </c>
      <c r="C973" s="1">
        <f t="shared" si="370"/>
        <v>25299</v>
      </c>
      <c r="D973" s="7">
        <f>RANK(N973,(N973:P973,Q973:AE973))</f>
        <v>2</v>
      </c>
      <c r="E973" s="7">
        <f>RANK(O973,(N973:P973,Q973:AE973))</f>
        <v>1</v>
      </c>
      <c r="F973" s="7">
        <f>IF(P973&gt;0,RANK(P973,(N973:P973,Q973:AE973)),0)</f>
        <v>0</v>
      </c>
      <c r="G973" s="1">
        <f t="shared" si="371"/>
        <v>6938</v>
      </c>
      <c r="H973" s="2">
        <f t="shared" si="382"/>
        <v>0.27424008854104903</v>
      </c>
      <c r="I973" s="2"/>
      <c r="J973" s="2">
        <f t="shared" si="373"/>
        <v>0.35764259456895531</v>
      </c>
      <c r="K973" s="2">
        <f t="shared" si="374"/>
        <v>0.6318826831100044</v>
      </c>
      <c r="L973" s="2">
        <f t="shared" si="375"/>
        <v>0</v>
      </c>
      <c r="M973" s="2">
        <f t="shared" si="376"/>
        <v>1.0474722321040297E-2</v>
      </c>
      <c r="N973" s="1">
        <v>9048</v>
      </c>
      <c r="O973" s="1">
        <v>15986</v>
      </c>
      <c r="R973" s="1">
        <v>250</v>
      </c>
      <c r="AA973" s="1">
        <v>15</v>
      </c>
      <c r="AG973" s="7">
        <f>IF(Q973&gt;0,RANK(Q973,(N973:P973,Q973:AE973)),0)</f>
        <v>0</v>
      </c>
      <c r="AH973" s="7">
        <f>IF(R973&gt;0,RANK(R973,(N973:P973,Q973:AE973)),0)</f>
        <v>3</v>
      </c>
      <c r="AI973" s="7">
        <f>IF(T973&gt;0,RANK(T973,(N973:P973,Q973:AE973)),0)</f>
        <v>0</v>
      </c>
      <c r="AJ973" s="7">
        <f>IF(S973&gt;0,RANK(S973,(N973:P973,Q973:AE973)),0)</f>
        <v>0</v>
      </c>
      <c r="AK973" s="2">
        <f t="shared" si="377"/>
        <v>0</v>
      </c>
      <c r="AL973" s="2">
        <f t="shared" si="378"/>
        <v>9.8818135104154319E-3</v>
      </c>
      <c r="AM973" s="2">
        <f t="shared" si="379"/>
        <v>0</v>
      </c>
      <c r="AN973" s="2">
        <f t="shared" si="380"/>
        <v>0</v>
      </c>
      <c r="AP973" t="s">
        <v>1752</v>
      </c>
      <c r="AQ973" t="s">
        <v>177</v>
      </c>
      <c r="AT973" s="104">
        <v>24</v>
      </c>
      <c r="AU973" s="102">
        <v>37</v>
      </c>
      <c r="AV973" s="108">
        <f t="shared" si="381"/>
        <v>24037</v>
      </c>
      <c r="AX973" s="7" t="s">
        <v>538</v>
      </c>
    </row>
    <row r="974" spans="1:50" hidden="1" outlineLevel="1">
      <c r="A974" t="s">
        <v>1782</v>
      </c>
      <c r="B974" t="s">
        <v>177</v>
      </c>
      <c r="C974" s="1">
        <f t="shared" si="370"/>
        <v>6608</v>
      </c>
      <c r="D974" s="7">
        <f>RANK(N974,(N974:P974,Q974:AE974))</f>
        <v>2</v>
      </c>
      <c r="E974" s="7">
        <f>RANK(O974,(N974:P974,Q974:AE974))</f>
        <v>1</v>
      </c>
      <c r="F974" s="7">
        <f>IF(P974&gt;0,RANK(P974,(N974:P974,Q974:AE974)),0)</f>
        <v>0</v>
      </c>
      <c r="G974" s="1">
        <f t="shared" si="371"/>
        <v>2464</v>
      </c>
      <c r="H974" s="2">
        <f t="shared" si="382"/>
        <v>0.3728813559322034</v>
      </c>
      <c r="I974" s="2"/>
      <c r="J974" s="2">
        <f t="shared" si="373"/>
        <v>0.31053268765133174</v>
      </c>
      <c r="K974" s="2">
        <f t="shared" si="374"/>
        <v>0.68341404358353508</v>
      </c>
      <c r="L974" s="2">
        <f t="shared" si="375"/>
        <v>0</v>
      </c>
      <c r="M974" s="2">
        <f t="shared" si="376"/>
        <v>6.0532687651332351E-3</v>
      </c>
      <c r="N974" s="1">
        <v>2052</v>
      </c>
      <c r="O974" s="1">
        <v>4516</v>
      </c>
      <c r="R974" s="1">
        <v>37</v>
      </c>
      <c r="AA974" s="1">
        <v>3</v>
      </c>
      <c r="AG974" s="7">
        <f>IF(Q974&gt;0,RANK(Q974,(N974:P974,Q974:AE974)),0)</f>
        <v>0</v>
      </c>
      <c r="AH974" s="7">
        <f>IF(R974&gt;0,RANK(R974,(N974:P974,Q974:AE974)),0)</f>
        <v>3</v>
      </c>
      <c r="AI974" s="7">
        <f>IF(T974&gt;0,RANK(T974,(N974:P974,Q974:AE974)),0)</f>
        <v>0</v>
      </c>
      <c r="AJ974" s="7">
        <f>IF(S974&gt;0,RANK(S974,(N974:P974,Q974:AE974)),0)</f>
        <v>0</v>
      </c>
      <c r="AK974" s="2">
        <f t="shared" si="377"/>
        <v>0</v>
      </c>
      <c r="AL974" s="2">
        <f t="shared" si="378"/>
        <v>5.5992736077481843E-3</v>
      </c>
      <c r="AM974" s="2">
        <f t="shared" si="379"/>
        <v>0</v>
      </c>
      <c r="AN974" s="2">
        <f t="shared" si="380"/>
        <v>0</v>
      </c>
      <c r="AP974" t="s">
        <v>1782</v>
      </c>
      <c r="AQ974" t="s">
        <v>177</v>
      </c>
      <c r="AT974" s="104">
        <v>24</v>
      </c>
      <c r="AU974" s="102">
        <v>39</v>
      </c>
      <c r="AV974" s="108">
        <f t="shared" si="381"/>
        <v>24039</v>
      </c>
      <c r="AX974" s="7" t="s">
        <v>538</v>
      </c>
    </row>
    <row r="975" spans="1:50" hidden="1" outlineLevel="1">
      <c r="A975" t="s">
        <v>326</v>
      </c>
      <c r="B975" t="s">
        <v>177</v>
      </c>
      <c r="C975" s="1">
        <f t="shared" si="370"/>
        <v>14305</v>
      </c>
      <c r="D975" s="7">
        <f>RANK(N975,(N975:P975,Q975:AE975))</f>
        <v>2</v>
      </c>
      <c r="E975" s="7">
        <f>RANK(O975,(N975:P975,Q975:AE975))</f>
        <v>1</v>
      </c>
      <c r="F975" s="7">
        <f>IF(P975&gt;0,RANK(P975,(N975:P975,Q975:AE975)),0)</f>
        <v>0</v>
      </c>
      <c r="G975" s="1">
        <f t="shared" si="371"/>
        <v>5777</v>
      </c>
      <c r="H975" s="2">
        <f t="shared" si="382"/>
        <v>0.40384480950716534</v>
      </c>
      <c r="I975" s="2"/>
      <c r="J975" s="2">
        <f t="shared" si="373"/>
        <v>0.2953512757777001</v>
      </c>
      <c r="K975" s="2">
        <f t="shared" si="374"/>
        <v>0.69919608528486543</v>
      </c>
      <c r="L975" s="2">
        <f t="shared" si="375"/>
        <v>0</v>
      </c>
      <c r="M975" s="2">
        <f t="shared" si="376"/>
        <v>5.4526389374344175E-3</v>
      </c>
      <c r="N975" s="1">
        <v>4225</v>
      </c>
      <c r="O975" s="1">
        <v>10002</v>
      </c>
      <c r="R975" s="1">
        <v>70</v>
      </c>
      <c r="AA975" s="1">
        <v>8</v>
      </c>
      <c r="AG975" s="7">
        <f>IF(Q975&gt;0,RANK(Q975,(N975:P975,Q975:AE975)),0)</f>
        <v>0</v>
      </c>
      <c r="AH975" s="7">
        <f>IF(R975&gt;0,RANK(R975,(N975:P975,Q975:AE975)),0)</f>
        <v>3</v>
      </c>
      <c r="AI975" s="7">
        <f>IF(T975&gt;0,RANK(T975,(N975:P975,Q975:AE975)),0)</f>
        <v>0</v>
      </c>
      <c r="AJ975" s="7">
        <f>IF(S975&gt;0,RANK(S975,(N975:P975,Q975:AE975)),0)</f>
        <v>0</v>
      </c>
      <c r="AK975" s="2">
        <f t="shared" si="377"/>
        <v>0</v>
      </c>
      <c r="AL975" s="2">
        <f t="shared" si="378"/>
        <v>4.8933939182104159E-3</v>
      </c>
      <c r="AM975" s="2">
        <f t="shared" si="379"/>
        <v>0</v>
      </c>
      <c r="AN975" s="2">
        <f t="shared" si="380"/>
        <v>0</v>
      </c>
      <c r="AP975" t="s">
        <v>326</v>
      </c>
      <c r="AQ975" t="s">
        <v>177</v>
      </c>
      <c r="AT975" s="104">
        <v>24</v>
      </c>
      <c r="AU975" s="102">
        <v>41</v>
      </c>
      <c r="AV975" s="108">
        <f t="shared" si="381"/>
        <v>24041</v>
      </c>
      <c r="AX975" s="7" t="s">
        <v>538</v>
      </c>
    </row>
    <row r="976" spans="1:50" hidden="1" outlineLevel="1">
      <c r="A976" t="s">
        <v>1839</v>
      </c>
      <c r="B976" t="s">
        <v>177</v>
      </c>
      <c r="C976" s="1">
        <f t="shared" si="370"/>
        <v>38345</v>
      </c>
      <c r="D976" s="7">
        <f>RANK(N976,(N976:P976,Q976:AE976))</f>
        <v>2</v>
      </c>
      <c r="E976" s="7">
        <f>RANK(O976,(N976:P976,Q976:AE976))</f>
        <v>1</v>
      </c>
      <c r="F976" s="7">
        <f>IF(P976&gt;0,RANK(P976,(N976:P976,Q976:AE976)),0)</f>
        <v>0</v>
      </c>
      <c r="G976" s="1">
        <f t="shared" si="371"/>
        <v>14593</v>
      </c>
      <c r="H976" s="2">
        <f t="shared" si="382"/>
        <v>0.38057113052549224</v>
      </c>
      <c r="I976" s="2"/>
      <c r="J976" s="2">
        <f t="shared" si="373"/>
        <v>0.3056200286869214</v>
      </c>
      <c r="K976" s="2">
        <f t="shared" si="374"/>
        <v>0.68619115921241358</v>
      </c>
      <c r="L976" s="2">
        <f t="shared" si="375"/>
        <v>0</v>
      </c>
      <c r="M976" s="2">
        <f t="shared" si="376"/>
        <v>8.1888121006650216E-3</v>
      </c>
      <c r="N976" s="1">
        <v>11719</v>
      </c>
      <c r="O976" s="1">
        <v>26312</v>
      </c>
      <c r="R976" s="1">
        <v>292</v>
      </c>
      <c r="AA976" s="1">
        <v>22</v>
      </c>
      <c r="AG976" s="7">
        <f>IF(Q976&gt;0,RANK(Q976,(N976:P976,Q976:AE976)),0)</f>
        <v>0</v>
      </c>
      <c r="AH976" s="7">
        <f>IF(R976&gt;0,RANK(R976,(N976:P976,Q976:AE976)),0)</f>
        <v>3</v>
      </c>
      <c r="AI976" s="7">
        <f>IF(T976&gt;0,RANK(T976,(N976:P976,Q976:AE976)),0)</f>
        <v>0</v>
      </c>
      <c r="AJ976" s="7">
        <f>IF(S976&gt;0,RANK(S976,(N976:P976,Q976:AE976)),0)</f>
        <v>0</v>
      </c>
      <c r="AK976" s="2">
        <f t="shared" si="377"/>
        <v>0</v>
      </c>
      <c r="AL976" s="2">
        <f t="shared" si="378"/>
        <v>7.6150736732298867E-3</v>
      </c>
      <c r="AM976" s="2">
        <f t="shared" si="379"/>
        <v>0</v>
      </c>
      <c r="AN976" s="2">
        <f t="shared" si="380"/>
        <v>0</v>
      </c>
      <c r="AP976" t="s">
        <v>1839</v>
      </c>
      <c r="AQ976" t="s">
        <v>177</v>
      </c>
      <c r="AT976" s="104">
        <v>24</v>
      </c>
      <c r="AU976" s="102">
        <v>43</v>
      </c>
      <c r="AV976" s="108">
        <f t="shared" si="381"/>
        <v>24043</v>
      </c>
      <c r="AX976" s="7" t="s">
        <v>538</v>
      </c>
    </row>
    <row r="977" spans="1:50" hidden="1" outlineLevel="1">
      <c r="A977" t="s">
        <v>1526</v>
      </c>
      <c r="B977" t="s">
        <v>177</v>
      </c>
      <c r="C977" s="1">
        <f t="shared" si="370"/>
        <v>24995</v>
      </c>
      <c r="D977" s="7">
        <f>RANK(N977,(N977:P977,Q977:AE977))</f>
        <v>2</v>
      </c>
      <c r="E977" s="7">
        <f>RANK(O977,(N977:P977,Q977:AE977))</f>
        <v>1</v>
      </c>
      <c r="F977" s="7">
        <f>IF(P977&gt;0,RANK(P977,(N977:P977,Q977:AE977)),0)</f>
        <v>0</v>
      </c>
      <c r="G977" s="1">
        <f t="shared" si="371"/>
        <v>7279</v>
      </c>
      <c r="H977" s="2">
        <f t="shared" si="382"/>
        <v>0.29121824364872972</v>
      </c>
      <c r="I977" s="2"/>
      <c r="J977" s="2">
        <f t="shared" si="373"/>
        <v>0.35107021404280858</v>
      </c>
      <c r="K977" s="2">
        <f t="shared" si="374"/>
        <v>0.64228845769153831</v>
      </c>
      <c r="L977" s="2">
        <f t="shared" si="375"/>
        <v>0</v>
      </c>
      <c r="M977" s="2">
        <f t="shared" si="376"/>
        <v>6.6413282656531125E-3</v>
      </c>
      <c r="N977" s="1">
        <v>8775</v>
      </c>
      <c r="O977" s="1">
        <v>16054</v>
      </c>
      <c r="R977" s="1">
        <v>153</v>
      </c>
      <c r="AA977" s="1">
        <v>13</v>
      </c>
      <c r="AG977" s="7">
        <f>IF(Q977&gt;0,RANK(Q977,(N977:P977,Q977:AE977)),0)</f>
        <v>0</v>
      </c>
      <c r="AH977" s="7">
        <f>IF(R977&gt;0,RANK(R977,(N977:P977,Q977:AE977)),0)</f>
        <v>3</v>
      </c>
      <c r="AI977" s="7">
        <f>IF(T977&gt;0,RANK(T977,(N977:P977,Q977:AE977)),0)</f>
        <v>0</v>
      </c>
      <c r="AJ977" s="7">
        <f>IF(S977&gt;0,RANK(S977,(N977:P977,Q977:AE977)),0)</f>
        <v>0</v>
      </c>
      <c r="AK977" s="2">
        <f t="shared" si="377"/>
        <v>0</v>
      </c>
      <c r="AL977" s="2">
        <f t="shared" si="378"/>
        <v>6.1212242448489699E-3</v>
      </c>
      <c r="AM977" s="2">
        <f t="shared" si="379"/>
        <v>0</v>
      </c>
      <c r="AN977" s="2">
        <f t="shared" si="380"/>
        <v>0</v>
      </c>
      <c r="AP977" t="s">
        <v>1526</v>
      </c>
      <c r="AQ977" t="s">
        <v>177</v>
      </c>
      <c r="AT977" s="104">
        <v>24</v>
      </c>
      <c r="AU977" s="102">
        <v>45</v>
      </c>
      <c r="AV977" s="108">
        <f t="shared" si="381"/>
        <v>24045</v>
      </c>
      <c r="AX977" s="7" t="s">
        <v>538</v>
      </c>
    </row>
    <row r="978" spans="1:50" hidden="1" outlineLevel="1">
      <c r="A978" t="s">
        <v>1368</v>
      </c>
      <c r="B978" t="s">
        <v>177</v>
      </c>
      <c r="C978" s="1">
        <f t="shared" si="370"/>
        <v>18317</v>
      </c>
      <c r="D978" s="7">
        <f>RANK(N978,(N978:P978,Q978:AE978))</f>
        <v>2</v>
      </c>
      <c r="E978" s="7">
        <f>RANK(O978,(N978:P978,Q978:AE978))</f>
        <v>1</v>
      </c>
      <c r="F978" s="7">
        <f>IF(P978&gt;0,RANK(P978,(N978:P978,Q978:AE978)),0)</f>
        <v>0</v>
      </c>
      <c r="G978" s="1">
        <f t="shared" si="371"/>
        <v>5587</v>
      </c>
      <c r="H978" s="2">
        <f t="shared" si="382"/>
        <v>0.30501719713926956</v>
      </c>
      <c r="I978" s="2"/>
      <c r="J978" s="2">
        <f t="shared" si="373"/>
        <v>0.34421575585521647</v>
      </c>
      <c r="K978" s="2">
        <f t="shared" si="374"/>
        <v>0.64923295299448602</v>
      </c>
      <c r="L978" s="2">
        <f t="shared" si="375"/>
        <v>0</v>
      </c>
      <c r="M978" s="2">
        <f t="shared" si="376"/>
        <v>6.5512911502975113E-3</v>
      </c>
      <c r="N978" s="1">
        <v>6305</v>
      </c>
      <c r="O978" s="1">
        <v>11892</v>
      </c>
      <c r="R978" s="1">
        <v>112</v>
      </c>
      <c r="AA978" s="1">
        <v>8</v>
      </c>
      <c r="AG978" s="7">
        <f>IF(Q978&gt;0,RANK(Q978,(N978:P978,Q978:AE978)),0)</f>
        <v>0</v>
      </c>
      <c r="AH978" s="7">
        <f>IF(R978&gt;0,RANK(R978,(N978:P978,Q978:AE978)),0)</f>
        <v>3</v>
      </c>
      <c r="AI978" s="7">
        <f>IF(T978&gt;0,RANK(T978,(N978:P978,Q978:AE978)),0)</f>
        <v>0</v>
      </c>
      <c r="AJ978" s="7">
        <f>IF(S978&gt;0,RANK(S978,(N978:P978,Q978:AE978)),0)</f>
        <v>0</v>
      </c>
      <c r="AK978" s="2">
        <f t="shared" si="377"/>
        <v>0</v>
      </c>
      <c r="AL978" s="2">
        <f t="shared" si="378"/>
        <v>6.1145384069443689E-3</v>
      </c>
      <c r="AM978" s="2">
        <f t="shared" si="379"/>
        <v>0</v>
      </c>
      <c r="AN978" s="2">
        <f t="shared" si="380"/>
        <v>0</v>
      </c>
      <c r="AP978" t="s">
        <v>1368</v>
      </c>
      <c r="AQ978" t="s">
        <v>177</v>
      </c>
      <c r="AT978" s="104">
        <v>24</v>
      </c>
      <c r="AU978" s="102">
        <v>47</v>
      </c>
      <c r="AV978" s="108">
        <f t="shared" si="381"/>
        <v>24047</v>
      </c>
      <c r="AX978" s="7" t="s">
        <v>538</v>
      </c>
    </row>
    <row r="979" spans="1:50" collapsed="1">
      <c r="A979" t="s">
        <v>176</v>
      </c>
      <c r="B979" t="s">
        <v>1842</v>
      </c>
      <c r="C979" s="1">
        <f t="shared" si="370"/>
        <v>1706179</v>
      </c>
      <c r="D979" s="7">
        <f>RANK(N979,(N979:P979,Q979:AE979))</f>
        <v>2</v>
      </c>
      <c r="E979" s="7">
        <f>RANK(O979,(N979:P979,Q979:AE979))</f>
        <v>1</v>
      </c>
      <c r="F979" s="7">
        <f>IF(P979&gt;0,RANK(P979,(N979:P979,Q979:AE979)),0)</f>
        <v>0</v>
      </c>
      <c r="G979" s="1">
        <f t="shared" si="371"/>
        <v>66170</v>
      </c>
      <c r="H979" s="2">
        <f t="shared" si="382"/>
        <v>3.8782566190300079E-2</v>
      </c>
      <c r="I979" s="2"/>
      <c r="J979" s="2">
        <f t="shared" si="373"/>
        <v>0.47675068090745459</v>
      </c>
      <c r="K979" s="2">
        <f t="shared" si="374"/>
        <v>0.51553324709775472</v>
      </c>
      <c r="L979" s="2">
        <f t="shared" si="375"/>
        <v>0</v>
      </c>
      <c r="M979" s="2">
        <f t="shared" si="376"/>
        <v>7.7160719947906298E-3</v>
      </c>
      <c r="N979" s="1">
        <f>SUM(N955:N978)</f>
        <v>813422</v>
      </c>
      <c r="O979" s="1">
        <f>SUM(O955:O978)</f>
        <v>879592</v>
      </c>
      <c r="R979" s="1">
        <f>SUM(R955:R978)</f>
        <v>11546</v>
      </c>
      <c r="AA979" s="1">
        <f>SUM(AA955:AA978)</f>
        <v>1619</v>
      </c>
      <c r="AG979" s="7">
        <f>IF(Q979&gt;0,RANK(Q979,(N979:P979,Q979:AE979)),0)</f>
        <v>0</v>
      </c>
      <c r="AH979" s="7">
        <f>IF(R979&gt;0,RANK(R979,(N979:P979,Q979:AE979)),0)</f>
        <v>3</v>
      </c>
      <c r="AI979" s="7">
        <f>IF(T979&gt;0,RANK(T979,(N979:P979,Q979:AE979)),0)</f>
        <v>0</v>
      </c>
      <c r="AJ979" s="7">
        <f>IF(S979&gt;0,RANK(S979,(N979:P979,Q979:AE979)),0)</f>
        <v>0</v>
      </c>
      <c r="AK979" s="2">
        <f t="shared" si="377"/>
        <v>0</v>
      </c>
      <c r="AL979" s="2">
        <f t="shared" si="378"/>
        <v>6.767168040399044E-3</v>
      </c>
      <c r="AM979" s="2">
        <f t="shared" si="379"/>
        <v>0</v>
      </c>
      <c r="AN979" s="2">
        <f t="shared" si="380"/>
        <v>0</v>
      </c>
      <c r="AP979" t="s">
        <v>176</v>
      </c>
      <c r="AQ979" t="s">
        <v>1842</v>
      </c>
      <c r="AT979" s="104">
        <v>24</v>
      </c>
      <c r="AU979" s="102"/>
      <c r="AV979" s="104">
        <v>24</v>
      </c>
      <c r="AX979" s="7" t="s">
        <v>831</v>
      </c>
    </row>
    <row r="980" spans="1:50">
      <c r="C980" s="1"/>
      <c r="E980" s="7"/>
      <c r="F980" s="7"/>
      <c r="I980" s="2"/>
      <c r="AG980" s="7"/>
      <c r="AH980" s="7"/>
      <c r="AI980" s="7"/>
      <c r="AJ980" s="7"/>
      <c r="AT980" s="104"/>
      <c r="AU980" s="102"/>
    </row>
    <row r="981" spans="1:50" hidden="1" outlineLevel="1">
      <c r="A981" t="s">
        <v>1586</v>
      </c>
      <c r="B981" t="s">
        <v>550</v>
      </c>
      <c r="C981" s="1">
        <f t="shared" ref="C981:C995" si="383">SUM(N981:AE981)</f>
        <v>101942</v>
      </c>
      <c r="D981" s="7">
        <f>RANK(N981,(N981:P981,Q981:AE981))</f>
        <v>2</v>
      </c>
      <c r="E981" s="7">
        <f>RANK(O981,(N981:P981,Q981:AE981))</f>
        <v>1</v>
      </c>
      <c r="F981" s="7">
        <f>IF(P981&gt;0,RANK(P981,(N981:P981,Q981:AE981)),0)</f>
        <v>0</v>
      </c>
      <c r="G981" s="1">
        <f t="shared" ref="G981:G995" si="384">MAX(N981:P981)-LARGE(N981:P981,2)</f>
        <v>17826</v>
      </c>
      <c r="H981" s="2">
        <f t="shared" si="382"/>
        <v>0.17486413843165721</v>
      </c>
      <c r="I981" s="2"/>
      <c r="J981" s="2">
        <f t="shared" ref="J981:J995" si="385">IF($C981=0,"-",N981/$C981)</f>
        <v>0.38884856094642051</v>
      </c>
      <c r="K981" s="2">
        <f t="shared" ref="K981:K995" si="386">IF($C981=0,"-",O981/$C981)</f>
        <v>0.56371269937807778</v>
      </c>
      <c r="L981" s="2">
        <f t="shared" ref="L981:L995" si="387">IF($C981=0,"-",P981/$C981)</f>
        <v>0</v>
      </c>
      <c r="M981" s="2">
        <f t="shared" ref="M981:M995" si="388">IF(C981=0,"-",(1-J981-K981-L981))</f>
        <v>4.7438739675501718E-2</v>
      </c>
      <c r="N981" s="1">
        <f>SUMIF(Town!$AO$694:$AO$1044,$AV981,Town!N$694:N$1044)</f>
        <v>39640</v>
      </c>
      <c r="O981" s="1">
        <f>SUMIF(Town!$AO$694:$AO$1044,$AV981,Town!O$694:O$1044)</f>
        <v>57466</v>
      </c>
      <c r="Q981" s="1">
        <f>SUMIF(Town!$AO$694:$AO$1044,$AV981,Town!Q$694:Q$1044)</f>
        <v>3515</v>
      </c>
      <c r="R981" s="1">
        <f>SUMIF(Town!$AO$694:$AO$1044,$AV981,Town!R$694:R$1044)</f>
        <v>825</v>
      </c>
      <c r="U981" s="1">
        <f>SUMIF(Town!$AO$694:$AO$1044,$AV981,Town!U$694:U$1044)</f>
        <v>496</v>
      </c>
      <c r="AG981" s="7">
        <f>IF(Q981&gt;0,RANK(Q981,(N981:P981,Q981:AE981)),0)</f>
        <v>3</v>
      </c>
      <c r="AH981" s="7">
        <f>IF(R981&gt;0,RANK(R981,(N981:P981,Q981:AE981)),0)</f>
        <v>4</v>
      </c>
      <c r="AI981" s="7">
        <f>IF(T981&gt;0,RANK(T981,(N981:P981,Q981:AE981)),0)</f>
        <v>0</v>
      </c>
      <c r="AJ981" s="7">
        <f>IF(S981&gt;0,RANK(S981,(N981:P981,Q981:AE981)),0)</f>
        <v>0</v>
      </c>
      <c r="AK981" s="2">
        <f t="shared" ref="AK981:AK995" si="389">IF($C981=0,"-",Q981/$C981)</f>
        <v>3.4480390810460851E-2</v>
      </c>
      <c r="AL981" s="2">
        <f t="shared" ref="AL981:AL995" si="390">IF($C981=0,"-",R981/$C981)</f>
        <v>8.0928371034509824E-3</v>
      </c>
      <c r="AM981" s="2">
        <f t="shared" ref="AM981:AM995" si="391">IF($C981=0,"-",T981/$C981)</f>
        <v>0</v>
      </c>
      <c r="AN981" s="2">
        <f t="shared" ref="AN981:AN995" si="392">IF($C981=0,"-",S981/$C981)</f>
        <v>0</v>
      </c>
      <c r="AP981" t="s">
        <v>1586</v>
      </c>
      <c r="AQ981" t="s">
        <v>550</v>
      </c>
      <c r="AT981" s="104">
        <v>25</v>
      </c>
      <c r="AU981" s="102">
        <v>1</v>
      </c>
      <c r="AV981" s="108">
        <f t="shared" ref="AV981:AV994" si="393">AT981*1000+AU981</f>
        <v>25001</v>
      </c>
      <c r="AX981" s="7" t="s">
        <v>538</v>
      </c>
    </row>
    <row r="982" spans="1:50" hidden="1" outlineLevel="1">
      <c r="A982" t="s">
        <v>2349</v>
      </c>
      <c r="B982" t="s">
        <v>550</v>
      </c>
      <c r="C982" s="1">
        <f t="shared" si="383"/>
        <v>43125</v>
      </c>
      <c r="D982" s="7">
        <f>RANK(N982,(N982:P982,Q982:AE982))</f>
        <v>1</v>
      </c>
      <c r="E982" s="7">
        <f>RANK(O982,(N982:P982,Q982:AE982))</f>
        <v>2</v>
      </c>
      <c r="F982" s="7">
        <f>IF(P982&gt;0,RANK(P982,(N982:P982,Q982:AE982)),0)</f>
        <v>0</v>
      </c>
      <c r="G982" s="1">
        <f t="shared" si="384"/>
        <v>13066</v>
      </c>
      <c r="H982" s="2">
        <f t="shared" si="382"/>
        <v>0.30297971014492753</v>
      </c>
      <c r="I982" s="2"/>
      <c r="J982" s="2">
        <f t="shared" si="385"/>
        <v>0.62522898550724637</v>
      </c>
      <c r="K982" s="2">
        <f t="shared" si="386"/>
        <v>0.32224927536231884</v>
      </c>
      <c r="L982" s="2">
        <f t="shared" si="387"/>
        <v>0</v>
      </c>
      <c r="M982" s="2">
        <f t="shared" si="388"/>
        <v>5.2521739130434786E-2</v>
      </c>
      <c r="N982" s="1">
        <f>SUMIF(Town!$AO$694:$AO$1044,$AV982,Town!N$694:N$1044)</f>
        <v>26963</v>
      </c>
      <c r="O982" s="1">
        <f>SUMIF(Town!$AO$694:$AO$1044,$AV982,Town!O$694:O$1044)</f>
        <v>13897</v>
      </c>
      <c r="Q982" s="1">
        <f>SUMIF(Town!$AO$694:$AO$1044,$AV982,Town!Q$694:Q$1044)</f>
        <v>1410</v>
      </c>
      <c r="R982" s="1">
        <f>SUMIF(Town!$AO$694:$AO$1044,$AV982,Town!R$694:R$1044)</f>
        <v>437</v>
      </c>
      <c r="U982" s="1">
        <f>SUMIF(Town!$AO$694:$AO$1044,$AV982,Town!U$694:U$1044)</f>
        <v>418</v>
      </c>
      <c r="AG982" s="7">
        <f>IF(Q982&gt;0,RANK(Q982,(N982:P982,Q982:AE982)),0)</f>
        <v>3</v>
      </c>
      <c r="AH982" s="7">
        <f>IF(R982&gt;0,RANK(R982,(N982:P982,Q982:AE982)),0)</f>
        <v>4</v>
      </c>
      <c r="AI982" s="7">
        <f>IF(T982&gt;0,RANK(T982,(N982:P982,Q982:AE982)),0)</f>
        <v>0</v>
      </c>
      <c r="AJ982" s="7">
        <f>IF(S982&gt;0,RANK(S982,(N982:P982,Q982:AE982)),0)</f>
        <v>0</v>
      </c>
      <c r="AK982" s="2">
        <f t="shared" si="389"/>
        <v>3.2695652173913042E-2</v>
      </c>
      <c r="AL982" s="2">
        <f t="shared" si="390"/>
        <v>1.0133333333333333E-2</v>
      </c>
      <c r="AM982" s="2">
        <f t="shared" si="391"/>
        <v>0</v>
      </c>
      <c r="AN982" s="2">
        <f t="shared" si="392"/>
        <v>0</v>
      </c>
      <c r="AP982" t="s">
        <v>2349</v>
      </c>
      <c r="AQ982" t="s">
        <v>550</v>
      </c>
      <c r="AT982" s="104">
        <v>25</v>
      </c>
      <c r="AU982" s="102">
        <v>3</v>
      </c>
      <c r="AV982" s="108">
        <f t="shared" si="393"/>
        <v>25003</v>
      </c>
      <c r="AX982" s="7" t="s">
        <v>538</v>
      </c>
    </row>
    <row r="983" spans="1:50" hidden="1" outlineLevel="1">
      <c r="A983" t="s">
        <v>1037</v>
      </c>
      <c r="B983" t="s">
        <v>550</v>
      </c>
      <c r="C983" s="1">
        <f t="shared" si="383"/>
        <v>158243</v>
      </c>
      <c r="D983" s="7">
        <f>RANK(N983,(N983:P983,Q983:AE983))</f>
        <v>1</v>
      </c>
      <c r="E983" s="7">
        <f>RANK(O983,(N983:P983,Q983:AE983))</f>
        <v>2</v>
      </c>
      <c r="F983" s="7">
        <f>IF(P983&gt;0,RANK(P983,(N983:P983,Q983:AE983)),0)</f>
        <v>0</v>
      </c>
      <c r="G983" s="1">
        <f t="shared" si="384"/>
        <v>9086</v>
      </c>
      <c r="H983" s="2">
        <f t="shared" si="382"/>
        <v>5.7418021650246773E-2</v>
      </c>
      <c r="I983" s="2"/>
      <c r="J983" s="2">
        <f t="shared" si="385"/>
        <v>0.50728942196495264</v>
      </c>
      <c r="K983" s="2">
        <f t="shared" si="386"/>
        <v>0.44987140031470585</v>
      </c>
      <c r="L983" s="2">
        <f t="shared" si="387"/>
        <v>0</v>
      </c>
      <c r="M983" s="2">
        <f t="shared" si="388"/>
        <v>4.2839177720341515E-2</v>
      </c>
      <c r="N983" s="1">
        <f>SUMIF(Town!$AO$694:$AO$1044,$AV983,Town!N$694:N$1044)</f>
        <v>80275</v>
      </c>
      <c r="O983" s="1">
        <f>SUMIF(Town!$AO$694:$AO$1044,$AV983,Town!O$694:O$1044)</f>
        <v>71189</v>
      </c>
      <c r="Q983" s="1">
        <f>SUMIF(Town!$AO$694:$AO$1044,$AV983,Town!Q$694:Q$1044)</f>
        <v>3418</v>
      </c>
      <c r="R983" s="1">
        <f>SUMIF(Town!$AO$694:$AO$1044,$AV983,Town!R$694:R$1044)</f>
        <v>1914</v>
      </c>
      <c r="U983" s="1">
        <f>SUMIF(Town!$AO$694:$AO$1044,$AV983,Town!U$694:U$1044)</f>
        <v>1447</v>
      </c>
      <c r="AG983" s="7">
        <f>IF(Q983&gt;0,RANK(Q983,(N983:P983,Q983:AE983)),0)</f>
        <v>3</v>
      </c>
      <c r="AH983" s="7">
        <f>IF(R983&gt;0,RANK(R983,(N983:P983,Q983:AE983)),0)</f>
        <v>4</v>
      </c>
      <c r="AI983" s="7">
        <f>IF(T983&gt;0,RANK(T983,(N983:P983,Q983:AE983)),0)</f>
        <v>0</v>
      </c>
      <c r="AJ983" s="7">
        <f>IF(S983&gt;0,RANK(S983,(N983:P983,Q983:AE983)),0)</f>
        <v>0</v>
      </c>
      <c r="AK983" s="2">
        <f t="shared" si="389"/>
        <v>2.1599691613531088E-2</v>
      </c>
      <c r="AL983" s="2">
        <f t="shared" si="390"/>
        <v>1.2095321751989029E-2</v>
      </c>
      <c r="AM983" s="2">
        <f t="shared" si="391"/>
        <v>0</v>
      </c>
      <c r="AN983" s="2">
        <f t="shared" si="392"/>
        <v>0</v>
      </c>
      <c r="AP983" t="s">
        <v>1037</v>
      </c>
      <c r="AQ983" t="s">
        <v>550</v>
      </c>
      <c r="AT983" s="104">
        <v>25</v>
      </c>
      <c r="AU983" s="102">
        <v>5</v>
      </c>
      <c r="AV983" s="108">
        <f t="shared" si="393"/>
        <v>25005</v>
      </c>
      <c r="AX983" s="7" t="s">
        <v>538</v>
      </c>
    </row>
    <row r="984" spans="1:50" hidden="1" outlineLevel="1">
      <c r="A984" t="s">
        <v>741</v>
      </c>
      <c r="B984" t="s">
        <v>550</v>
      </c>
      <c r="C984" s="1">
        <f t="shared" si="383"/>
        <v>6958</v>
      </c>
      <c r="D984" s="7">
        <f>RANK(N984,(N984:P984,Q984:AE984))</f>
        <v>1</v>
      </c>
      <c r="E984" s="7">
        <f>RANK(O984,(N984:P984,Q984:AE984))</f>
        <v>2</v>
      </c>
      <c r="F984" s="7">
        <f>IF(P984&gt;0,RANK(P984,(N984:P984,Q984:AE984)),0)</f>
        <v>0</v>
      </c>
      <c r="G984" s="1">
        <f t="shared" si="384"/>
        <v>873</v>
      </c>
      <c r="H984" s="2">
        <f t="shared" si="382"/>
        <v>0.12546708824374819</v>
      </c>
      <c r="I984" s="2"/>
      <c r="J984" s="2">
        <f t="shared" si="385"/>
        <v>0.53003736705949989</v>
      </c>
      <c r="K984" s="2">
        <f t="shared" si="386"/>
        <v>0.40457027881575164</v>
      </c>
      <c r="L984" s="2">
        <f t="shared" si="387"/>
        <v>0</v>
      </c>
      <c r="M984" s="2">
        <f t="shared" si="388"/>
        <v>6.5392354124748475E-2</v>
      </c>
      <c r="N984" s="1">
        <f>SUMIF(Town!$AO$694:$AO$1044,$AV984,Town!N$694:N$1044)</f>
        <v>3688</v>
      </c>
      <c r="O984" s="1">
        <f>SUMIF(Town!$AO$694:$AO$1044,$AV984,Town!O$694:O$1044)</f>
        <v>2815</v>
      </c>
      <c r="Q984" s="1">
        <f>SUMIF(Town!$AO$694:$AO$1044,$AV984,Town!Q$694:Q$1044)</f>
        <v>325</v>
      </c>
      <c r="R984" s="1">
        <f>SUMIF(Town!$AO$694:$AO$1044,$AV984,Town!R$694:R$1044)</f>
        <v>78</v>
      </c>
      <c r="U984" s="1">
        <f>SUMIF(Town!$AO$694:$AO$1044,$AV984,Town!U$694:U$1044)</f>
        <v>52</v>
      </c>
      <c r="AG984" s="7">
        <f>IF(Q984&gt;0,RANK(Q984,(N984:P984,Q984:AE984)),0)</f>
        <v>3</v>
      </c>
      <c r="AH984" s="7">
        <f>IF(R984&gt;0,RANK(R984,(N984:P984,Q984:AE984)),0)</f>
        <v>4</v>
      </c>
      <c r="AI984" s="7">
        <f>IF(T984&gt;0,RANK(T984,(N984:P984,Q984:AE984)),0)</f>
        <v>0</v>
      </c>
      <c r="AJ984" s="7">
        <f>IF(S984&gt;0,RANK(S984,(N984:P984,Q984:AE984)),0)</f>
        <v>0</v>
      </c>
      <c r="AK984" s="2">
        <f t="shared" si="389"/>
        <v>4.6708824374820351E-2</v>
      </c>
      <c r="AL984" s="2">
        <f t="shared" si="390"/>
        <v>1.1210117849956885E-2</v>
      </c>
      <c r="AM984" s="2">
        <f t="shared" si="391"/>
        <v>0</v>
      </c>
      <c r="AN984" s="2">
        <f t="shared" si="392"/>
        <v>0</v>
      </c>
      <c r="AP984" t="s">
        <v>741</v>
      </c>
      <c r="AQ984" t="s">
        <v>550</v>
      </c>
      <c r="AT984" s="104">
        <v>25</v>
      </c>
      <c r="AU984" s="102">
        <v>7</v>
      </c>
      <c r="AV984" s="108">
        <f t="shared" si="393"/>
        <v>25007</v>
      </c>
      <c r="AX984" s="7" t="s">
        <v>538</v>
      </c>
    </row>
    <row r="985" spans="1:50" hidden="1" outlineLevel="1">
      <c r="A985" t="s">
        <v>1819</v>
      </c>
      <c r="B985" t="s">
        <v>550</v>
      </c>
      <c r="C985" s="1">
        <f t="shared" si="383"/>
        <v>255395</v>
      </c>
      <c r="D985" s="7">
        <f>RANK(N985,(N985:P985,Q985:AE985))</f>
        <v>2</v>
      </c>
      <c r="E985" s="7">
        <f>RANK(O985,(N985:P985,Q985:AE985))</f>
        <v>1</v>
      </c>
      <c r="F985" s="7">
        <f>IF(P985&gt;0,RANK(P985,(N985:P985,Q985:AE985)),0)</f>
        <v>0</v>
      </c>
      <c r="G985" s="1">
        <f t="shared" si="384"/>
        <v>41134</v>
      </c>
      <c r="H985" s="2">
        <f t="shared" si="382"/>
        <v>0.16106031833042933</v>
      </c>
      <c r="I985" s="2"/>
      <c r="J985" s="2">
        <f t="shared" si="385"/>
        <v>0.3946749153272382</v>
      </c>
      <c r="K985" s="2">
        <f t="shared" si="386"/>
        <v>0.55573523365766753</v>
      </c>
      <c r="L985" s="2">
        <f t="shared" si="387"/>
        <v>0</v>
      </c>
      <c r="M985" s="2">
        <f t="shared" si="388"/>
        <v>4.9589851015094277E-2</v>
      </c>
      <c r="N985" s="1">
        <f>SUMIF(Town!$AO$694:$AO$1044,$AV985,Town!N$694:N$1044)</f>
        <v>100798</v>
      </c>
      <c r="O985" s="1">
        <f>SUMIF(Town!$AO$694:$AO$1044,$AV985,Town!O$694:O$1044)</f>
        <v>141932</v>
      </c>
      <c r="Q985" s="1">
        <f>SUMIF(Town!$AO$694:$AO$1044,$AV985,Town!Q$694:Q$1044)</f>
        <v>8071</v>
      </c>
      <c r="R985" s="1">
        <f>SUMIF(Town!$AO$694:$AO$1044,$AV985,Town!R$694:R$1044)</f>
        <v>2707</v>
      </c>
      <c r="U985" s="1">
        <f>SUMIF(Town!$AO$694:$AO$1044,$AV985,Town!U$694:U$1044)</f>
        <v>1887</v>
      </c>
      <c r="AG985" s="7">
        <f>IF(Q985&gt;0,RANK(Q985,(N985:P985,Q985:AE985)),0)</f>
        <v>3</v>
      </c>
      <c r="AH985" s="7">
        <f>IF(R985&gt;0,RANK(R985,(N985:P985,Q985:AE985)),0)</f>
        <v>4</v>
      </c>
      <c r="AI985" s="7">
        <f>IF(T985&gt;0,RANK(T985,(N985:P985,Q985:AE985)),0)</f>
        <v>0</v>
      </c>
      <c r="AJ985" s="7">
        <f>IF(S985&gt;0,RANK(S985,(N985:P985,Q985:AE985)),0)</f>
        <v>0</v>
      </c>
      <c r="AK985" s="2">
        <f t="shared" si="389"/>
        <v>3.1602028230779775E-2</v>
      </c>
      <c r="AL985" s="2">
        <f t="shared" si="390"/>
        <v>1.0599267800857496E-2</v>
      </c>
      <c r="AM985" s="2">
        <f t="shared" si="391"/>
        <v>0</v>
      </c>
      <c r="AN985" s="2">
        <f t="shared" si="392"/>
        <v>0</v>
      </c>
      <c r="AP985" t="s">
        <v>1819</v>
      </c>
      <c r="AQ985" t="s">
        <v>550</v>
      </c>
      <c r="AT985" s="104">
        <v>25</v>
      </c>
      <c r="AU985" s="102">
        <v>9</v>
      </c>
      <c r="AV985" s="108">
        <f t="shared" si="393"/>
        <v>25009</v>
      </c>
      <c r="AX985" s="7" t="s">
        <v>538</v>
      </c>
    </row>
    <row r="986" spans="1:50" hidden="1" outlineLevel="1">
      <c r="A986" t="s">
        <v>957</v>
      </c>
      <c r="B986" t="s">
        <v>550</v>
      </c>
      <c r="C986" s="1">
        <f t="shared" si="383"/>
        <v>26260</v>
      </c>
      <c r="D986" s="7">
        <f>RANK(N986,(N986:P986,Q986:AE986))</f>
        <v>1</v>
      </c>
      <c r="E986" s="7">
        <f>RANK(O986,(N986:P986,Q986:AE986))</f>
        <v>2</v>
      </c>
      <c r="F986" s="7">
        <f>IF(P986&gt;0,RANK(P986,(N986:P986,Q986:AE986)),0)</f>
        <v>0</v>
      </c>
      <c r="G986" s="1">
        <f t="shared" si="384"/>
        <v>5057</v>
      </c>
      <c r="H986" s="2">
        <f t="shared" si="382"/>
        <v>0.19257425742574258</v>
      </c>
      <c r="I986" s="2"/>
      <c r="J986" s="2">
        <f t="shared" si="385"/>
        <v>0.54980959634424986</v>
      </c>
      <c r="K986" s="2">
        <f t="shared" si="386"/>
        <v>0.35723533891850723</v>
      </c>
      <c r="L986" s="2">
        <f t="shared" si="387"/>
        <v>0</v>
      </c>
      <c r="M986" s="2">
        <f t="shared" si="388"/>
        <v>9.295506473724291E-2</v>
      </c>
      <c r="N986" s="1">
        <f>SUMIF(Town!$AO$694:$AO$1044,$AV986,Town!N$694:N$1044)</f>
        <v>14438</v>
      </c>
      <c r="O986" s="1">
        <f>SUMIF(Town!$AO$694:$AO$1044,$AV986,Town!O$694:O$1044)</f>
        <v>9381</v>
      </c>
      <c r="Q986" s="1">
        <f>SUMIF(Town!$AO$694:$AO$1044,$AV986,Town!Q$694:Q$1044)</f>
        <v>1820</v>
      </c>
      <c r="R986" s="1">
        <f>SUMIF(Town!$AO$694:$AO$1044,$AV986,Town!R$694:R$1044)</f>
        <v>360</v>
      </c>
      <c r="U986" s="1">
        <f>SUMIF(Town!$AO$694:$AO$1044,$AV986,Town!U$694:U$1044)</f>
        <v>261</v>
      </c>
      <c r="AG986" s="7">
        <f>IF(Q986&gt;0,RANK(Q986,(N986:P986,Q986:AE986)),0)</f>
        <v>3</v>
      </c>
      <c r="AH986" s="7">
        <f>IF(R986&gt;0,RANK(R986,(N986:P986,Q986:AE986)),0)</f>
        <v>4</v>
      </c>
      <c r="AI986" s="7">
        <f>IF(T986&gt;0,RANK(T986,(N986:P986,Q986:AE986)),0)</f>
        <v>0</v>
      </c>
      <c r="AJ986" s="7">
        <f>IF(S986&gt;0,RANK(S986,(N986:P986,Q986:AE986)),0)</f>
        <v>0</v>
      </c>
      <c r="AK986" s="2">
        <f t="shared" si="389"/>
        <v>6.9306930693069313E-2</v>
      </c>
      <c r="AL986" s="2">
        <f t="shared" si="390"/>
        <v>1.3709063214013708E-2</v>
      </c>
      <c r="AM986" s="2">
        <f t="shared" si="391"/>
        <v>0</v>
      </c>
      <c r="AN986" s="2">
        <f t="shared" si="392"/>
        <v>0</v>
      </c>
      <c r="AP986" t="s">
        <v>957</v>
      </c>
      <c r="AQ986" t="s">
        <v>550</v>
      </c>
      <c r="AT986" s="104">
        <v>25</v>
      </c>
      <c r="AU986" s="102">
        <v>11</v>
      </c>
      <c r="AV986" s="108">
        <f t="shared" si="393"/>
        <v>25011</v>
      </c>
      <c r="AX986" s="7" t="s">
        <v>538</v>
      </c>
    </row>
    <row r="987" spans="1:50" hidden="1" outlineLevel="1">
      <c r="A987" t="s">
        <v>440</v>
      </c>
      <c r="B987" t="s">
        <v>550</v>
      </c>
      <c r="C987" s="1">
        <f t="shared" si="383"/>
        <v>135276</v>
      </c>
      <c r="D987" s="7">
        <f>RANK(N987,(N987:P987,Q987:AE987))</f>
        <v>2</v>
      </c>
      <c r="E987" s="7">
        <f>RANK(O987,(N987:P987,Q987:AE987))</f>
        <v>1</v>
      </c>
      <c r="F987" s="7">
        <f>IF(P987&gt;0,RANK(P987,(N987:P987,Q987:AE987)),0)</f>
        <v>0</v>
      </c>
      <c r="G987" s="1">
        <f t="shared" si="384"/>
        <v>2644</v>
      </c>
      <c r="H987" s="2">
        <f t="shared" si="382"/>
        <v>1.954522605635885E-2</v>
      </c>
      <c r="I987" s="2"/>
      <c r="J987" s="2">
        <f t="shared" si="385"/>
        <v>0.46918891747242675</v>
      </c>
      <c r="K987" s="2">
        <f t="shared" si="386"/>
        <v>0.48873414352878558</v>
      </c>
      <c r="L987" s="2">
        <f t="shared" si="387"/>
        <v>0</v>
      </c>
      <c r="M987" s="2">
        <f t="shared" si="388"/>
        <v>4.2076938998787672E-2</v>
      </c>
      <c r="N987" s="1">
        <f>SUMIF(Town!$AO$694:$AO$1044,$AV987,Town!N$694:N$1044)</f>
        <v>63470</v>
      </c>
      <c r="O987" s="1">
        <f>SUMIF(Town!$AO$694:$AO$1044,$AV987,Town!O$694:O$1044)</f>
        <v>66114</v>
      </c>
      <c r="Q987" s="1">
        <f>SUMIF(Town!$AO$694:$AO$1044,$AV987,Town!Q$694:Q$1044)</f>
        <v>2838</v>
      </c>
      <c r="R987" s="1">
        <f>SUMIF(Town!$AO$694:$AO$1044,$AV987,Town!R$694:R$1044)</f>
        <v>1396</v>
      </c>
      <c r="U987" s="1">
        <f>SUMIF(Town!$AO$694:$AO$1044,$AV987,Town!U$694:U$1044)</f>
        <v>1458</v>
      </c>
      <c r="AG987" s="7">
        <f>IF(Q987&gt;0,RANK(Q987,(N987:P987,Q987:AE987)),0)</f>
        <v>3</v>
      </c>
      <c r="AH987" s="7">
        <f>IF(R987&gt;0,RANK(R987,(N987:P987,Q987:AE987)),0)</f>
        <v>5</v>
      </c>
      <c r="AI987" s="7">
        <f>IF(T987&gt;0,RANK(T987,(N987:P987,Q987:AE987)),0)</f>
        <v>0</v>
      </c>
      <c r="AJ987" s="7">
        <f>IF(S987&gt;0,RANK(S987,(N987:P987,Q987:AE987)),0)</f>
        <v>0</v>
      </c>
      <c r="AK987" s="2">
        <f t="shared" si="389"/>
        <v>2.097933114521423E-2</v>
      </c>
      <c r="AL987" s="2">
        <f t="shared" si="390"/>
        <v>1.0319642804340756E-2</v>
      </c>
      <c r="AM987" s="2">
        <f t="shared" si="391"/>
        <v>0</v>
      </c>
      <c r="AN987" s="2">
        <f t="shared" si="392"/>
        <v>0</v>
      </c>
      <c r="AP987" t="s">
        <v>440</v>
      </c>
      <c r="AQ987" t="s">
        <v>550</v>
      </c>
      <c r="AT987" s="104">
        <v>25</v>
      </c>
      <c r="AU987" s="102">
        <v>13</v>
      </c>
      <c r="AV987" s="108">
        <f t="shared" si="393"/>
        <v>25013</v>
      </c>
      <c r="AX987" s="7" t="s">
        <v>538</v>
      </c>
    </row>
    <row r="988" spans="1:50" hidden="1" outlineLevel="1">
      <c r="A988" t="s">
        <v>1816</v>
      </c>
      <c r="B988" t="s">
        <v>550</v>
      </c>
      <c r="C988" s="1">
        <f t="shared" si="383"/>
        <v>54472</v>
      </c>
      <c r="D988" s="7">
        <f>RANK(N988,(N988:P988,Q988:AE988))</f>
        <v>1</v>
      </c>
      <c r="E988" s="7">
        <f>RANK(O988,(N988:P988,Q988:AE988))</f>
        <v>2</v>
      </c>
      <c r="F988" s="7">
        <f>IF(P988&gt;0,RANK(P988,(N988:P988,Q988:AE988)),0)</f>
        <v>0</v>
      </c>
      <c r="G988" s="1">
        <f t="shared" si="384"/>
        <v>13871</v>
      </c>
      <c r="H988" s="2">
        <f t="shared" si="382"/>
        <v>0.25464458804523427</v>
      </c>
      <c r="I988" s="2"/>
      <c r="J988" s="2">
        <f t="shared" si="385"/>
        <v>0.59166177118519603</v>
      </c>
      <c r="K988" s="2">
        <f t="shared" si="386"/>
        <v>0.33701718313996182</v>
      </c>
      <c r="L988" s="2">
        <f t="shared" si="387"/>
        <v>0</v>
      </c>
      <c r="M988" s="2">
        <f t="shared" si="388"/>
        <v>7.1321045674842154E-2</v>
      </c>
      <c r="N988" s="1">
        <f>SUMIF(Town!$AO$694:$AO$1044,$AV988,Town!N$694:N$1044)</f>
        <v>32229</v>
      </c>
      <c r="O988" s="1">
        <f>SUMIF(Town!$AO$694:$AO$1044,$AV988,Town!O$694:O$1044)</f>
        <v>18358</v>
      </c>
      <c r="Q988" s="1">
        <f>SUMIF(Town!$AO$694:$AO$1044,$AV988,Town!Q$694:Q$1044)</f>
        <v>2945</v>
      </c>
      <c r="R988" s="1">
        <f>SUMIF(Town!$AO$694:$AO$1044,$AV988,Town!R$694:R$1044)</f>
        <v>495</v>
      </c>
      <c r="U988" s="1">
        <f>SUMIF(Town!$AO$694:$AO$1044,$AV988,Town!U$694:U$1044)</f>
        <v>445</v>
      </c>
      <c r="AG988" s="7">
        <f>IF(Q988&gt;0,RANK(Q988,(N988:P988,Q988:AE988)),0)</f>
        <v>3</v>
      </c>
      <c r="AH988" s="7">
        <f>IF(R988&gt;0,RANK(R988,(N988:P988,Q988:AE988)),0)</f>
        <v>4</v>
      </c>
      <c r="AI988" s="7">
        <f>IF(T988&gt;0,RANK(T988,(N988:P988,Q988:AE988)),0)</f>
        <v>0</v>
      </c>
      <c r="AJ988" s="7">
        <f>IF(S988&gt;0,RANK(S988,(N988:P988,Q988:AE988)),0)</f>
        <v>0</v>
      </c>
      <c r="AK988" s="2">
        <f t="shared" si="389"/>
        <v>5.4064473490967838E-2</v>
      </c>
      <c r="AL988" s="2">
        <f t="shared" si="390"/>
        <v>9.087237479806139E-3</v>
      </c>
      <c r="AM988" s="2">
        <f t="shared" si="391"/>
        <v>0</v>
      </c>
      <c r="AN988" s="2">
        <f t="shared" si="392"/>
        <v>0</v>
      </c>
      <c r="AP988" t="s">
        <v>1816</v>
      </c>
      <c r="AQ988" t="s">
        <v>550</v>
      </c>
      <c r="AT988" s="104">
        <v>25</v>
      </c>
      <c r="AU988" s="102">
        <v>15</v>
      </c>
      <c r="AV988" s="108">
        <f t="shared" si="393"/>
        <v>25015</v>
      </c>
      <c r="AX988" s="7" t="s">
        <v>538</v>
      </c>
    </row>
    <row r="989" spans="1:50" hidden="1" outlineLevel="1">
      <c r="A989" t="s">
        <v>2433</v>
      </c>
      <c r="B989" t="s">
        <v>550</v>
      </c>
      <c r="C989" s="1">
        <f t="shared" si="383"/>
        <v>541573</v>
      </c>
      <c r="D989" s="7">
        <f>RANK(N989,(N989:P989,Q989:AE989))</f>
        <v>2</v>
      </c>
      <c r="E989" s="7">
        <f>RANK(O989,(N989:P989,Q989:AE989))</f>
        <v>1</v>
      </c>
      <c r="F989" s="7">
        <f>IF(P989&gt;0,RANK(P989,(N989:P989,Q989:AE989)),0)</f>
        <v>0</v>
      </c>
      <c r="G989" s="1">
        <f t="shared" si="384"/>
        <v>25645</v>
      </c>
      <c r="H989" s="2">
        <f t="shared" si="382"/>
        <v>4.7352803777145465E-2</v>
      </c>
      <c r="I989" s="2"/>
      <c r="J989" s="2">
        <f t="shared" si="385"/>
        <v>0.4467246336135664</v>
      </c>
      <c r="K989" s="2">
        <f t="shared" si="386"/>
        <v>0.49407743739071186</v>
      </c>
      <c r="L989" s="2">
        <f t="shared" si="387"/>
        <v>0</v>
      </c>
      <c r="M989" s="2">
        <f t="shared" si="388"/>
        <v>5.9197928995721738E-2</v>
      </c>
      <c r="N989" s="1">
        <f>SUMIF(Town!$AO$694:$AO$1044,$AV989,Town!N$694:N$1044)</f>
        <v>241934</v>
      </c>
      <c r="O989" s="1">
        <f>SUMIF(Town!$AO$694:$AO$1044,$AV989,Town!O$694:O$1044)</f>
        <v>267579</v>
      </c>
      <c r="Q989" s="1">
        <f>SUMIF(Town!$AO$694:$AO$1044,$AV989,Town!Q$694:Q$1044)</f>
        <v>23568</v>
      </c>
      <c r="R989" s="1">
        <f>SUMIF(Town!$AO$694:$AO$1044,$AV989,Town!R$694:R$1044)</f>
        <v>5530</v>
      </c>
      <c r="U989" s="1">
        <f>SUMIF(Town!$AO$694:$AO$1044,$AV989,Town!U$694:U$1044)</f>
        <v>2962</v>
      </c>
      <c r="AG989" s="7">
        <f>IF(Q989&gt;0,RANK(Q989,(N989:P989,Q989:AE989)),0)</f>
        <v>3</v>
      </c>
      <c r="AH989" s="7">
        <f>IF(R989&gt;0,RANK(R989,(N989:P989,Q989:AE989)),0)</f>
        <v>4</v>
      </c>
      <c r="AI989" s="7">
        <f>IF(T989&gt;0,RANK(T989,(N989:P989,Q989:AE989)),0)</f>
        <v>0</v>
      </c>
      <c r="AJ989" s="7">
        <f>IF(S989&gt;0,RANK(S989,(N989:P989,Q989:AE989)),0)</f>
        <v>0</v>
      </c>
      <c r="AK989" s="2">
        <f t="shared" si="389"/>
        <v>4.3517679057116954E-2</v>
      </c>
      <c r="AL989" s="2">
        <f t="shared" si="390"/>
        <v>1.0210996486161607E-2</v>
      </c>
      <c r="AM989" s="2">
        <f t="shared" si="391"/>
        <v>0</v>
      </c>
      <c r="AN989" s="2">
        <f t="shared" si="392"/>
        <v>0</v>
      </c>
      <c r="AP989" t="s">
        <v>2433</v>
      </c>
      <c r="AQ989" t="s">
        <v>550</v>
      </c>
      <c r="AT989" s="104">
        <v>25</v>
      </c>
      <c r="AU989" s="102">
        <v>17</v>
      </c>
      <c r="AV989" s="108">
        <f t="shared" si="393"/>
        <v>25017</v>
      </c>
      <c r="AX989" s="7" t="s">
        <v>538</v>
      </c>
    </row>
    <row r="990" spans="1:50" hidden="1" outlineLevel="1">
      <c r="A990" t="s">
        <v>604</v>
      </c>
      <c r="B990" t="s">
        <v>550</v>
      </c>
      <c r="C990" s="1">
        <f t="shared" si="383"/>
        <v>3923</v>
      </c>
      <c r="D990" s="7">
        <f>RANK(N990,(N990:P990,Q990:AE990))</f>
        <v>2</v>
      </c>
      <c r="E990" s="7">
        <f>RANK(O990,(N990:P990,Q990:AE990))</f>
        <v>1</v>
      </c>
      <c r="F990" s="7">
        <f>IF(P990&gt;0,RANK(P990,(N990:P990,Q990:AE990)),0)</f>
        <v>0</v>
      </c>
      <c r="G990" s="1">
        <f t="shared" si="384"/>
        <v>228</v>
      </c>
      <c r="H990" s="2">
        <f t="shared" si="382"/>
        <v>5.8118786642875349E-2</v>
      </c>
      <c r="I990" s="2"/>
      <c r="J990" s="2">
        <f t="shared" si="385"/>
        <v>0.44506755034412437</v>
      </c>
      <c r="K990" s="2">
        <f t="shared" si="386"/>
        <v>0.50318633698699977</v>
      </c>
      <c r="L990" s="2">
        <f t="shared" si="387"/>
        <v>0</v>
      </c>
      <c r="M990" s="2">
        <f t="shared" si="388"/>
        <v>5.1746112668875854E-2</v>
      </c>
      <c r="N990" s="1">
        <f>SUMIF(Town!$AO$694:$AO$1044,$AV990,Town!N$694:N$1044)</f>
        <v>1746</v>
      </c>
      <c r="O990" s="1">
        <f>SUMIF(Town!$AO$694:$AO$1044,$AV990,Town!O$694:O$1044)</f>
        <v>1974</v>
      </c>
      <c r="Q990" s="1">
        <f>SUMIF(Town!$AO$694:$AO$1044,$AV990,Town!Q$694:Q$1044)</f>
        <v>131</v>
      </c>
      <c r="R990" s="1">
        <f>SUMIF(Town!$AO$694:$AO$1044,$AV990,Town!R$694:R$1044)</f>
        <v>46</v>
      </c>
      <c r="U990" s="1">
        <f>SUMIF(Town!$AO$694:$AO$1044,$AV990,Town!U$694:U$1044)</f>
        <v>26</v>
      </c>
      <c r="AG990" s="7">
        <f>IF(Q990&gt;0,RANK(Q990,(N990:P990,Q990:AE990)),0)</f>
        <v>3</v>
      </c>
      <c r="AH990" s="7">
        <f>IF(R990&gt;0,RANK(R990,(N990:P990,Q990:AE990)),0)</f>
        <v>4</v>
      </c>
      <c r="AI990" s="7">
        <f>IF(T990&gt;0,RANK(T990,(N990:P990,Q990:AE990)),0)</f>
        <v>0</v>
      </c>
      <c r="AJ990" s="7">
        <f>IF(S990&gt;0,RANK(S990,(N990:P990,Q990:AE990)),0)</f>
        <v>0</v>
      </c>
      <c r="AK990" s="2">
        <f t="shared" si="389"/>
        <v>3.3392811623757332E-2</v>
      </c>
      <c r="AL990" s="2">
        <f t="shared" si="390"/>
        <v>1.1725720112159062E-2</v>
      </c>
      <c r="AM990" s="2">
        <f t="shared" si="391"/>
        <v>0</v>
      </c>
      <c r="AN990" s="2">
        <f t="shared" si="392"/>
        <v>0</v>
      </c>
      <c r="AP990" t="s">
        <v>604</v>
      </c>
      <c r="AQ990" t="s">
        <v>550</v>
      </c>
      <c r="AT990" s="104">
        <v>25</v>
      </c>
      <c r="AU990" s="102">
        <v>19</v>
      </c>
      <c r="AV990" s="108">
        <f t="shared" si="393"/>
        <v>25019</v>
      </c>
      <c r="AX990" s="7" t="s">
        <v>538</v>
      </c>
    </row>
    <row r="991" spans="1:50" hidden="1" outlineLevel="1">
      <c r="A991" t="s">
        <v>605</v>
      </c>
      <c r="B991" t="s">
        <v>550</v>
      </c>
      <c r="C991" s="1">
        <f t="shared" si="383"/>
        <v>262736</v>
      </c>
      <c r="D991" s="7">
        <f>RANK(N991,(N991:P991,Q991:AE991))</f>
        <v>2</v>
      </c>
      <c r="E991" s="7">
        <f>RANK(O991,(N991:P991,Q991:AE991))</f>
        <v>1</v>
      </c>
      <c r="F991" s="7">
        <f>IF(P991&gt;0,RANK(P991,(N991:P991,Q991:AE991)),0)</f>
        <v>0</v>
      </c>
      <c r="G991" s="1">
        <f t="shared" si="384"/>
        <v>30242</v>
      </c>
      <c r="H991" s="2">
        <f t="shared" si="382"/>
        <v>0.11510413494915048</v>
      </c>
      <c r="I991" s="2"/>
      <c r="J991" s="2">
        <f t="shared" si="385"/>
        <v>0.41942482187442909</v>
      </c>
      <c r="K991" s="2">
        <f t="shared" si="386"/>
        <v>0.53452895682357959</v>
      </c>
      <c r="L991" s="2">
        <f t="shared" si="387"/>
        <v>0</v>
      </c>
      <c r="M991" s="2">
        <f t="shared" si="388"/>
        <v>4.6046221301991319E-2</v>
      </c>
      <c r="N991" s="1">
        <f>SUMIF(Town!$AO$694:$AO$1044,$AV991,Town!N$694:N$1044)</f>
        <v>110198</v>
      </c>
      <c r="O991" s="1">
        <f>SUMIF(Town!$AO$694:$AO$1044,$AV991,Town!O$694:O$1044)</f>
        <v>140440</v>
      </c>
      <c r="Q991" s="1">
        <f>SUMIF(Town!$AO$694:$AO$1044,$AV991,Town!Q$694:Q$1044)</f>
        <v>8279</v>
      </c>
      <c r="R991" s="1">
        <f>SUMIF(Town!$AO$694:$AO$1044,$AV991,Town!R$694:R$1044)</f>
        <v>2280</v>
      </c>
      <c r="U991" s="1">
        <f>SUMIF(Town!$AO$694:$AO$1044,$AV991,Town!U$694:U$1044)</f>
        <v>1539</v>
      </c>
      <c r="AG991" s="7">
        <f>IF(Q991&gt;0,RANK(Q991,(N991:P991,Q991:AE991)),0)</f>
        <v>3</v>
      </c>
      <c r="AH991" s="7">
        <f>IF(R991&gt;0,RANK(R991,(N991:P991,Q991:AE991)),0)</f>
        <v>4</v>
      </c>
      <c r="AI991" s="7">
        <f>IF(T991&gt;0,RANK(T991,(N991:P991,Q991:AE991)),0)</f>
        <v>0</v>
      </c>
      <c r="AJ991" s="7">
        <f>IF(S991&gt;0,RANK(S991,(N991:P991,Q991:AE991)),0)</f>
        <v>0</v>
      </c>
      <c r="AK991" s="2">
        <f t="shared" si="389"/>
        <v>3.1510717983070459E-2</v>
      </c>
      <c r="AL991" s="2">
        <f t="shared" si="390"/>
        <v>8.6779124292065031E-3</v>
      </c>
      <c r="AM991" s="2">
        <f t="shared" si="391"/>
        <v>0</v>
      </c>
      <c r="AN991" s="2">
        <f t="shared" si="392"/>
        <v>0</v>
      </c>
      <c r="AP991" t="s">
        <v>605</v>
      </c>
      <c r="AQ991" t="s">
        <v>550</v>
      </c>
      <c r="AT991" s="104">
        <v>25</v>
      </c>
      <c r="AU991" s="102">
        <v>21</v>
      </c>
      <c r="AV991" s="108">
        <f t="shared" si="393"/>
        <v>25021</v>
      </c>
      <c r="AX991" s="7" t="s">
        <v>538</v>
      </c>
    </row>
    <row r="992" spans="1:50" hidden="1" outlineLevel="1">
      <c r="A992" t="s">
        <v>2043</v>
      </c>
      <c r="B992" t="s">
        <v>550</v>
      </c>
      <c r="C992" s="1">
        <f t="shared" si="383"/>
        <v>173669</v>
      </c>
      <c r="D992" s="7">
        <f>RANK(N992,(N992:P992,Q992:AE992))</f>
        <v>2</v>
      </c>
      <c r="E992" s="7">
        <f>RANK(O992,(N992:P992,Q992:AE992))</f>
        <v>1</v>
      </c>
      <c r="F992" s="7">
        <f>IF(P992&gt;0,RANK(P992,(N992:P992,Q992:AE992)),0)</f>
        <v>0</v>
      </c>
      <c r="G992" s="1">
        <f t="shared" si="384"/>
        <v>34051</v>
      </c>
      <c r="H992" s="2">
        <f t="shared" si="382"/>
        <v>0.19606838295838636</v>
      </c>
      <c r="I992" s="2"/>
      <c r="J992" s="2">
        <f t="shared" si="385"/>
        <v>0.37990660394198161</v>
      </c>
      <c r="K992" s="2">
        <f t="shared" si="386"/>
        <v>0.57597498690036797</v>
      </c>
      <c r="L992" s="2">
        <f t="shared" si="387"/>
        <v>0</v>
      </c>
      <c r="M992" s="2">
        <f t="shared" si="388"/>
        <v>4.4118409157650418E-2</v>
      </c>
      <c r="N992" s="1">
        <f>SUMIF(Town!$AO$694:$AO$1044,$AV992,Town!N$694:N$1044)</f>
        <v>65978</v>
      </c>
      <c r="O992" s="1">
        <f>SUMIF(Town!$AO$694:$AO$1044,$AV992,Town!O$694:O$1044)</f>
        <v>100029</v>
      </c>
      <c r="Q992" s="1">
        <f>SUMIF(Town!$AO$694:$AO$1044,$AV992,Town!Q$694:Q$1044)</f>
        <v>4513</v>
      </c>
      <c r="R992" s="1">
        <f>SUMIF(Town!$AO$694:$AO$1044,$AV992,Town!R$694:R$1044)</f>
        <v>1966</v>
      </c>
      <c r="U992" s="1">
        <f>SUMIF(Town!$AO$694:$AO$1044,$AV992,Town!U$694:U$1044)</f>
        <v>1183</v>
      </c>
      <c r="AG992" s="7">
        <f>IF(Q992&gt;0,RANK(Q992,(N992:P992,Q992:AE992)),0)</f>
        <v>3</v>
      </c>
      <c r="AH992" s="7">
        <f>IF(R992&gt;0,RANK(R992,(N992:P992,Q992:AE992)),0)</f>
        <v>4</v>
      </c>
      <c r="AI992" s="7">
        <f>IF(T992&gt;0,RANK(T992,(N992:P992,Q992:AE992)),0)</f>
        <v>0</v>
      </c>
      <c r="AJ992" s="7">
        <f>IF(S992&gt;0,RANK(S992,(N992:P992,Q992:AE992)),0)</f>
        <v>0</v>
      </c>
      <c r="AK992" s="2">
        <f t="shared" si="389"/>
        <v>2.5986215156418243E-2</v>
      </c>
      <c r="AL992" s="2">
        <f t="shared" si="390"/>
        <v>1.1320385330715325E-2</v>
      </c>
      <c r="AM992" s="2">
        <f t="shared" si="391"/>
        <v>0</v>
      </c>
      <c r="AN992" s="2">
        <f t="shared" si="392"/>
        <v>0</v>
      </c>
      <c r="AP992" t="s">
        <v>2043</v>
      </c>
      <c r="AQ992" t="s">
        <v>550</v>
      </c>
      <c r="AT992" s="104">
        <v>25</v>
      </c>
      <c r="AU992" s="102">
        <v>23</v>
      </c>
      <c r="AV992" s="108">
        <f t="shared" si="393"/>
        <v>25023</v>
      </c>
      <c r="AX992" s="7" t="s">
        <v>538</v>
      </c>
    </row>
    <row r="993" spans="1:50" hidden="1" outlineLevel="1">
      <c r="A993" t="s">
        <v>1091</v>
      </c>
      <c r="B993" t="s">
        <v>550</v>
      </c>
      <c r="C993" s="1">
        <f t="shared" si="383"/>
        <v>175645</v>
      </c>
      <c r="D993" s="7">
        <f>RANK(N993,(N993:P993,Q993:AE993))</f>
        <v>1</v>
      </c>
      <c r="E993" s="7">
        <f>RANK(O993,(N993:P993,Q993:AE993))</f>
        <v>2</v>
      </c>
      <c r="F993" s="7">
        <f>IF(P993&gt;0,RANK(P993,(N993:P993,Q993:AE993)),0)</f>
        <v>0</v>
      </c>
      <c r="G993" s="1">
        <f t="shared" si="384"/>
        <v>44657</v>
      </c>
      <c r="H993" s="2">
        <f t="shared" si="382"/>
        <v>0.25424577984001823</v>
      </c>
      <c r="I993" s="2"/>
      <c r="J993" s="2">
        <f t="shared" si="385"/>
        <v>0.59939081670414762</v>
      </c>
      <c r="K993" s="2">
        <f t="shared" si="386"/>
        <v>0.34514503686412934</v>
      </c>
      <c r="L993" s="2">
        <f t="shared" si="387"/>
        <v>0</v>
      </c>
      <c r="M993" s="2">
        <f t="shared" si="388"/>
        <v>5.5464146431723038E-2</v>
      </c>
      <c r="N993" s="1">
        <f>SUMIF(Town!$AO$694:$AO$1044,$AV993,Town!N$694:N$1044)</f>
        <v>105280</v>
      </c>
      <c r="O993" s="1">
        <f>SUMIF(Town!$AO$694:$AO$1044,$AV993,Town!O$694:O$1044)</f>
        <v>60623</v>
      </c>
      <c r="Q993" s="1">
        <f>SUMIF(Town!$AO$694:$AO$1044,$AV993,Town!Q$694:Q$1044)</f>
        <v>7211</v>
      </c>
      <c r="R993" s="1">
        <f>SUMIF(Town!$AO$694:$AO$1044,$AV993,Town!R$694:R$1044)</f>
        <v>1503</v>
      </c>
      <c r="U993" s="1">
        <f>SUMIF(Town!$AO$694:$AO$1044,$AV993,Town!U$694:U$1044)</f>
        <v>1028</v>
      </c>
      <c r="AG993" s="7">
        <f>IF(Q993&gt;0,RANK(Q993,(N993:P993,Q993:AE993)),0)</f>
        <v>3</v>
      </c>
      <c r="AH993" s="7">
        <f>IF(R993&gt;0,RANK(R993,(N993:P993,Q993:AE993)),0)</f>
        <v>4</v>
      </c>
      <c r="AI993" s="7">
        <f>IF(T993&gt;0,RANK(T993,(N993:P993,Q993:AE993)),0)</f>
        <v>0</v>
      </c>
      <c r="AJ993" s="7">
        <f>IF(S993&gt;0,RANK(S993,(N993:P993,Q993:AE993)),0)</f>
        <v>0</v>
      </c>
      <c r="AK993" s="2">
        <f t="shared" si="389"/>
        <v>4.1054399498989438E-2</v>
      </c>
      <c r="AL993" s="2">
        <f t="shared" si="390"/>
        <v>8.5570326510859968E-3</v>
      </c>
      <c r="AM993" s="2">
        <f t="shared" si="391"/>
        <v>0</v>
      </c>
      <c r="AN993" s="2">
        <f t="shared" si="392"/>
        <v>0</v>
      </c>
      <c r="AP993" t="s">
        <v>1091</v>
      </c>
      <c r="AQ993" t="s">
        <v>550</v>
      </c>
      <c r="AT993" s="104">
        <v>25</v>
      </c>
      <c r="AU993" s="102">
        <v>25</v>
      </c>
      <c r="AV993" s="108">
        <f t="shared" si="393"/>
        <v>25025</v>
      </c>
      <c r="AX993" s="7" t="s">
        <v>538</v>
      </c>
    </row>
    <row r="994" spans="1:50" hidden="1" outlineLevel="1">
      <c r="A994" t="s">
        <v>1368</v>
      </c>
      <c r="B994" t="s">
        <v>550</v>
      </c>
      <c r="C994" s="1">
        <f t="shared" si="383"/>
        <v>253661</v>
      </c>
      <c r="D994" s="7">
        <f>RANK(N994,(N994:P994,Q994:AE994))</f>
        <v>2</v>
      </c>
      <c r="E994" s="7">
        <f>RANK(O994,(N994:P994,Q994:AE994))</f>
        <v>1</v>
      </c>
      <c r="F994" s="7">
        <f>IF(P994&gt;0,RANK(P994,(N994:P994,Q994:AE994)),0)</f>
        <v>0</v>
      </c>
      <c r="G994" s="1">
        <f t="shared" si="384"/>
        <v>40847</v>
      </c>
      <c r="H994" s="2">
        <f t="shared" si="382"/>
        <v>0.16102987845983419</v>
      </c>
      <c r="I994" s="2"/>
      <c r="J994" s="2">
        <f t="shared" si="385"/>
        <v>0.39164081194980704</v>
      </c>
      <c r="K994" s="2">
        <f t="shared" si="386"/>
        <v>0.55267069040964123</v>
      </c>
      <c r="L994" s="2">
        <f t="shared" si="387"/>
        <v>0</v>
      </c>
      <c r="M994" s="2">
        <f t="shared" si="388"/>
        <v>5.5688497640551726E-2</v>
      </c>
      <c r="N994" s="1">
        <f>SUMIF(Town!$AO$694:$AO$1044,$AV994,Town!N$694:N$1044)</f>
        <v>99344</v>
      </c>
      <c r="O994" s="1">
        <f>SUMIF(Town!$AO$694:$AO$1044,$AV994,Town!O$694:O$1044)</f>
        <v>140191</v>
      </c>
      <c r="Q994" s="1">
        <f>SUMIF(Town!$AO$694:$AO$1044,$AV994,Town!Q$694:Q$1044)</f>
        <v>8486</v>
      </c>
      <c r="R994" s="1">
        <f>SUMIF(Town!$AO$694:$AO$1044,$AV994,Town!R$694:R$1044)</f>
        <v>3507</v>
      </c>
      <c r="U994" s="1">
        <f>SUMIF(Town!$AO$694:$AO$1044,$AV994,Town!U$694:U$1044)</f>
        <v>2133</v>
      </c>
      <c r="AG994" s="7">
        <f>IF(Q994&gt;0,RANK(Q994,(N994:P994,Q994:AE994)),0)</f>
        <v>3</v>
      </c>
      <c r="AH994" s="7">
        <f>IF(R994&gt;0,RANK(R994,(N994:P994,Q994:AE994)),0)</f>
        <v>4</v>
      </c>
      <c r="AI994" s="7">
        <f>IF(T994&gt;0,RANK(T994,(N994:P994,Q994:AE994)),0)</f>
        <v>0</v>
      </c>
      <c r="AJ994" s="7">
        <f>IF(S994&gt;0,RANK(S994,(N994:P994,Q994:AE994)),0)</f>
        <v>0</v>
      </c>
      <c r="AK994" s="2">
        <f t="shared" si="389"/>
        <v>3.3454098186161844E-2</v>
      </c>
      <c r="AL994" s="2">
        <f t="shared" si="390"/>
        <v>1.3825538809671176E-2</v>
      </c>
      <c r="AM994" s="2">
        <f t="shared" si="391"/>
        <v>0</v>
      </c>
      <c r="AN994" s="2">
        <f t="shared" si="392"/>
        <v>0</v>
      </c>
      <c r="AP994" t="s">
        <v>1368</v>
      </c>
      <c r="AQ994" t="s">
        <v>550</v>
      </c>
      <c r="AT994" s="104">
        <v>25</v>
      </c>
      <c r="AU994" s="102">
        <v>27</v>
      </c>
      <c r="AV994" s="108">
        <f t="shared" si="393"/>
        <v>25027</v>
      </c>
      <c r="AX994" s="7" t="s">
        <v>538</v>
      </c>
    </row>
    <row r="995" spans="1:50" collapsed="1">
      <c r="A995" t="s">
        <v>549</v>
      </c>
      <c r="B995" t="s">
        <v>1842</v>
      </c>
      <c r="C995" s="1">
        <f t="shared" si="383"/>
        <v>2194179</v>
      </c>
      <c r="D995" s="7">
        <f>RANK(N995,(N995:P995,Q995:AE995))</f>
        <v>2</v>
      </c>
      <c r="E995" s="7">
        <f>RANK(O995,(N995:P995,Q995:AE995))</f>
        <v>1</v>
      </c>
      <c r="F995" s="7">
        <f>IF(P995&gt;0,RANK(P995,(N995:P995,Q995:AE995)),0)</f>
        <v>0</v>
      </c>
      <c r="G995" s="1">
        <f t="shared" si="384"/>
        <v>106007</v>
      </c>
      <c r="H995" s="2">
        <f t="shared" si="382"/>
        <v>4.8312831359702192E-2</v>
      </c>
      <c r="I995" s="2"/>
      <c r="J995" s="2">
        <f t="shared" si="385"/>
        <v>0.44936215322450901</v>
      </c>
      <c r="K995" s="2">
        <f t="shared" si="386"/>
        <v>0.49767498458421122</v>
      </c>
      <c r="L995" s="2">
        <f t="shared" si="387"/>
        <v>0</v>
      </c>
      <c r="M995" s="2">
        <f t="shared" si="388"/>
        <v>5.2962862191279769E-2</v>
      </c>
      <c r="N995" s="1">
        <f>SUM(N981:N994)</f>
        <v>985981</v>
      </c>
      <c r="O995" s="1">
        <f>SUM(O981:O994)</f>
        <v>1091988</v>
      </c>
      <c r="Q995" s="1">
        <f>SUM(Q981:Q994)</f>
        <v>76530</v>
      </c>
      <c r="R995" s="1">
        <f>SUM(R981:R994)</f>
        <v>23044</v>
      </c>
      <c r="U995" s="1">
        <f>SUM(U981:U994)</f>
        <v>15335</v>
      </c>
      <c r="AA995" s="1">
        <v>1301</v>
      </c>
      <c r="AG995" s="7">
        <f>IF(Q995&gt;0,RANK(Q995,(N995:P995,Q995:AE995)),0)</f>
        <v>3</v>
      </c>
      <c r="AH995" s="7">
        <f>IF(R995&gt;0,RANK(R995,(N995:P995,Q995:AE995)),0)</f>
        <v>4</v>
      </c>
      <c r="AI995" s="7">
        <f>IF(T995&gt;0,RANK(T995,(N995:P995,Q995:AE995)),0)</f>
        <v>0</v>
      </c>
      <c r="AJ995" s="7">
        <f>IF(S995&gt;0,RANK(S995,(N995:P995,Q995:AE995)),0)</f>
        <v>0</v>
      </c>
      <c r="AK995" s="2">
        <f t="shared" si="389"/>
        <v>3.4878649371815153E-2</v>
      </c>
      <c r="AL995" s="2">
        <f t="shared" si="390"/>
        <v>1.050233367469108E-2</v>
      </c>
      <c r="AM995" s="2">
        <f t="shared" si="391"/>
        <v>0</v>
      </c>
      <c r="AN995" s="2">
        <f t="shared" si="392"/>
        <v>0</v>
      </c>
      <c r="AP995" t="s">
        <v>549</v>
      </c>
      <c r="AQ995" t="s">
        <v>1842</v>
      </c>
      <c r="AT995" s="104">
        <v>25</v>
      </c>
      <c r="AU995" s="102"/>
      <c r="AV995" s="104">
        <v>25</v>
      </c>
      <c r="AX995" s="7" t="s">
        <v>831</v>
      </c>
    </row>
    <row r="996" spans="1:50">
      <c r="C996" s="1"/>
      <c r="E996" s="7"/>
      <c r="F996" s="7"/>
      <c r="I996" s="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Z996" s="62"/>
      <c r="AG996" s="7"/>
      <c r="AH996" s="7"/>
      <c r="AI996" s="7"/>
      <c r="AJ996" s="7"/>
      <c r="AT996" s="104"/>
      <c r="AU996" s="102"/>
    </row>
    <row r="997" spans="1:50" hidden="1" outlineLevel="1">
      <c r="A997" t="s">
        <v>2277</v>
      </c>
      <c r="B997" t="s">
        <v>1197</v>
      </c>
      <c r="C997" s="1">
        <f t="shared" ref="C997:C1028" si="394">SUM(N997:AE997)</f>
        <v>4587</v>
      </c>
      <c r="D997" s="7">
        <f>RANK(N997,(N997:P997,Q997:AE997))</f>
        <v>2</v>
      </c>
      <c r="E997" s="7">
        <f>RANK(O997,(N997:P997,Q997:AE997))</f>
        <v>1</v>
      </c>
      <c r="F997" s="7">
        <f>IF(P997&gt;0,RANK(P997,(N997:P997,Q997:AE997)),0)</f>
        <v>0</v>
      </c>
      <c r="G997" s="1">
        <f t="shared" ref="G997:G1028" si="395">MAX(N997:P997)-LARGE(N997:P997,2)</f>
        <v>222</v>
      </c>
      <c r="H997" s="2">
        <f t="shared" si="382"/>
        <v>4.8397645519947678E-2</v>
      </c>
      <c r="I997" s="2"/>
      <c r="J997" s="2">
        <f t="shared" ref="J997:J1028" si="396">IF($C997=0,"-",N997/$C997)</f>
        <v>0.47198604752561585</v>
      </c>
      <c r="K997" s="2">
        <f t="shared" ref="K997:K1028" si="397">IF($C997=0,"-",O997/$C997)</f>
        <v>0.52038369304556353</v>
      </c>
      <c r="L997" s="2">
        <f t="shared" ref="L997:L1028" si="398">IF($C997=0,"-",P997/$C997)</f>
        <v>0</v>
      </c>
      <c r="M997" s="2">
        <f t="shared" ref="M997:M1028" si="399">IF(C997=0,"-",(1-J997-K997-L997))</f>
        <v>7.6302594288205627E-3</v>
      </c>
      <c r="N997" s="1">
        <v>2165</v>
      </c>
      <c r="O997" s="1">
        <v>2387</v>
      </c>
      <c r="Q997" s="1">
        <v>26</v>
      </c>
      <c r="S997" s="1">
        <v>9</v>
      </c>
      <c r="AA997" s="1">
        <v>0</v>
      </c>
      <c r="AG997" s="7">
        <f>IF(Q997&gt;0,RANK(Q997,(N997:P997,Q997:AE997)),0)</f>
        <v>3</v>
      </c>
      <c r="AH997" s="7">
        <f>IF(R997&gt;0,RANK(R997,(N997:P997,Q997:AE997)),0)</f>
        <v>0</v>
      </c>
      <c r="AI997" s="7">
        <f>IF(T997&gt;0,RANK(T997,(N997:P997,Q997:AE997)),0)</f>
        <v>0</v>
      </c>
      <c r="AJ997" s="7">
        <f>IF(S997&gt;0,RANK(S997,(N997:P997,Q997:AE997)),0)</f>
        <v>4</v>
      </c>
      <c r="AK997" s="2">
        <f t="shared" ref="AK997:AK1028" si="400">IF($C997=0,"-",Q997/$C997)</f>
        <v>5.6681927185524309E-3</v>
      </c>
      <c r="AL997" s="2">
        <f t="shared" ref="AL997:AL1028" si="401">IF($C997=0,"-",R997/$C997)</f>
        <v>0</v>
      </c>
      <c r="AM997" s="2">
        <f t="shared" ref="AM997:AM1028" si="402">IF($C997=0,"-",T997/$C997)</f>
        <v>0</v>
      </c>
      <c r="AN997" s="2">
        <f t="shared" ref="AN997:AN1028" si="403">IF($C997=0,"-",S997/$C997)</f>
        <v>1.9620667102681491E-3</v>
      </c>
      <c r="AP997" t="s">
        <v>2277</v>
      </c>
      <c r="AQ997" t="s">
        <v>1197</v>
      </c>
      <c r="AT997" s="104">
        <v>26</v>
      </c>
      <c r="AU997" s="102">
        <v>1</v>
      </c>
      <c r="AV997" s="108">
        <f t="shared" ref="AV997:AV1028" si="404">AT997*1000+AU997</f>
        <v>26001</v>
      </c>
      <c r="AX997" s="7" t="s">
        <v>538</v>
      </c>
    </row>
    <row r="998" spans="1:50" hidden="1" outlineLevel="1">
      <c r="A998" t="s">
        <v>2278</v>
      </c>
      <c r="B998" t="s">
        <v>1197</v>
      </c>
      <c r="C998" s="1">
        <f t="shared" si="394"/>
        <v>3527</v>
      </c>
      <c r="D998" s="7">
        <f>RANK(N998,(N998:P998,Q998:AE998))</f>
        <v>1</v>
      </c>
      <c r="E998" s="7">
        <f>RANK(O998,(N998:P998,Q998:AE998))</f>
        <v>2</v>
      </c>
      <c r="F998" s="7">
        <f>IF(P998&gt;0,RANK(P998,(N998:P998,Q998:AE998)),0)</f>
        <v>0</v>
      </c>
      <c r="G998" s="1">
        <f t="shared" si="395"/>
        <v>232</v>
      </c>
      <c r="H998" s="2">
        <f t="shared" si="382"/>
        <v>6.5778281825914373E-2</v>
      </c>
      <c r="I998" s="2"/>
      <c r="J998" s="2">
        <f t="shared" si="396"/>
        <v>0.52594272753047921</v>
      </c>
      <c r="K998" s="2">
        <f t="shared" si="397"/>
        <v>0.46016444570456477</v>
      </c>
      <c r="L998" s="2">
        <f t="shared" si="398"/>
        <v>0</v>
      </c>
      <c r="M998" s="2">
        <f t="shared" si="399"/>
        <v>1.3892826764956012E-2</v>
      </c>
      <c r="N998" s="1">
        <v>1855</v>
      </c>
      <c r="O998" s="1">
        <v>1623</v>
      </c>
      <c r="Q998" s="1">
        <v>38</v>
      </c>
      <c r="S998" s="1">
        <v>11</v>
      </c>
      <c r="AA998" s="1">
        <v>0</v>
      </c>
      <c r="AG998" s="7">
        <f>IF(Q998&gt;0,RANK(Q998,(N998:P998,Q998:AE998)),0)</f>
        <v>3</v>
      </c>
      <c r="AH998" s="7">
        <f>IF(R998&gt;0,RANK(R998,(N998:P998,Q998:AE998)),0)</f>
        <v>0</v>
      </c>
      <c r="AI998" s="7">
        <f>IF(T998&gt;0,RANK(T998,(N998:P998,Q998:AE998)),0)</f>
        <v>0</v>
      </c>
      <c r="AJ998" s="7">
        <f>IF(S998&gt;0,RANK(S998,(N998:P998,Q998:AE998)),0)</f>
        <v>4</v>
      </c>
      <c r="AK998" s="2">
        <f t="shared" si="400"/>
        <v>1.0774028919761838E-2</v>
      </c>
      <c r="AL998" s="2">
        <f t="shared" si="401"/>
        <v>0</v>
      </c>
      <c r="AM998" s="2">
        <f t="shared" si="402"/>
        <v>0</v>
      </c>
      <c r="AN998" s="2">
        <f t="shared" si="403"/>
        <v>3.1187978451942162E-3</v>
      </c>
      <c r="AP998" t="s">
        <v>2278</v>
      </c>
      <c r="AQ998" t="s">
        <v>1197</v>
      </c>
      <c r="AT998" s="104">
        <v>26</v>
      </c>
      <c r="AU998" s="102">
        <v>3</v>
      </c>
      <c r="AV998" s="108">
        <f t="shared" si="404"/>
        <v>26003</v>
      </c>
      <c r="AX998" s="7" t="s">
        <v>538</v>
      </c>
    </row>
    <row r="999" spans="1:50" hidden="1" outlineLevel="1">
      <c r="A999" t="s">
        <v>2274</v>
      </c>
      <c r="B999" t="s">
        <v>1197</v>
      </c>
      <c r="C999" s="1">
        <f t="shared" si="394"/>
        <v>34836</v>
      </c>
      <c r="D999" s="7">
        <f>RANK(N999,(N999:P999,Q999:AE999))</f>
        <v>2</v>
      </c>
      <c r="E999" s="7">
        <f>RANK(O999,(N999:P999,Q999:AE999))</f>
        <v>1</v>
      </c>
      <c r="F999" s="7">
        <f>IF(P999&gt;0,RANK(P999,(N999:P999,Q999:AE999)),0)</f>
        <v>0</v>
      </c>
      <c r="G999" s="1">
        <f t="shared" si="395"/>
        <v>8923</v>
      </c>
      <c r="H999" s="2">
        <f t="shared" si="382"/>
        <v>0.256143070386956</v>
      </c>
      <c r="I999" s="2"/>
      <c r="J999" s="2">
        <f t="shared" si="396"/>
        <v>0.36663221954300151</v>
      </c>
      <c r="K999" s="2">
        <f t="shared" si="397"/>
        <v>0.62277528992995757</v>
      </c>
      <c r="L999" s="2">
        <f t="shared" si="398"/>
        <v>0</v>
      </c>
      <c r="M999" s="2">
        <f t="shared" si="399"/>
        <v>1.0592490527040921E-2</v>
      </c>
      <c r="N999" s="1">
        <v>12772</v>
      </c>
      <c r="O999" s="1">
        <v>21695</v>
      </c>
      <c r="Q999" s="1">
        <v>250</v>
      </c>
      <c r="S999" s="1">
        <v>119</v>
      </c>
      <c r="AA999" s="1">
        <v>0</v>
      </c>
      <c r="AG999" s="7">
        <f>IF(Q999&gt;0,RANK(Q999,(N999:P999,Q999:AE999)),0)</f>
        <v>3</v>
      </c>
      <c r="AH999" s="7">
        <f>IF(R999&gt;0,RANK(R999,(N999:P999,Q999:AE999)),0)</f>
        <v>0</v>
      </c>
      <c r="AI999" s="7">
        <f>IF(T999&gt;0,RANK(T999,(N999:P999,Q999:AE999)),0)</f>
        <v>0</v>
      </c>
      <c r="AJ999" s="7">
        <f>IF(S999&gt;0,RANK(S999,(N999:P999,Q999:AE999)),0)</f>
        <v>4</v>
      </c>
      <c r="AK999" s="2">
        <f t="shared" si="400"/>
        <v>7.1764840969112415E-3</v>
      </c>
      <c r="AL999" s="2">
        <f t="shared" si="401"/>
        <v>0</v>
      </c>
      <c r="AM999" s="2">
        <f t="shared" si="402"/>
        <v>0</v>
      </c>
      <c r="AN999" s="2">
        <f t="shared" si="403"/>
        <v>3.4160064301297509E-3</v>
      </c>
      <c r="AP999" t="s">
        <v>2274</v>
      </c>
      <c r="AQ999" t="s">
        <v>1197</v>
      </c>
      <c r="AT999" s="104">
        <v>26</v>
      </c>
      <c r="AU999" s="102">
        <v>5</v>
      </c>
      <c r="AV999" s="108">
        <f t="shared" si="404"/>
        <v>26005</v>
      </c>
      <c r="AX999" s="7" t="s">
        <v>538</v>
      </c>
    </row>
    <row r="1000" spans="1:50" hidden="1" outlineLevel="1">
      <c r="A1000" t="s">
        <v>1269</v>
      </c>
      <c r="B1000" t="s">
        <v>1197</v>
      </c>
      <c r="C1000" s="1">
        <f t="shared" si="394"/>
        <v>11223</v>
      </c>
      <c r="D1000" s="7">
        <f>RANK(N1000,(N1000:P1000,Q1000:AE1000))</f>
        <v>1</v>
      </c>
      <c r="E1000" s="7">
        <f>RANK(O1000,(N1000:P1000,Q1000:AE1000))</f>
        <v>2</v>
      </c>
      <c r="F1000" s="7">
        <f>IF(P1000&gt;0,RANK(P1000,(N1000:P1000,Q1000:AE1000)),0)</f>
        <v>0</v>
      </c>
      <c r="G1000" s="1">
        <f t="shared" si="395"/>
        <v>1669</v>
      </c>
      <c r="H1000" s="2">
        <f t="shared" si="382"/>
        <v>0.14871246547269001</v>
      </c>
      <c r="I1000" s="2"/>
      <c r="J1000" s="2">
        <f t="shared" si="396"/>
        <v>0.56945558228637616</v>
      </c>
      <c r="K1000" s="2">
        <f t="shared" si="397"/>
        <v>0.4207431168136862</v>
      </c>
      <c r="L1000" s="2">
        <f t="shared" si="398"/>
        <v>0</v>
      </c>
      <c r="M1000" s="2">
        <f t="shared" si="399"/>
        <v>9.8013008999376372E-3</v>
      </c>
      <c r="N1000" s="1">
        <v>6391</v>
      </c>
      <c r="O1000" s="1">
        <v>4722</v>
      </c>
      <c r="Q1000" s="1">
        <v>62</v>
      </c>
      <c r="S1000" s="1">
        <v>48</v>
      </c>
      <c r="AA1000" s="1">
        <v>0</v>
      </c>
      <c r="AG1000" s="7">
        <f>IF(Q1000&gt;0,RANK(Q1000,(N1000:P1000,Q1000:AE1000)),0)</f>
        <v>3</v>
      </c>
      <c r="AH1000" s="7">
        <f>IF(R1000&gt;0,RANK(R1000,(N1000:P1000,Q1000:AE1000)),0)</f>
        <v>0</v>
      </c>
      <c r="AI1000" s="7">
        <f>IF(T1000&gt;0,RANK(T1000,(N1000:P1000,Q1000:AE1000)),0)</f>
        <v>0</v>
      </c>
      <c r="AJ1000" s="7">
        <f>IF(S1000&gt;0,RANK(S1000,(N1000:P1000,Q1000:AE1000)),0)</f>
        <v>4</v>
      </c>
      <c r="AK1000" s="2">
        <f t="shared" si="400"/>
        <v>5.5243695981466627E-3</v>
      </c>
      <c r="AL1000" s="2">
        <f t="shared" si="401"/>
        <v>0</v>
      </c>
      <c r="AM1000" s="2">
        <f t="shared" si="402"/>
        <v>0</v>
      </c>
      <c r="AN1000" s="2">
        <f t="shared" si="403"/>
        <v>4.2769313017909649E-3</v>
      </c>
      <c r="AP1000" t="s">
        <v>1269</v>
      </c>
      <c r="AQ1000" t="s">
        <v>1197</v>
      </c>
      <c r="AT1000" s="104">
        <v>26</v>
      </c>
      <c r="AU1000" s="102">
        <v>7</v>
      </c>
      <c r="AV1000" s="108">
        <f t="shared" si="404"/>
        <v>26007</v>
      </c>
      <c r="AX1000" s="7" t="s">
        <v>538</v>
      </c>
    </row>
    <row r="1001" spans="1:50" hidden="1" outlineLevel="1">
      <c r="A1001" t="s">
        <v>1929</v>
      </c>
      <c r="B1001" t="s">
        <v>1197</v>
      </c>
      <c r="C1001" s="1">
        <f t="shared" si="394"/>
        <v>9457</v>
      </c>
      <c r="D1001" s="7">
        <f>RANK(N1001,(N1001:P1001,Q1001:AE1001))</f>
        <v>2</v>
      </c>
      <c r="E1001" s="7">
        <f>RANK(O1001,(N1001:P1001,Q1001:AE1001))</f>
        <v>1</v>
      </c>
      <c r="F1001" s="7">
        <f>IF(P1001&gt;0,RANK(P1001,(N1001:P1001,Q1001:AE1001)),0)</f>
        <v>0</v>
      </c>
      <c r="G1001" s="1">
        <f t="shared" si="395"/>
        <v>1824</v>
      </c>
      <c r="H1001" s="2">
        <f t="shared" si="382"/>
        <v>0.19287300412392935</v>
      </c>
      <c r="I1001" s="2"/>
      <c r="J1001" s="2">
        <f t="shared" si="396"/>
        <v>0.39674315321983716</v>
      </c>
      <c r="K1001" s="2">
        <f t="shared" si="397"/>
        <v>0.58961615734376649</v>
      </c>
      <c r="L1001" s="2">
        <f t="shared" si="398"/>
        <v>0</v>
      </c>
      <c r="M1001" s="2">
        <f t="shared" si="399"/>
        <v>1.3640689436396403E-2</v>
      </c>
      <c r="N1001" s="1">
        <v>3752</v>
      </c>
      <c r="O1001" s="1">
        <v>5576</v>
      </c>
      <c r="Q1001" s="1">
        <v>91</v>
      </c>
      <c r="S1001" s="1">
        <v>38</v>
      </c>
      <c r="AA1001" s="1">
        <v>0</v>
      </c>
      <c r="AG1001" s="7">
        <f>IF(Q1001&gt;0,RANK(Q1001,(N1001:P1001,Q1001:AE1001)),0)</f>
        <v>3</v>
      </c>
      <c r="AH1001" s="7">
        <f>IF(R1001&gt;0,RANK(R1001,(N1001:P1001,Q1001:AE1001)),0)</f>
        <v>0</v>
      </c>
      <c r="AI1001" s="7">
        <f>IF(T1001&gt;0,RANK(T1001,(N1001:P1001,Q1001:AE1001)),0)</f>
        <v>0</v>
      </c>
      <c r="AJ1001" s="7">
        <f>IF(S1001&gt;0,RANK(S1001,(N1001:P1001,Q1001:AE1001)),0)</f>
        <v>4</v>
      </c>
      <c r="AK1001" s="2">
        <f t="shared" si="400"/>
        <v>9.6225018504811251E-3</v>
      </c>
      <c r="AL1001" s="2">
        <f t="shared" si="401"/>
        <v>0</v>
      </c>
      <c r="AM1001" s="2">
        <f t="shared" si="402"/>
        <v>0</v>
      </c>
      <c r="AN1001" s="2">
        <f t="shared" si="403"/>
        <v>4.0181875859151952E-3</v>
      </c>
      <c r="AP1001" t="s">
        <v>1929</v>
      </c>
      <c r="AQ1001" t="s">
        <v>1197</v>
      </c>
      <c r="AT1001" s="104">
        <v>26</v>
      </c>
      <c r="AU1001" s="102">
        <v>9</v>
      </c>
      <c r="AV1001" s="108">
        <f t="shared" si="404"/>
        <v>26009</v>
      </c>
      <c r="AX1001" s="7" t="s">
        <v>538</v>
      </c>
    </row>
    <row r="1002" spans="1:50" hidden="1" outlineLevel="1">
      <c r="A1002" t="s">
        <v>1995</v>
      </c>
      <c r="B1002" t="s">
        <v>1197</v>
      </c>
      <c r="C1002" s="1">
        <f t="shared" si="394"/>
        <v>5516</v>
      </c>
      <c r="D1002" s="7">
        <f>RANK(N1002,(N1002:P1002,Q1002:AE1002))</f>
        <v>1</v>
      </c>
      <c r="E1002" s="7">
        <f>RANK(O1002,(N1002:P1002,Q1002:AE1002))</f>
        <v>2</v>
      </c>
      <c r="F1002" s="7">
        <f>IF(P1002&gt;0,RANK(P1002,(N1002:P1002,Q1002:AE1002)),0)</f>
        <v>0</v>
      </c>
      <c r="G1002" s="1">
        <f t="shared" si="395"/>
        <v>210</v>
      </c>
      <c r="H1002" s="2">
        <f t="shared" si="382"/>
        <v>3.8071065989847719E-2</v>
      </c>
      <c r="I1002" s="2"/>
      <c r="J1002" s="2">
        <f t="shared" si="396"/>
        <v>0.51142131979695427</v>
      </c>
      <c r="K1002" s="2">
        <f t="shared" si="397"/>
        <v>0.4733502538071066</v>
      </c>
      <c r="L1002" s="2">
        <f t="shared" si="398"/>
        <v>0</v>
      </c>
      <c r="M1002" s="2">
        <f t="shared" si="399"/>
        <v>1.5228426395939132E-2</v>
      </c>
      <c r="N1002" s="1">
        <v>2821</v>
      </c>
      <c r="O1002" s="1">
        <v>2611</v>
      </c>
      <c r="Q1002" s="1">
        <v>45</v>
      </c>
      <c r="S1002" s="1">
        <v>39</v>
      </c>
      <c r="AA1002" s="1">
        <v>0</v>
      </c>
      <c r="AG1002" s="7">
        <f>IF(Q1002&gt;0,RANK(Q1002,(N1002:P1002,Q1002:AE1002)),0)</f>
        <v>3</v>
      </c>
      <c r="AH1002" s="7">
        <f>IF(R1002&gt;0,RANK(R1002,(N1002:P1002,Q1002:AE1002)),0)</f>
        <v>0</v>
      </c>
      <c r="AI1002" s="7">
        <f>IF(T1002&gt;0,RANK(T1002,(N1002:P1002,Q1002:AE1002)),0)</f>
        <v>0</v>
      </c>
      <c r="AJ1002" s="7">
        <f>IF(S1002&gt;0,RANK(S1002,(N1002:P1002,Q1002:AE1002)),0)</f>
        <v>4</v>
      </c>
      <c r="AK1002" s="2">
        <f t="shared" si="400"/>
        <v>8.1580855692530811E-3</v>
      </c>
      <c r="AL1002" s="2">
        <f t="shared" si="401"/>
        <v>0</v>
      </c>
      <c r="AM1002" s="2">
        <f t="shared" si="402"/>
        <v>0</v>
      </c>
      <c r="AN1002" s="2">
        <f t="shared" si="403"/>
        <v>7.070340826686004E-3</v>
      </c>
      <c r="AP1002" t="s">
        <v>1995</v>
      </c>
      <c r="AQ1002" t="s">
        <v>1197</v>
      </c>
      <c r="AT1002" s="104">
        <v>26</v>
      </c>
      <c r="AU1002" s="102">
        <v>11</v>
      </c>
      <c r="AV1002" s="108">
        <f t="shared" si="404"/>
        <v>26011</v>
      </c>
      <c r="AX1002" s="7" t="s">
        <v>538</v>
      </c>
    </row>
    <row r="1003" spans="1:50" hidden="1" outlineLevel="1">
      <c r="A1003" t="s">
        <v>1691</v>
      </c>
      <c r="B1003" t="s">
        <v>1197</v>
      </c>
      <c r="C1003" s="1">
        <f t="shared" si="394"/>
        <v>2480</v>
      </c>
      <c r="D1003" s="7">
        <f>RANK(N1003,(N1003:P1003,Q1003:AE1003))</f>
        <v>1</v>
      </c>
      <c r="E1003" s="7">
        <f>RANK(O1003,(N1003:P1003,Q1003:AE1003))</f>
        <v>2</v>
      </c>
      <c r="F1003" s="7">
        <f>IF(P1003&gt;0,RANK(P1003,(N1003:P1003,Q1003:AE1003)),0)</f>
        <v>0</v>
      </c>
      <c r="G1003" s="1">
        <f t="shared" si="395"/>
        <v>93</v>
      </c>
      <c r="H1003" s="2">
        <f t="shared" si="382"/>
        <v>3.7499999999999999E-2</v>
      </c>
      <c r="I1003" s="2"/>
      <c r="J1003" s="2">
        <f t="shared" si="396"/>
        <v>0.5092741935483871</v>
      </c>
      <c r="K1003" s="2">
        <f t="shared" si="397"/>
        <v>0.47177419354838712</v>
      </c>
      <c r="L1003" s="2">
        <f t="shared" si="398"/>
        <v>0</v>
      </c>
      <c r="M1003" s="2">
        <f t="shared" si="399"/>
        <v>1.8951612903225779E-2</v>
      </c>
      <c r="N1003" s="1">
        <v>1263</v>
      </c>
      <c r="O1003" s="1">
        <v>1170</v>
      </c>
      <c r="Q1003" s="1">
        <v>28</v>
      </c>
      <c r="S1003" s="1">
        <v>19</v>
      </c>
      <c r="AA1003" s="1">
        <v>0</v>
      </c>
      <c r="AG1003" s="7">
        <f>IF(Q1003&gt;0,RANK(Q1003,(N1003:P1003,Q1003:AE1003)),0)</f>
        <v>3</v>
      </c>
      <c r="AH1003" s="7">
        <f>IF(R1003&gt;0,RANK(R1003,(N1003:P1003,Q1003:AE1003)),0)</f>
        <v>0</v>
      </c>
      <c r="AI1003" s="7">
        <f>IF(T1003&gt;0,RANK(T1003,(N1003:P1003,Q1003:AE1003)),0)</f>
        <v>0</v>
      </c>
      <c r="AJ1003" s="7">
        <f>IF(S1003&gt;0,RANK(S1003,(N1003:P1003,Q1003:AE1003)),0)</f>
        <v>4</v>
      </c>
      <c r="AK1003" s="2">
        <f t="shared" si="400"/>
        <v>1.1290322580645161E-2</v>
      </c>
      <c r="AL1003" s="2">
        <f t="shared" si="401"/>
        <v>0</v>
      </c>
      <c r="AM1003" s="2">
        <f t="shared" si="402"/>
        <v>0</v>
      </c>
      <c r="AN1003" s="2">
        <f t="shared" si="403"/>
        <v>7.6612903225806448E-3</v>
      </c>
      <c r="AP1003" t="s">
        <v>1691</v>
      </c>
      <c r="AQ1003" t="s">
        <v>1197</v>
      </c>
      <c r="AT1003" s="104">
        <v>26</v>
      </c>
      <c r="AU1003" s="102">
        <v>13</v>
      </c>
      <c r="AV1003" s="108">
        <f t="shared" si="404"/>
        <v>26013</v>
      </c>
      <c r="AX1003" s="7" t="s">
        <v>538</v>
      </c>
    </row>
    <row r="1004" spans="1:50" hidden="1" outlineLevel="1">
      <c r="A1004" t="s">
        <v>2123</v>
      </c>
      <c r="B1004" t="s">
        <v>1197</v>
      </c>
      <c r="C1004" s="1">
        <f t="shared" si="394"/>
        <v>20266</v>
      </c>
      <c r="D1004" s="7">
        <f>RANK(N1004,(N1004:P1004,Q1004:AE1004))</f>
        <v>2</v>
      </c>
      <c r="E1004" s="7">
        <f>RANK(O1004,(N1004:P1004,Q1004:AE1004))</f>
        <v>1</v>
      </c>
      <c r="F1004" s="7">
        <f>IF(P1004&gt;0,RANK(P1004,(N1004:P1004,Q1004:AE1004)),0)</f>
        <v>0</v>
      </c>
      <c r="G1004" s="1">
        <f t="shared" si="395"/>
        <v>3807</v>
      </c>
      <c r="H1004" s="2">
        <f t="shared" si="382"/>
        <v>0.18785157406493636</v>
      </c>
      <c r="I1004" s="2"/>
      <c r="J1004" s="2">
        <f t="shared" si="396"/>
        <v>0.40146057436099869</v>
      </c>
      <c r="K1004" s="2">
        <f t="shared" si="397"/>
        <v>0.58931214842593505</v>
      </c>
      <c r="L1004" s="2">
        <f t="shared" si="398"/>
        <v>0</v>
      </c>
      <c r="M1004" s="2">
        <f t="shared" si="399"/>
        <v>9.227277213066265E-3</v>
      </c>
      <c r="N1004" s="1">
        <v>8136</v>
      </c>
      <c r="O1004" s="1">
        <v>11943</v>
      </c>
      <c r="Q1004" s="1">
        <v>125</v>
      </c>
      <c r="S1004" s="1">
        <v>62</v>
      </c>
      <c r="AA1004" s="1">
        <v>0</v>
      </c>
      <c r="AG1004" s="7">
        <f>IF(Q1004&gt;0,RANK(Q1004,(N1004:P1004,Q1004:AE1004)),0)</f>
        <v>3</v>
      </c>
      <c r="AH1004" s="7">
        <f>IF(R1004&gt;0,RANK(R1004,(N1004:P1004,Q1004:AE1004)),0)</f>
        <v>0</v>
      </c>
      <c r="AI1004" s="7">
        <f>IF(T1004&gt;0,RANK(T1004,(N1004:P1004,Q1004:AE1004)),0)</f>
        <v>0</v>
      </c>
      <c r="AJ1004" s="7">
        <f>IF(S1004&gt;0,RANK(S1004,(N1004:P1004,Q1004:AE1004)),0)</f>
        <v>4</v>
      </c>
      <c r="AK1004" s="2">
        <f t="shared" si="400"/>
        <v>6.1679660515148527E-3</v>
      </c>
      <c r="AL1004" s="2">
        <f t="shared" si="401"/>
        <v>0</v>
      </c>
      <c r="AM1004" s="2">
        <f t="shared" si="402"/>
        <v>0</v>
      </c>
      <c r="AN1004" s="2">
        <f t="shared" si="403"/>
        <v>3.0593111615513668E-3</v>
      </c>
      <c r="AP1004" t="s">
        <v>2123</v>
      </c>
      <c r="AQ1004" t="s">
        <v>1197</v>
      </c>
      <c r="AT1004" s="104">
        <v>26</v>
      </c>
      <c r="AU1004" s="102">
        <v>15</v>
      </c>
      <c r="AV1004" s="108">
        <f t="shared" si="404"/>
        <v>26015</v>
      </c>
      <c r="AX1004" s="7" t="s">
        <v>538</v>
      </c>
    </row>
    <row r="1005" spans="1:50" hidden="1" outlineLevel="1">
      <c r="A1005" t="s">
        <v>189</v>
      </c>
      <c r="B1005" t="s">
        <v>1197</v>
      </c>
      <c r="C1005" s="1">
        <f t="shared" si="394"/>
        <v>39762</v>
      </c>
      <c r="D1005" s="7">
        <f>RANK(N1005,(N1005:P1005,Q1005:AE1005))</f>
        <v>1</v>
      </c>
      <c r="E1005" s="7">
        <f>RANK(O1005,(N1005:P1005,Q1005:AE1005))</f>
        <v>2</v>
      </c>
      <c r="F1005" s="7">
        <f>IF(P1005&gt;0,RANK(P1005,(N1005:P1005,Q1005:AE1005)),0)</f>
        <v>0</v>
      </c>
      <c r="G1005" s="1">
        <f t="shared" si="395"/>
        <v>3189</v>
      </c>
      <c r="H1005" s="2">
        <f t="shared" si="382"/>
        <v>8.0202203108495546E-2</v>
      </c>
      <c r="I1005" s="2"/>
      <c r="J1005" s="2">
        <f t="shared" si="396"/>
        <v>0.53292087923142695</v>
      </c>
      <c r="K1005" s="2">
        <f t="shared" si="397"/>
        <v>0.45271867612293143</v>
      </c>
      <c r="L1005" s="2">
        <f t="shared" si="398"/>
        <v>0</v>
      </c>
      <c r="M1005" s="2">
        <f t="shared" si="399"/>
        <v>1.4360444645641623E-2</v>
      </c>
      <c r="N1005" s="1">
        <v>21190</v>
      </c>
      <c r="O1005" s="1">
        <v>18001</v>
      </c>
      <c r="Q1005" s="1">
        <v>353</v>
      </c>
      <c r="S1005" s="1">
        <v>215</v>
      </c>
      <c r="AA1005" s="1">
        <v>3</v>
      </c>
      <c r="AG1005" s="7">
        <f>IF(Q1005&gt;0,RANK(Q1005,(N1005:P1005,Q1005:AE1005)),0)</f>
        <v>3</v>
      </c>
      <c r="AH1005" s="7">
        <f>IF(R1005&gt;0,RANK(R1005,(N1005:P1005,Q1005:AE1005)),0)</f>
        <v>0</v>
      </c>
      <c r="AI1005" s="7">
        <f>IF(T1005&gt;0,RANK(T1005,(N1005:P1005,Q1005:AE1005)),0)</f>
        <v>0</v>
      </c>
      <c r="AJ1005" s="7">
        <f>IF(S1005&gt;0,RANK(S1005,(N1005:P1005,Q1005:AE1005)),0)</f>
        <v>4</v>
      </c>
      <c r="AK1005" s="2">
        <f t="shared" si="400"/>
        <v>8.8778230471304263E-3</v>
      </c>
      <c r="AL1005" s="2">
        <f t="shared" si="401"/>
        <v>0</v>
      </c>
      <c r="AM1005" s="2">
        <f t="shared" si="402"/>
        <v>0</v>
      </c>
      <c r="AN1005" s="2">
        <f t="shared" si="403"/>
        <v>5.4071726774307131E-3</v>
      </c>
      <c r="AP1005" t="s">
        <v>189</v>
      </c>
      <c r="AQ1005" t="s">
        <v>1197</v>
      </c>
      <c r="AT1005" s="104">
        <v>26</v>
      </c>
      <c r="AU1005" s="102">
        <v>17</v>
      </c>
      <c r="AV1005" s="108">
        <f t="shared" si="404"/>
        <v>26017</v>
      </c>
      <c r="AX1005" s="7" t="s">
        <v>538</v>
      </c>
    </row>
    <row r="1006" spans="1:50" hidden="1" outlineLevel="1">
      <c r="A1006" t="s">
        <v>2275</v>
      </c>
      <c r="B1006" t="s">
        <v>1197</v>
      </c>
      <c r="C1006" s="1">
        <f t="shared" si="394"/>
        <v>6625</v>
      </c>
      <c r="D1006" s="7">
        <f>RANK(N1006,(N1006:P1006,Q1006:AE1006))</f>
        <v>2</v>
      </c>
      <c r="E1006" s="7">
        <f>RANK(O1006,(N1006:P1006,Q1006:AE1006))</f>
        <v>1</v>
      </c>
      <c r="F1006" s="7">
        <f>IF(P1006&gt;0,RANK(P1006,(N1006:P1006,Q1006:AE1006)),0)</f>
        <v>0</v>
      </c>
      <c r="G1006" s="1">
        <f t="shared" si="395"/>
        <v>444</v>
      </c>
      <c r="H1006" s="2">
        <f t="shared" si="382"/>
        <v>6.7018867924528297E-2</v>
      </c>
      <c r="I1006" s="2"/>
      <c r="J1006" s="2">
        <f t="shared" si="396"/>
        <v>0.45826415094339623</v>
      </c>
      <c r="K1006" s="2">
        <f t="shared" si="397"/>
        <v>0.5252830188679245</v>
      </c>
      <c r="L1006" s="2">
        <f t="shared" si="398"/>
        <v>0</v>
      </c>
      <c r="M1006" s="2">
        <f t="shared" si="399"/>
        <v>1.6452830188679268E-2</v>
      </c>
      <c r="N1006" s="1">
        <v>3036</v>
      </c>
      <c r="O1006" s="1">
        <v>3480</v>
      </c>
      <c r="Q1006" s="1">
        <v>88</v>
      </c>
      <c r="S1006" s="1">
        <v>21</v>
      </c>
      <c r="AA1006" s="1">
        <v>0</v>
      </c>
      <c r="AG1006" s="7">
        <f>IF(Q1006&gt;0,RANK(Q1006,(N1006:P1006,Q1006:AE1006)),0)</f>
        <v>3</v>
      </c>
      <c r="AH1006" s="7">
        <f>IF(R1006&gt;0,RANK(R1006,(N1006:P1006,Q1006:AE1006)),0)</f>
        <v>0</v>
      </c>
      <c r="AI1006" s="7">
        <f>IF(T1006&gt;0,RANK(T1006,(N1006:P1006,Q1006:AE1006)),0)</f>
        <v>0</v>
      </c>
      <c r="AJ1006" s="7">
        <f>IF(S1006&gt;0,RANK(S1006,(N1006:P1006,Q1006:AE1006)),0)</f>
        <v>4</v>
      </c>
      <c r="AK1006" s="2">
        <f t="shared" si="400"/>
        <v>1.3283018867924528E-2</v>
      </c>
      <c r="AL1006" s="2">
        <f t="shared" si="401"/>
        <v>0</v>
      </c>
      <c r="AM1006" s="2">
        <f t="shared" si="402"/>
        <v>0</v>
      </c>
      <c r="AN1006" s="2">
        <f t="shared" si="403"/>
        <v>3.1698113207547169E-3</v>
      </c>
      <c r="AP1006" t="s">
        <v>2275</v>
      </c>
      <c r="AQ1006" t="s">
        <v>1197</v>
      </c>
      <c r="AT1006" s="104">
        <v>26</v>
      </c>
      <c r="AU1006" s="102">
        <v>19</v>
      </c>
      <c r="AV1006" s="108">
        <f t="shared" si="404"/>
        <v>26019</v>
      </c>
      <c r="AX1006" s="7" t="s">
        <v>538</v>
      </c>
    </row>
    <row r="1007" spans="1:50" hidden="1" outlineLevel="1">
      <c r="A1007" t="s">
        <v>2632</v>
      </c>
      <c r="B1007" t="s">
        <v>1197</v>
      </c>
      <c r="C1007" s="1">
        <f t="shared" si="394"/>
        <v>40845</v>
      </c>
      <c r="D1007" s="7">
        <f>RANK(N1007,(N1007:P1007,Q1007:AE1007))</f>
        <v>2</v>
      </c>
      <c r="E1007" s="7">
        <f>RANK(O1007,(N1007:P1007,Q1007:AE1007))</f>
        <v>1</v>
      </c>
      <c r="F1007" s="7">
        <f>IF(P1007&gt;0,RANK(P1007,(N1007:P1007,Q1007:AE1007)),0)</f>
        <v>0</v>
      </c>
      <c r="G1007" s="1">
        <f t="shared" si="395"/>
        <v>6284</v>
      </c>
      <c r="H1007" s="2">
        <f t="shared" si="382"/>
        <v>0.15384992043089729</v>
      </c>
      <c r="I1007" s="2"/>
      <c r="J1007" s="2">
        <f t="shared" si="396"/>
        <v>0.41850899742930592</v>
      </c>
      <c r="K1007" s="2">
        <f t="shared" si="397"/>
        <v>0.57235891786020321</v>
      </c>
      <c r="L1007" s="2">
        <f t="shared" si="398"/>
        <v>0</v>
      </c>
      <c r="M1007" s="2">
        <f t="shared" si="399"/>
        <v>9.1320847104908731E-3</v>
      </c>
      <c r="N1007" s="1">
        <v>17094</v>
      </c>
      <c r="O1007" s="1">
        <v>23378</v>
      </c>
      <c r="Q1007" s="1">
        <v>230</v>
      </c>
      <c r="S1007" s="1">
        <v>143</v>
      </c>
      <c r="AA1007" s="1">
        <v>0</v>
      </c>
      <c r="AG1007" s="7">
        <f>IF(Q1007&gt;0,RANK(Q1007,(N1007:P1007,Q1007:AE1007)),0)</f>
        <v>3</v>
      </c>
      <c r="AH1007" s="7">
        <f>IF(R1007&gt;0,RANK(R1007,(N1007:P1007,Q1007:AE1007)),0)</f>
        <v>0</v>
      </c>
      <c r="AI1007" s="7">
        <f>IF(T1007&gt;0,RANK(T1007,(N1007:P1007,Q1007:AE1007)),0)</f>
        <v>0</v>
      </c>
      <c r="AJ1007" s="7">
        <f>IF(S1007&gt;0,RANK(S1007,(N1007:P1007,Q1007:AE1007)),0)</f>
        <v>4</v>
      </c>
      <c r="AK1007" s="2">
        <f t="shared" si="400"/>
        <v>5.6310441914555025E-3</v>
      </c>
      <c r="AL1007" s="2">
        <f t="shared" si="401"/>
        <v>0</v>
      </c>
      <c r="AM1007" s="2">
        <f t="shared" si="402"/>
        <v>0</v>
      </c>
      <c r="AN1007" s="2">
        <f t="shared" si="403"/>
        <v>3.5010405190353776E-3</v>
      </c>
      <c r="AP1007" t="s">
        <v>2632</v>
      </c>
      <c r="AQ1007" t="s">
        <v>1197</v>
      </c>
      <c r="AT1007" s="104">
        <v>26</v>
      </c>
      <c r="AU1007" s="102">
        <v>21</v>
      </c>
      <c r="AV1007" s="108">
        <f t="shared" si="404"/>
        <v>26021</v>
      </c>
      <c r="AX1007" s="7" t="s">
        <v>538</v>
      </c>
    </row>
    <row r="1008" spans="1:50" hidden="1" outlineLevel="1">
      <c r="A1008" t="s">
        <v>1637</v>
      </c>
      <c r="B1008" t="s">
        <v>1197</v>
      </c>
      <c r="C1008" s="1">
        <f t="shared" si="394"/>
        <v>11104</v>
      </c>
      <c r="D1008" s="7">
        <f>RANK(N1008,(N1008:P1008,Q1008:AE1008))</f>
        <v>2</v>
      </c>
      <c r="E1008" s="7">
        <f>RANK(O1008,(N1008:P1008,Q1008:AE1008))</f>
        <v>1</v>
      </c>
      <c r="F1008" s="7">
        <f>IF(P1008&gt;0,RANK(P1008,(N1008:P1008,Q1008:AE1008)),0)</f>
        <v>0</v>
      </c>
      <c r="G1008" s="1">
        <f t="shared" si="395"/>
        <v>1011</v>
      </c>
      <c r="H1008" s="2">
        <f t="shared" si="382"/>
        <v>9.1048270893371752E-2</v>
      </c>
      <c r="I1008" s="2"/>
      <c r="J1008" s="2">
        <f t="shared" si="396"/>
        <v>0.45037824207492794</v>
      </c>
      <c r="K1008" s="2">
        <f t="shared" si="397"/>
        <v>0.54142651296829969</v>
      </c>
      <c r="L1008" s="2">
        <f t="shared" si="398"/>
        <v>0</v>
      </c>
      <c r="M1008" s="2">
        <f t="shared" si="399"/>
        <v>8.195244956772374E-3</v>
      </c>
      <c r="N1008" s="1">
        <v>5001</v>
      </c>
      <c r="O1008" s="1">
        <v>6012</v>
      </c>
      <c r="Q1008" s="1">
        <v>53</v>
      </c>
      <c r="S1008" s="1">
        <v>38</v>
      </c>
      <c r="AA1008" s="1">
        <v>0</v>
      </c>
      <c r="AG1008" s="7">
        <f>IF(Q1008&gt;0,RANK(Q1008,(N1008:P1008,Q1008:AE1008)),0)</f>
        <v>3</v>
      </c>
      <c r="AH1008" s="7">
        <f>IF(R1008&gt;0,RANK(R1008,(N1008:P1008,Q1008:AE1008)),0)</f>
        <v>0</v>
      </c>
      <c r="AI1008" s="7">
        <f>IF(T1008&gt;0,RANK(T1008,(N1008:P1008,Q1008:AE1008)),0)</f>
        <v>0</v>
      </c>
      <c r="AJ1008" s="7">
        <f>IF(S1008&gt;0,RANK(S1008,(N1008:P1008,Q1008:AE1008)),0)</f>
        <v>4</v>
      </c>
      <c r="AK1008" s="2">
        <f t="shared" si="400"/>
        <v>4.7730547550432273E-3</v>
      </c>
      <c r="AL1008" s="2">
        <f t="shared" si="401"/>
        <v>0</v>
      </c>
      <c r="AM1008" s="2">
        <f t="shared" si="402"/>
        <v>0</v>
      </c>
      <c r="AN1008" s="2">
        <f t="shared" si="403"/>
        <v>3.4221902017291068E-3</v>
      </c>
      <c r="AP1008" t="s">
        <v>1637</v>
      </c>
      <c r="AQ1008" t="s">
        <v>1197</v>
      </c>
      <c r="AT1008" s="104">
        <v>26</v>
      </c>
      <c r="AU1008" s="102">
        <v>23</v>
      </c>
      <c r="AV1008" s="108">
        <f t="shared" si="404"/>
        <v>26023</v>
      </c>
      <c r="AX1008" s="7" t="s">
        <v>538</v>
      </c>
    </row>
    <row r="1009" spans="1:50" hidden="1" outlineLevel="1">
      <c r="A1009" t="s">
        <v>481</v>
      </c>
      <c r="B1009" t="s">
        <v>1197</v>
      </c>
      <c r="C1009" s="1">
        <f t="shared" si="394"/>
        <v>40496</v>
      </c>
      <c r="D1009" s="7">
        <f>RANK(N1009,(N1009:P1009,Q1009:AE1009))</f>
        <v>1</v>
      </c>
      <c r="E1009" s="7">
        <f>RANK(O1009,(N1009:P1009,Q1009:AE1009))</f>
        <v>2</v>
      </c>
      <c r="F1009" s="7">
        <f>IF(P1009&gt;0,RANK(P1009,(N1009:P1009,Q1009:AE1009)),0)</f>
        <v>0</v>
      </c>
      <c r="G1009" s="1">
        <f t="shared" si="395"/>
        <v>2509</v>
      </c>
      <c r="H1009" s="2">
        <f t="shared" si="382"/>
        <v>6.1956736467799291E-2</v>
      </c>
      <c r="I1009" s="2"/>
      <c r="J1009" s="2">
        <f t="shared" si="396"/>
        <v>0.52592848676412485</v>
      </c>
      <c r="K1009" s="2">
        <f t="shared" si="397"/>
        <v>0.46397175029632554</v>
      </c>
      <c r="L1009" s="2">
        <f t="shared" si="398"/>
        <v>0</v>
      </c>
      <c r="M1009" s="2">
        <f t="shared" si="399"/>
        <v>1.0099762939549617E-2</v>
      </c>
      <c r="N1009" s="1">
        <v>21298</v>
      </c>
      <c r="O1009" s="1">
        <v>18789</v>
      </c>
      <c r="Q1009" s="1">
        <v>263</v>
      </c>
      <c r="S1009" s="1">
        <v>146</v>
      </c>
      <c r="AA1009" s="1">
        <v>0</v>
      </c>
      <c r="AG1009" s="7">
        <f>IF(Q1009&gt;0,RANK(Q1009,(N1009:P1009,Q1009:AE1009)),0)</f>
        <v>3</v>
      </c>
      <c r="AH1009" s="7">
        <f>IF(R1009&gt;0,RANK(R1009,(N1009:P1009,Q1009:AE1009)),0)</f>
        <v>0</v>
      </c>
      <c r="AI1009" s="7">
        <f>IF(T1009&gt;0,RANK(T1009,(N1009:P1009,Q1009:AE1009)),0)</f>
        <v>0</v>
      </c>
      <c r="AJ1009" s="7">
        <f>IF(S1009&gt;0,RANK(S1009,(N1009:P1009,Q1009:AE1009)),0)</f>
        <v>4</v>
      </c>
      <c r="AK1009" s="2">
        <f t="shared" si="400"/>
        <v>6.49446858949032E-3</v>
      </c>
      <c r="AL1009" s="2">
        <f t="shared" si="401"/>
        <v>0</v>
      </c>
      <c r="AM1009" s="2">
        <f t="shared" si="402"/>
        <v>0</v>
      </c>
      <c r="AN1009" s="2">
        <f t="shared" si="403"/>
        <v>3.6052943500592652E-3</v>
      </c>
      <c r="AP1009" t="s">
        <v>481</v>
      </c>
      <c r="AQ1009" t="s">
        <v>1197</v>
      </c>
      <c r="AT1009" s="104">
        <v>26</v>
      </c>
      <c r="AU1009" s="102">
        <v>25</v>
      </c>
      <c r="AV1009" s="108">
        <f t="shared" si="404"/>
        <v>26025</v>
      </c>
      <c r="AX1009" s="7" t="s">
        <v>538</v>
      </c>
    </row>
    <row r="1010" spans="1:50" hidden="1" outlineLevel="1">
      <c r="A1010" t="s">
        <v>1120</v>
      </c>
      <c r="B1010" t="s">
        <v>1197</v>
      </c>
      <c r="C1010" s="1">
        <f t="shared" si="394"/>
        <v>12729</v>
      </c>
      <c r="D1010" s="7">
        <f>RANK(N1010,(N1010:P1010,Q1010:AE1010))</f>
        <v>2</v>
      </c>
      <c r="E1010" s="7">
        <f>RANK(O1010,(N1010:P1010,Q1010:AE1010))</f>
        <v>1</v>
      </c>
      <c r="F1010" s="7">
        <f>IF(P1010&gt;0,RANK(P1010,(N1010:P1010,Q1010:AE1010)),0)</f>
        <v>0</v>
      </c>
      <c r="G1010" s="1">
        <f t="shared" si="395"/>
        <v>1104</v>
      </c>
      <c r="H1010" s="2">
        <f t="shared" si="382"/>
        <v>8.6731086495404189E-2</v>
      </c>
      <c r="I1010" s="2"/>
      <c r="J1010" s="2">
        <f t="shared" si="396"/>
        <v>0.45101736192945241</v>
      </c>
      <c r="K1010" s="2">
        <f t="shared" si="397"/>
        <v>0.53774844842485658</v>
      </c>
      <c r="L1010" s="2">
        <f t="shared" si="398"/>
        <v>0</v>
      </c>
      <c r="M1010" s="2">
        <f t="shared" si="399"/>
        <v>1.1234189645691006E-2</v>
      </c>
      <c r="N1010" s="1">
        <v>5741</v>
      </c>
      <c r="O1010" s="1">
        <v>6845</v>
      </c>
      <c r="Q1010" s="1">
        <v>73</v>
      </c>
      <c r="S1010" s="1">
        <v>70</v>
      </c>
      <c r="AA1010" s="1">
        <v>0</v>
      </c>
      <c r="AG1010" s="7">
        <f>IF(Q1010&gt;0,RANK(Q1010,(N1010:P1010,Q1010:AE1010)),0)</f>
        <v>3</v>
      </c>
      <c r="AH1010" s="7">
        <f>IF(R1010&gt;0,RANK(R1010,(N1010:P1010,Q1010:AE1010)),0)</f>
        <v>0</v>
      </c>
      <c r="AI1010" s="7">
        <f>IF(T1010&gt;0,RANK(T1010,(N1010:P1010,Q1010:AE1010)),0)</f>
        <v>0</v>
      </c>
      <c r="AJ1010" s="7">
        <f>IF(S1010&gt;0,RANK(S1010,(N1010:P1010,Q1010:AE1010)),0)</f>
        <v>4</v>
      </c>
      <c r="AK1010" s="2">
        <f t="shared" si="400"/>
        <v>5.7349359729750964E-3</v>
      </c>
      <c r="AL1010" s="2">
        <f t="shared" si="401"/>
        <v>0</v>
      </c>
      <c r="AM1010" s="2">
        <f t="shared" si="402"/>
        <v>0</v>
      </c>
      <c r="AN1010" s="2">
        <f t="shared" si="403"/>
        <v>5.4992536727158457E-3</v>
      </c>
      <c r="AP1010" t="s">
        <v>1120</v>
      </c>
      <c r="AQ1010" t="s">
        <v>1197</v>
      </c>
      <c r="AT1010" s="104">
        <v>26</v>
      </c>
      <c r="AU1010" s="102">
        <v>27</v>
      </c>
      <c r="AV1010" s="108">
        <f t="shared" si="404"/>
        <v>26027</v>
      </c>
      <c r="AX1010" s="7" t="s">
        <v>538</v>
      </c>
    </row>
    <row r="1011" spans="1:50" hidden="1" outlineLevel="1">
      <c r="A1011" t="s">
        <v>328</v>
      </c>
      <c r="B1011" t="s">
        <v>1197</v>
      </c>
      <c r="C1011" s="1">
        <f t="shared" si="394"/>
        <v>9617</v>
      </c>
      <c r="D1011" s="7">
        <f>RANK(N1011,(N1011:P1011,Q1011:AE1011))</f>
        <v>2</v>
      </c>
      <c r="E1011" s="7">
        <f>RANK(O1011,(N1011:P1011,Q1011:AE1011))</f>
        <v>1</v>
      </c>
      <c r="F1011" s="7">
        <f>IF(P1011&gt;0,RANK(P1011,(N1011:P1011,Q1011:AE1011)),0)</f>
        <v>0</v>
      </c>
      <c r="G1011" s="1">
        <f t="shared" si="395"/>
        <v>1772</v>
      </c>
      <c r="H1011" s="2">
        <f t="shared" si="382"/>
        <v>0.18425704481647084</v>
      </c>
      <c r="I1011" s="2"/>
      <c r="J1011" s="2">
        <f t="shared" si="396"/>
        <v>0.39887698866590415</v>
      </c>
      <c r="K1011" s="2">
        <f t="shared" si="397"/>
        <v>0.58313403348237491</v>
      </c>
      <c r="L1011" s="2">
        <f t="shared" si="398"/>
        <v>0</v>
      </c>
      <c r="M1011" s="2">
        <f t="shared" si="399"/>
        <v>1.7988977851720933E-2</v>
      </c>
      <c r="N1011" s="1">
        <v>3836</v>
      </c>
      <c r="O1011" s="1">
        <v>5608</v>
      </c>
      <c r="Q1011" s="1">
        <v>136</v>
      </c>
      <c r="S1011" s="1">
        <v>37</v>
      </c>
      <c r="AA1011" s="1">
        <v>0</v>
      </c>
      <c r="AG1011" s="7">
        <f>IF(Q1011&gt;0,RANK(Q1011,(N1011:P1011,Q1011:AE1011)),0)</f>
        <v>3</v>
      </c>
      <c r="AH1011" s="7">
        <f>IF(R1011&gt;0,RANK(R1011,(N1011:P1011,Q1011:AE1011)),0)</f>
        <v>0</v>
      </c>
      <c r="AI1011" s="7">
        <f>IF(T1011&gt;0,RANK(T1011,(N1011:P1011,Q1011:AE1011)),0)</f>
        <v>0</v>
      </c>
      <c r="AJ1011" s="7">
        <f>IF(S1011&gt;0,RANK(S1011,(N1011:P1011,Q1011:AE1011)),0)</f>
        <v>4</v>
      </c>
      <c r="AK1011" s="2">
        <f t="shared" si="400"/>
        <v>1.4141624207133201E-2</v>
      </c>
      <c r="AL1011" s="2">
        <f t="shared" si="401"/>
        <v>0</v>
      </c>
      <c r="AM1011" s="2">
        <f t="shared" si="402"/>
        <v>0</v>
      </c>
      <c r="AN1011" s="2">
        <f t="shared" si="403"/>
        <v>3.8473536445877091E-3</v>
      </c>
      <c r="AP1011" t="s">
        <v>328</v>
      </c>
      <c r="AQ1011" t="s">
        <v>1197</v>
      </c>
      <c r="AT1011" s="104">
        <v>26</v>
      </c>
      <c r="AU1011" s="102">
        <v>29</v>
      </c>
      <c r="AV1011" s="108">
        <f t="shared" si="404"/>
        <v>26029</v>
      </c>
      <c r="AX1011" s="7" t="s">
        <v>538</v>
      </c>
    </row>
    <row r="1012" spans="1:50" hidden="1" outlineLevel="1">
      <c r="A1012" t="s">
        <v>824</v>
      </c>
      <c r="B1012" t="s">
        <v>1197</v>
      </c>
      <c r="C1012" s="1">
        <f t="shared" si="394"/>
        <v>9487</v>
      </c>
      <c r="D1012" s="7">
        <f>RANK(N1012,(N1012:P1012,Q1012:AE1012))</f>
        <v>2</v>
      </c>
      <c r="E1012" s="7">
        <f>RANK(O1012,(N1012:P1012,Q1012:AE1012))</f>
        <v>1</v>
      </c>
      <c r="F1012" s="7">
        <f>IF(P1012&gt;0,RANK(P1012,(N1012:P1012,Q1012:AE1012)),0)</f>
        <v>0</v>
      </c>
      <c r="G1012" s="1">
        <f t="shared" si="395"/>
        <v>1161</v>
      </c>
      <c r="H1012" s="2">
        <f t="shared" si="382"/>
        <v>0.12237799093496364</v>
      </c>
      <c r="I1012" s="2"/>
      <c r="J1012" s="2">
        <f t="shared" si="396"/>
        <v>0.43290819015494886</v>
      </c>
      <c r="K1012" s="2">
        <f t="shared" si="397"/>
        <v>0.55528618108991257</v>
      </c>
      <c r="L1012" s="2">
        <f t="shared" si="398"/>
        <v>0</v>
      </c>
      <c r="M1012" s="2">
        <f t="shared" si="399"/>
        <v>1.1805628755138575E-2</v>
      </c>
      <c r="N1012" s="1">
        <v>4107</v>
      </c>
      <c r="O1012" s="1">
        <v>5268</v>
      </c>
      <c r="Q1012" s="1">
        <v>66</v>
      </c>
      <c r="S1012" s="1">
        <v>46</v>
      </c>
      <c r="AA1012" s="1">
        <v>0</v>
      </c>
      <c r="AG1012" s="7">
        <f>IF(Q1012&gt;0,RANK(Q1012,(N1012:P1012,Q1012:AE1012)),0)</f>
        <v>3</v>
      </c>
      <c r="AH1012" s="7">
        <f>IF(R1012&gt;0,RANK(R1012,(N1012:P1012,Q1012:AE1012)),0)</f>
        <v>0</v>
      </c>
      <c r="AI1012" s="7">
        <f>IF(T1012&gt;0,RANK(T1012,(N1012:P1012,Q1012:AE1012)),0)</f>
        <v>0</v>
      </c>
      <c r="AJ1012" s="7">
        <f>IF(S1012&gt;0,RANK(S1012,(N1012:P1012,Q1012:AE1012)),0)</f>
        <v>4</v>
      </c>
      <c r="AK1012" s="2">
        <f t="shared" si="400"/>
        <v>6.9568883735638245E-3</v>
      </c>
      <c r="AL1012" s="2">
        <f t="shared" si="401"/>
        <v>0</v>
      </c>
      <c r="AM1012" s="2">
        <f t="shared" si="402"/>
        <v>0</v>
      </c>
      <c r="AN1012" s="2">
        <f t="shared" si="403"/>
        <v>4.8487403815747863E-3</v>
      </c>
      <c r="AP1012" t="s">
        <v>824</v>
      </c>
      <c r="AQ1012" t="s">
        <v>1197</v>
      </c>
      <c r="AT1012" s="104">
        <v>26</v>
      </c>
      <c r="AU1012" s="102">
        <v>31</v>
      </c>
      <c r="AV1012" s="108">
        <f t="shared" si="404"/>
        <v>26031</v>
      </c>
      <c r="AX1012" s="7" t="s">
        <v>538</v>
      </c>
    </row>
    <row r="1013" spans="1:50" hidden="1" outlineLevel="1">
      <c r="A1013" t="s">
        <v>1971</v>
      </c>
      <c r="B1013" t="s">
        <v>1197</v>
      </c>
      <c r="C1013" s="1">
        <f t="shared" si="394"/>
        <v>10898</v>
      </c>
      <c r="D1013" s="7">
        <f>RANK(N1013,(N1013:P1013,Q1013:AE1013))</f>
        <v>1</v>
      </c>
      <c r="E1013" s="7">
        <f>RANK(O1013,(N1013:P1013,Q1013:AE1013))</f>
        <v>2</v>
      </c>
      <c r="F1013" s="7">
        <f>IF(P1013&gt;0,RANK(P1013,(N1013:P1013,Q1013:AE1013)),0)</f>
        <v>0</v>
      </c>
      <c r="G1013" s="1">
        <f t="shared" si="395"/>
        <v>71</v>
      </c>
      <c r="H1013" s="2">
        <f t="shared" si="382"/>
        <v>6.5149568728207008E-3</v>
      </c>
      <c r="I1013" s="2"/>
      <c r="J1013" s="2">
        <f t="shared" si="396"/>
        <v>0.49807304092494037</v>
      </c>
      <c r="K1013" s="2">
        <f t="shared" si="397"/>
        <v>0.49155808405211965</v>
      </c>
      <c r="L1013" s="2">
        <f t="shared" si="398"/>
        <v>0</v>
      </c>
      <c r="M1013" s="2">
        <f t="shared" si="399"/>
        <v>1.0368875022940038E-2</v>
      </c>
      <c r="N1013" s="1">
        <v>5428</v>
      </c>
      <c r="O1013" s="1">
        <v>5357</v>
      </c>
      <c r="Q1013" s="1">
        <v>73</v>
      </c>
      <c r="S1013" s="1">
        <v>40</v>
      </c>
      <c r="AA1013" s="1">
        <v>0</v>
      </c>
      <c r="AG1013" s="7">
        <f>IF(Q1013&gt;0,RANK(Q1013,(N1013:P1013,Q1013:AE1013)),0)</f>
        <v>3</v>
      </c>
      <c r="AH1013" s="7">
        <f>IF(R1013&gt;0,RANK(R1013,(N1013:P1013,Q1013:AE1013)),0)</f>
        <v>0</v>
      </c>
      <c r="AI1013" s="7">
        <f>IF(T1013&gt;0,RANK(T1013,(N1013:P1013,Q1013:AE1013)),0)</f>
        <v>0</v>
      </c>
      <c r="AJ1013" s="7">
        <f>IF(S1013&gt;0,RANK(S1013,(N1013:P1013,Q1013:AE1013)),0)</f>
        <v>4</v>
      </c>
      <c r="AK1013" s="2">
        <f t="shared" si="400"/>
        <v>6.698476784731143E-3</v>
      </c>
      <c r="AL1013" s="2">
        <f t="shared" si="401"/>
        <v>0</v>
      </c>
      <c r="AM1013" s="2">
        <f t="shared" si="402"/>
        <v>0</v>
      </c>
      <c r="AN1013" s="2">
        <f t="shared" si="403"/>
        <v>3.6703982382088455E-3</v>
      </c>
      <c r="AP1013" t="s">
        <v>1971</v>
      </c>
      <c r="AQ1013" t="s">
        <v>1197</v>
      </c>
      <c r="AT1013" s="104">
        <v>26</v>
      </c>
      <c r="AU1013" s="102">
        <v>33</v>
      </c>
      <c r="AV1013" s="108">
        <f t="shared" si="404"/>
        <v>26033</v>
      </c>
      <c r="AX1013" s="7" t="s">
        <v>538</v>
      </c>
    </row>
    <row r="1014" spans="1:50" hidden="1" outlineLevel="1">
      <c r="A1014" t="s">
        <v>426</v>
      </c>
      <c r="B1014" t="s">
        <v>1197</v>
      </c>
      <c r="C1014" s="1">
        <f t="shared" si="394"/>
        <v>9428</v>
      </c>
      <c r="D1014" s="7">
        <f>RANK(N1014,(N1014:P1014,Q1014:AE1014))</f>
        <v>1</v>
      </c>
      <c r="E1014" s="7">
        <f>RANK(O1014,(N1014:P1014,Q1014:AE1014))</f>
        <v>2</v>
      </c>
      <c r="F1014" s="7">
        <f>IF(P1014&gt;0,RANK(P1014,(N1014:P1014,Q1014:AE1014)),0)</f>
        <v>0</v>
      </c>
      <c r="G1014" s="1">
        <f t="shared" si="395"/>
        <v>141</v>
      </c>
      <c r="H1014" s="2">
        <f t="shared" si="382"/>
        <v>1.4955451845566398E-2</v>
      </c>
      <c r="I1014" s="2"/>
      <c r="J1014" s="2">
        <f t="shared" si="396"/>
        <v>0.50053033517182854</v>
      </c>
      <c r="K1014" s="2">
        <f t="shared" si="397"/>
        <v>0.4855748833262622</v>
      </c>
      <c r="L1014" s="2">
        <f t="shared" si="398"/>
        <v>0</v>
      </c>
      <c r="M1014" s="2">
        <f t="shared" si="399"/>
        <v>1.3894781501909259E-2</v>
      </c>
      <c r="N1014" s="1">
        <v>4719</v>
      </c>
      <c r="O1014" s="1">
        <v>4578</v>
      </c>
      <c r="Q1014" s="1">
        <v>73</v>
      </c>
      <c r="S1014" s="1">
        <v>58</v>
      </c>
      <c r="AA1014" s="1">
        <v>0</v>
      </c>
      <c r="AG1014" s="7">
        <f>IF(Q1014&gt;0,RANK(Q1014,(N1014:P1014,Q1014:AE1014)),0)</f>
        <v>3</v>
      </c>
      <c r="AH1014" s="7">
        <f>IF(R1014&gt;0,RANK(R1014,(N1014:P1014,Q1014:AE1014)),0)</f>
        <v>0</v>
      </c>
      <c r="AI1014" s="7">
        <f>IF(T1014&gt;0,RANK(T1014,(N1014:P1014,Q1014:AE1014)),0)</f>
        <v>0</v>
      </c>
      <c r="AJ1014" s="7">
        <f>IF(S1014&gt;0,RANK(S1014,(N1014:P1014,Q1014:AE1014)),0)</f>
        <v>4</v>
      </c>
      <c r="AK1014" s="2">
        <f t="shared" si="400"/>
        <v>7.7428935086974971E-3</v>
      </c>
      <c r="AL1014" s="2">
        <f t="shared" si="401"/>
        <v>0</v>
      </c>
      <c r="AM1014" s="2">
        <f t="shared" si="402"/>
        <v>0</v>
      </c>
      <c r="AN1014" s="2">
        <f t="shared" si="403"/>
        <v>6.1518879932117099E-3</v>
      </c>
      <c r="AP1014" t="s">
        <v>426</v>
      </c>
      <c r="AQ1014" t="s">
        <v>1197</v>
      </c>
      <c r="AT1014" s="104">
        <v>26</v>
      </c>
      <c r="AU1014" s="102">
        <v>35</v>
      </c>
      <c r="AV1014" s="108">
        <f t="shared" si="404"/>
        <v>26035</v>
      </c>
      <c r="AX1014" s="7" t="s">
        <v>538</v>
      </c>
    </row>
    <row r="1015" spans="1:50" hidden="1" outlineLevel="1">
      <c r="A1015" t="s">
        <v>2057</v>
      </c>
      <c r="B1015" t="s">
        <v>1197</v>
      </c>
      <c r="C1015" s="1">
        <f t="shared" si="394"/>
        <v>26060</v>
      </c>
      <c r="D1015" s="7">
        <f>RANK(N1015,(N1015:P1015,Q1015:AE1015))</f>
        <v>2</v>
      </c>
      <c r="E1015" s="7">
        <f>RANK(O1015,(N1015:P1015,Q1015:AE1015))</f>
        <v>1</v>
      </c>
      <c r="F1015" s="7">
        <f>IF(P1015&gt;0,RANK(P1015,(N1015:P1015,Q1015:AE1015)),0)</f>
        <v>0</v>
      </c>
      <c r="G1015" s="1">
        <f t="shared" si="395"/>
        <v>1641</v>
      </c>
      <c r="H1015" s="2">
        <f t="shared" si="382"/>
        <v>6.2970069071373758E-2</v>
      </c>
      <c r="I1015" s="2"/>
      <c r="J1015" s="2">
        <f t="shared" si="396"/>
        <v>0.46316193399846506</v>
      </c>
      <c r="K1015" s="2">
        <f t="shared" si="397"/>
        <v>0.52613200306983887</v>
      </c>
      <c r="L1015" s="2">
        <f t="shared" si="398"/>
        <v>0</v>
      </c>
      <c r="M1015" s="2">
        <f t="shared" si="399"/>
        <v>1.070606293169607E-2</v>
      </c>
      <c r="N1015" s="1">
        <v>12070</v>
      </c>
      <c r="O1015" s="1">
        <v>13711</v>
      </c>
      <c r="Q1015" s="1">
        <v>188</v>
      </c>
      <c r="S1015" s="1">
        <v>91</v>
      </c>
      <c r="AA1015" s="1">
        <v>0</v>
      </c>
      <c r="AG1015" s="7">
        <f>IF(Q1015&gt;0,RANK(Q1015,(N1015:P1015,Q1015:AE1015)),0)</f>
        <v>3</v>
      </c>
      <c r="AH1015" s="7">
        <f>IF(R1015&gt;0,RANK(R1015,(N1015:P1015,Q1015:AE1015)),0)</f>
        <v>0</v>
      </c>
      <c r="AI1015" s="7">
        <f>IF(T1015&gt;0,RANK(T1015,(N1015:P1015,Q1015:AE1015)),0)</f>
        <v>0</v>
      </c>
      <c r="AJ1015" s="7">
        <f>IF(S1015&gt;0,RANK(S1015,(N1015:P1015,Q1015:AE1015)),0)</f>
        <v>4</v>
      </c>
      <c r="AK1015" s="2">
        <f t="shared" si="400"/>
        <v>7.214121258633922E-3</v>
      </c>
      <c r="AL1015" s="2">
        <f t="shared" si="401"/>
        <v>0</v>
      </c>
      <c r="AM1015" s="2">
        <f t="shared" si="402"/>
        <v>0</v>
      </c>
      <c r="AN1015" s="2">
        <f t="shared" si="403"/>
        <v>3.4919416730621643E-3</v>
      </c>
      <c r="AP1015" t="s">
        <v>2057</v>
      </c>
      <c r="AQ1015" t="s">
        <v>1197</v>
      </c>
      <c r="AT1015" s="104">
        <v>26</v>
      </c>
      <c r="AU1015" s="102">
        <v>37</v>
      </c>
      <c r="AV1015" s="108">
        <f t="shared" si="404"/>
        <v>26037</v>
      </c>
      <c r="AX1015" s="7" t="s">
        <v>538</v>
      </c>
    </row>
    <row r="1016" spans="1:50" hidden="1" outlineLevel="1">
      <c r="A1016" t="s">
        <v>2260</v>
      </c>
      <c r="B1016" t="s">
        <v>1197</v>
      </c>
      <c r="C1016" s="1">
        <f t="shared" si="394"/>
        <v>4892</v>
      </c>
      <c r="D1016" s="7">
        <f>RANK(N1016,(N1016:P1016,Q1016:AE1016))</f>
        <v>2</v>
      </c>
      <c r="E1016" s="7">
        <f>RANK(O1016,(N1016:P1016,Q1016:AE1016))</f>
        <v>1</v>
      </c>
      <c r="F1016" s="7">
        <f>IF(P1016&gt;0,RANK(P1016,(N1016:P1016,Q1016:AE1016)),0)</f>
        <v>0</v>
      </c>
      <c r="G1016" s="1">
        <f t="shared" si="395"/>
        <v>333</v>
      </c>
      <c r="H1016" s="2">
        <f t="shared" si="382"/>
        <v>6.8070318887980374E-2</v>
      </c>
      <c r="I1016" s="2"/>
      <c r="J1016" s="2">
        <f t="shared" si="396"/>
        <v>0.45645952575633686</v>
      </c>
      <c r="K1016" s="2">
        <f t="shared" si="397"/>
        <v>0.52452984464431729</v>
      </c>
      <c r="L1016" s="2">
        <f t="shared" si="398"/>
        <v>0</v>
      </c>
      <c r="M1016" s="2">
        <f t="shared" si="399"/>
        <v>1.9010629599345852E-2</v>
      </c>
      <c r="N1016" s="1">
        <v>2233</v>
      </c>
      <c r="O1016" s="1">
        <v>2566</v>
      </c>
      <c r="Q1016" s="1">
        <v>40</v>
      </c>
      <c r="S1016" s="1">
        <v>53</v>
      </c>
      <c r="AA1016" s="1">
        <v>0</v>
      </c>
      <c r="AG1016" s="7">
        <f>IF(Q1016&gt;0,RANK(Q1016,(N1016:P1016,Q1016:AE1016)),0)</f>
        <v>4</v>
      </c>
      <c r="AH1016" s="7">
        <f>IF(R1016&gt;0,RANK(R1016,(N1016:P1016,Q1016:AE1016)),0)</f>
        <v>0</v>
      </c>
      <c r="AI1016" s="7">
        <f>IF(T1016&gt;0,RANK(T1016,(N1016:P1016,Q1016:AE1016)),0)</f>
        <v>0</v>
      </c>
      <c r="AJ1016" s="7">
        <f>IF(S1016&gt;0,RANK(S1016,(N1016:P1016,Q1016:AE1016)),0)</f>
        <v>3</v>
      </c>
      <c r="AK1016" s="2">
        <f t="shared" si="400"/>
        <v>8.1766148814390836E-3</v>
      </c>
      <c r="AL1016" s="2">
        <f t="shared" si="401"/>
        <v>0</v>
      </c>
      <c r="AM1016" s="2">
        <f t="shared" si="402"/>
        <v>0</v>
      </c>
      <c r="AN1016" s="2">
        <f t="shared" si="403"/>
        <v>1.0834014717906787E-2</v>
      </c>
      <c r="AP1016" t="s">
        <v>2260</v>
      </c>
      <c r="AQ1016" t="s">
        <v>1197</v>
      </c>
      <c r="AT1016" s="104">
        <v>26</v>
      </c>
      <c r="AU1016" s="102">
        <v>39</v>
      </c>
      <c r="AV1016" s="108">
        <f t="shared" si="404"/>
        <v>26039</v>
      </c>
      <c r="AX1016" s="7" t="s">
        <v>538</v>
      </c>
    </row>
    <row r="1017" spans="1:50" hidden="1" outlineLevel="1">
      <c r="A1017" t="s">
        <v>1685</v>
      </c>
      <c r="B1017" t="s">
        <v>1197</v>
      </c>
      <c r="C1017" s="1">
        <f t="shared" si="394"/>
        <v>13624</v>
      </c>
      <c r="D1017" s="7">
        <f>RANK(N1017,(N1017:P1017,Q1017:AE1017))</f>
        <v>1</v>
      </c>
      <c r="E1017" s="7">
        <f>RANK(O1017,(N1017:P1017,Q1017:AE1017))</f>
        <v>2</v>
      </c>
      <c r="F1017" s="7">
        <f>IF(P1017&gt;0,RANK(P1017,(N1017:P1017,Q1017:AE1017)),0)</f>
        <v>0</v>
      </c>
      <c r="G1017" s="1">
        <f t="shared" si="395"/>
        <v>272</v>
      </c>
      <c r="H1017" s="2">
        <f t="shared" si="382"/>
        <v>1.996476805637111E-2</v>
      </c>
      <c r="I1017" s="2"/>
      <c r="J1017" s="2">
        <f t="shared" si="396"/>
        <v>0.50366999412800939</v>
      </c>
      <c r="K1017" s="2">
        <f t="shared" si="397"/>
        <v>0.48370522607163829</v>
      </c>
      <c r="L1017" s="2">
        <f t="shared" si="398"/>
        <v>0</v>
      </c>
      <c r="M1017" s="2">
        <f t="shared" si="399"/>
        <v>1.2624779800352315E-2</v>
      </c>
      <c r="N1017" s="1">
        <v>6862</v>
      </c>
      <c r="O1017" s="1">
        <v>6590</v>
      </c>
      <c r="Q1017" s="1">
        <v>112</v>
      </c>
      <c r="S1017" s="1">
        <v>60</v>
      </c>
      <c r="AA1017" s="1">
        <v>0</v>
      </c>
      <c r="AG1017" s="7">
        <f>IF(Q1017&gt;0,RANK(Q1017,(N1017:P1017,Q1017:AE1017)),0)</f>
        <v>3</v>
      </c>
      <c r="AH1017" s="7">
        <f>IF(R1017&gt;0,RANK(R1017,(N1017:P1017,Q1017:AE1017)),0)</f>
        <v>0</v>
      </c>
      <c r="AI1017" s="7">
        <f>IF(T1017&gt;0,RANK(T1017,(N1017:P1017,Q1017:AE1017)),0)</f>
        <v>0</v>
      </c>
      <c r="AJ1017" s="7">
        <f>IF(S1017&gt;0,RANK(S1017,(N1017:P1017,Q1017:AE1017)),0)</f>
        <v>4</v>
      </c>
      <c r="AK1017" s="2">
        <f t="shared" si="400"/>
        <v>8.2207868467410444E-3</v>
      </c>
      <c r="AL1017" s="2">
        <f t="shared" si="401"/>
        <v>0</v>
      </c>
      <c r="AM1017" s="2">
        <f t="shared" si="402"/>
        <v>0</v>
      </c>
      <c r="AN1017" s="2">
        <f t="shared" si="403"/>
        <v>4.4039929536112739E-3</v>
      </c>
      <c r="AP1017" t="s">
        <v>1685</v>
      </c>
      <c r="AQ1017" t="s">
        <v>1197</v>
      </c>
      <c r="AT1017" s="104">
        <v>26</v>
      </c>
      <c r="AU1017" s="102">
        <v>41</v>
      </c>
      <c r="AV1017" s="108">
        <f t="shared" si="404"/>
        <v>26041</v>
      </c>
      <c r="AX1017" s="7" t="s">
        <v>538</v>
      </c>
    </row>
    <row r="1018" spans="1:50" hidden="1" outlineLevel="1">
      <c r="A1018" t="s">
        <v>1928</v>
      </c>
      <c r="B1018" t="s">
        <v>1197</v>
      </c>
      <c r="C1018" s="1">
        <f t="shared" si="394"/>
        <v>8353</v>
      </c>
      <c r="D1018" s="7">
        <f>RANK(N1018,(N1018:P1018,Q1018:AE1018))</f>
        <v>2</v>
      </c>
      <c r="E1018" s="7">
        <f>RANK(O1018,(N1018:P1018,Q1018:AE1018))</f>
        <v>1</v>
      </c>
      <c r="F1018" s="7">
        <f>IF(P1018&gt;0,RANK(P1018,(N1018:P1018,Q1018:AE1018)),0)</f>
        <v>0</v>
      </c>
      <c r="G1018" s="1">
        <f t="shared" si="395"/>
        <v>476</v>
      </c>
      <c r="H1018" s="2">
        <f t="shared" si="382"/>
        <v>5.6985514186519814E-2</v>
      </c>
      <c r="I1018" s="2"/>
      <c r="J1018" s="2">
        <f t="shared" si="396"/>
        <v>0.46474320603376035</v>
      </c>
      <c r="K1018" s="2">
        <f t="shared" si="397"/>
        <v>0.52172872022028016</v>
      </c>
      <c r="L1018" s="2">
        <f t="shared" si="398"/>
        <v>0</v>
      </c>
      <c r="M1018" s="2">
        <f t="shared" si="399"/>
        <v>1.3528073745959435E-2</v>
      </c>
      <c r="N1018" s="1">
        <v>3882</v>
      </c>
      <c r="O1018" s="1">
        <v>4358</v>
      </c>
      <c r="Q1018" s="1">
        <v>67</v>
      </c>
      <c r="S1018" s="1">
        <v>46</v>
      </c>
      <c r="AA1018" s="1">
        <v>0</v>
      </c>
      <c r="AG1018" s="7">
        <f>IF(Q1018&gt;0,RANK(Q1018,(N1018:P1018,Q1018:AE1018)),0)</f>
        <v>3</v>
      </c>
      <c r="AH1018" s="7">
        <f>IF(R1018&gt;0,RANK(R1018,(N1018:P1018,Q1018:AE1018)),0)</f>
        <v>0</v>
      </c>
      <c r="AI1018" s="7">
        <f>IF(T1018&gt;0,RANK(T1018,(N1018:P1018,Q1018:AE1018)),0)</f>
        <v>0</v>
      </c>
      <c r="AJ1018" s="7">
        <f>IF(S1018&gt;0,RANK(S1018,(N1018:P1018,Q1018:AE1018)),0)</f>
        <v>4</v>
      </c>
      <c r="AK1018" s="2">
        <f t="shared" si="400"/>
        <v>8.0210702741529988E-3</v>
      </c>
      <c r="AL1018" s="2">
        <f t="shared" si="401"/>
        <v>0</v>
      </c>
      <c r="AM1018" s="2">
        <f t="shared" si="402"/>
        <v>0</v>
      </c>
      <c r="AN1018" s="2">
        <f t="shared" si="403"/>
        <v>5.5070034718065364E-3</v>
      </c>
      <c r="AP1018" t="s">
        <v>1928</v>
      </c>
      <c r="AQ1018" t="s">
        <v>1197</v>
      </c>
      <c r="AT1018" s="104">
        <v>26</v>
      </c>
      <c r="AU1018" s="102">
        <v>43</v>
      </c>
      <c r="AV1018" s="108">
        <f t="shared" si="404"/>
        <v>26043</v>
      </c>
      <c r="AX1018" s="7" t="s">
        <v>538</v>
      </c>
    </row>
    <row r="1019" spans="1:50" hidden="1" outlineLevel="1">
      <c r="A1019" t="s">
        <v>1548</v>
      </c>
      <c r="B1019" t="s">
        <v>1197</v>
      </c>
      <c r="C1019" s="1">
        <f t="shared" si="394"/>
        <v>39040</v>
      </c>
      <c r="D1019" s="7">
        <f>RANK(N1019,(N1019:P1019,Q1019:AE1019))</f>
        <v>1</v>
      </c>
      <c r="E1019" s="7">
        <f>RANK(O1019,(N1019:P1019,Q1019:AE1019))</f>
        <v>2</v>
      </c>
      <c r="F1019" s="7">
        <f>IF(P1019&gt;0,RANK(P1019,(N1019:P1019,Q1019:AE1019)),0)</f>
        <v>0</v>
      </c>
      <c r="G1019" s="1">
        <f t="shared" si="395"/>
        <v>2148</v>
      </c>
      <c r="H1019" s="2">
        <f t="shared" si="382"/>
        <v>5.5020491803278691E-2</v>
      </c>
      <c r="I1019" s="2"/>
      <c r="J1019" s="2">
        <f t="shared" si="396"/>
        <v>0.52241290983606559</v>
      </c>
      <c r="K1019" s="2">
        <f t="shared" si="397"/>
        <v>0.46739241803278686</v>
      </c>
      <c r="L1019" s="2">
        <f t="shared" si="398"/>
        <v>0</v>
      </c>
      <c r="M1019" s="2">
        <f t="shared" si="399"/>
        <v>1.0194672131147553E-2</v>
      </c>
      <c r="N1019" s="1">
        <v>20395</v>
      </c>
      <c r="O1019" s="1">
        <v>18247</v>
      </c>
      <c r="Q1019" s="1">
        <v>262</v>
      </c>
      <c r="S1019" s="1">
        <v>136</v>
      </c>
      <c r="AA1019" s="1">
        <v>0</v>
      </c>
      <c r="AG1019" s="7">
        <f>IF(Q1019&gt;0,RANK(Q1019,(N1019:P1019,Q1019:AE1019)),0)</f>
        <v>3</v>
      </c>
      <c r="AH1019" s="7">
        <f>IF(R1019&gt;0,RANK(R1019,(N1019:P1019,Q1019:AE1019)),0)</f>
        <v>0</v>
      </c>
      <c r="AI1019" s="7">
        <f>IF(T1019&gt;0,RANK(T1019,(N1019:P1019,Q1019:AE1019)),0)</f>
        <v>0</v>
      </c>
      <c r="AJ1019" s="7">
        <f>IF(S1019&gt;0,RANK(S1019,(N1019:P1019,Q1019:AE1019)),0)</f>
        <v>4</v>
      </c>
      <c r="AK1019" s="2">
        <f t="shared" si="400"/>
        <v>6.7110655737704916E-3</v>
      </c>
      <c r="AL1019" s="2">
        <f t="shared" si="401"/>
        <v>0</v>
      </c>
      <c r="AM1019" s="2">
        <f t="shared" si="402"/>
        <v>0</v>
      </c>
      <c r="AN1019" s="2">
        <f t="shared" si="403"/>
        <v>3.4836065573770492E-3</v>
      </c>
      <c r="AP1019" t="s">
        <v>1548</v>
      </c>
      <c r="AQ1019" t="s">
        <v>1197</v>
      </c>
      <c r="AT1019" s="104">
        <v>26</v>
      </c>
      <c r="AU1019" s="102">
        <v>45</v>
      </c>
      <c r="AV1019" s="108">
        <f t="shared" si="404"/>
        <v>26045</v>
      </c>
      <c r="AX1019" s="7" t="s">
        <v>538</v>
      </c>
    </row>
    <row r="1020" spans="1:50" hidden="1" outlineLevel="1">
      <c r="A1020" t="s">
        <v>2237</v>
      </c>
      <c r="B1020" t="s">
        <v>1197</v>
      </c>
      <c r="C1020" s="1">
        <f t="shared" si="394"/>
        <v>11653</v>
      </c>
      <c r="D1020" s="7">
        <f>RANK(N1020,(N1020:P1020,Q1020:AE1020))</f>
        <v>2</v>
      </c>
      <c r="E1020" s="7">
        <f>RANK(O1020,(N1020:P1020,Q1020:AE1020))</f>
        <v>1</v>
      </c>
      <c r="F1020" s="7">
        <f>IF(P1020&gt;0,RANK(P1020,(N1020:P1020,Q1020:AE1020)),0)</f>
        <v>0</v>
      </c>
      <c r="G1020" s="1">
        <f t="shared" si="395"/>
        <v>2781</v>
      </c>
      <c r="H1020" s="2">
        <f t="shared" si="382"/>
        <v>0.23865099116107441</v>
      </c>
      <c r="I1020" s="2"/>
      <c r="J1020" s="2">
        <f t="shared" si="396"/>
        <v>0.37157813438599502</v>
      </c>
      <c r="K1020" s="2">
        <f t="shared" si="397"/>
        <v>0.61022912554706943</v>
      </c>
      <c r="L1020" s="2">
        <f t="shared" si="398"/>
        <v>0</v>
      </c>
      <c r="M1020" s="2">
        <f t="shared" si="399"/>
        <v>1.8192740066935609E-2</v>
      </c>
      <c r="N1020" s="1">
        <v>4330</v>
      </c>
      <c r="O1020" s="1">
        <v>7111</v>
      </c>
      <c r="Q1020" s="1">
        <v>169</v>
      </c>
      <c r="S1020" s="1">
        <v>43</v>
      </c>
      <c r="AA1020" s="1">
        <v>0</v>
      </c>
      <c r="AG1020" s="7">
        <f>IF(Q1020&gt;0,RANK(Q1020,(N1020:P1020,Q1020:AE1020)),0)</f>
        <v>3</v>
      </c>
      <c r="AH1020" s="7">
        <f>IF(R1020&gt;0,RANK(R1020,(N1020:P1020,Q1020:AE1020)),0)</f>
        <v>0</v>
      </c>
      <c r="AI1020" s="7">
        <f>IF(T1020&gt;0,RANK(T1020,(N1020:P1020,Q1020:AE1020)),0)</f>
        <v>0</v>
      </c>
      <c r="AJ1020" s="7">
        <f>IF(S1020&gt;0,RANK(S1020,(N1020:P1020,Q1020:AE1020)),0)</f>
        <v>4</v>
      </c>
      <c r="AK1020" s="2">
        <f t="shared" si="400"/>
        <v>1.4502703166566549E-2</v>
      </c>
      <c r="AL1020" s="2">
        <f t="shared" si="401"/>
        <v>0</v>
      </c>
      <c r="AM1020" s="2">
        <f t="shared" si="402"/>
        <v>0</v>
      </c>
      <c r="AN1020" s="2">
        <f t="shared" si="403"/>
        <v>3.6900369003690036E-3</v>
      </c>
      <c r="AP1020" t="s">
        <v>2237</v>
      </c>
      <c r="AQ1020" t="s">
        <v>1197</v>
      </c>
      <c r="AT1020" s="104">
        <v>26</v>
      </c>
      <c r="AU1020" s="102">
        <v>47</v>
      </c>
      <c r="AV1020" s="108">
        <f t="shared" si="404"/>
        <v>26047</v>
      </c>
      <c r="AX1020" s="7" t="s">
        <v>538</v>
      </c>
    </row>
    <row r="1021" spans="1:50" hidden="1" outlineLevel="1">
      <c r="A1021" t="s">
        <v>2939</v>
      </c>
      <c r="B1021" t="s">
        <v>1197</v>
      </c>
      <c r="C1021" s="1">
        <f t="shared" si="394"/>
        <v>134215</v>
      </c>
      <c r="D1021" s="7">
        <f>RANK(N1021,(N1021:P1021,Q1021:AE1021))</f>
        <v>1</v>
      </c>
      <c r="E1021" s="7">
        <f>RANK(O1021,(N1021:P1021,Q1021:AE1021))</f>
        <v>2</v>
      </c>
      <c r="F1021" s="7">
        <f>IF(P1021&gt;0,RANK(P1021,(N1021:P1021,Q1021:AE1021)),0)</f>
        <v>0</v>
      </c>
      <c r="G1021" s="1">
        <f t="shared" si="395"/>
        <v>28859</v>
      </c>
      <c r="H1021" s="2">
        <f t="shared" si="382"/>
        <v>0.21502067578139553</v>
      </c>
      <c r="I1021" s="2"/>
      <c r="J1021" s="2">
        <f t="shared" si="396"/>
        <v>0.60117721566143878</v>
      </c>
      <c r="K1021" s="2">
        <f t="shared" si="397"/>
        <v>0.38615653988004323</v>
      </c>
      <c r="L1021" s="2">
        <f t="shared" si="398"/>
        <v>0</v>
      </c>
      <c r="M1021" s="2">
        <f t="shared" si="399"/>
        <v>1.2666244458517995E-2</v>
      </c>
      <c r="N1021" s="1">
        <v>80687</v>
      </c>
      <c r="O1021" s="1">
        <v>51828</v>
      </c>
      <c r="Q1021" s="1">
        <v>1138</v>
      </c>
      <c r="S1021" s="1">
        <v>560</v>
      </c>
      <c r="AA1021" s="1">
        <v>2</v>
      </c>
      <c r="AG1021" s="7">
        <f>IF(Q1021&gt;0,RANK(Q1021,(N1021:P1021,Q1021:AE1021)),0)</f>
        <v>3</v>
      </c>
      <c r="AH1021" s="7">
        <f>IF(R1021&gt;0,RANK(R1021,(N1021:P1021,Q1021:AE1021)),0)</f>
        <v>0</v>
      </c>
      <c r="AI1021" s="7">
        <f>IF(T1021&gt;0,RANK(T1021,(N1021:P1021,Q1021:AE1021)),0)</f>
        <v>0</v>
      </c>
      <c r="AJ1021" s="7">
        <f>IF(S1021&gt;0,RANK(S1021,(N1021:P1021,Q1021:AE1021)),0)</f>
        <v>4</v>
      </c>
      <c r="AK1021" s="2">
        <f t="shared" si="400"/>
        <v>8.4789330551726712E-3</v>
      </c>
      <c r="AL1021" s="2">
        <f t="shared" si="401"/>
        <v>0</v>
      </c>
      <c r="AM1021" s="2">
        <f t="shared" si="402"/>
        <v>0</v>
      </c>
      <c r="AN1021" s="2">
        <f t="shared" si="403"/>
        <v>4.1724099392765343E-3</v>
      </c>
      <c r="AP1021" t="s">
        <v>2939</v>
      </c>
      <c r="AQ1021" t="s">
        <v>1197</v>
      </c>
      <c r="AT1021" s="104">
        <v>26</v>
      </c>
      <c r="AU1021" s="102">
        <v>49</v>
      </c>
      <c r="AV1021" s="108">
        <f t="shared" si="404"/>
        <v>26049</v>
      </c>
      <c r="AX1021" s="7" t="s">
        <v>538</v>
      </c>
    </row>
    <row r="1022" spans="1:50" hidden="1" outlineLevel="1">
      <c r="A1022" t="s">
        <v>2202</v>
      </c>
      <c r="B1022" t="s">
        <v>1197</v>
      </c>
      <c r="C1022" s="1">
        <f t="shared" si="394"/>
        <v>9031</v>
      </c>
      <c r="D1022" s="7">
        <f>RANK(N1022,(N1022:P1022,Q1022:AE1022))</f>
        <v>2</v>
      </c>
      <c r="E1022" s="7">
        <f>RANK(O1022,(N1022:P1022,Q1022:AE1022))</f>
        <v>1</v>
      </c>
      <c r="F1022" s="7">
        <f>IF(P1022&gt;0,RANK(P1022,(N1022:P1022,Q1022:AE1022)),0)</f>
        <v>0</v>
      </c>
      <c r="G1022" s="1">
        <f t="shared" si="395"/>
        <v>219</v>
      </c>
      <c r="H1022" s="2">
        <f t="shared" si="382"/>
        <v>2.4249806223009634E-2</v>
      </c>
      <c r="I1022" s="2"/>
      <c r="J1022" s="2">
        <f t="shared" si="396"/>
        <v>0.48167423319676667</v>
      </c>
      <c r="K1022" s="2">
        <f t="shared" si="397"/>
        <v>0.50592403941977637</v>
      </c>
      <c r="L1022" s="2">
        <f t="shared" si="398"/>
        <v>0</v>
      </c>
      <c r="M1022" s="2">
        <f t="shared" si="399"/>
        <v>1.2401727383456906E-2</v>
      </c>
      <c r="N1022" s="1">
        <v>4350</v>
      </c>
      <c r="O1022" s="1">
        <v>4569</v>
      </c>
      <c r="Q1022" s="1">
        <v>66</v>
      </c>
      <c r="S1022" s="1">
        <v>46</v>
      </c>
      <c r="AA1022" s="1">
        <v>0</v>
      </c>
      <c r="AG1022" s="7">
        <f>IF(Q1022&gt;0,RANK(Q1022,(N1022:P1022,Q1022:AE1022)),0)</f>
        <v>3</v>
      </c>
      <c r="AH1022" s="7">
        <f>IF(R1022&gt;0,RANK(R1022,(N1022:P1022,Q1022:AE1022)),0)</f>
        <v>0</v>
      </c>
      <c r="AI1022" s="7">
        <f>IF(T1022&gt;0,RANK(T1022,(N1022:P1022,Q1022:AE1022)),0)</f>
        <v>0</v>
      </c>
      <c r="AJ1022" s="7">
        <f>IF(S1022&gt;0,RANK(S1022,(N1022:P1022,Q1022:AE1022)),0)</f>
        <v>4</v>
      </c>
      <c r="AK1022" s="2">
        <f t="shared" si="400"/>
        <v>7.3081607795371494E-3</v>
      </c>
      <c r="AL1022" s="2">
        <f t="shared" si="401"/>
        <v>0</v>
      </c>
      <c r="AM1022" s="2">
        <f t="shared" si="402"/>
        <v>0</v>
      </c>
      <c r="AN1022" s="2">
        <f t="shared" si="403"/>
        <v>5.0935666039198316E-3</v>
      </c>
      <c r="AP1022" t="s">
        <v>2202</v>
      </c>
      <c r="AQ1022" t="s">
        <v>1197</v>
      </c>
      <c r="AT1022" s="104">
        <v>26</v>
      </c>
      <c r="AU1022" s="102">
        <v>51</v>
      </c>
      <c r="AV1022" s="108">
        <f t="shared" si="404"/>
        <v>26051</v>
      </c>
      <c r="AX1022" s="7" t="s">
        <v>538</v>
      </c>
    </row>
    <row r="1023" spans="1:50" hidden="1" outlineLevel="1">
      <c r="A1023" t="s">
        <v>2216</v>
      </c>
      <c r="B1023" t="s">
        <v>1197</v>
      </c>
      <c r="C1023" s="1">
        <f t="shared" si="394"/>
        <v>5686</v>
      </c>
      <c r="D1023" s="7">
        <f>RANK(N1023,(N1023:P1023,Q1023:AE1023))</f>
        <v>1</v>
      </c>
      <c r="E1023" s="7">
        <f>RANK(O1023,(N1023:P1023,Q1023:AE1023))</f>
        <v>2</v>
      </c>
      <c r="F1023" s="7">
        <f>IF(P1023&gt;0,RANK(P1023,(N1023:P1023,Q1023:AE1023)),0)</f>
        <v>0</v>
      </c>
      <c r="G1023" s="1">
        <f t="shared" si="395"/>
        <v>984</v>
      </c>
      <c r="H1023" s="2">
        <f t="shared" si="382"/>
        <v>0.17305663032008442</v>
      </c>
      <c r="I1023" s="2"/>
      <c r="J1023" s="2">
        <f t="shared" si="396"/>
        <v>0.57896588111150193</v>
      </c>
      <c r="K1023" s="2">
        <f t="shared" si="397"/>
        <v>0.40590925079141754</v>
      </c>
      <c r="L1023" s="2">
        <f t="shared" si="398"/>
        <v>0</v>
      </c>
      <c r="M1023" s="2">
        <f t="shared" si="399"/>
        <v>1.5124868097080524E-2</v>
      </c>
      <c r="N1023" s="1">
        <v>3292</v>
      </c>
      <c r="O1023" s="1">
        <v>2308</v>
      </c>
      <c r="Q1023" s="1">
        <v>56</v>
      </c>
      <c r="S1023" s="1">
        <v>30</v>
      </c>
      <c r="AA1023" s="1">
        <v>0</v>
      </c>
      <c r="AG1023" s="7">
        <f>IF(Q1023&gt;0,RANK(Q1023,(N1023:P1023,Q1023:AE1023)),0)</f>
        <v>3</v>
      </c>
      <c r="AH1023" s="7">
        <f>IF(R1023&gt;0,RANK(R1023,(N1023:P1023,Q1023:AE1023)),0)</f>
        <v>0</v>
      </c>
      <c r="AI1023" s="7">
        <f>IF(T1023&gt;0,RANK(T1023,(N1023:P1023,Q1023:AE1023)),0)</f>
        <v>0</v>
      </c>
      <c r="AJ1023" s="7">
        <f>IF(S1023&gt;0,RANK(S1023,(N1023:P1023,Q1023:AE1023)),0)</f>
        <v>4</v>
      </c>
      <c r="AK1023" s="2">
        <f t="shared" si="400"/>
        <v>9.8487513190291948E-3</v>
      </c>
      <c r="AL1023" s="2">
        <f t="shared" si="401"/>
        <v>0</v>
      </c>
      <c r="AM1023" s="2">
        <f t="shared" si="402"/>
        <v>0</v>
      </c>
      <c r="AN1023" s="2">
        <f t="shared" si="403"/>
        <v>5.2761167780513542E-3</v>
      </c>
      <c r="AP1023" t="s">
        <v>2216</v>
      </c>
      <c r="AQ1023" t="s">
        <v>1197</v>
      </c>
      <c r="AT1023" s="104">
        <v>26</v>
      </c>
      <c r="AU1023" s="102">
        <v>53</v>
      </c>
      <c r="AV1023" s="108">
        <f t="shared" si="404"/>
        <v>26053</v>
      </c>
      <c r="AX1023" s="7" t="s">
        <v>538</v>
      </c>
    </row>
    <row r="1024" spans="1:50" hidden="1" outlineLevel="1">
      <c r="A1024" t="s">
        <v>1382</v>
      </c>
      <c r="B1024" t="s">
        <v>1197</v>
      </c>
      <c r="C1024" s="1">
        <f t="shared" si="394"/>
        <v>30130</v>
      </c>
      <c r="D1024" s="7">
        <f>RANK(N1024,(N1024:P1024,Q1024:AE1024))</f>
        <v>2</v>
      </c>
      <c r="E1024" s="7">
        <f>RANK(O1024,(N1024:P1024,Q1024:AE1024))</f>
        <v>1</v>
      </c>
      <c r="F1024" s="7">
        <f>IF(P1024&gt;0,RANK(P1024,(N1024:P1024,Q1024:AE1024)),0)</f>
        <v>0</v>
      </c>
      <c r="G1024" s="1">
        <f t="shared" si="395"/>
        <v>5052</v>
      </c>
      <c r="H1024" s="2">
        <f t="shared" si="382"/>
        <v>0.16767341520079654</v>
      </c>
      <c r="I1024" s="2"/>
      <c r="J1024" s="2">
        <f t="shared" si="396"/>
        <v>0.40922668436773979</v>
      </c>
      <c r="K1024" s="2">
        <f t="shared" si="397"/>
        <v>0.57690009956853638</v>
      </c>
      <c r="L1024" s="2">
        <f t="shared" si="398"/>
        <v>0</v>
      </c>
      <c r="M1024" s="2">
        <f t="shared" si="399"/>
        <v>1.3873216063723826E-2</v>
      </c>
      <c r="N1024" s="1">
        <v>12330</v>
      </c>
      <c r="O1024" s="1">
        <v>17382</v>
      </c>
      <c r="Q1024" s="1">
        <v>299</v>
      </c>
      <c r="S1024" s="1">
        <v>119</v>
      </c>
      <c r="AA1024" s="1">
        <v>0</v>
      </c>
      <c r="AG1024" s="7">
        <f>IF(Q1024&gt;0,RANK(Q1024,(N1024:P1024,Q1024:AE1024)),0)</f>
        <v>3</v>
      </c>
      <c r="AH1024" s="7">
        <f>IF(R1024&gt;0,RANK(R1024,(N1024:P1024,Q1024:AE1024)),0)</f>
        <v>0</v>
      </c>
      <c r="AI1024" s="7">
        <f>IF(T1024&gt;0,RANK(T1024,(N1024:P1024,Q1024:AE1024)),0)</f>
        <v>0</v>
      </c>
      <c r="AJ1024" s="7">
        <f>IF(S1024&gt;0,RANK(S1024,(N1024:P1024,Q1024:AE1024)),0)</f>
        <v>4</v>
      </c>
      <c r="AK1024" s="2">
        <f t="shared" si="400"/>
        <v>9.9236641221374048E-3</v>
      </c>
      <c r="AL1024" s="2">
        <f t="shared" si="401"/>
        <v>0</v>
      </c>
      <c r="AM1024" s="2">
        <f t="shared" si="402"/>
        <v>0</v>
      </c>
      <c r="AN1024" s="2">
        <f t="shared" si="403"/>
        <v>3.9495519415864589E-3</v>
      </c>
      <c r="AP1024" t="s">
        <v>1382</v>
      </c>
      <c r="AQ1024" t="s">
        <v>1197</v>
      </c>
      <c r="AT1024" s="104">
        <v>26</v>
      </c>
      <c r="AU1024" s="102">
        <v>55</v>
      </c>
      <c r="AV1024" s="108">
        <f t="shared" si="404"/>
        <v>26055</v>
      </c>
      <c r="AX1024" s="7" t="s">
        <v>538</v>
      </c>
    </row>
    <row r="1025" spans="1:50" hidden="1" outlineLevel="1">
      <c r="A1025" t="s">
        <v>2038</v>
      </c>
      <c r="B1025" t="s">
        <v>1197</v>
      </c>
      <c r="C1025" s="1">
        <f t="shared" si="394"/>
        <v>11577</v>
      </c>
      <c r="D1025" s="7">
        <f>RANK(N1025,(N1025:P1025,Q1025:AE1025))</f>
        <v>2</v>
      </c>
      <c r="E1025" s="7">
        <f>RANK(O1025,(N1025:P1025,Q1025:AE1025))</f>
        <v>1</v>
      </c>
      <c r="F1025" s="7">
        <f>IF(P1025&gt;0,RANK(P1025,(N1025:P1025,Q1025:AE1025)),0)</f>
        <v>0</v>
      </c>
      <c r="G1025" s="1">
        <f t="shared" si="395"/>
        <v>1049</v>
      </c>
      <c r="H1025" s="2">
        <f t="shared" si="382"/>
        <v>9.0610693616653706E-2</v>
      </c>
      <c r="I1025" s="2"/>
      <c r="J1025" s="2">
        <f t="shared" si="396"/>
        <v>0.44942558521205839</v>
      </c>
      <c r="K1025" s="2">
        <f t="shared" si="397"/>
        <v>0.54003627882871208</v>
      </c>
      <c r="L1025" s="2">
        <f t="shared" si="398"/>
        <v>0</v>
      </c>
      <c r="M1025" s="2">
        <f t="shared" si="399"/>
        <v>1.0538135959229589E-2</v>
      </c>
      <c r="N1025" s="1">
        <v>5203</v>
      </c>
      <c r="O1025" s="1">
        <v>6252</v>
      </c>
      <c r="Q1025" s="1">
        <v>69</v>
      </c>
      <c r="S1025" s="1">
        <v>53</v>
      </c>
      <c r="AA1025" s="1">
        <v>0</v>
      </c>
      <c r="AG1025" s="7">
        <f>IF(Q1025&gt;0,RANK(Q1025,(N1025:P1025,Q1025:AE1025)),0)</f>
        <v>3</v>
      </c>
      <c r="AH1025" s="7">
        <f>IF(R1025&gt;0,RANK(R1025,(N1025:P1025,Q1025:AE1025)),0)</f>
        <v>0</v>
      </c>
      <c r="AI1025" s="7">
        <f>IF(T1025&gt;0,RANK(T1025,(N1025:P1025,Q1025:AE1025)),0)</f>
        <v>0</v>
      </c>
      <c r="AJ1025" s="7">
        <f>IF(S1025&gt;0,RANK(S1025,(N1025:P1025,Q1025:AE1025)),0)</f>
        <v>4</v>
      </c>
      <c r="AK1025" s="2">
        <f t="shared" si="400"/>
        <v>5.9600932884166886E-3</v>
      </c>
      <c r="AL1025" s="2">
        <f t="shared" si="401"/>
        <v>0</v>
      </c>
      <c r="AM1025" s="2">
        <f t="shared" si="402"/>
        <v>0</v>
      </c>
      <c r="AN1025" s="2">
        <f t="shared" si="403"/>
        <v>4.5780426708128185E-3</v>
      </c>
      <c r="AP1025" t="s">
        <v>2038</v>
      </c>
      <c r="AQ1025" t="s">
        <v>1197</v>
      </c>
      <c r="AT1025" s="104">
        <v>26</v>
      </c>
      <c r="AU1025" s="102">
        <v>57</v>
      </c>
      <c r="AV1025" s="108">
        <f t="shared" si="404"/>
        <v>26057</v>
      </c>
      <c r="AX1025" s="7" t="s">
        <v>538</v>
      </c>
    </row>
    <row r="1026" spans="1:50" hidden="1" outlineLevel="1">
      <c r="A1026" t="s">
        <v>2039</v>
      </c>
      <c r="B1026" t="s">
        <v>1197</v>
      </c>
      <c r="C1026" s="1">
        <f t="shared" si="394"/>
        <v>12428</v>
      </c>
      <c r="D1026" s="7">
        <f>RANK(N1026,(N1026:P1026,Q1026:AE1026))</f>
        <v>2</v>
      </c>
      <c r="E1026" s="7">
        <f>RANK(O1026,(N1026:P1026,Q1026:AE1026))</f>
        <v>1</v>
      </c>
      <c r="F1026" s="7">
        <f>IF(P1026&gt;0,RANK(P1026,(N1026:P1026,Q1026:AE1026)),0)</f>
        <v>0</v>
      </c>
      <c r="G1026" s="1">
        <f t="shared" si="395"/>
        <v>2720</v>
      </c>
      <c r="H1026" s="2">
        <f t="shared" ref="H1026:H1089" si="405">G1026/C1026</f>
        <v>0.21886063727067911</v>
      </c>
      <c r="I1026" s="2"/>
      <c r="J1026" s="2">
        <f t="shared" si="396"/>
        <v>0.384454457676215</v>
      </c>
      <c r="K1026" s="2">
        <f t="shared" si="397"/>
        <v>0.60331509494689406</v>
      </c>
      <c r="L1026" s="2">
        <f t="shared" si="398"/>
        <v>0</v>
      </c>
      <c r="M1026" s="2">
        <f t="shared" si="399"/>
        <v>1.2230447376890941E-2</v>
      </c>
      <c r="N1026" s="1">
        <v>4778</v>
      </c>
      <c r="O1026" s="1">
        <v>7498</v>
      </c>
      <c r="Q1026" s="1">
        <v>89</v>
      </c>
      <c r="S1026" s="1">
        <v>63</v>
      </c>
      <c r="AA1026" s="1">
        <v>0</v>
      </c>
      <c r="AG1026" s="7">
        <f>IF(Q1026&gt;0,RANK(Q1026,(N1026:P1026,Q1026:AE1026)),0)</f>
        <v>3</v>
      </c>
      <c r="AH1026" s="7">
        <f>IF(R1026&gt;0,RANK(R1026,(N1026:P1026,Q1026:AE1026)),0)</f>
        <v>0</v>
      </c>
      <c r="AI1026" s="7">
        <f>IF(T1026&gt;0,RANK(T1026,(N1026:P1026,Q1026:AE1026)),0)</f>
        <v>0</v>
      </c>
      <c r="AJ1026" s="7">
        <f>IF(S1026&gt;0,RANK(S1026,(N1026:P1026,Q1026:AE1026)),0)</f>
        <v>4</v>
      </c>
      <c r="AK1026" s="2">
        <f t="shared" si="400"/>
        <v>7.1612487930479566E-3</v>
      </c>
      <c r="AL1026" s="2">
        <f t="shared" si="401"/>
        <v>0</v>
      </c>
      <c r="AM1026" s="2">
        <f t="shared" si="402"/>
        <v>0</v>
      </c>
      <c r="AN1026" s="2">
        <f t="shared" si="403"/>
        <v>5.0691985838429354E-3</v>
      </c>
      <c r="AP1026" t="s">
        <v>2039</v>
      </c>
      <c r="AQ1026" t="s">
        <v>1197</v>
      </c>
      <c r="AT1026" s="104">
        <v>26</v>
      </c>
      <c r="AU1026" s="102">
        <v>59</v>
      </c>
      <c r="AV1026" s="108">
        <f t="shared" si="404"/>
        <v>26059</v>
      </c>
      <c r="AX1026" s="7" t="s">
        <v>538</v>
      </c>
    </row>
    <row r="1027" spans="1:50" hidden="1" outlineLevel="1">
      <c r="A1027" t="s">
        <v>2774</v>
      </c>
      <c r="B1027" t="s">
        <v>1197</v>
      </c>
      <c r="C1027" s="1">
        <f t="shared" si="394"/>
        <v>10350</v>
      </c>
      <c r="D1027" s="7">
        <f>RANK(N1027,(N1027:P1027,Q1027:AE1027))</f>
        <v>2</v>
      </c>
      <c r="E1027" s="7">
        <f>RANK(O1027,(N1027:P1027,Q1027:AE1027))</f>
        <v>1</v>
      </c>
      <c r="F1027" s="7">
        <f>IF(P1027&gt;0,RANK(P1027,(N1027:P1027,Q1027:AE1027)),0)</f>
        <v>0</v>
      </c>
      <c r="G1027" s="1">
        <f t="shared" si="395"/>
        <v>93</v>
      </c>
      <c r="H1027" s="2">
        <f t="shared" si="405"/>
        <v>8.9855072463768115E-3</v>
      </c>
      <c r="I1027" s="2"/>
      <c r="J1027" s="2">
        <f t="shared" si="396"/>
        <v>0.48560386473429951</v>
      </c>
      <c r="K1027" s="2">
        <f t="shared" si="397"/>
        <v>0.49458937198067632</v>
      </c>
      <c r="L1027" s="2">
        <f t="shared" si="398"/>
        <v>0</v>
      </c>
      <c r="M1027" s="2">
        <f t="shared" si="399"/>
        <v>1.9806763285024176E-2</v>
      </c>
      <c r="N1027" s="1">
        <v>5026</v>
      </c>
      <c r="O1027" s="1">
        <v>5119</v>
      </c>
      <c r="Q1027" s="1">
        <v>157</v>
      </c>
      <c r="S1027" s="1">
        <v>48</v>
      </c>
      <c r="AA1027" s="1">
        <v>0</v>
      </c>
      <c r="AG1027" s="7">
        <f>IF(Q1027&gt;0,RANK(Q1027,(N1027:P1027,Q1027:AE1027)),0)</f>
        <v>3</v>
      </c>
      <c r="AH1027" s="7">
        <f>IF(R1027&gt;0,RANK(R1027,(N1027:P1027,Q1027:AE1027)),0)</f>
        <v>0</v>
      </c>
      <c r="AI1027" s="7">
        <f>IF(T1027&gt;0,RANK(T1027,(N1027:P1027,Q1027:AE1027)),0)</f>
        <v>0</v>
      </c>
      <c r="AJ1027" s="7">
        <f>IF(S1027&gt;0,RANK(S1027,(N1027:P1027,Q1027:AE1027)),0)</f>
        <v>4</v>
      </c>
      <c r="AK1027" s="2">
        <f t="shared" si="400"/>
        <v>1.5169082125603865E-2</v>
      </c>
      <c r="AL1027" s="2">
        <f t="shared" si="401"/>
        <v>0</v>
      </c>
      <c r="AM1027" s="2">
        <f t="shared" si="402"/>
        <v>0</v>
      </c>
      <c r="AN1027" s="2">
        <f t="shared" si="403"/>
        <v>4.6376811594202897E-3</v>
      </c>
      <c r="AP1027" t="s">
        <v>2774</v>
      </c>
      <c r="AQ1027" t="s">
        <v>1197</v>
      </c>
      <c r="AT1027" s="104">
        <v>26</v>
      </c>
      <c r="AU1027" s="102">
        <v>61</v>
      </c>
      <c r="AV1027" s="108">
        <f t="shared" si="404"/>
        <v>26061</v>
      </c>
      <c r="AX1027" s="7" t="s">
        <v>538</v>
      </c>
    </row>
    <row r="1028" spans="1:50" hidden="1" outlineLevel="1">
      <c r="A1028" t="s">
        <v>1696</v>
      </c>
      <c r="B1028" t="s">
        <v>1197</v>
      </c>
      <c r="C1028" s="1">
        <f t="shared" si="394"/>
        <v>12135</v>
      </c>
      <c r="D1028" s="7">
        <f>RANK(N1028,(N1028:P1028,Q1028:AE1028))</f>
        <v>2</v>
      </c>
      <c r="E1028" s="7">
        <f>RANK(O1028,(N1028:P1028,Q1028:AE1028))</f>
        <v>1</v>
      </c>
      <c r="F1028" s="7">
        <f>IF(P1028&gt;0,RANK(P1028,(N1028:P1028,Q1028:AE1028)),0)</f>
        <v>0</v>
      </c>
      <c r="G1028" s="1">
        <f t="shared" si="395"/>
        <v>2435</v>
      </c>
      <c r="H1028" s="2">
        <f t="shared" si="405"/>
        <v>0.20065925010300784</v>
      </c>
      <c r="I1028" s="2"/>
      <c r="J1028" s="2">
        <f t="shared" si="396"/>
        <v>0.39414915533580552</v>
      </c>
      <c r="K1028" s="2">
        <f t="shared" si="397"/>
        <v>0.5948084054388133</v>
      </c>
      <c r="L1028" s="2">
        <f t="shared" si="398"/>
        <v>0</v>
      </c>
      <c r="M1028" s="2">
        <f t="shared" si="399"/>
        <v>1.1042439225381173E-2</v>
      </c>
      <c r="N1028" s="1">
        <v>4783</v>
      </c>
      <c r="O1028" s="1">
        <v>7218</v>
      </c>
      <c r="Q1028" s="1">
        <v>80</v>
      </c>
      <c r="S1028" s="1">
        <v>54</v>
      </c>
      <c r="AA1028" s="1">
        <v>0</v>
      </c>
      <c r="AG1028" s="7">
        <f>IF(Q1028&gt;0,RANK(Q1028,(N1028:P1028,Q1028:AE1028)),0)</f>
        <v>3</v>
      </c>
      <c r="AH1028" s="7">
        <f>IF(R1028&gt;0,RANK(R1028,(N1028:P1028,Q1028:AE1028)),0)</f>
        <v>0</v>
      </c>
      <c r="AI1028" s="7">
        <f>IF(T1028&gt;0,RANK(T1028,(N1028:P1028,Q1028:AE1028)),0)</f>
        <v>0</v>
      </c>
      <c r="AJ1028" s="7">
        <f>IF(S1028&gt;0,RANK(S1028,(N1028:P1028,Q1028:AE1028)),0)</f>
        <v>4</v>
      </c>
      <c r="AK1028" s="2">
        <f t="shared" si="400"/>
        <v>6.592501030078286E-3</v>
      </c>
      <c r="AL1028" s="2">
        <f t="shared" si="401"/>
        <v>0</v>
      </c>
      <c r="AM1028" s="2">
        <f t="shared" si="402"/>
        <v>0</v>
      </c>
      <c r="AN1028" s="2">
        <f t="shared" si="403"/>
        <v>4.449938195302843E-3</v>
      </c>
      <c r="AP1028" t="s">
        <v>1696</v>
      </c>
      <c r="AQ1028" t="s">
        <v>1197</v>
      </c>
      <c r="AT1028" s="104">
        <v>26</v>
      </c>
      <c r="AU1028" s="102">
        <v>63</v>
      </c>
      <c r="AV1028" s="108">
        <f t="shared" si="404"/>
        <v>26063</v>
      </c>
      <c r="AX1028" s="7" t="s">
        <v>538</v>
      </c>
    </row>
    <row r="1029" spans="1:50" hidden="1" outlineLevel="1">
      <c r="A1029" t="s">
        <v>2854</v>
      </c>
      <c r="B1029" t="s">
        <v>1197</v>
      </c>
      <c r="C1029" s="1">
        <f t="shared" ref="C1029:C1060" si="406">SUM(N1029:AE1029)</f>
        <v>91177</v>
      </c>
      <c r="D1029" s="7">
        <f>RANK(N1029,(N1029:P1029,Q1029:AE1029))</f>
        <v>1</v>
      </c>
      <c r="E1029" s="7">
        <f>RANK(O1029,(N1029:P1029,Q1029:AE1029))</f>
        <v>2</v>
      </c>
      <c r="F1029" s="7">
        <f>IF(P1029&gt;0,RANK(P1029,(N1029:P1029,Q1029:AE1029)),0)</f>
        <v>0</v>
      </c>
      <c r="G1029" s="1">
        <f t="shared" ref="G1029:G1060" si="407">MAX(N1029:P1029)-LARGE(N1029:P1029,2)</f>
        <v>21157</v>
      </c>
      <c r="H1029" s="2">
        <f t="shared" si="405"/>
        <v>0.23204316878160061</v>
      </c>
      <c r="I1029" s="2"/>
      <c r="J1029" s="2">
        <f t="shared" ref="J1029:J1060" si="408">IF($C1029=0,"-",N1029/$C1029)</f>
        <v>0.6094848481524946</v>
      </c>
      <c r="K1029" s="2">
        <f t="shared" ref="K1029:K1060" si="409">IF($C1029=0,"-",O1029/$C1029)</f>
        <v>0.37744167937089396</v>
      </c>
      <c r="L1029" s="2">
        <f t="shared" ref="L1029:L1060" si="410">IF($C1029=0,"-",P1029/$C1029)</f>
        <v>0</v>
      </c>
      <c r="M1029" s="2">
        <f t="shared" ref="M1029:M1060" si="411">IF(C1029=0,"-",(1-J1029-K1029-L1029))</f>
        <v>1.3073472476611447E-2</v>
      </c>
      <c r="N1029" s="1">
        <v>55571</v>
      </c>
      <c r="O1029" s="1">
        <v>34414</v>
      </c>
      <c r="Q1029" s="1">
        <v>880</v>
      </c>
      <c r="S1029" s="1">
        <v>312</v>
      </c>
      <c r="AA1029" s="1">
        <v>0</v>
      </c>
      <c r="AG1029" s="7">
        <f>IF(Q1029&gt;0,RANK(Q1029,(N1029:P1029,Q1029:AE1029)),0)</f>
        <v>3</v>
      </c>
      <c r="AH1029" s="7">
        <f>IF(R1029&gt;0,RANK(R1029,(N1029:P1029,Q1029:AE1029)),0)</f>
        <v>0</v>
      </c>
      <c r="AI1029" s="7">
        <f>IF(T1029&gt;0,RANK(T1029,(N1029:P1029,Q1029:AE1029)),0)</f>
        <v>0</v>
      </c>
      <c r="AJ1029" s="7">
        <f>IF(S1029&gt;0,RANK(S1029,(N1029:P1029,Q1029:AE1029)),0)</f>
        <v>4</v>
      </c>
      <c r="AK1029" s="2">
        <f t="shared" ref="AK1029:AK1060" si="412">IF($C1029=0,"-",Q1029/$C1029)</f>
        <v>9.6515568619278992E-3</v>
      </c>
      <c r="AL1029" s="2">
        <f t="shared" ref="AL1029:AL1060" si="413">IF($C1029=0,"-",R1029/$C1029)</f>
        <v>0</v>
      </c>
      <c r="AM1029" s="2">
        <f t="shared" ref="AM1029:AM1060" si="414">IF($C1029=0,"-",T1029/$C1029)</f>
        <v>0</v>
      </c>
      <c r="AN1029" s="2">
        <f t="shared" ref="AN1029:AN1060" si="415">IF($C1029=0,"-",S1029/$C1029)</f>
        <v>3.4219156146835278E-3</v>
      </c>
      <c r="AP1029" t="s">
        <v>2854</v>
      </c>
      <c r="AQ1029" t="s">
        <v>1197</v>
      </c>
      <c r="AT1029" s="104">
        <v>26</v>
      </c>
      <c r="AU1029" s="102">
        <v>65</v>
      </c>
      <c r="AV1029" s="108">
        <f t="shared" ref="AV1029:AV1060" si="416">AT1029*1000+AU1029</f>
        <v>26065</v>
      </c>
      <c r="AX1029" s="7" t="s">
        <v>538</v>
      </c>
    </row>
    <row r="1030" spans="1:50" hidden="1" outlineLevel="1">
      <c r="A1030" t="s">
        <v>1434</v>
      </c>
      <c r="B1030" t="s">
        <v>1197</v>
      </c>
      <c r="C1030" s="1">
        <f t="shared" si="406"/>
        <v>18311</v>
      </c>
      <c r="D1030" s="7">
        <f>RANK(N1030,(N1030:P1030,Q1030:AE1030))</f>
        <v>2</v>
      </c>
      <c r="E1030" s="7">
        <f>RANK(O1030,(N1030:P1030,Q1030:AE1030))</f>
        <v>1</v>
      </c>
      <c r="F1030" s="7">
        <f>IF(P1030&gt;0,RANK(P1030,(N1030:P1030,Q1030:AE1030)),0)</f>
        <v>0</v>
      </c>
      <c r="G1030" s="1">
        <f t="shared" si="407"/>
        <v>2313</v>
      </c>
      <c r="H1030" s="2">
        <f t="shared" si="405"/>
        <v>0.12631751406258532</v>
      </c>
      <c r="I1030" s="2"/>
      <c r="J1030" s="2">
        <f t="shared" si="408"/>
        <v>0.43247228441920155</v>
      </c>
      <c r="K1030" s="2">
        <f t="shared" si="409"/>
        <v>0.55878979848178689</v>
      </c>
      <c r="L1030" s="2">
        <f t="shared" si="410"/>
        <v>0</v>
      </c>
      <c r="M1030" s="2">
        <f t="shared" si="411"/>
        <v>8.7379170990116162E-3</v>
      </c>
      <c r="N1030" s="1">
        <v>7919</v>
      </c>
      <c r="O1030" s="1">
        <v>10232</v>
      </c>
      <c r="Q1030" s="1">
        <v>100</v>
      </c>
      <c r="S1030" s="1">
        <v>60</v>
      </c>
      <c r="AA1030" s="1">
        <v>0</v>
      </c>
      <c r="AG1030" s="7">
        <f>IF(Q1030&gt;0,RANK(Q1030,(N1030:P1030,Q1030:AE1030)),0)</f>
        <v>3</v>
      </c>
      <c r="AH1030" s="7">
        <f>IF(R1030&gt;0,RANK(R1030,(N1030:P1030,Q1030:AE1030)),0)</f>
        <v>0</v>
      </c>
      <c r="AI1030" s="7">
        <f>IF(T1030&gt;0,RANK(T1030,(N1030:P1030,Q1030:AE1030)),0)</f>
        <v>0</v>
      </c>
      <c r="AJ1030" s="7">
        <f>IF(S1030&gt;0,RANK(S1030,(N1030:P1030,Q1030:AE1030)),0)</f>
        <v>4</v>
      </c>
      <c r="AK1030" s="2">
        <f t="shared" si="412"/>
        <v>5.461198186882202E-3</v>
      </c>
      <c r="AL1030" s="2">
        <f t="shared" si="413"/>
        <v>0</v>
      </c>
      <c r="AM1030" s="2">
        <f t="shared" si="414"/>
        <v>0</v>
      </c>
      <c r="AN1030" s="2">
        <f t="shared" si="415"/>
        <v>3.2767189121293214E-3</v>
      </c>
      <c r="AP1030" t="s">
        <v>1434</v>
      </c>
      <c r="AQ1030" t="s">
        <v>1197</v>
      </c>
      <c r="AT1030" s="104">
        <v>26</v>
      </c>
      <c r="AU1030" s="102">
        <v>67</v>
      </c>
      <c r="AV1030" s="108">
        <f t="shared" si="416"/>
        <v>26067</v>
      </c>
      <c r="AX1030" s="7" t="s">
        <v>538</v>
      </c>
    </row>
    <row r="1031" spans="1:50" hidden="1" outlineLevel="1">
      <c r="A1031" t="s">
        <v>2181</v>
      </c>
      <c r="B1031" t="s">
        <v>1197</v>
      </c>
      <c r="C1031" s="1">
        <f t="shared" si="406"/>
        <v>9999</v>
      </c>
      <c r="D1031" s="7">
        <f>RANK(N1031,(N1031:P1031,Q1031:AE1031))</f>
        <v>1</v>
      </c>
      <c r="E1031" s="7">
        <f>RANK(O1031,(N1031:P1031,Q1031:AE1031))</f>
        <v>2</v>
      </c>
      <c r="F1031" s="7">
        <f>IF(P1031&gt;0,RANK(P1031,(N1031:P1031,Q1031:AE1031)),0)</f>
        <v>0</v>
      </c>
      <c r="G1031" s="1">
        <f t="shared" si="407"/>
        <v>214</v>
      </c>
      <c r="H1031" s="2">
        <f t="shared" si="405"/>
        <v>2.1402140214021401E-2</v>
      </c>
      <c r="I1031" s="2"/>
      <c r="J1031" s="2">
        <f t="shared" si="408"/>
        <v>0.5031503150315032</v>
      </c>
      <c r="K1031" s="2">
        <f t="shared" si="409"/>
        <v>0.48174817481748172</v>
      </c>
      <c r="L1031" s="2">
        <f t="shared" si="410"/>
        <v>0</v>
      </c>
      <c r="M1031" s="2">
        <f t="shared" si="411"/>
        <v>1.5101510151015074E-2</v>
      </c>
      <c r="N1031" s="1">
        <v>5031</v>
      </c>
      <c r="O1031" s="1">
        <v>4817</v>
      </c>
      <c r="Q1031" s="1">
        <v>88</v>
      </c>
      <c r="S1031" s="1">
        <v>63</v>
      </c>
      <c r="AA1031" s="1">
        <v>0</v>
      </c>
      <c r="AG1031" s="7">
        <f>IF(Q1031&gt;0,RANK(Q1031,(N1031:P1031,Q1031:AE1031)),0)</f>
        <v>3</v>
      </c>
      <c r="AH1031" s="7">
        <f>IF(R1031&gt;0,RANK(R1031,(N1031:P1031,Q1031:AE1031)),0)</f>
        <v>0</v>
      </c>
      <c r="AI1031" s="7">
        <f>IF(T1031&gt;0,RANK(T1031,(N1031:P1031,Q1031:AE1031)),0)</f>
        <v>0</v>
      </c>
      <c r="AJ1031" s="7">
        <f>IF(S1031&gt;0,RANK(S1031,(N1031:P1031,Q1031:AE1031)),0)</f>
        <v>4</v>
      </c>
      <c r="AK1031" s="2">
        <f t="shared" si="412"/>
        <v>8.8008800880088004E-3</v>
      </c>
      <c r="AL1031" s="2">
        <f t="shared" si="413"/>
        <v>0</v>
      </c>
      <c r="AM1031" s="2">
        <f t="shared" si="414"/>
        <v>0</v>
      </c>
      <c r="AN1031" s="2">
        <f t="shared" si="415"/>
        <v>6.3006300630063005E-3</v>
      </c>
      <c r="AP1031" t="s">
        <v>2181</v>
      </c>
      <c r="AQ1031" t="s">
        <v>1197</v>
      </c>
      <c r="AT1031" s="104">
        <v>26</v>
      </c>
      <c r="AU1031" s="102">
        <v>69</v>
      </c>
      <c r="AV1031" s="108">
        <f t="shared" si="416"/>
        <v>26069</v>
      </c>
      <c r="AX1031" s="7" t="s">
        <v>538</v>
      </c>
    </row>
    <row r="1032" spans="1:50" hidden="1" outlineLevel="1">
      <c r="A1032" t="s">
        <v>818</v>
      </c>
      <c r="B1032" t="s">
        <v>1197</v>
      </c>
      <c r="C1032" s="1">
        <f t="shared" si="406"/>
        <v>4539</v>
      </c>
      <c r="D1032" s="7">
        <f>RANK(N1032,(N1032:P1032,Q1032:AE1032))</f>
        <v>1</v>
      </c>
      <c r="E1032" s="7">
        <f>RANK(O1032,(N1032:P1032,Q1032:AE1032))</f>
        <v>2</v>
      </c>
      <c r="F1032" s="7">
        <f>IF(P1032&gt;0,RANK(P1032,(N1032:P1032,Q1032:AE1032)),0)</f>
        <v>0</v>
      </c>
      <c r="G1032" s="1">
        <f t="shared" si="407"/>
        <v>412</v>
      </c>
      <c r="H1032" s="2">
        <f t="shared" si="405"/>
        <v>9.0768891826393472E-2</v>
      </c>
      <c r="I1032" s="2"/>
      <c r="J1032" s="2">
        <f t="shared" si="408"/>
        <v>0.53513989865609168</v>
      </c>
      <c r="K1032" s="2">
        <f t="shared" si="409"/>
        <v>0.44437100682969816</v>
      </c>
      <c r="L1032" s="2">
        <f t="shared" si="410"/>
        <v>0</v>
      </c>
      <c r="M1032" s="2">
        <f t="shared" si="411"/>
        <v>2.048909451421016E-2</v>
      </c>
      <c r="N1032" s="1">
        <v>2429</v>
      </c>
      <c r="O1032" s="1">
        <v>2017</v>
      </c>
      <c r="Q1032" s="1">
        <v>51</v>
      </c>
      <c r="S1032" s="1">
        <v>42</v>
      </c>
      <c r="AA1032" s="1">
        <v>0</v>
      </c>
      <c r="AG1032" s="7">
        <f>IF(Q1032&gt;0,RANK(Q1032,(N1032:P1032,Q1032:AE1032)),0)</f>
        <v>3</v>
      </c>
      <c r="AH1032" s="7">
        <f>IF(R1032&gt;0,RANK(R1032,(N1032:P1032,Q1032:AE1032)),0)</f>
        <v>0</v>
      </c>
      <c r="AI1032" s="7">
        <f>IF(T1032&gt;0,RANK(T1032,(N1032:P1032,Q1032:AE1032)),0)</f>
        <v>0</v>
      </c>
      <c r="AJ1032" s="7">
        <f>IF(S1032&gt;0,RANK(S1032,(N1032:P1032,Q1032:AE1032)),0)</f>
        <v>4</v>
      </c>
      <c r="AK1032" s="2">
        <f t="shared" si="412"/>
        <v>1.1235955056179775E-2</v>
      </c>
      <c r="AL1032" s="2">
        <f t="shared" si="413"/>
        <v>0</v>
      </c>
      <c r="AM1032" s="2">
        <f t="shared" si="414"/>
        <v>0</v>
      </c>
      <c r="AN1032" s="2">
        <f t="shared" si="415"/>
        <v>9.253139458030404E-3</v>
      </c>
      <c r="AP1032" t="s">
        <v>818</v>
      </c>
      <c r="AQ1032" t="s">
        <v>1197</v>
      </c>
      <c r="AT1032" s="104">
        <v>26</v>
      </c>
      <c r="AU1032" s="102">
        <v>71</v>
      </c>
      <c r="AV1032" s="108">
        <f t="shared" si="416"/>
        <v>26071</v>
      </c>
      <c r="AX1032" s="7" t="s">
        <v>538</v>
      </c>
    </row>
    <row r="1033" spans="1:50" hidden="1" outlineLevel="1">
      <c r="A1033" t="s">
        <v>886</v>
      </c>
      <c r="B1033" t="s">
        <v>1197</v>
      </c>
      <c r="C1033" s="1">
        <f t="shared" si="406"/>
        <v>15221</v>
      </c>
      <c r="D1033" s="7">
        <f>RANK(N1033,(N1033:P1033,Q1033:AE1033))</f>
        <v>1</v>
      </c>
      <c r="E1033" s="7">
        <f>RANK(O1033,(N1033:P1033,Q1033:AE1033))</f>
        <v>2</v>
      </c>
      <c r="F1033" s="7">
        <f>IF(P1033&gt;0,RANK(P1033,(N1033:P1033,Q1033:AE1033)),0)</f>
        <v>0</v>
      </c>
      <c r="G1033" s="1">
        <f t="shared" si="407"/>
        <v>106</v>
      </c>
      <c r="H1033" s="2">
        <f t="shared" si="405"/>
        <v>6.9640628079626829E-3</v>
      </c>
      <c r="I1033" s="2"/>
      <c r="J1033" s="2">
        <f t="shared" si="408"/>
        <v>0.49497404901123448</v>
      </c>
      <c r="K1033" s="2">
        <f t="shared" si="409"/>
        <v>0.4880099862032718</v>
      </c>
      <c r="L1033" s="2">
        <f t="shared" si="410"/>
        <v>0</v>
      </c>
      <c r="M1033" s="2">
        <f t="shared" si="411"/>
        <v>1.7015964785493776E-2</v>
      </c>
      <c r="N1033" s="1">
        <v>7534</v>
      </c>
      <c r="O1033" s="1">
        <v>7428</v>
      </c>
      <c r="Q1033" s="1">
        <v>200</v>
      </c>
      <c r="S1033" s="1">
        <v>59</v>
      </c>
      <c r="AA1033" s="1">
        <v>0</v>
      </c>
      <c r="AG1033" s="7">
        <f>IF(Q1033&gt;0,RANK(Q1033,(N1033:P1033,Q1033:AE1033)),0)</f>
        <v>3</v>
      </c>
      <c r="AH1033" s="7">
        <f>IF(R1033&gt;0,RANK(R1033,(N1033:P1033,Q1033:AE1033)),0)</f>
        <v>0</v>
      </c>
      <c r="AI1033" s="7">
        <f>IF(T1033&gt;0,RANK(T1033,(N1033:P1033,Q1033:AE1033)),0)</f>
        <v>0</v>
      </c>
      <c r="AJ1033" s="7">
        <f>IF(S1033&gt;0,RANK(S1033,(N1033:P1033,Q1033:AE1033)),0)</f>
        <v>4</v>
      </c>
      <c r="AK1033" s="2">
        <f t="shared" si="412"/>
        <v>1.3139741147099402E-2</v>
      </c>
      <c r="AL1033" s="2">
        <f t="shared" si="413"/>
        <v>0</v>
      </c>
      <c r="AM1033" s="2">
        <f t="shared" si="414"/>
        <v>0</v>
      </c>
      <c r="AN1033" s="2">
        <f t="shared" si="415"/>
        <v>3.8762236383943238E-3</v>
      </c>
      <c r="AP1033" t="s">
        <v>886</v>
      </c>
      <c r="AQ1033" t="s">
        <v>1197</v>
      </c>
      <c r="AT1033" s="104">
        <v>26</v>
      </c>
      <c r="AU1033" s="102">
        <v>73</v>
      </c>
      <c r="AV1033" s="108">
        <f t="shared" si="416"/>
        <v>26073</v>
      </c>
      <c r="AX1033" s="7" t="s">
        <v>538</v>
      </c>
    </row>
    <row r="1034" spans="1:50" hidden="1" outlineLevel="1">
      <c r="A1034" t="s">
        <v>868</v>
      </c>
      <c r="B1034" t="s">
        <v>1197</v>
      </c>
      <c r="C1034" s="1">
        <f t="shared" si="406"/>
        <v>46965</v>
      </c>
      <c r="D1034" s="7">
        <f>RANK(N1034,(N1034:P1034,Q1034:AE1034))</f>
        <v>2</v>
      </c>
      <c r="E1034" s="7">
        <f>RANK(O1034,(N1034:P1034,Q1034:AE1034))</f>
        <v>1</v>
      </c>
      <c r="F1034" s="7">
        <f>IF(P1034&gt;0,RANK(P1034,(N1034:P1034,Q1034:AE1034)),0)</f>
        <v>0</v>
      </c>
      <c r="G1034" s="1">
        <f t="shared" si="407"/>
        <v>2308</v>
      </c>
      <c r="H1034" s="2">
        <f t="shared" si="405"/>
        <v>4.9142978814010432E-2</v>
      </c>
      <c r="I1034" s="2"/>
      <c r="J1034" s="2">
        <f t="shared" si="408"/>
        <v>0.46920046843394014</v>
      </c>
      <c r="K1034" s="2">
        <f t="shared" si="409"/>
        <v>0.51834344724795056</v>
      </c>
      <c r="L1034" s="2">
        <f t="shared" si="410"/>
        <v>0</v>
      </c>
      <c r="M1034" s="2">
        <f t="shared" si="411"/>
        <v>1.2456084318109295E-2</v>
      </c>
      <c r="N1034" s="1">
        <v>22036</v>
      </c>
      <c r="O1034" s="1">
        <v>24344</v>
      </c>
      <c r="Q1034" s="1">
        <v>365</v>
      </c>
      <c r="S1034" s="1">
        <v>220</v>
      </c>
      <c r="AA1034" s="1">
        <v>0</v>
      </c>
      <c r="AG1034" s="7">
        <f>IF(Q1034&gt;0,RANK(Q1034,(N1034:P1034,Q1034:AE1034)),0)</f>
        <v>3</v>
      </c>
      <c r="AH1034" s="7">
        <f>IF(R1034&gt;0,RANK(R1034,(N1034:P1034,Q1034:AE1034)),0)</f>
        <v>0</v>
      </c>
      <c r="AI1034" s="7">
        <f>IF(T1034&gt;0,RANK(T1034,(N1034:P1034,Q1034:AE1034)),0)</f>
        <v>0</v>
      </c>
      <c r="AJ1034" s="7">
        <f>IF(S1034&gt;0,RANK(S1034,(N1034:P1034,Q1034:AE1034)),0)</f>
        <v>4</v>
      </c>
      <c r="AK1034" s="2">
        <f t="shared" si="412"/>
        <v>7.7717449164271266E-3</v>
      </c>
      <c r="AL1034" s="2">
        <f t="shared" si="413"/>
        <v>0</v>
      </c>
      <c r="AM1034" s="2">
        <f t="shared" si="414"/>
        <v>0</v>
      </c>
      <c r="AN1034" s="2">
        <f t="shared" si="415"/>
        <v>4.6843394016821034E-3</v>
      </c>
      <c r="AP1034" t="s">
        <v>868</v>
      </c>
      <c r="AQ1034" t="s">
        <v>1197</v>
      </c>
      <c r="AT1034" s="104">
        <v>26</v>
      </c>
      <c r="AU1034" s="102">
        <v>75</v>
      </c>
      <c r="AV1034" s="108">
        <f t="shared" si="416"/>
        <v>26075</v>
      </c>
      <c r="AX1034" s="7" t="s">
        <v>538</v>
      </c>
    </row>
    <row r="1035" spans="1:50" hidden="1" outlineLevel="1">
      <c r="A1035" t="s">
        <v>1614</v>
      </c>
      <c r="B1035" t="s">
        <v>1197</v>
      </c>
      <c r="C1035" s="1">
        <f t="shared" si="406"/>
        <v>74758</v>
      </c>
      <c r="D1035" s="7">
        <f>RANK(N1035,(N1035:P1035,Q1035:AE1035))</f>
        <v>1</v>
      </c>
      <c r="E1035" s="7">
        <f>RANK(O1035,(N1035:P1035,Q1035:AE1035))</f>
        <v>2</v>
      </c>
      <c r="F1035" s="7">
        <f>IF(P1035&gt;0,RANK(P1035,(N1035:P1035,Q1035:AE1035)),0)</f>
        <v>0</v>
      </c>
      <c r="G1035" s="1">
        <f t="shared" si="407"/>
        <v>4295</v>
      </c>
      <c r="H1035" s="2">
        <f t="shared" si="405"/>
        <v>5.7452045266058481E-2</v>
      </c>
      <c r="I1035" s="2"/>
      <c r="J1035" s="2">
        <f t="shared" si="408"/>
        <v>0.52288718264266032</v>
      </c>
      <c r="K1035" s="2">
        <f t="shared" si="409"/>
        <v>0.46543513737660186</v>
      </c>
      <c r="L1035" s="2">
        <f t="shared" si="410"/>
        <v>0</v>
      </c>
      <c r="M1035" s="2">
        <f t="shared" si="411"/>
        <v>1.1677679980737821E-2</v>
      </c>
      <c r="N1035" s="1">
        <v>39090</v>
      </c>
      <c r="O1035" s="1">
        <v>34795</v>
      </c>
      <c r="Q1035" s="1">
        <v>648</v>
      </c>
      <c r="S1035" s="1">
        <v>225</v>
      </c>
      <c r="AA1035" s="1">
        <v>0</v>
      </c>
      <c r="AG1035" s="7">
        <f>IF(Q1035&gt;0,RANK(Q1035,(N1035:P1035,Q1035:AE1035)),0)</f>
        <v>3</v>
      </c>
      <c r="AH1035" s="7">
        <f>IF(R1035&gt;0,RANK(R1035,(N1035:P1035,Q1035:AE1035)),0)</f>
        <v>0</v>
      </c>
      <c r="AI1035" s="7">
        <f>IF(T1035&gt;0,RANK(T1035,(N1035:P1035,Q1035:AE1035)),0)</f>
        <v>0</v>
      </c>
      <c r="AJ1035" s="7">
        <f>IF(S1035&gt;0,RANK(S1035,(N1035:P1035,Q1035:AE1035)),0)</f>
        <v>4</v>
      </c>
      <c r="AK1035" s="2">
        <f t="shared" si="412"/>
        <v>8.6679686454961338E-3</v>
      </c>
      <c r="AL1035" s="2">
        <f t="shared" si="413"/>
        <v>0</v>
      </c>
      <c r="AM1035" s="2">
        <f t="shared" si="414"/>
        <v>0</v>
      </c>
      <c r="AN1035" s="2">
        <f t="shared" si="415"/>
        <v>3.0097113352417133E-3</v>
      </c>
      <c r="AP1035" t="s">
        <v>1614</v>
      </c>
      <c r="AQ1035" t="s">
        <v>1197</v>
      </c>
      <c r="AT1035" s="104">
        <v>26</v>
      </c>
      <c r="AU1035" s="102">
        <v>77</v>
      </c>
      <c r="AV1035" s="108">
        <f t="shared" si="416"/>
        <v>26077</v>
      </c>
      <c r="AX1035" s="7" t="s">
        <v>538</v>
      </c>
    </row>
    <row r="1036" spans="1:50" hidden="1" outlineLevel="1">
      <c r="A1036" t="s">
        <v>1854</v>
      </c>
      <c r="B1036" t="s">
        <v>1197</v>
      </c>
      <c r="C1036" s="1">
        <f t="shared" si="406"/>
        <v>5316</v>
      </c>
      <c r="D1036" s="7">
        <f>RANK(N1036,(N1036:P1036,Q1036:AE1036))</f>
        <v>2</v>
      </c>
      <c r="E1036" s="7">
        <f>RANK(O1036,(N1036:P1036,Q1036:AE1036))</f>
        <v>1</v>
      </c>
      <c r="F1036" s="7">
        <f>IF(P1036&gt;0,RANK(P1036,(N1036:P1036,Q1036:AE1036)),0)</f>
        <v>0</v>
      </c>
      <c r="G1036" s="1">
        <f t="shared" si="407"/>
        <v>776</v>
      </c>
      <c r="H1036" s="2">
        <f t="shared" si="405"/>
        <v>0.14597441685477802</v>
      </c>
      <c r="I1036" s="2"/>
      <c r="J1036" s="2">
        <f t="shared" si="408"/>
        <v>0.42024078254326563</v>
      </c>
      <c r="K1036" s="2">
        <f t="shared" si="409"/>
        <v>0.56621519939804366</v>
      </c>
      <c r="L1036" s="2">
        <f t="shared" si="410"/>
        <v>0</v>
      </c>
      <c r="M1036" s="2">
        <f t="shared" si="411"/>
        <v>1.3544018058690654E-2</v>
      </c>
      <c r="N1036" s="1">
        <v>2234</v>
      </c>
      <c r="O1036" s="1">
        <v>3010</v>
      </c>
      <c r="Q1036" s="1">
        <v>39</v>
      </c>
      <c r="S1036" s="1">
        <v>33</v>
      </c>
      <c r="AA1036" s="1">
        <v>0</v>
      </c>
      <c r="AG1036" s="7">
        <f>IF(Q1036&gt;0,RANK(Q1036,(N1036:P1036,Q1036:AE1036)),0)</f>
        <v>3</v>
      </c>
      <c r="AH1036" s="7">
        <f>IF(R1036&gt;0,RANK(R1036,(N1036:P1036,Q1036:AE1036)),0)</f>
        <v>0</v>
      </c>
      <c r="AI1036" s="7">
        <f>IF(T1036&gt;0,RANK(T1036,(N1036:P1036,Q1036:AE1036)),0)</f>
        <v>0</v>
      </c>
      <c r="AJ1036" s="7">
        <f>IF(S1036&gt;0,RANK(S1036,(N1036:P1036,Q1036:AE1036)),0)</f>
        <v>4</v>
      </c>
      <c r="AK1036" s="2">
        <f t="shared" si="412"/>
        <v>7.3363431151241536E-3</v>
      </c>
      <c r="AL1036" s="2">
        <f t="shared" si="413"/>
        <v>0</v>
      </c>
      <c r="AM1036" s="2">
        <f t="shared" si="414"/>
        <v>0</v>
      </c>
      <c r="AN1036" s="2">
        <f t="shared" si="415"/>
        <v>6.207674943566591E-3</v>
      </c>
      <c r="AP1036" t="s">
        <v>1854</v>
      </c>
      <c r="AQ1036" t="s">
        <v>1197</v>
      </c>
      <c r="AT1036" s="104">
        <v>26</v>
      </c>
      <c r="AU1036" s="102">
        <v>79</v>
      </c>
      <c r="AV1036" s="108">
        <f t="shared" si="416"/>
        <v>26079</v>
      </c>
      <c r="AX1036" s="7" t="s">
        <v>538</v>
      </c>
    </row>
    <row r="1037" spans="1:50" hidden="1" outlineLevel="1">
      <c r="A1037" t="s">
        <v>568</v>
      </c>
      <c r="B1037" t="s">
        <v>1197</v>
      </c>
      <c r="C1037" s="1">
        <f t="shared" si="406"/>
        <v>194212</v>
      </c>
      <c r="D1037" s="7">
        <f>RANK(N1037,(N1037:P1037,Q1037:AE1037))</f>
        <v>2</v>
      </c>
      <c r="E1037" s="7">
        <f>RANK(O1037,(N1037:P1037,Q1037:AE1037))</f>
        <v>1</v>
      </c>
      <c r="F1037" s="7">
        <f>IF(P1037&gt;0,RANK(P1037,(N1037:P1037,Q1037:AE1037)),0)</f>
        <v>0</v>
      </c>
      <c r="G1037" s="1">
        <f t="shared" si="407"/>
        <v>42932</v>
      </c>
      <c r="H1037" s="2">
        <f t="shared" si="405"/>
        <v>0.22105740119045167</v>
      </c>
      <c r="I1037" s="2"/>
      <c r="J1037" s="2">
        <f t="shared" si="408"/>
        <v>0.38526455625810968</v>
      </c>
      <c r="K1037" s="2">
        <f t="shared" si="409"/>
        <v>0.60632195744856132</v>
      </c>
      <c r="L1037" s="2">
        <f t="shared" si="410"/>
        <v>0</v>
      </c>
      <c r="M1037" s="2">
        <f t="shared" si="411"/>
        <v>8.4134862933290533E-3</v>
      </c>
      <c r="N1037" s="1">
        <v>74823</v>
      </c>
      <c r="O1037" s="1">
        <v>117755</v>
      </c>
      <c r="Q1037" s="1">
        <v>1187</v>
      </c>
      <c r="S1037" s="1">
        <v>447</v>
      </c>
      <c r="AA1037" s="1">
        <v>0</v>
      </c>
      <c r="AG1037" s="7">
        <f>IF(Q1037&gt;0,RANK(Q1037,(N1037:P1037,Q1037:AE1037)),0)</f>
        <v>3</v>
      </c>
      <c r="AH1037" s="7">
        <f>IF(R1037&gt;0,RANK(R1037,(N1037:P1037,Q1037:AE1037)),0)</f>
        <v>0</v>
      </c>
      <c r="AI1037" s="7">
        <f>IF(T1037&gt;0,RANK(T1037,(N1037:P1037,Q1037:AE1037)),0)</f>
        <v>0</v>
      </c>
      <c r="AJ1037" s="7">
        <f>IF(S1037&gt;0,RANK(S1037,(N1037:P1037,Q1037:AE1037)),0)</f>
        <v>4</v>
      </c>
      <c r="AK1037" s="2">
        <f t="shared" si="412"/>
        <v>6.1118777418491133E-3</v>
      </c>
      <c r="AL1037" s="2">
        <f t="shared" si="413"/>
        <v>0</v>
      </c>
      <c r="AM1037" s="2">
        <f t="shared" si="414"/>
        <v>0</v>
      </c>
      <c r="AN1037" s="2">
        <f t="shared" si="415"/>
        <v>2.3016085514798263E-3</v>
      </c>
      <c r="AP1037" t="s">
        <v>568</v>
      </c>
      <c r="AQ1037" t="s">
        <v>1197</v>
      </c>
      <c r="AT1037" s="104">
        <v>26</v>
      </c>
      <c r="AU1037" s="102">
        <v>81</v>
      </c>
      <c r="AV1037" s="108">
        <f t="shared" si="416"/>
        <v>26081</v>
      </c>
      <c r="AX1037" s="7" t="s">
        <v>538</v>
      </c>
    </row>
    <row r="1038" spans="1:50" hidden="1" outlineLevel="1">
      <c r="A1038" t="s">
        <v>1855</v>
      </c>
      <c r="B1038" t="s">
        <v>1197</v>
      </c>
      <c r="C1038" s="1">
        <f t="shared" si="406"/>
        <v>1048</v>
      </c>
      <c r="D1038" s="7">
        <f>RANK(N1038,(N1038:P1038,Q1038:AE1038))</f>
        <v>2</v>
      </c>
      <c r="E1038" s="7">
        <f>RANK(O1038,(N1038:P1038,Q1038:AE1038))</f>
        <v>1</v>
      </c>
      <c r="F1038" s="7">
        <f>IF(P1038&gt;0,RANK(P1038,(N1038:P1038,Q1038:AE1038)),0)</f>
        <v>0</v>
      </c>
      <c r="G1038" s="1">
        <f t="shared" si="407"/>
        <v>63</v>
      </c>
      <c r="H1038" s="2">
        <f t="shared" si="405"/>
        <v>6.0114503816793896E-2</v>
      </c>
      <c r="I1038" s="2"/>
      <c r="J1038" s="2">
        <f t="shared" si="408"/>
        <v>0.45992366412213742</v>
      </c>
      <c r="K1038" s="2">
        <f t="shared" si="409"/>
        <v>0.52003816793893132</v>
      </c>
      <c r="L1038" s="2">
        <f t="shared" si="410"/>
        <v>0</v>
      </c>
      <c r="M1038" s="2">
        <f t="shared" si="411"/>
        <v>2.0038167938931317E-2</v>
      </c>
      <c r="N1038" s="1">
        <v>482</v>
      </c>
      <c r="O1038" s="1">
        <v>545</v>
      </c>
      <c r="Q1038" s="1">
        <v>17</v>
      </c>
      <c r="S1038" s="1">
        <v>4</v>
      </c>
      <c r="AA1038" s="1">
        <v>0</v>
      </c>
      <c r="AG1038" s="7">
        <f>IF(Q1038&gt;0,RANK(Q1038,(N1038:P1038,Q1038:AE1038)),0)</f>
        <v>3</v>
      </c>
      <c r="AH1038" s="7">
        <f>IF(R1038&gt;0,RANK(R1038,(N1038:P1038,Q1038:AE1038)),0)</f>
        <v>0</v>
      </c>
      <c r="AI1038" s="7">
        <f>IF(T1038&gt;0,RANK(T1038,(N1038:P1038,Q1038:AE1038)),0)</f>
        <v>0</v>
      </c>
      <c r="AJ1038" s="7">
        <f>IF(S1038&gt;0,RANK(S1038,(N1038:P1038,Q1038:AE1038)),0)</f>
        <v>4</v>
      </c>
      <c r="AK1038" s="2">
        <f t="shared" si="412"/>
        <v>1.6221374045801526E-2</v>
      </c>
      <c r="AL1038" s="2">
        <f t="shared" si="413"/>
        <v>0</v>
      </c>
      <c r="AM1038" s="2">
        <f t="shared" si="414"/>
        <v>0</v>
      </c>
      <c r="AN1038" s="2">
        <f t="shared" si="415"/>
        <v>3.8167938931297708E-3</v>
      </c>
      <c r="AP1038" t="s">
        <v>1855</v>
      </c>
      <c r="AQ1038" t="s">
        <v>1197</v>
      </c>
      <c r="AT1038" s="104">
        <v>26</v>
      </c>
      <c r="AU1038" s="102">
        <v>83</v>
      </c>
      <c r="AV1038" s="108">
        <f t="shared" si="416"/>
        <v>26083</v>
      </c>
      <c r="AX1038" s="7" t="s">
        <v>538</v>
      </c>
    </row>
    <row r="1039" spans="1:50" hidden="1" outlineLevel="1">
      <c r="A1039" t="s">
        <v>1665</v>
      </c>
      <c r="B1039" t="s">
        <v>1197</v>
      </c>
      <c r="C1039" s="1">
        <f t="shared" si="406"/>
        <v>3645</v>
      </c>
      <c r="D1039" s="7">
        <f>RANK(N1039,(N1039:P1039,Q1039:AE1039))</f>
        <v>1</v>
      </c>
      <c r="E1039" s="7">
        <f>RANK(O1039,(N1039:P1039,Q1039:AE1039))</f>
        <v>2</v>
      </c>
      <c r="F1039" s="7">
        <f>IF(P1039&gt;0,RANK(P1039,(N1039:P1039,Q1039:AE1039)),0)</f>
        <v>0</v>
      </c>
      <c r="G1039" s="1">
        <f t="shared" si="407"/>
        <v>233</v>
      </c>
      <c r="H1039" s="2">
        <f t="shared" si="405"/>
        <v>6.3923182441700963E-2</v>
      </c>
      <c r="I1039" s="2"/>
      <c r="J1039" s="2">
        <f t="shared" si="408"/>
        <v>0.52235939643347051</v>
      </c>
      <c r="K1039" s="2">
        <f t="shared" si="409"/>
        <v>0.45843621399176954</v>
      </c>
      <c r="L1039" s="2">
        <f t="shared" si="410"/>
        <v>0</v>
      </c>
      <c r="M1039" s="2">
        <f t="shared" si="411"/>
        <v>1.920438957475995E-2</v>
      </c>
      <c r="N1039" s="1">
        <v>1904</v>
      </c>
      <c r="O1039" s="1">
        <v>1671</v>
      </c>
      <c r="Q1039" s="1">
        <v>41</v>
      </c>
      <c r="S1039" s="1">
        <v>29</v>
      </c>
      <c r="AA1039" s="1">
        <v>0</v>
      </c>
      <c r="AG1039" s="7">
        <f>IF(Q1039&gt;0,RANK(Q1039,(N1039:P1039,Q1039:AE1039)),0)</f>
        <v>3</v>
      </c>
      <c r="AH1039" s="7">
        <f>IF(R1039&gt;0,RANK(R1039,(N1039:P1039,Q1039:AE1039)),0)</f>
        <v>0</v>
      </c>
      <c r="AI1039" s="7">
        <f>IF(T1039&gt;0,RANK(T1039,(N1039:P1039,Q1039:AE1039)),0)</f>
        <v>0</v>
      </c>
      <c r="AJ1039" s="7">
        <f>IF(S1039&gt;0,RANK(S1039,(N1039:P1039,Q1039:AE1039)),0)</f>
        <v>4</v>
      </c>
      <c r="AK1039" s="2">
        <f t="shared" si="412"/>
        <v>1.1248285322359396E-2</v>
      </c>
      <c r="AL1039" s="2">
        <f t="shared" si="413"/>
        <v>0</v>
      </c>
      <c r="AM1039" s="2">
        <f t="shared" si="414"/>
        <v>0</v>
      </c>
      <c r="AN1039" s="2">
        <f t="shared" si="415"/>
        <v>7.9561042524005487E-3</v>
      </c>
      <c r="AP1039" t="s">
        <v>1665</v>
      </c>
      <c r="AQ1039" t="s">
        <v>1197</v>
      </c>
      <c r="AT1039" s="104">
        <v>26</v>
      </c>
      <c r="AU1039" s="102">
        <v>85</v>
      </c>
      <c r="AV1039" s="108">
        <f t="shared" si="416"/>
        <v>26085</v>
      </c>
      <c r="AX1039" s="7" t="s">
        <v>538</v>
      </c>
    </row>
    <row r="1040" spans="1:50" hidden="1" outlineLevel="1">
      <c r="A1040" t="s">
        <v>2338</v>
      </c>
      <c r="B1040" t="s">
        <v>1197</v>
      </c>
      <c r="C1040" s="1">
        <f t="shared" si="406"/>
        <v>28891</v>
      </c>
      <c r="D1040" s="7">
        <f>RANK(N1040,(N1040:P1040,Q1040:AE1040))</f>
        <v>2</v>
      </c>
      <c r="E1040" s="7">
        <f>RANK(O1040,(N1040:P1040,Q1040:AE1040))</f>
        <v>1</v>
      </c>
      <c r="F1040" s="7">
        <f>IF(P1040&gt;0,RANK(P1040,(N1040:P1040,Q1040:AE1040)),0)</f>
        <v>0</v>
      </c>
      <c r="G1040" s="1">
        <f t="shared" si="407"/>
        <v>5656</v>
      </c>
      <c r="H1040" s="2">
        <f t="shared" si="405"/>
        <v>0.19577030909279705</v>
      </c>
      <c r="I1040" s="2"/>
      <c r="J1040" s="2">
        <f t="shared" si="408"/>
        <v>0.39403274376103287</v>
      </c>
      <c r="K1040" s="2">
        <f t="shared" si="409"/>
        <v>0.58980305285382995</v>
      </c>
      <c r="L1040" s="2">
        <f t="shared" si="410"/>
        <v>0</v>
      </c>
      <c r="M1040" s="2">
        <f t="shared" si="411"/>
        <v>1.6164203385137133E-2</v>
      </c>
      <c r="N1040" s="1">
        <v>11384</v>
      </c>
      <c r="O1040" s="1">
        <v>17040</v>
      </c>
      <c r="Q1040" s="1">
        <v>242</v>
      </c>
      <c r="S1040" s="1">
        <v>225</v>
      </c>
      <c r="AA1040" s="1">
        <v>0</v>
      </c>
      <c r="AG1040" s="7">
        <f>IF(Q1040&gt;0,RANK(Q1040,(N1040:P1040,Q1040:AE1040)),0)</f>
        <v>3</v>
      </c>
      <c r="AH1040" s="7">
        <f>IF(R1040&gt;0,RANK(R1040,(N1040:P1040,Q1040:AE1040)),0)</f>
        <v>0</v>
      </c>
      <c r="AI1040" s="7">
        <f>IF(T1040&gt;0,RANK(T1040,(N1040:P1040,Q1040:AE1040)),0)</f>
        <v>0</v>
      </c>
      <c r="AJ1040" s="7">
        <f>IF(S1040&gt;0,RANK(S1040,(N1040:P1040,Q1040:AE1040)),0)</f>
        <v>4</v>
      </c>
      <c r="AK1040" s="2">
        <f t="shared" si="412"/>
        <v>8.3763109618912469E-3</v>
      </c>
      <c r="AL1040" s="2">
        <f t="shared" si="413"/>
        <v>0</v>
      </c>
      <c r="AM1040" s="2">
        <f t="shared" si="414"/>
        <v>0</v>
      </c>
      <c r="AN1040" s="2">
        <f t="shared" si="415"/>
        <v>7.7878924232459932E-3</v>
      </c>
      <c r="AP1040" t="s">
        <v>2338</v>
      </c>
      <c r="AQ1040" t="s">
        <v>1197</v>
      </c>
      <c r="AT1040" s="104">
        <v>26</v>
      </c>
      <c r="AU1040" s="102">
        <v>87</v>
      </c>
      <c r="AV1040" s="108">
        <f t="shared" si="416"/>
        <v>26087</v>
      </c>
      <c r="AX1040" s="7" t="s">
        <v>538</v>
      </c>
    </row>
    <row r="1041" spans="1:50" hidden="1" outlineLevel="1">
      <c r="A1041" t="s">
        <v>2339</v>
      </c>
      <c r="B1041" t="s">
        <v>1197</v>
      </c>
      <c r="C1041" s="1">
        <f t="shared" si="406"/>
        <v>9875</v>
      </c>
      <c r="D1041" s="7">
        <f>RANK(N1041,(N1041:P1041,Q1041:AE1041))</f>
        <v>2</v>
      </c>
      <c r="E1041" s="7">
        <f>RANK(O1041,(N1041:P1041,Q1041:AE1041))</f>
        <v>1</v>
      </c>
      <c r="F1041" s="7">
        <f>IF(P1041&gt;0,RANK(P1041,(N1041:P1041,Q1041:AE1041)),0)</f>
        <v>0</v>
      </c>
      <c r="G1041" s="1">
        <f t="shared" si="407"/>
        <v>1260</v>
      </c>
      <c r="H1041" s="2">
        <f t="shared" si="405"/>
        <v>0.12759493670886077</v>
      </c>
      <c r="I1041" s="2"/>
      <c r="J1041" s="2">
        <f t="shared" si="408"/>
        <v>0.42946835443037973</v>
      </c>
      <c r="K1041" s="2">
        <f t="shared" si="409"/>
        <v>0.55706329113924047</v>
      </c>
      <c r="L1041" s="2">
        <f t="shared" si="410"/>
        <v>0</v>
      </c>
      <c r="M1041" s="2">
        <f t="shared" si="411"/>
        <v>1.3468354430379859E-2</v>
      </c>
      <c r="N1041" s="1">
        <v>4241</v>
      </c>
      <c r="O1041" s="1">
        <v>5501</v>
      </c>
      <c r="Q1041" s="1">
        <v>105</v>
      </c>
      <c r="S1041" s="1">
        <v>28</v>
      </c>
      <c r="AA1041" s="1">
        <v>0</v>
      </c>
      <c r="AG1041" s="7">
        <f>IF(Q1041&gt;0,RANK(Q1041,(N1041:P1041,Q1041:AE1041)),0)</f>
        <v>3</v>
      </c>
      <c r="AH1041" s="7">
        <f>IF(R1041&gt;0,RANK(R1041,(N1041:P1041,Q1041:AE1041)),0)</f>
        <v>0</v>
      </c>
      <c r="AI1041" s="7">
        <f>IF(T1041&gt;0,RANK(T1041,(N1041:P1041,Q1041:AE1041)),0)</f>
        <v>0</v>
      </c>
      <c r="AJ1041" s="7">
        <f>IF(S1041&gt;0,RANK(S1041,(N1041:P1041,Q1041:AE1041)),0)</f>
        <v>4</v>
      </c>
      <c r="AK1041" s="2">
        <f t="shared" si="412"/>
        <v>1.0632911392405063E-2</v>
      </c>
      <c r="AL1041" s="2">
        <f t="shared" si="413"/>
        <v>0</v>
      </c>
      <c r="AM1041" s="2">
        <f t="shared" si="414"/>
        <v>0</v>
      </c>
      <c r="AN1041" s="2">
        <f t="shared" si="415"/>
        <v>2.8354430379746837E-3</v>
      </c>
      <c r="AP1041" t="s">
        <v>2339</v>
      </c>
      <c r="AQ1041" t="s">
        <v>1197</v>
      </c>
      <c r="AT1041" s="104">
        <v>26</v>
      </c>
      <c r="AU1041" s="102">
        <v>89</v>
      </c>
      <c r="AV1041" s="108">
        <f t="shared" si="416"/>
        <v>26089</v>
      </c>
      <c r="AX1041" s="7" t="s">
        <v>538</v>
      </c>
    </row>
    <row r="1042" spans="1:50" hidden="1" outlineLevel="1">
      <c r="A1042" t="s">
        <v>2240</v>
      </c>
      <c r="B1042" t="s">
        <v>1197</v>
      </c>
      <c r="C1042" s="1">
        <f t="shared" si="406"/>
        <v>28251</v>
      </c>
      <c r="D1042" s="7">
        <f>RANK(N1042,(N1042:P1042,Q1042:AE1042))</f>
        <v>2</v>
      </c>
      <c r="E1042" s="7">
        <f>RANK(O1042,(N1042:P1042,Q1042:AE1042))</f>
        <v>1</v>
      </c>
      <c r="F1042" s="7">
        <f>IF(P1042&gt;0,RANK(P1042,(N1042:P1042,Q1042:AE1042)),0)</f>
        <v>0</v>
      </c>
      <c r="G1042" s="1">
        <f t="shared" si="407"/>
        <v>1336</v>
      </c>
      <c r="H1042" s="2">
        <f t="shared" si="405"/>
        <v>4.7290361403136173E-2</v>
      </c>
      <c r="I1042" s="2"/>
      <c r="J1042" s="2">
        <f t="shared" si="408"/>
        <v>0.47127535308484653</v>
      </c>
      <c r="K1042" s="2">
        <f t="shared" si="409"/>
        <v>0.51856571448798272</v>
      </c>
      <c r="L1042" s="2">
        <f t="shared" si="410"/>
        <v>0</v>
      </c>
      <c r="M1042" s="2">
        <f t="shared" si="411"/>
        <v>1.0158932427170697E-2</v>
      </c>
      <c r="N1042" s="1">
        <v>13314</v>
      </c>
      <c r="O1042" s="1">
        <v>14650</v>
      </c>
      <c r="Q1042" s="1">
        <v>176</v>
      </c>
      <c r="S1042" s="1">
        <v>111</v>
      </c>
      <c r="AA1042" s="1">
        <v>0</v>
      </c>
      <c r="AG1042" s="7">
        <f>IF(Q1042&gt;0,RANK(Q1042,(N1042:P1042,Q1042:AE1042)),0)</f>
        <v>3</v>
      </c>
      <c r="AH1042" s="7">
        <f>IF(R1042&gt;0,RANK(R1042,(N1042:P1042,Q1042:AE1042)),0)</f>
        <v>0</v>
      </c>
      <c r="AI1042" s="7">
        <f>IF(T1042&gt;0,RANK(T1042,(N1042:P1042,Q1042:AE1042)),0)</f>
        <v>0</v>
      </c>
      <c r="AJ1042" s="7">
        <f>IF(S1042&gt;0,RANK(S1042,(N1042:P1042,Q1042:AE1042)),0)</f>
        <v>4</v>
      </c>
      <c r="AK1042" s="2">
        <f t="shared" si="412"/>
        <v>6.2298679692754239E-3</v>
      </c>
      <c r="AL1042" s="2">
        <f t="shared" si="413"/>
        <v>0</v>
      </c>
      <c r="AM1042" s="2">
        <f t="shared" si="414"/>
        <v>0</v>
      </c>
      <c r="AN1042" s="2">
        <f t="shared" si="415"/>
        <v>3.9290644578952958E-3</v>
      </c>
      <c r="AP1042" t="s">
        <v>2240</v>
      </c>
      <c r="AQ1042" t="s">
        <v>1197</v>
      </c>
      <c r="AT1042" s="104">
        <v>26</v>
      </c>
      <c r="AU1042" s="102">
        <v>91</v>
      </c>
      <c r="AV1042" s="108">
        <f t="shared" si="416"/>
        <v>26091</v>
      </c>
      <c r="AX1042" s="7" t="s">
        <v>538</v>
      </c>
    </row>
    <row r="1043" spans="1:50" hidden="1" outlineLevel="1">
      <c r="A1043" t="s">
        <v>1507</v>
      </c>
      <c r="B1043" t="s">
        <v>1197</v>
      </c>
      <c r="C1043" s="1">
        <f t="shared" si="406"/>
        <v>59330</v>
      </c>
      <c r="D1043" s="7">
        <f>RANK(N1043,(N1043:P1043,Q1043:AE1043))</f>
        <v>2</v>
      </c>
      <c r="E1043" s="7">
        <f>RANK(O1043,(N1043:P1043,Q1043:AE1043))</f>
        <v>1</v>
      </c>
      <c r="F1043" s="7">
        <f>IF(P1043&gt;0,RANK(P1043,(N1043:P1043,Q1043:AE1043)),0)</f>
        <v>0</v>
      </c>
      <c r="G1043" s="1">
        <f t="shared" si="407"/>
        <v>14693</v>
      </c>
      <c r="H1043" s="2">
        <f t="shared" si="405"/>
        <v>0.24764874431147818</v>
      </c>
      <c r="I1043" s="2"/>
      <c r="J1043" s="2">
        <f t="shared" si="408"/>
        <v>0.37090847800438226</v>
      </c>
      <c r="K1043" s="2">
        <f t="shared" si="409"/>
        <v>0.61855722231586041</v>
      </c>
      <c r="L1043" s="2">
        <f t="shared" si="410"/>
        <v>0</v>
      </c>
      <c r="M1043" s="2">
        <f t="shared" si="411"/>
        <v>1.0534299679757275E-2</v>
      </c>
      <c r="N1043" s="1">
        <v>22006</v>
      </c>
      <c r="O1043" s="1">
        <v>36699</v>
      </c>
      <c r="Q1043" s="1">
        <v>419</v>
      </c>
      <c r="S1043" s="1">
        <v>206</v>
      </c>
      <c r="AA1043" s="1">
        <v>0</v>
      </c>
      <c r="AG1043" s="7">
        <f>IF(Q1043&gt;0,RANK(Q1043,(N1043:P1043,Q1043:AE1043)),0)</f>
        <v>3</v>
      </c>
      <c r="AH1043" s="7">
        <f>IF(R1043&gt;0,RANK(R1043,(N1043:P1043,Q1043:AE1043)),0)</f>
        <v>0</v>
      </c>
      <c r="AI1043" s="7">
        <f>IF(T1043&gt;0,RANK(T1043,(N1043:P1043,Q1043:AE1043)),0)</f>
        <v>0</v>
      </c>
      <c r="AJ1043" s="7">
        <f>IF(S1043&gt;0,RANK(S1043,(N1043:P1043,Q1043:AE1043)),0)</f>
        <v>4</v>
      </c>
      <c r="AK1043" s="2">
        <f t="shared" si="412"/>
        <v>7.0621945053092874E-3</v>
      </c>
      <c r="AL1043" s="2">
        <f t="shared" si="413"/>
        <v>0</v>
      </c>
      <c r="AM1043" s="2">
        <f t="shared" si="414"/>
        <v>0</v>
      </c>
      <c r="AN1043" s="2">
        <f t="shared" si="415"/>
        <v>3.4721051744480026E-3</v>
      </c>
      <c r="AP1043" t="s">
        <v>1507</v>
      </c>
      <c r="AQ1043" t="s">
        <v>1197</v>
      </c>
      <c r="AT1043" s="104">
        <v>26</v>
      </c>
      <c r="AU1043" s="102">
        <v>93</v>
      </c>
      <c r="AV1043" s="108">
        <f t="shared" si="416"/>
        <v>26093</v>
      </c>
      <c r="AX1043" s="7" t="s">
        <v>538</v>
      </c>
    </row>
    <row r="1044" spans="1:50" hidden="1" outlineLevel="1">
      <c r="A1044" t="s">
        <v>2902</v>
      </c>
      <c r="B1044" t="s">
        <v>1197</v>
      </c>
      <c r="C1044" s="1">
        <f t="shared" si="406"/>
        <v>1944</v>
      </c>
      <c r="D1044" s="7">
        <f>RANK(N1044,(N1044:P1044,Q1044:AE1044))</f>
        <v>1</v>
      </c>
      <c r="E1044" s="7">
        <f>RANK(O1044,(N1044:P1044,Q1044:AE1044))</f>
        <v>2</v>
      </c>
      <c r="F1044" s="7">
        <f>IF(P1044&gt;0,RANK(P1044,(N1044:P1044,Q1044:AE1044)),0)</f>
        <v>0</v>
      </c>
      <c r="G1044" s="1">
        <f t="shared" si="407"/>
        <v>127</v>
      </c>
      <c r="H1044" s="2">
        <f t="shared" si="405"/>
        <v>6.5329218106995879E-2</v>
      </c>
      <c r="I1044" s="2"/>
      <c r="J1044" s="2">
        <f t="shared" si="408"/>
        <v>0.52263374485596703</v>
      </c>
      <c r="K1044" s="2">
        <f t="shared" si="409"/>
        <v>0.45730452674897121</v>
      </c>
      <c r="L1044" s="2">
        <f t="shared" si="410"/>
        <v>0</v>
      </c>
      <c r="M1044" s="2">
        <f t="shared" si="411"/>
        <v>2.0061728395061762E-2</v>
      </c>
      <c r="N1044" s="1">
        <v>1016</v>
      </c>
      <c r="O1044" s="1">
        <v>889</v>
      </c>
      <c r="Q1044" s="1">
        <v>24</v>
      </c>
      <c r="S1044" s="1">
        <v>15</v>
      </c>
      <c r="AA1044" s="1">
        <v>0</v>
      </c>
      <c r="AG1044" s="7">
        <f>IF(Q1044&gt;0,RANK(Q1044,(N1044:P1044,Q1044:AE1044)),0)</f>
        <v>3</v>
      </c>
      <c r="AH1044" s="7">
        <f>IF(R1044&gt;0,RANK(R1044,(N1044:P1044,Q1044:AE1044)),0)</f>
        <v>0</v>
      </c>
      <c r="AI1044" s="7">
        <f>IF(T1044&gt;0,RANK(T1044,(N1044:P1044,Q1044:AE1044)),0)</f>
        <v>0</v>
      </c>
      <c r="AJ1044" s="7">
        <f>IF(S1044&gt;0,RANK(S1044,(N1044:P1044,Q1044:AE1044)),0)</f>
        <v>4</v>
      </c>
      <c r="AK1044" s="2">
        <f t="shared" si="412"/>
        <v>1.2345679012345678E-2</v>
      </c>
      <c r="AL1044" s="2">
        <f t="shared" si="413"/>
        <v>0</v>
      </c>
      <c r="AM1044" s="2">
        <f t="shared" si="414"/>
        <v>0</v>
      </c>
      <c r="AN1044" s="2">
        <f t="shared" si="415"/>
        <v>7.716049382716049E-3</v>
      </c>
      <c r="AP1044" t="s">
        <v>2902</v>
      </c>
      <c r="AQ1044" t="s">
        <v>1197</v>
      </c>
      <c r="AT1044" s="104">
        <v>26</v>
      </c>
      <c r="AU1044" s="102">
        <v>95</v>
      </c>
      <c r="AV1044" s="108">
        <f t="shared" si="416"/>
        <v>26095</v>
      </c>
      <c r="AX1044" s="7" t="s">
        <v>538</v>
      </c>
    </row>
    <row r="1045" spans="1:50" hidden="1" outlineLevel="1">
      <c r="A1045" t="s">
        <v>2903</v>
      </c>
      <c r="B1045" t="s">
        <v>1197</v>
      </c>
      <c r="C1045" s="1">
        <f t="shared" si="406"/>
        <v>4666</v>
      </c>
      <c r="D1045" s="7">
        <f>RANK(N1045,(N1045:P1045,Q1045:AE1045))</f>
        <v>2</v>
      </c>
      <c r="E1045" s="7">
        <f>RANK(O1045,(N1045:P1045,Q1045:AE1045))</f>
        <v>1</v>
      </c>
      <c r="F1045" s="7">
        <f>IF(P1045&gt;0,RANK(P1045,(N1045:P1045,Q1045:AE1045)),0)</f>
        <v>0</v>
      </c>
      <c r="G1045" s="1">
        <f t="shared" si="407"/>
        <v>219</v>
      </c>
      <c r="H1045" s="2">
        <f t="shared" si="405"/>
        <v>4.6935276468066868E-2</v>
      </c>
      <c r="I1045" s="2"/>
      <c r="J1045" s="2">
        <f t="shared" si="408"/>
        <v>0.47278182597513929</v>
      </c>
      <c r="K1045" s="2">
        <f t="shared" si="409"/>
        <v>0.51971710244320612</v>
      </c>
      <c r="L1045" s="2">
        <f t="shared" si="410"/>
        <v>0</v>
      </c>
      <c r="M1045" s="2">
        <f t="shared" si="411"/>
        <v>7.5010715816545837E-3</v>
      </c>
      <c r="N1045" s="1">
        <v>2206</v>
      </c>
      <c r="O1045" s="1">
        <v>2425</v>
      </c>
      <c r="Q1045" s="1">
        <v>23</v>
      </c>
      <c r="S1045" s="1">
        <v>12</v>
      </c>
      <c r="AA1045" s="1">
        <v>0</v>
      </c>
      <c r="AG1045" s="7">
        <f>IF(Q1045&gt;0,RANK(Q1045,(N1045:P1045,Q1045:AE1045)),0)</f>
        <v>3</v>
      </c>
      <c r="AH1045" s="7">
        <f>IF(R1045&gt;0,RANK(R1045,(N1045:P1045,Q1045:AE1045)),0)</f>
        <v>0</v>
      </c>
      <c r="AI1045" s="7">
        <f>IF(T1045&gt;0,RANK(T1045,(N1045:P1045,Q1045:AE1045)),0)</f>
        <v>0</v>
      </c>
      <c r="AJ1045" s="7">
        <f>IF(S1045&gt;0,RANK(S1045,(N1045:P1045,Q1045:AE1045)),0)</f>
        <v>4</v>
      </c>
      <c r="AK1045" s="2">
        <f t="shared" si="412"/>
        <v>4.9292756108015433E-3</v>
      </c>
      <c r="AL1045" s="2">
        <f t="shared" si="413"/>
        <v>0</v>
      </c>
      <c r="AM1045" s="2">
        <f t="shared" si="414"/>
        <v>0</v>
      </c>
      <c r="AN1045" s="2">
        <f t="shared" si="415"/>
        <v>2.5717959708529792E-3</v>
      </c>
      <c r="AP1045" t="s">
        <v>2903</v>
      </c>
      <c r="AQ1045" t="s">
        <v>1197</v>
      </c>
      <c r="AT1045" s="104">
        <v>26</v>
      </c>
      <c r="AU1045" s="102">
        <v>97</v>
      </c>
      <c r="AV1045" s="108">
        <f t="shared" si="416"/>
        <v>26097</v>
      </c>
      <c r="AX1045" s="7" t="s">
        <v>538</v>
      </c>
    </row>
    <row r="1046" spans="1:50" hidden="1" outlineLevel="1">
      <c r="A1046" t="s">
        <v>2292</v>
      </c>
      <c r="B1046" t="s">
        <v>1197</v>
      </c>
      <c r="C1046" s="1">
        <f t="shared" si="406"/>
        <v>256730</v>
      </c>
      <c r="D1046" s="7">
        <f>RANK(N1046,(N1046:P1046,Q1046:AE1046))</f>
        <v>2</v>
      </c>
      <c r="E1046" s="7">
        <f>RANK(O1046,(N1046:P1046,Q1046:AE1046))</f>
        <v>1</v>
      </c>
      <c r="F1046" s="7">
        <f>IF(P1046&gt;0,RANK(P1046,(N1046:P1046,Q1046:AE1046)),0)</f>
        <v>0</v>
      </c>
      <c r="G1046" s="1">
        <f t="shared" si="407"/>
        <v>11518</v>
      </c>
      <c r="H1046" s="2">
        <f t="shared" si="405"/>
        <v>4.4864254274919177E-2</v>
      </c>
      <c r="I1046" s="2"/>
      <c r="J1046" s="2">
        <f t="shared" si="408"/>
        <v>0.47156545787403109</v>
      </c>
      <c r="K1046" s="2">
        <f t="shared" si="409"/>
        <v>0.51642971214895028</v>
      </c>
      <c r="L1046" s="2">
        <f t="shared" si="410"/>
        <v>0</v>
      </c>
      <c r="M1046" s="2">
        <f t="shared" si="411"/>
        <v>1.2004829977018572E-2</v>
      </c>
      <c r="N1046" s="1">
        <v>121065</v>
      </c>
      <c r="O1046" s="1">
        <v>132583</v>
      </c>
      <c r="Q1046" s="1">
        <v>1969</v>
      </c>
      <c r="S1046" s="1">
        <v>1113</v>
      </c>
      <c r="AA1046" s="1">
        <v>0</v>
      </c>
      <c r="AG1046" s="7">
        <f>IF(Q1046&gt;0,RANK(Q1046,(N1046:P1046,Q1046:AE1046)),0)</f>
        <v>3</v>
      </c>
      <c r="AH1046" s="7">
        <f>IF(R1046&gt;0,RANK(R1046,(N1046:P1046,Q1046:AE1046)),0)</f>
        <v>0</v>
      </c>
      <c r="AI1046" s="7">
        <f>IF(T1046&gt;0,RANK(T1046,(N1046:P1046,Q1046:AE1046)),0)</f>
        <v>0</v>
      </c>
      <c r="AJ1046" s="7">
        <f>IF(S1046&gt;0,RANK(S1046,(N1046:P1046,Q1046:AE1046)),0)</f>
        <v>4</v>
      </c>
      <c r="AK1046" s="2">
        <f t="shared" si="412"/>
        <v>7.6695360884976435E-3</v>
      </c>
      <c r="AL1046" s="2">
        <f t="shared" si="413"/>
        <v>0</v>
      </c>
      <c r="AM1046" s="2">
        <f t="shared" si="414"/>
        <v>0</v>
      </c>
      <c r="AN1046" s="2">
        <f t="shared" si="415"/>
        <v>4.3352938885210142E-3</v>
      </c>
      <c r="AP1046" t="s">
        <v>2292</v>
      </c>
      <c r="AQ1046" t="s">
        <v>1197</v>
      </c>
      <c r="AT1046" s="104">
        <v>26</v>
      </c>
      <c r="AU1046" s="102">
        <v>99</v>
      </c>
      <c r="AV1046" s="108">
        <f t="shared" si="416"/>
        <v>26099</v>
      </c>
      <c r="AX1046" s="7" t="s">
        <v>538</v>
      </c>
    </row>
    <row r="1047" spans="1:50" hidden="1" outlineLevel="1">
      <c r="A1047" t="s">
        <v>2293</v>
      </c>
      <c r="B1047" t="s">
        <v>1197</v>
      </c>
      <c r="C1047" s="1">
        <f t="shared" si="406"/>
        <v>8900</v>
      </c>
      <c r="D1047" s="7">
        <f>RANK(N1047,(N1047:P1047,Q1047:AE1047))</f>
        <v>2</v>
      </c>
      <c r="E1047" s="7">
        <f>RANK(O1047,(N1047:P1047,Q1047:AE1047))</f>
        <v>1</v>
      </c>
      <c r="F1047" s="7">
        <f>IF(P1047&gt;0,RANK(P1047,(N1047:P1047,Q1047:AE1047)),0)</f>
        <v>0</v>
      </c>
      <c r="G1047" s="1">
        <f t="shared" si="407"/>
        <v>12</v>
      </c>
      <c r="H1047" s="2">
        <f t="shared" si="405"/>
        <v>1.348314606741573E-3</v>
      </c>
      <c r="I1047" s="2"/>
      <c r="J1047" s="2">
        <f t="shared" si="408"/>
        <v>0.49314606741573036</v>
      </c>
      <c r="K1047" s="2">
        <f t="shared" si="409"/>
        <v>0.49449438202247192</v>
      </c>
      <c r="L1047" s="2">
        <f t="shared" si="410"/>
        <v>0</v>
      </c>
      <c r="M1047" s="2">
        <f t="shared" si="411"/>
        <v>1.2359550561797661E-2</v>
      </c>
      <c r="N1047" s="1">
        <v>4389</v>
      </c>
      <c r="O1047" s="1">
        <v>4401</v>
      </c>
      <c r="Q1047" s="1">
        <v>59</v>
      </c>
      <c r="S1047" s="1">
        <v>51</v>
      </c>
      <c r="AA1047" s="1">
        <v>0</v>
      </c>
      <c r="AG1047" s="7">
        <f>IF(Q1047&gt;0,RANK(Q1047,(N1047:P1047,Q1047:AE1047)),0)</f>
        <v>3</v>
      </c>
      <c r="AH1047" s="7">
        <f>IF(R1047&gt;0,RANK(R1047,(N1047:P1047,Q1047:AE1047)),0)</f>
        <v>0</v>
      </c>
      <c r="AI1047" s="7">
        <f>IF(T1047&gt;0,RANK(T1047,(N1047:P1047,Q1047:AE1047)),0)</f>
        <v>0</v>
      </c>
      <c r="AJ1047" s="7">
        <f>IF(S1047&gt;0,RANK(S1047,(N1047:P1047,Q1047:AE1047)),0)</f>
        <v>4</v>
      </c>
      <c r="AK1047" s="2">
        <f t="shared" si="412"/>
        <v>6.6292134831460675E-3</v>
      </c>
      <c r="AL1047" s="2">
        <f t="shared" si="413"/>
        <v>0</v>
      </c>
      <c r="AM1047" s="2">
        <f t="shared" si="414"/>
        <v>0</v>
      </c>
      <c r="AN1047" s="2">
        <f t="shared" si="415"/>
        <v>5.7303370786516853E-3</v>
      </c>
      <c r="AP1047" t="s">
        <v>2293</v>
      </c>
      <c r="AQ1047" t="s">
        <v>1197</v>
      </c>
      <c r="AT1047" s="104">
        <v>26</v>
      </c>
      <c r="AU1047" s="102">
        <v>101</v>
      </c>
      <c r="AV1047" s="108">
        <f t="shared" si="416"/>
        <v>26101</v>
      </c>
      <c r="AX1047" s="7" t="s">
        <v>538</v>
      </c>
    </row>
    <row r="1048" spans="1:50" hidden="1" outlineLevel="1">
      <c r="A1048" t="s">
        <v>2146</v>
      </c>
      <c r="B1048" t="s">
        <v>1197</v>
      </c>
      <c r="C1048" s="1">
        <f t="shared" si="406"/>
        <v>22150</v>
      </c>
      <c r="D1048" s="7">
        <f>RANK(N1048,(N1048:P1048,Q1048:AE1048))</f>
        <v>1</v>
      </c>
      <c r="E1048" s="7">
        <f>RANK(O1048,(N1048:P1048,Q1048:AE1048))</f>
        <v>2</v>
      </c>
      <c r="F1048" s="7">
        <f>IF(P1048&gt;0,RANK(P1048,(N1048:P1048,Q1048:AE1048)),0)</f>
        <v>0</v>
      </c>
      <c r="G1048" s="1">
        <f t="shared" si="407"/>
        <v>3873</v>
      </c>
      <c r="H1048" s="2">
        <f t="shared" si="405"/>
        <v>0.17485327313769752</v>
      </c>
      <c r="I1048" s="2"/>
      <c r="J1048" s="2">
        <f t="shared" si="408"/>
        <v>0.57693002257336345</v>
      </c>
      <c r="K1048" s="2">
        <f t="shared" si="409"/>
        <v>0.4020767494356659</v>
      </c>
      <c r="L1048" s="2">
        <f t="shared" si="410"/>
        <v>0</v>
      </c>
      <c r="M1048" s="2">
        <f t="shared" si="411"/>
        <v>2.0993227990970642E-2</v>
      </c>
      <c r="N1048" s="1">
        <v>12779</v>
      </c>
      <c r="O1048" s="1">
        <v>8906</v>
      </c>
      <c r="Q1048" s="1">
        <v>337</v>
      </c>
      <c r="S1048" s="1">
        <v>128</v>
      </c>
      <c r="AA1048" s="1">
        <v>0</v>
      </c>
      <c r="AG1048" s="7">
        <f>IF(Q1048&gt;0,RANK(Q1048,(N1048:P1048,Q1048:AE1048)),0)</f>
        <v>3</v>
      </c>
      <c r="AH1048" s="7">
        <f>IF(R1048&gt;0,RANK(R1048,(N1048:P1048,Q1048:AE1048)),0)</f>
        <v>0</v>
      </c>
      <c r="AI1048" s="7">
        <f>IF(T1048&gt;0,RANK(T1048,(N1048:P1048,Q1048:AE1048)),0)</f>
        <v>0</v>
      </c>
      <c r="AJ1048" s="7">
        <f>IF(S1048&gt;0,RANK(S1048,(N1048:P1048,Q1048:AE1048)),0)</f>
        <v>4</v>
      </c>
      <c r="AK1048" s="2">
        <f t="shared" si="412"/>
        <v>1.5214446952595937E-2</v>
      </c>
      <c r="AL1048" s="2">
        <f t="shared" si="413"/>
        <v>0</v>
      </c>
      <c r="AM1048" s="2">
        <f t="shared" si="414"/>
        <v>0</v>
      </c>
      <c r="AN1048" s="2">
        <f t="shared" si="415"/>
        <v>5.7787810383747177E-3</v>
      </c>
      <c r="AP1048" t="s">
        <v>2146</v>
      </c>
      <c r="AQ1048" t="s">
        <v>1197</v>
      </c>
      <c r="AT1048" s="104">
        <v>26</v>
      </c>
      <c r="AU1048" s="102">
        <v>103</v>
      </c>
      <c r="AV1048" s="108">
        <f t="shared" si="416"/>
        <v>26103</v>
      </c>
      <c r="AX1048" s="7" t="s">
        <v>538</v>
      </c>
    </row>
    <row r="1049" spans="1:50" hidden="1" outlineLevel="1">
      <c r="A1049" t="s">
        <v>887</v>
      </c>
      <c r="B1049" t="s">
        <v>1197</v>
      </c>
      <c r="C1049" s="1">
        <f t="shared" si="406"/>
        <v>10536</v>
      </c>
      <c r="D1049" s="7">
        <f>RANK(N1049,(N1049:P1049,Q1049:AE1049))</f>
        <v>2</v>
      </c>
      <c r="E1049" s="7">
        <f>RANK(O1049,(N1049:P1049,Q1049:AE1049))</f>
        <v>1</v>
      </c>
      <c r="F1049" s="7">
        <f>IF(P1049&gt;0,RANK(P1049,(N1049:P1049,Q1049:AE1049)),0)</f>
        <v>0</v>
      </c>
      <c r="G1049" s="1">
        <f t="shared" si="407"/>
        <v>792</v>
      </c>
      <c r="H1049" s="2">
        <f t="shared" si="405"/>
        <v>7.5170842824601361E-2</v>
      </c>
      <c r="I1049" s="2"/>
      <c r="J1049" s="2">
        <f t="shared" si="408"/>
        <v>0.45577069096431283</v>
      </c>
      <c r="K1049" s="2">
        <f t="shared" si="409"/>
        <v>0.53094153378891418</v>
      </c>
      <c r="L1049" s="2">
        <f t="shared" si="410"/>
        <v>0</v>
      </c>
      <c r="M1049" s="2">
        <f t="shared" si="411"/>
        <v>1.3287775246772937E-2</v>
      </c>
      <c r="N1049" s="1">
        <v>4802</v>
      </c>
      <c r="O1049" s="1">
        <v>5594</v>
      </c>
      <c r="Q1049" s="1">
        <v>93</v>
      </c>
      <c r="S1049" s="1">
        <v>47</v>
      </c>
      <c r="AA1049" s="1">
        <v>0</v>
      </c>
      <c r="AG1049" s="7">
        <f>IF(Q1049&gt;0,RANK(Q1049,(N1049:P1049,Q1049:AE1049)),0)</f>
        <v>3</v>
      </c>
      <c r="AH1049" s="7">
        <f>IF(R1049&gt;0,RANK(R1049,(N1049:P1049,Q1049:AE1049)),0)</f>
        <v>0</v>
      </c>
      <c r="AI1049" s="7">
        <f>IF(T1049&gt;0,RANK(T1049,(N1049:P1049,Q1049:AE1049)),0)</f>
        <v>0</v>
      </c>
      <c r="AJ1049" s="7">
        <f>IF(S1049&gt;0,RANK(S1049,(N1049:P1049,Q1049:AE1049)),0)</f>
        <v>4</v>
      </c>
      <c r="AK1049" s="2">
        <f t="shared" si="412"/>
        <v>8.8268792710706149E-3</v>
      </c>
      <c r="AL1049" s="2">
        <f t="shared" si="413"/>
        <v>0</v>
      </c>
      <c r="AM1049" s="2">
        <f t="shared" si="414"/>
        <v>0</v>
      </c>
      <c r="AN1049" s="2">
        <f t="shared" si="415"/>
        <v>4.4608959757023534E-3</v>
      </c>
      <c r="AP1049" t="s">
        <v>887</v>
      </c>
      <c r="AQ1049" t="s">
        <v>1197</v>
      </c>
      <c r="AT1049" s="104">
        <v>26</v>
      </c>
      <c r="AU1049" s="102">
        <v>105</v>
      </c>
      <c r="AV1049" s="108">
        <f t="shared" si="416"/>
        <v>26105</v>
      </c>
      <c r="AX1049" s="7" t="s">
        <v>538</v>
      </c>
    </row>
    <row r="1050" spans="1:50" hidden="1" outlineLevel="1">
      <c r="A1050" t="s">
        <v>1835</v>
      </c>
      <c r="B1050" t="s">
        <v>1197</v>
      </c>
      <c r="C1050" s="1">
        <f t="shared" si="406"/>
        <v>11338</v>
      </c>
      <c r="D1050" s="7">
        <f>RANK(N1050,(N1050:P1050,Q1050:AE1050))</f>
        <v>2</v>
      </c>
      <c r="E1050" s="7">
        <f>RANK(O1050,(N1050:P1050,Q1050:AE1050))</f>
        <v>1</v>
      </c>
      <c r="F1050" s="7">
        <f>IF(P1050&gt;0,RANK(P1050,(N1050:P1050,Q1050:AE1050)),0)</f>
        <v>0</v>
      </c>
      <c r="G1050" s="1">
        <f t="shared" si="407"/>
        <v>1177</v>
      </c>
      <c r="H1050" s="2">
        <f t="shared" si="405"/>
        <v>0.10381019580172871</v>
      </c>
      <c r="I1050" s="2"/>
      <c r="J1050" s="2">
        <f t="shared" si="408"/>
        <v>0.44275886399717762</v>
      </c>
      <c r="K1050" s="2">
        <f t="shared" si="409"/>
        <v>0.54656905979890635</v>
      </c>
      <c r="L1050" s="2">
        <f t="shared" si="410"/>
        <v>0</v>
      </c>
      <c r="M1050" s="2">
        <f t="shared" si="411"/>
        <v>1.0672076203916081E-2</v>
      </c>
      <c r="N1050" s="1">
        <v>5020</v>
      </c>
      <c r="O1050" s="1">
        <v>6197</v>
      </c>
      <c r="Q1050" s="1">
        <v>83</v>
      </c>
      <c r="S1050" s="1">
        <v>38</v>
      </c>
      <c r="AA1050" s="1">
        <v>0</v>
      </c>
      <c r="AG1050" s="7">
        <f>IF(Q1050&gt;0,RANK(Q1050,(N1050:P1050,Q1050:AE1050)),0)</f>
        <v>3</v>
      </c>
      <c r="AH1050" s="7">
        <f>IF(R1050&gt;0,RANK(R1050,(N1050:P1050,Q1050:AE1050)),0)</f>
        <v>0</v>
      </c>
      <c r="AI1050" s="7">
        <f>IF(T1050&gt;0,RANK(T1050,(N1050:P1050,Q1050:AE1050)),0)</f>
        <v>0</v>
      </c>
      <c r="AJ1050" s="7">
        <f>IF(S1050&gt;0,RANK(S1050,(N1050:P1050,Q1050:AE1050)),0)</f>
        <v>4</v>
      </c>
      <c r="AK1050" s="2">
        <f t="shared" si="412"/>
        <v>7.3205150820250487E-3</v>
      </c>
      <c r="AL1050" s="2">
        <f t="shared" si="413"/>
        <v>0</v>
      </c>
      <c r="AM1050" s="2">
        <f t="shared" si="414"/>
        <v>0</v>
      </c>
      <c r="AN1050" s="2">
        <f t="shared" si="415"/>
        <v>3.3515611218909859E-3</v>
      </c>
      <c r="AP1050" t="s">
        <v>1835</v>
      </c>
      <c r="AQ1050" t="s">
        <v>1197</v>
      </c>
      <c r="AT1050" s="104">
        <v>26</v>
      </c>
      <c r="AU1050" s="102">
        <v>107</v>
      </c>
      <c r="AV1050" s="108">
        <f t="shared" si="416"/>
        <v>26107</v>
      </c>
      <c r="AX1050" s="7" t="s">
        <v>538</v>
      </c>
    </row>
    <row r="1051" spans="1:50" hidden="1" outlineLevel="1">
      <c r="A1051" t="s">
        <v>439</v>
      </c>
      <c r="B1051" t="s">
        <v>1197</v>
      </c>
      <c r="C1051" s="1">
        <f t="shared" si="406"/>
        <v>7035</v>
      </c>
      <c r="D1051" s="7">
        <f>RANK(N1051,(N1051:P1051,Q1051:AE1051))</f>
        <v>2</v>
      </c>
      <c r="E1051" s="7">
        <f>RANK(O1051,(N1051:P1051,Q1051:AE1051))</f>
        <v>1</v>
      </c>
      <c r="F1051" s="7">
        <f>IF(P1051&gt;0,RANK(P1051,(N1051:P1051,Q1051:AE1051)),0)</f>
        <v>0</v>
      </c>
      <c r="G1051" s="1">
        <f t="shared" si="407"/>
        <v>241</v>
      </c>
      <c r="H1051" s="2">
        <f t="shared" si="405"/>
        <v>3.4257285003553663E-2</v>
      </c>
      <c r="I1051" s="2"/>
      <c r="J1051" s="2">
        <f t="shared" si="408"/>
        <v>0.47405828002842926</v>
      </c>
      <c r="K1051" s="2">
        <f t="shared" si="409"/>
        <v>0.50831556503198294</v>
      </c>
      <c r="L1051" s="2">
        <f t="shared" si="410"/>
        <v>0</v>
      </c>
      <c r="M1051" s="2">
        <f t="shared" si="411"/>
        <v>1.7626154939587857E-2</v>
      </c>
      <c r="N1051" s="1">
        <v>3335</v>
      </c>
      <c r="O1051" s="1">
        <v>3576</v>
      </c>
      <c r="Q1051" s="1">
        <v>59</v>
      </c>
      <c r="S1051" s="1">
        <v>65</v>
      </c>
      <c r="AA1051" s="1">
        <v>0</v>
      </c>
      <c r="AG1051" s="7">
        <f>IF(Q1051&gt;0,RANK(Q1051,(N1051:P1051,Q1051:AE1051)),0)</f>
        <v>4</v>
      </c>
      <c r="AH1051" s="7">
        <f>IF(R1051&gt;0,RANK(R1051,(N1051:P1051,Q1051:AE1051)),0)</f>
        <v>0</v>
      </c>
      <c r="AI1051" s="7">
        <f>IF(T1051&gt;0,RANK(T1051,(N1051:P1051,Q1051:AE1051)),0)</f>
        <v>0</v>
      </c>
      <c r="AJ1051" s="7">
        <f>IF(S1051&gt;0,RANK(S1051,(N1051:P1051,Q1051:AE1051)),0)</f>
        <v>3</v>
      </c>
      <c r="AK1051" s="2">
        <f t="shared" si="412"/>
        <v>8.3866382373845062E-3</v>
      </c>
      <c r="AL1051" s="2">
        <f t="shared" si="413"/>
        <v>0</v>
      </c>
      <c r="AM1051" s="2">
        <f t="shared" si="414"/>
        <v>0</v>
      </c>
      <c r="AN1051" s="2">
        <f t="shared" si="415"/>
        <v>9.2395167022032692E-3</v>
      </c>
      <c r="AP1051" t="s">
        <v>439</v>
      </c>
      <c r="AQ1051" t="s">
        <v>1197</v>
      </c>
      <c r="AT1051" s="104">
        <v>26</v>
      </c>
      <c r="AU1051" s="102">
        <v>109</v>
      </c>
      <c r="AV1051" s="108">
        <f t="shared" si="416"/>
        <v>26109</v>
      </c>
      <c r="AX1051" s="7" t="s">
        <v>538</v>
      </c>
    </row>
    <row r="1052" spans="1:50" hidden="1" outlineLevel="1">
      <c r="A1052" t="s">
        <v>1174</v>
      </c>
      <c r="B1052" t="s">
        <v>1197</v>
      </c>
      <c r="C1052" s="1">
        <f t="shared" si="406"/>
        <v>29874</v>
      </c>
      <c r="D1052" s="7">
        <f>RANK(N1052,(N1052:P1052,Q1052:AE1052))</f>
        <v>2</v>
      </c>
      <c r="E1052" s="7">
        <f>RANK(O1052,(N1052:P1052,Q1052:AE1052))</f>
        <v>1</v>
      </c>
      <c r="F1052" s="7">
        <f>IF(P1052&gt;0,RANK(P1052,(N1052:P1052,Q1052:AE1052)),0)</f>
        <v>0</v>
      </c>
      <c r="G1052" s="1">
        <f t="shared" si="407"/>
        <v>4814</v>
      </c>
      <c r="H1052" s="2">
        <f t="shared" si="405"/>
        <v>0.161143469237464</v>
      </c>
      <c r="I1052" s="2"/>
      <c r="J1052" s="2">
        <f t="shared" si="408"/>
        <v>0.41313516770435832</v>
      </c>
      <c r="K1052" s="2">
        <f t="shared" si="409"/>
        <v>0.57427863694182235</v>
      </c>
      <c r="L1052" s="2">
        <f t="shared" si="410"/>
        <v>0</v>
      </c>
      <c r="M1052" s="2">
        <f t="shared" si="411"/>
        <v>1.2586195353819329E-2</v>
      </c>
      <c r="N1052" s="1">
        <v>12342</v>
      </c>
      <c r="O1052" s="1">
        <v>17156</v>
      </c>
      <c r="Q1052" s="1">
        <v>263</v>
      </c>
      <c r="S1052" s="1">
        <v>113</v>
      </c>
      <c r="AA1052" s="1">
        <v>0</v>
      </c>
      <c r="AG1052" s="7">
        <f>IF(Q1052&gt;0,RANK(Q1052,(N1052:P1052,Q1052:AE1052)),0)</f>
        <v>3</v>
      </c>
      <c r="AH1052" s="7">
        <f>IF(R1052&gt;0,RANK(R1052,(N1052:P1052,Q1052:AE1052)),0)</f>
        <v>0</v>
      </c>
      <c r="AI1052" s="7">
        <f>IF(T1052&gt;0,RANK(T1052,(N1052:P1052,Q1052:AE1052)),0)</f>
        <v>0</v>
      </c>
      <c r="AJ1052" s="7">
        <f>IF(S1052&gt;0,RANK(S1052,(N1052:P1052,Q1052:AE1052)),0)</f>
        <v>4</v>
      </c>
      <c r="AK1052" s="2">
        <f t="shared" si="412"/>
        <v>8.8036419629108926E-3</v>
      </c>
      <c r="AL1052" s="2">
        <f t="shared" si="413"/>
        <v>0</v>
      </c>
      <c r="AM1052" s="2">
        <f t="shared" si="414"/>
        <v>0</v>
      </c>
      <c r="AN1052" s="2">
        <f t="shared" si="415"/>
        <v>3.7825533909084824E-3</v>
      </c>
      <c r="AP1052" t="s">
        <v>1174</v>
      </c>
      <c r="AQ1052" t="s">
        <v>1197</v>
      </c>
      <c r="AT1052" s="104">
        <v>26</v>
      </c>
      <c r="AU1052" s="102">
        <v>111</v>
      </c>
      <c r="AV1052" s="108">
        <f t="shared" si="416"/>
        <v>26111</v>
      </c>
      <c r="AX1052" s="7" t="s">
        <v>538</v>
      </c>
    </row>
    <row r="1053" spans="1:50" hidden="1" outlineLevel="1">
      <c r="A1053" t="s">
        <v>1138</v>
      </c>
      <c r="B1053" t="s">
        <v>1197</v>
      </c>
      <c r="C1053" s="1">
        <f t="shared" si="406"/>
        <v>5237</v>
      </c>
      <c r="D1053" s="7">
        <f>RANK(N1053,(N1053:P1053,Q1053:AE1053))</f>
        <v>2</v>
      </c>
      <c r="E1053" s="7">
        <f>RANK(O1053,(N1053:P1053,Q1053:AE1053))</f>
        <v>1</v>
      </c>
      <c r="F1053" s="7">
        <f>IF(P1053&gt;0,RANK(P1053,(N1053:P1053,Q1053:AE1053)),0)</f>
        <v>0</v>
      </c>
      <c r="G1053" s="1">
        <f t="shared" si="407"/>
        <v>1738</v>
      </c>
      <c r="H1053" s="2">
        <f t="shared" si="405"/>
        <v>0.331869390872637</v>
      </c>
      <c r="I1053" s="2"/>
      <c r="J1053" s="2">
        <f t="shared" si="408"/>
        <v>0.3291961046400611</v>
      </c>
      <c r="K1053" s="2">
        <f t="shared" si="409"/>
        <v>0.66106549551269811</v>
      </c>
      <c r="L1053" s="2">
        <f t="shared" si="410"/>
        <v>0</v>
      </c>
      <c r="M1053" s="2">
        <f t="shared" si="411"/>
        <v>9.7383998472407862E-3</v>
      </c>
      <c r="N1053" s="1">
        <v>1724</v>
      </c>
      <c r="O1053" s="1">
        <v>3462</v>
      </c>
      <c r="Q1053" s="1">
        <v>31</v>
      </c>
      <c r="S1053" s="1">
        <v>20</v>
      </c>
      <c r="AA1053" s="1">
        <v>0</v>
      </c>
      <c r="AG1053" s="7">
        <f>IF(Q1053&gt;0,RANK(Q1053,(N1053:P1053,Q1053:AE1053)),0)</f>
        <v>3</v>
      </c>
      <c r="AH1053" s="7">
        <f>IF(R1053&gt;0,RANK(R1053,(N1053:P1053,Q1053:AE1053)),0)</f>
        <v>0</v>
      </c>
      <c r="AI1053" s="7">
        <f>IF(T1053&gt;0,RANK(T1053,(N1053:P1053,Q1053:AE1053)),0)</f>
        <v>0</v>
      </c>
      <c r="AJ1053" s="7">
        <f>IF(S1053&gt;0,RANK(S1053,(N1053:P1053,Q1053:AE1053)),0)</f>
        <v>4</v>
      </c>
      <c r="AK1053" s="2">
        <f t="shared" si="412"/>
        <v>5.9194195149894976E-3</v>
      </c>
      <c r="AL1053" s="2">
        <f t="shared" si="413"/>
        <v>0</v>
      </c>
      <c r="AM1053" s="2">
        <f t="shared" si="414"/>
        <v>0</v>
      </c>
      <c r="AN1053" s="2">
        <f t="shared" si="415"/>
        <v>3.818980332251289E-3</v>
      </c>
      <c r="AP1053" t="s">
        <v>1138</v>
      </c>
      <c r="AQ1053" t="s">
        <v>1197</v>
      </c>
      <c r="AT1053" s="104">
        <v>26</v>
      </c>
      <c r="AU1053" s="102">
        <v>113</v>
      </c>
      <c r="AV1053" s="108">
        <f t="shared" si="416"/>
        <v>26113</v>
      </c>
      <c r="AX1053" s="7" t="s">
        <v>538</v>
      </c>
    </row>
    <row r="1054" spans="1:50" hidden="1" outlineLevel="1">
      <c r="A1054" t="s">
        <v>2020</v>
      </c>
      <c r="B1054" t="s">
        <v>1197</v>
      </c>
      <c r="C1054" s="1">
        <f t="shared" si="406"/>
        <v>41558</v>
      </c>
      <c r="D1054" s="7">
        <f>RANK(N1054,(N1054:P1054,Q1054:AE1054))</f>
        <v>2</v>
      </c>
      <c r="E1054" s="7">
        <f>RANK(O1054,(N1054:P1054,Q1054:AE1054))</f>
        <v>1</v>
      </c>
      <c r="F1054" s="7">
        <f>IF(P1054&gt;0,RANK(P1054,(N1054:P1054,Q1054:AE1054)),0)</f>
        <v>0</v>
      </c>
      <c r="G1054" s="1">
        <f t="shared" si="407"/>
        <v>1421</v>
      </c>
      <c r="H1054" s="2">
        <f t="shared" si="405"/>
        <v>3.4193175802492905E-2</v>
      </c>
      <c r="I1054" s="2"/>
      <c r="J1054" s="2">
        <f t="shared" si="408"/>
        <v>0.47752538620722845</v>
      </c>
      <c r="K1054" s="2">
        <f t="shared" si="409"/>
        <v>0.51171856200972132</v>
      </c>
      <c r="L1054" s="2">
        <f t="shared" si="410"/>
        <v>0</v>
      </c>
      <c r="M1054" s="2">
        <f t="shared" si="411"/>
        <v>1.075605178305028E-2</v>
      </c>
      <c r="N1054" s="1">
        <v>19845</v>
      </c>
      <c r="O1054" s="1">
        <v>21266</v>
      </c>
      <c r="Q1054" s="1">
        <v>279</v>
      </c>
      <c r="S1054" s="1">
        <v>168</v>
      </c>
      <c r="AA1054" s="1">
        <v>0</v>
      </c>
      <c r="AG1054" s="7">
        <f>IF(Q1054&gt;0,RANK(Q1054,(N1054:P1054,Q1054:AE1054)),0)</f>
        <v>3</v>
      </c>
      <c r="AH1054" s="7">
        <f>IF(R1054&gt;0,RANK(R1054,(N1054:P1054,Q1054:AE1054)),0)</f>
        <v>0</v>
      </c>
      <c r="AI1054" s="7">
        <f>IF(T1054&gt;0,RANK(T1054,(N1054:P1054,Q1054:AE1054)),0)</f>
        <v>0</v>
      </c>
      <c r="AJ1054" s="7">
        <f>IF(S1054&gt;0,RANK(S1054,(N1054:P1054,Q1054:AE1054)),0)</f>
        <v>4</v>
      </c>
      <c r="AK1054" s="2">
        <f t="shared" si="412"/>
        <v>6.7135088310313297E-3</v>
      </c>
      <c r="AL1054" s="2">
        <f t="shared" si="413"/>
        <v>0</v>
      </c>
      <c r="AM1054" s="2">
        <f t="shared" si="414"/>
        <v>0</v>
      </c>
      <c r="AN1054" s="2">
        <f t="shared" si="415"/>
        <v>4.0425429520188653E-3</v>
      </c>
      <c r="AP1054" t="s">
        <v>2020</v>
      </c>
      <c r="AQ1054" t="s">
        <v>1197</v>
      </c>
      <c r="AT1054" s="104">
        <v>26</v>
      </c>
      <c r="AU1054" s="102">
        <v>115</v>
      </c>
      <c r="AV1054" s="108">
        <f t="shared" si="416"/>
        <v>26115</v>
      </c>
      <c r="AX1054" s="7" t="s">
        <v>538</v>
      </c>
    </row>
    <row r="1055" spans="1:50" hidden="1" outlineLevel="1">
      <c r="A1055" t="s">
        <v>1372</v>
      </c>
      <c r="B1055" t="s">
        <v>1197</v>
      </c>
      <c r="C1055" s="1">
        <f t="shared" si="406"/>
        <v>17571</v>
      </c>
      <c r="D1055" s="7">
        <f>RANK(N1055,(N1055:P1055,Q1055:AE1055))</f>
        <v>2</v>
      </c>
      <c r="E1055" s="7">
        <f>RANK(O1055,(N1055:P1055,Q1055:AE1055))</f>
        <v>1</v>
      </c>
      <c r="F1055" s="7">
        <f>IF(P1055&gt;0,RANK(P1055,(N1055:P1055,Q1055:AE1055)),0)</f>
        <v>0</v>
      </c>
      <c r="G1055" s="1">
        <f t="shared" si="407"/>
        <v>1926</v>
      </c>
      <c r="H1055" s="2">
        <f t="shared" si="405"/>
        <v>0.10961242957145297</v>
      </c>
      <c r="I1055" s="2"/>
      <c r="J1055" s="2">
        <f t="shared" si="408"/>
        <v>0.44180752376074212</v>
      </c>
      <c r="K1055" s="2">
        <f t="shared" si="409"/>
        <v>0.55141995333219507</v>
      </c>
      <c r="L1055" s="2">
        <f t="shared" si="410"/>
        <v>0</v>
      </c>
      <c r="M1055" s="2">
        <f t="shared" si="411"/>
        <v>6.7725229070627613E-3</v>
      </c>
      <c r="N1055" s="1">
        <v>7763</v>
      </c>
      <c r="O1055" s="1">
        <v>9689</v>
      </c>
      <c r="Q1055" s="1">
        <v>75</v>
      </c>
      <c r="S1055" s="1">
        <v>44</v>
      </c>
      <c r="AA1055" s="1">
        <v>0</v>
      </c>
      <c r="AG1055" s="7">
        <f>IF(Q1055&gt;0,RANK(Q1055,(N1055:P1055,Q1055:AE1055)),0)</f>
        <v>3</v>
      </c>
      <c r="AH1055" s="7">
        <f>IF(R1055&gt;0,RANK(R1055,(N1055:P1055,Q1055:AE1055)),0)</f>
        <v>0</v>
      </c>
      <c r="AI1055" s="7">
        <f>IF(T1055&gt;0,RANK(T1055,(N1055:P1055,Q1055:AE1055)),0)</f>
        <v>0</v>
      </c>
      <c r="AJ1055" s="7">
        <f>IF(S1055&gt;0,RANK(S1055,(N1055:P1055,Q1055:AE1055)),0)</f>
        <v>4</v>
      </c>
      <c r="AK1055" s="2">
        <f t="shared" si="412"/>
        <v>4.2683967901656142E-3</v>
      </c>
      <c r="AL1055" s="2">
        <f t="shared" si="413"/>
        <v>0</v>
      </c>
      <c r="AM1055" s="2">
        <f t="shared" si="414"/>
        <v>0</v>
      </c>
      <c r="AN1055" s="2">
        <f t="shared" si="415"/>
        <v>2.5041261168971601E-3</v>
      </c>
      <c r="AP1055" t="s">
        <v>1372</v>
      </c>
      <c r="AQ1055" t="s">
        <v>1197</v>
      </c>
      <c r="AT1055" s="104">
        <v>26</v>
      </c>
      <c r="AU1055" s="102">
        <v>117</v>
      </c>
      <c r="AV1055" s="108">
        <f t="shared" si="416"/>
        <v>26117</v>
      </c>
      <c r="AX1055" s="7" t="s">
        <v>538</v>
      </c>
    </row>
    <row r="1056" spans="1:50" hidden="1" outlineLevel="1">
      <c r="A1056" t="s">
        <v>1182</v>
      </c>
      <c r="B1056" t="s">
        <v>1197</v>
      </c>
      <c r="C1056" s="1">
        <f t="shared" si="406"/>
        <v>4010</v>
      </c>
      <c r="D1056" s="7">
        <f>RANK(N1056,(N1056:P1056,Q1056:AE1056))</f>
        <v>2</v>
      </c>
      <c r="E1056" s="7">
        <f>RANK(O1056,(N1056:P1056,Q1056:AE1056))</f>
        <v>1</v>
      </c>
      <c r="F1056" s="7">
        <f>IF(P1056&gt;0,RANK(P1056,(N1056:P1056,Q1056:AE1056)),0)</f>
        <v>0</v>
      </c>
      <c r="G1056" s="1">
        <f t="shared" si="407"/>
        <v>509</v>
      </c>
      <c r="H1056" s="2">
        <f t="shared" si="405"/>
        <v>0.12693266832917705</v>
      </c>
      <c r="I1056" s="2"/>
      <c r="J1056" s="2">
        <f t="shared" si="408"/>
        <v>0.42942643391521196</v>
      </c>
      <c r="K1056" s="2">
        <f t="shared" si="409"/>
        <v>0.556359102244389</v>
      </c>
      <c r="L1056" s="2">
        <f t="shared" si="410"/>
        <v>0</v>
      </c>
      <c r="M1056" s="2">
        <f t="shared" si="411"/>
        <v>1.4214463840399039E-2</v>
      </c>
      <c r="N1056" s="1">
        <v>1722</v>
      </c>
      <c r="O1056" s="1">
        <v>2231</v>
      </c>
      <c r="Q1056" s="1">
        <v>27</v>
      </c>
      <c r="S1056" s="1">
        <v>30</v>
      </c>
      <c r="AA1056" s="1">
        <v>0</v>
      </c>
      <c r="AG1056" s="7">
        <f>IF(Q1056&gt;0,RANK(Q1056,(N1056:P1056,Q1056:AE1056)),0)</f>
        <v>4</v>
      </c>
      <c r="AH1056" s="7">
        <f>IF(R1056&gt;0,RANK(R1056,(N1056:P1056,Q1056:AE1056)),0)</f>
        <v>0</v>
      </c>
      <c r="AI1056" s="7">
        <f>IF(T1056&gt;0,RANK(T1056,(N1056:P1056,Q1056:AE1056)),0)</f>
        <v>0</v>
      </c>
      <c r="AJ1056" s="7">
        <f>IF(S1056&gt;0,RANK(S1056,(N1056:P1056,Q1056:AE1056)),0)</f>
        <v>3</v>
      </c>
      <c r="AK1056" s="2">
        <f t="shared" si="412"/>
        <v>6.7331670822942643E-3</v>
      </c>
      <c r="AL1056" s="2">
        <f t="shared" si="413"/>
        <v>0</v>
      </c>
      <c r="AM1056" s="2">
        <f t="shared" si="414"/>
        <v>0</v>
      </c>
      <c r="AN1056" s="2">
        <f t="shared" si="415"/>
        <v>7.481296758104738E-3</v>
      </c>
      <c r="AP1056" t="s">
        <v>1182</v>
      </c>
      <c r="AQ1056" t="s">
        <v>1197</v>
      </c>
      <c r="AT1056" s="104">
        <v>26</v>
      </c>
      <c r="AU1056" s="102">
        <v>119</v>
      </c>
      <c r="AV1056" s="108">
        <f t="shared" si="416"/>
        <v>26119</v>
      </c>
      <c r="AX1056" s="7" t="s">
        <v>538</v>
      </c>
    </row>
    <row r="1057" spans="1:50" hidden="1" outlineLevel="1">
      <c r="A1057" t="s">
        <v>1183</v>
      </c>
      <c r="B1057" t="s">
        <v>1197</v>
      </c>
      <c r="C1057" s="1">
        <f t="shared" si="406"/>
        <v>52904</v>
      </c>
      <c r="D1057" s="7">
        <f>RANK(N1057,(N1057:P1057,Q1057:AE1057))</f>
        <v>1</v>
      </c>
      <c r="E1057" s="7">
        <f>RANK(O1057,(N1057:P1057,Q1057:AE1057))</f>
        <v>2</v>
      </c>
      <c r="F1057" s="7">
        <f>IF(P1057&gt;0,RANK(P1057,(N1057:P1057,Q1057:AE1057)),0)</f>
        <v>0</v>
      </c>
      <c r="G1057" s="1">
        <f t="shared" si="407"/>
        <v>7284</v>
      </c>
      <c r="H1057" s="2">
        <f t="shared" si="405"/>
        <v>0.13768335097535159</v>
      </c>
      <c r="I1057" s="2"/>
      <c r="J1057" s="2">
        <f t="shared" si="408"/>
        <v>0.56487222138212612</v>
      </c>
      <c r="K1057" s="2">
        <f t="shared" si="409"/>
        <v>0.42718887040677456</v>
      </c>
      <c r="L1057" s="2">
        <f t="shared" si="410"/>
        <v>0</v>
      </c>
      <c r="M1057" s="2">
        <f t="shared" si="411"/>
        <v>7.938908211099327E-3</v>
      </c>
      <c r="N1057" s="1">
        <v>29884</v>
      </c>
      <c r="O1057" s="1">
        <v>22600</v>
      </c>
      <c r="Q1057" s="1">
        <v>264</v>
      </c>
      <c r="S1057" s="1">
        <v>156</v>
      </c>
      <c r="AA1057" s="1">
        <v>0</v>
      </c>
      <c r="AG1057" s="7">
        <f>IF(Q1057&gt;0,RANK(Q1057,(N1057:P1057,Q1057:AE1057)),0)</f>
        <v>3</v>
      </c>
      <c r="AH1057" s="7">
        <f>IF(R1057&gt;0,RANK(R1057,(N1057:P1057,Q1057:AE1057)),0)</f>
        <v>0</v>
      </c>
      <c r="AI1057" s="7">
        <f>IF(T1057&gt;0,RANK(T1057,(N1057:P1057,Q1057:AE1057)),0)</f>
        <v>0</v>
      </c>
      <c r="AJ1057" s="7">
        <f>IF(S1057&gt;0,RANK(S1057,(N1057:P1057,Q1057:AE1057)),0)</f>
        <v>4</v>
      </c>
      <c r="AK1057" s="2">
        <f t="shared" si="412"/>
        <v>4.990170875548163E-3</v>
      </c>
      <c r="AL1057" s="2">
        <f t="shared" si="413"/>
        <v>0</v>
      </c>
      <c r="AM1057" s="2">
        <f t="shared" si="414"/>
        <v>0</v>
      </c>
      <c r="AN1057" s="2">
        <f t="shared" si="415"/>
        <v>2.948737335551187E-3</v>
      </c>
      <c r="AP1057" t="s">
        <v>1183</v>
      </c>
      <c r="AQ1057" t="s">
        <v>1197</v>
      </c>
      <c r="AT1057" s="104">
        <v>26</v>
      </c>
      <c r="AU1057" s="102">
        <v>121</v>
      </c>
      <c r="AV1057" s="108">
        <f t="shared" si="416"/>
        <v>26121</v>
      </c>
      <c r="AX1057" s="7" t="s">
        <v>538</v>
      </c>
    </row>
    <row r="1058" spans="1:50" hidden="1" outlineLevel="1">
      <c r="A1058" t="s">
        <v>1184</v>
      </c>
      <c r="B1058" t="s">
        <v>1197</v>
      </c>
      <c r="C1058" s="1">
        <f t="shared" si="406"/>
        <v>15347</v>
      </c>
      <c r="D1058" s="7">
        <f>RANK(N1058,(N1058:P1058,Q1058:AE1058))</f>
        <v>2</v>
      </c>
      <c r="E1058" s="7">
        <f>RANK(O1058,(N1058:P1058,Q1058:AE1058))</f>
        <v>1</v>
      </c>
      <c r="F1058" s="7">
        <f>IF(P1058&gt;0,RANK(P1058,(N1058:P1058,Q1058:AE1058)),0)</f>
        <v>0</v>
      </c>
      <c r="G1058" s="1">
        <f t="shared" si="407"/>
        <v>2642</v>
      </c>
      <c r="H1058" s="2">
        <f t="shared" si="405"/>
        <v>0.17215090897243762</v>
      </c>
      <c r="I1058" s="2"/>
      <c r="J1058" s="2">
        <f t="shared" si="408"/>
        <v>0.40841858343650222</v>
      </c>
      <c r="K1058" s="2">
        <f t="shared" si="409"/>
        <v>0.58056949240893985</v>
      </c>
      <c r="L1058" s="2">
        <f t="shared" si="410"/>
        <v>0</v>
      </c>
      <c r="M1058" s="2">
        <f t="shared" si="411"/>
        <v>1.1011924154557984E-2</v>
      </c>
      <c r="N1058" s="1">
        <v>6268</v>
      </c>
      <c r="O1058" s="1">
        <v>8910</v>
      </c>
      <c r="Q1058" s="1">
        <v>103</v>
      </c>
      <c r="S1058" s="1">
        <v>66</v>
      </c>
      <c r="AA1058" s="1">
        <v>0</v>
      </c>
      <c r="AG1058" s="7">
        <f>IF(Q1058&gt;0,RANK(Q1058,(N1058:P1058,Q1058:AE1058)),0)</f>
        <v>3</v>
      </c>
      <c r="AH1058" s="7">
        <f>IF(R1058&gt;0,RANK(R1058,(N1058:P1058,Q1058:AE1058)),0)</f>
        <v>0</v>
      </c>
      <c r="AI1058" s="7">
        <f>IF(T1058&gt;0,RANK(T1058,(N1058:P1058,Q1058:AE1058)),0)</f>
        <v>0</v>
      </c>
      <c r="AJ1058" s="7">
        <f>IF(S1058&gt;0,RANK(S1058,(N1058:P1058,Q1058:AE1058)),0)</f>
        <v>4</v>
      </c>
      <c r="AK1058" s="2">
        <f t="shared" si="412"/>
        <v>6.7114093959731542E-3</v>
      </c>
      <c r="AL1058" s="2">
        <f t="shared" si="413"/>
        <v>0</v>
      </c>
      <c r="AM1058" s="2">
        <f t="shared" si="414"/>
        <v>0</v>
      </c>
      <c r="AN1058" s="2">
        <f t="shared" si="415"/>
        <v>4.3005147585847394E-3</v>
      </c>
      <c r="AP1058" t="s">
        <v>1184</v>
      </c>
      <c r="AQ1058" t="s">
        <v>1197</v>
      </c>
      <c r="AT1058" s="104">
        <v>26</v>
      </c>
      <c r="AU1058" s="102">
        <v>123</v>
      </c>
      <c r="AV1058" s="108">
        <f t="shared" si="416"/>
        <v>26123</v>
      </c>
      <c r="AX1058" s="7" t="s">
        <v>538</v>
      </c>
    </row>
    <row r="1059" spans="1:50" hidden="1" outlineLevel="1">
      <c r="A1059" t="s">
        <v>171</v>
      </c>
      <c r="B1059" t="s">
        <v>1197</v>
      </c>
      <c r="C1059" s="1">
        <f t="shared" si="406"/>
        <v>435611</v>
      </c>
      <c r="D1059" s="7">
        <f>RANK(N1059,(N1059:P1059,Q1059:AE1059))</f>
        <v>1</v>
      </c>
      <c r="E1059" s="7">
        <f>RANK(O1059,(N1059:P1059,Q1059:AE1059))</f>
        <v>2</v>
      </c>
      <c r="F1059" s="7">
        <f>IF(P1059&gt;0,RANK(P1059,(N1059:P1059,Q1059:AE1059)),0)</f>
        <v>0</v>
      </c>
      <c r="G1059" s="1">
        <f t="shared" si="407"/>
        <v>9668</v>
      </c>
      <c r="H1059" s="2">
        <f t="shared" si="405"/>
        <v>2.2194113555442815E-2</v>
      </c>
      <c r="I1059" s="2"/>
      <c r="J1059" s="2">
        <f t="shared" si="408"/>
        <v>0.5052259929156977</v>
      </c>
      <c r="K1059" s="2">
        <f t="shared" si="409"/>
        <v>0.48303187936025488</v>
      </c>
      <c r="L1059" s="2">
        <f t="shared" si="410"/>
        <v>0</v>
      </c>
      <c r="M1059" s="2">
        <f t="shared" si="411"/>
        <v>1.1742127724047424E-2</v>
      </c>
      <c r="N1059" s="1">
        <v>220082</v>
      </c>
      <c r="O1059" s="1">
        <v>210414</v>
      </c>
      <c r="Q1059" s="1">
        <v>3676</v>
      </c>
      <c r="S1059" s="1">
        <v>1438</v>
      </c>
      <c r="AA1059" s="1">
        <v>1</v>
      </c>
      <c r="AG1059" s="7">
        <f>IF(Q1059&gt;0,RANK(Q1059,(N1059:P1059,Q1059:AE1059)),0)</f>
        <v>3</v>
      </c>
      <c r="AH1059" s="7">
        <f>IF(R1059&gt;0,RANK(R1059,(N1059:P1059,Q1059:AE1059)),0)</f>
        <v>0</v>
      </c>
      <c r="AI1059" s="7">
        <f>IF(T1059&gt;0,RANK(T1059,(N1059:P1059,Q1059:AE1059)),0)</f>
        <v>0</v>
      </c>
      <c r="AJ1059" s="7">
        <f>IF(S1059&gt;0,RANK(S1059,(N1059:P1059,Q1059:AE1059)),0)</f>
        <v>4</v>
      </c>
      <c r="AK1059" s="2">
        <f t="shared" si="412"/>
        <v>8.4387217035382482E-3</v>
      </c>
      <c r="AL1059" s="2">
        <f t="shared" si="413"/>
        <v>0</v>
      </c>
      <c r="AM1059" s="2">
        <f t="shared" si="414"/>
        <v>0</v>
      </c>
      <c r="AN1059" s="2">
        <f t="shared" si="415"/>
        <v>3.3011103943656151E-3</v>
      </c>
      <c r="AP1059" t="s">
        <v>171</v>
      </c>
      <c r="AQ1059" t="s">
        <v>1197</v>
      </c>
      <c r="AT1059" s="104">
        <v>26</v>
      </c>
      <c r="AU1059" s="102">
        <v>125</v>
      </c>
      <c r="AV1059" s="108">
        <f t="shared" si="416"/>
        <v>26125</v>
      </c>
      <c r="AX1059" s="7" t="s">
        <v>538</v>
      </c>
    </row>
    <row r="1060" spans="1:50" hidden="1" outlineLevel="1">
      <c r="A1060" t="s">
        <v>172</v>
      </c>
      <c r="B1060" t="s">
        <v>1197</v>
      </c>
      <c r="C1060" s="1">
        <f t="shared" si="406"/>
        <v>8601</v>
      </c>
      <c r="D1060" s="7">
        <f>RANK(N1060,(N1060:P1060,Q1060:AE1060))</f>
        <v>2</v>
      </c>
      <c r="E1060" s="7">
        <f>RANK(O1060,(N1060:P1060,Q1060:AE1060))</f>
        <v>1</v>
      </c>
      <c r="F1060" s="7">
        <f>IF(P1060&gt;0,RANK(P1060,(N1060:P1060,Q1060:AE1060)),0)</f>
        <v>0</v>
      </c>
      <c r="G1060" s="1">
        <f t="shared" si="407"/>
        <v>751</v>
      </c>
      <c r="H1060" s="2">
        <f t="shared" si="405"/>
        <v>8.7315428438553652E-2</v>
      </c>
      <c r="I1060" s="2"/>
      <c r="J1060" s="2">
        <f t="shared" si="408"/>
        <v>0.45180792931054531</v>
      </c>
      <c r="K1060" s="2">
        <f t="shared" si="409"/>
        <v>0.53912335774909892</v>
      </c>
      <c r="L1060" s="2">
        <f t="shared" si="410"/>
        <v>0</v>
      </c>
      <c r="M1060" s="2">
        <f t="shared" si="411"/>
        <v>9.0687129403558275E-3</v>
      </c>
      <c r="N1060" s="1">
        <v>3886</v>
      </c>
      <c r="O1060" s="1">
        <v>4637</v>
      </c>
      <c r="Q1060" s="1">
        <v>40</v>
      </c>
      <c r="S1060" s="1">
        <v>38</v>
      </c>
      <c r="AA1060" s="1">
        <v>0</v>
      </c>
      <c r="AG1060" s="7">
        <f>IF(Q1060&gt;0,RANK(Q1060,(N1060:P1060,Q1060:AE1060)),0)</f>
        <v>3</v>
      </c>
      <c r="AH1060" s="7">
        <f>IF(R1060&gt;0,RANK(R1060,(N1060:P1060,Q1060:AE1060)),0)</f>
        <v>0</v>
      </c>
      <c r="AI1060" s="7">
        <f>IF(T1060&gt;0,RANK(T1060,(N1060:P1060,Q1060:AE1060)),0)</f>
        <v>0</v>
      </c>
      <c r="AJ1060" s="7">
        <f>IF(S1060&gt;0,RANK(S1060,(N1060:P1060,Q1060:AE1060)),0)</f>
        <v>4</v>
      </c>
      <c r="AK1060" s="2">
        <f t="shared" si="412"/>
        <v>4.6506220206952676E-3</v>
      </c>
      <c r="AL1060" s="2">
        <f t="shared" si="413"/>
        <v>0</v>
      </c>
      <c r="AM1060" s="2">
        <f t="shared" si="414"/>
        <v>0</v>
      </c>
      <c r="AN1060" s="2">
        <f t="shared" si="415"/>
        <v>4.4180909196605044E-3</v>
      </c>
      <c r="AP1060" t="s">
        <v>172</v>
      </c>
      <c r="AQ1060" t="s">
        <v>1197</v>
      </c>
      <c r="AT1060" s="104">
        <v>26</v>
      </c>
      <c r="AU1060" s="102">
        <v>127</v>
      </c>
      <c r="AV1060" s="108">
        <f t="shared" si="416"/>
        <v>26127</v>
      </c>
      <c r="AX1060" s="7" t="s">
        <v>538</v>
      </c>
    </row>
    <row r="1061" spans="1:50" hidden="1" outlineLevel="1">
      <c r="A1061" t="s">
        <v>1817</v>
      </c>
      <c r="B1061" t="s">
        <v>1197</v>
      </c>
      <c r="C1061" s="1">
        <f t="shared" ref="C1061:C1080" si="417">SUM(N1061:AE1061)</f>
        <v>7523</v>
      </c>
      <c r="D1061" s="7">
        <f>RANK(N1061,(N1061:P1061,Q1061:AE1061))</f>
        <v>1</v>
      </c>
      <c r="E1061" s="7">
        <f>RANK(O1061,(N1061:P1061,Q1061:AE1061))</f>
        <v>2</v>
      </c>
      <c r="F1061" s="7">
        <f>IF(P1061&gt;0,RANK(P1061,(N1061:P1061,Q1061:AE1061)),0)</f>
        <v>0</v>
      </c>
      <c r="G1061" s="1">
        <f t="shared" ref="G1061:G1080" si="418">MAX(N1061:P1061)-LARGE(N1061:P1061,2)</f>
        <v>38</v>
      </c>
      <c r="H1061" s="2">
        <f t="shared" si="405"/>
        <v>5.05117639239665E-3</v>
      </c>
      <c r="I1061" s="2"/>
      <c r="J1061" s="2">
        <f t="shared" ref="J1061:J1080" si="419">IF($C1061=0,"-",N1061/$C1061)</f>
        <v>0.495414063538482</v>
      </c>
      <c r="K1061" s="2">
        <f t="shared" ref="K1061:K1080" si="420">IF($C1061=0,"-",O1061/$C1061)</f>
        <v>0.49036288714608534</v>
      </c>
      <c r="L1061" s="2">
        <f t="shared" ref="L1061:L1080" si="421">IF($C1061=0,"-",P1061/$C1061)</f>
        <v>0</v>
      </c>
      <c r="M1061" s="2">
        <f t="shared" ref="M1061:M1080" si="422">IF(C1061=0,"-",(1-J1061-K1061-L1061))</f>
        <v>1.4223049315432612E-2</v>
      </c>
      <c r="N1061" s="1">
        <v>3727</v>
      </c>
      <c r="O1061" s="1">
        <v>3689</v>
      </c>
      <c r="Q1061" s="1">
        <v>77</v>
      </c>
      <c r="S1061" s="1">
        <v>30</v>
      </c>
      <c r="AA1061" s="1">
        <v>0</v>
      </c>
      <c r="AG1061" s="7">
        <f>IF(Q1061&gt;0,RANK(Q1061,(N1061:P1061,Q1061:AE1061)),0)</f>
        <v>3</v>
      </c>
      <c r="AH1061" s="7">
        <f>IF(R1061&gt;0,RANK(R1061,(N1061:P1061,Q1061:AE1061)),0)</f>
        <v>0</v>
      </c>
      <c r="AI1061" s="7">
        <f>IF(T1061&gt;0,RANK(T1061,(N1061:P1061,Q1061:AE1061)),0)</f>
        <v>0</v>
      </c>
      <c r="AJ1061" s="7">
        <f>IF(S1061&gt;0,RANK(S1061,(N1061:P1061,Q1061:AE1061)),0)</f>
        <v>4</v>
      </c>
      <c r="AK1061" s="2">
        <f t="shared" ref="AK1061:AK1080" si="423">IF($C1061=0,"-",Q1061/$C1061)</f>
        <v>1.0235278479330055E-2</v>
      </c>
      <c r="AL1061" s="2">
        <f t="shared" ref="AL1061:AL1080" si="424">IF($C1061=0,"-",R1061/$C1061)</f>
        <v>0</v>
      </c>
      <c r="AM1061" s="2">
        <f t="shared" ref="AM1061:AM1080" si="425">IF($C1061=0,"-",T1061/$C1061)</f>
        <v>0</v>
      </c>
      <c r="AN1061" s="2">
        <f t="shared" ref="AN1061:AN1080" si="426">IF($C1061=0,"-",S1061/$C1061)</f>
        <v>3.9877708361026184E-3</v>
      </c>
      <c r="AP1061" t="s">
        <v>1817</v>
      </c>
      <c r="AQ1061" t="s">
        <v>1197</v>
      </c>
      <c r="AT1061" s="104">
        <v>26</v>
      </c>
      <c r="AU1061" s="102">
        <v>129</v>
      </c>
      <c r="AV1061" s="108">
        <f t="shared" ref="AV1061:AV1079" si="427">AT1061*1000+AU1061</f>
        <v>26129</v>
      </c>
      <c r="AX1061" s="7" t="s">
        <v>538</v>
      </c>
    </row>
    <row r="1062" spans="1:50" hidden="1" outlineLevel="1">
      <c r="A1062" t="s">
        <v>445</v>
      </c>
      <c r="B1062" t="s">
        <v>1197</v>
      </c>
      <c r="C1062" s="1">
        <f t="shared" si="417"/>
        <v>2689</v>
      </c>
      <c r="D1062" s="7">
        <f>RANK(N1062,(N1062:P1062,Q1062:AE1062))</f>
        <v>2</v>
      </c>
      <c r="E1062" s="7">
        <f>RANK(O1062,(N1062:P1062,Q1062:AE1062))</f>
        <v>1</v>
      </c>
      <c r="F1062" s="7">
        <f>IF(P1062&gt;0,RANK(P1062,(N1062:P1062,Q1062:AE1062)),0)</f>
        <v>0</v>
      </c>
      <c r="G1062" s="1">
        <f t="shared" si="418"/>
        <v>33</v>
      </c>
      <c r="H1062" s="2">
        <f t="shared" si="405"/>
        <v>1.2272220156191893E-2</v>
      </c>
      <c r="I1062" s="2"/>
      <c r="J1062" s="2">
        <f t="shared" si="419"/>
        <v>0.48382298252138339</v>
      </c>
      <c r="K1062" s="2">
        <f t="shared" si="420"/>
        <v>0.49609520267757529</v>
      </c>
      <c r="L1062" s="2">
        <f t="shared" si="421"/>
        <v>0</v>
      </c>
      <c r="M1062" s="2">
        <f t="shared" si="422"/>
        <v>2.0081814801041376E-2</v>
      </c>
      <c r="N1062" s="1">
        <v>1301</v>
      </c>
      <c r="O1062" s="1">
        <v>1334</v>
      </c>
      <c r="Q1062" s="1">
        <v>26</v>
      </c>
      <c r="S1062" s="1">
        <v>28</v>
      </c>
      <c r="AA1062" s="1">
        <v>0</v>
      </c>
      <c r="AG1062" s="7">
        <f>IF(Q1062&gt;0,RANK(Q1062,(N1062:P1062,Q1062:AE1062)),0)</f>
        <v>4</v>
      </c>
      <c r="AH1062" s="7">
        <f>IF(R1062&gt;0,RANK(R1062,(N1062:P1062,Q1062:AE1062)),0)</f>
        <v>0</v>
      </c>
      <c r="AI1062" s="7">
        <f>IF(T1062&gt;0,RANK(T1062,(N1062:P1062,Q1062:AE1062)),0)</f>
        <v>0</v>
      </c>
      <c r="AJ1062" s="7">
        <f>IF(S1062&gt;0,RANK(S1062,(N1062:P1062,Q1062:AE1062)),0)</f>
        <v>3</v>
      </c>
      <c r="AK1062" s="2">
        <f t="shared" si="423"/>
        <v>9.669021941242098E-3</v>
      </c>
      <c r="AL1062" s="2">
        <f t="shared" si="424"/>
        <v>0</v>
      </c>
      <c r="AM1062" s="2">
        <f t="shared" si="425"/>
        <v>0</v>
      </c>
      <c r="AN1062" s="2">
        <f t="shared" si="426"/>
        <v>1.0412792859799182E-2</v>
      </c>
      <c r="AP1062" t="s">
        <v>445</v>
      </c>
      <c r="AQ1062" t="s">
        <v>1197</v>
      </c>
      <c r="AT1062" s="104">
        <v>26</v>
      </c>
      <c r="AU1062" s="102">
        <v>131</v>
      </c>
      <c r="AV1062" s="108">
        <f t="shared" si="427"/>
        <v>26131</v>
      </c>
      <c r="AX1062" s="7" t="s">
        <v>538</v>
      </c>
    </row>
    <row r="1063" spans="1:50" hidden="1" outlineLevel="1">
      <c r="A1063" t="s">
        <v>2052</v>
      </c>
      <c r="B1063" t="s">
        <v>1197</v>
      </c>
      <c r="C1063" s="1">
        <f t="shared" si="417"/>
        <v>7439</v>
      </c>
      <c r="D1063" s="7">
        <f>RANK(N1063,(N1063:P1063,Q1063:AE1063))</f>
        <v>2</v>
      </c>
      <c r="E1063" s="7">
        <f>RANK(O1063,(N1063:P1063,Q1063:AE1063))</f>
        <v>1</v>
      </c>
      <c r="F1063" s="7">
        <f>IF(P1063&gt;0,RANK(P1063,(N1063:P1063,Q1063:AE1063)),0)</f>
        <v>0</v>
      </c>
      <c r="G1063" s="1">
        <f t="shared" si="418"/>
        <v>1426</v>
      </c>
      <c r="H1063" s="2">
        <f t="shared" si="405"/>
        <v>0.19169243177846484</v>
      </c>
      <c r="I1063" s="2"/>
      <c r="J1063" s="2">
        <f t="shared" si="419"/>
        <v>0.39965049065734642</v>
      </c>
      <c r="K1063" s="2">
        <f t="shared" si="420"/>
        <v>0.59134292243581121</v>
      </c>
      <c r="L1063" s="2">
        <f t="shared" si="421"/>
        <v>0</v>
      </c>
      <c r="M1063" s="2">
        <f t="shared" si="422"/>
        <v>9.0065869068424176E-3</v>
      </c>
      <c r="N1063" s="1">
        <v>2973</v>
      </c>
      <c r="O1063" s="1">
        <v>4399</v>
      </c>
      <c r="Q1063" s="1">
        <v>44</v>
      </c>
      <c r="S1063" s="1">
        <v>23</v>
      </c>
      <c r="AA1063" s="1">
        <v>0</v>
      </c>
      <c r="AG1063" s="7">
        <f>IF(Q1063&gt;0,RANK(Q1063,(N1063:P1063,Q1063:AE1063)),0)</f>
        <v>3</v>
      </c>
      <c r="AH1063" s="7">
        <f>IF(R1063&gt;0,RANK(R1063,(N1063:P1063,Q1063:AE1063)),0)</f>
        <v>0</v>
      </c>
      <c r="AI1063" s="7">
        <f>IF(T1063&gt;0,RANK(T1063,(N1063:P1063,Q1063:AE1063)),0)</f>
        <v>0</v>
      </c>
      <c r="AJ1063" s="7">
        <f>IF(S1063&gt;0,RANK(S1063,(N1063:P1063,Q1063:AE1063)),0)</f>
        <v>4</v>
      </c>
      <c r="AK1063" s="2">
        <f t="shared" si="423"/>
        <v>5.9147734910606261E-3</v>
      </c>
      <c r="AL1063" s="2">
        <f t="shared" si="424"/>
        <v>0</v>
      </c>
      <c r="AM1063" s="2">
        <f t="shared" si="425"/>
        <v>0</v>
      </c>
      <c r="AN1063" s="2">
        <f t="shared" si="426"/>
        <v>3.0918134157816909E-3</v>
      </c>
      <c r="AP1063" t="s">
        <v>2052</v>
      </c>
      <c r="AQ1063" t="s">
        <v>1197</v>
      </c>
      <c r="AT1063" s="104">
        <v>26</v>
      </c>
      <c r="AU1063" s="102">
        <v>133</v>
      </c>
      <c r="AV1063" s="108">
        <f t="shared" si="427"/>
        <v>26133</v>
      </c>
      <c r="AX1063" s="7" t="s">
        <v>538</v>
      </c>
    </row>
    <row r="1064" spans="1:50" hidden="1" outlineLevel="1">
      <c r="A1064" t="s">
        <v>424</v>
      </c>
      <c r="B1064" t="s">
        <v>1197</v>
      </c>
      <c r="C1064" s="1">
        <f t="shared" si="417"/>
        <v>2968</v>
      </c>
      <c r="D1064" s="7">
        <f>RANK(N1064,(N1064:P1064,Q1064:AE1064))</f>
        <v>2</v>
      </c>
      <c r="E1064" s="7">
        <f>RANK(O1064,(N1064:P1064,Q1064:AE1064))</f>
        <v>1</v>
      </c>
      <c r="F1064" s="7">
        <f>IF(P1064&gt;0,RANK(P1064,(N1064:P1064,Q1064:AE1064)),0)</f>
        <v>0</v>
      </c>
      <c r="G1064" s="1">
        <f t="shared" si="418"/>
        <v>427</v>
      </c>
      <c r="H1064" s="2">
        <f t="shared" si="405"/>
        <v>0.14386792452830188</v>
      </c>
      <c r="I1064" s="2"/>
      <c r="J1064" s="2">
        <f t="shared" si="419"/>
        <v>0.41846361185983827</v>
      </c>
      <c r="K1064" s="2">
        <f t="shared" si="420"/>
        <v>0.56233153638814015</v>
      </c>
      <c r="L1064" s="2">
        <f t="shared" si="421"/>
        <v>0</v>
      </c>
      <c r="M1064" s="2">
        <f t="shared" si="422"/>
        <v>1.9204851752021579E-2</v>
      </c>
      <c r="N1064" s="1">
        <v>1242</v>
      </c>
      <c r="O1064" s="1">
        <v>1669</v>
      </c>
      <c r="Q1064" s="1">
        <v>32</v>
      </c>
      <c r="S1064" s="1">
        <v>22</v>
      </c>
      <c r="AA1064" s="1">
        <v>3</v>
      </c>
      <c r="AG1064" s="7">
        <f>IF(Q1064&gt;0,RANK(Q1064,(N1064:P1064,Q1064:AE1064)),0)</f>
        <v>3</v>
      </c>
      <c r="AH1064" s="7">
        <f>IF(R1064&gt;0,RANK(R1064,(N1064:P1064,Q1064:AE1064)),0)</f>
        <v>0</v>
      </c>
      <c r="AI1064" s="7">
        <f>IF(T1064&gt;0,RANK(T1064,(N1064:P1064,Q1064:AE1064)),0)</f>
        <v>0</v>
      </c>
      <c r="AJ1064" s="7">
        <f>IF(S1064&gt;0,RANK(S1064,(N1064:P1064,Q1064:AE1064)),0)</f>
        <v>4</v>
      </c>
      <c r="AK1064" s="2">
        <f t="shared" si="423"/>
        <v>1.078167115902965E-2</v>
      </c>
      <c r="AL1064" s="2">
        <f t="shared" si="424"/>
        <v>0</v>
      </c>
      <c r="AM1064" s="2">
        <f t="shared" si="425"/>
        <v>0</v>
      </c>
      <c r="AN1064" s="2">
        <f t="shared" si="426"/>
        <v>7.4123989218328841E-3</v>
      </c>
      <c r="AP1064" t="s">
        <v>424</v>
      </c>
      <c r="AQ1064" t="s">
        <v>1197</v>
      </c>
      <c r="AT1064" s="104">
        <v>26</v>
      </c>
      <c r="AU1064" s="102">
        <v>135</v>
      </c>
      <c r="AV1064" s="108">
        <f t="shared" si="427"/>
        <v>26135</v>
      </c>
      <c r="AX1064" s="7" t="s">
        <v>538</v>
      </c>
    </row>
    <row r="1065" spans="1:50" hidden="1" outlineLevel="1">
      <c r="A1065" t="s">
        <v>1421</v>
      </c>
      <c r="B1065" t="s">
        <v>1197</v>
      </c>
      <c r="C1065" s="1">
        <f t="shared" si="417"/>
        <v>8473</v>
      </c>
      <c r="D1065" s="7">
        <f>RANK(N1065,(N1065:P1065,Q1065:AE1065))</f>
        <v>2</v>
      </c>
      <c r="E1065" s="7">
        <f>RANK(O1065,(N1065:P1065,Q1065:AE1065))</f>
        <v>1</v>
      </c>
      <c r="F1065" s="7">
        <f>IF(P1065&gt;0,RANK(P1065,(N1065:P1065,Q1065:AE1065)),0)</f>
        <v>0</v>
      </c>
      <c r="G1065" s="1">
        <f t="shared" si="418"/>
        <v>1636</v>
      </c>
      <c r="H1065" s="2">
        <f t="shared" si="405"/>
        <v>0.19308391360793106</v>
      </c>
      <c r="I1065" s="2"/>
      <c r="J1065" s="2">
        <f t="shared" si="419"/>
        <v>0.39490145167001062</v>
      </c>
      <c r="K1065" s="2">
        <f t="shared" si="420"/>
        <v>0.58798536527794165</v>
      </c>
      <c r="L1065" s="2">
        <f t="shared" si="421"/>
        <v>0</v>
      </c>
      <c r="M1065" s="2">
        <f t="shared" si="422"/>
        <v>1.7113183052047676E-2</v>
      </c>
      <c r="N1065" s="1">
        <v>3346</v>
      </c>
      <c r="O1065" s="1">
        <v>4982</v>
      </c>
      <c r="Q1065" s="1">
        <v>85</v>
      </c>
      <c r="S1065" s="1">
        <v>60</v>
      </c>
      <c r="AA1065" s="1">
        <v>0</v>
      </c>
      <c r="AG1065" s="7">
        <f>IF(Q1065&gt;0,RANK(Q1065,(N1065:P1065,Q1065:AE1065)),0)</f>
        <v>3</v>
      </c>
      <c r="AH1065" s="7">
        <f>IF(R1065&gt;0,RANK(R1065,(N1065:P1065,Q1065:AE1065)),0)</f>
        <v>0</v>
      </c>
      <c r="AI1065" s="7">
        <f>IF(T1065&gt;0,RANK(T1065,(N1065:P1065,Q1065:AE1065)),0)</f>
        <v>0</v>
      </c>
      <c r="AJ1065" s="7">
        <f>IF(S1065&gt;0,RANK(S1065,(N1065:P1065,Q1065:AE1065)),0)</f>
        <v>4</v>
      </c>
      <c r="AK1065" s="2">
        <f t="shared" si="423"/>
        <v>1.0031865927062433E-2</v>
      </c>
      <c r="AL1065" s="2">
        <f t="shared" si="424"/>
        <v>0</v>
      </c>
      <c r="AM1065" s="2">
        <f t="shared" si="425"/>
        <v>0</v>
      </c>
      <c r="AN1065" s="2">
        <f t="shared" si="426"/>
        <v>7.0813171249852471E-3</v>
      </c>
      <c r="AP1065" t="s">
        <v>1421</v>
      </c>
      <c r="AQ1065" t="s">
        <v>1197</v>
      </c>
      <c r="AT1065" s="104">
        <v>26</v>
      </c>
      <c r="AU1065" s="102">
        <v>137</v>
      </c>
      <c r="AV1065" s="108">
        <f t="shared" si="427"/>
        <v>26137</v>
      </c>
      <c r="AX1065" s="7" t="s">
        <v>538</v>
      </c>
    </row>
    <row r="1066" spans="1:50" hidden="1" outlineLevel="1">
      <c r="A1066" t="s">
        <v>2250</v>
      </c>
      <c r="B1066" t="s">
        <v>1197</v>
      </c>
      <c r="C1066" s="1">
        <f t="shared" si="417"/>
        <v>87701</v>
      </c>
      <c r="D1066" s="7">
        <f>RANK(N1066,(N1066:P1066,Q1066:AE1066))</f>
        <v>2</v>
      </c>
      <c r="E1066" s="7">
        <f>RANK(O1066,(N1066:P1066,Q1066:AE1066))</f>
        <v>1</v>
      </c>
      <c r="F1066" s="7">
        <f>IF(P1066&gt;0,RANK(P1066,(N1066:P1066,Q1066:AE1066)),0)</f>
        <v>0</v>
      </c>
      <c r="G1066" s="1">
        <f t="shared" si="418"/>
        <v>37810</v>
      </c>
      <c r="H1066" s="2">
        <f t="shared" si="405"/>
        <v>0.43112393245230957</v>
      </c>
      <c r="I1066" s="2"/>
      <c r="J1066" s="2">
        <f t="shared" si="419"/>
        <v>0.28111424043055383</v>
      </c>
      <c r="K1066" s="2">
        <f t="shared" si="420"/>
        <v>0.7122381728828634</v>
      </c>
      <c r="L1066" s="2">
        <f t="shared" si="421"/>
        <v>0</v>
      </c>
      <c r="M1066" s="2">
        <f t="shared" si="422"/>
        <v>6.6475866865828293E-3</v>
      </c>
      <c r="N1066" s="1">
        <v>24654</v>
      </c>
      <c r="O1066" s="1">
        <v>62464</v>
      </c>
      <c r="Q1066" s="1">
        <v>408</v>
      </c>
      <c r="S1066" s="1">
        <v>175</v>
      </c>
      <c r="AA1066" s="1">
        <v>0</v>
      </c>
      <c r="AG1066" s="7">
        <f>IF(Q1066&gt;0,RANK(Q1066,(N1066:P1066,Q1066:AE1066)),0)</f>
        <v>3</v>
      </c>
      <c r="AH1066" s="7">
        <f>IF(R1066&gt;0,RANK(R1066,(N1066:P1066,Q1066:AE1066)),0)</f>
        <v>0</v>
      </c>
      <c r="AI1066" s="7">
        <f>IF(T1066&gt;0,RANK(T1066,(N1066:P1066,Q1066:AE1066)),0)</f>
        <v>0</v>
      </c>
      <c r="AJ1066" s="7">
        <f>IF(S1066&gt;0,RANK(S1066,(N1066:P1066,Q1066:AE1066)),0)</f>
        <v>4</v>
      </c>
      <c r="AK1066" s="2">
        <f t="shared" si="423"/>
        <v>4.652170442754359E-3</v>
      </c>
      <c r="AL1066" s="2">
        <f t="shared" si="424"/>
        <v>0</v>
      </c>
      <c r="AM1066" s="2">
        <f t="shared" si="425"/>
        <v>0</v>
      </c>
      <c r="AN1066" s="2">
        <f t="shared" si="426"/>
        <v>1.9954162438284625E-3</v>
      </c>
      <c r="AP1066" t="s">
        <v>2250</v>
      </c>
      <c r="AQ1066" t="s">
        <v>1197</v>
      </c>
      <c r="AT1066" s="104">
        <v>26</v>
      </c>
      <c r="AU1066" s="102">
        <v>139</v>
      </c>
      <c r="AV1066" s="108">
        <f t="shared" si="427"/>
        <v>26139</v>
      </c>
      <c r="AX1066" s="7" t="s">
        <v>538</v>
      </c>
    </row>
    <row r="1067" spans="1:50" hidden="1" outlineLevel="1">
      <c r="A1067" t="s">
        <v>1759</v>
      </c>
      <c r="B1067" t="s">
        <v>1197</v>
      </c>
      <c r="C1067" s="1">
        <f t="shared" si="417"/>
        <v>5643</v>
      </c>
      <c r="D1067" s="7">
        <f>RANK(N1067,(N1067:P1067,Q1067:AE1067))</f>
        <v>2</v>
      </c>
      <c r="E1067" s="7">
        <f>RANK(O1067,(N1067:P1067,Q1067:AE1067))</f>
        <v>1</v>
      </c>
      <c r="F1067" s="7">
        <f>IF(P1067&gt;0,RANK(P1067,(N1067:P1067,Q1067:AE1067)),0)</f>
        <v>0</v>
      </c>
      <c r="G1067" s="1">
        <f t="shared" si="418"/>
        <v>145</v>
      </c>
      <c r="H1067" s="2">
        <f t="shared" si="405"/>
        <v>2.5695552011341487E-2</v>
      </c>
      <c r="I1067" s="2"/>
      <c r="J1067" s="2">
        <f t="shared" si="419"/>
        <v>0.48148148148148145</v>
      </c>
      <c r="K1067" s="2">
        <f t="shared" si="420"/>
        <v>0.50717703349282295</v>
      </c>
      <c r="L1067" s="2">
        <f t="shared" si="421"/>
        <v>0</v>
      </c>
      <c r="M1067" s="2">
        <f t="shared" si="422"/>
        <v>1.1341485025695652E-2</v>
      </c>
      <c r="N1067" s="1">
        <v>2717</v>
      </c>
      <c r="O1067" s="1">
        <v>2862</v>
      </c>
      <c r="Q1067" s="1">
        <v>33</v>
      </c>
      <c r="S1067" s="1">
        <v>31</v>
      </c>
      <c r="AA1067" s="1">
        <v>0</v>
      </c>
      <c r="AG1067" s="7">
        <f>IF(Q1067&gt;0,RANK(Q1067,(N1067:P1067,Q1067:AE1067)),0)</f>
        <v>3</v>
      </c>
      <c r="AH1067" s="7">
        <f>IF(R1067&gt;0,RANK(R1067,(N1067:P1067,Q1067:AE1067)),0)</f>
        <v>0</v>
      </c>
      <c r="AI1067" s="7">
        <f>IF(T1067&gt;0,RANK(T1067,(N1067:P1067,Q1067:AE1067)),0)</f>
        <v>0</v>
      </c>
      <c r="AJ1067" s="7">
        <f>IF(S1067&gt;0,RANK(S1067,(N1067:P1067,Q1067:AE1067)),0)</f>
        <v>4</v>
      </c>
      <c r="AK1067" s="2">
        <f t="shared" si="423"/>
        <v>5.8479532163742687E-3</v>
      </c>
      <c r="AL1067" s="2">
        <f t="shared" si="424"/>
        <v>0</v>
      </c>
      <c r="AM1067" s="2">
        <f t="shared" si="425"/>
        <v>0</v>
      </c>
      <c r="AN1067" s="2">
        <f t="shared" si="426"/>
        <v>5.493531809321283E-3</v>
      </c>
      <c r="AP1067" t="s">
        <v>1759</v>
      </c>
      <c r="AQ1067" t="s">
        <v>1197</v>
      </c>
      <c r="AT1067" s="104">
        <v>26</v>
      </c>
      <c r="AU1067" s="102">
        <v>141</v>
      </c>
      <c r="AV1067" s="108">
        <f t="shared" si="427"/>
        <v>26141</v>
      </c>
      <c r="AX1067" s="7" t="s">
        <v>538</v>
      </c>
    </row>
    <row r="1068" spans="1:50" hidden="1" outlineLevel="1">
      <c r="A1068" t="s">
        <v>351</v>
      </c>
      <c r="B1068" t="s">
        <v>1197</v>
      </c>
      <c r="C1068" s="1">
        <f t="shared" si="417"/>
        <v>10260</v>
      </c>
      <c r="D1068" s="7">
        <f>RANK(N1068,(N1068:P1068,Q1068:AE1068))</f>
        <v>2</v>
      </c>
      <c r="E1068" s="7">
        <f>RANK(O1068,(N1068:P1068,Q1068:AE1068))</f>
        <v>1</v>
      </c>
      <c r="F1068" s="7">
        <f>IF(P1068&gt;0,RANK(P1068,(N1068:P1068,Q1068:AE1068)),0)</f>
        <v>0</v>
      </c>
      <c r="G1068" s="1">
        <f t="shared" si="418"/>
        <v>314</v>
      </c>
      <c r="H1068" s="2">
        <f t="shared" si="405"/>
        <v>3.0604288499025342E-2</v>
      </c>
      <c r="I1068" s="2"/>
      <c r="J1068" s="2">
        <f t="shared" si="419"/>
        <v>0.47846003898635475</v>
      </c>
      <c r="K1068" s="2">
        <f t="shared" si="420"/>
        <v>0.50906432748538011</v>
      </c>
      <c r="L1068" s="2">
        <f t="shared" si="421"/>
        <v>0</v>
      </c>
      <c r="M1068" s="2">
        <f t="shared" si="422"/>
        <v>1.2475633528265195E-2</v>
      </c>
      <c r="N1068" s="1">
        <v>4909</v>
      </c>
      <c r="O1068" s="1">
        <v>5223</v>
      </c>
      <c r="Q1068" s="1">
        <v>83</v>
      </c>
      <c r="S1068" s="1">
        <v>45</v>
      </c>
      <c r="AA1068" s="1">
        <v>0</v>
      </c>
      <c r="AG1068" s="7">
        <f>IF(Q1068&gt;0,RANK(Q1068,(N1068:P1068,Q1068:AE1068)),0)</f>
        <v>3</v>
      </c>
      <c r="AH1068" s="7">
        <f>IF(R1068&gt;0,RANK(R1068,(N1068:P1068,Q1068:AE1068)),0)</f>
        <v>0</v>
      </c>
      <c r="AI1068" s="7">
        <f>IF(T1068&gt;0,RANK(T1068,(N1068:P1068,Q1068:AE1068)),0)</f>
        <v>0</v>
      </c>
      <c r="AJ1068" s="7">
        <f>IF(S1068&gt;0,RANK(S1068,(N1068:P1068,Q1068:AE1068)),0)</f>
        <v>4</v>
      </c>
      <c r="AK1068" s="2">
        <f t="shared" si="423"/>
        <v>8.0896686159844054E-3</v>
      </c>
      <c r="AL1068" s="2">
        <f t="shared" si="424"/>
        <v>0</v>
      </c>
      <c r="AM1068" s="2">
        <f t="shared" si="425"/>
        <v>0</v>
      </c>
      <c r="AN1068" s="2">
        <f t="shared" si="426"/>
        <v>4.3859649122807015E-3</v>
      </c>
      <c r="AP1068" t="s">
        <v>351</v>
      </c>
      <c r="AQ1068" t="s">
        <v>1197</v>
      </c>
      <c r="AT1068" s="104">
        <v>26</v>
      </c>
      <c r="AU1068" s="102">
        <v>143</v>
      </c>
      <c r="AV1068" s="108">
        <f t="shared" si="427"/>
        <v>26143</v>
      </c>
      <c r="AX1068" s="7" t="s">
        <v>538</v>
      </c>
    </row>
    <row r="1069" spans="1:50" hidden="1" outlineLevel="1">
      <c r="A1069" t="s">
        <v>352</v>
      </c>
      <c r="B1069" t="s">
        <v>1197</v>
      </c>
      <c r="C1069" s="1">
        <f t="shared" si="417"/>
        <v>72277</v>
      </c>
      <c r="D1069" s="7">
        <f>RANK(N1069,(N1069:P1069,Q1069:AE1069))</f>
        <v>1</v>
      </c>
      <c r="E1069" s="7">
        <f>RANK(O1069,(N1069:P1069,Q1069:AE1069))</f>
        <v>2</v>
      </c>
      <c r="F1069" s="7">
        <f>IF(P1069&gt;0,RANK(P1069,(N1069:P1069,Q1069:AE1069)),0)</f>
        <v>0</v>
      </c>
      <c r="G1069" s="1">
        <f t="shared" si="418"/>
        <v>4611</v>
      </c>
      <c r="H1069" s="2">
        <f t="shared" si="405"/>
        <v>6.3796228399075783E-2</v>
      </c>
      <c r="I1069" s="2"/>
      <c r="J1069" s="2">
        <f t="shared" si="419"/>
        <v>0.52646069980768428</v>
      </c>
      <c r="K1069" s="2">
        <f t="shared" si="420"/>
        <v>0.46266447140860856</v>
      </c>
      <c r="L1069" s="2">
        <f t="shared" si="421"/>
        <v>0</v>
      </c>
      <c r="M1069" s="2">
        <f t="shared" si="422"/>
        <v>1.0874828783707158E-2</v>
      </c>
      <c r="N1069" s="1">
        <v>38051</v>
      </c>
      <c r="O1069" s="1">
        <v>33440</v>
      </c>
      <c r="Q1069" s="1">
        <v>506</v>
      </c>
      <c r="S1069" s="1">
        <v>278</v>
      </c>
      <c r="AA1069" s="1">
        <v>2</v>
      </c>
      <c r="AG1069" s="7">
        <f>IF(Q1069&gt;0,RANK(Q1069,(N1069:P1069,Q1069:AE1069)),0)</f>
        <v>3</v>
      </c>
      <c r="AH1069" s="7">
        <f>IF(R1069&gt;0,RANK(R1069,(N1069:P1069,Q1069:AE1069)),0)</f>
        <v>0</v>
      </c>
      <c r="AI1069" s="7">
        <f>IF(T1069&gt;0,RANK(T1069,(N1069:P1069,Q1069:AE1069)),0)</f>
        <v>0</v>
      </c>
      <c r="AJ1069" s="7">
        <f>IF(S1069&gt;0,RANK(S1069,(N1069:P1069,Q1069:AE1069)),0)</f>
        <v>4</v>
      </c>
      <c r="AK1069" s="2">
        <f t="shared" si="423"/>
        <v>7.0008439752618397E-3</v>
      </c>
      <c r="AL1069" s="2">
        <f t="shared" si="424"/>
        <v>0</v>
      </c>
      <c r="AM1069" s="2">
        <f t="shared" si="425"/>
        <v>0</v>
      </c>
      <c r="AN1069" s="2">
        <f t="shared" si="426"/>
        <v>3.8463134883849632E-3</v>
      </c>
      <c r="AP1069" t="s">
        <v>352</v>
      </c>
      <c r="AQ1069" t="s">
        <v>1197</v>
      </c>
      <c r="AT1069" s="104">
        <v>26</v>
      </c>
      <c r="AU1069" s="102">
        <v>145</v>
      </c>
      <c r="AV1069" s="108">
        <f t="shared" si="427"/>
        <v>26145</v>
      </c>
      <c r="AX1069" s="7" t="s">
        <v>538</v>
      </c>
    </row>
    <row r="1070" spans="1:50" hidden="1" outlineLevel="1">
      <c r="A1070" t="s">
        <v>960</v>
      </c>
      <c r="B1070" t="s">
        <v>1197</v>
      </c>
      <c r="C1070" s="1">
        <f t="shared" si="417"/>
        <v>52403</v>
      </c>
      <c r="D1070" s="7">
        <f>RANK(N1070,(N1070:P1070,Q1070:AE1070))</f>
        <v>2</v>
      </c>
      <c r="E1070" s="7">
        <f>RANK(O1070,(N1070:P1070,Q1070:AE1070))</f>
        <v>1</v>
      </c>
      <c r="F1070" s="7">
        <f>IF(P1070&gt;0,RANK(P1070,(N1070:P1070,Q1070:AE1070)),0)</f>
        <v>0</v>
      </c>
      <c r="G1070" s="1">
        <f t="shared" si="418"/>
        <v>3834</v>
      </c>
      <c r="H1070" s="2">
        <f t="shared" si="405"/>
        <v>7.3163750166975169E-2</v>
      </c>
      <c r="I1070" s="2"/>
      <c r="J1070" s="2">
        <f t="shared" si="419"/>
        <v>0.45442054844188312</v>
      </c>
      <c r="K1070" s="2">
        <f t="shared" si="420"/>
        <v>0.52758429860885825</v>
      </c>
      <c r="L1070" s="2">
        <f t="shared" si="421"/>
        <v>0</v>
      </c>
      <c r="M1070" s="2">
        <f t="shared" si="422"/>
        <v>1.7995152949258686E-2</v>
      </c>
      <c r="N1070" s="1">
        <v>23813</v>
      </c>
      <c r="O1070" s="1">
        <v>27647</v>
      </c>
      <c r="Q1070" s="1">
        <v>490</v>
      </c>
      <c r="S1070" s="1">
        <v>453</v>
      </c>
      <c r="AA1070" s="1">
        <v>0</v>
      </c>
      <c r="AG1070" s="7">
        <f>IF(Q1070&gt;0,RANK(Q1070,(N1070:P1070,Q1070:AE1070)),0)</f>
        <v>3</v>
      </c>
      <c r="AH1070" s="7">
        <f>IF(R1070&gt;0,RANK(R1070,(N1070:P1070,Q1070:AE1070)),0)</f>
        <v>0</v>
      </c>
      <c r="AI1070" s="7">
        <f>IF(T1070&gt;0,RANK(T1070,(N1070:P1070,Q1070:AE1070)),0)</f>
        <v>0</v>
      </c>
      <c r="AJ1070" s="7">
        <f>IF(S1070&gt;0,RANK(S1070,(N1070:P1070,Q1070:AE1070)),0)</f>
        <v>4</v>
      </c>
      <c r="AK1070" s="2">
        <f t="shared" si="423"/>
        <v>9.3506096979180577E-3</v>
      </c>
      <c r="AL1070" s="2">
        <f t="shared" si="424"/>
        <v>0</v>
      </c>
      <c r="AM1070" s="2">
        <f t="shared" si="425"/>
        <v>0</v>
      </c>
      <c r="AN1070" s="2">
        <f t="shared" si="426"/>
        <v>8.6445432513405727E-3</v>
      </c>
      <c r="AP1070" t="s">
        <v>960</v>
      </c>
      <c r="AQ1070" t="s">
        <v>1197</v>
      </c>
      <c r="AT1070" s="104">
        <v>26</v>
      </c>
      <c r="AU1070" s="102">
        <v>147</v>
      </c>
      <c r="AV1070" s="108">
        <f t="shared" si="427"/>
        <v>26147</v>
      </c>
      <c r="AX1070" s="7" t="s">
        <v>538</v>
      </c>
    </row>
    <row r="1071" spans="1:50" hidden="1" outlineLevel="1">
      <c r="A1071" t="s">
        <v>1217</v>
      </c>
      <c r="B1071" t="s">
        <v>1197</v>
      </c>
      <c r="C1071" s="1">
        <f t="shared" si="417"/>
        <v>15514</v>
      </c>
      <c r="D1071" s="7">
        <f>RANK(N1071,(N1071:P1071,Q1071:AE1071))</f>
        <v>2</v>
      </c>
      <c r="E1071" s="7">
        <f>RANK(O1071,(N1071:P1071,Q1071:AE1071))</f>
        <v>1</v>
      </c>
      <c r="F1071" s="7">
        <f>IF(P1071&gt;0,RANK(P1071,(N1071:P1071,Q1071:AE1071)),0)</f>
        <v>0</v>
      </c>
      <c r="G1071" s="1">
        <f t="shared" si="418"/>
        <v>2673</v>
      </c>
      <c r="H1071" s="2">
        <f t="shared" si="405"/>
        <v>0.17229599071806109</v>
      </c>
      <c r="I1071" s="2"/>
      <c r="J1071" s="2">
        <f t="shared" si="419"/>
        <v>0.40872760087662757</v>
      </c>
      <c r="K1071" s="2">
        <f t="shared" si="420"/>
        <v>0.58102359159468864</v>
      </c>
      <c r="L1071" s="2">
        <f t="shared" si="421"/>
        <v>0</v>
      </c>
      <c r="M1071" s="2">
        <f t="shared" si="422"/>
        <v>1.0248807528683734E-2</v>
      </c>
      <c r="N1071" s="1">
        <v>6341</v>
      </c>
      <c r="O1071" s="1">
        <v>9014</v>
      </c>
      <c r="Q1071" s="1">
        <v>89</v>
      </c>
      <c r="S1071" s="1">
        <v>70</v>
      </c>
      <c r="AA1071" s="1">
        <v>0</v>
      </c>
      <c r="AG1071" s="7">
        <f>IF(Q1071&gt;0,RANK(Q1071,(N1071:P1071,Q1071:AE1071)),0)</f>
        <v>3</v>
      </c>
      <c r="AH1071" s="7">
        <f>IF(R1071&gt;0,RANK(R1071,(N1071:P1071,Q1071:AE1071)),0)</f>
        <v>0</v>
      </c>
      <c r="AI1071" s="7">
        <f>IF(T1071&gt;0,RANK(T1071,(N1071:P1071,Q1071:AE1071)),0)</f>
        <v>0</v>
      </c>
      <c r="AJ1071" s="7">
        <f>IF(S1071&gt;0,RANK(S1071,(N1071:P1071,Q1071:AE1071)),0)</f>
        <v>4</v>
      </c>
      <c r="AK1071" s="2">
        <f t="shared" si="423"/>
        <v>5.7367538997034938E-3</v>
      </c>
      <c r="AL1071" s="2">
        <f t="shared" si="424"/>
        <v>0</v>
      </c>
      <c r="AM1071" s="2">
        <f t="shared" si="425"/>
        <v>0</v>
      </c>
      <c r="AN1071" s="2">
        <f t="shared" si="426"/>
        <v>4.5120536289802761E-3</v>
      </c>
      <c r="AP1071" t="s">
        <v>1217</v>
      </c>
      <c r="AQ1071" t="s">
        <v>1197</v>
      </c>
      <c r="AT1071" s="104">
        <v>26</v>
      </c>
      <c r="AU1071" s="102">
        <v>149</v>
      </c>
      <c r="AV1071" s="108">
        <f t="shared" si="427"/>
        <v>26149</v>
      </c>
      <c r="AX1071" s="7" t="s">
        <v>538</v>
      </c>
    </row>
    <row r="1072" spans="1:50" hidden="1" outlineLevel="1">
      <c r="A1072" t="s">
        <v>353</v>
      </c>
      <c r="B1072" t="s">
        <v>1197</v>
      </c>
      <c r="C1072" s="1">
        <f t="shared" si="417"/>
        <v>14081</v>
      </c>
      <c r="D1072" s="7">
        <f>RANK(N1072,(N1072:P1072,Q1072:AE1072))</f>
        <v>2</v>
      </c>
      <c r="E1072" s="7">
        <f>RANK(O1072,(N1072:P1072,Q1072:AE1072))</f>
        <v>1</v>
      </c>
      <c r="F1072" s="7">
        <f>IF(P1072&gt;0,RANK(P1072,(N1072:P1072,Q1072:AE1072)),0)</f>
        <v>0</v>
      </c>
      <c r="G1072" s="1">
        <f t="shared" si="418"/>
        <v>3316</v>
      </c>
      <c r="H1072" s="2">
        <f t="shared" si="405"/>
        <v>0.23549463816490307</v>
      </c>
      <c r="I1072" s="2"/>
      <c r="J1072" s="2">
        <f t="shared" si="419"/>
        <v>0.3739081031176763</v>
      </c>
      <c r="K1072" s="2">
        <f t="shared" si="420"/>
        <v>0.60940274128257932</v>
      </c>
      <c r="L1072" s="2">
        <f t="shared" si="421"/>
        <v>0</v>
      </c>
      <c r="M1072" s="2">
        <f t="shared" si="422"/>
        <v>1.6689155599744376E-2</v>
      </c>
      <c r="N1072" s="1">
        <v>5265</v>
      </c>
      <c r="O1072" s="1">
        <v>8581</v>
      </c>
      <c r="Q1072" s="1">
        <v>119</v>
      </c>
      <c r="S1072" s="1">
        <v>116</v>
      </c>
      <c r="AA1072" s="1">
        <v>0</v>
      </c>
      <c r="AG1072" s="7">
        <f>IF(Q1072&gt;0,RANK(Q1072,(N1072:P1072,Q1072:AE1072)),0)</f>
        <v>3</v>
      </c>
      <c r="AH1072" s="7">
        <f>IF(R1072&gt;0,RANK(R1072,(N1072:P1072,Q1072:AE1072)),0)</f>
        <v>0</v>
      </c>
      <c r="AI1072" s="7">
        <f>IF(T1072&gt;0,RANK(T1072,(N1072:P1072,Q1072:AE1072)),0)</f>
        <v>0</v>
      </c>
      <c r="AJ1072" s="7">
        <f>IF(S1072&gt;0,RANK(S1072,(N1072:P1072,Q1072:AE1072)),0)</f>
        <v>4</v>
      </c>
      <c r="AK1072" s="2">
        <f t="shared" si="423"/>
        <v>8.4511043249769196E-3</v>
      </c>
      <c r="AL1072" s="2">
        <f t="shared" si="424"/>
        <v>0</v>
      </c>
      <c r="AM1072" s="2">
        <f t="shared" si="425"/>
        <v>0</v>
      </c>
      <c r="AN1072" s="2">
        <f t="shared" si="426"/>
        <v>8.2380512747674169E-3</v>
      </c>
      <c r="AP1072" t="s">
        <v>353</v>
      </c>
      <c r="AQ1072" t="s">
        <v>1197</v>
      </c>
      <c r="AT1072" s="104">
        <v>26</v>
      </c>
      <c r="AU1072" s="102">
        <v>151</v>
      </c>
      <c r="AV1072" s="108">
        <f t="shared" si="427"/>
        <v>26151</v>
      </c>
      <c r="AX1072" s="7" t="s">
        <v>538</v>
      </c>
    </row>
    <row r="1073" spans="1:50" hidden="1" outlineLevel="1">
      <c r="A1073" t="s">
        <v>159</v>
      </c>
      <c r="B1073" t="s">
        <v>1197</v>
      </c>
      <c r="C1073" s="1">
        <f t="shared" si="417"/>
        <v>3218</v>
      </c>
      <c r="D1073" s="7">
        <f>RANK(N1073,(N1073:P1073,Q1073:AE1073))</f>
        <v>1</v>
      </c>
      <c r="E1073" s="7">
        <f>RANK(O1073,(N1073:P1073,Q1073:AE1073))</f>
        <v>2</v>
      </c>
      <c r="F1073" s="7">
        <f>IF(P1073&gt;0,RANK(P1073,(N1073:P1073,Q1073:AE1073)),0)</f>
        <v>0</v>
      </c>
      <c r="G1073" s="1">
        <f t="shared" si="418"/>
        <v>233</v>
      </c>
      <c r="H1073" s="2">
        <f t="shared" si="405"/>
        <v>7.240522063393412E-2</v>
      </c>
      <c r="I1073" s="2"/>
      <c r="J1073" s="2">
        <f t="shared" si="419"/>
        <v>0.52858918582970793</v>
      </c>
      <c r="K1073" s="2">
        <f t="shared" si="420"/>
        <v>0.45618396519577376</v>
      </c>
      <c r="L1073" s="2">
        <f t="shared" si="421"/>
        <v>0</v>
      </c>
      <c r="M1073" s="2">
        <f t="shared" si="422"/>
        <v>1.5226848974518314E-2</v>
      </c>
      <c r="N1073" s="1">
        <v>1701</v>
      </c>
      <c r="O1073" s="1">
        <v>1468</v>
      </c>
      <c r="Q1073" s="1">
        <v>32</v>
      </c>
      <c r="S1073" s="1">
        <v>17</v>
      </c>
      <c r="AA1073" s="1">
        <v>0</v>
      </c>
      <c r="AG1073" s="7">
        <f>IF(Q1073&gt;0,RANK(Q1073,(N1073:P1073,Q1073:AE1073)),0)</f>
        <v>3</v>
      </c>
      <c r="AH1073" s="7">
        <f>IF(R1073&gt;0,RANK(R1073,(N1073:P1073,Q1073:AE1073)),0)</f>
        <v>0</v>
      </c>
      <c r="AI1073" s="7">
        <f>IF(T1073&gt;0,RANK(T1073,(N1073:P1073,Q1073:AE1073)),0)</f>
        <v>0</v>
      </c>
      <c r="AJ1073" s="7">
        <f>IF(S1073&gt;0,RANK(S1073,(N1073:P1073,Q1073:AE1073)),0)</f>
        <v>4</v>
      </c>
      <c r="AK1073" s="2">
        <f t="shared" si="423"/>
        <v>9.9440646364201361E-3</v>
      </c>
      <c r="AL1073" s="2">
        <f t="shared" si="424"/>
        <v>0</v>
      </c>
      <c r="AM1073" s="2">
        <f t="shared" si="425"/>
        <v>0</v>
      </c>
      <c r="AN1073" s="2">
        <f t="shared" si="426"/>
        <v>5.2827843380981974E-3</v>
      </c>
      <c r="AP1073" t="s">
        <v>159</v>
      </c>
      <c r="AQ1073" t="s">
        <v>1197</v>
      </c>
      <c r="AT1073" s="104">
        <v>26</v>
      </c>
      <c r="AU1073" s="102">
        <v>153</v>
      </c>
      <c r="AV1073" s="108">
        <f t="shared" si="427"/>
        <v>26153</v>
      </c>
      <c r="AX1073" s="7" t="s">
        <v>538</v>
      </c>
    </row>
    <row r="1074" spans="1:50" hidden="1" outlineLevel="1">
      <c r="A1074" t="s">
        <v>534</v>
      </c>
      <c r="B1074" t="s">
        <v>1197</v>
      </c>
      <c r="C1074" s="1">
        <f t="shared" si="417"/>
        <v>25173</v>
      </c>
      <c r="D1074" s="7">
        <f>RANK(N1074,(N1074:P1074,Q1074:AE1074))</f>
        <v>2</v>
      </c>
      <c r="E1074" s="7">
        <f>RANK(O1074,(N1074:P1074,Q1074:AE1074))</f>
        <v>1</v>
      </c>
      <c r="F1074" s="7">
        <f>IF(P1074&gt;0,RANK(P1074,(N1074:P1074,Q1074:AE1074)),0)</f>
        <v>0</v>
      </c>
      <c r="G1074" s="1">
        <f t="shared" si="418"/>
        <v>1128</v>
      </c>
      <c r="H1074" s="2">
        <f t="shared" si="405"/>
        <v>4.4809915385532119E-2</v>
      </c>
      <c r="I1074" s="2"/>
      <c r="J1074" s="2">
        <f t="shared" si="419"/>
        <v>0.47046438644579508</v>
      </c>
      <c r="K1074" s="2">
        <f t="shared" si="420"/>
        <v>0.51527430183132716</v>
      </c>
      <c r="L1074" s="2">
        <f t="shared" si="421"/>
        <v>0</v>
      </c>
      <c r="M1074" s="2">
        <f t="shared" si="422"/>
        <v>1.4261311722877701E-2</v>
      </c>
      <c r="N1074" s="1">
        <v>11843</v>
      </c>
      <c r="O1074" s="1">
        <v>12971</v>
      </c>
      <c r="Q1074" s="1">
        <v>212</v>
      </c>
      <c r="S1074" s="1">
        <v>147</v>
      </c>
      <c r="AA1074" s="1">
        <v>0</v>
      </c>
      <c r="AG1074" s="7">
        <f>IF(Q1074&gt;0,RANK(Q1074,(N1074:P1074,Q1074:AE1074)),0)</f>
        <v>3</v>
      </c>
      <c r="AH1074" s="7">
        <f>IF(R1074&gt;0,RANK(R1074,(N1074:P1074,Q1074:AE1074)),0)</f>
        <v>0</v>
      </c>
      <c r="AI1074" s="7">
        <f>IF(T1074&gt;0,RANK(T1074,(N1074:P1074,Q1074:AE1074)),0)</f>
        <v>0</v>
      </c>
      <c r="AJ1074" s="7">
        <f>IF(S1074&gt;0,RANK(S1074,(N1074:P1074,Q1074:AE1074)),0)</f>
        <v>4</v>
      </c>
      <c r="AK1074" s="2">
        <f t="shared" si="423"/>
        <v>8.4217216859333414E-3</v>
      </c>
      <c r="AL1074" s="2">
        <f t="shared" si="424"/>
        <v>0</v>
      </c>
      <c r="AM1074" s="2">
        <f t="shared" si="425"/>
        <v>0</v>
      </c>
      <c r="AN1074" s="2">
        <f t="shared" si="426"/>
        <v>5.8395900369443456E-3</v>
      </c>
      <c r="AP1074" t="s">
        <v>534</v>
      </c>
      <c r="AQ1074" t="s">
        <v>1197</v>
      </c>
      <c r="AT1074" s="104">
        <v>26</v>
      </c>
      <c r="AU1074" s="102">
        <v>155</v>
      </c>
      <c r="AV1074" s="108">
        <f t="shared" si="427"/>
        <v>26155</v>
      </c>
      <c r="AX1074" s="7" t="s">
        <v>538</v>
      </c>
    </row>
    <row r="1075" spans="1:50" hidden="1" outlineLevel="1">
      <c r="A1075" t="s">
        <v>833</v>
      </c>
      <c r="B1075" t="s">
        <v>1197</v>
      </c>
      <c r="C1075" s="1">
        <f t="shared" si="417"/>
        <v>19219</v>
      </c>
      <c r="D1075" s="7">
        <f>RANK(N1075,(N1075:P1075,Q1075:AE1075))</f>
        <v>2</v>
      </c>
      <c r="E1075" s="7">
        <f>RANK(O1075,(N1075:P1075,Q1075:AE1075))</f>
        <v>1</v>
      </c>
      <c r="F1075" s="7">
        <f>IF(P1075&gt;0,RANK(P1075,(N1075:P1075,Q1075:AE1075)),0)</f>
        <v>0</v>
      </c>
      <c r="G1075" s="1">
        <f t="shared" si="418"/>
        <v>2727</v>
      </c>
      <c r="H1075" s="2">
        <f t="shared" si="405"/>
        <v>0.14189083719236173</v>
      </c>
      <c r="I1075" s="2"/>
      <c r="J1075" s="2">
        <f t="shared" si="419"/>
        <v>0.42130183672407512</v>
      </c>
      <c r="K1075" s="2">
        <f t="shared" si="420"/>
        <v>0.5631926739164369</v>
      </c>
      <c r="L1075" s="2">
        <f t="shared" si="421"/>
        <v>0</v>
      </c>
      <c r="M1075" s="2">
        <f t="shared" si="422"/>
        <v>1.5505489359488034E-2</v>
      </c>
      <c r="N1075" s="1">
        <v>8097</v>
      </c>
      <c r="O1075" s="1">
        <v>10824</v>
      </c>
      <c r="Q1075" s="1">
        <v>195</v>
      </c>
      <c r="S1075" s="1">
        <v>103</v>
      </c>
      <c r="AA1075" s="1">
        <v>0</v>
      </c>
      <c r="AG1075" s="7">
        <f>IF(Q1075&gt;0,RANK(Q1075,(N1075:P1075,Q1075:AE1075)),0)</f>
        <v>3</v>
      </c>
      <c r="AH1075" s="7">
        <f>IF(R1075&gt;0,RANK(R1075,(N1075:P1075,Q1075:AE1075)),0)</f>
        <v>0</v>
      </c>
      <c r="AI1075" s="7">
        <f>IF(T1075&gt;0,RANK(T1075,(N1075:P1075,Q1075:AE1075)),0)</f>
        <v>0</v>
      </c>
      <c r="AJ1075" s="7">
        <f>IF(S1075&gt;0,RANK(S1075,(N1075:P1075,Q1075:AE1075)),0)</f>
        <v>4</v>
      </c>
      <c r="AK1075" s="2">
        <f t="shared" si="423"/>
        <v>1.0146209480201883E-2</v>
      </c>
      <c r="AL1075" s="2">
        <f t="shared" si="424"/>
        <v>0</v>
      </c>
      <c r="AM1075" s="2">
        <f t="shared" si="425"/>
        <v>0</v>
      </c>
      <c r="AN1075" s="2">
        <f t="shared" si="426"/>
        <v>5.3592798792861229E-3</v>
      </c>
      <c r="AP1075" t="s">
        <v>833</v>
      </c>
      <c r="AQ1075" t="s">
        <v>1197</v>
      </c>
      <c r="AT1075" s="104">
        <v>26</v>
      </c>
      <c r="AU1075" s="102">
        <v>157</v>
      </c>
      <c r="AV1075" s="108">
        <f t="shared" si="427"/>
        <v>26157</v>
      </c>
      <c r="AX1075" s="7" t="s">
        <v>538</v>
      </c>
    </row>
    <row r="1076" spans="1:50" hidden="1" outlineLevel="1">
      <c r="A1076" t="s">
        <v>1239</v>
      </c>
      <c r="B1076" t="s">
        <v>1197</v>
      </c>
      <c r="C1076" s="1">
        <f t="shared" si="417"/>
        <v>21400</v>
      </c>
      <c r="D1076" s="7">
        <f>RANK(N1076,(N1076:P1076,Q1076:AE1076))</f>
        <v>2</v>
      </c>
      <c r="E1076" s="7">
        <f>RANK(O1076,(N1076:P1076,Q1076:AE1076))</f>
        <v>1</v>
      </c>
      <c r="F1076" s="7">
        <f>IF(P1076&gt;0,RANK(P1076,(N1076:P1076,Q1076:AE1076)),0)</f>
        <v>0</v>
      </c>
      <c r="G1076" s="1">
        <f t="shared" si="418"/>
        <v>167</v>
      </c>
      <c r="H1076" s="2">
        <f t="shared" si="405"/>
        <v>7.8037383177570092E-3</v>
      </c>
      <c r="I1076" s="2"/>
      <c r="J1076" s="2">
        <f t="shared" si="419"/>
        <v>0.49149532710280375</v>
      </c>
      <c r="K1076" s="2">
        <f t="shared" si="420"/>
        <v>0.49929906542056074</v>
      </c>
      <c r="L1076" s="2">
        <f t="shared" si="421"/>
        <v>0</v>
      </c>
      <c r="M1076" s="2">
        <f t="shared" si="422"/>
        <v>9.2056074766355134E-3</v>
      </c>
      <c r="N1076" s="1">
        <v>10518</v>
      </c>
      <c r="O1076" s="1">
        <v>10685</v>
      </c>
      <c r="Q1076" s="1">
        <v>126</v>
      </c>
      <c r="S1076" s="1">
        <v>71</v>
      </c>
      <c r="AA1076" s="1">
        <v>0</v>
      </c>
      <c r="AG1076" s="7">
        <f>IF(Q1076&gt;0,RANK(Q1076,(N1076:P1076,Q1076:AE1076)),0)</f>
        <v>3</v>
      </c>
      <c r="AH1076" s="7">
        <f>IF(R1076&gt;0,RANK(R1076,(N1076:P1076,Q1076:AE1076)),0)</f>
        <v>0</v>
      </c>
      <c r="AI1076" s="7">
        <f>IF(T1076&gt;0,RANK(T1076,(N1076:P1076,Q1076:AE1076)),0)</f>
        <v>0</v>
      </c>
      <c r="AJ1076" s="7">
        <f>IF(S1076&gt;0,RANK(S1076,(N1076:P1076,Q1076:AE1076)),0)</f>
        <v>4</v>
      </c>
      <c r="AK1076" s="2">
        <f t="shared" si="423"/>
        <v>5.88785046728972E-3</v>
      </c>
      <c r="AL1076" s="2">
        <f t="shared" si="424"/>
        <v>0</v>
      </c>
      <c r="AM1076" s="2">
        <f t="shared" si="425"/>
        <v>0</v>
      </c>
      <c r="AN1076" s="2">
        <f t="shared" si="426"/>
        <v>3.3177570093457943E-3</v>
      </c>
      <c r="AP1076" t="s">
        <v>1239</v>
      </c>
      <c r="AQ1076" t="s">
        <v>1197</v>
      </c>
      <c r="AT1076" s="104">
        <v>26</v>
      </c>
      <c r="AU1076" s="102">
        <v>159</v>
      </c>
      <c r="AV1076" s="108">
        <f t="shared" si="427"/>
        <v>26159</v>
      </c>
      <c r="AX1076" s="7" t="s">
        <v>538</v>
      </c>
    </row>
    <row r="1077" spans="1:50" hidden="1" outlineLevel="1">
      <c r="A1077" t="s">
        <v>228</v>
      </c>
      <c r="B1077" t="s">
        <v>1197</v>
      </c>
      <c r="C1077" s="1">
        <f t="shared" si="417"/>
        <v>107474</v>
      </c>
      <c r="D1077" s="7">
        <f>RANK(N1077,(N1077:P1077,Q1077:AE1077))</f>
        <v>1</v>
      </c>
      <c r="E1077" s="7">
        <f>RANK(O1077,(N1077:P1077,Q1077:AE1077))</f>
        <v>2</v>
      </c>
      <c r="F1077" s="7">
        <f>IF(P1077&gt;0,RANK(P1077,(N1077:P1077,Q1077:AE1077)),0)</f>
        <v>0</v>
      </c>
      <c r="G1077" s="1">
        <f t="shared" si="418"/>
        <v>26336</v>
      </c>
      <c r="H1077" s="2">
        <f t="shared" si="405"/>
        <v>0.24504531328507359</v>
      </c>
      <c r="I1077" s="2"/>
      <c r="J1077" s="2">
        <f t="shared" si="419"/>
        <v>0.61405549249120717</v>
      </c>
      <c r="K1077" s="2">
        <f t="shared" si="420"/>
        <v>0.3690101792061336</v>
      </c>
      <c r="L1077" s="2">
        <f t="shared" si="421"/>
        <v>0</v>
      </c>
      <c r="M1077" s="2">
        <f t="shared" si="422"/>
        <v>1.693432830265923E-2</v>
      </c>
      <c r="N1077" s="1">
        <v>65995</v>
      </c>
      <c r="O1077" s="1">
        <v>39659</v>
      </c>
      <c r="Q1077" s="1">
        <v>1507</v>
      </c>
      <c r="S1077" s="1">
        <v>313</v>
      </c>
      <c r="AA1077" s="1">
        <v>0</v>
      </c>
      <c r="AG1077" s="7">
        <f>IF(Q1077&gt;0,RANK(Q1077,(N1077:P1077,Q1077:AE1077)),0)</f>
        <v>3</v>
      </c>
      <c r="AH1077" s="7">
        <f>IF(R1077&gt;0,RANK(R1077,(N1077:P1077,Q1077:AE1077)),0)</f>
        <v>0</v>
      </c>
      <c r="AI1077" s="7">
        <f>IF(T1077&gt;0,RANK(T1077,(N1077:P1077,Q1077:AE1077)),0)</f>
        <v>0</v>
      </c>
      <c r="AJ1077" s="7">
        <f>IF(S1077&gt;0,RANK(S1077,(N1077:P1077,Q1077:AE1077)),0)</f>
        <v>4</v>
      </c>
      <c r="AK1077" s="2">
        <f t="shared" si="423"/>
        <v>1.4021996017641477E-2</v>
      </c>
      <c r="AL1077" s="2">
        <f t="shared" si="424"/>
        <v>0</v>
      </c>
      <c r="AM1077" s="2">
        <f t="shared" si="425"/>
        <v>0</v>
      </c>
      <c r="AN1077" s="2">
        <f t="shared" si="426"/>
        <v>2.9123322850177717E-3</v>
      </c>
      <c r="AP1077" t="s">
        <v>228</v>
      </c>
      <c r="AQ1077" t="s">
        <v>1197</v>
      </c>
      <c r="AT1077" s="104">
        <v>26</v>
      </c>
      <c r="AU1077" s="102">
        <v>161</v>
      </c>
      <c r="AV1077" s="108">
        <f t="shared" si="427"/>
        <v>26161</v>
      </c>
      <c r="AX1077" s="7" t="s">
        <v>538</v>
      </c>
    </row>
    <row r="1078" spans="1:50" hidden="1" outlineLevel="1">
      <c r="A1078" t="s">
        <v>1280</v>
      </c>
      <c r="B1078" t="s">
        <v>1197</v>
      </c>
      <c r="C1078" s="1">
        <f t="shared" si="417"/>
        <v>566498</v>
      </c>
      <c r="D1078" s="7">
        <f>RANK(N1078,(N1078:P1078,Q1078:AE1078))</f>
        <v>1</v>
      </c>
      <c r="E1078" s="7">
        <f>RANK(O1078,(N1078:P1078,Q1078:AE1078))</f>
        <v>2</v>
      </c>
      <c r="F1078" s="7">
        <f>IF(P1078&gt;0,RANK(P1078,(N1078:P1078,Q1078:AE1078)),0)</f>
        <v>0</v>
      </c>
      <c r="G1078" s="1">
        <f t="shared" si="418"/>
        <v>208222</v>
      </c>
      <c r="H1078" s="2">
        <f t="shared" si="405"/>
        <v>0.36755999138567125</v>
      </c>
      <c r="I1078" s="2"/>
      <c r="J1078" s="2">
        <f t="shared" si="419"/>
        <v>0.67806241151778113</v>
      </c>
      <c r="K1078" s="2">
        <f t="shared" si="420"/>
        <v>0.31050242013210994</v>
      </c>
      <c r="L1078" s="2">
        <f t="shared" si="421"/>
        <v>0</v>
      </c>
      <c r="M1078" s="2">
        <f t="shared" si="422"/>
        <v>1.1435168350108937E-2</v>
      </c>
      <c r="N1078" s="1">
        <v>384121</v>
      </c>
      <c r="O1078" s="1">
        <v>175899</v>
      </c>
      <c r="Q1078" s="1">
        <v>4267</v>
      </c>
      <c r="S1078" s="1">
        <v>2204</v>
      </c>
      <c r="AA1078" s="1">
        <v>7</v>
      </c>
      <c r="AG1078" s="7">
        <f>IF(Q1078&gt;0,RANK(Q1078,(N1078:P1078,Q1078:AE1078)),0)</f>
        <v>3</v>
      </c>
      <c r="AH1078" s="7">
        <f>IF(R1078&gt;0,RANK(R1078,(N1078:P1078,Q1078:AE1078)),0)</f>
        <v>0</v>
      </c>
      <c r="AI1078" s="7">
        <f>IF(T1078&gt;0,RANK(T1078,(N1078:P1078,Q1078:AE1078)),0)</f>
        <v>0</v>
      </c>
      <c r="AJ1078" s="7">
        <f>IF(S1078&gt;0,RANK(S1078,(N1078:P1078,Q1078:AE1078)),0)</f>
        <v>4</v>
      </c>
      <c r="AK1078" s="2">
        <f t="shared" si="423"/>
        <v>7.5322419496626639E-3</v>
      </c>
      <c r="AL1078" s="2">
        <f t="shared" si="424"/>
        <v>0</v>
      </c>
      <c r="AM1078" s="2">
        <f t="shared" si="425"/>
        <v>0</v>
      </c>
      <c r="AN1078" s="2">
        <f t="shared" si="426"/>
        <v>3.8905697813584514E-3</v>
      </c>
      <c r="AP1078" t="s">
        <v>1280</v>
      </c>
      <c r="AQ1078" t="s">
        <v>1197</v>
      </c>
      <c r="AT1078" s="104">
        <v>26</v>
      </c>
      <c r="AU1078" s="102">
        <v>163</v>
      </c>
      <c r="AV1078" s="108">
        <f t="shared" si="427"/>
        <v>26163</v>
      </c>
      <c r="AX1078" s="7" t="s">
        <v>538</v>
      </c>
    </row>
    <row r="1079" spans="1:50" hidden="1" outlineLevel="1">
      <c r="A1079" t="s">
        <v>1755</v>
      </c>
      <c r="B1079" t="s">
        <v>1197</v>
      </c>
      <c r="C1079" s="1">
        <f t="shared" si="417"/>
        <v>10005</v>
      </c>
      <c r="D1079" s="7">
        <f>RANK(N1079,(N1079:P1079,Q1079:AE1079))</f>
        <v>2</v>
      </c>
      <c r="E1079" s="7">
        <f>RANK(O1079,(N1079:P1079,Q1079:AE1079))</f>
        <v>1</v>
      </c>
      <c r="F1079" s="7">
        <f>IF(P1079&gt;0,RANK(P1079,(N1079:P1079,Q1079:AE1079)),0)</f>
        <v>0</v>
      </c>
      <c r="G1079" s="1">
        <f t="shared" si="418"/>
        <v>1410</v>
      </c>
      <c r="H1079" s="2">
        <f t="shared" si="405"/>
        <v>0.1409295352323838</v>
      </c>
      <c r="I1079" s="2"/>
      <c r="J1079" s="2">
        <f t="shared" si="419"/>
        <v>0.42278860569715143</v>
      </c>
      <c r="K1079" s="2">
        <f t="shared" si="420"/>
        <v>0.56371814092953521</v>
      </c>
      <c r="L1079" s="2">
        <f t="shared" si="421"/>
        <v>0</v>
      </c>
      <c r="M1079" s="2">
        <f t="shared" si="422"/>
        <v>1.3493253373313308E-2</v>
      </c>
      <c r="N1079" s="1">
        <v>4230</v>
      </c>
      <c r="O1079" s="1">
        <v>5640</v>
      </c>
      <c r="Q1079" s="1">
        <v>77</v>
      </c>
      <c r="S1079" s="1">
        <v>58</v>
      </c>
      <c r="AA1079" s="1">
        <v>0</v>
      </c>
      <c r="AG1079" s="7">
        <f>IF(Q1079&gt;0,RANK(Q1079,(N1079:P1079,Q1079:AE1079)),0)</f>
        <v>3</v>
      </c>
      <c r="AH1079" s="7">
        <f>IF(R1079&gt;0,RANK(R1079,(N1079:P1079,Q1079:AE1079)),0)</f>
        <v>0</v>
      </c>
      <c r="AI1079" s="7">
        <f>IF(T1079&gt;0,RANK(T1079,(N1079:P1079,Q1079:AE1079)),0)</f>
        <v>0</v>
      </c>
      <c r="AJ1079" s="7">
        <f>IF(S1079&gt;0,RANK(S1079,(N1079:P1079,Q1079:AE1079)),0)</f>
        <v>4</v>
      </c>
      <c r="AK1079" s="2">
        <f t="shared" si="423"/>
        <v>7.6961519240379807E-3</v>
      </c>
      <c r="AL1079" s="2">
        <f t="shared" si="424"/>
        <v>0</v>
      </c>
      <c r="AM1079" s="2">
        <f t="shared" si="425"/>
        <v>0</v>
      </c>
      <c r="AN1079" s="2">
        <f t="shared" si="426"/>
        <v>5.7971014492753624E-3</v>
      </c>
      <c r="AP1079" t="s">
        <v>1755</v>
      </c>
      <c r="AQ1079" t="s">
        <v>1197</v>
      </c>
      <c r="AT1079" s="104">
        <v>26</v>
      </c>
      <c r="AU1079" s="102">
        <v>165</v>
      </c>
      <c r="AV1079" s="108">
        <f t="shared" si="427"/>
        <v>26165</v>
      </c>
      <c r="AX1079" s="7" t="s">
        <v>538</v>
      </c>
    </row>
    <row r="1080" spans="1:50" collapsed="1">
      <c r="A1080" t="s">
        <v>154</v>
      </c>
      <c r="B1080" t="s">
        <v>1842</v>
      </c>
      <c r="C1080" s="1">
        <f t="shared" si="417"/>
        <v>3177565</v>
      </c>
      <c r="D1080" s="7">
        <f>RANK(N1080,(N1080:P1080,Q1080:AE1080))</f>
        <v>1</v>
      </c>
      <c r="E1080" s="7">
        <f>RANK(O1080,(N1080:P1080,Q1080:AE1080))</f>
        <v>2</v>
      </c>
      <c r="F1080" s="7">
        <f>IF(P1080&gt;0,RANK(P1080,(N1080:P1080,Q1080:AE1080)),0)</f>
        <v>0</v>
      </c>
      <c r="G1080" s="1">
        <f t="shared" si="418"/>
        <v>127692</v>
      </c>
      <c r="H1080" s="2">
        <f t="shared" si="405"/>
        <v>4.018548794438509E-2</v>
      </c>
      <c r="I1080" s="2"/>
      <c r="J1080" s="2">
        <f t="shared" si="419"/>
        <v>0.51416603594261645</v>
      </c>
      <c r="K1080" s="2">
        <f t="shared" si="420"/>
        <v>0.47398054799823136</v>
      </c>
      <c r="L1080" s="2">
        <f t="shared" si="421"/>
        <v>0</v>
      </c>
      <c r="M1080" s="2">
        <f t="shared" si="422"/>
        <v>1.1853416059152189E-2</v>
      </c>
      <c r="N1080" s="1">
        <f>SUM(N997:N1079)</f>
        <v>1633796</v>
      </c>
      <c r="O1080" s="1">
        <f>SUM(O997:O1079)</f>
        <v>1506104</v>
      </c>
      <c r="Q1080" s="1">
        <f>SUM(Q997:Q1079)</f>
        <v>25236</v>
      </c>
      <c r="S1080" s="1">
        <f>SUM(S997:S1079)</f>
        <v>12411</v>
      </c>
      <c r="AA1080" s="1">
        <f>SUM(AA997:AA1079)</f>
        <v>18</v>
      </c>
      <c r="AG1080" s="7">
        <f>IF(Q1080&gt;0,RANK(Q1080,(N1080:P1080,Q1080:AE1080)),0)</f>
        <v>3</v>
      </c>
      <c r="AH1080" s="7">
        <f>IF(R1080&gt;0,RANK(R1080,(N1080:P1080,Q1080:AE1080)),0)</f>
        <v>0</v>
      </c>
      <c r="AI1080" s="7">
        <f>IF(T1080&gt;0,RANK(T1080,(N1080:P1080,Q1080:AE1080)),0)</f>
        <v>0</v>
      </c>
      <c r="AJ1080" s="7">
        <f>IF(S1080&gt;0,RANK(S1080,(N1080:P1080,Q1080:AE1080)),0)</f>
        <v>4</v>
      </c>
      <c r="AK1080" s="2">
        <f t="shared" si="423"/>
        <v>7.9419303775060471E-3</v>
      </c>
      <c r="AL1080" s="2">
        <f t="shared" si="424"/>
        <v>0</v>
      </c>
      <c r="AM1080" s="2">
        <f t="shared" si="425"/>
        <v>0</v>
      </c>
      <c r="AN1080" s="2">
        <f t="shared" si="426"/>
        <v>3.9058209666836085E-3</v>
      </c>
      <c r="AP1080" t="s">
        <v>154</v>
      </c>
      <c r="AQ1080" t="s">
        <v>1842</v>
      </c>
      <c r="AT1080" s="104">
        <v>26</v>
      </c>
      <c r="AU1080" s="102"/>
      <c r="AV1080" s="104">
        <v>26</v>
      </c>
      <c r="AX1080" s="7" t="s">
        <v>831</v>
      </c>
    </row>
    <row r="1081" spans="1:50">
      <c r="C1081" s="1"/>
      <c r="E1081" s="7"/>
      <c r="F1081" s="7"/>
      <c r="I1081" s="2"/>
      <c r="AG1081" s="7"/>
      <c r="AH1081" s="7"/>
      <c r="AI1081" s="7"/>
      <c r="AJ1081" s="7"/>
      <c r="AT1081" s="104"/>
      <c r="AU1081" s="102"/>
    </row>
    <row r="1082" spans="1:50" hidden="1" outlineLevel="1">
      <c r="A1082" t="s">
        <v>1075</v>
      </c>
      <c r="B1082" t="s">
        <v>187</v>
      </c>
      <c r="C1082" s="1">
        <f t="shared" ref="C1082:C1113" si="428">SUM(N1082:AE1082)</f>
        <v>7948</v>
      </c>
      <c r="D1082" s="7">
        <f>RANK(N1082,(N1082:P1082,Q1082:AE1082))</f>
        <v>2</v>
      </c>
      <c r="E1082" s="7">
        <f>RANK(O1082,(N1082:P1082,Q1082:AE1082))</f>
        <v>1</v>
      </c>
      <c r="F1082" s="7">
        <f>IF(P1082&gt;0,RANK(P1082,(N1082:P1082,Q1082:AE1082)),0)</f>
        <v>3</v>
      </c>
      <c r="G1082" s="1">
        <f t="shared" ref="G1082:G1113" si="429">MAX(N1082:P1082)-LARGE(N1082:P1082,2)</f>
        <v>277</v>
      </c>
      <c r="H1082" s="2">
        <f t="shared" si="405"/>
        <v>3.4851534977352792E-2</v>
      </c>
      <c r="I1082" s="2"/>
      <c r="J1082" s="2">
        <f t="shared" ref="J1082:J1113" si="430">IF($C1082=0,"-",N1082/$C1082)</f>
        <v>0.38550578761952692</v>
      </c>
      <c r="K1082" s="2">
        <f t="shared" ref="K1082:K1113" si="431">IF($C1082=0,"-",O1082/$C1082)</f>
        <v>0.42035732259687975</v>
      </c>
      <c r="L1082" s="2">
        <f t="shared" ref="L1082:L1113" si="432">IF($C1082=0,"-",P1082/$C1082)</f>
        <v>0.16935078007045798</v>
      </c>
      <c r="M1082" s="2">
        <f t="shared" ref="M1082:M1113" si="433">IF(C1082=0,"-",(1-J1082-K1082-L1082))</f>
        <v>2.4786109713135357E-2</v>
      </c>
      <c r="N1082" s="1">
        <v>3064</v>
      </c>
      <c r="O1082" s="1">
        <v>3341</v>
      </c>
      <c r="P1082" s="1">
        <v>1346</v>
      </c>
      <c r="Q1082" s="1">
        <v>114</v>
      </c>
      <c r="S1082" s="1">
        <v>20</v>
      </c>
      <c r="U1082" s="1">
        <v>12</v>
      </c>
      <c r="W1082" s="1">
        <v>46</v>
      </c>
      <c r="AA1082" s="1">
        <v>5</v>
      </c>
      <c r="AG1082" s="7">
        <f>IF(Q1082&gt;0,RANK(Q1082,(N1082:P1082,Q1082:AE1082)),0)</f>
        <v>4</v>
      </c>
      <c r="AH1082" s="7">
        <f>IF(R1082&gt;0,RANK(R1082,(N1082:P1082,Q1082:AE1082)),0)</f>
        <v>0</v>
      </c>
      <c r="AI1082" s="7">
        <f>IF(T1082&gt;0,RANK(T1082,(N1082:P1082,Q1082:AE1082)),0)</f>
        <v>0</v>
      </c>
      <c r="AJ1082" s="7">
        <f>IF(S1082&gt;0,RANK(S1082,(N1082:P1082,Q1082:AE1082)),0)</f>
        <v>6</v>
      </c>
      <c r="AK1082" s="2">
        <f t="shared" ref="AK1082:AK1113" si="434">IF($C1082=0,"-",Q1082/$C1082)</f>
        <v>1.4343231001509815E-2</v>
      </c>
      <c r="AL1082" s="2">
        <f t="shared" ref="AL1082:AL1113" si="435">IF($C1082=0,"-",R1082/$C1082)</f>
        <v>0</v>
      </c>
      <c r="AM1082" s="2">
        <f t="shared" ref="AM1082:AM1113" si="436">IF($C1082=0,"-",T1082/$C1082)</f>
        <v>0</v>
      </c>
      <c r="AN1082" s="2">
        <f t="shared" ref="AN1082:AN1113" si="437">IF($C1082=0,"-",S1082/$C1082)</f>
        <v>2.5163563160543532E-3</v>
      </c>
      <c r="AP1082" t="s">
        <v>1075</v>
      </c>
      <c r="AQ1082" t="s">
        <v>187</v>
      </c>
      <c r="AT1082" s="104">
        <v>27</v>
      </c>
      <c r="AU1082" s="102">
        <v>1</v>
      </c>
      <c r="AV1082" s="108">
        <f t="shared" ref="AV1082:AV1113" si="438">AT1082*1000+AU1082</f>
        <v>27001</v>
      </c>
      <c r="AX1082" s="7" t="s">
        <v>538</v>
      </c>
    </row>
    <row r="1083" spans="1:50" hidden="1" outlineLevel="1">
      <c r="A1083" t="s">
        <v>2054</v>
      </c>
      <c r="B1083" t="s">
        <v>187</v>
      </c>
      <c r="C1083" s="1">
        <f t="shared" si="428"/>
        <v>139054</v>
      </c>
      <c r="D1083" s="7">
        <f>RANK(N1083,(N1083:P1083,Q1083:AE1083))</f>
        <v>2</v>
      </c>
      <c r="E1083" s="7">
        <f>RANK(O1083,(N1083:P1083,Q1083:AE1083))</f>
        <v>1</v>
      </c>
      <c r="F1083" s="7">
        <f>IF(P1083&gt;0,RANK(P1083,(N1083:P1083,Q1083:AE1083)),0)</f>
        <v>3</v>
      </c>
      <c r="G1083" s="1">
        <f t="shared" si="429"/>
        <v>25616</v>
      </c>
      <c r="H1083" s="2">
        <f t="shared" si="405"/>
        <v>0.18421620377694997</v>
      </c>
      <c r="I1083" s="2"/>
      <c r="J1083" s="2">
        <f t="shared" si="430"/>
        <v>0.32759215844204409</v>
      </c>
      <c r="K1083" s="2">
        <f t="shared" si="431"/>
        <v>0.51180836221899406</v>
      </c>
      <c r="L1083" s="2">
        <f t="shared" si="432"/>
        <v>0.13779538884174494</v>
      </c>
      <c r="M1083" s="2">
        <f t="shared" si="433"/>
        <v>2.2804090497216961E-2</v>
      </c>
      <c r="N1083" s="1">
        <v>45553</v>
      </c>
      <c r="O1083" s="1">
        <v>71169</v>
      </c>
      <c r="P1083" s="1">
        <v>19161</v>
      </c>
      <c r="Q1083" s="1">
        <v>2172</v>
      </c>
      <c r="S1083" s="1">
        <v>156</v>
      </c>
      <c r="U1083" s="1">
        <v>161</v>
      </c>
      <c r="W1083" s="1">
        <v>575</v>
      </c>
      <c r="AA1083" s="1">
        <v>107</v>
      </c>
      <c r="AG1083" s="7">
        <f>IF(Q1083&gt;0,RANK(Q1083,(N1083:P1083,Q1083:AE1083)),0)</f>
        <v>4</v>
      </c>
      <c r="AH1083" s="7">
        <f>IF(R1083&gt;0,RANK(R1083,(N1083:P1083,Q1083:AE1083)),0)</f>
        <v>0</v>
      </c>
      <c r="AI1083" s="7">
        <f>IF(T1083&gt;0,RANK(T1083,(N1083:P1083,Q1083:AE1083)),0)</f>
        <v>0</v>
      </c>
      <c r="AJ1083" s="7">
        <f>IF(S1083&gt;0,RANK(S1083,(N1083:P1083,Q1083:AE1083)),0)</f>
        <v>7</v>
      </c>
      <c r="AK1083" s="2">
        <f t="shared" si="434"/>
        <v>1.5619831144735139E-2</v>
      </c>
      <c r="AL1083" s="2">
        <f t="shared" si="435"/>
        <v>0</v>
      </c>
      <c r="AM1083" s="2">
        <f t="shared" si="436"/>
        <v>0</v>
      </c>
      <c r="AN1083" s="2">
        <f t="shared" si="437"/>
        <v>1.1218663253124686E-3</v>
      </c>
      <c r="AP1083" t="s">
        <v>2054</v>
      </c>
      <c r="AQ1083" t="s">
        <v>187</v>
      </c>
      <c r="AT1083" s="104">
        <v>27</v>
      </c>
      <c r="AU1083" s="102">
        <v>3</v>
      </c>
      <c r="AV1083" s="108">
        <f t="shared" si="438"/>
        <v>27003</v>
      </c>
      <c r="AX1083" s="7" t="s">
        <v>538</v>
      </c>
    </row>
    <row r="1084" spans="1:50" hidden="1" outlineLevel="1">
      <c r="A1084" t="s">
        <v>2055</v>
      </c>
      <c r="B1084" t="s">
        <v>187</v>
      </c>
      <c r="C1084" s="1">
        <f t="shared" si="428"/>
        <v>13191</v>
      </c>
      <c r="D1084" s="7">
        <f>RANK(N1084,(N1084:P1084,Q1084:AE1084))</f>
        <v>2</v>
      </c>
      <c r="E1084" s="7">
        <f>RANK(O1084,(N1084:P1084,Q1084:AE1084))</f>
        <v>1</v>
      </c>
      <c r="F1084" s="7">
        <f>IF(P1084&gt;0,RANK(P1084,(N1084:P1084,Q1084:AE1084)),0)</f>
        <v>3</v>
      </c>
      <c r="G1084" s="1">
        <f t="shared" si="429"/>
        <v>761</v>
      </c>
      <c r="H1084" s="2">
        <f t="shared" si="405"/>
        <v>5.7690849821848231E-2</v>
      </c>
      <c r="I1084" s="2"/>
      <c r="J1084" s="2">
        <f t="shared" si="430"/>
        <v>0.4081570767947843</v>
      </c>
      <c r="K1084" s="2">
        <f t="shared" si="431"/>
        <v>0.46584792661663255</v>
      </c>
      <c r="L1084" s="2">
        <f t="shared" si="432"/>
        <v>0.10552649533773027</v>
      </c>
      <c r="M1084" s="2">
        <f t="shared" si="433"/>
        <v>2.046850125085288E-2</v>
      </c>
      <c r="N1084" s="1">
        <v>5384</v>
      </c>
      <c r="O1084" s="1">
        <v>6145</v>
      </c>
      <c r="P1084" s="1">
        <v>1392</v>
      </c>
      <c r="Q1084" s="1">
        <v>161</v>
      </c>
      <c r="S1084" s="1">
        <v>20</v>
      </c>
      <c r="U1084" s="1">
        <v>19</v>
      </c>
      <c r="W1084" s="1">
        <v>59</v>
      </c>
      <c r="AA1084" s="1">
        <v>11</v>
      </c>
      <c r="AG1084" s="7">
        <f>IF(Q1084&gt;0,RANK(Q1084,(N1084:P1084,Q1084:AE1084)),0)</f>
        <v>4</v>
      </c>
      <c r="AH1084" s="7">
        <f>IF(R1084&gt;0,RANK(R1084,(N1084:P1084,Q1084:AE1084)),0)</f>
        <v>0</v>
      </c>
      <c r="AI1084" s="7">
        <f>IF(T1084&gt;0,RANK(T1084,(N1084:P1084,Q1084:AE1084)),0)</f>
        <v>0</v>
      </c>
      <c r="AJ1084" s="7">
        <f>IF(S1084&gt;0,RANK(S1084,(N1084:P1084,Q1084:AE1084)),0)</f>
        <v>6</v>
      </c>
      <c r="AK1084" s="2">
        <f t="shared" si="434"/>
        <v>1.2205291486619665E-2</v>
      </c>
      <c r="AL1084" s="2">
        <f t="shared" si="435"/>
        <v>0</v>
      </c>
      <c r="AM1084" s="2">
        <f t="shared" si="436"/>
        <v>0</v>
      </c>
      <c r="AN1084" s="2">
        <f t="shared" si="437"/>
        <v>1.5161852778409523E-3</v>
      </c>
      <c r="AP1084" t="s">
        <v>2055</v>
      </c>
      <c r="AQ1084" t="s">
        <v>187</v>
      </c>
      <c r="AT1084" s="104">
        <v>27</v>
      </c>
      <c r="AU1084" s="102">
        <v>5</v>
      </c>
      <c r="AV1084" s="108">
        <f t="shared" si="438"/>
        <v>27005</v>
      </c>
      <c r="AX1084" s="7" t="s">
        <v>538</v>
      </c>
    </row>
    <row r="1085" spans="1:50" hidden="1" outlineLevel="1">
      <c r="A1085" t="s">
        <v>2479</v>
      </c>
      <c r="B1085" t="s">
        <v>187</v>
      </c>
      <c r="C1085" s="1">
        <f t="shared" si="428"/>
        <v>14998</v>
      </c>
      <c r="D1085" s="7">
        <f>RANK(N1085,(N1085:P1085,Q1085:AE1085))</f>
        <v>1</v>
      </c>
      <c r="E1085" s="7">
        <f>RANK(O1085,(N1085:P1085,Q1085:AE1085))</f>
        <v>2</v>
      </c>
      <c r="F1085" s="7">
        <f>IF(P1085&gt;0,RANK(P1085,(N1085:P1085,Q1085:AE1085)),0)</f>
        <v>3</v>
      </c>
      <c r="G1085" s="1">
        <f t="shared" si="429"/>
        <v>325</v>
      </c>
      <c r="H1085" s="2">
        <f t="shared" si="405"/>
        <v>2.1669555940792104E-2</v>
      </c>
      <c r="I1085" s="2"/>
      <c r="J1085" s="2">
        <f t="shared" si="430"/>
        <v>0.44805974129883985</v>
      </c>
      <c r="K1085" s="2">
        <f t="shared" si="431"/>
        <v>0.42639018535804774</v>
      </c>
      <c r="L1085" s="2">
        <f t="shared" si="432"/>
        <v>8.3344445926123487E-2</v>
      </c>
      <c r="M1085" s="2">
        <f t="shared" si="433"/>
        <v>4.2205627416988925E-2</v>
      </c>
      <c r="N1085" s="1">
        <v>6720</v>
      </c>
      <c r="O1085" s="1">
        <v>6395</v>
      </c>
      <c r="P1085" s="1">
        <v>1250</v>
      </c>
      <c r="Q1085" s="1">
        <v>533</v>
      </c>
      <c r="S1085" s="1">
        <v>25</v>
      </c>
      <c r="U1085" s="1">
        <v>26</v>
      </c>
      <c r="W1085" s="1">
        <v>42</v>
      </c>
      <c r="AA1085" s="1">
        <v>7</v>
      </c>
      <c r="AG1085" s="7">
        <f>IF(Q1085&gt;0,RANK(Q1085,(N1085:P1085,Q1085:AE1085)),0)</f>
        <v>4</v>
      </c>
      <c r="AH1085" s="7">
        <f>IF(R1085&gt;0,RANK(R1085,(N1085:P1085,Q1085:AE1085)),0)</f>
        <v>0</v>
      </c>
      <c r="AI1085" s="7">
        <f>IF(T1085&gt;0,RANK(T1085,(N1085:P1085,Q1085:AE1085)),0)</f>
        <v>0</v>
      </c>
      <c r="AJ1085" s="7">
        <f>IF(S1085&gt;0,RANK(S1085,(N1085:P1085,Q1085:AE1085)),0)</f>
        <v>7</v>
      </c>
      <c r="AK1085" s="2">
        <f t="shared" si="434"/>
        <v>3.5538071742899052E-2</v>
      </c>
      <c r="AL1085" s="2">
        <f t="shared" si="435"/>
        <v>0</v>
      </c>
      <c r="AM1085" s="2">
        <f t="shared" si="436"/>
        <v>0</v>
      </c>
      <c r="AN1085" s="2">
        <f t="shared" si="437"/>
        <v>1.6668889185224697E-3</v>
      </c>
      <c r="AP1085" t="s">
        <v>2479</v>
      </c>
      <c r="AQ1085" t="s">
        <v>187</v>
      </c>
      <c r="AT1085" s="104">
        <v>27</v>
      </c>
      <c r="AU1085" s="102">
        <v>7</v>
      </c>
      <c r="AV1085" s="108">
        <f t="shared" si="438"/>
        <v>27007</v>
      </c>
      <c r="AX1085" s="7" t="s">
        <v>538</v>
      </c>
    </row>
    <row r="1086" spans="1:50" hidden="1" outlineLevel="1">
      <c r="A1086" t="s">
        <v>2589</v>
      </c>
      <c r="B1086" t="s">
        <v>187</v>
      </c>
      <c r="C1086" s="1">
        <f t="shared" si="428"/>
        <v>13415</v>
      </c>
      <c r="D1086" s="7">
        <f>RANK(N1086,(N1086:P1086,Q1086:AE1086))</f>
        <v>2</v>
      </c>
      <c r="E1086" s="7">
        <f>RANK(O1086,(N1086:P1086,Q1086:AE1086))</f>
        <v>1</v>
      </c>
      <c r="F1086" s="7">
        <f>IF(P1086&gt;0,RANK(P1086,(N1086:P1086,Q1086:AE1086)),0)</f>
        <v>3</v>
      </c>
      <c r="G1086" s="1">
        <f t="shared" si="429"/>
        <v>2188</v>
      </c>
      <c r="H1086" s="2">
        <f t="shared" si="405"/>
        <v>0.16310100633619082</v>
      </c>
      <c r="I1086" s="2"/>
      <c r="J1086" s="2">
        <f t="shared" si="430"/>
        <v>0.32322027581065971</v>
      </c>
      <c r="K1086" s="2">
        <f t="shared" si="431"/>
        <v>0.48632128214685055</v>
      </c>
      <c r="L1086" s="2">
        <f t="shared" si="432"/>
        <v>0.15870294446515096</v>
      </c>
      <c r="M1086" s="2">
        <f t="shared" si="433"/>
        <v>3.1755497577338782E-2</v>
      </c>
      <c r="N1086" s="1">
        <v>4336</v>
      </c>
      <c r="O1086" s="1">
        <v>6524</v>
      </c>
      <c r="P1086" s="1">
        <v>2129</v>
      </c>
      <c r="Q1086" s="1">
        <v>335</v>
      </c>
      <c r="S1086" s="1">
        <v>13</v>
      </c>
      <c r="U1086" s="1">
        <v>15</v>
      </c>
      <c r="W1086" s="1">
        <v>53</v>
      </c>
      <c r="AA1086" s="1">
        <v>10</v>
      </c>
      <c r="AG1086" s="7">
        <f>IF(Q1086&gt;0,RANK(Q1086,(N1086:P1086,Q1086:AE1086)),0)</f>
        <v>4</v>
      </c>
      <c r="AH1086" s="7">
        <f>IF(R1086&gt;0,RANK(R1086,(N1086:P1086,Q1086:AE1086)),0)</f>
        <v>0</v>
      </c>
      <c r="AI1086" s="7">
        <f>IF(T1086&gt;0,RANK(T1086,(N1086:P1086,Q1086:AE1086)),0)</f>
        <v>0</v>
      </c>
      <c r="AJ1086" s="7">
        <f>IF(S1086&gt;0,RANK(S1086,(N1086:P1086,Q1086:AE1086)),0)</f>
        <v>7</v>
      </c>
      <c r="AK1086" s="2">
        <f t="shared" si="434"/>
        <v>2.4972046216921357E-2</v>
      </c>
      <c r="AL1086" s="2">
        <f t="shared" si="435"/>
        <v>0</v>
      </c>
      <c r="AM1086" s="2">
        <f t="shared" si="436"/>
        <v>0</v>
      </c>
      <c r="AN1086" s="2">
        <f t="shared" si="437"/>
        <v>9.6906448005963479E-4</v>
      </c>
      <c r="AP1086" t="s">
        <v>2589</v>
      </c>
      <c r="AQ1086" t="s">
        <v>187</v>
      </c>
      <c r="AT1086" s="104">
        <v>27</v>
      </c>
      <c r="AU1086" s="102">
        <v>9</v>
      </c>
      <c r="AV1086" s="108">
        <f t="shared" si="438"/>
        <v>27009</v>
      </c>
      <c r="AX1086" s="7" t="s">
        <v>538</v>
      </c>
    </row>
    <row r="1087" spans="1:50" hidden="1" outlineLevel="1">
      <c r="A1087" t="s">
        <v>2480</v>
      </c>
      <c r="B1087" t="s">
        <v>187</v>
      </c>
      <c r="C1087" s="1">
        <f t="shared" si="428"/>
        <v>2682</v>
      </c>
      <c r="D1087" s="7">
        <f>RANK(N1087,(N1087:P1087,Q1087:AE1087))</f>
        <v>1</v>
      </c>
      <c r="E1087" s="7">
        <f>RANK(O1087,(N1087:P1087,Q1087:AE1087))</f>
        <v>2</v>
      </c>
      <c r="F1087" s="7">
        <f>IF(P1087&gt;0,RANK(P1087,(N1087:P1087,Q1087:AE1087)),0)</f>
        <v>3</v>
      </c>
      <c r="G1087" s="1">
        <f t="shared" si="429"/>
        <v>76</v>
      </c>
      <c r="H1087" s="2">
        <f t="shared" si="405"/>
        <v>2.8337061894108874E-2</v>
      </c>
      <c r="I1087" s="2"/>
      <c r="J1087" s="2">
        <f t="shared" si="430"/>
        <v>0.44444444444444442</v>
      </c>
      <c r="K1087" s="2">
        <f t="shared" si="431"/>
        <v>0.41610738255033558</v>
      </c>
      <c r="L1087" s="2">
        <f t="shared" si="432"/>
        <v>0.1174496644295302</v>
      </c>
      <c r="M1087" s="2">
        <f t="shared" si="433"/>
        <v>2.1998508575689801E-2</v>
      </c>
      <c r="N1087" s="1">
        <v>1192</v>
      </c>
      <c r="O1087" s="1">
        <v>1116</v>
      </c>
      <c r="P1087" s="1">
        <v>315</v>
      </c>
      <c r="Q1087" s="1">
        <v>25</v>
      </c>
      <c r="S1087" s="1">
        <v>7</v>
      </c>
      <c r="U1087" s="1">
        <v>6</v>
      </c>
      <c r="W1087" s="1">
        <v>17</v>
      </c>
      <c r="AA1087" s="1">
        <v>4</v>
      </c>
      <c r="AG1087" s="7">
        <f>IF(Q1087&gt;0,RANK(Q1087,(N1087:P1087,Q1087:AE1087)),0)</f>
        <v>4</v>
      </c>
      <c r="AH1087" s="7">
        <f>IF(R1087&gt;0,RANK(R1087,(N1087:P1087,Q1087:AE1087)),0)</f>
        <v>0</v>
      </c>
      <c r="AI1087" s="7">
        <f>IF(T1087&gt;0,RANK(T1087,(N1087:P1087,Q1087:AE1087)),0)</f>
        <v>0</v>
      </c>
      <c r="AJ1087" s="7">
        <f>IF(S1087&gt;0,RANK(S1087,(N1087:P1087,Q1087:AE1087)),0)</f>
        <v>6</v>
      </c>
      <c r="AK1087" s="2">
        <f t="shared" si="434"/>
        <v>9.3214019388516041E-3</v>
      </c>
      <c r="AL1087" s="2">
        <f t="shared" si="435"/>
        <v>0</v>
      </c>
      <c r="AM1087" s="2">
        <f t="shared" si="436"/>
        <v>0</v>
      </c>
      <c r="AN1087" s="2">
        <f t="shared" si="437"/>
        <v>2.609992542878449E-3</v>
      </c>
      <c r="AP1087" t="s">
        <v>2480</v>
      </c>
      <c r="AQ1087" t="s">
        <v>187</v>
      </c>
      <c r="AT1087" s="104">
        <v>27</v>
      </c>
      <c r="AU1087" s="102">
        <v>11</v>
      </c>
      <c r="AV1087" s="108">
        <f t="shared" si="438"/>
        <v>27011</v>
      </c>
      <c r="AX1087" s="7" t="s">
        <v>538</v>
      </c>
    </row>
    <row r="1088" spans="1:50" hidden="1" outlineLevel="1">
      <c r="A1088" t="s">
        <v>43</v>
      </c>
      <c r="B1088" t="s">
        <v>187</v>
      </c>
      <c r="C1088" s="1">
        <f t="shared" si="428"/>
        <v>24000</v>
      </c>
      <c r="D1088" s="7">
        <f>RANK(N1088,(N1088:P1088,Q1088:AE1088))</f>
        <v>3</v>
      </c>
      <c r="E1088" s="7">
        <f>RANK(O1088,(N1088:P1088,Q1088:AE1088))</f>
        <v>1</v>
      </c>
      <c r="F1088" s="7">
        <f>IF(P1088&gt;0,RANK(P1088,(N1088:P1088,Q1088:AE1088)),0)</f>
        <v>2</v>
      </c>
      <c r="G1088" s="1">
        <f t="shared" si="429"/>
        <v>924</v>
      </c>
      <c r="H1088" s="2">
        <f t="shared" si="405"/>
        <v>3.85E-2</v>
      </c>
      <c r="I1088" s="2"/>
      <c r="J1088" s="2">
        <f t="shared" si="430"/>
        <v>0.26387500000000003</v>
      </c>
      <c r="K1088" s="2">
        <f t="shared" si="431"/>
        <v>0.37187500000000001</v>
      </c>
      <c r="L1088" s="2">
        <f t="shared" si="432"/>
        <v>0.33337499999999998</v>
      </c>
      <c r="M1088" s="2">
        <f t="shared" si="433"/>
        <v>3.087499999999993E-2</v>
      </c>
      <c r="N1088" s="1">
        <v>6333</v>
      </c>
      <c r="O1088" s="1">
        <v>8925</v>
      </c>
      <c r="P1088" s="1">
        <v>8001</v>
      </c>
      <c r="Q1088" s="1">
        <v>601</v>
      </c>
      <c r="S1088" s="1">
        <v>30</v>
      </c>
      <c r="U1088" s="1">
        <v>30</v>
      </c>
      <c r="W1088" s="1">
        <v>67</v>
      </c>
      <c r="AA1088" s="1">
        <v>13</v>
      </c>
      <c r="AG1088" s="7">
        <f>IF(Q1088&gt;0,RANK(Q1088,(N1088:P1088,Q1088:AE1088)),0)</f>
        <v>4</v>
      </c>
      <c r="AH1088" s="7">
        <f>IF(R1088&gt;0,RANK(R1088,(N1088:P1088,Q1088:AE1088)),0)</f>
        <v>0</v>
      </c>
      <c r="AI1088" s="7">
        <f>IF(T1088&gt;0,RANK(T1088,(N1088:P1088,Q1088:AE1088)),0)</f>
        <v>0</v>
      </c>
      <c r="AJ1088" s="7">
        <f>IF(S1088&gt;0,RANK(S1088,(N1088:P1088,Q1088:AE1088)),0)</f>
        <v>6</v>
      </c>
      <c r="AK1088" s="2">
        <f t="shared" si="434"/>
        <v>2.5041666666666667E-2</v>
      </c>
      <c r="AL1088" s="2">
        <f t="shared" si="435"/>
        <v>0</v>
      </c>
      <c r="AM1088" s="2">
        <f t="shared" si="436"/>
        <v>0</v>
      </c>
      <c r="AN1088" s="2">
        <f t="shared" si="437"/>
        <v>1.25E-3</v>
      </c>
      <c r="AP1088" t="s">
        <v>43</v>
      </c>
      <c r="AQ1088" t="s">
        <v>187</v>
      </c>
      <c r="AT1088" s="104">
        <v>27</v>
      </c>
      <c r="AU1088" s="102">
        <v>13</v>
      </c>
      <c r="AV1088" s="108">
        <f t="shared" si="438"/>
        <v>27013</v>
      </c>
      <c r="AX1088" s="7" t="s">
        <v>538</v>
      </c>
    </row>
    <row r="1089" spans="1:50" hidden="1" outlineLevel="1">
      <c r="A1089" t="s">
        <v>428</v>
      </c>
      <c r="B1089" t="s">
        <v>187</v>
      </c>
      <c r="C1089" s="1">
        <f t="shared" si="428"/>
        <v>11364</v>
      </c>
      <c r="D1089" s="7">
        <f>RANK(N1089,(N1089:P1089,Q1089:AE1089))</f>
        <v>2</v>
      </c>
      <c r="E1089" s="7">
        <f>RANK(O1089,(N1089:P1089,Q1089:AE1089))</f>
        <v>1</v>
      </c>
      <c r="F1089" s="7">
        <f>IF(P1089&gt;0,RANK(P1089,(N1089:P1089,Q1089:AE1089)),0)</f>
        <v>3</v>
      </c>
      <c r="G1089" s="1">
        <f t="shared" si="429"/>
        <v>3102</v>
      </c>
      <c r="H1089" s="2">
        <f t="shared" si="405"/>
        <v>0.2729672650475185</v>
      </c>
      <c r="I1089" s="2"/>
      <c r="J1089" s="2">
        <f t="shared" si="430"/>
        <v>0.240320309750088</v>
      </c>
      <c r="K1089" s="2">
        <f t="shared" si="431"/>
        <v>0.51328757479760645</v>
      </c>
      <c r="L1089" s="2">
        <f t="shared" si="432"/>
        <v>0.22756071805702219</v>
      </c>
      <c r="M1089" s="2">
        <f t="shared" si="433"/>
        <v>1.8831397395283361E-2</v>
      </c>
      <c r="N1089" s="1">
        <v>2731</v>
      </c>
      <c r="O1089" s="1">
        <v>5833</v>
      </c>
      <c r="P1089" s="1">
        <v>2586</v>
      </c>
      <c r="Q1089" s="1">
        <v>142</v>
      </c>
      <c r="S1089" s="1">
        <v>13</v>
      </c>
      <c r="U1089" s="1">
        <v>15</v>
      </c>
      <c r="W1089" s="1">
        <v>44</v>
      </c>
      <c r="AA1089" s="1">
        <v>0</v>
      </c>
      <c r="AG1089" s="7">
        <f>IF(Q1089&gt;0,RANK(Q1089,(N1089:P1089,Q1089:AE1089)),0)</f>
        <v>4</v>
      </c>
      <c r="AH1089" s="7">
        <f>IF(R1089&gt;0,RANK(R1089,(N1089:P1089,Q1089:AE1089)),0)</f>
        <v>0</v>
      </c>
      <c r="AI1089" s="7">
        <f>IF(T1089&gt;0,RANK(T1089,(N1089:P1089,Q1089:AE1089)),0)</f>
        <v>0</v>
      </c>
      <c r="AJ1089" s="7">
        <f>IF(S1089&gt;0,RANK(S1089,(N1089:P1089,Q1089:AE1089)),0)</f>
        <v>7</v>
      </c>
      <c r="AK1089" s="2">
        <f t="shared" si="434"/>
        <v>1.2495600140795494E-2</v>
      </c>
      <c r="AL1089" s="2">
        <f t="shared" si="435"/>
        <v>0</v>
      </c>
      <c r="AM1089" s="2">
        <f t="shared" si="436"/>
        <v>0</v>
      </c>
      <c r="AN1089" s="2">
        <f t="shared" si="437"/>
        <v>1.1439633931714186E-3</v>
      </c>
      <c r="AP1089" t="s">
        <v>428</v>
      </c>
      <c r="AQ1089" t="s">
        <v>187</v>
      </c>
      <c r="AT1089" s="104">
        <v>27</v>
      </c>
      <c r="AU1089" s="102">
        <v>15</v>
      </c>
      <c r="AV1089" s="108">
        <f t="shared" si="438"/>
        <v>27015</v>
      </c>
      <c r="AX1089" s="7" t="s">
        <v>538</v>
      </c>
    </row>
    <row r="1090" spans="1:50" hidden="1" outlineLevel="1">
      <c r="A1090" t="s">
        <v>2082</v>
      </c>
      <c r="B1090" t="s">
        <v>187</v>
      </c>
      <c r="C1090" s="1">
        <f t="shared" si="428"/>
        <v>14224</v>
      </c>
      <c r="D1090" s="7">
        <f>RANK(N1090,(N1090:P1090,Q1090:AE1090))</f>
        <v>1</v>
      </c>
      <c r="E1090" s="7">
        <f>RANK(O1090,(N1090:P1090,Q1090:AE1090))</f>
        <v>2</v>
      </c>
      <c r="F1090" s="7">
        <f>IF(P1090&gt;0,RANK(P1090,(N1090:P1090,Q1090:AE1090)),0)</f>
        <v>3</v>
      </c>
      <c r="G1090" s="1">
        <f t="shared" si="429"/>
        <v>3931</v>
      </c>
      <c r="H1090" s="2">
        <f t="shared" ref="H1090:H1153" si="439">G1090/C1090</f>
        <v>0.27636389201349831</v>
      </c>
      <c r="I1090" s="2"/>
      <c r="J1090" s="2">
        <f t="shared" si="430"/>
        <v>0.57634983127109107</v>
      </c>
      <c r="K1090" s="2">
        <f t="shared" si="431"/>
        <v>0.29998593925759282</v>
      </c>
      <c r="L1090" s="2">
        <f t="shared" si="432"/>
        <v>0.1046822272215973</v>
      </c>
      <c r="M1090" s="2">
        <f t="shared" si="433"/>
        <v>1.8982002249718813E-2</v>
      </c>
      <c r="N1090" s="1">
        <v>8198</v>
      </c>
      <c r="O1090" s="1">
        <v>4267</v>
      </c>
      <c r="P1090" s="1">
        <v>1489</v>
      </c>
      <c r="Q1090" s="1">
        <v>177</v>
      </c>
      <c r="S1090" s="1">
        <v>20</v>
      </c>
      <c r="U1090" s="1">
        <v>16</v>
      </c>
      <c r="W1090" s="1">
        <v>49</v>
      </c>
      <c r="AA1090" s="1">
        <v>8</v>
      </c>
      <c r="AG1090" s="7">
        <f>IF(Q1090&gt;0,RANK(Q1090,(N1090:P1090,Q1090:AE1090)),0)</f>
        <v>4</v>
      </c>
      <c r="AH1090" s="7">
        <f>IF(R1090&gt;0,RANK(R1090,(N1090:P1090,Q1090:AE1090)),0)</f>
        <v>0</v>
      </c>
      <c r="AI1090" s="7">
        <f>IF(T1090&gt;0,RANK(T1090,(N1090:P1090,Q1090:AE1090)),0)</f>
        <v>0</v>
      </c>
      <c r="AJ1090" s="7">
        <f>IF(S1090&gt;0,RANK(S1090,(N1090:P1090,Q1090:AE1090)),0)</f>
        <v>6</v>
      </c>
      <c r="AK1090" s="2">
        <f t="shared" si="434"/>
        <v>1.2443757030371204E-2</v>
      </c>
      <c r="AL1090" s="2">
        <f t="shared" si="435"/>
        <v>0</v>
      </c>
      <c r="AM1090" s="2">
        <f t="shared" si="436"/>
        <v>0</v>
      </c>
      <c r="AN1090" s="2">
        <f t="shared" si="437"/>
        <v>1.4060742407199099E-3</v>
      </c>
      <c r="AP1090" t="s">
        <v>2082</v>
      </c>
      <c r="AQ1090" t="s">
        <v>187</v>
      </c>
      <c r="AT1090" s="104">
        <v>27</v>
      </c>
      <c r="AU1090" s="102">
        <v>17</v>
      </c>
      <c r="AV1090" s="108">
        <f t="shared" si="438"/>
        <v>27017</v>
      </c>
      <c r="AX1090" s="7" t="s">
        <v>538</v>
      </c>
    </row>
    <row r="1091" spans="1:50" hidden="1" outlineLevel="1">
      <c r="A1091" t="s">
        <v>1380</v>
      </c>
      <c r="B1091" t="s">
        <v>187</v>
      </c>
      <c r="C1091" s="1">
        <f t="shared" si="428"/>
        <v>34733</v>
      </c>
      <c r="D1091" s="7">
        <f>RANK(N1091,(N1091:P1091,Q1091:AE1091))</f>
        <v>2</v>
      </c>
      <c r="E1091" s="7">
        <f>RANK(O1091,(N1091:P1091,Q1091:AE1091))</f>
        <v>1</v>
      </c>
      <c r="F1091" s="7">
        <f>IF(P1091&gt;0,RANK(P1091,(N1091:P1091,Q1091:AE1091)),0)</f>
        <v>3</v>
      </c>
      <c r="G1091" s="1">
        <f t="shared" si="429"/>
        <v>13548</v>
      </c>
      <c r="H1091" s="2">
        <f t="shared" si="439"/>
        <v>0.39006132496473095</v>
      </c>
      <c r="I1091" s="2"/>
      <c r="J1091" s="2">
        <f t="shared" si="430"/>
        <v>0.22595226441712493</v>
      </c>
      <c r="K1091" s="2">
        <f t="shared" si="431"/>
        <v>0.61601358938185591</v>
      </c>
      <c r="L1091" s="2">
        <f t="shared" si="432"/>
        <v>0.13894567126363977</v>
      </c>
      <c r="M1091" s="2">
        <f t="shared" si="433"/>
        <v>1.9088474937379418E-2</v>
      </c>
      <c r="N1091" s="1">
        <v>7848</v>
      </c>
      <c r="O1091" s="1">
        <v>21396</v>
      </c>
      <c r="P1091" s="1">
        <v>4826</v>
      </c>
      <c r="Q1091" s="1">
        <v>498</v>
      </c>
      <c r="S1091" s="1">
        <v>26</v>
      </c>
      <c r="U1091" s="1">
        <v>42</v>
      </c>
      <c r="W1091" s="1">
        <v>86</v>
      </c>
      <c r="AA1091" s="1">
        <v>11</v>
      </c>
      <c r="AG1091" s="7">
        <f>IF(Q1091&gt;0,RANK(Q1091,(N1091:P1091,Q1091:AE1091)),0)</f>
        <v>4</v>
      </c>
      <c r="AH1091" s="7">
        <f>IF(R1091&gt;0,RANK(R1091,(N1091:P1091,Q1091:AE1091)),0)</f>
        <v>0</v>
      </c>
      <c r="AI1091" s="7">
        <f>IF(T1091&gt;0,RANK(T1091,(N1091:P1091,Q1091:AE1091)),0)</f>
        <v>0</v>
      </c>
      <c r="AJ1091" s="7">
        <f>IF(S1091&gt;0,RANK(S1091,(N1091:P1091,Q1091:AE1091)),0)</f>
        <v>7</v>
      </c>
      <c r="AK1091" s="2">
        <f t="shared" si="434"/>
        <v>1.4337949500475053E-2</v>
      </c>
      <c r="AL1091" s="2">
        <f t="shared" si="435"/>
        <v>0</v>
      </c>
      <c r="AM1091" s="2">
        <f t="shared" si="436"/>
        <v>0</v>
      </c>
      <c r="AN1091" s="2">
        <f t="shared" si="437"/>
        <v>7.4856764460311525E-4</v>
      </c>
      <c r="AP1091" t="s">
        <v>1380</v>
      </c>
      <c r="AQ1091" t="s">
        <v>187</v>
      </c>
      <c r="AT1091" s="104">
        <v>27</v>
      </c>
      <c r="AU1091" s="102">
        <v>19</v>
      </c>
      <c r="AV1091" s="108">
        <f t="shared" si="438"/>
        <v>27019</v>
      </c>
      <c r="AX1091" s="7" t="s">
        <v>538</v>
      </c>
    </row>
    <row r="1092" spans="1:50" hidden="1" outlineLevel="1">
      <c r="A1092" t="s">
        <v>1120</v>
      </c>
      <c r="B1092" t="s">
        <v>187</v>
      </c>
      <c r="C1092" s="1">
        <f t="shared" si="428"/>
        <v>12477</v>
      </c>
      <c r="D1092" s="7">
        <f>RANK(N1092,(N1092:P1092,Q1092:AE1092))</f>
        <v>2</v>
      </c>
      <c r="E1092" s="7">
        <f>RANK(O1092,(N1092:P1092,Q1092:AE1092))</f>
        <v>1</v>
      </c>
      <c r="F1092" s="7">
        <f>IF(P1092&gt;0,RANK(P1092,(N1092:P1092,Q1092:AE1092)),0)</f>
        <v>3</v>
      </c>
      <c r="G1092" s="1">
        <f t="shared" si="429"/>
        <v>1941</v>
      </c>
      <c r="H1092" s="2">
        <f t="shared" si="439"/>
        <v>0.15556624188506851</v>
      </c>
      <c r="I1092" s="2"/>
      <c r="J1092" s="2">
        <f t="shared" si="430"/>
        <v>0.33453554540354252</v>
      </c>
      <c r="K1092" s="2">
        <f t="shared" si="431"/>
        <v>0.49010178728861103</v>
      </c>
      <c r="L1092" s="2">
        <f t="shared" si="432"/>
        <v>0.14771178969303519</v>
      </c>
      <c r="M1092" s="2">
        <f t="shared" si="433"/>
        <v>2.7650877614811192E-2</v>
      </c>
      <c r="N1092" s="1">
        <v>4174</v>
      </c>
      <c r="O1092" s="1">
        <v>6115</v>
      </c>
      <c r="P1092" s="1">
        <v>1843</v>
      </c>
      <c r="Q1092" s="1">
        <v>249</v>
      </c>
      <c r="S1092" s="1">
        <v>8</v>
      </c>
      <c r="U1092" s="1">
        <v>17</v>
      </c>
      <c r="W1092" s="1">
        <v>68</v>
      </c>
      <c r="AA1092" s="1">
        <v>3</v>
      </c>
      <c r="AG1092" s="7">
        <f>IF(Q1092&gt;0,RANK(Q1092,(N1092:P1092,Q1092:AE1092)),0)</f>
        <v>4</v>
      </c>
      <c r="AH1092" s="7">
        <f>IF(R1092&gt;0,RANK(R1092,(N1092:P1092,Q1092:AE1092)),0)</f>
        <v>0</v>
      </c>
      <c r="AI1092" s="7">
        <f>IF(T1092&gt;0,RANK(T1092,(N1092:P1092,Q1092:AE1092)),0)</f>
        <v>0</v>
      </c>
      <c r="AJ1092" s="7">
        <f>IF(S1092&gt;0,RANK(S1092,(N1092:P1092,Q1092:AE1092)),0)</f>
        <v>7</v>
      </c>
      <c r="AK1092" s="2">
        <f t="shared" si="434"/>
        <v>1.9956720365472469E-2</v>
      </c>
      <c r="AL1092" s="2">
        <f t="shared" si="435"/>
        <v>0</v>
      </c>
      <c r="AM1092" s="2">
        <f t="shared" si="436"/>
        <v>0</v>
      </c>
      <c r="AN1092" s="2">
        <f t="shared" si="437"/>
        <v>6.411797707782319E-4</v>
      </c>
      <c r="AP1092" t="s">
        <v>1120</v>
      </c>
      <c r="AQ1092" t="s">
        <v>187</v>
      </c>
      <c r="AT1092" s="104">
        <v>27</v>
      </c>
      <c r="AU1092" s="102">
        <v>21</v>
      </c>
      <c r="AV1092" s="108">
        <f t="shared" si="438"/>
        <v>27021</v>
      </c>
      <c r="AX1092" s="7" t="s">
        <v>538</v>
      </c>
    </row>
    <row r="1093" spans="1:50" hidden="1" outlineLevel="1">
      <c r="A1093" t="s">
        <v>1971</v>
      </c>
      <c r="B1093" t="s">
        <v>187</v>
      </c>
      <c r="C1093" s="1">
        <f t="shared" si="428"/>
        <v>5862</v>
      </c>
      <c r="D1093" s="7">
        <f>RANK(N1093,(N1093:P1093,Q1093:AE1093))</f>
        <v>1</v>
      </c>
      <c r="E1093" s="7">
        <f>RANK(O1093,(N1093:P1093,Q1093:AE1093))</f>
        <v>2</v>
      </c>
      <c r="F1093" s="7">
        <f>IF(P1093&gt;0,RANK(P1093,(N1093:P1093,Q1093:AE1093)),0)</f>
        <v>3</v>
      </c>
      <c r="G1093" s="1">
        <f t="shared" si="429"/>
        <v>144</v>
      </c>
      <c r="H1093" s="2">
        <f t="shared" si="439"/>
        <v>2.4564994882292732E-2</v>
      </c>
      <c r="I1093" s="2"/>
      <c r="J1093" s="2">
        <f t="shared" si="430"/>
        <v>0.40839303991811671</v>
      </c>
      <c r="K1093" s="2">
        <f t="shared" si="431"/>
        <v>0.38382804503582396</v>
      </c>
      <c r="L1093" s="2">
        <f t="shared" si="432"/>
        <v>0.19054930058000683</v>
      </c>
      <c r="M1093" s="2">
        <f t="shared" si="433"/>
        <v>1.7229614466052506E-2</v>
      </c>
      <c r="N1093" s="1">
        <v>2394</v>
      </c>
      <c r="O1093" s="1">
        <v>2250</v>
      </c>
      <c r="P1093" s="1">
        <v>1117</v>
      </c>
      <c r="Q1093" s="1">
        <v>69</v>
      </c>
      <c r="S1093" s="1">
        <v>5</v>
      </c>
      <c r="U1093" s="1">
        <v>8</v>
      </c>
      <c r="W1093" s="1">
        <v>19</v>
      </c>
      <c r="AA1093" s="1">
        <v>0</v>
      </c>
      <c r="AG1093" s="7">
        <f>IF(Q1093&gt;0,RANK(Q1093,(N1093:P1093,Q1093:AE1093)),0)</f>
        <v>4</v>
      </c>
      <c r="AH1093" s="7">
        <f>IF(R1093&gt;0,RANK(R1093,(N1093:P1093,Q1093:AE1093)),0)</f>
        <v>0</v>
      </c>
      <c r="AI1093" s="7">
        <f>IF(T1093&gt;0,RANK(T1093,(N1093:P1093,Q1093:AE1093)),0)</f>
        <v>0</v>
      </c>
      <c r="AJ1093" s="7">
        <f>IF(S1093&gt;0,RANK(S1093,(N1093:P1093,Q1093:AE1093)),0)</f>
        <v>7</v>
      </c>
      <c r="AK1093" s="2">
        <f t="shared" si="434"/>
        <v>1.1770726714431934E-2</v>
      </c>
      <c r="AL1093" s="2">
        <f t="shared" si="435"/>
        <v>0</v>
      </c>
      <c r="AM1093" s="2">
        <f t="shared" si="436"/>
        <v>0</v>
      </c>
      <c r="AN1093" s="2">
        <f t="shared" si="437"/>
        <v>8.5295121119071987E-4</v>
      </c>
      <c r="AP1093" t="s">
        <v>1971</v>
      </c>
      <c r="AQ1093" t="s">
        <v>187</v>
      </c>
      <c r="AT1093" s="104">
        <v>27</v>
      </c>
      <c r="AU1093" s="102">
        <v>23</v>
      </c>
      <c r="AV1093" s="108">
        <f t="shared" si="438"/>
        <v>27023</v>
      </c>
      <c r="AX1093" s="7" t="s">
        <v>538</v>
      </c>
    </row>
    <row r="1094" spans="1:50" hidden="1" outlineLevel="1">
      <c r="A1094" t="s">
        <v>1972</v>
      </c>
      <c r="B1094" t="s">
        <v>187</v>
      </c>
      <c r="C1094" s="1">
        <f t="shared" si="428"/>
        <v>21973</v>
      </c>
      <c r="D1094" s="7">
        <f>RANK(N1094,(N1094:P1094,Q1094:AE1094))</f>
        <v>2</v>
      </c>
      <c r="E1094" s="7">
        <f>RANK(O1094,(N1094:P1094,Q1094:AE1094))</f>
        <v>1</v>
      </c>
      <c r="F1094" s="7">
        <f>IF(P1094&gt;0,RANK(P1094,(N1094:P1094,Q1094:AE1094)),0)</f>
        <v>3</v>
      </c>
      <c r="G1094" s="1">
        <f t="shared" si="429"/>
        <v>5036</v>
      </c>
      <c r="H1094" s="2">
        <f t="shared" si="439"/>
        <v>0.2291903699995449</v>
      </c>
      <c r="I1094" s="2"/>
      <c r="J1094" s="2">
        <f t="shared" si="430"/>
        <v>0.30742274609748327</v>
      </c>
      <c r="K1094" s="2">
        <f t="shared" si="431"/>
        <v>0.53661311609702822</v>
      </c>
      <c r="L1094" s="2">
        <f t="shared" si="432"/>
        <v>0.13102443908433076</v>
      </c>
      <c r="M1094" s="2">
        <f t="shared" si="433"/>
        <v>2.493969872115781E-2</v>
      </c>
      <c r="N1094" s="1">
        <v>6755</v>
      </c>
      <c r="O1094" s="1">
        <v>11791</v>
      </c>
      <c r="P1094" s="1">
        <v>2879</v>
      </c>
      <c r="Q1094" s="1">
        <v>364</v>
      </c>
      <c r="S1094" s="1">
        <v>28</v>
      </c>
      <c r="U1094" s="1">
        <v>32</v>
      </c>
      <c r="W1094" s="1">
        <v>101</v>
      </c>
      <c r="AA1094" s="1">
        <v>23</v>
      </c>
      <c r="AG1094" s="7">
        <f>IF(Q1094&gt;0,RANK(Q1094,(N1094:P1094,Q1094:AE1094)),0)</f>
        <v>4</v>
      </c>
      <c r="AH1094" s="7">
        <f>IF(R1094&gt;0,RANK(R1094,(N1094:P1094,Q1094:AE1094)),0)</f>
        <v>0</v>
      </c>
      <c r="AI1094" s="7">
        <f>IF(T1094&gt;0,RANK(T1094,(N1094:P1094,Q1094:AE1094)),0)</f>
        <v>0</v>
      </c>
      <c r="AJ1094" s="7">
        <f>IF(S1094&gt;0,RANK(S1094,(N1094:P1094,Q1094:AE1094)),0)</f>
        <v>7</v>
      </c>
      <c r="AK1094" s="2">
        <f t="shared" si="434"/>
        <v>1.6565785281936921E-2</v>
      </c>
      <c r="AL1094" s="2">
        <f t="shared" si="435"/>
        <v>0</v>
      </c>
      <c r="AM1094" s="2">
        <f t="shared" si="436"/>
        <v>0</v>
      </c>
      <c r="AN1094" s="2">
        <f t="shared" si="437"/>
        <v>1.2742911755336094E-3</v>
      </c>
      <c r="AP1094" t="s">
        <v>1972</v>
      </c>
      <c r="AQ1094" t="s">
        <v>187</v>
      </c>
      <c r="AT1094" s="104">
        <v>27</v>
      </c>
      <c r="AU1094" s="102">
        <v>25</v>
      </c>
      <c r="AV1094" s="108">
        <f t="shared" si="438"/>
        <v>27025</v>
      </c>
      <c r="AX1094" s="7" t="s">
        <v>538</v>
      </c>
    </row>
    <row r="1095" spans="1:50" hidden="1" outlineLevel="1">
      <c r="A1095" t="s">
        <v>169</v>
      </c>
      <c r="B1095" t="s">
        <v>187</v>
      </c>
      <c r="C1095" s="1">
        <f t="shared" si="428"/>
        <v>20407</v>
      </c>
      <c r="D1095" s="7">
        <f>RANK(N1095,(N1095:P1095,Q1095:AE1095))</f>
        <v>1</v>
      </c>
      <c r="E1095" s="7">
        <f>RANK(O1095,(N1095:P1095,Q1095:AE1095))</f>
        <v>2</v>
      </c>
      <c r="F1095" s="7">
        <f>IF(P1095&gt;0,RANK(P1095,(N1095:P1095,Q1095:AE1095)),0)</f>
        <v>3</v>
      </c>
      <c r="G1095" s="1">
        <f t="shared" si="429"/>
        <v>1664</v>
      </c>
      <c r="H1095" s="2">
        <f t="shared" si="439"/>
        <v>8.1540647816925563E-2</v>
      </c>
      <c r="I1095" s="2"/>
      <c r="J1095" s="2">
        <f t="shared" si="430"/>
        <v>0.48787180869309549</v>
      </c>
      <c r="K1095" s="2">
        <f t="shared" si="431"/>
        <v>0.40633116087616994</v>
      </c>
      <c r="L1095" s="2">
        <f t="shared" si="432"/>
        <v>8.3647767922771593E-2</v>
      </c>
      <c r="M1095" s="2">
        <f t="shared" si="433"/>
        <v>2.2149262507962925E-2</v>
      </c>
      <c r="N1095" s="1">
        <v>9956</v>
      </c>
      <c r="O1095" s="1">
        <v>8292</v>
      </c>
      <c r="P1095" s="1">
        <v>1707</v>
      </c>
      <c r="Q1095" s="1">
        <v>302</v>
      </c>
      <c r="S1095" s="1">
        <v>26</v>
      </c>
      <c r="U1095" s="1">
        <v>36</v>
      </c>
      <c r="W1095" s="1">
        <v>79</v>
      </c>
      <c r="AA1095" s="1">
        <v>9</v>
      </c>
      <c r="AG1095" s="7">
        <f>IF(Q1095&gt;0,RANK(Q1095,(N1095:P1095,Q1095:AE1095)),0)</f>
        <v>4</v>
      </c>
      <c r="AH1095" s="7">
        <f>IF(R1095&gt;0,RANK(R1095,(N1095:P1095,Q1095:AE1095)),0)</f>
        <v>0</v>
      </c>
      <c r="AI1095" s="7">
        <f>IF(T1095&gt;0,RANK(T1095,(N1095:P1095,Q1095:AE1095)),0)</f>
        <v>0</v>
      </c>
      <c r="AJ1095" s="7">
        <f>IF(S1095&gt;0,RANK(S1095,(N1095:P1095,Q1095:AE1095)),0)</f>
        <v>7</v>
      </c>
      <c r="AK1095" s="2">
        <f t="shared" si="434"/>
        <v>1.4798843534081443E-2</v>
      </c>
      <c r="AL1095" s="2">
        <f t="shared" si="435"/>
        <v>0</v>
      </c>
      <c r="AM1095" s="2">
        <f t="shared" si="436"/>
        <v>0</v>
      </c>
      <c r="AN1095" s="2">
        <f t="shared" si="437"/>
        <v>1.2740726221394619E-3</v>
      </c>
      <c r="AP1095" t="s">
        <v>169</v>
      </c>
      <c r="AQ1095" t="s">
        <v>187</v>
      </c>
      <c r="AT1095" s="104">
        <v>27</v>
      </c>
      <c r="AU1095" s="102">
        <v>27</v>
      </c>
      <c r="AV1095" s="108">
        <f t="shared" si="438"/>
        <v>27027</v>
      </c>
      <c r="AX1095" s="7" t="s">
        <v>538</v>
      </c>
    </row>
    <row r="1096" spans="1:50" hidden="1" outlineLevel="1">
      <c r="A1096" t="s">
        <v>2227</v>
      </c>
      <c r="B1096" t="s">
        <v>187</v>
      </c>
      <c r="C1096" s="1">
        <f t="shared" si="428"/>
        <v>3660</v>
      </c>
      <c r="D1096" s="7">
        <f>RANK(N1096,(N1096:P1096,Q1096:AE1096))</f>
        <v>1</v>
      </c>
      <c r="E1096" s="7">
        <f>RANK(O1096,(N1096:P1096,Q1096:AE1096))</f>
        <v>2</v>
      </c>
      <c r="F1096" s="7">
        <f>IF(P1096&gt;0,RANK(P1096,(N1096:P1096,Q1096:AE1096)),0)</f>
        <v>3</v>
      </c>
      <c r="G1096" s="1">
        <f t="shared" si="429"/>
        <v>108</v>
      </c>
      <c r="H1096" s="2">
        <f t="shared" si="439"/>
        <v>2.9508196721311476E-2</v>
      </c>
      <c r="I1096" s="2"/>
      <c r="J1096" s="2">
        <f t="shared" si="430"/>
        <v>0.46584699453551914</v>
      </c>
      <c r="K1096" s="2">
        <f t="shared" si="431"/>
        <v>0.43633879781420765</v>
      </c>
      <c r="L1096" s="2">
        <f t="shared" si="432"/>
        <v>7.4590163934426232E-2</v>
      </c>
      <c r="M1096" s="2">
        <f t="shared" si="433"/>
        <v>2.3224043715846979E-2</v>
      </c>
      <c r="N1096" s="1">
        <v>1705</v>
      </c>
      <c r="O1096" s="1">
        <v>1597</v>
      </c>
      <c r="P1096" s="1">
        <v>273</v>
      </c>
      <c r="Q1096" s="1">
        <v>51</v>
      </c>
      <c r="S1096" s="1">
        <v>9</v>
      </c>
      <c r="U1096" s="1">
        <v>11</v>
      </c>
      <c r="W1096" s="1">
        <v>13</v>
      </c>
      <c r="AA1096" s="1">
        <v>1</v>
      </c>
      <c r="AG1096" s="7">
        <f>IF(Q1096&gt;0,RANK(Q1096,(N1096:P1096,Q1096:AE1096)),0)</f>
        <v>4</v>
      </c>
      <c r="AH1096" s="7">
        <f>IF(R1096&gt;0,RANK(R1096,(N1096:P1096,Q1096:AE1096)),0)</f>
        <v>0</v>
      </c>
      <c r="AI1096" s="7">
        <f>IF(T1096&gt;0,RANK(T1096,(N1096:P1096,Q1096:AE1096)),0)</f>
        <v>0</v>
      </c>
      <c r="AJ1096" s="7">
        <f>IF(S1096&gt;0,RANK(S1096,(N1096:P1096,Q1096:AE1096)),0)</f>
        <v>7</v>
      </c>
      <c r="AK1096" s="2">
        <f t="shared" si="434"/>
        <v>1.3934426229508197E-2</v>
      </c>
      <c r="AL1096" s="2">
        <f t="shared" si="435"/>
        <v>0</v>
      </c>
      <c r="AM1096" s="2">
        <f t="shared" si="436"/>
        <v>0</v>
      </c>
      <c r="AN1096" s="2">
        <f t="shared" si="437"/>
        <v>2.4590163934426232E-3</v>
      </c>
      <c r="AP1096" t="s">
        <v>2227</v>
      </c>
      <c r="AQ1096" t="s">
        <v>187</v>
      </c>
      <c r="AT1096" s="104">
        <v>27</v>
      </c>
      <c r="AU1096" s="102">
        <v>29</v>
      </c>
      <c r="AV1096" s="108">
        <f t="shared" si="438"/>
        <v>27029</v>
      </c>
      <c r="AX1096" s="7" t="s">
        <v>538</v>
      </c>
    </row>
    <row r="1097" spans="1:50" hidden="1" outlineLevel="1">
      <c r="A1097" t="s">
        <v>1965</v>
      </c>
      <c r="B1097" t="s">
        <v>187</v>
      </c>
      <c r="C1097" s="1">
        <f t="shared" si="428"/>
        <v>2835</v>
      </c>
      <c r="D1097" s="7">
        <f>RANK(N1097,(N1097:P1097,Q1097:AE1097))</f>
        <v>1</v>
      </c>
      <c r="E1097" s="7">
        <f>RANK(O1097,(N1097:P1097,Q1097:AE1097))</f>
        <v>2</v>
      </c>
      <c r="F1097" s="7">
        <f>IF(P1097&gt;0,RANK(P1097,(N1097:P1097,Q1097:AE1097)),0)</f>
        <v>3</v>
      </c>
      <c r="G1097" s="1">
        <f t="shared" si="429"/>
        <v>266</v>
      </c>
      <c r="H1097" s="2">
        <f t="shared" si="439"/>
        <v>9.3827160493827166E-2</v>
      </c>
      <c r="I1097" s="2"/>
      <c r="J1097" s="2">
        <f t="shared" si="430"/>
        <v>0.43315696649029983</v>
      </c>
      <c r="K1097" s="2">
        <f t="shared" si="431"/>
        <v>0.33932980599647267</v>
      </c>
      <c r="L1097" s="2">
        <f t="shared" si="432"/>
        <v>0.15555555555555556</v>
      </c>
      <c r="M1097" s="2">
        <f t="shared" si="433"/>
        <v>7.1957671957671887E-2</v>
      </c>
      <c r="N1097" s="1">
        <v>1228</v>
      </c>
      <c r="O1097" s="1">
        <v>962</v>
      </c>
      <c r="P1097" s="1">
        <v>441</v>
      </c>
      <c r="Q1097" s="1">
        <v>148</v>
      </c>
      <c r="S1097" s="1">
        <v>25</v>
      </c>
      <c r="U1097" s="1">
        <v>11</v>
      </c>
      <c r="W1097" s="1">
        <v>18</v>
      </c>
      <c r="AA1097" s="1">
        <v>2</v>
      </c>
      <c r="AG1097" s="7">
        <f>IF(Q1097&gt;0,RANK(Q1097,(N1097:P1097,Q1097:AE1097)),0)</f>
        <v>4</v>
      </c>
      <c r="AH1097" s="7">
        <f>IF(R1097&gt;0,RANK(R1097,(N1097:P1097,Q1097:AE1097)),0)</f>
        <v>0</v>
      </c>
      <c r="AI1097" s="7">
        <f>IF(T1097&gt;0,RANK(T1097,(N1097:P1097,Q1097:AE1097)),0)</f>
        <v>0</v>
      </c>
      <c r="AJ1097" s="7">
        <f>IF(S1097&gt;0,RANK(S1097,(N1097:P1097,Q1097:AE1097)),0)</f>
        <v>5</v>
      </c>
      <c r="AK1097" s="2">
        <f t="shared" si="434"/>
        <v>5.2204585537918874E-2</v>
      </c>
      <c r="AL1097" s="2">
        <f t="shared" si="435"/>
        <v>0</v>
      </c>
      <c r="AM1097" s="2">
        <f t="shared" si="436"/>
        <v>0</v>
      </c>
      <c r="AN1097" s="2">
        <f t="shared" si="437"/>
        <v>8.8183421516754845E-3</v>
      </c>
      <c r="AP1097" t="s">
        <v>1965</v>
      </c>
      <c r="AQ1097" t="s">
        <v>187</v>
      </c>
      <c r="AT1097" s="104">
        <v>27</v>
      </c>
      <c r="AU1097" s="102">
        <v>31</v>
      </c>
      <c r="AV1097" s="108">
        <f t="shared" si="438"/>
        <v>27031</v>
      </c>
      <c r="AX1097" s="7" t="s">
        <v>538</v>
      </c>
    </row>
    <row r="1098" spans="1:50" hidden="1" outlineLevel="1">
      <c r="A1098" t="s">
        <v>2723</v>
      </c>
      <c r="B1098" t="s">
        <v>187</v>
      </c>
      <c r="C1098" s="1">
        <f t="shared" si="428"/>
        <v>5554</v>
      </c>
      <c r="D1098" s="7">
        <f>RANK(N1098,(N1098:P1098,Q1098:AE1098))</f>
        <v>2</v>
      </c>
      <c r="E1098" s="7">
        <f>RANK(O1098,(N1098:P1098,Q1098:AE1098))</f>
        <v>1</v>
      </c>
      <c r="F1098" s="7">
        <f>IF(P1098&gt;0,RANK(P1098,(N1098:P1098,Q1098:AE1098)),0)</f>
        <v>3</v>
      </c>
      <c r="G1098" s="1">
        <f t="shared" si="429"/>
        <v>825</v>
      </c>
      <c r="H1098" s="2">
        <f t="shared" si="439"/>
        <v>0.14854159164566078</v>
      </c>
      <c r="I1098" s="2"/>
      <c r="J1098" s="2">
        <f t="shared" si="430"/>
        <v>0.32643140079222183</v>
      </c>
      <c r="K1098" s="2">
        <f t="shared" si="431"/>
        <v>0.4749729924378826</v>
      </c>
      <c r="L1098" s="2">
        <f t="shared" si="432"/>
        <v>0.17861001080302485</v>
      </c>
      <c r="M1098" s="2">
        <f t="shared" si="433"/>
        <v>1.9985595966870773E-2</v>
      </c>
      <c r="N1098" s="1">
        <v>1813</v>
      </c>
      <c r="O1098" s="1">
        <v>2638</v>
      </c>
      <c r="P1098" s="1">
        <v>992</v>
      </c>
      <c r="Q1098" s="1">
        <v>66</v>
      </c>
      <c r="S1098" s="1">
        <v>6</v>
      </c>
      <c r="U1098" s="1">
        <v>12</v>
      </c>
      <c r="W1098" s="1">
        <v>23</v>
      </c>
      <c r="AA1098" s="1">
        <v>4</v>
      </c>
      <c r="AG1098" s="7">
        <f>IF(Q1098&gt;0,RANK(Q1098,(N1098:P1098,Q1098:AE1098)),0)</f>
        <v>4</v>
      </c>
      <c r="AH1098" s="7">
        <f>IF(R1098&gt;0,RANK(R1098,(N1098:P1098,Q1098:AE1098)),0)</f>
        <v>0</v>
      </c>
      <c r="AI1098" s="7">
        <f>IF(T1098&gt;0,RANK(T1098,(N1098:P1098,Q1098:AE1098)),0)</f>
        <v>0</v>
      </c>
      <c r="AJ1098" s="7">
        <f>IF(S1098&gt;0,RANK(S1098,(N1098:P1098,Q1098:AE1098)),0)</f>
        <v>7</v>
      </c>
      <c r="AK1098" s="2">
        <f t="shared" si="434"/>
        <v>1.1883327331652862E-2</v>
      </c>
      <c r="AL1098" s="2">
        <f t="shared" si="435"/>
        <v>0</v>
      </c>
      <c r="AM1098" s="2">
        <f t="shared" si="436"/>
        <v>0</v>
      </c>
      <c r="AN1098" s="2">
        <f t="shared" si="437"/>
        <v>1.0803024846957148E-3</v>
      </c>
      <c r="AP1098" t="s">
        <v>2723</v>
      </c>
      <c r="AQ1098" t="s">
        <v>187</v>
      </c>
      <c r="AT1098" s="104">
        <v>27</v>
      </c>
      <c r="AU1098" s="102">
        <v>33</v>
      </c>
      <c r="AV1098" s="108">
        <f t="shared" si="438"/>
        <v>27033</v>
      </c>
      <c r="AX1098" s="7" t="s">
        <v>538</v>
      </c>
    </row>
    <row r="1099" spans="1:50" hidden="1" outlineLevel="1">
      <c r="A1099" t="s">
        <v>1190</v>
      </c>
      <c r="B1099" t="s">
        <v>187</v>
      </c>
      <c r="C1099" s="1">
        <f t="shared" si="428"/>
        <v>26551</v>
      </c>
      <c r="D1099" s="7">
        <f>RANK(N1099,(N1099:P1099,Q1099:AE1099))</f>
        <v>2</v>
      </c>
      <c r="E1099" s="7">
        <f>RANK(O1099,(N1099:P1099,Q1099:AE1099))</f>
        <v>1</v>
      </c>
      <c r="F1099" s="7">
        <f>IF(P1099&gt;0,RANK(P1099,(N1099:P1099,Q1099:AE1099)),0)</f>
        <v>3</v>
      </c>
      <c r="G1099" s="1">
        <f t="shared" si="429"/>
        <v>3986</v>
      </c>
      <c r="H1099" s="2">
        <f t="shared" si="439"/>
        <v>0.1501261722722308</v>
      </c>
      <c r="I1099" s="2"/>
      <c r="J1099" s="2">
        <f t="shared" si="430"/>
        <v>0.33836766976761706</v>
      </c>
      <c r="K1099" s="2">
        <f t="shared" si="431"/>
        <v>0.48849384203984786</v>
      </c>
      <c r="L1099" s="2">
        <f t="shared" si="432"/>
        <v>0.14884561786750028</v>
      </c>
      <c r="M1099" s="2">
        <f t="shared" si="433"/>
        <v>2.4292870325034854E-2</v>
      </c>
      <c r="N1099" s="1">
        <v>8984</v>
      </c>
      <c r="O1099" s="1">
        <v>12970</v>
      </c>
      <c r="P1099" s="1">
        <v>3952</v>
      </c>
      <c r="Q1099" s="1">
        <v>426</v>
      </c>
      <c r="S1099" s="1">
        <v>28</v>
      </c>
      <c r="U1099" s="1">
        <v>37</v>
      </c>
      <c r="W1099" s="1">
        <v>127</v>
      </c>
      <c r="AA1099" s="1">
        <v>27</v>
      </c>
      <c r="AG1099" s="7">
        <f>IF(Q1099&gt;0,RANK(Q1099,(N1099:P1099,Q1099:AE1099)),0)</f>
        <v>4</v>
      </c>
      <c r="AH1099" s="7">
        <f>IF(R1099&gt;0,RANK(R1099,(N1099:P1099,Q1099:AE1099)),0)</f>
        <v>0</v>
      </c>
      <c r="AI1099" s="7">
        <f>IF(T1099&gt;0,RANK(T1099,(N1099:P1099,Q1099:AE1099)),0)</f>
        <v>0</v>
      </c>
      <c r="AJ1099" s="7">
        <f>IF(S1099&gt;0,RANK(S1099,(N1099:P1099,Q1099:AE1099)),0)</f>
        <v>7</v>
      </c>
      <c r="AK1099" s="2">
        <f t="shared" si="434"/>
        <v>1.6044593423976499E-2</v>
      </c>
      <c r="AL1099" s="2">
        <f t="shared" si="435"/>
        <v>0</v>
      </c>
      <c r="AM1099" s="2">
        <f t="shared" si="436"/>
        <v>0</v>
      </c>
      <c r="AN1099" s="2">
        <f t="shared" si="437"/>
        <v>1.0545742156604272E-3</v>
      </c>
      <c r="AP1099" t="s">
        <v>1190</v>
      </c>
      <c r="AQ1099" t="s">
        <v>187</v>
      </c>
      <c r="AT1099" s="104">
        <v>27</v>
      </c>
      <c r="AU1099" s="102">
        <v>35</v>
      </c>
      <c r="AV1099" s="108">
        <f t="shared" si="438"/>
        <v>27035</v>
      </c>
      <c r="AX1099" s="7" t="s">
        <v>538</v>
      </c>
    </row>
    <row r="1100" spans="1:50" hidden="1" outlineLevel="1">
      <c r="A1100" t="s">
        <v>1191</v>
      </c>
      <c r="B1100" t="s">
        <v>187</v>
      </c>
      <c r="C1100" s="1">
        <f t="shared" si="428"/>
        <v>169659</v>
      </c>
      <c r="D1100" s="7">
        <f>RANK(N1100,(N1100:P1100,Q1100:AE1100))</f>
        <v>2</v>
      </c>
      <c r="E1100" s="7">
        <f>RANK(O1100,(N1100:P1100,Q1100:AE1100))</f>
        <v>1</v>
      </c>
      <c r="F1100" s="7">
        <f>IF(P1100&gt;0,RANK(P1100,(N1100:P1100,Q1100:AE1100)),0)</f>
        <v>3</v>
      </c>
      <c r="G1100" s="1">
        <f t="shared" si="429"/>
        <v>37094</v>
      </c>
      <c r="H1100" s="2">
        <f t="shared" si="439"/>
        <v>0.21863856323566683</v>
      </c>
      <c r="I1100" s="2"/>
      <c r="J1100" s="2">
        <f t="shared" si="430"/>
        <v>0.31498476355513116</v>
      </c>
      <c r="K1100" s="2">
        <f t="shared" si="431"/>
        <v>0.53362332679079805</v>
      </c>
      <c r="L1100" s="2">
        <f t="shared" si="432"/>
        <v>0.13059136267454127</v>
      </c>
      <c r="M1100" s="2">
        <f t="shared" si="433"/>
        <v>2.0800546979529516E-2</v>
      </c>
      <c r="N1100" s="1">
        <v>53440</v>
      </c>
      <c r="O1100" s="1">
        <v>90534</v>
      </c>
      <c r="P1100" s="1">
        <v>22156</v>
      </c>
      <c r="Q1100" s="1">
        <v>2653</v>
      </c>
      <c r="S1100" s="1">
        <v>131</v>
      </c>
      <c r="U1100" s="1">
        <v>141</v>
      </c>
      <c r="W1100" s="1">
        <v>519</v>
      </c>
      <c r="AA1100" s="1">
        <v>85</v>
      </c>
      <c r="AG1100" s="7">
        <f>IF(Q1100&gt;0,RANK(Q1100,(N1100:P1100,Q1100:AE1100)),0)</f>
        <v>4</v>
      </c>
      <c r="AH1100" s="7">
        <f>IF(R1100&gt;0,RANK(R1100,(N1100:P1100,Q1100:AE1100)),0)</f>
        <v>0</v>
      </c>
      <c r="AI1100" s="7">
        <f>IF(T1100&gt;0,RANK(T1100,(N1100:P1100,Q1100:AE1100)),0)</f>
        <v>0</v>
      </c>
      <c r="AJ1100" s="7">
        <f>IF(S1100&gt;0,RANK(S1100,(N1100:P1100,Q1100:AE1100)),0)</f>
        <v>7</v>
      </c>
      <c r="AK1100" s="2">
        <f t="shared" si="434"/>
        <v>1.5637248834426704E-2</v>
      </c>
      <c r="AL1100" s="2">
        <f t="shared" si="435"/>
        <v>0</v>
      </c>
      <c r="AM1100" s="2">
        <f t="shared" si="436"/>
        <v>0</v>
      </c>
      <c r="AN1100" s="2">
        <f t="shared" si="437"/>
        <v>7.7213705137953192E-4</v>
      </c>
      <c r="AP1100" t="s">
        <v>1191</v>
      </c>
      <c r="AQ1100" t="s">
        <v>187</v>
      </c>
      <c r="AT1100" s="104">
        <v>27</v>
      </c>
      <c r="AU1100" s="102">
        <v>37</v>
      </c>
      <c r="AV1100" s="108">
        <f t="shared" si="438"/>
        <v>27037</v>
      </c>
      <c r="AX1100" s="7" t="s">
        <v>538</v>
      </c>
    </row>
    <row r="1101" spans="1:50" hidden="1" outlineLevel="1">
      <c r="A1101" t="s">
        <v>300</v>
      </c>
      <c r="B1101" t="s">
        <v>187</v>
      </c>
      <c r="C1101" s="1">
        <f t="shared" si="428"/>
        <v>8088</v>
      </c>
      <c r="D1101" s="7">
        <f>RANK(N1101,(N1101:P1101,Q1101:AE1101))</f>
        <v>3</v>
      </c>
      <c r="E1101" s="7">
        <f>RANK(O1101,(N1101:P1101,Q1101:AE1101))</f>
        <v>2</v>
      </c>
      <c r="F1101" s="7">
        <f>IF(P1101&gt;0,RANK(P1101,(N1101:P1101,Q1101:AE1101)),0)</f>
        <v>1</v>
      </c>
      <c r="G1101" s="1">
        <f t="shared" si="429"/>
        <v>179</v>
      </c>
      <c r="H1101" s="2">
        <f t="shared" si="439"/>
        <v>2.2131552917903065E-2</v>
      </c>
      <c r="I1101" s="2"/>
      <c r="J1101" s="2">
        <f t="shared" si="430"/>
        <v>0.17099406528189912</v>
      </c>
      <c r="K1101" s="2">
        <f t="shared" si="431"/>
        <v>0.39601879327398615</v>
      </c>
      <c r="L1101" s="2">
        <f t="shared" si="432"/>
        <v>0.41815034619188923</v>
      </c>
      <c r="M1101" s="2">
        <f t="shared" si="433"/>
        <v>1.4836795252225532E-2</v>
      </c>
      <c r="N1101" s="1">
        <v>1383</v>
      </c>
      <c r="O1101" s="1">
        <v>3203</v>
      </c>
      <c r="P1101" s="1">
        <v>3382</v>
      </c>
      <c r="Q1101" s="1">
        <v>74</v>
      </c>
      <c r="S1101" s="1">
        <v>6</v>
      </c>
      <c r="U1101" s="1">
        <v>6</v>
      </c>
      <c r="W1101" s="1">
        <v>27</v>
      </c>
      <c r="AA1101" s="1">
        <v>7</v>
      </c>
      <c r="AG1101" s="7">
        <f>IF(Q1101&gt;0,RANK(Q1101,(N1101:P1101,Q1101:AE1101)),0)</f>
        <v>4</v>
      </c>
      <c r="AH1101" s="7">
        <f>IF(R1101&gt;0,RANK(R1101,(N1101:P1101,Q1101:AE1101)),0)</f>
        <v>0</v>
      </c>
      <c r="AI1101" s="7">
        <f>IF(T1101&gt;0,RANK(T1101,(N1101:P1101,Q1101:AE1101)),0)</f>
        <v>0</v>
      </c>
      <c r="AJ1101" s="7">
        <f>IF(S1101&gt;0,RANK(S1101,(N1101:P1101,Q1101:AE1101)),0)</f>
        <v>7</v>
      </c>
      <c r="AK1101" s="2">
        <f t="shared" si="434"/>
        <v>9.1493570722057365E-3</v>
      </c>
      <c r="AL1101" s="2">
        <f t="shared" si="435"/>
        <v>0</v>
      </c>
      <c r="AM1101" s="2">
        <f t="shared" si="436"/>
        <v>0</v>
      </c>
      <c r="AN1101" s="2">
        <f t="shared" si="437"/>
        <v>7.4183976261127599E-4</v>
      </c>
      <c r="AP1101" t="s">
        <v>300</v>
      </c>
      <c r="AQ1101" t="s">
        <v>187</v>
      </c>
      <c r="AT1101" s="104">
        <v>27</v>
      </c>
      <c r="AU1101" s="102">
        <v>39</v>
      </c>
      <c r="AV1101" s="108">
        <f t="shared" si="438"/>
        <v>27039</v>
      </c>
      <c r="AX1101" s="7" t="s">
        <v>538</v>
      </c>
    </row>
    <row r="1102" spans="1:50" hidden="1" outlineLevel="1">
      <c r="A1102" t="s">
        <v>2899</v>
      </c>
      <c r="B1102" t="s">
        <v>187</v>
      </c>
      <c r="C1102" s="1">
        <f t="shared" si="428"/>
        <v>15413</v>
      </c>
      <c r="D1102" s="7">
        <f>RANK(N1102,(N1102:P1102,Q1102:AE1102))</f>
        <v>2</v>
      </c>
      <c r="E1102" s="7">
        <f>RANK(O1102,(N1102:P1102,Q1102:AE1102))</f>
        <v>1</v>
      </c>
      <c r="F1102" s="7">
        <f>IF(P1102&gt;0,RANK(P1102,(N1102:P1102,Q1102:AE1102)),0)</f>
        <v>3</v>
      </c>
      <c r="G1102" s="1">
        <f t="shared" si="429"/>
        <v>3302</v>
      </c>
      <c r="H1102" s="2">
        <f t="shared" si="439"/>
        <v>0.21423473691040032</v>
      </c>
      <c r="I1102" s="2"/>
      <c r="J1102" s="2">
        <f t="shared" si="430"/>
        <v>0.31077661714137417</v>
      </c>
      <c r="K1102" s="2">
        <f t="shared" si="431"/>
        <v>0.52501135405177446</v>
      </c>
      <c r="L1102" s="2">
        <f t="shared" si="432"/>
        <v>0.14312593265425291</v>
      </c>
      <c r="M1102" s="2">
        <f t="shared" si="433"/>
        <v>2.108609615259846E-2</v>
      </c>
      <c r="N1102" s="1">
        <v>4790</v>
      </c>
      <c r="O1102" s="1">
        <v>8092</v>
      </c>
      <c r="P1102" s="1">
        <v>2206</v>
      </c>
      <c r="Q1102" s="1">
        <v>231</v>
      </c>
      <c r="S1102" s="1">
        <v>11</v>
      </c>
      <c r="U1102" s="1">
        <v>24</v>
      </c>
      <c r="W1102" s="1">
        <v>48</v>
      </c>
      <c r="AA1102" s="1">
        <v>11</v>
      </c>
      <c r="AG1102" s="7">
        <f>IF(Q1102&gt;0,RANK(Q1102,(N1102:P1102,Q1102:AE1102)),0)</f>
        <v>4</v>
      </c>
      <c r="AH1102" s="7">
        <f>IF(R1102&gt;0,RANK(R1102,(N1102:P1102,Q1102:AE1102)),0)</f>
        <v>0</v>
      </c>
      <c r="AI1102" s="7">
        <f>IF(T1102&gt;0,RANK(T1102,(N1102:P1102,Q1102:AE1102)),0)</f>
        <v>0</v>
      </c>
      <c r="AJ1102" s="7">
        <f>IF(S1102&gt;0,RANK(S1102,(N1102:P1102,Q1102:AE1102)),0)</f>
        <v>7</v>
      </c>
      <c r="AK1102" s="2">
        <f t="shared" si="434"/>
        <v>1.4987348342308441E-2</v>
      </c>
      <c r="AL1102" s="2">
        <f t="shared" si="435"/>
        <v>0</v>
      </c>
      <c r="AM1102" s="2">
        <f t="shared" si="436"/>
        <v>0</v>
      </c>
      <c r="AN1102" s="2">
        <f t="shared" si="437"/>
        <v>7.1368325439564008E-4</v>
      </c>
      <c r="AP1102" t="s">
        <v>2899</v>
      </c>
      <c r="AQ1102" t="s">
        <v>187</v>
      </c>
      <c r="AT1102" s="104">
        <v>27</v>
      </c>
      <c r="AU1102" s="102">
        <v>41</v>
      </c>
      <c r="AV1102" s="108">
        <f t="shared" si="438"/>
        <v>27041</v>
      </c>
      <c r="AX1102" s="7" t="s">
        <v>538</v>
      </c>
    </row>
    <row r="1103" spans="1:50" hidden="1" outlineLevel="1">
      <c r="A1103" t="s">
        <v>1192</v>
      </c>
      <c r="B1103" t="s">
        <v>187</v>
      </c>
      <c r="C1103" s="1">
        <f t="shared" si="428"/>
        <v>7617</v>
      </c>
      <c r="D1103" s="7">
        <f>RANK(N1103,(N1103:P1103,Q1103:AE1103))</f>
        <v>3</v>
      </c>
      <c r="E1103" s="7">
        <f>RANK(O1103,(N1103:P1103,Q1103:AE1103))</f>
        <v>2</v>
      </c>
      <c r="F1103" s="7">
        <f>IF(P1103&gt;0,RANK(P1103,(N1103:P1103,Q1103:AE1103)),0)</f>
        <v>1</v>
      </c>
      <c r="G1103" s="1">
        <f t="shared" si="429"/>
        <v>1063</v>
      </c>
      <c r="H1103" s="2">
        <f t="shared" si="439"/>
        <v>0.13955625574373112</v>
      </c>
      <c r="I1103" s="2"/>
      <c r="J1103" s="2">
        <f t="shared" si="430"/>
        <v>0.15872390705001968</v>
      </c>
      <c r="K1103" s="2">
        <f t="shared" si="431"/>
        <v>0.34475515294735459</v>
      </c>
      <c r="L1103" s="2">
        <f t="shared" si="432"/>
        <v>0.48431140869108574</v>
      </c>
      <c r="M1103" s="2">
        <f t="shared" si="433"/>
        <v>1.2209531311539956E-2</v>
      </c>
      <c r="N1103" s="1">
        <v>1209</v>
      </c>
      <c r="O1103" s="1">
        <v>2626</v>
      </c>
      <c r="P1103" s="1">
        <v>3689</v>
      </c>
      <c r="Q1103" s="1">
        <v>58</v>
      </c>
      <c r="S1103" s="1">
        <v>4</v>
      </c>
      <c r="U1103" s="1">
        <v>9</v>
      </c>
      <c r="W1103" s="1">
        <v>19</v>
      </c>
      <c r="AA1103" s="1">
        <v>3</v>
      </c>
      <c r="AG1103" s="7">
        <f>IF(Q1103&gt;0,RANK(Q1103,(N1103:P1103,Q1103:AE1103)),0)</f>
        <v>4</v>
      </c>
      <c r="AH1103" s="7">
        <f>IF(R1103&gt;0,RANK(R1103,(N1103:P1103,Q1103:AE1103)),0)</f>
        <v>0</v>
      </c>
      <c r="AI1103" s="7">
        <f>IF(T1103&gt;0,RANK(T1103,(N1103:P1103,Q1103:AE1103)),0)</f>
        <v>0</v>
      </c>
      <c r="AJ1103" s="7">
        <f>IF(S1103&gt;0,RANK(S1103,(N1103:P1103,Q1103:AE1103)),0)</f>
        <v>7</v>
      </c>
      <c r="AK1103" s="2">
        <f t="shared" si="434"/>
        <v>7.6145464093475123E-3</v>
      </c>
      <c r="AL1103" s="2">
        <f t="shared" si="435"/>
        <v>0</v>
      </c>
      <c r="AM1103" s="2">
        <f t="shared" si="436"/>
        <v>0</v>
      </c>
      <c r="AN1103" s="2">
        <f t="shared" si="437"/>
        <v>5.2514113167913875E-4</v>
      </c>
      <c r="AP1103" t="s">
        <v>1192</v>
      </c>
      <c r="AQ1103" t="s">
        <v>187</v>
      </c>
      <c r="AT1103" s="104">
        <v>27</v>
      </c>
      <c r="AU1103" s="102">
        <v>43</v>
      </c>
      <c r="AV1103" s="108">
        <f t="shared" si="438"/>
        <v>27043</v>
      </c>
      <c r="AX1103" s="7" t="s">
        <v>538</v>
      </c>
    </row>
    <row r="1104" spans="1:50" hidden="1" outlineLevel="1">
      <c r="A1104" t="s">
        <v>1463</v>
      </c>
      <c r="B1104" t="s">
        <v>187</v>
      </c>
      <c r="C1104" s="1">
        <f t="shared" si="428"/>
        <v>9272</v>
      </c>
      <c r="D1104" s="7">
        <f>RANK(N1104,(N1104:P1104,Q1104:AE1104))</f>
        <v>3</v>
      </c>
      <c r="E1104" s="7">
        <f>RANK(O1104,(N1104:P1104,Q1104:AE1104))</f>
        <v>2</v>
      </c>
      <c r="F1104" s="7">
        <f>IF(P1104&gt;0,RANK(P1104,(N1104:P1104,Q1104:AE1104)),0)</f>
        <v>1</v>
      </c>
      <c r="G1104" s="1">
        <f t="shared" si="429"/>
        <v>1473</v>
      </c>
      <c r="H1104" s="2">
        <f t="shared" si="439"/>
        <v>0.15886540120793788</v>
      </c>
      <c r="I1104" s="2"/>
      <c r="J1104" s="2">
        <f t="shared" si="430"/>
        <v>0.18690681622088007</v>
      </c>
      <c r="K1104" s="2">
        <f t="shared" si="431"/>
        <v>0.31913287316652289</v>
      </c>
      <c r="L1104" s="2">
        <f t="shared" si="432"/>
        <v>0.47799827437446074</v>
      </c>
      <c r="M1104" s="2">
        <f t="shared" si="433"/>
        <v>1.5962036238136357E-2</v>
      </c>
      <c r="N1104" s="1">
        <v>1733</v>
      </c>
      <c r="O1104" s="1">
        <v>2959</v>
      </c>
      <c r="P1104" s="1">
        <v>4432</v>
      </c>
      <c r="Q1104" s="1">
        <v>101</v>
      </c>
      <c r="S1104" s="1">
        <v>12</v>
      </c>
      <c r="U1104" s="1">
        <v>8</v>
      </c>
      <c r="W1104" s="1">
        <v>20</v>
      </c>
      <c r="AA1104" s="1">
        <v>7</v>
      </c>
      <c r="AG1104" s="7">
        <f>IF(Q1104&gt;0,RANK(Q1104,(N1104:P1104,Q1104:AE1104)),0)</f>
        <v>4</v>
      </c>
      <c r="AH1104" s="7">
        <f>IF(R1104&gt;0,RANK(R1104,(N1104:P1104,Q1104:AE1104)),0)</f>
        <v>0</v>
      </c>
      <c r="AI1104" s="7">
        <f>IF(T1104&gt;0,RANK(T1104,(N1104:P1104,Q1104:AE1104)),0)</f>
        <v>0</v>
      </c>
      <c r="AJ1104" s="7">
        <f>IF(S1104&gt;0,RANK(S1104,(N1104:P1104,Q1104:AE1104)),0)</f>
        <v>6</v>
      </c>
      <c r="AK1104" s="2">
        <f t="shared" si="434"/>
        <v>1.0893011216566006E-2</v>
      </c>
      <c r="AL1104" s="2">
        <f t="shared" si="435"/>
        <v>0</v>
      </c>
      <c r="AM1104" s="2">
        <f t="shared" si="436"/>
        <v>0</v>
      </c>
      <c r="AN1104" s="2">
        <f t="shared" si="437"/>
        <v>1.2942191544434857E-3</v>
      </c>
      <c r="AP1104" t="s">
        <v>1463</v>
      </c>
      <c r="AQ1104" t="s">
        <v>187</v>
      </c>
      <c r="AT1104" s="104">
        <v>27</v>
      </c>
      <c r="AU1104" s="102">
        <v>45</v>
      </c>
      <c r="AV1104" s="108">
        <f t="shared" si="438"/>
        <v>27045</v>
      </c>
      <c r="AX1104" s="7" t="s">
        <v>538</v>
      </c>
    </row>
    <row r="1105" spans="1:50" hidden="1" outlineLevel="1">
      <c r="A1105" t="s">
        <v>2508</v>
      </c>
      <c r="B1105" t="s">
        <v>187</v>
      </c>
      <c r="C1105" s="1">
        <f t="shared" si="428"/>
        <v>15756</v>
      </c>
      <c r="D1105" s="7">
        <f>RANK(N1105,(N1105:P1105,Q1105:AE1105))</f>
        <v>3</v>
      </c>
      <c r="E1105" s="7">
        <f>RANK(O1105,(N1105:P1105,Q1105:AE1105))</f>
        <v>2</v>
      </c>
      <c r="F1105" s="7">
        <f>IF(P1105&gt;0,RANK(P1105,(N1105:P1105,Q1105:AE1105)),0)</f>
        <v>1</v>
      </c>
      <c r="G1105" s="1">
        <f t="shared" si="429"/>
        <v>3659</v>
      </c>
      <c r="H1105" s="2">
        <f t="shared" si="439"/>
        <v>0.23222899212998224</v>
      </c>
      <c r="I1105" s="2"/>
      <c r="J1105" s="2">
        <f t="shared" si="430"/>
        <v>0.17942371160192944</v>
      </c>
      <c r="K1105" s="2">
        <f t="shared" si="431"/>
        <v>0.28750952018278753</v>
      </c>
      <c r="L1105" s="2">
        <f t="shared" si="432"/>
        <v>0.51973851231276968</v>
      </c>
      <c r="M1105" s="2">
        <f t="shared" si="433"/>
        <v>1.3328255902513297E-2</v>
      </c>
      <c r="N1105" s="1">
        <v>2827</v>
      </c>
      <c r="O1105" s="1">
        <v>4530</v>
      </c>
      <c r="P1105" s="1">
        <v>8189</v>
      </c>
      <c r="Q1105" s="1">
        <v>146</v>
      </c>
      <c r="S1105" s="1">
        <v>9</v>
      </c>
      <c r="U1105" s="1">
        <v>17</v>
      </c>
      <c r="W1105" s="1">
        <v>33</v>
      </c>
      <c r="AA1105" s="1">
        <v>5</v>
      </c>
      <c r="AG1105" s="7">
        <f>IF(Q1105&gt;0,RANK(Q1105,(N1105:P1105,Q1105:AE1105)),0)</f>
        <v>4</v>
      </c>
      <c r="AH1105" s="7">
        <f>IF(R1105&gt;0,RANK(R1105,(N1105:P1105,Q1105:AE1105)),0)</f>
        <v>0</v>
      </c>
      <c r="AI1105" s="7">
        <f>IF(T1105&gt;0,RANK(T1105,(N1105:P1105,Q1105:AE1105)),0)</f>
        <v>0</v>
      </c>
      <c r="AJ1105" s="7">
        <f>IF(S1105&gt;0,RANK(S1105,(N1105:P1105,Q1105:AE1105)),0)</f>
        <v>7</v>
      </c>
      <c r="AK1105" s="2">
        <f t="shared" si="434"/>
        <v>9.2663112465092672E-3</v>
      </c>
      <c r="AL1105" s="2">
        <f t="shared" si="435"/>
        <v>0</v>
      </c>
      <c r="AM1105" s="2">
        <f t="shared" si="436"/>
        <v>0</v>
      </c>
      <c r="AN1105" s="2">
        <f t="shared" si="437"/>
        <v>5.7121096725057125E-4</v>
      </c>
      <c r="AP1105" t="s">
        <v>2508</v>
      </c>
      <c r="AQ1105" t="s">
        <v>187</v>
      </c>
      <c r="AT1105" s="104">
        <v>27</v>
      </c>
      <c r="AU1105" s="102">
        <v>47</v>
      </c>
      <c r="AV1105" s="108">
        <f t="shared" si="438"/>
        <v>27047</v>
      </c>
      <c r="AX1105" s="7" t="s">
        <v>538</v>
      </c>
    </row>
    <row r="1106" spans="1:50" hidden="1" outlineLevel="1">
      <c r="A1106" t="s">
        <v>2493</v>
      </c>
      <c r="B1106" t="s">
        <v>187</v>
      </c>
      <c r="C1106" s="1">
        <f t="shared" si="428"/>
        <v>20630</v>
      </c>
      <c r="D1106" s="7">
        <f>RANK(N1106,(N1106:P1106,Q1106:AE1106))</f>
        <v>3</v>
      </c>
      <c r="E1106" s="7">
        <f>RANK(O1106,(N1106:P1106,Q1106:AE1106))</f>
        <v>1</v>
      </c>
      <c r="F1106" s="7">
        <f>IF(P1106&gt;0,RANK(P1106,(N1106:P1106,Q1106:AE1106)),0)</f>
        <v>2</v>
      </c>
      <c r="G1106" s="1">
        <f t="shared" si="429"/>
        <v>2489</v>
      </c>
      <c r="H1106" s="2">
        <f t="shared" si="439"/>
        <v>0.1206495395055744</v>
      </c>
      <c r="I1106" s="2"/>
      <c r="J1106" s="2">
        <f t="shared" si="430"/>
        <v>0.25346582646631122</v>
      </c>
      <c r="K1106" s="2">
        <f t="shared" si="431"/>
        <v>0.42409112942317012</v>
      </c>
      <c r="L1106" s="2">
        <f t="shared" si="432"/>
        <v>0.30344158991759573</v>
      </c>
      <c r="M1106" s="2">
        <f t="shared" si="433"/>
        <v>1.9001454192922929E-2</v>
      </c>
      <c r="N1106" s="1">
        <v>5229</v>
      </c>
      <c r="O1106" s="1">
        <v>8749</v>
      </c>
      <c r="P1106" s="1">
        <v>6260</v>
      </c>
      <c r="Q1106" s="1">
        <v>283</v>
      </c>
      <c r="S1106" s="1">
        <v>19</v>
      </c>
      <c r="U1106" s="1">
        <v>16</v>
      </c>
      <c r="W1106" s="1">
        <v>64</v>
      </c>
      <c r="AA1106" s="1">
        <v>10</v>
      </c>
      <c r="AG1106" s="7">
        <f>IF(Q1106&gt;0,RANK(Q1106,(N1106:P1106,Q1106:AE1106)),0)</f>
        <v>4</v>
      </c>
      <c r="AH1106" s="7">
        <f>IF(R1106&gt;0,RANK(R1106,(N1106:P1106,Q1106:AE1106)),0)</f>
        <v>0</v>
      </c>
      <c r="AI1106" s="7">
        <f>IF(T1106&gt;0,RANK(T1106,(N1106:P1106,Q1106:AE1106)),0)</f>
        <v>0</v>
      </c>
      <c r="AJ1106" s="7">
        <f>IF(S1106&gt;0,RANK(S1106,(N1106:P1106,Q1106:AE1106)),0)</f>
        <v>6</v>
      </c>
      <c r="AK1106" s="2">
        <f t="shared" si="434"/>
        <v>1.3717886572952011E-2</v>
      </c>
      <c r="AL1106" s="2">
        <f t="shared" si="435"/>
        <v>0</v>
      </c>
      <c r="AM1106" s="2">
        <f t="shared" si="436"/>
        <v>0</v>
      </c>
      <c r="AN1106" s="2">
        <f t="shared" si="437"/>
        <v>9.2098885118759087E-4</v>
      </c>
      <c r="AP1106" t="s">
        <v>2493</v>
      </c>
      <c r="AQ1106" t="s">
        <v>187</v>
      </c>
      <c r="AT1106" s="104">
        <v>27</v>
      </c>
      <c r="AU1106" s="102">
        <v>49</v>
      </c>
      <c r="AV1106" s="108">
        <f t="shared" si="438"/>
        <v>27049</v>
      </c>
      <c r="AX1106" s="7" t="s">
        <v>538</v>
      </c>
    </row>
    <row r="1107" spans="1:50" hidden="1" outlineLevel="1">
      <c r="A1107" t="s">
        <v>1912</v>
      </c>
      <c r="B1107" t="s">
        <v>187</v>
      </c>
      <c r="C1107" s="1">
        <f t="shared" si="428"/>
        <v>3285</v>
      </c>
      <c r="D1107" s="7">
        <f>RANK(N1107,(N1107:P1107,Q1107:AE1107))</f>
        <v>2</v>
      </c>
      <c r="E1107" s="7">
        <f>RANK(O1107,(N1107:P1107,Q1107:AE1107))</f>
        <v>1</v>
      </c>
      <c r="F1107" s="7">
        <f>IF(P1107&gt;0,RANK(P1107,(N1107:P1107,Q1107:AE1107)),0)</f>
        <v>3</v>
      </c>
      <c r="G1107" s="1">
        <f t="shared" si="429"/>
        <v>151</v>
      </c>
      <c r="H1107" s="2">
        <f t="shared" si="439"/>
        <v>4.5966514459665146E-2</v>
      </c>
      <c r="I1107" s="2"/>
      <c r="J1107" s="2">
        <f t="shared" si="430"/>
        <v>0.39969558599695587</v>
      </c>
      <c r="K1107" s="2">
        <f t="shared" si="431"/>
        <v>0.44566210045662102</v>
      </c>
      <c r="L1107" s="2">
        <f t="shared" si="432"/>
        <v>0.13211567732115678</v>
      </c>
      <c r="M1107" s="2">
        <f t="shared" si="433"/>
        <v>2.2526636225266322E-2</v>
      </c>
      <c r="N1107" s="1">
        <v>1313</v>
      </c>
      <c r="O1107" s="1">
        <v>1464</v>
      </c>
      <c r="P1107" s="1">
        <v>434</v>
      </c>
      <c r="Q1107" s="1">
        <v>44</v>
      </c>
      <c r="S1107" s="1">
        <v>3</v>
      </c>
      <c r="U1107" s="1">
        <v>5</v>
      </c>
      <c r="W1107" s="1">
        <v>21</v>
      </c>
      <c r="AA1107" s="1">
        <v>1</v>
      </c>
      <c r="AG1107" s="7">
        <f>IF(Q1107&gt;0,RANK(Q1107,(N1107:P1107,Q1107:AE1107)),0)</f>
        <v>4</v>
      </c>
      <c r="AH1107" s="7">
        <f>IF(R1107&gt;0,RANK(R1107,(N1107:P1107,Q1107:AE1107)),0)</f>
        <v>0</v>
      </c>
      <c r="AI1107" s="7">
        <f>IF(T1107&gt;0,RANK(T1107,(N1107:P1107,Q1107:AE1107)),0)</f>
        <v>0</v>
      </c>
      <c r="AJ1107" s="7">
        <f>IF(S1107&gt;0,RANK(S1107,(N1107:P1107,Q1107:AE1107)),0)</f>
        <v>7</v>
      </c>
      <c r="AK1107" s="2">
        <f t="shared" si="434"/>
        <v>1.3394216133942162E-2</v>
      </c>
      <c r="AL1107" s="2">
        <f t="shared" si="435"/>
        <v>0</v>
      </c>
      <c r="AM1107" s="2">
        <f t="shared" si="436"/>
        <v>0</v>
      </c>
      <c r="AN1107" s="2">
        <f t="shared" si="437"/>
        <v>9.1324200913242006E-4</v>
      </c>
      <c r="AP1107" t="s">
        <v>1912</v>
      </c>
      <c r="AQ1107" t="s">
        <v>187</v>
      </c>
      <c r="AT1107" s="104">
        <v>27</v>
      </c>
      <c r="AU1107" s="102">
        <v>51</v>
      </c>
      <c r="AV1107" s="108">
        <f t="shared" si="438"/>
        <v>27051</v>
      </c>
      <c r="AX1107" s="7" t="s">
        <v>538</v>
      </c>
    </row>
    <row r="1108" spans="1:50" hidden="1" outlineLevel="1">
      <c r="A1108" t="s">
        <v>1431</v>
      </c>
      <c r="B1108" t="s">
        <v>187</v>
      </c>
      <c r="C1108" s="1">
        <f t="shared" si="428"/>
        <v>515978</v>
      </c>
      <c r="D1108" s="7">
        <f>RANK(N1108,(N1108:P1108,Q1108:AE1108))</f>
        <v>1</v>
      </c>
      <c r="E1108" s="7">
        <f>RANK(O1108,(N1108:P1108,Q1108:AE1108))</f>
        <v>2</v>
      </c>
      <c r="F1108" s="7">
        <f>IF(P1108&gt;0,RANK(P1108,(N1108:P1108,Q1108:AE1108)),0)</f>
        <v>3</v>
      </c>
      <c r="G1108" s="1">
        <f t="shared" si="429"/>
        <v>3007</v>
      </c>
      <c r="H1108" s="2">
        <f t="shared" si="439"/>
        <v>5.8277678505672722E-3</v>
      </c>
      <c r="I1108" s="2"/>
      <c r="J1108" s="2">
        <f t="shared" si="430"/>
        <v>0.4130931938958638</v>
      </c>
      <c r="K1108" s="2">
        <f t="shared" si="431"/>
        <v>0.40726542604529653</v>
      </c>
      <c r="L1108" s="2">
        <f t="shared" si="432"/>
        <v>0.13762214668067244</v>
      </c>
      <c r="M1108" s="2">
        <f t="shared" si="433"/>
        <v>4.2019233378167292E-2</v>
      </c>
      <c r="N1108" s="1">
        <v>213147</v>
      </c>
      <c r="O1108" s="1">
        <v>210140</v>
      </c>
      <c r="P1108" s="1">
        <v>71010</v>
      </c>
      <c r="Q1108" s="1">
        <v>17644</v>
      </c>
      <c r="S1108" s="1">
        <v>431</v>
      </c>
      <c r="U1108" s="1">
        <v>605</v>
      </c>
      <c r="W1108" s="1">
        <v>2715</v>
      </c>
      <c r="AA1108" s="1">
        <v>286</v>
      </c>
      <c r="AG1108" s="7">
        <f>IF(Q1108&gt;0,RANK(Q1108,(N1108:P1108,Q1108:AE1108)),0)</f>
        <v>4</v>
      </c>
      <c r="AH1108" s="7">
        <f>IF(R1108&gt;0,RANK(R1108,(N1108:P1108,Q1108:AE1108)),0)</f>
        <v>0</v>
      </c>
      <c r="AI1108" s="7">
        <f>IF(T1108&gt;0,RANK(T1108,(N1108:P1108,Q1108:AE1108)),0)</f>
        <v>0</v>
      </c>
      <c r="AJ1108" s="7">
        <f>IF(S1108&gt;0,RANK(S1108,(N1108:P1108,Q1108:AE1108)),0)</f>
        <v>7</v>
      </c>
      <c r="AK1108" s="2">
        <f t="shared" si="434"/>
        <v>3.4195256386900214E-2</v>
      </c>
      <c r="AL1108" s="2">
        <f t="shared" si="435"/>
        <v>0</v>
      </c>
      <c r="AM1108" s="2">
        <f t="shared" si="436"/>
        <v>0</v>
      </c>
      <c r="AN1108" s="2">
        <f t="shared" si="437"/>
        <v>8.3530693169088608E-4</v>
      </c>
      <c r="AP1108" t="s">
        <v>1431</v>
      </c>
      <c r="AQ1108" t="s">
        <v>187</v>
      </c>
      <c r="AT1108" s="104">
        <v>27</v>
      </c>
      <c r="AU1108" s="102">
        <v>53</v>
      </c>
      <c r="AV1108" s="108">
        <f t="shared" si="438"/>
        <v>27053</v>
      </c>
      <c r="AX1108" s="7" t="s">
        <v>538</v>
      </c>
    </row>
    <row r="1109" spans="1:50" hidden="1" outlineLevel="1">
      <c r="A1109" t="s">
        <v>590</v>
      </c>
      <c r="B1109" t="s">
        <v>187</v>
      </c>
      <c r="C1109" s="1">
        <f t="shared" si="428"/>
        <v>8600</v>
      </c>
      <c r="D1109" s="7">
        <f>RANK(N1109,(N1109:P1109,Q1109:AE1109))</f>
        <v>3</v>
      </c>
      <c r="E1109" s="7">
        <f>RANK(O1109,(N1109:P1109,Q1109:AE1109))</f>
        <v>1</v>
      </c>
      <c r="F1109" s="7">
        <f>IF(P1109&gt;0,RANK(P1109,(N1109:P1109,Q1109:AE1109)),0)</f>
        <v>2</v>
      </c>
      <c r="G1109" s="1">
        <f t="shared" si="429"/>
        <v>298</v>
      </c>
      <c r="H1109" s="2">
        <f t="shared" si="439"/>
        <v>3.4651162790697673E-2</v>
      </c>
      <c r="I1109" s="2"/>
      <c r="J1109" s="2">
        <f t="shared" si="430"/>
        <v>0.23337209302325582</v>
      </c>
      <c r="K1109" s="2">
        <f t="shared" si="431"/>
        <v>0.39046511627906977</v>
      </c>
      <c r="L1109" s="2">
        <f t="shared" si="432"/>
        <v>0.35581395348837208</v>
      </c>
      <c r="M1109" s="2">
        <f t="shared" si="433"/>
        <v>2.0348837209302362E-2</v>
      </c>
      <c r="N1109" s="1">
        <v>2007</v>
      </c>
      <c r="O1109" s="1">
        <v>3358</v>
      </c>
      <c r="P1109" s="1">
        <v>3060</v>
      </c>
      <c r="Q1109" s="1">
        <v>100</v>
      </c>
      <c r="S1109" s="1">
        <v>14</v>
      </c>
      <c r="U1109" s="1">
        <v>23</v>
      </c>
      <c r="W1109" s="1">
        <v>35</v>
      </c>
      <c r="AA1109" s="1">
        <v>3</v>
      </c>
      <c r="AG1109" s="7">
        <f>IF(Q1109&gt;0,RANK(Q1109,(N1109:P1109,Q1109:AE1109)),0)</f>
        <v>4</v>
      </c>
      <c r="AH1109" s="7">
        <f>IF(R1109&gt;0,RANK(R1109,(N1109:P1109,Q1109:AE1109)),0)</f>
        <v>0</v>
      </c>
      <c r="AI1109" s="7">
        <f>IF(T1109&gt;0,RANK(T1109,(N1109:P1109,Q1109:AE1109)),0)</f>
        <v>0</v>
      </c>
      <c r="AJ1109" s="7">
        <f>IF(S1109&gt;0,RANK(S1109,(N1109:P1109,Q1109:AE1109)),0)</f>
        <v>7</v>
      </c>
      <c r="AK1109" s="2">
        <f t="shared" si="434"/>
        <v>1.1627906976744186E-2</v>
      </c>
      <c r="AL1109" s="2">
        <f t="shared" si="435"/>
        <v>0</v>
      </c>
      <c r="AM1109" s="2">
        <f t="shared" si="436"/>
        <v>0</v>
      </c>
      <c r="AN1109" s="2">
        <f t="shared" si="437"/>
        <v>1.6279069767441861E-3</v>
      </c>
      <c r="AP1109" t="s">
        <v>590</v>
      </c>
      <c r="AQ1109" t="s">
        <v>187</v>
      </c>
      <c r="AT1109" s="104">
        <v>27</v>
      </c>
      <c r="AU1109" s="102">
        <v>55</v>
      </c>
      <c r="AV1109" s="108">
        <f t="shared" si="438"/>
        <v>27055</v>
      </c>
      <c r="AX1109" s="7" t="s">
        <v>538</v>
      </c>
    </row>
    <row r="1110" spans="1:50" hidden="1" outlineLevel="1">
      <c r="A1110" t="s">
        <v>1406</v>
      </c>
      <c r="B1110" t="s">
        <v>187</v>
      </c>
      <c r="C1110" s="1">
        <f t="shared" si="428"/>
        <v>9080</v>
      </c>
      <c r="D1110" s="7">
        <f>RANK(N1110,(N1110:P1110,Q1110:AE1110))</f>
        <v>2</v>
      </c>
      <c r="E1110" s="7">
        <f>RANK(O1110,(N1110:P1110,Q1110:AE1110))</f>
        <v>1</v>
      </c>
      <c r="F1110" s="7">
        <f>IF(P1110&gt;0,RANK(P1110,(N1110:P1110,Q1110:AE1110)),0)</f>
        <v>3</v>
      </c>
      <c r="G1110" s="1">
        <f t="shared" si="429"/>
        <v>1316</v>
      </c>
      <c r="H1110" s="2">
        <f t="shared" si="439"/>
        <v>0.14493392070484581</v>
      </c>
      <c r="I1110" s="2"/>
      <c r="J1110" s="2">
        <f t="shared" si="430"/>
        <v>0.35748898678414098</v>
      </c>
      <c r="K1110" s="2">
        <f t="shared" si="431"/>
        <v>0.50242290748898677</v>
      </c>
      <c r="L1110" s="2">
        <f t="shared" si="432"/>
        <v>0.11123348017621146</v>
      </c>
      <c r="M1110" s="2">
        <f t="shared" si="433"/>
        <v>2.885462555066079E-2</v>
      </c>
      <c r="N1110" s="1">
        <v>3246</v>
      </c>
      <c r="O1110" s="1">
        <v>4562</v>
      </c>
      <c r="P1110" s="1">
        <v>1010</v>
      </c>
      <c r="Q1110" s="1">
        <v>187</v>
      </c>
      <c r="S1110" s="1">
        <v>11</v>
      </c>
      <c r="U1110" s="1">
        <v>8</v>
      </c>
      <c r="W1110" s="1">
        <v>49</v>
      </c>
      <c r="AA1110" s="1">
        <v>7</v>
      </c>
      <c r="AG1110" s="7">
        <f>IF(Q1110&gt;0,RANK(Q1110,(N1110:P1110,Q1110:AE1110)),0)</f>
        <v>4</v>
      </c>
      <c r="AH1110" s="7">
        <f>IF(R1110&gt;0,RANK(R1110,(N1110:P1110,Q1110:AE1110)),0)</f>
        <v>0</v>
      </c>
      <c r="AI1110" s="7">
        <f>IF(T1110&gt;0,RANK(T1110,(N1110:P1110,Q1110:AE1110)),0)</f>
        <v>0</v>
      </c>
      <c r="AJ1110" s="7">
        <f>IF(S1110&gt;0,RANK(S1110,(N1110:P1110,Q1110:AE1110)),0)</f>
        <v>6</v>
      </c>
      <c r="AK1110" s="2">
        <f t="shared" si="434"/>
        <v>2.0594713656387664E-2</v>
      </c>
      <c r="AL1110" s="2">
        <f t="shared" si="435"/>
        <v>0</v>
      </c>
      <c r="AM1110" s="2">
        <f t="shared" si="436"/>
        <v>0</v>
      </c>
      <c r="AN1110" s="2">
        <f t="shared" si="437"/>
        <v>1.211453744493392E-3</v>
      </c>
      <c r="AP1110" t="s">
        <v>1406</v>
      </c>
      <c r="AQ1110" t="s">
        <v>187</v>
      </c>
      <c r="AT1110" s="104">
        <v>27</v>
      </c>
      <c r="AU1110" s="102">
        <v>57</v>
      </c>
      <c r="AV1110" s="108">
        <f t="shared" si="438"/>
        <v>27057</v>
      </c>
      <c r="AX1110" s="7" t="s">
        <v>538</v>
      </c>
    </row>
    <row r="1111" spans="1:50" hidden="1" outlineLevel="1">
      <c r="A1111" t="s">
        <v>2456</v>
      </c>
      <c r="B1111" t="s">
        <v>187</v>
      </c>
      <c r="C1111" s="1">
        <f t="shared" si="428"/>
        <v>14771</v>
      </c>
      <c r="D1111" s="7">
        <f>RANK(N1111,(N1111:P1111,Q1111:AE1111))</f>
        <v>2</v>
      </c>
      <c r="E1111" s="7">
        <f>RANK(O1111,(N1111:P1111,Q1111:AE1111))</f>
        <v>1</v>
      </c>
      <c r="F1111" s="7">
        <f>IF(P1111&gt;0,RANK(P1111,(N1111:P1111,Q1111:AE1111)),0)</f>
        <v>3</v>
      </c>
      <c r="G1111" s="1">
        <f t="shared" si="429"/>
        <v>3082</v>
      </c>
      <c r="H1111" s="2">
        <f t="shared" si="439"/>
        <v>0.20865208855189221</v>
      </c>
      <c r="I1111" s="2"/>
      <c r="J1111" s="2">
        <f t="shared" si="430"/>
        <v>0.32123756008394827</v>
      </c>
      <c r="K1111" s="2">
        <f t="shared" si="431"/>
        <v>0.52988964863584054</v>
      </c>
      <c r="L1111" s="2">
        <f t="shared" si="432"/>
        <v>0.12321440660754181</v>
      </c>
      <c r="M1111" s="2">
        <f t="shared" si="433"/>
        <v>2.5658384672669329E-2</v>
      </c>
      <c r="N1111" s="1">
        <v>4745</v>
      </c>
      <c r="O1111" s="1">
        <v>7827</v>
      </c>
      <c r="P1111" s="1">
        <v>1820</v>
      </c>
      <c r="Q1111" s="1">
        <v>250</v>
      </c>
      <c r="S1111" s="1">
        <v>19</v>
      </c>
      <c r="U1111" s="1">
        <v>21</v>
      </c>
      <c r="W1111" s="1">
        <v>78</v>
      </c>
      <c r="AA1111" s="1">
        <v>11</v>
      </c>
      <c r="AG1111" s="7">
        <f>IF(Q1111&gt;0,RANK(Q1111,(N1111:P1111,Q1111:AE1111)),0)</f>
        <v>4</v>
      </c>
      <c r="AH1111" s="7">
        <f>IF(R1111&gt;0,RANK(R1111,(N1111:P1111,Q1111:AE1111)),0)</f>
        <v>0</v>
      </c>
      <c r="AI1111" s="7">
        <f>IF(T1111&gt;0,RANK(T1111,(N1111:P1111,Q1111:AE1111)),0)</f>
        <v>0</v>
      </c>
      <c r="AJ1111" s="7">
        <f>IF(S1111&gt;0,RANK(S1111,(N1111:P1111,Q1111:AE1111)),0)</f>
        <v>7</v>
      </c>
      <c r="AK1111" s="2">
        <f t="shared" si="434"/>
        <v>1.6925055852684313E-2</v>
      </c>
      <c r="AL1111" s="2">
        <f t="shared" si="435"/>
        <v>0</v>
      </c>
      <c r="AM1111" s="2">
        <f t="shared" si="436"/>
        <v>0</v>
      </c>
      <c r="AN1111" s="2">
        <f t="shared" si="437"/>
        <v>1.2863042448040078E-3</v>
      </c>
      <c r="AP1111" t="s">
        <v>2456</v>
      </c>
      <c r="AQ1111" t="s">
        <v>187</v>
      </c>
      <c r="AT1111" s="104">
        <v>27</v>
      </c>
      <c r="AU1111" s="102">
        <v>59</v>
      </c>
      <c r="AV1111" s="108">
        <f t="shared" si="438"/>
        <v>27059</v>
      </c>
      <c r="AX1111" s="7" t="s">
        <v>538</v>
      </c>
    </row>
    <row r="1112" spans="1:50" hidden="1" outlineLevel="1">
      <c r="A1112" t="s">
        <v>2343</v>
      </c>
      <c r="B1112" t="s">
        <v>187</v>
      </c>
      <c r="C1112" s="1">
        <f t="shared" si="428"/>
        <v>19511</v>
      </c>
      <c r="D1112" s="7">
        <f>RANK(N1112,(N1112:P1112,Q1112:AE1112))</f>
        <v>1</v>
      </c>
      <c r="E1112" s="7">
        <f>RANK(O1112,(N1112:P1112,Q1112:AE1112))</f>
        <v>2</v>
      </c>
      <c r="F1112" s="7">
        <f>IF(P1112&gt;0,RANK(P1112,(N1112:P1112,Q1112:AE1112)),0)</f>
        <v>3</v>
      </c>
      <c r="G1112" s="1">
        <f t="shared" si="429"/>
        <v>3147</v>
      </c>
      <c r="H1112" s="2">
        <f t="shared" si="439"/>
        <v>0.16129362923479063</v>
      </c>
      <c r="I1112" s="2"/>
      <c r="J1112" s="2">
        <f t="shared" si="430"/>
        <v>0.50827738198964689</v>
      </c>
      <c r="K1112" s="2">
        <f t="shared" si="431"/>
        <v>0.34698375275485621</v>
      </c>
      <c r="L1112" s="2">
        <f t="shared" si="432"/>
        <v>0.11649838552611347</v>
      </c>
      <c r="M1112" s="2">
        <f t="shared" si="433"/>
        <v>2.8240479729383428E-2</v>
      </c>
      <c r="N1112" s="1">
        <v>9917</v>
      </c>
      <c r="O1112" s="1">
        <v>6770</v>
      </c>
      <c r="P1112" s="1">
        <v>2273</v>
      </c>
      <c r="Q1112" s="1">
        <v>397</v>
      </c>
      <c r="S1112" s="1">
        <v>31</v>
      </c>
      <c r="U1112" s="1">
        <v>26</v>
      </c>
      <c r="W1112" s="1">
        <v>76</v>
      </c>
      <c r="AA1112" s="1">
        <v>21</v>
      </c>
      <c r="AG1112" s="7">
        <f>IF(Q1112&gt;0,RANK(Q1112,(N1112:P1112,Q1112:AE1112)),0)</f>
        <v>4</v>
      </c>
      <c r="AH1112" s="7">
        <f>IF(R1112&gt;0,RANK(R1112,(N1112:P1112,Q1112:AE1112)),0)</f>
        <v>0</v>
      </c>
      <c r="AI1112" s="7">
        <f>IF(T1112&gt;0,RANK(T1112,(N1112:P1112,Q1112:AE1112)),0)</f>
        <v>0</v>
      </c>
      <c r="AJ1112" s="7">
        <f>IF(S1112&gt;0,RANK(S1112,(N1112:P1112,Q1112:AE1112)),0)</f>
        <v>6</v>
      </c>
      <c r="AK1112" s="2">
        <f t="shared" si="434"/>
        <v>2.0347496284147403E-2</v>
      </c>
      <c r="AL1112" s="2">
        <f t="shared" si="435"/>
        <v>0</v>
      </c>
      <c r="AM1112" s="2">
        <f t="shared" si="436"/>
        <v>0</v>
      </c>
      <c r="AN1112" s="2">
        <f t="shared" si="437"/>
        <v>1.5888473168981601E-3</v>
      </c>
      <c r="AP1112" t="s">
        <v>2343</v>
      </c>
      <c r="AQ1112" t="s">
        <v>187</v>
      </c>
      <c r="AT1112" s="104">
        <v>27</v>
      </c>
      <c r="AU1112" s="102">
        <v>61</v>
      </c>
      <c r="AV1112" s="108">
        <f t="shared" si="438"/>
        <v>27061</v>
      </c>
      <c r="AX1112" s="7" t="s">
        <v>538</v>
      </c>
    </row>
    <row r="1113" spans="1:50" hidden="1" outlineLevel="1">
      <c r="A1113" t="s">
        <v>868</v>
      </c>
      <c r="B1113" t="s">
        <v>187</v>
      </c>
      <c r="C1113" s="1">
        <f t="shared" si="428"/>
        <v>4984</v>
      </c>
      <c r="D1113" s="7">
        <f>RANK(N1113,(N1113:P1113,Q1113:AE1113))</f>
        <v>2</v>
      </c>
      <c r="E1113" s="7">
        <f>RANK(O1113,(N1113:P1113,Q1113:AE1113))</f>
        <v>1</v>
      </c>
      <c r="F1113" s="7">
        <f>IF(P1113&gt;0,RANK(P1113,(N1113:P1113,Q1113:AE1113)),0)</f>
        <v>3</v>
      </c>
      <c r="G1113" s="1">
        <f t="shared" si="429"/>
        <v>442</v>
      </c>
      <c r="H1113" s="2">
        <f t="shared" si="439"/>
        <v>8.8683788121990376E-2</v>
      </c>
      <c r="I1113" s="2"/>
      <c r="J1113" s="2">
        <f t="shared" si="430"/>
        <v>0.34490369181380415</v>
      </c>
      <c r="K1113" s="2">
        <f t="shared" si="431"/>
        <v>0.43358747993579455</v>
      </c>
      <c r="L1113" s="2">
        <f t="shared" si="432"/>
        <v>0.1978330658105939</v>
      </c>
      <c r="M1113" s="2">
        <f t="shared" si="433"/>
        <v>2.3675762439807346E-2</v>
      </c>
      <c r="N1113" s="1">
        <v>1719</v>
      </c>
      <c r="O1113" s="1">
        <v>2161</v>
      </c>
      <c r="P1113" s="1">
        <v>986</v>
      </c>
      <c r="Q1113" s="1">
        <v>58</v>
      </c>
      <c r="S1113" s="1">
        <v>9</v>
      </c>
      <c r="U1113" s="1">
        <v>14</v>
      </c>
      <c r="W1113" s="1">
        <v>28</v>
      </c>
      <c r="AA1113" s="1">
        <v>9</v>
      </c>
      <c r="AG1113" s="7">
        <f>IF(Q1113&gt;0,RANK(Q1113,(N1113:P1113,Q1113:AE1113)),0)</f>
        <v>4</v>
      </c>
      <c r="AH1113" s="7">
        <f>IF(R1113&gt;0,RANK(R1113,(N1113:P1113,Q1113:AE1113)),0)</f>
        <v>0</v>
      </c>
      <c r="AI1113" s="7">
        <f>IF(T1113&gt;0,RANK(T1113,(N1113:P1113,Q1113:AE1113)),0)</f>
        <v>0</v>
      </c>
      <c r="AJ1113" s="7">
        <f>IF(S1113&gt;0,RANK(S1113,(N1113:P1113,Q1113:AE1113)),0)</f>
        <v>7</v>
      </c>
      <c r="AK1113" s="2">
        <f t="shared" si="434"/>
        <v>1.1637239165329053E-2</v>
      </c>
      <c r="AL1113" s="2">
        <f t="shared" si="435"/>
        <v>0</v>
      </c>
      <c r="AM1113" s="2">
        <f t="shared" si="436"/>
        <v>0</v>
      </c>
      <c r="AN1113" s="2">
        <f t="shared" si="437"/>
        <v>1.8057784911717496E-3</v>
      </c>
      <c r="AP1113" t="s">
        <v>868</v>
      </c>
      <c r="AQ1113" t="s">
        <v>187</v>
      </c>
      <c r="AT1113" s="104">
        <v>27</v>
      </c>
      <c r="AU1113" s="102">
        <v>63</v>
      </c>
      <c r="AV1113" s="108">
        <f t="shared" si="438"/>
        <v>27063</v>
      </c>
      <c r="AX1113" s="7" t="s">
        <v>538</v>
      </c>
    </row>
    <row r="1114" spans="1:50" hidden="1" outlineLevel="1">
      <c r="A1114" t="s">
        <v>2344</v>
      </c>
      <c r="B1114" t="s">
        <v>187</v>
      </c>
      <c r="C1114" s="1">
        <f t="shared" ref="C1114:C1145" si="440">SUM(N1114:AE1114)</f>
        <v>6464</v>
      </c>
      <c r="D1114" s="7">
        <f>RANK(N1114,(N1114:P1114,Q1114:AE1114))</f>
        <v>2</v>
      </c>
      <c r="E1114" s="7">
        <f>RANK(O1114,(N1114:P1114,Q1114:AE1114))</f>
        <v>1</v>
      </c>
      <c r="F1114" s="7">
        <f>IF(P1114&gt;0,RANK(P1114,(N1114:P1114,Q1114:AE1114)),0)</f>
        <v>3</v>
      </c>
      <c r="G1114" s="1">
        <f t="shared" ref="G1114:G1145" si="441">MAX(N1114:P1114)-LARGE(N1114:P1114,2)</f>
        <v>1125</v>
      </c>
      <c r="H1114" s="2">
        <f t="shared" si="439"/>
        <v>0.17404084158415842</v>
      </c>
      <c r="I1114" s="2"/>
      <c r="J1114" s="2">
        <f t="shared" ref="J1114:J1145" si="442">IF($C1114=0,"-",N1114/$C1114)</f>
        <v>0.33678836633663367</v>
      </c>
      <c r="K1114" s="2">
        <f t="shared" ref="K1114:K1145" si="443">IF($C1114=0,"-",O1114/$C1114)</f>
        <v>0.51082920792079212</v>
      </c>
      <c r="L1114" s="2">
        <f t="shared" ref="L1114:L1145" si="444">IF($C1114=0,"-",P1114/$C1114)</f>
        <v>0.1260829207920792</v>
      </c>
      <c r="M1114" s="2">
        <f t="shared" ref="M1114:M1145" si="445">IF(C1114=0,"-",(1-J1114-K1114-L1114))</f>
        <v>2.6299504950495017E-2</v>
      </c>
      <c r="N1114" s="1">
        <v>2177</v>
      </c>
      <c r="O1114" s="1">
        <v>3302</v>
      </c>
      <c r="P1114" s="1">
        <v>815</v>
      </c>
      <c r="Q1114" s="1">
        <v>105</v>
      </c>
      <c r="S1114" s="1">
        <v>8</v>
      </c>
      <c r="U1114" s="1">
        <v>10</v>
      </c>
      <c r="W1114" s="1">
        <v>41</v>
      </c>
      <c r="AA1114" s="1">
        <v>6</v>
      </c>
      <c r="AG1114" s="7">
        <f>IF(Q1114&gt;0,RANK(Q1114,(N1114:P1114,Q1114:AE1114)),0)</f>
        <v>4</v>
      </c>
      <c r="AH1114" s="7">
        <f>IF(R1114&gt;0,RANK(R1114,(N1114:P1114,Q1114:AE1114)),0)</f>
        <v>0</v>
      </c>
      <c r="AI1114" s="7">
        <f>IF(T1114&gt;0,RANK(T1114,(N1114:P1114,Q1114:AE1114)),0)</f>
        <v>0</v>
      </c>
      <c r="AJ1114" s="7">
        <f>IF(S1114&gt;0,RANK(S1114,(N1114:P1114,Q1114:AE1114)),0)</f>
        <v>7</v>
      </c>
      <c r="AK1114" s="2">
        <f t="shared" ref="AK1114:AK1145" si="446">IF($C1114=0,"-",Q1114/$C1114)</f>
        <v>1.6243811881188119E-2</v>
      </c>
      <c r="AL1114" s="2">
        <f t="shared" ref="AL1114:AL1145" si="447">IF($C1114=0,"-",R1114/$C1114)</f>
        <v>0</v>
      </c>
      <c r="AM1114" s="2">
        <f t="shared" ref="AM1114:AM1145" si="448">IF($C1114=0,"-",T1114/$C1114)</f>
        <v>0</v>
      </c>
      <c r="AN1114" s="2">
        <f t="shared" ref="AN1114:AN1145" si="449">IF($C1114=0,"-",S1114/$C1114)</f>
        <v>1.2376237623762376E-3</v>
      </c>
      <c r="AP1114" t="s">
        <v>2344</v>
      </c>
      <c r="AQ1114" t="s">
        <v>187</v>
      </c>
      <c r="AT1114" s="104">
        <v>27</v>
      </c>
      <c r="AU1114" s="102">
        <v>65</v>
      </c>
      <c r="AV1114" s="108">
        <f t="shared" ref="AV1114:AV1145" si="450">AT1114*1000+AU1114</f>
        <v>27065</v>
      </c>
      <c r="AX1114" s="7" t="s">
        <v>538</v>
      </c>
    </row>
    <row r="1115" spans="1:50" hidden="1" outlineLevel="1">
      <c r="A1115" t="s">
        <v>2208</v>
      </c>
      <c r="B1115" t="s">
        <v>187</v>
      </c>
      <c r="C1115" s="1">
        <f t="shared" si="440"/>
        <v>18002</v>
      </c>
      <c r="D1115" s="7">
        <f>RANK(N1115,(N1115:P1115,Q1115:AE1115))</f>
        <v>2</v>
      </c>
      <c r="E1115" s="7">
        <f>RANK(O1115,(N1115:P1115,Q1115:AE1115))</f>
        <v>1</v>
      </c>
      <c r="F1115" s="7">
        <f>IF(P1115&gt;0,RANK(P1115,(N1115:P1115,Q1115:AE1115)),0)</f>
        <v>3</v>
      </c>
      <c r="G1115" s="1">
        <f t="shared" si="441"/>
        <v>1453</v>
      </c>
      <c r="H1115" s="2">
        <f t="shared" si="439"/>
        <v>8.0713254082879674E-2</v>
      </c>
      <c r="I1115" s="2"/>
      <c r="J1115" s="2">
        <f t="shared" si="442"/>
        <v>0.38212420842128653</v>
      </c>
      <c r="K1115" s="2">
        <f t="shared" si="443"/>
        <v>0.46283746250416619</v>
      </c>
      <c r="L1115" s="2">
        <f t="shared" si="444"/>
        <v>0.13792911898677926</v>
      </c>
      <c r="M1115" s="2">
        <f t="shared" si="445"/>
        <v>1.7109210087767973E-2</v>
      </c>
      <c r="N1115" s="1">
        <v>6879</v>
      </c>
      <c r="O1115" s="1">
        <v>8332</v>
      </c>
      <c r="P1115" s="1">
        <v>2483</v>
      </c>
      <c r="Q1115" s="1">
        <v>199</v>
      </c>
      <c r="S1115" s="1">
        <v>23</v>
      </c>
      <c r="U1115" s="1">
        <v>22</v>
      </c>
      <c r="W1115" s="1">
        <v>52</v>
      </c>
      <c r="AA1115" s="1">
        <v>12</v>
      </c>
      <c r="AG1115" s="7">
        <f>IF(Q1115&gt;0,RANK(Q1115,(N1115:P1115,Q1115:AE1115)),0)</f>
        <v>4</v>
      </c>
      <c r="AH1115" s="7">
        <f>IF(R1115&gt;0,RANK(R1115,(N1115:P1115,Q1115:AE1115)),0)</f>
        <v>0</v>
      </c>
      <c r="AI1115" s="7">
        <f>IF(T1115&gt;0,RANK(T1115,(N1115:P1115,Q1115:AE1115)),0)</f>
        <v>0</v>
      </c>
      <c r="AJ1115" s="7">
        <f>IF(S1115&gt;0,RANK(S1115,(N1115:P1115,Q1115:AE1115)),0)</f>
        <v>6</v>
      </c>
      <c r="AK1115" s="2">
        <f t="shared" si="446"/>
        <v>1.1054327296967004E-2</v>
      </c>
      <c r="AL1115" s="2">
        <f t="shared" si="447"/>
        <v>0</v>
      </c>
      <c r="AM1115" s="2">
        <f t="shared" si="448"/>
        <v>0</v>
      </c>
      <c r="AN1115" s="2">
        <f t="shared" si="449"/>
        <v>1.2776358182424175E-3</v>
      </c>
      <c r="AP1115" t="s">
        <v>2208</v>
      </c>
      <c r="AQ1115" t="s">
        <v>187</v>
      </c>
      <c r="AT1115" s="104">
        <v>27</v>
      </c>
      <c r="AU1115" s="102">
        <v>67</v>
      </c>
      <c r="AV1115" s="108">
        <f t="shared" si="450"/>
        <v>27067</v>
      </c>
      <c r="AX1115" s="7" t="s">
        <v>538</v>
      </c>
    </row>
    <row r="1116" spans="1:50" hidden="1" outlineLevel="1">
      <c r="A1116" t="s">
        <v>2860</v>
      </c>
      <c r="B1116" t="s">
        <v>187</v>
      </c>
      <c r="C1116" s="1">
        <f t="shared" si="440"/>
        <v>2425</v>
      </c>
      <c r="D1116" s="7">
        <f>RANK(N1116,(N1116:P1116,Q1116:AE1116))</f>
        <v>1</v>
      </c>
      <c r="E1116" s="7">
        <f>RANK(O1116,(N1116:P1116,Q1116:AE1116))</f>
        <v>2</v>
      </c>
      <c r="F1116" s="7">
        <f>IF(P1116&gt;0,RANK(P1116,(N1116:P1116,Q1116:AE1116)),0)</f>
        <v>3</v>
      </c>
      <c r="G1116" s="1">
        <f t="shared" si="441"/>
        <v>735</v>
      </c>
      <c r="H1116" s="2">
        <f t="shared" si="439"/>
        <v>0.30309278350515462</v>
      </c>
      <c r="I1116" s="2"/>
      <c r="J1116" s="2">
        <f t="shared" si="442"/>
        <v>0.60618556701030923</v>
      </c>
      <c r="K1116" s="2">
        <f t="shared" si="443"/>
        <v>0.30309278350515462</v>
      </c>
      <c r="L1116" s="2">
        <f t="shared" si="444"/>
        <v>7.7938144329896902E-2</v>
      </c>
      <c r="M1116" s="2">
        <f t="shared" si="445"/>
        <v>1.2783505154639246E-2</v>
      </c>
      <c r="N1116" s="1">
        <v>1470</v>
      </c>
      <c r="O1116" s="1">
        <v>735</v>
      </c>
      <c r="P1116" s="1">
        <v>189</v>
      </c>
      <c r="Q1116" s="1">
        <v>17</v>
      </c>
      <c r="S1116" s="1">
        <v>3</v>
      </c>
      <c r="U1116" s="1">
        <v>3</v>
      </c>
      <c r="W1116" s="1">
        <v>8</v>
      </c>
      <c r="AA1116" s="1">
        <v>0</v>
      </c>
      <c r="AG1116" s="7">
        <f>IF(Q1116&gt;0,RANK(Q1116,(N1116:P1116,Q1116:AE1116)),0)</f>
        <v>4</v>
      </c>
      <c r="AH1116" s="7">
        <f>IF(R1116&gt;0,RANK(R1116,(N1116:P1116,Q1116:AE1116)),0)</f>
        <v>0</v>
      </c>
      <c r="AI1116" s="7">
        <f>IF(T1116&gt;0,RANK(T1116,(N1116:P1116,Q1116:AE1116)),0)</f>
        <v>0</v>
      </c>
      <c r="AJ1116" s="7">
        <f>IF(S1116&gt;0,RANK(S1116,(N1116:P1116,Q1116:AE1116)),0)</f>
        <v>6</v>
      </c>
      <c r="AK1116" s="2">
        <f t="shared" si="446"/>
        <v>7.0103092783505155E-3</v>
      </c>
      <c r="AL1116" s="2">
        <f t="shared" si="447"/>
        <v>0</v>
      </c>
      <c r="AM1116" s="2">
        <f t="shared" si="448"/>
        <v>0</v>
      </c>
      <c r="AN1116" s="2">
        <f t="shared" si="449"/>
        <v>1.2371134020618556E-3</v>
      </c>
      <c r="AP1116" t="s">
        <v>2860</v>
      </c>
      <c r="AQ1116" t="s">
        <v>187</v>
      </c>
      <c r="AT1116" s="104">
        <v>27</v>
      </c>
      <c r="AU1116" s="102">
        <v>69</v>
      </c>
      <c r="AV1116" s="108">
        <f t="shared" si="450"/>
        <v>27069</v>
      </c>
      <c r="AX1116" s="7" t="s">
        <v>538</v>
      </c>
    </row>
    <row r="1117" spans="1:50" hidden="1" outlineLevel="1">
      <c r="A1117" t="s">
        <v>2861</v>
      </c>
      <c r="B1117" t="s">
        <v>187</v>
      </c>
      <c r="C1117" s="1">
        <f t="shared" si="440"/>
        <v>5978</v>
      </c>
      <c r="D1117" s="7">
        <f>RANK(N1117,(N1117:P1117,Q1117:AE1117))</f>
        <v>1</v>
      </c>
      <c r="E1117" s="7">
        <f>RANK(O1117,(N1117:P1117,Q1117:AE1117))</f>
        <v>2</v>
      </c>
      <c r="F1117" s="7">
        <f>IF(P1117&gt;0,RANK(P1117,(N1117:P1117,Q1117:AE1117)),0)</f>
        <v>3</v>
      </c>
      <c r="G1117" s="1">
        <f t="shared" si="441"/>
        <v>680</v>
      </c>
      <c r="H1117" s="2">
        <f t="shared" si="439"/>
        <v>0.11375041820006691</v>
      </c>
      <c r="I1117" s="2"/>
      <c r="J1117" s="2">
        <f t="shared" si="442"/>
        <v>0.47942455670792905</v>
      </c>
      <c r="K1117" s="2">
        <f t="shared" si="443"/>
        <v>0.36567413850786218</v>
      </c>
      <c r="L1117" s="2">
        <f t="shared" si="444"/>
        <v>0.12980930076948813</v>
      </c>
      <c r="M1117" s="2">
        <f t="shared" si="445"/>
        <v>2.5092004014720642E-2</v>
      </c>
      <c r="N1117" s="1">
        <v>2866</v>
      </c>
      <c r="O1117" s="1">
        <v>2186</v>
      </c>
      <c r="P1117" s="1">
        <v>776</v>
      </c>
      <c r="Q1117" s="1">
        <v>98</v>
      </c>
      <c r="S1117" s="1">
        <v>12</v>
      </c>
      <c r="U1117" s="1">
        <v>5</v>
      </c>
      <c r="W1117" s="1">
        <v>33</v>
      </c>
      <c r="AA1117" s="1">
        <v>2</v>
      </c>
      <c r="AG1117" s="7">
        <f>IF(Q1117&gt;0,RANK(Q1117,(N1117:P1117,Q1117:AE1117)),0)</f>
        <v>4</v>
      </c>
      <c r="AH1117" s="7">
        <f>IF(R1117&gt;0,RANK(R1117,(N1117:P1117,Q1117:AE1117)),0)</f>
        <v>0</v>
      </c>
      <c r="AI1117" s="7">
        <f>IF(T1117&gt;0,RANK(T1117,(N1117:P1117,Q1117:AE1117)),0)</f>
        <v>0</v>
      </c>
      <c r="AJ1117" s="7">
        <f>IF(S1117&gt;0,RANK(S1117,(N1117:P1117,Q1117:AE1117)),0)</f>
        <v>6</v>
      </c>
      <c r="AK1117" s="2">
        <f t="shared" si="446"/>
        <v>1.6393442622950821E-2</v>
      </c>
      <c r="AL1117" s="2">
        <f t="shared" si="447"/>
        <v>0</v>
      </c>
      <c r="AM1117" s="2">
        <f t="shared" si="448"/>
        <v>0</v>
      </c>
      <c r="AN1117" s="2">
        <f t="shared" si="449"/>
        <v>2.0073603211776514E-3</v>
      </c>
      <c r="AP1117" t="s">
        <v>2861</v>
      </c>
      <c r="AQ1117" t="s">
        <v>187</v>
      </c>
      <c r="AT1117" s="104">
        <v>27</v>
      </c>
      <c r="AU1117" s="102">
        <v>71</v>
      </c>
      <c r="AV1117" s="108">
        <f t="shared" si="450"/>
        <v>27071</v>
      </c>
      <c r="AX1117" s="7" t="s">
        <v>538</v>
      </c>
    </row>
    <row r="1118" spans="1:50" hidden="1" outlineLevel="1">
      <c r="A1118" t="s">
        <v>615</v>
      </c>
      <c r="B1118" t="s">
        <v>187</v>
      </c>
      <c r="C1118" s="1">
        <f t="shared" si="440"/>
        <v>4041</v>
      </c>
      <c r="D1118" s="7">
        <f>RANK(N1118,(N1118:P1118,Q1118:AE1118))</f>
        <v>1</v>
      </c>
      <c r="E1118" s="7">
        <f>RANK(O1118,(N1118:P1118,Q1118:AE1118))</f>
        <v>2</v>
      </c>
      <c r="F1118" s="7">
        <f>IF(P1118&gt;0,RANK(P1118,(N1118:P1118,Q1118:AE1118)),0)</f>
        <v>3</v>
      </c>
      <c r="G1118" s="1">
        <f t="shared" si="441"/>
        <v>286</v>
      </c>
      <c r="H1118" s="2">
        <f t="shared" si="439"/>
        <v>7.0774560752289037E-2</v>
      </c>
      <c r="I1118" s="2"/>
      <c r="J1118" s="2">
        <f t="shared" si="442"/>
        <v>0.44469190794357832</v>
      </c>
      <c r="K1118" s="2">
        <f t="shared" si="443"/>
        <v>0.37391734719128927</v>
      </c>
      <c r="L1118" s="2">
        <f t="shared" si="444"/>
        <v>0.15936649344221726</v>
      </c>
      <c r="M1118" s="2">
        <f t="shared" si="445"/>
        <v>2.2024251422915198E-2</v>
      </c>
      <c r="N1118" s="1">
        <v>1797</v>
      </c>
      <c r="O1118" s="1">
        <v>1511</v>
      </c>
      <c r="P1118" s="1">
        <v>644</v>
      </c>
      <c r="Q1118" s="1">
        <v>53</v>
      </c>
      <c r="S1118" s="1">
        <v>5</v>
      </c>
      <c r="U1118" s="1">
        <v>9</v>
      </c>
      <c r="W1118" s="1">
        <v>20</v>
      </c>
      <c r="AA1118" s="1">
        <v>2</v>
      </c>
      <c r="AG1118" s="7">
        <f>IF(Q1118&gt;0,RANK(Q1118,(N1118:P1118,Q1118:AE1118)),0)</f>
        <v>4</v>
      </c>
      <c r="AH1118" s="7">
        <f>IF(R1118&gt;0,RANK(R1118,(N1118:P1118,Q1118:AE1118)),0)</f>
        <v>0</v>
      </c>
      <c r="AI1118" s="7">
        <f>IF(T1118&gt;0,RANK(T1118,(N1118:P1118,Q1118:AE1118)),0)</f>
        <v>0</v>
      </c>
      <c r="AJ1118" s="7">
        <f>IF(S1118&gt;0,RANK(S1118,(N1118:P1118,Q1118:AE1118)),0)</f>
        <v>7</v>
      </c>
      <c r="AK1118" s="2">
        <f t="shared" si="446"/>
        <v>1.3115565454095521E-2</v>
      </c>
      <c r="AL1118" s="2">
        <f t="shared" si="447"/>
        <v>0</v>
      </c>
      <c r="AM1118" s="2">
        <f t="shared" si="448"/>
        <v>0</v>
      </c>
      <c r="AN1118" s="2">
        <f t="shared" si="449"/>
        <v>1.2373174956693887E-3</v>
      </c>
      <c r="AP1118" t="s">
        <v>615</v>
      </c>
      <c r="AQ1118" t="s">
        <v>187</v>
      </c>
      <c r="AT1118" s="104">
        <v>27</v>
      </c>
      <c r="AU1118" s="102">
        <v>73</v>
      </c>
      <c r="AV1118" s="108">
        <f t="shared" si="450"/>
        <v>27073</v>
      </c>
      <c r="AX1118" s="7" t="s">
        <v>538</v>
      </c>
    </row>
    <row r="1119" spans="1:50" hidden="1" outlineLevel="1">
      <c r="A1119" t="s">
        <v>1665</v>
      </c>
      <c r="B1119" t="s">
        <v>187</v>
      </c>
      <c r="C1119" s="1">
        <f t="shared" si="440"/>
        <v>6030</v>
      </c>
      <c r="D1119" s="7">
        <f>RANK(N1119,(N1119:P1119,Q1119:AE1119))</f>
        <v>1</v>
      </c>
      <c r="E1119" s="7">
        <f>RANK(O1119,(N1119:P1119,Q1119:AE1119))</f>
        <v>2</v>
      </c>
      <c r="F1119" s="7">
        <f>IF(P1119&gt;0,RANK(P1119,(N1119:P1119,Q1119:AE1119)),0)</f>
        <v>3</v>
      </c>
      <c r="G1119" s="1">
        <f t="shared" si="441"/>
        <v>1541</v>
      </c>
      <c r="H1119" s="2">
        <f t="shared" si="439"/>
        <v>0.25555555555555554</v>
      </c>
      <c r="I1119" s="2"/>
      <c r="J1119" s="2">
        <f t="shared" si="442"/>
        <v>0.55273631840796023</v>
      </c>
      <c r="K1119" s="2">
        <f t="shared" si="443"/>
        <v>0.29718076285240463</v>
      </c>
      <c r="L1119" s="2">
        <f t="shared" si="444"/>
        <v>0.12106135986733002</v>
      </c>
      <c r="M1119" s="2">
        <f t="shared" si="445"/>
        <v>2.902155887230512E-2</v>
      </c>
      <c r="N1119" s="1">
        <v>3333</v>
      </c>
      <c r="O1119" s="1">
        <v>1792</v>
      </c>
      <c r="P1119" s="1">
        <v>730</v>
      </c>
      <c r="Q1119" s="1">
        <v>128</v>
      </c>
      <c r="S1119" s="1">
        <v>12</v>
      </c>
      <c r="U1119" s="1">
        <v>6</v>
      </c>
      <c r="W1119" s="1">
        <v>25</v>
      </c>
      <c r="AA1119" s="1">
        <v>4</v>
      </c>
      <c r="AG1119" s="7">
        <f>IF(Q1119&gt;0,RANK(Q1119,(N1119:P1119,Q1119:AE1119)),0)</f>
        <v>4</v>
      </c>
      <c r="AH1119" s="7">
        <f>IF(R1119&gt;0,RANK(R1119,(N1119:P1119,Q1119:AE1119)),0)</f>
        <v>0</v>
      </c>
      <c r="AI1119" s="7">
        <f>IF(T1119&gt;0,RANK(T1119,(N1119:P1119,Q1119:AE1119)),0)</f>
        <v>0</v>
      </c>
      <c r="AJ1119" s="7">
        <f>IF(S1119&gt;0,RANK(S1119,(N1119:P1119,Q1119:AE1119)),0)</f>
        <v>6</v>
      </c>
      <c r="AK1119" s="2">
        <f t="shared" si="446"/>
        <v>2.1227197346600332E-2</v>
      </c>
      <c r="AL1119" s="2">
        <f t="shared" si="447"/>
        <v>0</v>
      </c>
      <c r="AM1119" s="2">
        <f t="shared" si="448"/>
        <v>0</v>
      </c>
      <c r="AN1119" s="2">
        <f t="shared" si="449"/>
        <v>1.990049751243781E-3</v>
      </c>
      <c r="AP1119" t="s">
        <v>1665</v>
      </c>
      <c r="AQ1119" t="s">
        <v>187</v>
      </c>
      <c r="AT1119" s="104">
        <v>27</v>
      </c>
      <c r="AU1119" s="102">
        <v>75</v>
      </c>
      <c r="AV1119" s="108">
        <f t="shared" si="450"/>
        <v>27075</v>
      </c>
      <c r="AX1119" s="7" t="s">
        <v>538</v>
      </c>
    </row>
    <row r="1120" spans="1:50" hidden="1" outlineLevel="1">
      <c r="A1120" t="s">
        <v>2449</v>
      </c>
      <c r="B1120" t="s">
        <v>187</v>
      </c>
      <c r="C1120" s="1">
        <f t="shared" si="440"/>
        <v>2146</v>
      </c>
      <c r="D1120" s="7">
        <f>RANK(N1120,(N1120:P1120,Q1120:AE1120))</f>
        <v>1</v>
      </c>
      <c r="E1120" s="7">
        <f>RANK(O1120,(N1120:P1120,Q1120:AE1120))</f>
        <v>2</v>
      </c>
      <c r="F1120" s="7">
        <f>IF(P1120&gt;0,RANK(P1120,(N1120:P1120,Q1120:AE1120)),0)</f>
        <v>3</v>
      </c>
      <c r="G1120" s="1">
        <f t="shared" si="441"/>
        <v>56</v>
      </c>
      <c r="H1120" s="2">
        <f t="shared" si="439"/>
        <v>2.6095060577819199E-2</v>
      </c>
      <c r="I1120" s="2"/>
      <c r="J1120" s="2">
        <f t="shared" si="442"/>
        <v>0.43988816402609504</v>
      </c>
      <c r="K1120" s="2">
        <f t="shared" si="443"/>
        <v>0.41379310344827586</v>
      </c>
      <c r="L1120" s="2">
        <f t="shared" si="444"/>
        <v>0.11835973904939422</v>
      </c>
      <c r="M1120" s="2">
        <f t="shared" si="445"/>
        <v>2.7958993476234942E-2</v>
      </c>
      <c r="N1120" s="1">
        <v>944</v>
      </c>
      <c r="O1120" s="1">
        <v>888</v>
      </c>
      <c r="P1120" s="1">
        <v>254</v>
      </c>
      <c r="Q1120" s="1">
        <v>26</v>
      </c>
      <c r="S1120" s="1">
        <v>5</v>
      </c>
      <c r="U1120" s="1">
        <v>6</v>
      </c>
      <c r="W1120" s="1">
        <v>21</v>
      </c>
      <c r="AA1120" s="1">
        <v>2</v>
      </c>
      <c r="AG1120" s="7">
        <f>IF(Q1120&gt;0,RANK(Q1120,(N1120:P1120,Q1120:AE1120)),0)</f>
        <v>4</v>
      </c>
      <c r="AH1120" s="7">
        <f>IF(R1120&gt;0,RANK(R1120,(N1120:P1120,Q1120:AE1120)),0)</f>
        <v>0</v>
      </c>
      <c r="AI1120" s="7">
        <f>IF(T1120&gt;0,RANK(T1120,(N1120:P1120,Q1120:AE1120)),0)</f>
        <v>0</v>
      </c>
      <c r="AJ1120" s="7">
        <f>IF(S1120&gt;0,RANK(S1120,(N1120:P1120,Q1120:AE1120)),0)</f>
        <v>7</v>
      </c>
      <c r="AK1120" s="2">
        <f t="shared" si="446"/>
        <v>1.2115563839701771E-2</v>
      </c>
      <c r="AL1120" s="2">
        <f t="shared" si="447"/>
        <v>0</v>
      </c>
      <c r="AM1120" s="2">
        <f t="shared" si="448"/>
        <v>0</v>
      </c>
      <c r="AN1120" s="2">
        <f t="shared" si="449"/>
        <v>2.3299161230195711E-3</v>
      </c>
      <c r="AP1120" t="s">
        <v>2449</v>
      </c>
      <c r="AQ1120" t="s">
        <v>187</v>
      </c>
      <c r="AT1120" s="104">
        <v>27</v>
      </c>
      <c r="AU1120" s="102">
        <v>77</v>
      </c>
      <c r="AV1120" s="108">
        <f t="shared" si="450"/>
        <v>27077</v>
      </c>
      <c r="AX1120" s="7" t="s">
        <v>538</v>
      </c>
    </row>
    <row r="1121" spans="1:50" hidden="1" outlineLevel="1">
      <c r="A1121" t="s">
        <v>1541</v>
      </c>
      <c r="B1121" t="s">
        <v>187</v>
      </c>
      <c r="C1121" s="1">
        <f t="shared" si="440"/>
        <v>11847</v>
      </c>
      <c r="D1121" s="7">
        <f>RANK(N1121,(N1121:P1121,Q1121:AE1121))</f>
        <v>3</v>
      </c>
      <c r="E1121" s="7">
        <f>RANK(O1121,(N1121:P1121,Q1121:AE1121))</f>
        <v>1</v>
      </c>
      <c r="F1121" s="7">
        <f>IF(P1121&gt;0,RANK(P1121,(N1121:P1121,Q1121:AE1121)),0)</f>
        <v>2</v>
      </c>
      <c r="G1121" s="1">
        <f t="shared" si="441"/>
        <v>1299</v>
      </c>
      <c r="H1121" s="2">
        <f t="shared" si="439"/>
        <v>0.10964801215497594</v>
      </c>
      <c r="I1121" s="2"/>
      <c r="J1121" s="2">
        <f t="shared" si="442"/>
        <v>0.23837258377648349</v>
      </c>
      <c r="K1121" s="2">
        <f t="shared" si="443"/>
        <v>0.42525533890436396</v>
      </c>
      <c r="L1121" s="2">
        <f t="shared" si="444"/>
        <v>0.31560732674938802</v>
      </c>
      <c r="M1121" s="2">
        <f t="shared" si="445"/>
        <v>2.0764750569764512E-2</v>
      </c>
      <c r="N1121" s="1">
        <v>2824</v>
      </c>
      <c r="O1121" s="1">
        <v>5038</v>
      </c>
      <c r="P1121" s="1">
        <v>3739</v>
      </c>
      <c r="Q1121" s="1">
        <v>184</v>
      </c>
      <c r="S1121" s="1">
        <v>9</v>
      </c>
      <c r="U1121" s="1">
        <v>16</v>
      </c>
      <c r="W1121" s="1">
        <v>34</v>
      </c>
      <c r="AA1121" s="1">
        <v>3</v>
      </c>
      <c r="AG1121" s="7">
        <f>IF(Q1121&gt;0,RANK(Q1121,(N1121:P1121,Q1121:AE1121)),0)</f>
        <v>4</v>
      </c>
      <c r="AH1121" s="7">
        <f>IF(R1121&gt;0,RANK(R1121,(N1121:P1121,Q1121:AE1121)),0)</f>
        <v>0</v>
      </c>
      <c r="AI1121" s="7">
        <f>IF(T1121&gt;0,RANK(T1121,(N1121:P1121,Q1121:AE1121)),0)</f>
        <v>0</v>
      </c>
      <c r="AJ1121" s="7">
        <f>IF(S1121&gt;0,RANK(S1121,(N1121:P1121,Q1121:AE1121)),0)</f>
        <v>7</v>
      </c>
      <c r="AK1121" s="2">
        <f t="shared" si="446"/>
        <v>1.553135814974255E-2</v>
      </c>
      <c r="AL1121" s="2">
        <f t="shared" si="447"/>
        <v>0</v>
      </c>
      <c r="AM1121" s="2">
        <f t="shared" si="448"/>
        <v>0</v>
      </c>
      <c r="AN1121" s="2">
        <f t="shared" si="449"/>
        <v>7.5968599645479873E-4</v>
      </c>
      <c r="AP1121" t="s">
        <v>1541</v>
      </c>
      <c r="AQ1121" t="s">
        <v>187</v>
      </c>
      <c r="AT1121" s="104">
        <v>27</v>
      </c>
      <c r="AU1121" s="102">
        <v>79</v>
      </c>
      <c r="AV1121" s="108">
        <f t="shared" si="450"/>
        <v>27079</v>
      </c>
      <c r="AX1121" s="7" t="s">
        <v>538</v>
      </c>
    </row>
    <row r="1122" spans="1:50" hidden="1" outlineLevel="1">
      <c r="A1122" t="s">
        <v>1988</v>
      </c>
      <c r="B1122" t="s">
        <v>187</v>
      </c>
      <c r="C1122" s="1">
        <f t="shared" si="440"/>
        <v>3032</v>
      </c>
      <c r="D1122" s="7">
        <f>RANK(N1122,(N1122:P1122,Q1122:AE1122))</f>
        <v>1</v>
      </c>
      <c r="E1122" s="7">
        <f>RANK(O1122,(N1122:P1122,Q1122:AE1122))</f>
        <v>2</v>
      </c>
      <c r="F1122" s="7">
        <f>IF(P1122&gt;0,RANK(P1122,(N1122:P1122,Q1122:AE1122)),0)</f>
        <v>3</v>
      </c>
      <c r="G1122" s="1">
        <f t="shared" si="441"/>
        <v>38</v>
      </c>
      <c r="H1122" s="2">
        <f t="shared" si="439"/>
        <v>1.2532981530343008E-2</v>
      </c>
      <c r="I1122" s="2"/>
      <c r="J1122" s="2">
        <f t="shared" si="442"/>
        <v>0.42150395778364114</v>
      </c>
      <c r="K1122" s="2">
        <f t="shared" si="443"/>
        <v>0.40897097625329815</v>
      </c>
      <c r="L1122" s="2">
        <f t="shared" si="444"/>
        <v>0.14379947229551451</v>
      </c>
      <c r="M1122" s="2">
        <f t="shared" si="445"/>
        <v>2.5725593667546204E-2</v>
      </c>
      <c r="N1122" s="1">
        <v>1278</v>
      </c>
      <c r="O1122" s="1">
        <v>1240</v>
      </c>
      <c r="P1122" s="1">
        <v>436</v>
      </c>
      <c r="Q1122" s="1">
        <v>37</v>
      </c>
      <c r="S1122" s="1">
        <v>8</v>
      </c>
      <c r="U1122" s="1">
        <v>7</v>
      </c>
      <c r="W1122" s="1">
        <v>25</v>
      </c>
      <c r="AA1122" s="1">
        <v>1</v>
      </c>
      <c r="AG1122" s="7">
        <f>IF(Q1122&gt;0,RANK(Q1122,(N1122:P1122,Q1122:AE1122)),0)</f>
        <v>4</v>
      </c>
      <c r="AH1122" s="7">
        <f>IF(R1122&gt;0,RANK(R1122,(N1122:P1122,Q1122:AE1122)),0)</f>
        <v>0</v>
      </c>
      <c r="AI1122" s="7">
        <f>IF(T1122&gt;0,RANK(T1122,(N1122:P1122,Q1122:AE1122)),0)</f>
        <v>0</v>
      </c>
      <c r="AJ1122" s="7">
        <f>IF(S1122&gt;0,RANK(S1122,(N1122:P1122,Q1122:AE1122)),0)</f>
        <v>6</v>
      </c>
      <c r="AK1122" s="2">
        <f t="shared" si="446"/>
        <v>1.2203166226912929E-2</v>
      </c>
      <c r="AL1122" s="2">
        <f t="shared" si="447"/>
        <v>0</v>
      </c>
      <c r="AM1122" s="2">
        <f t="shared" si="448"/>
        <v>0</v>
      </c>
      <c r="AN1122" s="2">
        <f t="shared" si="449"/>
        <v>2.6385224274406332E-3</v>
      </c>
      <c r="AP1122" t="s">
        <v>1988</v>
      </c>
      <c r="AQ1122" t="s">
        <v>187</v>
      </c>
      <c r="AT1122" s="104">
        <v>27</v>
      </c>
      <c r="AU1122" s="102">
        <v>81</v>
      </c>
      <c r="AV1122" s="108">
        <f t="shared" si="450"/>
        <v>27081</v>
      </c>
      <c r="AX1122" s="7" t="s">
        <v>538</v>
      </c>
    </row>
    <row r="1123" spans="1:50" hidden="1" outlineLevel="1">
      <c r="A1123" t="s">
        <v>2249</v>
      </c>
      <c r="B1123" t="s">
        <v>187</v>
      </c>
      <c r="C1123" s="1">
        <f t="shared" si="440"/>
        <v>9944</v>
      </c>
      <c r="D1123" s="7">
        <f>RANK(N1123,(N1123:P1123,Q1123:AE1123))</f>
        <v>2</v>
      </c>
      <c r="E1123" s="7">
        <f>RANK(O1123,(N1123:P1123,Q1123:AE1123))</f>
        <v>1</v>
      </c>
      <c r="F1123" s="7">
        <f>IF(P1123&gt;0,RANK(P1123,(N1123:P1123,Q1123:AE1123)),0)</f>
        <v>3</v>
      </c>
      <c r="G1123" s="1">
        <f t="shared" si="441"/>
        <v>1547</v>
      </c>
      <c r="H1123" s="2">
        <f t="shared" si="439"/>
        <v>0.15557119871279163</v>
      </c>
      <c r="I1123" s="2"/>
      <c r="J1123" s="2">
        <f t="shared" si="442"/>
        <v>0.33678600160901045</v>
      </c>
      <c r="K1123" s="2">
        <f t="shared" si="443"/>
        <v>0.49235720032180208</v>
      </c>
      <c r="L1123" s="2">
        <f t="shared" si="444"/>
        <v>0.14853177795655673</v>
      </c>
      <c r="M1123" s="2">
        <f t="shared" si="445"/>
        <v>2.2325020112630684E-2</v>
      </c>
      <c r="N1123" s="1">
        <v>3349</v>
      </c>
      <c r="O1123" s="1">
        <v>4896</v>
      </c>
      <c r="P1123" s="1">
        <v>1477</v>
      </c>
      <c r="Q1123" s="1">
        <v>139</v>
      </c>
      <c r="S1123" s="1">
        <v>20</v>
      </c>
      <c r="U1123" s="1">
        <v>21</v>
      </c>
      <c r="W1123" s="1">
        <v>34</v>
      </c>
      <c r="AA1123" s="1">
        <v>8</v>
      </c>
      <c r="AG1123" s="7">
        <f>IF(Q1123&gt;0,RANK(Q1123,(N1123:P1123,Q1123:AE1123)),0)</f>
        <v>4</v>
      </c>
      <c r="AH1123" s="7">
        <f>IF(R1123&gt;0,RANK(R1123,(N1123:P1123,Q1123:AE1123)),0)</f>
        <v>0</v>
      </c>
      <c r="AI1123" s="7">
        <f>IF(T1123&gt;0,RANK(T1123,(N1123:P1123,Q1123:AE1123)),0)</f>
        <v>0</v>
      </c>
      <c r="AJ1123" s="7">
        <f>IF(S1123&gt;0,RANK(S1123,(N1123:P1123,Q1123:AE1123)),0)</f>
        <v>7</v>
      </c>
      <c r="AK1123" s="2">
        <f t="shared" si="446"/>
        <v>1.3978278358809331E-2</v>
      </c>
      <c r="AL1123" s="2">
        <f t="shared" si="447"/>
        <v>0</v>
      </c>
      <c r="AM1123" s="2">
        <f t="shared" si="448"/>
        <v>0</v>
      </c>
      <c r="AN1123" s="2">
        <f t="shared" si="449"/>
        <v>2.011263073209976E-3</v>
      </c>
      <c r="AP1123" t="s">
        <v>2249</v>
      </c>
      <c r="AQ1123" t="s">
        <v>187</v>
      </c>
      <c r="AT1123" s="104">
        <v>27</v>
      </c>
      <c r="AU1123" s="102">
        <v>83</v>
      </c>
      <c r="AV1123" s="108">
        <f t="shared" si="450"/>
        <v>27083</v>
      </c>
      <c r="AX1123" s="7" t="s">
        <v>538</v>
      </c>
    </row>
    <row r="1124" spans="1:50" hidden="1" outlineLevel="1">
      <c r="A1124" t="s">
        <v>1242</v>
      </c>
      <c r="B1124" t="s">
        <v>187</v>
      </c>
      <c r="C1124" s="1">
        <f t="shared" si="440"/>
        <v>14356</v>
      </c>
      <c r="D1124" s="7">
        <f>RANK(N1124,(N1124:P1124,Q1124:AE1124))</f>
        <v>2</v>
      </c>
      <c r="E1124" s="7">
        <f>RANK(O1124,(N1124:P1124,Q1124:AE1124))</f>
        <v>1</v>
      </c>
      <c r="F1124" s="7">
        <f>IF(P1124&gt;0,RANK(P1124,(N1124:P1124,Q1124:AE1124)),0)</f>
        <v>3</v>
      </c>
      <c r="G1124" s="1">
        <f t="shared" si="441"/>
        <v>4427</v>
      </c>
      <c r="H1124" s="2">
        <f t="shared" si="439"/>
        <v>0.3083728057954862</v>
      </c>
      <c r="I1124" s="2"/>
      <c r="J1124" s="2">
        <f t="shared" si="442"/>
        <v>0.24958205628308722</v>
      </c>
      <c r="K1124" s="2">
        <f t="shared" si="443"/>
        <v>0.55795486207857337</v>
      </c>
      <c r="L1124" s="2">
        <f t="shared" si="444"/>
        <v>0.16850097520200613</v>
      </c>
      <c r="M1124" s="2">
        <f t="shared" si="445"/>
        <v>2.396210643633323E-2</v>
      </c>
      <c r="N1124" s="1">
        <v>3583</v>
      </c>
      <c r="O1124" s="1">
        <v>8010</v>
      </c>
      <c r="P1124" s="1">
        <v>2419</v>
      </c>
      <c r="Q1124" s="1">
        <v>226</v>
      </c>
      <c r="S1124" s="1">
        <v>34</v>
      </c>
      <c r="U1124" s="1">
        <v>17</v>
      </c>
      <c r="W1124" s="1">
        <v>59</v>
      </c>
      <c r="AA1124" s="1">
        <v>8</v>
      </c>
      <c r="AG1124" s="7">
        <f>IF(Q1124&gt;0,RANK(Q1124,(N1124:P1124,Q1124:AE1124)),0)</f>
        <v>4</v>
      </c>
      <c r="AH1124" s="7">
        <f>IF(R1124&gt;0,RANK(R1124,(N1124:P1124,Q1124:AE1124)),0)</f>
        <v>0</v>
      </c>
      <c r="AI1124" s="7">
        <f>IF(T1124&gt;0,RANK(T1124,(N1124:P1124,Q1124:AE1124)),0)</f>
        <v>0</v>
      </c>
      <c r="AJ1124" s="7">
        <f>IF(S1124&gt;0,RANK(S1124,(N1124:P1124,Q1124:AE1124)),0)</f>
        <v>6</v>
      </c>
      <c r="AK1124" s="2">
        <f t="shared" si="446"/>
        <v>1.5742546670381722E-2</v>
      </c>
      <c r="AL1124" s="2">
        <f t="shared" si="447"/>
        <v>0</v>
      </c>
      <c r="AM1124" s="2">
        <f t="shared" si="448"/>
        <v>0</v>
      </c>
      <c r="AN1124" s="2">
        <f t="shared" si="449"/>
        <v>2.3683477291724713E-3</v>
      </c>
      <c r="AP1124" t="s">
        <v>1242</v>
      </c>
      <c r="AQ1124" t="s">
        <v>187</v>
      </c>
      <c r="AT1124" s="104">
        <v>27</v>
      </c>
      <c r="AU1124" s="102">
        <v>85</v>
      </c>
      <c r="AV1124" s="108">
        <f t="shared" si="450"/>
        <v>27085</v>
      </c>
      <c r="AX1124" s="7" t="s">
        <v>538</v>
      </c>
    </row>
    <row r="1125" spans="1:50" hidden="1" outlineLevel="1">
      <c r="A1125" t="s">
        <v>1898</v>
      </c>
      <c r="B1125" t="s">
        <v>187</v>
      </c>
      <c r="C1125" s="1">
        <f t="shared" si="440"/>
        <v>2343</v>
      </c>
      <c r="D1125" s="7">
        <f>RANK(N1125,(N1125:P1125,Q1125:AE1125))</f>
        <v>1</v>
      </c>
      <c r="E1125" s="7">
        <f>RANK(O1125,(N1125:P1125,Q1125:AE1125))</f>
        <v>2</v>
      </c>
      <c r="F1125" s="7">
        <f>IF(P1125&gt;0,RANK(P1125,(N1125:P1125,Q1125:AE1125)),0)</f>
        <v>3</v>
      </c>
      <c r="G1125" s="1">
        <f t="shared" si="441"/>
        <v>174</v>
      </c>
      <c r="H1125" s="2">
        <f t="shared" si="439"/>
        <v>7.4263764404609481E-2</v>
      </c>
      <c r="I1125" s="2"/>
      <c r="J1125" s="2">
        <f t="shared" si="442"/>
        <v>0.46948356807511737</v>
      </c>
      <c r="K1125" s="2">
        <f t="shared" si="443"/>
        <v>0.39521980367050791</v>
      </c>
      <c r="L1125" s="2">
        <f t="shared" si="444"/>
        <v>9.6457533077251384E-2</v>
      </c>
      <c r="M1125" s="2">
        <f t="shared" si="445"/>
        <v>3.8839095177123334E-2</v>
      </c>
      <c r="N1125" s="1">
        <v>1100</v>
      </c>
      <c r="O1125" s="1">
        <v>926</v>
      </c>
      <c r="P1125" s="1">
        <v>226</v>
      </c>
      <c r="Q1125" s="1">
        <v>35</v>
      </c>
      <c r="S1125" s="1">
        <v>10</v>
      </c>
      <c r="U1125" s="1">
        <v>14</v>
      </c>
      <c r="W1125" s="1">
        <v>29</v>
      </c>
      <c r="AA1125" s="1">
        <v>3</v>
      </c>
      <c r="AG1125" s="7">
        <f>IF(Q1125&gt;0,RANK(Q1125,(N1125:P1125,Q1125:AE1125)),0)</f>
        <v>4</v>
      </c>
      <c r="AH1125" s="7">
        <f>IF(R1125&gt;0,RANK(R1125,(N1125:P1125,Q1125:AE1125)),0)</f>
        <v>0</v>
      </c>
      <c r="AI1125" s="7">
        <f>IF(T1125&gt;0,RANK(T1125,(N1125:P1125,Q1125:AE1125)),0)</f>
        <v>0</v>
      </c>
      <c r="AJ1125" s="7">
        <f>IF(S1125&gt;0,RANK(S1125,(N1125:P1125,Q1125:AE1125)),0)</f>
        <v>7</v>
      </c>
      <c r="AK1125" s="2">
        <f t="shared" si="446"/>
        <v>1.4938113529662825E-2</v>
      </c>
      <c r="AL1125" s="2">
        <f t="shared" si="447"/>
        <v>0</v>
      </c>
      <c r="AM1125" s="2">
        <f t="shared" si="448"/>
        <v>0</v>
      </c>
      <c r="AN1125" s="2">
        <f t="shared" si="449"/>
        <v>4.268032437046522E-3</v>
      </c>
      <c r="AP1125" t="s">
        <v>1898</v>
      </c>
      <c r="AQ1125" t="s">
        <v>187</v>
      </c>
      <c r="AT1125" s="104">
        <v>27</v>
      </c>
      <c r="AU1125" s="102">
        <v>87</v>
      </c>
      <c r="AV1125" s="108">
        <f t="shared" si="450"/>
        <v>27087</v>
      </c>
      <c r="AX1125" s="7" t="s">
        <v>538</v>
      </c>
    </row>
    <row r="1126" spans="1:50" hidden="1" outlineLevel="1">
      <c r="A1126" t="s">
        <v>2231</v>
      </c>
      <c r="B1126" t="s">
        <v>187</v>
      </c>
      <c r="C1126" s="1">
        <f t="shared" si="440"/>
        <v>4809</v>
      </c>
      <c r="D1126" s="7">
        <f>RANK(N1126,(N1126:P1126,Q1126:AE1126))</f>
        <v>1</v>
      </c>
      <c r="E1126" s="7">
        <f>RANK(O1126,(N1126:P1126,Q1126:AE1126))</f>
        <v>2</v>
      </c>
      <c r="F1126" s="7">
        <f>IF(P1126&gt;0,RANK(P1126,(N1126:P1126,Q1126:AE1126)),0)</f>
        <v>3</v>
      </c>
      <c r="G1126" s="1">
        <f t="shared" si="441"/>
        <v>373</v>
      </c>
      <c r="H1126" s="2">
        <f t="shared" si="439"/>
        <v>7.7562902890413801E-2</v>
      </c>
      <c r="I1126" s="2"/>
      <c r="J1126" s="2">
        <f t="shared" si="442"/>
        <v>0.48825119567477648</v>
      </c>
      <c r="K1126" s="2">
        <f t="shared" si="443"/>
        <v>0.41068829278436264</v>
      </c>
      <c r="L1126" s="2">
        <f t="shared" si="444"/>
        <v>8.276148887502599E-2</v>
      </c>
      <c r="M1126" s="2">
        <f t="shared" si="445"/>
        <v>1.8299022665834885E-2</v>
      </c>
      <c r="N1126" s="1">
        <v>2348</v>
      </c>
      <c r="O1126" s="1">
        <v>1975</v>
      </c>
      <c r="P1126" s="1">
        <v>398</v>
      </c>
      <c r="Q1126" s="1">
        <v>36</v>
      </c>
      <c r="S1126" s="1">
        <v>5</v>
      </c>
      <c r="U1126" s="1">
        <v>12</v>
      </c>
      <c r="W1126" s="1">
        <v>31</v>
      </c>
      <c r="AA1126" s="1">
        <v>4</v>
      </c>
      <c r="AG1126" s="7">
        <f>IF(Q1126&gt;0,RANK(Q1126,(N1126:P1126,Q1126:AE1126)),0)</f>
        <v>4</v>
      </c>
      <c r="AH1126" s="7">
        <f>IF(R1126&gt;0,RANK(R1126,(N1126:P1126,Q1126:AE1126)),0)</f>
        <v>0</v>
      </c>
      <c r="AI1126" s="7">
        <f>IF(T1126&gt;0,RANK(T1126,(N1126:P1126,Q1126:AE1126)),0)</f>
        <v>0</v>
      </c>
      <c r="AJ1126" s="7">
        <f>IF(S1126&gt;0,RANK(S1126,(N1126:P1126,Q1126:AE1126)),0)</f>
        <v>7</v>
      </c>
      <c r="AK1126" s="2">
        <f t="shared" si="446"/>
        <v>7.4859638178415471E-3</v>
      </c>
      <c r="AL1126" s="2">
        <f t="shared" si="447"/>
        <v>0</v>
      </c>
      <c r="AM1126" s="2">
        <f t="shared" si="448"/>
        <v>0</v>
      </c>
      <c r="AN1126" s="2">
        <f t="shared" si="449"/>
        <v>1.039717196922437E-3</v>
      </c>
      <c r="AP1126" t="s">
        <v>2231</v>
      </c>
      <c r="AQ1126" t="s">
        <v>187</v>
      </c>
      <c r="AT1126" s="104">
        <v>27</v>
      </c>
      <c r="AU1126" s="102">
        <v>89</v>
      </c>
      <c r="AV1126" s="108">
        <f t="shared" si="450"/>
        <v>27089</v>
      </c>
      <c r="AX1126" s="7" t="s">
        <v>538</v>
      </c>
    </row>
    <row r="1127" spans="1:50" hidden="1" outlineLevel="1">
      <c r="A1127" t="s">
        <v>2101</v>
      </c>
      <c r="B1127" t="s">
        <v>187</v>
      </c>
      <c r="C1127" s="1">
        <f t="shared" si="440"/>
        <v>9386</v>
      </c>
      <c r="D1127" s="7">
        <f>RANK(N1127,(N1127:P1127,Q1127:AE1127))</f>
        <v>3</v>
      </c>
      <c r="E1127" s="7">
        <f>RANK(O1127,(N1127:P1127,Q1127:AE1127))</f>
        <v>1</v>
      </c>
      <c r="F1127" s="7">
        <f>IF(P1127&gt;0,RANK(P1127,(N1127:P1127,Q1127:AE1127)),0)</f>
        <v>2</v>
      </c>
      <c r="G1127" s="1">
        <f t="shared" si="441"/>
        <v>2038</v>
      </c>
      <c r="H1127" s="2">
        <f t="shared" si="439"/>
        <v>0.21713189857234177</v>
      </c>
      <c r="I1127" s="2"/>
      <c r="J1127" s="2">
        <f t="shared" si="442"/>
        <v>0.25452802045599832</v>
      </c>
      <c r="K1127" s="2">
        <f t="shared" si="443"/>
        <v>0.47272533560622204</v>
      </c>
      <c r="L1127" s="2">
        <f t="shared" si="444"/>
        <v>0.25559343703388027</v>
      </c>
      <c r="M1127" s="2">
        <f t="shared" si="445"/>
        <v>1.7153206903899376E-2</v>
      </c>
      <c r="N1127" s="1">
        <v>2389</v>
      </c>
      <c r="O1127" s="1">
        <v>4437</v>
      </c>
      <c r="P1127" s="1">
        <v>2399</v>
      </c>
      <c r="Q1127" s="1">
        <v>103</v>
      </c>
      <c r="S1127" s="1">
        <v>7</v>
      </c>
      <c r="U1127" s="1">
        <v>8</v>
      </c>
      <c r="W1127" s="1">
        <v>43</v>
      </c>
      <c r="AA1127" s="1">
        <v>0</v>
      </c>
      <c r="AG1127" s="7">
        <f>IF(Q1127&gt;0,RANK(Q1127,(N1127:P1127,Q1127:AE1127)),0)</f>
        <v>4</v>
      </c>
      <c r="AH1127" s="7">
        <f>IF(R1127&gt;0,RANK(R1127,(N1127:P1127,Q1127:AE1127)),0)</f>
        <v>0</v>
      </c>
      <c r="AI1127" s="7">
        <f>IF(T1127&gt;0,RANK(T1127,(N1127:P1127,Q1127:AE1127)),0)</f>
        <v>0</v>
      </c>
      <c r="AJ1127" s="7">
        <f>IF(S1127&gt;0,RANK(S1127,(N1127:P1127,Q1127:AE1127)),0)</f>
        <v>7</v>
      </c>
      <c r="AK1127" s="2">
        <f t="shared" si="446"/>
        <v>1.0973790752184104E-2</v>
      </c>
      <c r="AL1127" s="2">
        <f t="shared" si="447"/>
        <v>0</v>
      </c>
      <c r="AM1127" s="2">
        <f t="shared" si="448"/>
        <v>0</v>
      </c>
      <c r="AN1127" s="2">
        <f t="shared" si="449"/>
        <v>7.4579160451736628E-4</v>
      </c>
      <c r="AP1127" t="s">
        <v>2101</v>
      </c>
      <c r="AQ1127" t="s">
        <v>187</v>
      </c>
      <c r="AT1127" s="104">
        <v>27</v>
      </c>
      <c r="AU1127" s="102">
        <v>91</v>
      </c>
      <c r="AV1127" s="108">
        <f t="shared" si="450"/>
        <v>27091</v>
      </c>
      <c r="AX1127" s="7" t="s">
        <v>538</v>
      </c>
    </row>
    <row r="1128" spans="1:50" hidden="1" outlineLevel="1">
      <c r="A1128" t="s">
        <v>1899</v>
      </c>
      <c r="B1128" t="s">
        <v>187</v>
      </c>
      <c r="C1128" s="1">
        <f t="shared" si="440"/>
        <v>10346</v>
      </c>
      <c r="D1128" s="7">
        <f>RANK(N1128,(N1128:P1128,Q1128:AE1128))</f>
        <v>2</v>
      </c>
      <c r="E1128" s="7">
        <f>RANK(O1128,(N1128:P1128,Q1128:AE1128))</f>
        <v>1</v>
      </c>
      <c r="F1128" s="7">
        <f>IF(P1128&gt;0,RANK(P1128,(N1128:P1128,Q1128:AE1128)),0)</f>
        <v>3</v>
      </c>
      <c r="G1128" s="1">
        <f t="shared" si="441"/>
        <v>2054</v>
      </c>
      <c r="H1128" s="2">
        <f t="shared" si="439"/>
        <v>0.19853083317224049</v>
      </c>
      <c r="I1128" s="2"/>
      <c r="J1128" s="2">
        <f t="shared" si="442"/>
        <v>0.30233906823893292</v>
      </c>
      <c r="K1128" s="2">
        <f t="shared" si="443"/>
        <v>0.50086990141117338</v>
      </c>
      <c r="L1128" s="2">
        <f t="shared" si="444"/>
        <v>0.16943746375410787</v>
      </c>
      <c r="M1128" s="2">
        <f t="shared" si="445"/>
        <v>2.7353566595785889E-2</v>
      </c>
      <c r="N1128" s="1">
        <v>3128</v>
      </c>
      <c r="O1128" s="1">
        <v>5182</v>
      </c>
      <c r="P1128" s="1">
        <v>1753</v>
      </c>
      <c r="Q1128" s="1">
        <v>150</v>
      </c>
      <c r="S1128" s="1">
        <v>54</v>
      </c>
      <c r="U1128" s="1">
        <v>23</v>
      </c>
      <c r="W1128" s="1">
        <v>54</v>
      </c>
      <c r="AA1128" s="1">
        <v>2</v>
      </c>
      <c r="AG1128" s="7">
        <f>IF(Q1128&gt;0,RANK(Q1128,(N1128:P1128,Q1128:AE1128)),0)</f>
        <v>4</v>
      </c>
      <c r="AH1128" s="7">
        <f>IF(R1128&gt;0,RANK(R1128,(N1128:P1128,Q1128:AE1128)),0)</f>
        <v>0</v>
      </c>
      <c r="AI1128" s="7">
        <f>IF(T1128&gt;0,RANK(T1128,(N1128:P1128,Q1128:AE1128)),0)</f>
        <v>0</v>
      </c>
      <c r="AJ1128" s="7">
        <f>IF(S1128&gt;0,RANK(S1128,(N1128:P1128,Q1128:AE1128)),0)</f>
        <v>5</v>
      </c>
      <c r="AK1128" s="2">
        <f t="shared" si="446"/>
        <v>1.4498356852890006E-2</v>
      </c>
      <c r="AL1128" s="2">
        <f t="shared" si="447"/>
        <v>0</v>
      </c>
      <c r="AM1128" s="2">
        <f t="shared" si="448"/>
        <v>0</v>
      </c>
      <c r="AN1128" s="2">
        <f t="shared" si="449"/>
        <v>5.219408467040402E-3</v>
      </c>
      <c r="AP1128" t="s">
        <v>1899</v>
      </c>
      <c r="AQ1128" t="s">
        <v>187</v>
      </c>
      <c r="AT1128" s="104">
        <v>27</v>
      </c>
      <c r="AU1128" s="102">
        <v>93</v>
      </c>
      <c r="AV1128" s="108">
        <f t="shared" si="450"/>
        <v>27093</v>
      </c>
      <c r="AX1128" s="7" t="s">
        <v>538</v>
      </c>
    </row>
    <row r="1129" spans="1:50" hidden="1" outlineLevel="1">
      <c r="A1129" t="s">
        <v>2716</v>
      </c>
      <c r="B1129" t="s">
        <v>187</v>
      </c>
      <c r="C1129" s="1">
        <f t="shared" si="440"/>
        <v>10172</v>
      </c>
      <c r="D1129" s="7">
        <f>RANK(N1129,(N1129:P1129,Q1129:AE1129))</f>
        <v>2</v>
      </c>
      <c r="E1129" s="7">
        <f>RANK(O1129,(N1129:P1129,Q1129:AE1129))</f>
        <v>1</v>
      </c>
      <c r="F1129" s="7">
        <f>IF(P1129&gt;0,RANK(P1129,(N1129:P1129,Q1129:AE1129)),0)</f>
        <v>3</v>
      </c>
      <c r="G1129" s="1">
        <f t="shared" si="441"/>
        <v>1985</v>
      </c>
      <c r="H1129" s="2">
        <f t="shared" si="439"/>
        <v>0.19514353126228864</v>
      </c>
      <c r="I1129" s="2"/>
      <c r="J1129" s="2">
        <f t="shared" si="442"/>
        <v>0.31508061344868266</v>
      </c>
      <c r="K1129" s="2">
        <f t="shared" si="443"/>
        <v>0.51022414471097133</v>
      </c>
      <c r="L1129" s="2">
        <f t="shared" si="444"/>
        <v>0.14844671647660243</v>
      </c>
      <c r="M1129" s="2">
        <f t="shared" si="445"/>
        <v>2.6248525363743586E-2</v>
      </c>
      <c r="N1129" s="1">
        <v>3205</v>
      </c>
      <c r="O1129" s="1">
        <v>5190</v>
      </c>
      <c r="P1129" s="1">
        <v>1510</v>
      </c>
      <c r="Q1129" s="1">
        <v>170</v>
      </c>
      <c r="S1129" s="1">
        <v>18</v>
      </c>
      <c r="U1129" s="1">
        <v>14</v>
      </c>
      <c r="W1129" s="1">
        <v>62</v>
      </c>
      <c r="AA1129" s="1">
        <v>3</v>
      </c>
      <c r="AG1129" s="7">
        <f>IF(Q1129&gt;0,RANK(Q1129,(N1129:P1129,Q1129:AE1129)),0)</f>
        <v>4</v>
      </c>
      <c r="AH1129" s="7">
        <f>IF(R1129&gt;0,RANK(R1129,(N1129:P1129,Q1129:AE1129)),0)</f>
        <v>0</v>
      </c>
      <c r="AI1129" s="7">
        <f>IF(T1129&gt;0,RANK(T1129,(N1129:P1129,Q1129:AE1129)),0)</f>
        <v>0</v>
      </c>
      <c r="AJ1129" s="7">
        <f>IF(S1129&gt;0,RANK(S1129,(N1129:P1129,Q1129:AE1129)),0)</f>
        <v>6</v>
      </c>
      <c r="AK1129" s="2">
        <f t="shared" si="446"/>
        <v>1.6712544239087693E-2</v>
      </c>
      <c r="AL1129" s="2">
        <f t="shared" si="447"/>
        <v>0</v>
      </c>
      <c r="AM1129" s="2">
        <f t="shared" si="448"/>
        <v>0</v>
      </c>
      <c r="AN1129" s="2">
        <f t="shared" si="449"/>
        <v>1.7695635076681085E-3</v>
      </c>
      <c r="AP1129" t="s">
        <v>2716</v>
      </c>
      <c r="AQ1129" t="s">
        <v>187</v>
      </c>
      <c r="AT1129" s="104">
        <v>27</v>
      </c>
      <c r="AU1129" s="102">
        <v>95</v>
      </c>
      <c r="AV1129" s="108">
        <f t="shared" si="450"/>
        <v>27095</v>
      </c>
      <c r="AX1129" s="7" t="s">
        <v>538</v>
      </c>
    </row>
    <row r="1130" spans="1:50" hidden="1" outlineLevel="1">
      <c r="A1130" t="s">
        <v>1809</v>
      </c>
      <c r="B1130" t="s">
        <v>187</v>
      </c>
      <c r="C1130" s="1">
        <f t="shared" si="440"/>
        <v>14204</v>
      </c>
      <c r="D1130" s="7">
        <f>RANK(N1130,(N1130:P1130,Q1130:AE1130))</f>
        <v>2</v>
      </c>
      <c r="E1130" s="7">
        <f>RANK(O1130,(N1130:P1130,Q1130:AE1130))</f>
        <v>1</v>
      </c>
      <c r="F1130" s="7">
        <f>IF(P1130&gt;0,RANK(P1130,(N1130:P1130,Q1130:AE1130)),0)</f>
        <v>3</v>
      </c>
      <c r="G1130" s="1">
        <f t="shared" si="441"/>
        <v>3853</v>
      </c>
      <c r="H1130" s="2">
        <f t="shared" si="439"/>
        <v>0.27126161644607155</v>
      </c>
      <c r="I1130" s="2"/>
      <c r="J1130" s="2">
        <f t="shared" si="442"/>
        <v>0.28055477330329487</v>
      </c>
      <c r="K1130" s="2">
        <f t="shared" si="443"/>
        <v>0.55181638974936642</v>
      </c>
      <c r="L1130" s="2">
        <f t="shared" si="444"/>
        <v>0.1417910447761194</v>
      </c>
      <c r="M1130" s="2">
        <f t="shared" si="445"/>
        <v>2.5837792171219259E-2</v>
      </c>
      <c r="N1130" s="1">
        <v>3985</v>
      </c>
      <c r="O1130" s="1">
        <v>7838</v>
      </c>
      <c r="P1130" s="1">
        <v>2014</v>
      </c>
      <c r="Q1130" s="1">
        <v>219</v>
      </c>
      <c r="S1130" s="1">
        <v>29</v>
      </c>
      <c r="U1130" s="1">
        <v>39</v>
      </c>
      <c r="W1130" s="1">
        <v>80</v>
      </c>
      <c r="AA1130" s="1">
        <v>0</v>
      </c>
      <c r="AG1130" s="7">
        <f>IF(Q1130&gt;0,RANK(Q1130,(N1130:P1130,Q1130:AE1130)),0)</f>
        <v>4</v>
      </c>
      <c r="AH1130" s="7">
        <f>IF(R1130&gt;0,RANK(R1130,(N1130:P1130,Q1130:AE1130)),0)</f>
        <v>0</v>
      </c>
      <c r="AI1130" s="7">
        <f>IF(T1130&gt;0,RANK(T1130,(N1130:P1130,Q1130:AE1130)),0)</f>
        <v>0</v>
      </c>
      <c r="AJ1130" s="7">
        <f>IF(S1130&gt;0,RANK(S1130,(N1130:P1130,Q1130:AE1130)),0)</f>
        <v>7</v>
      </c>
      <c r="AK1130" s="2">
        <f t="shared" si="446"/>
        <v>1.541819205857505E-2</v>
      </c>
      <c r="AL1130" s="2">
        <f t="shared" si="447"/>
        <v>0</v>
      </c>
      <c r="AM1130" s="2">
        <f t="shared" si="448"/>
        <v>0</v>
      </c>
      <c r="AN1130" s="2">
        <f t="shared" si="449"/>
        <v>2.0416784004505771E-3</v>
      </c>
      <c r="AP1130" t="s">
        <v>1809</v>
      </c>
      <c r="AQ1130" t="s">
        <v>187</v>
      </c>
      <c r="AT1130" s="104">
        <v>27</v>
      </c>
      <c r="AU1130" s="102">
        <v>97</v>
      </c>
      <c r="AV1130" s="108">
        <f t="shared" si="450"/>
        <v>27097</v>
      </c>
      <c r="AX1130" s="7" t="s">
        <v>538</v>
      </c>
    </row>
    <row r="1131" spans="1:50" hidden="1" outlineLevel="1">
      <c r="A1131" t="s">
        <v>1109</v>
      </c>
      <c r="B1131" t="s">
        <v>187</v>
      </c>
      <c r="C1131" s="1">
        <f t="shared" si="440"/>
        <v>16162</v>
      </c>
      <c r="D1131" s="7">
        <f>RANK(N1131,(N1131:P1131,Q1131:AE1131))</f>
        <v>3</v>
      </c>
      <c r="E1131" s="7">
        <f>RANK(O1131,(N1131:P1131,Q1131:AE1131))</f>
        <v>2</v>
      </c>
      <c r="F1131" s="7">
        <f>IF(P1131&gt;0,RANK(P1131,(N1131:P1131,Q1131:AE1131)),0)</f>
        <v>1</v>
      </c>
      <c r="G1131" s="1">
        <f t="shared" si="441"/>
        <v>2219</v>
      </c>
      <c r="H1131" s="2">
        <f t="shared" si="439"/>
        <v>0.13729736418760055</v>
      </c>
      <c r="I1131" s="2"/>
      <c r="J1131" s="2">
        <f t="shared" si="442"/>
        <v>0.26983046652642001</v>
      </c>
      <c r="K1131" s="2">
        <f t="shared" si="443"/>
        <v>0.2880831580249969</v>
      </c>
      <c r="L1131" s="2">
        <f t="shared" si="444"/>
        <v>0.42538052221259748</v>
      </c>
      <c r="M1131" s="2">
        <f t="shared" si="445"/>
        <v>1.6705853235985668E-2</v>
      </c>
      <c r="N1131" s="1">
        <v>4361</v>
      </c>
      <c r="O1131" s="1">
        <v>4656</v>
      </c>
      <c r="P1131" s="1">
        <v>6875</v>
      </c>
      <c r="Q1131" s="1">
        <v>177</v>
      </c>
      <c r="S1131" s="1">
        <v>12</v>
      </c>
      <c r="U1131" s="1">
        <v>21</v>
      </c>
      <c r="W1131" s="1">
        <v>52</v>
      </c>
      <c r="AA1131" s="1">
        <v>8</v>
      </c>
      <c r="AG1131" s="7">
        <f>IF(Q1131&gt;0,RANK(Q1131,(N1131:P1131,Q1131:AE1131)),0)</f>
        <v>4</v>
      </c>
      <c r="AH1131" s="7">
        <f>IF(R1131&gt;0,RANK(R1131,(N1131:P1131,Q1131:AE1131)),0)</f>
        <v>0</v>
      </c>
      <c r="AI1131" s="7">
        <f>IF(T1131&gt;0,RANK(T1131,(N1131:P1131,Q1131:AE1131)),0)</f>
        <v>0</v>
      </c>
      <c r="AJ1131" s="7">
        <f>IF(S1131&gt;0,RANK(S1131,(N1131:P1131,Q1131:AE1131)),0)</f>
        <v>7</v>
      </c>
      <c r="AK1131" s="2">
        <f t="shared" si="446"/>
        <v>1.0951614899146145E-2</v>
      </c>
      <c r="AL1131" s="2">
        <f t="shared" si="447"/>
        <v>0</v>
      </c>
      <c r="AM1131" s="2">
        <f t="shared" si="448"/>
        <v>0</v>
      </c>
      <c r="AN1131" s="2">
        <f t="shared" si="449"/>
        <v>7.4248236604380641E-4</v>
      </c>
      <c r="AP1131" t="s">
        <v>1109</v>
      </c>
      <c r="AQ1131" t="s">
        <v>187</v>
      </c>
      <c r="AT1131" s="104">
        <v>27</v>
      </c>
      <c r="AU1131" s="102">
        <v>99</v>
      </c>
      <c r="AV1131" s="108">
        <f t="shared" si="450"/>
        <v>27099</v>
      </c>
      <c r="AX1131" s="7" t="s">
        <v>538</v>
      </c>
    </row>
    <row r="1132" spans="1:50" hidden="1" outlineLevel="1">
      <c r="A1132" t="s">
        <v>1626</v>
      </c>
      <c r="B1132" t="s">
        <v>187</v>
      </c>
      <c r="C1132" s="1">
        <f t="shared" si="440"/>
        <v>4636</v>
      </c>
      <c r="D1132" s="7">
        <f>RANK(N1132,(N1132:P1132,Q1132:AE1132))</f>
        <v>2</v>
      </c>
      <c r="E1132" s="7">
        <f>RANK(O1132,(N1132:P1132,Q1132:AE1132))</f>
        <v>1</v>
      </c>
      <c r="F1132" s="7">
        <f>IF(P1132&gt;0,RANK(P1132,(N1132:P1132,Q1132:AE1132)),0)</f>
        <v>3</v>
      </c>
      <c r="G1132" s="1">
        <f t="shared" si="441"/>
        <v>312</v>
      </c>
      <c r="H1132" s="2">
        <f t="shared" si="439"/>
        <v>6.7299396031061262E-2</v>
      </c>
      <c r="I1132" s="2"/>
      <c r="J1132" s="2">
        <f t="shared" si="442"/>
        <v>0.37316652286453839</v>
      </c>
      <c r="K1132" s="2">
        <f t="shared" si="443"/>
        <v>0.44046591889559966</v>
      </c>
      <c r="L1132" s="2">
        <f t="shared" si="444"/>
        <v>0.15832614322691976</v>
      </c>
      <c r="M1132" s="2">
        <f t="shared" si="445"/>
        <v>2.8041415012942134E-2</v>
      </c>
      <c r="N1132" s="1">
        <v>1730</v>
      </c>
      <c r="O1132" s="1">
        <v>2042</v>
      </c>
      <c r="P1132" s="1">
        <v>734</v>
      </c>
      <c r="Q1132" s="1">
        <v>66</v>
      </c>
      <c r="S1132" s="1">
        <v>11</v>
      </c>
      <c r="U1132" s="1">
        <v>15</v>
      </c>
      <c r="W1132" s="1">
        <v>36</v>
      </c>
      <c r="AA1132" s="1">
        <v>2</v>
      </c>
      <c r="AG1132" s="7">
        <f>IF(Q1132&gt;0,RANK(Q1132,(N1132:P1132,Q1132:AE1132)),0)</f>
        <v>4</v>
      </c>
      <c r="AH1132" s="7">
        <f>IF(R1132&gt;0,RANK(R1132,(N1132:P1132,Q1132:AE1132)),0)</f>
        <v>0</v>
      </c>
      <c r="AI1132" s="7">
        <f>IF(T1132&gt;0,RANK(T1132,(N1132:P1132,Q1132:AE1132)),0)</f>
        <v>0</v>
      </c>
      <c r="AJ1132" s="7">
        <f>IF(S1132&gt;0,RANK(S1132,(N1132:P1132,Q1132:AE1132)),0)</f>
        <v>7</v>
      </c>
      <c r="AK1132" s="2">
        <f t="shared" si="446"/>
        <v>1.4236410698878344E-2</v>
      </c>
      <c r="AL1132" s="2">
        <f t="shared" si="447"/>
        <v>0</v>
      </c>
      <c r="AM1132" s="2">
        <f t="shared" si="448"/>
        <v>0</v>
      </c>
      <c r="AN1132" s="2">
        <f t="shared" si="449"/>
        <v>2.3727351164797238E-3</v>
      </c>
      <c r="AP1132" t="s">
        <v>1626</v>
      </c>
      <c r="AQ1132" t="s">
        <v>187</v>
      </c>
      <c r="AT1132" s="104">
        <v>27</v>
      </c>
      <c r="AU1132" s="102">
        <v>101</v>
      </c>
      <c r="AV1132" s="108">
        <f t="shared" si="450"/>
        <v>27101</v>
      </c>
      <c r="AX1132" s="7" t="s">
        <v>538</v>
      </c>
    </row>
    <row r="1133" spans="1:50" hidden="1" outlineLevel="1">
      <c r="A1133" t="s">
        <v>1964</v>
      </c>
      <c r="B1133" t="s">
        <v>187</v>
      </c>
      <c r="C1133" s="1">
        <f t="shared" si="440"/>
        <v>14460</v>
      </c>
      <c r="D1133" s="7">
        <f>RANK(N1133,(N1133:P1133,Q1133:AE1133))</f>
        <v>2</v>
      </c>
      <c r="E1133" s="7">
        <f>RANK(O1133,(N1133:P1133,Q1133:AE1133))</f>
        <v>1</v>
      </c>
      <c r="F1133" s="7">
        <f>IF(P1133&gt;0,RANK(P1133,(N1133:P1133,Q1133:AE1133)),0)</f>
        <v>3</v>
      </c>
      <c r="G1133" s="1">
        <f t="shared" si="441"/>
        <v>1576</v>
      </c>
      <c r="H1133" s="2">
        <f t="shared" si="439"/>
        <v>0.10899031811894883</v>
      </c>
      <c r="I1133" s="2"/>
      <c r="J1133" s="2">
        <f t="shared" si="442"/>
        <v>0.29094052558782851</v>
      </c>
      <c r="K1133" s="2">
        <f t="shared" si="443"/>
        <v>0.39993084370677734</v>
      </c>
      <c r="L1133" s="2">
        <f t="shared" si="444"/>
        <v>0.28644536652835406</v>
      </c>
      <c r="M1133" s="2">
        <f t="shared" si="445"/>
        <v>2.268326417704003E-2</v>
      </c>
      <c r="N1133" s="1">
        <v>4207</v>
      </c>
      <c r="O1133" s="1">
        <v>5783</v>
      </c>
      <c r="P1133" s="1">
        <v>4142</v>
      </c>
      <c r="Q1133" s="1">
        <v>267</v>
      </c>
      <c r="S1133" s="1">
        <v>6</v>
      </c>
      <c r="U1133" s="1">
        <v>15</v>
      </c>
      <c r="W1133" s="1">
        <v>38</v>
      </c>
      <c r="AA1133" s="1">
        <v>2</v>
      </c>
      <c r="AG1133" s="7">
        <f>IF(Q1133&gt;0,RANK(Q1133,(N1133:P1133,Q1133:AE1133)),0)</f>
        <v>4</v>
      </c>
      <c r="AH1133" s="7">
        <f>IF(R1133&gt;0,RANK(R1133,(N1133:P1133,Q1133:AE1133)),0)</f>
        <v>0</v>
      </c>
      <c r="AI1133" s="7">
        <f>IF(T1133&gt;0,RANK(T1133,(N1133:P1133,Q1133:AE1133)),0)</f>
        <v>0</v>
      </c>
      <c r="AJ1133" s="7">
        <f>IF(S1133&gt;0,RANK(S1133,(N1133:P1133,Q1133:AE1133)),0)</f>
        <v>7</v>
      </c>
      <c r="AK1133" s="2">
        <f t="shared" si="446"/>
        <v>1.8464730290456432E-2</v>
      </c>
      <c r="AL1133" s="2">
        <f t="shared" si="447"/>
        <v>0</v>
      </c>
      <c r="AM1133" s="2">
        <f t="shared" si="448"/>
        <v>0</v>
      </c>
      <c r="AN1133" s="2">
        <f t="shared" si="449"/>
        <v>4.1493775933609957E-4</v>
      </c>
      <c r="AP1133" t="s">
        <v>1964</v>
      </c>
      <c r="AQ1133" t="s">
        <v>187</v>
      </c>
      <c r="AT1133" s="104">
        <v>27</v>
      </c>
      <c r="AU1133" s="102">
        <v>103</v>
      </c>
      <c r="AV1133" s="108">
        <f t="shared" si="450"/>
        <v>27103</v>
      </c>
      <c r="AX1133" s="7" t="s">
        <v>538</v>
      </c>
    </row>
    <row r="1134" spans="1:50" hidden="1" outlineLevel="1">
      <c r="A1134" t="s">
        <v>1705</v>
      </c>
      <c r="B1134" t="s">
        <v>187</v>
      </c>
      <c r="C1134" s="1">
        <f t="shared" si="440"/>
        <v>8341</v>
      </c>
      <c r="D1134" s="7">
        <f>RANK(N1134,(N1134:P1134,Q1134:AE1134))</f>
        <v>2</v>
      </c>
      <c r="E1134" s="7">
        <f>RANK(O1134,(N1134:P1134,Q1134:AE1134))</f>
        <v>1</v>
      </c>
      <c r="F1134" s="7">
        <f>IF(P1134&gt;0,RANK(P1134,(N1134:P1134,Q1134:AE1134)),0)</f>
        <v>3</v>
      </c>
      <c r="G1134" s="1">
        <f t="shared" si="441"/>
        <v>603</v>
      </c>
      <c r="H1134" s="2">
        <f t="shared" si="439"/>
        <v>7.2293489989209925E-2</v>
      </c>
      <c r="I1134" s="2"/>
      <c r="J1134" s="2">
        <f t="shared" si="442"/>
        <v>0.37549454501858293</v>
      </c>
      <c r="K1134" s="2">
        <f t="shared" si="443"/>
        <v>0.44778803500779285</v>
      </c>
      <c r="L1134" s="2">
        <f t="shared" si="444"/>
        <v>0.15154058266394918</v>
      </c>
      <c r="M1134" s="2">
        <f t="shared" si="445"/>
        <v>2.5176837309675043E-2</v>
      </c>
      <c r="N1134" s="1">
        <v>3132</v>
      </c>
      <c r="O1134" s="1">
        <v>3735</v>
      </c>
      <c r="P1134" s="1">
        <v>1264</v>
      </c>
      <c r="Q1134" s="1">
        <v>107</v>
      </c>
      <c r="S1134" s="1">
        <v>16</v>
      </c>
      <c r="U1134" s="1">
        <v>35</v>
      </c>
      <c r="W1134" s="1">
        <v>44</v>
      </c>
      <c r="AA1134" s="1">
        <v>8</v>
      </c>
      <c r="AG1134" s="7">
        <f>IF(Q1134&gt;0,RANK(Q1134,(N1134:P1134,Q1134:AE1134)),0)</f>
        <v>4</v>
      </c>
      <c r="AH1134" s="7">
        <f>IF(R1134&gt;0,RANK(R1134,(N1134:P1134,Q1134:AE1134)),0)</f>
        <v>0</v>
      </c>
      <c r="AI1134" s="7">
        <f>IF(T1134&gt;0,RANK(T1134,(N1134:P1134,Q1134:AE1134)),0)</f>
        <v>0</v>
      </c>
      <c r="AJ1134" s="7">
        <f>IF(S1134&gt;0,RANK(S1134,(N1134:P1134,Q1134:AE1134)),0)</f>
        <v>7</v>
      </c>
      <c r="AK1134" s="2">
        <f t="shared" si="446"/>
        <v>1.2828198057786837E-2</v>
      </c>
      <c r="AL1134" s="2">
        <f t="shared" si="447"/>
        <v>0</v>
      </c>
      <c r="AM1134" s="2">
        <f t="shared" si="448"/>
        <v>0</v>
      </c>
      <c r="AN1134" s="2">
        <f t="shared" si="449"/>
        <v>1.9182352235942932E-3</v>
      </c>
      <c r="AP1134" t="s">
        <v>1705</v>
      </c>
      <c r="AQ1134" t="s">
        <v>187</v>
      </c>
      <c r="AT1134" s="104">
        <v>27</v>
      </c>
      <c r="AU1134" s="102">
        <v>105</v>
      </c>
      <c r="AV1134" s="108">
        <f t="shared" si="450"/>
        <v>27105</v>
      </c>
      <c r="AX1134" s="7" t="s">
        <v>538</v>
      </c>
    </row>
    <row r="1135" spans="1:50" hidden="1" outlineLevel="1">
      <c r="A1135" t="s">
        <v>1543</v>
      </c>
      <c r="B1135" t="s">
        <v>187</v>
      </c>
      <c r="C1135" s="1">
        <f t="shared" si="440"/>
        <v>3332</v>
      </c>
      <c r="D1135" s="7">
        <f>RANK(N1135,(N1135:P1135,Q1135:AE1135))</f>
        <v>1</v>
      </c>
      <c r="E1135" s="7">
        <f>RANK(O1135,(N1135:P1135,Q1135:AE1135))</f>
        <v>2</v>
      </c>
      <c r="F1135" s="7">
        <f>IF(P1135&gt;0,RANK(P1135,(N1135:P1135,Q1135:AE1135)),0)</f>
        <v>3</v>
      </c>
      <c r="G1135" s="1">
        <f t="shared" si="441"/>
        <v>828</v>
      </c>
      <c r="H1135" s="2">
        <f t="shared" si="439"/>
        <v>0.24849939975990396</v>
      </c>
      <c r="I1135" s="2"/>
      <c r="J1135" s="2">
        <f t="shared" si="442"/>
        <v>0.57653061224489799</v>
      </c>
      <c r="K1135" s="2">
        <f t="shared" si="443"/>
        <v>0.32803121248499401</v>
      </c>
      <c r="L1135" s="2">
        <f t="shared" si="444"/>
        <v>8.3733493397358943E-2</v>
      </c>
      <c r="M1135" s="2">
        <f t="shared" si="445"/>
        <v>1.1704681872749062E-2</v>
      </c>
      <c r="N1135" s="1">
        <v>1921</v>
      </c>
      <c r="O1135" s="1">
        <v>1093</v>
      </c>
      <c r="P1135" s="1">
        <v>279</v>
      </c>
      <c r="Q1135" s="1">
        <v>22</v>
      </c>
      <c r="S1135" s="1">
        <v>5</v>
      </c>
      <c r="U1135" s="1">
        <v>5</v>
      </c>
      <c r="W1135" s="1">
        <v>5</v>
      </c>
      <c r="AA1135" s="1">
        <v>2</v>
      </c>
      <c r="AG1135" s="7">
        <f>IF(Q1135&gt;0,RANK(Q1135,(N1135:P1135,Q1135:AE1135)),0)</f>
        <v>4</v>
      </c>
      <c r="AH1135" s="7">
        <f>IF(R1135&gt;0,RANK(R1135,(N1135:P1135,Q1135:AE1135)),0)</f>
        <v>0</v>
      </c>
      <c r="AI1135" s="7">
        <f>IF(T1135&gt;0,RANK(T1135,(N1135:P1135,Q1135:AE1135)),0)</f>
        <v>0</v>
      </c>
      <c r="AJ1135" s="7">
        <f>IF(S1135&gt;0,RANK(S1135,(N1135:P1135,Q1135:AE1135)),0)</f>
        <v>5</v>
      </c>
      <c r="AK1135" s="2">
        <f t="shared" si="446"/>
        <v>6.6026410564225691E-3</v>
      </c>
      <c r="AL1135" s="2">
        <f t="shared" si="447"/>
        <v>0</v>
      </c>
      <c r="AM1135" s="2">
        <f t="shared" si="448"/>
        <v>0</v>
      </c>
      <c r="AN1135" s="2">
        <f t="shared" si="449"/>
        <v>1.5006002400960385E-3</v>
      </c>
      <c r="AP1135" t="s">
        <v>1543</v>
      </c>
      <c r="AQ1135" t="s">
        <v>187</v>
      </c>
      <c r="AT1135" s="104">
        <v>27</v>
      </c>
      <c r="AU1135" s="102">
        <v>107</v>
      </c>
      <c r="AV1135" s="108">
        <f t="shared" si="450"/>
        <v>27107</v>
      </c>
      <c r="AX1135" s="7" t="s">
        <v>538</v>
      </c>
    </row>
    <row r="1136" spans="1:50" hidden="1" outlineLevel="1">
      <c r="A1136" t="s">
        <v>1544</v>
      </c>
      <c r="B1136" t="s">
        <v>187</v>
      </c>
      <c r="C1136" s="1">
        <f t="shared" si="440"/>
        <v>53038</v>
      </c>
      <c r="D1136" s="7">
        <f>RANK(N1136,(N1136:P1136,Q1136:AE1136))</f>
        <v>3</v>
      </c>
      <c r="E1136" s="7">
        <f>RANK(O1136,(N1136:P1136,Q1136:AE1136))</f>
        <v>2</v>
      </c>
      <c r="F1136" s="7">
        <f>IF(P1136&gt;0,RANK(P1136,(N1136:P1136,Q1136:AE1136)),0)</f>
        <v>1</v>
      </c>
      <c r="G1136" s="1">
        <f t="shared" si="441"/>
        <v>15</v>
      </c>
      <c r="H1136" s="2">
        <f t="shared" si="439"/>
        <v>2.828160941211961E-4</v>
      </c>
      <c r="I1136" s="2"/>
      <c r="J1136" s="2">
        <f t="shared" si="442"/>
        <v>0.19717938082129793</v>
      </c>
      <c r="K1136" s="2">
        <f t="shared" si="443"/>
        <v>0.39384969267317771</v>
      </c>
      <c r="L1136" s="2">
        <f t="shared" si="444"/>
        <v>0.39413250876729894</v>
      </c>
      <c r="M1136" s="2">
        <f t="shared" si="445"/>
        <v>1.4838417738225418E-2</v>
      </c>
      <c r="N1136" s="1">
        <v>10458</v>
      </c>
      <c r="O1136" s="1">
        <v>20889</v>
      </c>
      <c r="P1136" s="1">
        <v>20904</v>
      </c>
      <c r="Q1136" s="1">
        <v>588</v>
      </c>
      <c r="S1136" s="1">
        <v>36</v>
      </c>
      <c r="U1136" s="1">
        <v>42</v>
      </c>
      <c r="W1136" s="1">
        <v>95</v>
      </c>
      <c r="AA1136" s="1">
        <v>26</v>
      </c>
      <c r="AG1136" s="7">
        <f>IF(Q1136&gt;0,RANK(Q1136,(N1136:P1136,Q1136:AE1136)),0)</f>
        <v>4</v>
      </c>
      <c r="AH1136" s="7">
        <f>IF(R1136&gt;0,RANK(R1136,(N1136:P1136,Q1136:AE1136)),0)</f>
        <v>0</v>
      </c>
      <c r="AI1136" s="7">
        <f>IF(T1136&gt;0,RANK(T1136,(N1136:P1136,Q1136:AE1136)),0)</f>
        <v>0</v>
      </c>
      <c r="AJ1136" s="7">
        <f>IF(S1136&gt;0,RANK(S1136,(N1136:P1136,Q1136:AE1136)),0)</f>
        <v>7</v>
      </c>
      <c r="AK1136" s="2">
        <f t="shared" si="446"/>
        <v>1.1086390889550888E-2</v>
      </c>
      <c r="AL1136" s="2">
        <f t="shared" si="447"/>
        <v>0</v>
      </c>
      <c r="AM1136" s="2">
        <f t="shared" si="448"/>
        <v>0</v>
      </c>
      <c r="AN1136" s="2">
        <f t="shared" si="449"/>
        <v>6.7875862589087072E-4</v>
      </c>
      <c r="AP1136" t="s">
        <v>1544</v>
      </c>
      <c r="AQ1136" t="s">
        <v>187</v>
      </c>
      <c r="AT1136" s="104">
        <v>27</v>
      </c>
      <c r="AU1136" s="102">
        <v>109</v>
      </c>
      <c r="AV1136" s="108">
        <f t="shared" si="450"/>
        <v>27109</v>
      </c>
      <c r="AX1136" s="7" t="s">
        <v>538</v>
      </c>
    </row>
    <row r="1137" spans="1:50" hidden="1" outlineLevel="1">
      <c r="A1137" t="s">
        <v>1545</v>
      </c>
      <c r="B1137" t="s">
        <v>187</v>
      </c>
      <c r="C1137" s="1">
        <f t="shared" si="440"/>
        <v>26052</v>
      </c>
      <c r="D1137" s="7">
        <f>RANK(N1137,(N1137:P1137,Q1137:AE1137))</f>
        <v>2</v>
      </c>
      <c r="E1137" s="7">
        <f>RANK(O1137,(N1137:P1137,Q1137:AE1137))</f>
        <v>1</v>
      </c>
      <c r="F1137" s="7">
        <f>IF(P1137&gt;0,RANK(P1137,(N1137:P1137,Q1137:AE1137)),0)</f>
        <v>3</v>
      </c>
      <c r="G1137" s="1">
        <f t="shared" si="441"/>
        <v>4575</v>
      </c>
      <c r="H1137" s="2">
        <f t="shared" si="439"/>
        <v>0.17561031782588668</v>
      </c>
      <c r="I1137" s="2"/>
      <c r="J1137" s="2">
        <f t="shared" si="442"/>
        <v>0.34933978197451249</v>
      </c>
      <c r="K1137" s="2">
        <f t="shared" si="443"/>
        <v>0.52495009980039919</v>
      </c>
      <c r="L1137" s="2">
        <f t="shared" si="444"/>
        <v>0.10594196222938738</v>
      </c>
      <c r="M1137" s="2">
        <f t="shared" si="445"/>
        <v>1.9768155995700878E-2</v>
      </c>
      <c r="N1137" s="1">
        <v>9101</v>
      </c>
      <c r="O1137" s="1">
        <v>13676</v>
      </c>
      <c r="P1137" s="1">
        <v>2760</v>
      </c>
      <c r="Q1137" s="1">
        <v>324</v>
      </c>
      <c r="S1137" s="1">
        <v>22</v>
      </c>
      <c r="U1137" s="1">
        <v>37</v>
      </c>
      <c r="W1137" s="1">
        <v>107</v>
      </c>
      <c r="AA1137" s="1">
        <v>25</v>
      </c>
      <c r="AG1137" s="7">
        <f>IF(Q1137&gt;0,RANK(Q1137,(N1137:P1137,Q1137:AE1137)),0)</f>
        <v>4</v>
      </c>
      <c r="AH1137" s="7">
        <f>IF(R1137&gt;0,RANK(R1137,(N1137:P1137,Q1137:AE1137)),0)</f>
        <v>0</v>
      </c>
      <c r="AI1137" s="7">
        <f>IF(T1137&gt;0,RANK(T1137,(N1137:P1137,Q1137:AE1137)),0)</f>
        <v>0</v>
      </c>
      <c r="AJ1137" s="7">
        <f>IF(S1137&gt;0,RANK(S1137,(N1137:P1137,Q1137:AE1137)),0)</f>
        <v>8</v>
      </c>
      <c r="AK1137" s="2">
        <f t="shared" si="446"/>
        <v>1.243666513127591E-2</v>
      </c>
      <c r="AL1137" s="2">
        <f t="shared" si="447"/>
        <v>0</v>
      </c>
      <c r="AM1137" s="2">
        <f t="shared" si="448"/>
        <v>0</v>
      </c>
      <c r="AN1137" s="2">
        <f t="shared" si="449"/>
        <v>8.4446491632120377E-4</v>
      </c>
      <c r="AP1137" t="s">
        <v>1545</v>
      </c>
      <c r="AQ1137" t="s">
        <v>187</v>
      </c>
      <c r="AT1137" s="104">
        <v>27</v>
      </c>
      <c r="AU1137" s="102">
        <v>111</v>
      </c>
      <c r="AV1137" s="108">
        <f t="shared" si="450"/>
        <v>27111</v>
      </c>
      <c r="AX1137" s="7" t="s">
        <v>538</v>
      </c>
    </row>
    <row r="1138" spans="1:50" hidden="1" outlineLevel="1">
      <c r="A1138" t="s">
        <v>2427</v>
      </c>
      <c r="B1138" t="s">
        <v>187</v>
      </c>
      <c r="C1138" s="1">
        <f t="shared" si="440"/>
        <v>5477</v>
      </c>
      <c r="D1138" s="7">
        <f>RANK(N1138,(N1138:P1138,Q1138:AE1138))</f>
        <v>1</v>
      </c>
      <c r="E1138" s="7">
        <f>RANK(O1138,(N1138:P1138,Q1138:AE1138))</f>
        <v>2</v>
      </c>
      <c r="F1138" s="7">
        <f>IF(P1138&gt;0,RANK(P1138,(N1138:P1138,Q1138:AE1138)),0)</f>
        <v>3</v>
      </c>
      <c r="G1138" s="1">
        <f t="shared" si="441"/>
        <v>609</v>
      </c>
      <c r="H1138" s="2">
        <f t="shared" si="439"/>
        <v>0.11119225853569473</v>
      </c>
      <c r="I1138" s="2"/>
      <c r="J1138" s="2">
        <f t="shared" si="442"/>
        <v>0.50009129085265658</v>
      </c>
      <c r="K1138" s="2">
        <f t="shared" si="443"/>
        <v>0.38889903231696182</v>
      </c>
      <c r="L1138" s="2">
        <f t="shared" si="444"/>
        <v>9.2568924593755708E-2</v>
      </c>
      <c r="M1138" s="2">
        <f t="shared" si="445"/>
        <v>1.844075223662589E-2</v>
      </c>
      <c r="N1138" s="1">
        <v>2739</v>
      </c>
      <c r="O1138" s="1">
        <v>2130</v>
      </c>
      <c r="P1138" s="1">
        <v>507</v>
      </c>
      <c r="Q1138" s="1">
        <v>52</v>
      </c>
      <c r="S1138" s="1">
        <v>9</v>
      </c>
      <c r="U1138" s="1">
        <v>8</v>
      </c>
      <c r="W1138" s="1">
        <v>30</v>
      </c>
      <c r="AA1138" s="1">
        <v>2</v>
      </c>
      <c r="AG1138" s="7">
        <f>IF(Q1138&gt;0,RANK(Q1138,(N1138:P1138,Q1138:AE1138)),0)</f>
        <v>4</v>
      </c>
      <c r="AH1138" s="7">
        <f>IF(R1138&gt;0,RANK(R1138,(N1138:P1138,Q1138:AE1138)),0)</f>
        <v>0</v>
      </c>
      <c r="AI1138" s="7">
        <f>IF(T1138&gt;0,RANK(T1138,(N1138:P1138,Q1138:AE1138)),0)</f>
        <v>0</v>
      </c>
      <c r="AJ1138" s="7">
        <f>IF(S1138&gt;0,RANK(S1138,(N1138:P1138,Q1138:AE1138)),0)</f>
        <v>6</v>
      </c>
      <c r="AK1138" s="2">
        <f t="shared" si="446"/>
        <v>9.4942486762826361E-3</v>
      </c>
      <c r="AL1138" s="2">
        <f t="shared" si="447"/>
        <v>0</v>
      </c>
      <c r="AM1138" s="2">
        <f t="shared" si="448"/>
        <v>0</v>
      </c>
      <c r="AN1138" s="2">
        <f t="shared" si="449"/>
        <v>1.6432353478181487E-3</v>
      </c>
      <c r="AP1138" t="s">
        <v>2427</v>
      </c>
      <c r="AQ1138" t="s">
        <v>187</v>
      </c>
      <c r="AT1138" s="104">
        <v>27</v>
      </c>
      <c r="AU1138" s="102">
        <v>113</v>
      </c>
      <c r="AV1138" s="108">
        <f t="shared" si="450"/>
        <v>27113</v>
      </c>
      <c r="AX1138" s="7" t="s">
        <v>538</v>
      </c>
    </row>
    <row r="1139" spans="1:50" hidden="1" outlineLevel="1">
      <c r="A1139" t="s">
        <v>1549</v>
      </c>
      <c r="B1139" t="s">
        <v>187</v>
      </c>
      <c r="C1139" s="1">
        <f t="shared" si="440"/>
        <v>11319</v>
      </c>
      <c r="D1139" s="7">
        <f>RANK(N1139,(N1139:P1139,Q1139:AE1139))</f>
        <v>2</v>
      </c>
      <c r="E1139" s="7">
        <f>RANK(O1139,(N1139:P1139,Q1139:AE1139))</f>
        <v>1</v>
      </c>
      <c r="F1139" s="7">
        <f>IF(P1139&gt;0,RANK(P1139,(N1139:P1139,Q1139:AE1139)),0)</f>
        <v>3</v>
      </c>
      <c r="G1139" s="1">
        <f t="shared" si="441"/>
        <v>438</v>
      </c>
      <c r="H1139" s="2">
        <f t="shared" si="439"/>
        <v>3.8695997879671352E-2</v>
      </c>
      <c r="I1139" s="2"/>
      <c r="J1139" s="2">
        <f t="shared" si="442"/>
        <v>0.3976499690785405</v>
      </c>
      <c r="K1139" s="2">
        <f t="shared" si="443"/>
        <v>0.43634596695821187</v>
      </c>
      <c r="L1139" s="2">
        <f t="shared" si="444"/>
        <v>0.13552433960597227</v>
      </c>
      <c r="M1139" s="2">
        <f t="shared" si="445"/>
        <v>3.0479724357275417E-2</v>
      </c>
      <c r="N1139" s="1">
        <v>4501</v>
      </c>
      <c r="O1139" s="1">
        <v>4939</v>
      </c>
      <c r="P1139" s="1">
        <v>1534</v>
      </c>
      <c r="Q1139" s="1">
        <v>217</v>
      </c>
      <c r="S1139" s="1">
        <v>28</v>
      </c>
      <c r="U1139" s="1">
        <v>22</v>
      </c>
      <c r="W1139" s="1">
        <v>66</v>
      </c>
      <c r="AA1139" s="1">
        <v>12</v>
      </c>
      <c r="AG1139" s="7">
        <f>IF(Q1139&gt;0,RANK(Q1139,(N1139:P1139,Q1139:AE1139)),0)</f>
        <v>4</v>
      </c>
      <c r="AH1139" s="7">
        <f>IF(R1139&gt;0,RANK(R1139,(N1139:P1139,Q1139:AE1139)),0)</f>
        <v>0</v>
      </c>
      <c r="AI1139" s="7">
        <f>IF(T1139&gt;0,RANK(T1139,(N1139:P1139,Q1139:AE1139)),0)</f>
        <v>0</v>
      </c>
      <c r="AJ1139" s="7">
        <f>IF(S1139&gt;0,RANK(S1139,(N1139:P1139,Q1139:AE1139)),0)</f>
        <v>6</v>
      </c>
      <c r="AK1139" s="2">
        <f t="shared" si="446"/>
        <v>1.9171304885590601E-2</v>
      </c>
      <c r="AL1139" s="2">
        <f t="shared" si="447"/>
        <v>0</v>
      </c>
      <c r="AM1139" s="2">
        <f t="shared" si="448"/>
        <v>0</v>
      </c>
      <c r="AN1139" s="2">
        <f t="shared" si="449"/>
        <v>2.4737167594310453E-3</v>
      </c>
      <c r="AP1139" t="s">
        <v>1549</v>
      </c>
      <c r="AQ1139" t="s">
        <v>187</v>
      </c>
      <c r="AT1139" s="104">
        <v>27</v>
      </c>
      <c r="AU1139" s="102">
        <v>115</v>
      </c>
      <c r="AV1139" s="108">
        <f t="shared" si="450"/>
        <v>27115</v>
      </c>
      <c r="AX1139" s="7" t="s">
        <v>538</v>
      </c>
    </row>
    <row r="1140" spans="1:50" hidden="1" outlineLevel="1">
      <c r="A1140" t="s">
        <v>1550</v>
      </c>
      <c r="B1140" t="s">
        <v>187</v>
      </c>
      <c r="C1140" s="1">
        <f t="shared" si="440"/>
        <v>4455</v>
      </c>
      <c r="D1140" s="7">
        <f>RANK(N1140,(N1140:P1140,Q1140:AE1140))</f>
        <v>2</v>
      </c>
      <c r="E1140" s="7">
        <f>RANK(O1140,(N1140:P1140,Q1140:AE1140))</f>
        <v>1</v>
      </c>
      <c r="F1140" s="7">
        <f>IF(P1140&gt;0,RANK(P1140,(N1140:P1140,Q1140:AE1140)),0)</f>
        <v>3</v>
      </c>
      <c r="G1140" s="1">
        <f t="shared" si="441"/>
        <v>698</v>
      </c>
      <c r="H1140" s="2">
        <f t="shared" si="439"/>
        <v>0.15667789001122334</v>
      </c>
      <c r="I1140" s="2"/>
      <c r="J1140" s="2">
        <f t="shared" si="442"/>
        <v>0.3277216610549944</v>
      </c>
      <c r="K1140" s="2">
        <f t="shared" si="443"/>
        <v>0.48439955106621774</v>
      </c>
      <c r="L1140" s="2">
        <f t="shared" si="444"/>
        <v>0.1595959595959596</v>
      </c>
      <c r="M1140" s="2">
        <f t="shared" si="445"/>
        <v>2.8282828282828215E-2</v>
      </c>
      <c r="N1140" s="1">
        <v>1460</v>
      </c>
      <c r="O1140" s="1">
        <v>2158</v>
      </c>
      <c r="P1140" s="1">
        <v>711</v>
      </c>
      <c r="Q1140" s="1">
        <v>73</v>
      </c>
      <c r="S1140" s="1">
        <v>9</v>
      </c>
      <c r="U1140" s="1">
        <v>16</v>
      </c>
      <c r="W1140" s="1">
        <v>26</v>
      </c>
      <c r="AA1140" s="1">
        <v>2</v>
      </c>
      <c r="AG1140" s="7">
        <f>IF(Q1140&gt;0,RANK(Q1140,(N1140:P1140,Q1140:AE1140)),0)</f>
        <v>4</v>
      </c>
      <c r="AH1140" s="7">
        <f>IF(R1140&gt;0,RANK(R1140,(N1140:P1140,Q1140:AE1140)),0)</f>
        <v>0</v>
      </c>
      <c r="AI1140" s="7">
        <f>IF(T1140&gt;0,RANK(T1140,(N1140:P1140,Q1140:AE1140)),0)</f>
        <v>0</v>
      </c>
      <c r="AJ1140" s="7">
        <f>IF(S1140&gt;0,RANK(S1140,(N1140:P1140,Q1140:AE1140)),0)</f>
        <v>7</v>
      </c>
      <c r="AK1140" s="2">
        <f t="shared" si="446"/>
        <v>1.638608305274972E-2</v>
      </c>
      <c r="AL1140" s="2">
        <f t="shared" si="447"/>
        <v>0</v>
      </c>
      <c r="AM1140" s="2">
        <f t="shared" si="448"/>
        <v>0</v>
      </c>
      <c r="AN1140" s="2">
        <f t="shared" si="449"/>
        <v>2.0202020202020202E-3</v>
      </c>
      <c r="AP1140" t="s">
        <v>1550</v>
      </c>
      <c r="AQ1140" t="s">
        <v>187</v>
      </c>
      <c r="AT1140" s="104">
        <v>27</v>
      </c>
      <c r="AU1140" s="102">
        <v>117</v>
      </c>
      <c r="AV1140" s="108">
        <f t="shared" si="450"/>
        <v>27117</v>
      </c>
      <c r="AX1140" s="7" t="s">
        <v>538</v>
      </c>
    </row>
    <row r="1141" spans="1:50" hidden="1" outlineLevel="1">
      <c r="A1141" t="s">
        <v>1579</v>
      </c>
      <c r="B1141" t="s">
        <v>187</v>
      </c>
      <c r="C1141" s="1">
        <f t="shared" si="440"/>
        <v>12673</v>
      </c>
      <c r="D1141" s="7">
        <f>RANK(N1141,(N1141:P1141,Q1141:AE1141))</f>
        <v>1</v>
      </c>
      <c r="E1141" s="7">
        <f>RANK(O1141,(N1141:P1141,Q1141:AE1141))</f>
        <v>2</v>
      </c>
      <c r="F1141" s="7">
        <f>IF(P1141&gt;0,RANK(P1141,(N1141:P1141,Q1141:AE1141)),0)</f>
        <v>3</v>
      </c>
      <c r="G1141" s="1">
        <f t="shared" si="441"/>
        <v>2632</v>
      </c>
      <c r="H1141" s="2">
        <f t="shared" si="439"/>
        <v>0.20768563086877614</v>
      </c>
      <c r="I1141" s="2"/>
      <c r="J1141" s="2">
        <f t="shared" si="442"/>
        <v>0.56442831215970957</v>
      </c>
      <c r="K1141" s="2">
        <f t="shared" si="443"/>
        <v>0.35674268129093351</v>
      </c>
      <c r="L1141" s="2">
        <f t="shared" si="444"/>
        <v>6.6282648149609408E-2</v>
      </c>
      <c r="M1141" s="2">
        <f t="shared" si="445"/>
        <v>1.254635839974752E-2</v>
      </c>
      <c r="N1141" s="1">
        <v>7153</v>
      </c>
      <c r="O1141" s="1">
        <v>4521</v>
      </c>
      <c r="P1141" s="1">
        <v>840</v>
      </c>
      <c r="Q1141" s="1">
        <v>87</v>
      </c>
      <c r="S1141" s="1">
        <v>12</v>
      </c>
      <c r="U1141" s="1">
        <v>12</v>
      </c>
      <c r="W1141" s="1">
        <v>43</v>
      </c>
      <c r="AA1141" s="1">
        <v>5</v>
      </c>
      <c r="AG1141" s="7">
        <f>IF(Q1141&gt;0,RANK(Q1141,(N1141:P1141,Q1141:AE1141)),0)</f>
        <v>4</v>
      </c>
      <c r="AH1141" s="7">
        <f>IF(R1141&gt;0,RANK(R1141,(N1141:P1141,Q1141:AE1141)),0)</f>
        <v>0</v>
      </c>
      <c r="AI1141" s="7">
        <f>IF(T1141&gt;0,RANK(T1141,(N1141:P1141,Q1141:AE1141)),0)</f>
        <v>0</v>
      </c>
      <c r="AJ1141" s="7">
        <f>IF(S1141&gt;0,RANK(S1141,(N1141:P1141,Q1141:AE1141)),0)</f>
        <v>6</v>
      </c>
      <c r="AK1141" s="2">
        <f t="shared" si="446"/>
        <v>6.8649885583524023E-3</v>
      </c>
      <c r="AL1141" s="2">
        <f t="shared" si="447"/>
        <v>0</v>
      </c>
      <c r="AM1141" s="2">
        <f t="shared" si="448"/>
        <v>0</v>
      </c>
      <c r="AN1141" s="2">
        <f t="shared" si="449"/>
        <v>9.468949735658487E-4</v>
      </c>
      <c r="AP1141" t="s">
        <v>1579</v>
      </c>
      <c r="AQ1141" t="s">
        <v>187</v>
      </c>
      <c r="AT1141" s="104">
        <v>27</v>
      </c>
      <c r="AU1141" s="102">
        <v>119</v>
      </c>
      <c r="AV1141" s="108">
        <f t="shared" si="450"/>
        <v>27119</v>
      </c>
      <c r="AX1141" s="7" t="s">
        <v>538</v>
      </c>
    </row>
    <row r="1142" spans="1:50" hidden="1" outlineLevel="1">
      <c r="A1142" t="s">
        <v>2443</v>
      </c>
      <c r="B1142" t="s">
        <v>187</v>
      </c>
      <c r="C1142" s="1">
        <f t="shared" si="440"/>
        <v>5630</v>
      </c>
      <c r="D1142" s="7">
        <f>RANK(N1142,(N1142:P1142,Q1142:AE1142))</f>
        <v>2</v>
      </c>
      <c r="E1142" s="7">
        <f>RANK(O1142,(N1142:P1142,Q1142:AE1142))</f>
        <v>1</v>
      </c>
      <c r="F1142" s="7">
        <f>IF(P1142&gt;0,RANK(P1142,(N1142:P1142,Q1142:AE1142)),0)</f>
        <v>3</v>
      </c>
      <c r="G1142" s="1">
        <f t="shared" si="441"/>
        <v>221</v>
      </c>
      <c r="H1142" s="2">
        <f t="shared" si="439"/>
        <v>3.9253996447602128E-2</v>
      </c>
      <c r="I1142" s="2"/>
      <c r="J1142" s="2">
        <f t="shared" si="442"/>
        <v>0.39342806394316165</v>
      </c>
      <c r="K1142" s="2">
        <f t="shared" si="443"/>
        <v>0.43268206039076379</v>
      </c>
      <c r="L1142" s="2">
        <f t="shared" si="444"/>
        <v>0.14706927175843695</v>
      </c>
      <c r="M1142" s="2">
        <f t="shared" si="445"/>
        <v>2.6820603907637602E-2</v>
      </c>
      <c r="N1142" s="1">
        <v>2215</v>
      </c>
      <c r="O1142" s="1">
        <v>2436</v>
      </c>
      <c r="P1142" s="1">
        <v>828</v>
      </c>
      <c r="Q1142" s="1">
        <v>101</v>
      </c>
      <c r="S1142" s="1">
        <v>6</v>
      </c>
      <c r="U1142" s="1">
        <v>9</v>
      </c>
      <c r="W1142" s="1">
        <v>25</v>
      </c>
      <c r="AA1142" s="1">
        <v>10</v>
      </c>
      <c r="AG1142" s="7">
        <f>IF(Q1142&gt;0,RANK(Q1142,(N1142:P1142,Q1142:AE1142)),0)</f>
        <v>4</v>
      </c>
      <c r="AH1142" s="7">
        <f>IF(R1142&gt;0,RANK(R1142,(N1142:P1142,Q1142:AE1142)),0)</f>
        <v>0</v>
      </c>
      <c r="AI1142" s="7">
        <f>IF(T1142&gt;0,RANK(T1142,(N1142:P1142,Q1142:AE1142)),0)</f>
        <v>0</v>
      </c>
      <c r="AJ1142" s="7">
        <f>IF(S1142&gt;0,RANK(S1142,(N1142:P1142,Q1142:AE1142)),0)</f>
        <v>8</v>
      </c>
      <c r="AK1142" s="2">
        <f t="shared" si="446"/>
        <v>1.7939609236234458E-2</v>
      </c>
      <c r="AL1142" s="2">
        <f t="shared" si="447"/>
        <v>0</v>
      </c>
      <c r="AM1142" s="2">
        <f t="shared" si="448"/>
        <v>0</v>
      </c>
      <c r="AN1142" s="2">
        <f t="shared" si="449"/>
        <v>1.0657193605683837E-3</v>
      </c>
      <c r="AP1142" t="s">
        <v>2443</v>
      </c>
      <c r="AQ1142" t="s">
        <v>187</v>
      </c>
      <c r="AT1142" s="104">
        <v>27</v>
      </c>
      <c r="AU1142" s="102">
        <v>121</v>
      </c>
      <c r="AV1142" s="108">
        <f t="shared" si="450"/>
        <v>27121</v>
      </c>
      <c r="AX1142" s="7" t="s">
        <v>538</v>
      </c>
    </row>
    <row r="1143" spans="1:50" hidden="1" outlineLevel="1">
      <c r="A1143" t="s">
        <v>2169</v>
      </c>
      <c r="B1143" t="s">
        <v>187</v>
      </c>
      <c r="C1143" s="1">
        <f t="shared" si="440"/>
        <v>225135</v>
      </c>
      <c r="D1143" s="7">
        <f>RANK(N1143,(N1143:P1143,Q1143:AE1143))</f>
        <v>1</v>
      </c>
      <c r="E1143" s="7">
        <f>RANK(O1143,(N1143:P1143,Q1143:AE1143))</f>
        <v>2</v>
      </c>
      <c r="F1143" s="7">
        <f>IF(P1143&gt;0,RANK(P1143,(N1143:P1143,Q1143:AE1143)),0)</f>
        <v>3</v>
      </c>
      <c r="G1143" s="1">
        <f t="shared" si="441"/>
        <v>15724</v>
      </c>
      <c r="H1143" s="2">
        <f t="shared" si="439"/>
        <v>6.9842538921091796E-2</v>
      </c>
      <c r="I1143" s="2"/>
      <c r="J1143" s="2">
        <f t="shared" si="442"/>
        <v>0.45272392120283383</v>
      </c>
      <c r="K1143" s="2">
        <f t="shared" si="443"/>
        <v>0.38288138228174207</v>
      </c>
      <c r="L1143" s="2">
        <f t="shared" si="444"/>
        <v>0.12218002531814245</v>
      </c>
      <c r="M1143" s="2">
        <f t="shared" si="445"/>
        <v>4.22146711972817E-2</v>
      </c>
      <c r="N1143" s="1">
        <v>101924</v>
      </c>
      <c r="O1143" s="1">
        <v>86200</v>
      </c>
      <c r="P1143" s="1">
        <v>27507</v>
      </c>
      <c r="Q1143" s="1">
        <v>7368</v>
      </c>
      <c r="S1143" s="1">
        <v>298</v>
      </c>
      <c r="U1143" s="1">
        <v>392</v>
      </c>
      <c r="W1143" s="1">
        <v>1303</v>
      </c>
      <c r="AA1143" s="1">
        <v>143</v>
      </c>
      <c r="AG1143" s="7">
        <f>IF(Q1143&gt;0,RANK(Q1143,(N1143:P1143,Q1143:AE1143)),0)</f>
        <v>4</v>
      </c>
      <c r="AH1143" s="7">
        <f>IF(R1143&gt;0,RANK(R1143,(N1143:P1143,Q1143:AE1143)),0)</f>
        <v>0</v>
      </c>
      <c r="AI1143" s="7">
        <f>IF(T1143&gt;0,RANK(T1143,(N1143:P1143,Q1143:AE1143)),0)</f>
        <v>0</v>
      </c>
      <c r="AJ1143" s="7">
        <f>IF(S1143&gt;0,RANK(S1143,(N1143:P1143,Q1143:AE1143)),0)</f>
        <v>7</v>
      </c>
      <c r="AK1143" s="2">
        <f t="shared" si="446"/>
        <v>3.2727030448397629E-2</v>
      </c>
      <c r="AL1143" s="2">
        <f t="shared" si="447"/>
        <v>0</v>
      </c>
      <c r="AM1143" s="2">
        <f t="shared" si="448"/>
        <v>0</v>
      </c>
      <c r="AN1143" s="2">
        <f t="shared" si="449"/>
        <v>1.3236502542918692E-3</v>
      </c>
      <c r="AP1143" t="s">
        <v>2169</v>
      </c>
      <c r="AQ1143" t="s">
        <v>187</v>
      </c>
      <c r="AT1143" s="104">
        <v>27</v>
      </c>
      <c r="AU1143" s="102">
        <v>123</v>
      </c>
      <c r="AV1143" s="108">
        <f t="shared" si="450"/>
        <v>27123</v>
      </c>
      <c r="AX1143" s="7" t="s">
        <v>538</v>
      </c>
    </row>
    <row r="1144" spans="1:50" hidden="1" outlineLevel="1">
      <c r="A1144" t="s">
        <v>1179</v>
      </c>
      <c r="B1144" t="s">
        <v>187</v>
      </c>
      <c r="C1144" s="1">
        <f t="shared" si="440"/>
        <v>1914</v>
      </c>
      <c r="D1144" s="7">
        <f>RANK(N1144,(N1144:P1144,Q1144:AE1144))</f>
        <v>1</v>
      </c>
      <c r="E1144" s="7">
        <f>RANK(O1144,(N1144:P1144,Q1144:AE1144))</f>
        <v>2</v>
      </c>
      <c r="F1144" s="7">
        <f>IF(P1144&gt;0,RANK(P1144,(N1144:P1144,Q1144:AE1144)),0)</f>
        <v>3</v>
      </c>
      <c r="G1144" s="1">
        <f t="shared" si="441"/>
        <v>273</v>
      </c>
      <c r="H1144" s="2">
        <f t="shared" si="439"/>
        <v>0.14263322884012539</v>
      </c>
      <c r="I1144" s="2"/>
      <c r="J1144" s="2">
        <f t="shared" si="442"/>
        <v>0.51724137931034486</v>
      </c>
      <c r="K1144" s="2">
        <f t="shared" si="443"/>
        <v>0.37460815047021945</v>
      </c>
      <c r="L1144" s="2">
        <f t="shared" si="444"/>
        <v>8.9864158829676077E-2</v>
      </c>
      <c r="M1144" s="2">
        <f t="shared" si="445"/>
        <v>1.8286311389759613E-2</v>
      </c>
      <c r="N1144" s="1">
        <v>990</v>
      </c>
      <c r="O1144" s="1">
        <v>717</v>
      </c>
      <c r="P1144" s="1">
        <v>172</v>
      </c>
      <c r="Q1144" s="1">
        <v>17</v>
      </c>
      <c r="S1144" s="1">
        <v>6</v>
      </c>
      <c r="U1144" s="1">
        <v>1</v>
      </c>
      <c r="W1144" s="1">
        <v>10</v>
      </c>
      <c r="AA1144" s="1">
        <v>1</v>
      </c>
      <c r="AG1144" s="7">
        <f>IF(Q1144&gt;0,RANK(Q1144,(N1144:P1144,Q1144:AE1144)),0)</f>
        <v>4</v>
      </c>
      <c r="AH1144" s="7">
        <f>IF(R1144&gt;0,RANK(R1144,(N1144:P1144,Q1144:AE1144)),0)</f>
        <v>0</v>
      </c>
      <c r="AI1144" s="7">
        <f>IF(T1144&gt;0,RANK(T1144,(N1144:P1144,Q1144:AE1144)),0)</f>
        <v>0</v>
      </c>
      <c r="AJ1144" s="7">
        <f>IF(S1144&gt;0,RANK(S1144,(N1144:P1144,Q1144:AE1144)),0)</f>
        <v>6</v>
      </c>
      <c r="AK1144" s="2">
        <f t="shared" si="446"/>
        <v>8.881922675026124E-3</v>
      </c>
      <c r="AL1144" s="2">
        <f t="shared" si="447"/>
        <v>0</v>
      </c>
      <c r="AM1144" s="2">
        <f t="shared" si="448"/>
        <v>0</v>
      </c>
      <c r="AN1144" s="2">
        <f t="shared" si="449"/>
        <v>3.134796238244514E-3</v>
      </c>
      <c r="AP1144" t="s">
        <v>1179</v>
      </c>
      <c r="AQ1144" t="s">
        <v>187</v>
      </c>
      <c r="AT1144" s="104">
        <v>27</v>
      </c>
      <c r="AU1144" s="102">
        <v>125</v>
      </c>
      <c r="AV1144" s="108">
        <f t="shared" si="450"/>
        <v>27125</v>
      </c>
      <c r="AX1144" s="7" t="s">
        <v>538</v>
      </c>
    </row>
    <row r="1145" spans="1:50" hidden="1" outlineLevel="1">
      <c r="A1145" t="s">
        <v>661</v>
      </c>
      <c r="B1145" t="s">
        <v>187</v>
      </c>
      <c r="C1145" s="1">
        <f t="shared" si="440"/>
        <v>6985</v>
      </c>
      <c r="D1145" s="7">
        <f>RANK(N1145,(N1145:P1145,Q1145:AE1145))</f>
        <v>2</v>
      </c>
      <c r="E1145" s="7">
        <f>RANK(O1145,(N1145:P1145,Q1145:AE1145))</f>
        <v>1</v>
      </c>
      <c r="F1145" s="7">
        <f>IF(P1145&gt;0,RANK(P1145,(N1145:P1145,Q1145:AE1145)),0)</f>
        <v>3</v>
      </c>
      <c r="G1145" s="1">
        <f t="shared" si="441"/>
        <v>1780</v>
      </c>
      <c r="H1145" s="2">
        <f t="shared" si="439"/>
        <v>0.25483178239083754</v>
      </c>
      <c r="I1145" s="2"/>
      <c r="J1145" s="2">
        <f t="shared" si="442"/>
        <v>0.27072297780959198</v>
      </c>
      <c r="K1145" s="2">
        <f t="shared" si="443"/>
        <v>0.52555476020042946</v>
      </c>
      <c r="L1145" s="2">
        <f t="shared" si="444"/>
        <v>0.18253400143163923</v>
      </c>
      <c r="M1145" s="2">
        <f t="shared" si="445"/>
        <v>2.1188260558339334E-2</v>
      </c>
      <c r="N1145" s="1">
        <v>1891</v>
      </c>
      <c r="O1145" s="1">
        <v>3671</v>
      </c>
      <c r="P1145" s="1">
        <v>1275</v>
      </c>
      <c r="Q1145" s="1">
        <v>77</v>
      </c>
      <c r="S1145" s="1">
        <v>24</v>
      </c>
      <c r="U1145" s="1">
        <v>12</v>
      </c>
      <c r="W1145" s="1">
        <v>32</v>
      </c>
      <c r="AA1145" s="1">
        <v>3</v>
      </c>
      <c r="AG1145" s="7">
        <f>IF(Q1145&gt;0,RANK(Q1145,(N1145:P1145,Q1145:AE1145)),0)</f>
        <v>4</v>
      </c>
      <c r="AH1145" s="7">
        <f>IF(R1145&gt;0,RANK(R1145,(N1145:P1145,Q1145:AE1145)),0)</f>
        <v>0</v>
      </c>
      <c r="AI1145" s="7">
        <f>IF(T1145&gt;0,RANK(T1145,(N1145:P1145,Q1145:AE1145)),0)</f>
        <v>0</v>
      </c>
      <c r="AJ1145" s="7">
        <f>IF(S1145&gt;0,RANK(S1145,(N1145:P1145,Q1145:AE1145)),0)</f>
        <v>6</v>
      </c>
      <c r="AK1145" s="2">
        <f t="shared" si="446"/>
        <v>1.1023622047244094E-2</v>
      </c>
      <c r="AL1145" s="2">
        <f t="shared" si="447"/>
        <v>0</v>
      </c>
      <c r="AM1145" s="2">
        <f t="shared" si="448"/>
        <v>0</v>
      </c>
      <c r="AN1145" s="2">
        <f t="shared" si="449"/>
        <v>3.4359341445955619E-3</v>
      </c>
      <c r="AP1145" t="s">
        <v>661</v>
      </c>
      <c r="AQ1145" t="s">
        <v>187</v>
      </c>
      <c r="AT1145" s="104">
        <v>27</v>
      </c>
      <c r="AU1145" s="102">
        <v>127</v>
      </c>
      <c r="AV1145" s="108">
        <f t="shared" si="450"/>
        <v>27127</v>
      </c>
      <c r="AX1145" s="7" t="s">
        <v>538</v>
      </c>
    </row>
    <row r="1146" spans="1:50" hidden="1" outlineLevel="1">
      <c r="A1146" t="s">
        <v>662</v>
      </c>
      <c r="B1146" t="s">
        <v>187</v>
      </c>
      <c r="C1146" s="1">
        <f t="shared" ref="C1146:C1169" si="451">SUM(N1146:AE1146)</f>
        <v>7335</v>
      </c>
      <c r="D1146" s="7">
        <f>RANK(N1146,(N1146:P1146,Q1146:AE1146))</f>
        <v>2</v>
      </c>
      <c r="E1146" s="7">
        <f>RANK(O1146,(N1146:P1146,Q1146:AE1146))</f>
        <v>1</v>
      </c>
      <c r="F1146" s="7">
        <f>IF(P1146&gt;0,RANK(P1146,(N1146:P1146,Q1146:AE1146)),0)</f>
        <v>3</v>
      </c>
      <c r="G1146" s="1">
        <f t="shared" ref="G1146:G1169" si="452">MAX(N1146:P1146)-LARGE(N1146:P1146,2)</f>
        <v>663</v>
      </c>
      <c r="H1146" s="2">
        <f t="shared" si="439"/>
        <v>9.038854805725971E-2</v>
      </c>
      <c r="I1146" s="2"/>
      <c r="J1146" s="2">
        <f t="shared" ref="J1146:J1169" si="453">IF($C1146=0,"-",N1146/$C1146)</f>
        <v>0.35296523517382411</v>
      </c>
      <c r="K1146" s="2">
        <f t="shared" ref="K1146:K1169" si="454">IF($C1146=0,"-",O1146/$C1146)</f>
        <v>0.44335378323108382</v>
      </c>
      <c r="L1146" s="2">
        <f t="shared" ref="L1146:L1169" si="455">IF($C1146=0,"-",P1146/$C1146)</f>
        <v>0.18282208588957055</v>
      </c>
      <c r="M1146" s="2">
        <f t="shared" ref="M1146:M1169" si="456">IF(C1146=0,"-",(1-J1146-K1146-L1146))</f>
        <v>2.0858895705521463E-2</v>
      </c>
      <c r="N1146" s="1">
        <v>2589</v>
      </c>
      <c r="O1146" s="1">
        <v>3252</v>
      </c>
      <c r="P1146" s="1">
        <v>1341</v>
      </c>
      <c r="Q1146" s="1">
        <v>96</v>
      </c>
      <c r="S1146" s="1">
        <v>10</v>
      </c>
      <c r="U1146" s="1">
        <v>11</v>
      </c>
      <c r="W1146" s="1">
        <v>31</v>
      </c>
      <c r="AA1146" s="1">
        <v>5</v>
      </c>
      <c r="AG1146" s="7">
        <f>IF(Q1146&gt;0,RANK(Q1146,(N1146:P1146,Q1146:AE1146)),0)</f>
        <v>4</v>
      </c>
      <c r="AH1146" s="7">
        <f>IF(R1146&gt;0,RANK(R1146,(N1146:P1146,Q1146:AE1146)),0)</f>
        <v>0</v>
      </c>
      <c r="AI1146" s="7">
        <f>IF(T1146&gt;0,RANK(T1146,(N1146:P1146,Q1146:AE1146)),0)</f>
        <v>0</v>
      </c>
      <c r="AJ1146" s="7">
        <f>IF(S1146&gt;0,RANK(S1146,(N1146:P1146,Q1146:AE1146)),0)</f>
        <v>7</v>
      </c>
      <c r="AK1146" s="2">
        <f t="shared" ref="AK1146:AK1169" si="457">IF($C1146=0,"-",Q1146/$C1146)</f>
        <v>1.3087934560327199E-2</v>
      </c>
      <c r="AL1146" s="2">
        <f t="shared" ref="AL1146:AL1169" si="458">IF($C1146=0,"-",R1146/$C1146)</f>
        <v>0</v>
      </c>
      <c r="AM1146" s="2">
        <f t="shared" ref="AM1146:AM1169" si="459">IF($C1146=0,"-",T1146/$C1146)</f>
        <v>0</v>
      </c>
      <c r="AN1146" s="2">
        <f t="shared" ref="AN1146:AN1169" si="460">IF($C1146=0,"-",S1146/$C1146)</f>
        <v>1.3633265167007499E-3</v>
      </c>
      <c r="AP1146" t="s">
        <v>662</v>
      </c>
      <c r="AQ1146" t="s">
        <v>187</v>
      </c>
      <c r="AT1146" s="104">
        <v>27</v>
      </c>
      <c r="AU1146" s="102">
        <v>129</v>
      </c>
      <c r="AV1146" s="108">
        <f t="shared" ref="AV1146:AV1168" si="461">AT1146*1000+AU1146</f>
        <v>27129</v>
      </c>
      <c r="AX1146" s="7" t="s">
        <v>538</v>
      </c>
    </row>
    <row r="1147" spans="1:50" hidden="1" outlineLevel="1">
      <c r="A1147" t="s">
        <v>1744</v>
      </c>
      <c r="B1147" t="s">
        <v>187</v>
      </c>
      <c r="C1147" s="1">
        <f t="shared" si="451"/>
        <v>24809</v>
      </c>
      <c r="D1147" s="7">
        <f>RANK(N1147,(N1147:P1147,Q1147:AE1147))</f>
        <v>2</v>
      </c>
      <c r="E1147" s="7">
        <f>RANK(O1147,(N1147:P1147,Q1147:AE1147))</f>
        <v>1</v>
      </c>
      <c r="F1147" s="7">
        <f>IF(P1147&gt;0,RANK(P1147,(N1147:P1147,Q1147:AE1147)),0)</f>
        <v>3</v>
      </c>
      <c r="G1147" s="1">
        <f t="shared" si="452"/>
        <v>954</v>
      </c>
      <c r="H1147" s="2">
        <f t="shared" si="439"/>
        <v>3.8453786932161713E-2</v>
      </c>
      <c r="I1147" s="2"/>
      <c r="J1147" s="2">
        <f t="shared" si="453"/>
        <v>0.33778064412108511</v>
      </c>
      <c r="K1147" s="2">
        <f t="shared" si="454"/>
        <v>0.37623443105324683</v>
      </c>
      <c r="L1147" s="2">
        <f t="shared" si="455"/>
        <v>0.2433794187593212</v>
      </c>
      <c r="M1147" s="2">
        <f t="shared" si="456"/>
        <v>4.260550606634686E-2</v>
      </c>
      <c r="N1147" s="1">
        <v>8380</v>
      </c>
      <c r="O1147" s="1">
        <v>9334</v>
      </c>
      <c r="P1147" s="1">
        <v>6038</v>
      </c>
      <c r="Q1147" s="1">
        <v>911</v>
      </c>
      <c r="S1147" s="1">
        <v>19</v>
      </c>
      <c r="U1147" s="1">
        <v>37</v>
      </c>
      <c r="W1147" s="1">
        <v>77</v>
      </c>
      <c r="AA1147" s="1">
        <v>13</v>
      </c>
      <c r="AG1147" s="7">
        <f>IF(Q1147&gt;0,RANK(Q1147,(N1147:P1147,Q1147:AE1147)),0)</f>
        <v>4</v>
      </c>
      <c r="AH1147" s="7">
        <f>IF(R1147&gt;0,RANK(R1147,(N1147:P1147,Q1147:AE1147)),0)</f>
        <v>0</v>
      </c>
      <c r="AI1147" s="7">
        <f>IF(T1147&gt;0,RANK(T1147,(N1147:P1147,Q1147:AE1147)),0)</f>
        <v>0</v>
      </c>
      <c r="AJ1147" s="7">
        <f>IF(S1147&gt;0,RANK(S1147,(N1147:P1147,Q1147:AE1147)),0)</f>
        <v>7</v>
      </c>
      <c r="AK1147" s="2">
        <f t="shared" si="457"/>
        <v>3.6720544963521305E-2</v>
      </c>
      <c r="AL1147" s="2">
        <f t="shared" si="458"/>
        <v>0</v>
      </c>
      <c r="AM1147" s="2">
        <f t="shared" si="459"/>
        <v>0</v>
      </c>
      <c r="AN1147" s="2">
        <f t="shared" si="460"/>
        <v>7.6585110242250798E-4</v>
      </c>
      <c r="AP1147" t="s">
        <v>1744</v>
      </c>
      <c r="AQ1147" t="s">
        <v>187</v>
      </c>
      <c r="AT1147" s="104">
        <v>27</v>
      </c>
      <c r="AU1147" s="102">
        <v>131</v>
      </c>
      <c r="AV1147" s="108">
        <f t="shared" si="461"/>
        <v>27131</v>
      </c>
      <c r="AX1147" s="7" t="s">
        <v>538</v>
      </c>
    </row>
    <row r="1148" spans="1:50" hidden="1" outlineLevel="1">
      <c r="A1148" t="s">
        <v>1814</v>
      </c>
      <c r="B1148" t="s">
        <v>187</v>
      </c>
      <c r="C1148" s="1">
        <f t="shared" si="451"/>
        <v>4478</v>
      </c>
      <c r="D1148" s="7">
        <f>RANK(N1148,(N1148:P1148,Q1148:AE1148))</f>
        <v>2</v>
      </c>
      <c r="E1148" s="7">
        <f>RANK(O1148,(N1148:P1148,Q1148:AE1148))</f>
        <v>1</v>
      </c>
      <c r="F1148" s="7">
        <f>IF(P1148&gt;0,RANK(P1148,(N1148:P1148,Q1148:AE1148)),0)</f>
        <v>3</v>
      </c>
      <c r="G1148" s="1">
        <f t="shared" si="452"/>
        <v>468</v>
      </c>
      <c r="H1148" s="2">
        <f t="shared" si="439"/>
        <v>0.1045109423849933</v>
      </c>
      <c r="I1148" s="2"/>
      <c r="J1148" s="2">
        <f t="shared" si="453"/>
        <v>0.38566324251898171</v>
      </c>
      <c r="K1148" s="2">
        <f t="shared" si="454"/>
        <v>0.49017418490397496</v>
      </c>
      <c r="L1148" s="2">
        <f t="shared" si="455"/>
        <v>0.10093791871371148</v>
      </c>
      <c r="M1148" s="2">
        <f t="shared" si="456"/>
        <v>2.3224653863331904E-2</v>
      </c>
      <c r="N1148" s="1">
        <v>1727</v>
      </c>
      <c r="O1148" s="1">
        <v>2195</v>
      </c>
      <c r="P1148" s="1">
        <v>452</v>
      </c>
      <c r="Q1148" s="1">
        <v>34</v>
      </c>
      <c r="S1148" s="1">
        <v>16</v>
      </c>
      <c r="U1148" s="1">
        <v>12</v>
      </c>
      <c r="W1148" s="1">
        <v>38</v>
      </c>
      <c r="AA1148" s="1">
        <v>4</v>
      </c>
      <c r="AG1148" s="7">
        <f>IF(Q1148&gt;0,RANK(Q1148,(N1148:P1148,Q1148:AE1148)),0)</f>
        <v>5</v>
      </c>
      <c r="AH1148" s="7">
        <f>IF(R1148&gt;0,RANK(R1148,(N1148:P1148,Q1148:AE1148)),0)</f>
        <v>0</v>
      </c>
      <c r="AI1148" s="7">
        <f>IF(T1148&gt;0,RANK(T1148,(N1148:P1148,Q1148:AE1148)),0)</f>
        <v>0</v>
      </c>
      <c r="AJ1148" s="7">
        <f>IF(S1148&gt;0,RANK(S1148,(N1148:P1148,Q1148:AE1148)),0)</f>
        <v>6</v>
      </c>
      <c r="AK1148" s="2">
        <f t="shared" si="457"/>
        <v>7.592675301473872E-3</v>
      </c>
      <c r="AL1148" s="2">
        <f t="shared" si="458"/>
        <v>0</v>
      </c>
      <c r="AM1148" s="2">
        <f t="shared" si="459"/>
        <v>0</v>
      </c>
      <c r="AN1148" s="2">
        <f t="shared" si="460"/>
        <v>3.5730236712818221E-3</v>
      </c>
      <c r="AP1148" t="s">
        <v>1814</v>
      </c>
      <c r="AQ1148" t="s">
        <v>187</v>
      </c>
      <c r="AT1148" s="104">
        <v>27</v>
      </c>
      <c r="AU1148" s="102">
        <v>133</v>
      </c>
      <c r="AV1148" s="108">
        <f t="shared" si="461"/>
        <v>27133</v>
      </c>
      <c r="AX1148" s="7" t="s">
        <v>538</v>
      </c>
    </row>
    <row r="1149" spans="1:50" hidden="1" outlineLevel="1">
      <c r="A1149" t="s">
        <v>2377</v>
      </c>
      <c r="B1149" t="s">
        <v>187</v>
      </c>
      <c r="C1149" s="1">
        <f t="shared" si="451"/>
        <v>6353</v>
      </c>
      <c r="D1149" s="7">
        <f>RANK(N1149,(N1149:P1149,Q1149:AE1149))</f>
        <v>2</v>
      </c>
      <c r="E1149" s="7">
        <f>RANK(O1149,(N1149:P1149,Q1149:AE1149))</f>
        <v>1</v>
      </c>
      <c r="F1149" s="7">
        <f>IF(P1149&gt;0,RANK(P1149,(N1149:P1149,Q1149:AE1149)),0)</f>
        <v>3</v>
      </c>
      <c r="G1149" s="1">
        <f t="shared" si="452"/>
        <v>457</v>
      </c>
      <c r="H1149" s="2">
        <f t="shared" si="439"/>
        <v>7.1934519124822918E-2</v>
      </c>
      <c r="I1149" s="2"/>
      <c r="J1149" s="2">
        <f t="shared" si="453"/>
        <v>0.42515347080119631</v>
      </c>
      <c r="K1149" s="2">
        <f t="shared" si="454"/>
        <v>0.49708798992601921</v>
      </c>
      <c r="L1149" s="2">
        <f t="shared" si="455"/>
        <v>5.5406894380607585E-2</v>
      </c>
      <c r="M1149" s="2">
        <f t="shared" si="456"/>
        <v>2.2351644892176836E-2</v>
      </c>
      <c r="N1149" s="1">
        <v>2701</v>
      </c>
      <c r="O1149" s="1">
        <v>3158</v>
      </c>
      <c r="P1149" s="1">
        <v>352</v>
      </c>
      <c r="Q1149" s="1">
        <v>69</v>
      </c>
      <c r="S1149" s="1">
        <v>10</v>
      </c>
      <c r="U1149" s="1">
        <v>12</v>
      </c>
      <c r="W1149" s="1">
        <v>49</v>
      </c>
      <c r="AA1149" s="1">
        <v>2</v>
      </c>
      <c r="AG1149" s="7">
        <f>IF(Q1149&gt;0,RANK(Q1149,(N1149:P1149,Q1149:AE1149)),0)</f>
        <v>4</v>
      </c>
      <c r="AH1149" s="7">
        <f>IF(R1149&gt;0,RANK(R1149,(N1149:P1149,Q1149:AE1149)),0)</f>
        <v>0</v>
      </c>
      <c r="AI1149" s="7">
        <f>IF(T1149&gt;0,RANK(T1149,(N1149:P1149,Q1149:AE1149)),0)</f>
        <v>0</v>
      </c>
      <c r="AJ1149" s="7">
        <f>IF(S1149&gt;0,RANK(S1149,(N1149:P1149,Q1149:AE1149)),0)</f>
        <v>7</v>
      </c>
      <c r="AK1149" s="2">
        <f t="shared" si="457"/>
        <v>1.0861010546198646E-2</v>
      </c>
      <c r="AL1149" s="2">
        <f t="shared" si="458"/>
        <v>0</v>
      </c>
      <c r="AM1149" s="2">
        <f t="shared" si="459"/>
        <v>0</v>
      </c>
      <c r="AN1149" s="2">
        <f t="shared" si="460"/>
        <v>1.5740594994490791E-3</v>
      </c>
      <c r="AP1149" t="s">
        <v>2377</v>
      </c>
      <c r="AQ1149" t="s">
        <v>187</v>
      </c>
      <c r="AT1149" s="104">
        <v>27</v>
      </c>
      <c r="AU1149" s="102">
        <v>135</v>
      </c>
      <c r="AV1149" s="108">
        <f t="shared" si="461"/>
        <v>27135</v>
      </c>
      <c r="AX1149" s="7" t="s">
        <v>538</v>
      </c>
    </row>
    <row r="1150" spans="1:50" hidden="1" outlineLevel="1">
      <c r="A1150" t="s">
        <v>2378</v>
      </c>
      <c r="B1150" t="s">
        <v>187</v>
      </c>
      <c r="C1150" s="1">
        <f t="shared" si="451"/>
        <v>94500</v>
      </c>
      <c r="D1150" s="7">
        <f>RANK(N1150,(N1150:P1150,Q1150:AE1150))</f>
        <v>1</v>
      </c>
      <c r="E1150" s="7">
        <f>RANK(O1150,(N1150:P1150,Q1150:AE1150))</f>
        <v>2</v>
      </c>
      <c r="F1150" s="7">
        <f>IF(P1150&gt;0,RANK(P1150,(N1150:P1150,Q1150:AE1150)),0)</f>
        <v>3</v>
      </c>
      <c r="G1150" s="1">
        <f t="shared" si="452"/>
        <v>31509</v>
      </c>
      <c r="H1150" s="2">
        <f t="shared" si="439"/>
        <v>0.33342857142857141</v>
      </c>
      <c r="I1150" s="2"/>
      <c r="J1150" s="2">
        <f t="shared" si="453"/>
        <v>0.59860317460317458</v>
      </c>
      <c r="K1150" s="2">
        <f t="shared" si="454"/>
        <v>0.26517460317460317</v>
      </c>
      <c r="L1150" s="2">
        <f t="shared" si="455"/>
        <v>0.10602116402116402</v>
      </c>
      <c r="M1150" s="2">
        <f t="shared" si="456"/>
        <v>3.0201058201058228E-2</v>
      </c>
      <c r="N1150" s="1">
        <v>56568</v>
      </c>
      <c r="O1150" s="1">
        <v>25059</v>
      </c>
      <c r="P1150" s="1">
        <v>10019</v>
      </c>
      <c r="Q1150" s="1">
        <v>2301</v>
      </c>
      <c r="S1150" s="1">
        <v>97</v>
      </c>
      <c r="U1150" s="1">
        <v>139</v>
      </c>
      <c r="W1150" s="1">
        <v>255</v>
      </c>
      <c r="AA1150" s="1">
        <v>62</v>
      </c>
      <c r="AG1150" s="7">
        <f>IF(Q1150&gt;0,RANK(Q1150,(N1150:P1150,Q1150:AE1150)),0)</f>
        <v>4</v>
      </c>
      <c r="AH1150" s="7">
        <f>IF(R1150&gt;0,RANK(R1150,(N1150:P1150,Q1150:AE1150)),0)</f>
        <v>0</v>
      </c>
      <c r="AI1150" s="7">
        <f>IF(T1150&gt;0,RANK(T1150,(N1150:P1150,Q1150:AE1150)),0)</f>
        <v>0</v>
      </c>
      <c r="AJ1150" s="7">
        <f>IF(S1150&gt;0,RANK(S1150,(N1150:P1150,Q1150:AE1150)),0)</f>
        <v>7</v>
      </c>
      <c r="AK1150" s="2">
        <f t="shared" si="457"/>
        <v>2.434920634920635E-2</v>
      </c>
      <c r="AL1150" s="2">
        <f t="shared" si="458"/>
        <v>0</v>
      </c>
      <c r="AM1150" s="2">
        <f t="shared" si="459"/>
        <v>0</v>
      </c>
      <c r="AN1150" s="2">
        <f t="shared" si="460"/>
        <v>1.0264550264550264E-3</v>
      </c>
      <c r="AP1150" t="s">
        <v>2378</v>
      </c>
      <c r="AQ1150" t="s">
        <v>187</v>
      </c>
      <c r="AT1150" s="104">
        <v>27</v>
      </c>
      <c r="AU1150" s="102">
        <v>137</v>
      </c>
      <c r="AV1150" s="108">
        <f t="shared" si="461"/>
        <v>27137</v>
      </c>
      <c r="AX1150" s="7" t="s">
        <v>538</v>
      </c>
    </row>
    <row r="1151" spans="1:50" hidden="1" outlineLevel="1">
      <c r="A1151" t="s">
        <v>1408</v>
      </c>
      <c r="B1151" t="s">
        <v>187</v>
      </c>
      <c r="C1151" s="1">
        <f t="shared" si="451"/>
        <v>44753</v>
      </c>
      <c r="D1151" s="7">
        <f>RANK(N1151,(N1151:P1151,Q1151:AE1151))</f>
        <v>2</v>
      </c>
      <c r="E1151" s="7">
        <f>RANK(O1151,(N1151:P1151,Q1151:AE1151))</f>
        <v>1</v>
      </c>
      <c r="F1151" s="7">
        <f>IF(P1151&gt;0,RANK(P1151,(N1151:P1151,Q1151:AE1151)),0)</f>
        <v>3</v>
      </c>
      <c r="G1151" s="1">
        <f t="shared" si="452"/>
        <v>15176</v>
      </c>
      <c r="H1151" s="2">
        <f t="shared" si="439"/>
        <v>0.3391057582731884</v>
      </c>
      <c r="I1151" s="2"/>
      <c r="J1151" s="2">
        <f t="shared" si="453"/>
        <v>0.24351440126918866</v>
      </c>
      <c r="K1151" s="2">
        <f t="shared" si="454"/>
        <v>0.582620159542377</v>
      </c>
      <c r="L1151" s="2">
        <f t="shared" si="455"/>
        <v>0.15382209013920856</v>
      </c>
      <c r="M1151" s="2">
        <f t="shared" si="456"/>
        <v>2.0043349049225778E-2</v>
      </c>
      <c r="N1151" s="1">
        <v>10898</v>
      </c>
      <c r="O1151" s="1">
        <v>26074</v>
      </c>
      <c r="P1151" s="1">
        <v>6884</v>
      </c>
      <c r="Q1151" s="1">
        <v>637</v>
      </c>
      <c r="S1151" s="1">
        <v>38</v>
      </c>
      <c r="U1151" s="1">
        <v>50</v>
      </c>
      <c r="W1151" s="1">
        <v>154</v>
      </c>
      <c r="AA1151" s="1">
        <v>18</v>
      </c>
      <c r="AG1151" s="7">
        <f>IF(Q1151&gt;0,RANK(Q1151,(N1151:P1151,Q1151:AE1151)),0)</f>
        <v>4</v>
      </c>
      <c r="AH1151" s="7">
        <f>IF(R1151&gt;0,RANK(R1151,(N1151:P1151,Q1151:AE1151)),0)</f>
        <v>0</v>
      </c>
      <c r="AI1151" s="7">
        <f>IF(T1151&gt;0,RANK(T1151,(N1151:P1151,Q1151:AE1151)),0)</f>
        <v>0</v>
      </c>
      <c r="AJ1151" s="7">
        <f>IF(S1151&gt;0,RANK(S1151,(N1151:P1151,Q1151:AE1151)),0)</f>
        <v>7</v>
      </c>
      <c r="AK1151" s="2">
        <f t="shared" si="457"/>
        <v>1.4233682658145822E-2</v>
      </c>
      <c r="AL1151" s="2">
        <f t="shared" si="458"/>
        <v>0</v>
      </c>
      <c r="AM1151" s="2">
        <f t="shared" si="459"/>
        <v>0</v>
      </c>
      <c r="AN1151" s="2">
        <f t="shared" si="460"/>
        <v>8.491050879270663E-4</v>
      </c>
      <c r="AP1151" t="s">
        <v>1408</v>
      </c>
      <c r="AQ1151" t="s">
        <v>187</v>
      </c>
      <c r="AT1151" s="104">
        <v>27</v>
      </c>
      <c r="AU1151" s="102">
        <v>139</v>
      </c>
      <c r="AV1151" s="108">
        <f t="shared" si="461"/>
        <v>27139</v>
      </c>
      <c r="AX1151" s="7" t="s">
        <v>538</v>
      </c>
    </row>
    <row r="1152" spans="1:50" ht="14" hidden="1" customHeight="1" outlineLevel="1">
      <c r="A1152" t="s">
        <v>964</v>
      </c>
      <c r="B1152" t="s">
        <v>187</v>
      </c>
      <c r="C1152" s="1">
        <f t="shared" si="451"/>
        <v>29705</v>
      </c>
      <c r="D1152" s="7">
        <f>RANK(N1152,(N1152:P1152,Q1152:AE1152))</f>
        <v>2</v>
      </c>
      <c r="E1152" s="7">
        <f>RANK(O1152,(N1152:P1152,Q1152:AE1152))</f>
        <v>1</v>
      </c>
      <c r="F1152" s="7">
        <f>IF(P1152&gt;0,RANK(P1152,(N1152:P1152,Q1152:AE1152)),0)</f>
        <v>3</v>
      </c>
      <c r="G1152" s="1">
        <f t="shared" si="452"/>
        <v>9318</v>
      </c>
      <c r="H1152" s="2">
        <f t="shared" si="439"/>
        <v>0.31368456488806601</v>
      </c>
      <c r="I1152" s="2"/>
      <c r="J1152" s="2">
        <f t="shared" si="453"/>
        <v>0.26847332098973237</v>
      </c>
      <c r="K1152" s="2">
        <f t="shared" si="454"/>
        <v>0.58215788587779838</v>
      </c>
      <c r="L1152" s="2">
        <f t="shared" si="455"/>
        <v>0.12651068843629018</v>
      </c>
      <c r="M1152" s="2">
        <f t="shared" si="456"/>
        <v>2.2858104696179132E-2</v>
      </c>
      <c r="N1152" s="1">
        <v>7975</v>
      </c>
      <c r="O1152" s="1">
        <v>17293</v>
      </c>
      <c r="P1152" s="1">
        <v>3758</v>
      </c>
      <c r="Q1152" s="1">
        <v>464</v>
      </c>
      <c r="S1152" s="1">
        <v>21</v>
      </c>
      <c r="U1152" s="1">
        <v>40</v>
      </c>
      <c r="W1152" s="1">
        <v>127</v>
      </c>
      <c r="AA1152" s="1">
        <v>27</v>
      </c>
      <c r="AG1152" s="7">
        <f>IF(Q1152&gt;0,RANK(Q1152,(N1152:P1152,Q1152:AE1152)),0)</f>
        <v>4</v>
      </c>
      <c r="AH1152" s="7">
        <f>IF(R1152&gt;0,RANK(R1152,(N1152:P1152,Q1152:AE1152)),0)</f>
        <v>0</v>
      </c>
      <c r="AI1152" s="7">
        <f>IF(T1152&gt;0,RANK(T1152,(N1152:P1152,Q1152:AE1152)),0)</f>
        <v>0</v>
      </c>
      <c r="AJ1152" s="7">
        <f>IF(S1152&gt;0,RANK(S1152,(N1152:P1152,Q1152:AE1152)),0)</f>
        <v>8</v>
      </c>
      <c r="AK1152" s="2">
        <f t="shared" si="457"/>
        <v>1.5620265948493519E-2</v>
      </c>
      <c r="AL1152" s="2">
        <f t="shared" si="458"/>
        <v>0</v>
      </c>
      <c r="AM1152" s="2">
        <f t="shared" si="459"/>
        <v>0</v>
      </c>
      <c r="AN1152" s="2">
        <f t="shared" si="460"/>
        <v>7.0695169163440495E-4</v>
      </c>
      <c r="AP1152" t="s">
        <v>964</v>
      </c>
      <c r="AQ1152" t="s">
        <v>187</v>
      </c>
      <c r="AT1152" s="104">
        <v>27</v>
      </c>
      <c r="AU1152" s="102">
        <v>141</v>
      </c>
      <c r="AV1152" s="108">
        <f t="shared" si="461"/>
        <v>27141</v>
      </c>
      <c r="AX1152" s="7" t="s">
        <v>538</v>
      </c>
    </row>
    <row r="1153" spans="1:50" hidden="1" outlineLevel="1">
      <c r="A1153" t="s">
        <v>2010</v>
      </c>
      <c r="B1153" t="s">
        <v>187</v>
      </c>
      <c r="C1153" s="1">
        <f t="shared" si="451"/>
        <v>7067</v>
      </c>
      <c r="D1153" s="7">
        <f>RANK(N1153,(N1153:P1153,Q1153:AE1153))</f>
        <v>2</v>
      </c>
      <c r="E1153" s="7">
        <f>RANK(O1153,(N1153:P1153,Q1153:AE1153))</f>
        <v>1</v>
      </c>
      <c r="F1153" s="7">
        <f>IF(P1153&gt;0,RANK(P1153,(N1153:P1153,Q1153:AE1153)),0)</f>
        <v>3</v>
      </c>
      <c r="G1153" s="1">
        <f t="shared" si="452"/>
        <v>1908</v>
      </c>
      <c r="H1153" s="2">
        <f t="shared" si="439"/>
        <v>0.26998726475166268</v>
      </c>
      <c r="I1153" s="2"/>
      <c r="J1153" s="2">
        <f t="shared" si="453"/>
        <v>0.23829064666761002</v>
      </c>
      <c r="K1153" s="2">
        <f t="shared" si="454"/>
        <v>0.5082779114192727</v>
      </c>
      <c r="L1153" s="2">
        <f t="shared" si="455"/>
        <v>0.23432856940710345</v>
      </c>
      <c r="M1153" s="2">
        <f t="shared" si="456"/>
        <v>1.9102872506013835E-2</v>
      </c>
      <c r="N1153" s="1">
        <v>1684</v>
      </c>
      <c r="O1153" s="1">
        <v>3592</v>
      </c>
      <c r="P1153" s="1">
        <v>1656</v>
      </c>
      <c r="Q1153" s="1">
        <v>91</v>
      </c>
      <c r="S1153" s="1">
        <v>7</v>
      </c>
      <c r="U1153" s="1">
        <v>10</v>
      </c>
      <c r="W1153" s="1">
        <v>26</v>
      </c>
      <c r="AA1153" s="1">
        <v>1</v>
      </c>
      <c r="AG1153" s="7">
        <f>IF(Q1153&gt;0,RANK(Q1153,(N1153:P1153,Q1153:AE1153)),0)</f>
        <v>4</v>
      </c>
      <c r="AH1153" s="7">
        <f>IF(R1153&gt;0,RANK(R1153,(N1153:P1153,Q1153:AE1153)),0)</f>
        <v>0</v>
      </c>
      <c r="AI1153" s="7">
        <f>IF(T1153&gt;0,RANK(T1153,(N1153:P1153,Q1153:AE1153)),0)</f>
        <v>0</v>
      </c>
      <c r="AJ1153" s="7">
        <f>IF(S1153&gt;0,RANK(S1153,(N1153:P1153,Q1153:AE1153)),0)</f>
        <v>7</v>
      </c>
      <c r="AK1153" s="2">
        <f t="shared" si="457"/>
        <v>1.2876751096646384E-2</v>
      </c>
      <c r="AL1153" s="2">
        <f t="shared" si="458"/>
        <v>0</v>
      </c>
      <c r="AM1153" s="2">
        <f t="shared" si="459"/>
        <v>0</v>
      </c>
      <c r="AN1153" s="2">
        <f t="shared" si="460"/>
        <v>9.9051931512664487E-4</v>
      </c>
      <c r="AP1153" t="s">
        <v>2010</v>
      </c>
      <c r="AQ1153" t="s">
        <v>187</v>
      </c>
      <c r="AT1153" s="104">
        <v>27</v>
      </c>
      <c r="AU1153" s="102">
        <v>143</v>
      </c>
      <c r="AV1153" s="108">
        <f t="shared" si="461"/>
        <v>27143</v>
      </c>
      <c r="AX1153" s="7" t="s">
        <v>538</v>
      </c>
    </row>
    <row r="1154" spans="1:50" hidden="1" outlineLevel="1">
      <c r="A1154" t="s">
        <v>2041</v>
      </c>
      <c r="B1154" t="s">
        <v>187</v>
      </c>
      <c r="C1154" s="1">
        <f t="shared" si="451"/>
        <v>56933</v>
      </c>
      <c r="D1154" s="7">
        <f>RANK(N1154,(N1154:P1154,Q1154:AE1154))</f>
        <v>2</v>
      </c>
      <c r="E1154" s="7">
        <f>RANK(O1154,(N1154:P1154,Q1154:AE1154))</f>
        <v>1</v>
      </c>
      <c r="F1154" s="7">
        <f>IF(P1154&gt;0,RANK(P1154,(N1154:P1154,Q1154:AE1154)),0)</f>
        <v>3</v>
      </c>
      <c r="G1154" s="1">
        <f t="shared" si="452"/>
        <v>11487</v>
      </c>
      <c r="H1154" s="2">
        <f t="shared" ref="H1154:H1169" si="462">G1154/C1154</f>
        <v>0.20176347636695766</v>
      </c>
      <c r="I1154" s="2"/>
      <c r="J1154" s="2">
        <f t="shared" si="453"/>
        <v>0.30495494704301546</v>
      </c>
      <c r="K1154" s="2">
        <f t="shared" si="454"/>
        <v>0.50671842340997308</v>
      </c>
      <c r="L1154" s="2">
        <f t="shared" si="455"/>
        <v>0.15189784483515711</v>
      </c>
      <c r="M1154" s="2">
        <f t="shared" si="456"/>
        <v>3.642878471185429E-2</v>
      </c>
      <c r="N1154" s="1">
        <v>17362</v>
      </c>
      <c r="O1154" s="1">
        <v>28849</v>
      </c>
      <c r="P1154" s="1">
        <v>8648</v>
      </c>
      <c r="Q1154" s="1">
        <v>1627</v>
      </c>
      <c r="S1154" s="1">
        <v>71</v>
      </c>
      <c r="U1154" s="1">
        <v>107</v>
      </c>
      <c r="W1154" s="1">
        <v>230</v>
      </c>
      <c r="AA1154" s="1">
        <v>39</v>
      </c>
      <c r="AG1154" s="7">
        <f>IF(Q1154&gt;0,RANK(Q1154,(N1154:P1154,Q1154:AE1154)),0)</f>
        <v>4</v>
      </c>
      <c r="AH1154" s="7">
        <f>IF(R1154&gt;0,RANK(R1154,(N1154:P1154,Q1154:AE1154)),0)</f>
        <v>0</v>
      </c>
      <c r="AI1154" s="7">
        <f>IF(T1154&gt;0,RANK(T1154,(N1154:P1154,Q1154:AE1154)),0)</f>
        <v>0</v>
      </c>
      <c r="AJ1154" s="7">
        <f>IF(S1154&gt;0,RANK(S1154,(N1154:P1154,Q1154:AE1154)),0)</f>
        <v>7</v>
      </c>
      <c r="AK1154" s="2">
        <f t="shared" si="457"/>
        <v>2.8577450687650396E-2</v>
      </c>
      <c r="AL1154" s="2">
        <f t="shared" si="458"/>
        <v>0</v>
      </c>
      <c r="AM1154" s="2">
        <f t="shared" si="459"/>
        <v>0</v>
      </c>
      <c r="AN1154" s="2">
        <f t="shared" si="460"/>
        <v>1.2470799009361882E-3</v>
      </c>
      <c r="AP1154" t="s">
        <v>2041</v>
      </c>
      <c r="AQ1154" t="s">
        <v>187</v>
      </c>
      <c r="AT1154" s="104">
        <v>27</v>
      </c>
      <c r="AU1154" s="102">
        <v>145</v>
      </c>
      <c r="AV1154" s="108">
        <f t="shared" si="461"/>
        <v>27145</v>
      </c>
      <c r="AX1154" s="7" t="s">
        <v>538</v>
      </c>
    </row>
    <row r="1155" spans="1:50" hidden="1" outlineLevel="1">
      <c r="A1155" t="s">
        <v>2266</v>
      </c>
      <c r="B1155" t="s">
        <v>187</v>
      </c>
      <c r="C1155" s="1">
        <f t="shared" si="451"/>
        <v>15648</v>
      </c>
      <c r="D1155" s="7">
        <f>RANK(N1155,(N1155:P1155,Q1155:AE1155))</f>
        <v>3</v>
      </c>
      <c r="E1155" s="7">
        <f>RANK(O1155,(N1155:P1155,Q1155:AE1155))</f>
        <v>1</v>
      </c>
      <c r="F1155" s="7">
        <f>IF(P1155&gt;0,RANK(P1155,(N1155:P1155,Q1155:AE1155)),0)</f>
        <v>2</v>
      </c>
      <c r="G1155" s="1">
        <f t="shared" si="452"/>
        <v>71</v>
      </c>
      <c r="H1155" s="2">
        <f t="shared" si="462"/>
        <v>4.5373210633946831E-3</v>
      </c>
      <c r="I1155" s="2"/>
      <c r="J1155" s="2">
        <f t="shared" si="453"/>
        <v>0.16711400817995911</v>
      </c>
      <c r="K1155" s="2">
        <f t="shared" si="454"/>
        <v>0.41059560327198363</v>
      </c>
      <c r="L1155" s="2">
        <f t="shared" si="455"/>
        <v>0.40605828220858897</v>
      </c>
      <c r="M1155" s="2">
        <f t="shared" si="456"/>
        <v>1.6232106339468255E-2</v>
      </c>
      <c r="N1155" s="1">
        <v>2615</v>
      </c>
      <c r="O1155" s="1">
        <v>6425</v>
      </c>
      <c r="P1155" s="1">
        <v>6354</v>
      </c>
      <c r="Q1155" s="1">
        <v>169</v>
      </c>
      <c r="S1155" s="1">
        <v>16</v>
      </c>
      <c r="U1155" s="1">
        <v>19</v>
      </c>
      <c r="W1155" s="1">
        <v>43</v>
      </c>
      <c r="AA1155" s="1">
        <v>7</v>
      </c>
      <c r="AG1155" s="7">
        <f>IF(Q1155&gt;0,RANK(Q1155,(N1155:P1155,Q1155:AE1155)),0)</f>
        <v>4</v>
      </c>
      <c r="AH1155" s="7">
        <f>IF(R1155&gt;0,RANK(R1155,(N1155:P1155,Q1155:AE1155)),0)</f>
        <v>0</v>
      </c>
      <c r="AI1155" s="7">
        <f>IF(T1155&gt;0,RANK(T1155,(N1155:P1155,Q1155:AE1155)),0)</f>
        <v>0</v>
      </c>
      <c r="AJ1155" s="7">
        <f>IF(S1155&gt;0,RANK(S1155,(N1155:P1155,Q1155:AE1155)),0)</f>
        <v>7</v>
      </c>
      <c r="AK1155" s="2">
        <f t="shared" si="457"/>
        <v>1.0800102249488753E-2</v>
      </c>
      <c r="AL1155" s="2">
        <f t="shared" si="458"/>
        <v>0</v>
      </c>
      <c r="AM1155" s="2">
        <f t="shared" si="459"/>
        <v>0</v>
      </c>
      <c r="AN1155" s="2">
        <f t="shared" si="460"/>
        <v>1.0224948875255625E-3</v>
      </c>
      <c r="AP1155" t="s">
        <v>2266</v>
      </c>
      <c r="AQ1155" t="s">
        <v>187</v>
      </c>
      <c r="AT1155" s="104">
        <v>27</v>
      </c>
      <c r="AU1155" s="102">
        <v>147</v>
      </c>
      <c r="AV1155" s="108">
        <f t="shared" si="461"/>
        <v>27147</v>
      </c>
      <c r="AX1155" s="7" t="s">
        <v>538</v>
      </c>
    </row>
    <row r="1156" spans="1:50" hidden="1" outlineLevel="1">
      <c r="A1156" t="s">
        <v>737</v>
      </c>
      <c r="B1156" t="s">
        <v>187</v>
      </c>
      <c r="C1156" s="1">
        <f t="shared" si="451"/>
        <v>5363</v>
      </c>
      <c r="D1156" s="7">
        <f>RANK(N1156,(N1156:P1156,Q1156:AE1156))</f>
        <v>2</v>
      </c>
      <c r="E1156" s="7">
        <f>RANK(O1156,(N1156:P1156,Q1156:AE1156))</f>
        <v>1</v>
      </c>
      <c r="F1156" s="7">
        <f>IF(P1156&gt;0,RANK(P1156,(N1156:P1156,Q1156:AE1156)),0)</f>
        <v>3</v>
      </c>
      <c r="G1156" s="1">
        <f t="shared" si="452"/>
        <v>531</v>
      </c>
      <c r="H1156" s="2">
        <f t="shared" si="462"/>
        <v>9.9011747156442287E-2</v>
      </c>
      <c r="I1156" s="2"/>
      <c r="J1156" s="2">
        <f t="shared" si="453"/>
        <v>0.3585679656908447</v>
      </c>
      <c r="K1156" s="2">
        <f t="shared" si="454"/>
        <v>0.45757971284728699</v>
      </c>
      <c r="L1156" s="2">
        <f t="shared" si="455"/>
        <v>0.13108334887190007</v>
      </c>
      <c r="M1156" s="2">
        <f t="shared" si="456"/>
        <v>5.2768972589968238E-2</v>
      </c>
      <c r="N1156" s="1">
        <v>1923</v>
      </c>
      <c r="O1156" s="1">
        <v>2454</v>
      </c>
      <c r="P1156" s="1">
        <v>703</v>
      </c>
      <c r="Q1156" s="1">
        <v>239</v>
      </c>
      <c r="S1156" s="1">
        <v>7</v>
      </c>
      <c r="U1156" s="1">
        <v>12</v>
      </c>
      <c r="W1156" s="1">
        <v>20</v>
      </c>
      <c r="AA1156" s="1">
        <v>5</v>
      </c>
      <c r="AG1156" s="7">
        <f>IF(Q1156&gt;0,RANK(Q1156,(N1156:P1156,Q1156:AE1156)),0)</f>
        <v>4</v>
      </c>
      <c r="AH1156" s="7">
        <f>IF(R1156&gt;0,RANK(R1156,(N1156:P1156,Q1156:AE1156)),0)</f>
        <v>0</v>
      </c>
      <c r="AI1156" s="7">
        <f>IF(T1156&gt;0,RANK(T1156,(N1156:P1156,Q1156:AE1156)),0)</f>
        <v>0</v>
      </c>
      <c r="AJ1156" s="7">
        <f>IF(S1156&gt;0,RANK(S1156,(N1156:P1156,Q1156:AE1156)),0)</f>
        <v>7</v>
      </c>
      <c r="AK1156" s="2">
        <f t="shared" si="457"/>
        <v>4.4564609360432592E-2</v>
      </c>
      <c r="AL1156" s="2">
        <f t="shared" si="458"/>
        <v>0</v>
      </c>
      <c r="AM1156" s="2">
        <f t="shared" si="459"/>
        <v>0</v>
      </c>
      <c r="AN1156" s="2">
        <f t="shared" si="460"/>
        <v>1.3052396046988625E-3</v>
      </c>
      <c r="AP1156" t="s">
        <v>737</v>
      </c>
      <c r="AQ1156" t="s">
        <v>187</v>
      </c>
      <c r="AT1156" s="104">
        <v>27</v>
      </c>
      <c r="AU1156" s="102">
        <v>149</v>
      </c>
      <c r="AV1156" s="108">
        <f t="shared" si="461"/>
        <v>27149</v>
      </c>
      <c r="AX1156" s="7" t="s">
        <v>538</v>
      </c>
    </row>
    <row r="1157" spans="1:50" hidden="1" outlineLevel="1">
      <c r="A1157" t="s">
        <v>2267</v>
      </c>
      <c r="B1157" t="s">
        <v>187</v>
      </c>
      <c r="C1157" s="1">
        <f t="shared" si="451"/>
        <v>5050</v>
      </c>
      <c r="D1157" s="7">
        <f>RANK(N1157,(N1157:P1157,Q1157:AE1157))</f>
        <v>1</v>
      </c>
      <c r="E1157" s="7">
        <f>RANK(O1157,(N1157:P1157,Q1157:AE1157))</f>
        <v>2</v>
      </c>
      <c r="F1157" s="7">
        <f>IF(P1157&gt;0,RANK(P1157,(N1157:P1157,Q1157:AE1157)),0)</f>
        <v>3</v>
      </c>
      <c r="G1157" s="1">
        <f t="shared" si="452"/>
        <v>520</v>
      </c>
      <c r="H1157" s="2">
        <f t="shared" si="462"/>
        <v>0.10297029702970296</v>
      </c>
      <c r="I1157" s="2"/>
      <c r="J1157" s="2">
        <f t="shared" si="453"/>
        <v>0.47584158415841582</v>
      </c>
      <c r="K1157" s="2">
        <f t="shared" si="454"/>
        <v>0.37287128712871287</v>
      </c>
      <c r="L1157" s="2">
        <f t="shared" si="455"/>
        <v>0.13207920792079209</v>
      </c>
      <c r="M1157" s="2">
        <f t="shared" si="456"/>
        <v>1.9207920792079225E-2</v>
      </c>
      <c r="N1157" s="1">
        <v>2403</v>
      </c>
      <c r="O1157" s="1">
        <v>1883</v>
      </c>
      <c r="P1157" s="1">
        <v>667</v>
      </c>
      <c r="Q1157" s="1">
        <v>65</v>
      </c>
      <c r="S1157" s="1">
        <v>8</v>
      </c>
      <c r="U1157" s="1">
        <v>5</v>
      </c>
      <c r="W1157" s="1">
        <v>15</v>
      </c>
      <c r="AA1157" s="1">
        <v>4</v>
      </c>
      <c r="AG1157" s="7">
        <f>IF(Q1157&gt;0,RANK(Q1157,(N1157:P1157,Q1157:AE1157)),0)</f>
        <v>4</v>
      </c>
      <c r="AH1157" s="7">
        <f>IF(R1157&gt;0,RANK(R1157,(N1157:P1157,Q1157:AE1157)),0)</f>
        <v>0</v>
      </c>
      <c r="AI1157" s="7">
        <f>IF(T1157&gt;0,RANK(T1157,(N1157:P1157,Q1157:AE1157)),0)</f>
        <v>0</v>
      </c>
      <c r="AJ1157" s="7">
        <f>IF(S1157&gt;0,RANK(S1157,(N1157:P1157,Q1157:AE1157)),0)</f>
        <v>6</v>
      </c>
      <c r="AK1157" s="2">
        <f t="shared" si="457"/>
        <v>1.2871287128712871E-2</v>
      </c>
      <c r="AL1157" s="2">
        <f t="shared" si="458"/>
        <v>0</v>
      </c>
      <c r="AM1157" s="2">
        <f t="shared" si="459"/>
        <v>0</v>
      </c>
      <c r="AN1157" s="2">
        <f t="shared" si="460"/>
        <v>1.5841584158415843E-3</v>
      </c>
      <c r="AP1157" t="s">
        <v>2267</v>
      </c>
      <c r="AQ1157" t="s">
        <v>187</v>
      </c>
      <c r="AT1157" s="104">
        <v>27</v>
      </c>
      <c r="AU1157" s="102">
        <v>151</v>
      </c>
      <c r="AV1157" s="108">
        <f t="shared" si="461"/>
        <v>27151</v>
      </c>
      <c r="AX1157" s="7" t="s">
        <v>538</v>
      </c>
    </row>
    <row r="1158" spans="1:50" hidden="1" outlineLevel="1">
      <c r="A1158" t="s">
        <v>2612</v>
      </c>
      <c r="B1158" t="s">
        <v>187</v>
      </c>
      <c r="C1158" s="1">
        <f t="shared" si="451"/>
        <v>10333</v>
      </c>
      <c r="D1158" s="7">
        <f>RANK(N1158,(N1158:P1158,Q1158:AE1158))</f>
        <v>2</v>
      </c>
      <c r="E1158" s="7">
        <f>RANK(O1158,(N1158:P1158,Q1158:AE1158))</f>
        <v>1</v>
      </c>
      <c r="F1158" s="7">
        <f>IF(P1158&gt;0,RANK(P1158,(N1158:P1158,Q1158:AE1158)),0)</f>
        <v>3</v>
      </c>
      <c r="G1158" s="1">
        <f t="shared" si="452"/>
        <v>2145</v>
      </c>
      <c r="H1158" s="2">
        <f t="shared" si="462"/>
        <v>0.20758734152714603</v>
      </c>
      <c r="I1158" s="2"/>
      <c r="J1158" s="2">
        <f t="shared" si="453"/>
        <v>0.3114294009484177</v>
      </c>
      <c r="K1158" s="2">
        <f t="shared" si="454"/>
        <v>0.51901674247556373</v>
      </c>
      <c r="L1158" s="2">
        <f t="shared" si="455"/>
        <v>0.14264976289557726</v>
      </c>
      <c r="M1158" s="2">
        <f t="shared" si="456"/>
        <v>2.6904093680441249E-2</v>
      </c>
      <c r="N1158" s="1">
        <v>3218</v>
      </c>
      <c r="O1158" s="1">
        <v>5363</v>
      </c>
      <c r="P1158" s="1">
        <v>1474</v>
      </c>
      <c r="Q1158" s="1">
        <v>165</v>
      </c>
      <c r="S1158" s="1">
        <v>28</v>
      </c>
      <c r="U1158" s="1">
        <v>25</v>
      </c>
      <c r="W1158" s="1">
        <v>60</v>
      </c>
      <c r="AA1158" s="1">
        <v>0</v>
      </c>
      <c r="AG1158" s="7">
        <f>IF(Q1158&gt;0,RANK(Q1158,(N1158:P1158,Q1158:AE1158)),0)</f>
        <v>4</v>
      </c>
      <c r="AH1158" s="7">
        <f>IF(R1158&gt;0,RANK(R1158,(N1158:P1158,Q1158:AE1158)),0)</f>
        <v>0</v>
      </c>
      <c r="AI1158" s="7">
        <f>IF(T1158&gt;0,RANK(T1158,(N1158:P1158,Q1158:AE1158)),0)</f>
        <v>0</v>
      </c>
      <c r="AJ1158" s="7">
        <f>IF(S1158&gt;0,RANK(S1158,(N1158:P1158,Q1158:AE1158)),0)</f>
        <v>6</v>
      </c>
      <c r="AK1158" s="2">
        <f t="shared" si="457"/>
        <v>1.5968257040549695E-2</v>
      </c>
      <c r="AL1158" s="2">
        <f t="shared" si="458"/>
        <v>0</v>
      </c>
      <c r="AM1158" s="2">
        <f t="shared" si="459"/>
        <v>0</v>
      </c>
      <c r="AN1158" s="2">
        <f t="shared" si="460"/>
        <v>2.7097648311235848E-3</v>
      </c>
      <c r="AP1158" t="s">
        <v>2612</v>
      </c>
      <c r="AQ1158" t="s">
        <v>187</v>
      </c>
      <c r="AT1158" s="104">
        <v>27</v>
      </c>
      <c r="AU1158" s="102">
        <v>153</v>
      </c>
      <c r="AV1158" s="108">
        <f t="shared" si="461"/>
        <v>27153</v>
      </c>
      <c r="AX1158" s="7" t="s">
        <v>538</v>
      </c>
    </row>
    <row r="1159" spans="1:50" hidden="1" outlineLevel="1">
      <c r="A1159" t="s">
        <v>1838</v>
      </c>
      <c r="B1159" t="s">
        <v>187</v>
      </c>
      <c r="C1159" s="1">
        <f t="shared" si="451"/>
        <v>1905</v>
      </c>
      <c r="D1159" s="7">
        <f>RANK(N1159,(N1159:P1159,Q1159:AE1159))</f>
        <v>1</v>
      </c>
      <c r="E1159" s="7">
        <f>RANK(O1159,(N1159:P1159,Q1159:AE1159))</f>
        <v>2</v>
      </c>
      <c r="F1159" s="7">
        <f>IF(P1159&gt;0,RANK(P1159,(N1159:P1159,Q1159:AE1159)),0)</f>
        <v>3</v>
      </c>
      <c r="G1159" s="1">
        <f t="shared" si="452"/>
        <v>38</v>
      </c>
      <c r="H1159" s="2">
        <f t="shared" si="462"/>
        <v>1.994750656167979E-2</v>
      </c>
      <c r="I1159" s="2"/>
      <c r="J1159" s="2">
        <f t="shared" si="453"/>
        <v>0.4335958005249344</v>
      </c>
      <c r="K1159" s="2">
        <f t="shared" si="454"/>
        <v>0.41364829396325459</v>
      </c>
      <c r="L1159" s="2">
        <f t="shared" si="455"/>
        <v>0.13280839895013125</v>
      </c>
      <c r="M1159" s="2">
        <f t="shared" si="456"/>
        <v>1.9947506561679762E-2</v>
      </c>
      <c r="N1159" s="1">
        <v>826</v>
      </c>
      <c r="O1159" s="1">
        <v>788</v>
      </c>
      <c r="P1159" s="1">
        <v>253</v>
      </c>
      <c r="Q1159" s="1">
        <v>23</v>
      </c>
      <c r="S1159" s="1">
        <v>0</v>
      </c>
      <c r="U1159" s="1">
        <v>5</v>
      </c>
      <c r="W1159" s="1">
        <v>10</v>
      </c>
      <c r="AA1159" s="1">
        <v>0</v>
      </c>
      <c r="AG1159" s="7">
        <f>IF(Q1159&gt;0,RANK(Q1159,(N1159:P1159,Q1159:AE1159)),0)</f>
        <v>4</v>
      </c>
      <c r="AH1159" s="7">
        <f>IF(R1159&gt;0,RANK(R1159,(N1159:P1159,Q1159:AE1159)),0)</f>
        <v>0</v>
      </c>
      <c r="AI1159" s="7">
        <f>IF(T1159&gt;0,RANK(T1159,(N1159:P1159,Q1159:AE1159)),0)</f>
        <v>0</v>
      </c>
      <c r="AJ1159" s="7">
        <f>IF(S1159&gt;0,RANK(S1159,(N1159:P1159,Q1159:AE1159)),0)</f>
        <v>0</v>
      </c>
      <c r="AK1159" s="2">
        <f t="shared" si="457"/>
        <v>1.2073490813648294E-2</v>
      </c>
      <c r="AL1159" s="2">
        <f t="shared" si="458"/>
        <v>0</v>
      </c>
      <c r="AM1159" s="2">
        <f t="shared" si="459"/>
        <v>0</v>
      </c>
      <c r="AN1159" s="2">
        <f t="shared" si="460"/>
        <v>0</v>
      </c>
      <c r="AP1159" t="s">
        <v>1838</v>
      </c>
      <c r="AQ1159" t="s">
        <v>187</v>
      </c>
      <c r="AT1159" s="104">
        <v>27</v>
      </c>
      <c r="AU1159" s="102">
        <v>155</v>
      </c>
      <c r="AV1159" s="108">
        <f t="shared" si="461"/>
        <v>27155</v>
      </c>
      <c r="AX1159" s="7" t="s">
        <v>538</v>
      </c>
    </row>
    <row r="1160" spans="1:50" hidden="1" outlineLevel="1">
      <c r="A1160" t="s">
        <v>2649</v>
      </c>
      <c r="B1160" t="s">
        <v>187</v>
      </c>
      <c r="C1160" s="1">
        <f t="shared" si="451"/>
        <v>10043</v>
      </c>
      <c r="D1160" s="7">
        <f>RANK(N1160,(N1160:P1160,Q1160:AE1160))</f>
        <v>3</v>
      </c>
      <c r="E1160" s="7">
        <f>RANK(O1160,(N1160:P1160,Q1160:AE1160))</f>
        <v>1</v>
      </c>
      <c r="F1160" s="7">
        <f>IF(P1160&gt;0,RANK(P1160,(N1160:P1160,Q1160:AE1160)),0)</f>
        <v>2</v>
      </c>
      <c r="G1160" s="1">
        <f t="shared" si="452"/>
        <v>263</v>
      </c>
      <c r="H1160" s="2">
        <f t="shared" si="462"/>
        <v>2.6187394204918849E-2</v>
      </c>
      <c r="I1160" s="2"/>
      <c r="J1160" s="2">
        <f t="shared" si="453"/>
        <v>0.21238673703076769</v>
      </c>
      <c r="K1160" s="2">
        <f t="shared" si="454"/>
        <v>0.39808822065119986</v>
      </c>
      <c r="L1160" s="2">
        <f t="shared" si="455"/>
        <v>0.37190082644628097</v>
      </c>
      <c r="M1160" s="2">
        <f t="shared" si="456"/>
        <v>1.7624215871751447E-2</v>
      </c>
      <c r="N1160" s="1">
        <v>2133</v>
      </c>
      <c r="O1160" s="1">
        <v>3998</v>
      </c>
      <c r="P1160" s="1">
        <v>3735</v>
      </c>
      <c r="Q1160" s="1">
        <v>127</v>
      </c>
      <c r="S1160" s="1">
        <v>8</v>
      </c>
      <c r="U1160" s="1">
        <v>10</v>
      </c>
      <c r="W1160" s="1">
        <v>24</v>
      </c>
      <c r="AA1160" s="1">
        <v>8</v>
      </c>
      <c r="AG1160" s="7">
        <f>IF(Q1160&gt;0,RANK(Q1160,(N1160:P1160,Q1160:AE1160)),0)</f>
        <v>4</v>
      </c>
      <c r="AH1160" s="7">
        <f>IF(R1160&gt;0,RANK(R1160,(N1160:P1160,Q1160:AE1160)),0)</f>
        <v>0</v>
      </c>
      <c r="AI1160" s="7">
        <f>IF(T1160&gt;0,RANK(T1160,(N1160:P1160,Q1160:AE1160)),0)</f>
        <v>0</v>
      </c>
      <c r="AJ1160" s="7">
        <f>IF(S1160&gt;0,RANK(S1160,(N1160:P1160,Q1160:AE1160)),0)</f>
        <v>7</v>
      </c>
      <c r="AK1160" s="2">
        <f t="shared" si="457"/>
        <v>1.2645623817584387E-2</v>
      </c>
      <c r="AL1160" s="2">
        <f t="shared" si="458"/>
        <v>0</v>
      </c>
      <c r="AM1160" s="2">
        <f t="shared" si="459"/>
        <v>0</v>
      </c>
      <c r="AN1160" s="2">
        <f t="shared" si="460"/>
        <v>7.9657472866673305E-4</v>
      </c>
      <c r="AP1160" t="s">
        <v>2649</v>
      </c>
      <c r="AQ1160" t="s">
        <v>187</v>
      </c>
      <c r="AT1160" s="104">
        <v>27</v>
      </c>
      <c r="AU1160" s="102">
        <v>157</v>
      </c>
      <c r="AV1160" s="108">
        <f t="shared" si="461"/>
        <v>27157</v>
      </c>
      <c r="AX1160" s="7" t="s">
        <v>538</v>
      </c>
    </row>
    <row r="1161" spans="1:50" hidden="1" outlineLevel="1">
      <c r="A1161" t="s">
        <v>272</v>
      </c>
      <c r="B1161" t="s">
        <v>187</v>
      </c>
      <c r="C1161" s="1">
        <f t="shared" si="451"/>
        <v>6015</v>
      </c>
      <c r="D1161" s="7">
        <f>RANK(N1161,(N1161:P1161,Q1161:AE1161))</f>
        <v>2</v>
      </c>
      <c r="E1161" s="7">
        <f>RANK(O1161,(N1161:P1161,Q1161:AE1161))</f>
        <v>1</v>
      </c>
      <c r="F1161" s="7">
        <f>IF(P1161&gt;0,RANK(P1161,(N1161:P1161,Q1161:AE1161)),0)</f>
        <v>3</v>
      </c>
      <c r="G1161" s="1">
        <f t="shared" si="452"/>
        <v>1234</v>
      </c>
      <c r="H1161" s="2">
        <f t="shared" si="462"/>
        <v>0.20515378221113881</v>
      </c>
      <c r="I1161" s="2"/>
      <c r="J1161" s="2">
        <f t="shared" si="453"/>
        <v>0.32901080631753948</v>
      </c>
      <c r="K1161" s="2">
        <f t="shared" si="454"/>
        <v>0.53416458852867832</v>
      </c>
      <c r="L1161" s="2">
        <f t="shared" si="455"/>
        <v>0.11122194513715711</v>
      </c>
      <c r="M1161" s="2">
        <f t="shared" si="456"/>
        <v>2.5602660016625145E-2</v>
      </c>
      <c r="N1161" s="1">
        <v>1979</v>
      </c>
      <c r="O1161" s="1">
        <v>3213</v>
      </c>
      <c r="P1161" s="1">
        <v>669</v>
      </c>
      <c r="Q1161" s="1">
        <v>100</v>
      </c>
      <c r="S1161" s="1">
        <v>7</v>
      </c>
      <c r="U1161" s="1">
        <v>5</v>
      </c>
      <c r="W1161" s="1">
        <v>39</v>
      </c>
      <c r="AA1161" s="1">
        <v>3</v>
      </c>
      <c r="AG1161" s="7">
        <f>IF(Q1161&gt;0,RANK(Q1161,(N1161:P1161,Q1161:AE1161)),0)</f>
        <v>4</v>
      </c>
      <c r="AH1161" s="7">
        <f>IF(R1161&gt;0,RANK(R1161,(N1161:P1161,Q1161:AE1161)),0)</f>
        <v>0</v>
      </c>
      <c r="AI1161" s="7">
        <f>IF(T1161&gt;0,RANK(T1161,(N1161:P1161,Q1161:AE1161)),0)</f>
        <v>0</v>
      </c>
      <c r="AJ1161" s="7">
        <f>IF(S1161&gt;0,RANK(S1161,(N1161:P1161,Q1161:AE1161)),0)</f>
        <v>6</v>
      </c>
      <c r="AK1161" s="2">
        <f t="shared" si="457"/>
        <v>1.6625103906899419E-2</v>
      </c>
      <c r="AL1161" s="2">
        <f t="shared" si="458"/>
        <v>0</v>
      </c>
      <c r="AM1161" s="2">
        <f t="shared" si="459"/>
        <v>0</v>
      </c>
      <c r="AN1161" s="2">
        <f t="shared" si="460"/>
        <v>1.1637572734829592E-3</v>
      </c>
      <c r="AP1161" t="s">
        <v>272</v>
      </c>
      <c r="AQ1161" t="s">
        <v>187</v>
      </c>
      <c r="AT1161" s="104">
        <v>27</v>
      </c>
      <c r="AU1161" s="102">
        <v>159</v>
      </c>
      <c r="AV1161" s="108">
        <f t="shared" si="461"/>
        <v>27159</v>
      </c>
      <c r="AX1161" s="7" t="s">
        <v>538</v>
      </c>
    </row>
    <row r="1162" spans="1:50" hidden="1" outlineLevel="1">
      <c r="A1162" t="s">
        <v>84</v>
      </c>
      <c r="B1162" t="s">
        <v>187</v>
      </c>
      <c r="C1162" s="1">
        <f t="shared" si="451"/>
        <v>8583</v>
      </c>
      <c r="D1162" s="7">
        <f>RANK(N1162,(N1162:P1162,Q1162:AE1162))</f>
        <v>3</v>
      </c>
      <c r="E1162" s="7">
        <f>RANK(O1162,(N1162:P1162,Q1162:AE1162))</f>
        <v>2</v>
      </c>
      <c r="F1162" s="7">
        <f>IF(P1162&gt;0,RANK(P1162,(N1162:P1162,Q1162:AE1162)),0)</f>
        <v>1</v>
      </c>
      <c r="G1162" s="1">
        <f t="shared" si="452"/>
        <v>2457</v>
      </c>
      <c r="H1162" s="2">
        <f t="shared" si="462"/>
        <v>0.28626354421530931</v>
      </c>
      <c r="I1162" s="2"/>
      <c r="J1162" s="2">
        <f t="shared" si="453"/>
        <v>0.10334381917744379</v>
      </c>
      <c r="K1162" s="2">
        <f t="shared" si="454"/>
        <v>0.29884655714785041</v>
      </c>
      <c r="L1162" s="2">
        <f t="shared" si="455"/>
        <v>0.58511010136315977</v>
      </c>
      <c r="M1162" s="2">
        <f t="shared" si="456"/>
        <v>1.2699522311545919E-2</v>
      </c>
      <c r="N1162" s="1">
        <v>887</v>
      </c>
      <c r="O1162" s="1">
        <v>2565</v>
      </c>
      <c r="P1162" s="1">
        <v>5022</v>
      </c>
      <c r="Q1162" s="1">
        <v>76</v>
      </c>
      <c r="S1162" s="1">
        <v>4</v>
      </c>
      <c r="U1162" s="1">
        <v>9</v>
      </c>
      <c r="W1162" s="1">
        <v>17</v>
      </c>
      <c r="AA1162" s="1">
        <v>3</v>
      </c>
      <c r="AG1162" s="7">
        <f>IF(Q1162&gt;0,RANK(Q1162,(N1162:P1162,Q1162:AE1162)),0)</f>
        <v>4</v>
      </c>
      <c r="AH1162" s="7">
        <f>IF(R1162&gt;0,RANK(R1162,(N1162:P1162,Q1162:AE1162)),0)</f>
        <v>0</v>
      </c>
      <c r="AI1162" s="7">
        <f>IF(T1162&gt;0,RANK(T1162,(N1162:P1162,Q1162:AE1162)),0)</f>
        <v>0</v>
      </c>
      <c r="AJ1162" s="7">
        <f>IF(S1162&gt;0,RANK(S1162,(N1162:P1162,Q1162:AE1162)),0)</f>
        <v>7</v>
      </c>
      <c r="AK1162" s="2">
        <f t="shared" si="457"/>
        <v>8.8547128043807519E-3</v>
      </c>
      <c r="AL1162" s="2">
        <f t="shared" si="458"/>
        <v>0</v>
      </c>
      <c r="AM1162" s="2">
        <f t="shared" si="459"/>
        <v>0</v>
      </c>
      <c r="AN1162" s="2">
        <f t="shared" si="460"/>
        <v>4.6603751602003962E-4</v>
      </c>
      <c r="AP1162" t="s">
        <v>84</v>
      </c>
      <c r="AQ1162" t="s">
        <v>187</v>
      </c>
      <c r="AT1162" s="104">
        <v>27</v>
      </c>
      <c r="AU1162" s="102">
        <v>161</v>
      </c>
      <c r="AV1162" s="108">
        <f t="shared" si="461"/>
        <v>27161</v>
      </c>
      <c r="AX1162" s="7" t="s">
        <v>538</v>
      </c>
    </row>
    <row r="1163" spans="1:50" hidden="1" outlineLevel="1">
      <c r="A1163" t="s">
        <v>1839</v>
      </c>
      <c r="B1163" t="s">
        <v>187</v>
      </c>
      <c r="C1163" s="1">
        <f t="shared" si="451"/>
        <v>104003</v>
      </c>
      <c r="D1163" s="7">
        <f>RANK(N1163,(N1163:P1163,Q1163:AE1163))</f>
        <v>2</v>
      </c>
      <c r="E1163" s="7">
        <f>RANK(O1163,(N1163:P1163,Q1163:AE1163))</f>
        <v>1</v>
      </c>
      <c r="F1163" s="7">
        <f>IF(P1163&gt;0,RANK(P1163,(N1163:P1163,Q1163:AE1163)),0)</f>
        <v>3</v>
      </c>
      <c r="G1163" s="1">
        <f t="shared" si="452"/>
        <v>20824</v>
      </c>
      <c r="H1163" s="2">
        <f t="shared" si="462"/>
        <v>0.20022499350980261</v>
      </c>
      <c r="I1163" s="2"/>
      <c r="J1163" s="2">
        <f t="shared" si="453"/>
        <v>0.32660596328952052</v>
      </c>
      <c r="K1163" s="2">
        <f t="shared" si="454"/>
        <v>0.52683095679932312</v>
      </c>
      <c r="L1163" s="2">
        <f t="shared" si="455"/>
        <v>0.12315029374152668</v>
      </c>
      <c r="M1163" s="2">
        <f t="shared" si="456"/>
        <v>2.3412786169629676E-2</v>
      </c>
      <c r="N1163" s="1">
        <v>33968</v>
      </c>
      <c r="O1163" s="1">
        <v>54792</v>
      </c>
      <c r="P1163" s="1">
        <v>12808</v>
      </c>
      <c r="Q1163" s="1">
        <v>1804</v>
      </c>
      <c r="S1163" s="1">
        <v>96</v>
      </c>
      <c r="U1163" s="1">
        <v>89</v>
      </c>
      <c r="W1163" s="1">
        <v>389</v>
      </c>
      <c r="AA1163" s="1">
        <v>57</v>
      </c>
      <c r="AG1163" s="7">
        <f>IF(Q1163&gt;0,RANK(Q1163,(N1163:P1163,Q1163:AE1163)),0)</f>
        <v>4</v>
      </c>
      <c r="AH1163" s="7">
        <f>IF(R1163&gt;0,RANK(R1163,(N1163:P1163,Q1163:AE1163)),0)</f>
        <v>0</v>
      </c>
      <c r="AI1163" s="7">
        <f>IF(T1163&gt;0,RANK(T1163,(N1163:P1163,Q1163:AE1163)),0)</f>
        <v>0</v>
      </c>
      <c r="AJ1163" s="7">
        <f>IF(S1163&gt;0,RANK(S1163,(N1163:P1163,Q1163:AE1163)),0)</f>
        <v>6</v>
      </c>
      <c r="AK1163" s="2">
        <f t="shared" si="457"/>
        <v>1.7345653490764688E-2</v>
      </c>
      <c r="AL1163" s="2">
        <f t="shared" si="458"/>
        <v>0</v>
      </c>
      <c r="AM1163" s="2">
        <f t="shared" si="459"/>
        <v>0</v>
      </c>
      <c r="AN1163" s="2">
        <f t="shared" si="460"/>
        <v>9.2305029662605891E-4</v>
      </c>
      <c r="AP1163" t="s">
        <v>1839</v>
      </c>
      <c r="AQ1163" t="s">
        <v>187</v>
      </c>
      <c r="AT1163" s="104">
        <v>27</v>
      </c>
      <c r="AU1163" s="102">
        <v>163</v>
      </c>
      <c r="AV1163" s="108">
        <f t="shared" si="461"/>
        <v>27163</v>
      </c>
      <c r="AX1163" s="7" t="s">
        <v>538</v>
      </c>
    </row>
    <row r="1164" spans="1:50" hidden="1" outlineLevel="1">
      <c r="A1164" t="s">
        <v>728</v>
      </c>
      <c r="B1164" t="s">
        <v>187</v>
      </c>
      <c r="C1164" s="1">
        <f t="shared" si="451"/>
        <v>4941</v>
      </c>
      <c r="D1164" s="7">
        <f>RANK(N1164,(N1164:P1164,Q1164:AE1164))</f>
        <v>2</v>
      </c>
      <c r="E1164" s="7">
        <f>RANK(O1164,(N1164:P1164,Q1164:AE1164))</f>
        <v>1</v>
      </c>
      <c r="F1164" s="7">
        <f>IF(P1164&gt;0,RANK(P1164,(N1164:P1164,Q1164:AE1164)),0)</f>
        <v>3</v>
      </c>
      <c r="G1164" s="1">
        <f t="shared" si="452"/>
        <v>549</v>
      </c>
      <c r="H1164" s="2">
        <f t="shared" si="462"/>
        <v>0.1111111111111111</v>
      </c>
      <c r="I1164" s="2"/>
      <c r="J1164" s="2">
        <f t="shared" si="453"/>
        <v>0.29062942724144908</v>
      </c>
      <c r="K1164" s="2">
        <f t="shared" si="454"/>
        <v>0.40174053835256018</v>
      </c>
      <c r="L1164" s="2">
        <f t="shared" si="455"/>
        <v>0.28617688726978346</v>
      </c>
      <c r="M1164" s="2">
        <f t="shared" si="456"/>
        <v>2.1453147136207218E-2</v>
      </c>
      <c r="N1164" s="1">
        <v>1436</v>
      </c>
      <c r="O1164" s="1">
        <v>1985</v>
      </c>
      <c r="P1164" s="1">
        <v>1414</v>
      </c>
      <c r="Q1164" s="1">
        <v>69</v>
      </c>
      <c r="S1164" s="1">
        <v>7</v>
      </c>
      <c r="U1164" s="1">
        <v>10</v>
      </c>
      <c r="W1164" s="1">
        <v>16</v>
      </c>
      <c r="AA1164" s="1">
        <v>4</v>
      </c>
      <c r="AG1164" s="7">
        <f>IF(Q1164&gt;0,RANK(Q1164,(N1164:P1164,Q1164:AE1164)),0)</f>
        <v>4</v>
      </c>
      <c r="AH1164" s="7">
        <f>IF(R1164&gt;0,RANK(R1164,(N1164:P1164,Q1164:AE1164)),0)</f>
        <v>0</v>
      </c>
      <c r="AI1164" s="7">
        <f>IF(T1164&gt;0,RANK(T1164,(N1164:P1164,Q1164:AE1164)),0)</f>
        <v>0</v>
      </c>
      <c r="AJ1164" s="7">
        <f>IF(S1164&gt;0,RANK(S1164,(N1164:P1164,Q1164:AE1164)),0)</f>
        <v>7</v>
      </c>
      <c r="AK1164" s="2">
        <f t="shared" si="457"/>
        <v>1.3964784456587736E-2</v>
      </c>
      <c r="AL1164" s="2">
        <f t="shared" si="458"/>
        <v>0</v>
      </c>
      <c r="AM1164" s="2">
        <f t="shared" si="459"/>
        <v>0</v>
      </c>
      <c r="AN1164" s="2">
        <f t="shared" si="460"/>
        <v>1.4167172637117992E-3</v>
      </c>
      <c r="AP1164" t="s">
        <v>728</v>
      </c>
      <c r="AQ1164" t="s">
        <v>187</v>
      </c>
      <c r="AT1164" s="104">
        <v>27</v>
      </c>
      <c r="AU1164" s="102">
        <v>165</v>
      </c>
      <c r="AV1164" s="108">
        <f t="shared" si="461"/>
        <v>27165</v>
      </c>
      <c r="AX1164" s="7" t="s">
        <v>538</v>
      </c>
    </row>
    <row r="1165" spans="1:50" hidden="1" outlineLevel="1">
      <c r="A1165" t="s">
        <v>710</v>
      </c>
      <c r="B1165" t="s">
        <v>187</v>
      </c>
      <c r="C1165" s="1">
        <f t="shared" si="451"/>
        <v>2849</v>
      </c>
      <c r="D1165" s="7">
        <f>RANK(N1165,(N1165:P1165,Q1165:AE1165))</f>
        <v>2</v>
      </c>
      <c r="E1165" s="7">
        <f>RANK(O1165,(N1165:P1165,Q1165:AE1165))</f>
        <v>1</v>
      </c>
      <c r="F1165" s="7">
        <f>IF(P1165&gt;0,RANK(P1165,(N1165:P1165,Q1165:AE1165)),0)</f>
        <v>3</v>
      </c>
      <c r="G1165" s="1">
        <f t="shared" si="452"/>
        <v>373</v>
      </c>
      <c r="H1165" s="2">
        <f t="shared" si="462"/>
        <v>0.13092313092313093</v>
      </c>
      <c r="I1165" s="2"/>
      <c r="J1165" s="2">
        <f t="shared" si="453"/>
        <v>0.37872937872937873</v>
      </c>
      <c r="K1165" s="2">
        <f t="shared" si="454"/>
        <v>0.50965250965250963</v>
      </c>
      <c r="L1165" s="2">
        <f t="shared" si="455"/>
        <v>9.0558090558090554E-2</v>
      </c>
      <c r="M1165" s="2">
        <f t="shared" si="456"/>
        <v>2.1060021060021084E-2</v>
      </c>
      <c r="N1165" s="1">
        <v>1079</v>
      </c>
      <c r="O1165" s="1">
        <v>1452</v>
      </c>
      <c r="P1165" s="1">
        <v>258</v>
      </c>
      <c r="Q1165" s="1">
        <v>36</v>
      </c>
      <c r="S1165" s="1">
        <v>7</v>
      </c>
      <c r="U1165" s="1">
        <v>7</v>
      </c>
      <c r="W1165" s="1">
        <v>8</v>
      </c>
      <c r="AA1165" s="1">
        <v>2</v>
      </c>
      <c r="AG1165" s="7">
        <f>IF(Q1165&gt;0,RANK(Q1165,(N1165:P1165,Q1165:AE1165)),0)</f>
        <v>4</v>
      </c>
      <c r="AH1165" s="7">
        <f>IF(R1165&gt;0,RANK(R1165,(N1165:P1165,Q1165:AE1165)),0)</f>
        <v>0</v>
      </c>
      <c r="AI1165" s="7">
        <f>IF(T1165&gt;0,RANK(T1165,(N1165:P1165,Q1165:AE1165)),0)</f>
        <v>0</v>
      </c>
      <c r="AJ1165" s="7">
        <f>IF(S1165&gt;0,RANK(S1165,(N1165:P1165,Q1165:AE1165)),0)</f>
        <v>6</v>
      </c>
      <c r="AK1165" s="2">
        <f t="shared" si="457"/>
        <v>1.2636012636012635E-2</v>
      </c>
      <c r="AL1165" s="2">
        <f t="shared" si="458"/>
        <v>0</v>
      </c>
      <c r="AM1165" s="2">
        <f t="shared" si="459"/>
        <v>0</v>
      </c>
      <c r="AN1165" s="2">
        <f t="shared" si="460"/>
        <v>2.4570024570024569E-3</v>
      </c>
      <c r="AP1165" t="s">
        <v>710</v>
      </c>
      <c r="AQ1165" t="s">
        <v>187</v>
      </c>
      <c r="AT1165" s="104">
        <v>27</v>
      </c>
      <c r="AU1165" s="102">
        <v>167</v>
      </c>
      <c r="AV1165" s="108">
        <f t="shared" si="461"/>
        <v>27167</v>
      </c>
      <c r="AX1165" s="7" t="s">
        <v>538</v>
      </c>
    </row>
    <row r="1166" spans="1:50" hidden="1" outlineLevel="1">
      <c r="A1166" t="s">
        <v>2469</v>
      </c>
      <c r="B1166" t="s">
        <v>187</v>
      </c>
      <c r="C1166" s="1">
        <f t="shared" si="451"/>
        <v>19683</v>
      </c>
      <c r="D1166" s="7">
        <f>RANK(N1166,(N1166:P1166,Q1166:AE1166))</f>
        <v>3</v>
      </c>
      <c r="E1166" s="7">
        <f>RANK(O1166,(N1166:P1166,Q1166:AE1166))</f>
        <v>1</v>
      </c>
      <c r="F1166" s="7">
        <f>IF(P1166&gt;0,RANK(P1166,(N1166:P1166,Q1166:AE1166)),0)</f>
        <v>2</v>
      </c>
      <c r="G1166" s="1">
        <f t="shared" si="452"/>
        <v>1282</v>
      </c>
      <c r="H1166" s="2">
        <f t="shared" si="462"/>
        <v>6.5132347711222879E-2</v>
      </c>
      <c r="I1166" s="2"/>
      <c r="J1166" s="2">
        <f t="shared" si="453"/>
        <v>0.27500889092109942</v>
      </c>
      <c r="K1166" s="2">
        <f t="shared" si="454"/>
        <v>0.37519687039577299</v>
      </c>
      <c r="L1166" s="2">
        <f t="shared" si="455"/>
        <v>0.31006452268455009</v>
      </c>
      <c r="M1166" s="2">
        <f t="shared" si="456"/>
        <v>3.9729715998577442E-2</v>
      </c>
      <c r="N1166" s="1">
        <v>5413</v>
      </c>
      <c r="O1166" s="1">
        <v>7385</v>
      </c>
      <c r="P1166" s="1">
        <v>6103</v>
      </c>
      <c r="Q1166" s="1">
        <v>630</v>
      </c>
      <c r="S1166" s="1">
        <v>18</v>
      </c>
      <c r="U1166" s="1">
        <v>37</v>
      </c>
      <c r="W1166" s="1">
        <v>80</v>
      </c>
      <c r="AA1166" s="1">
        <v>17</v>
      </c>
      <c r="AG1166" s="7">
        <f>IF(Q1166&gt;0,RANK(Q1166,(N1166:P1166,Q1166:AE1166)),0)</f>
        <v>4</v>
      </c>
      <c r="AH1166" s="7">
        <f>IF(R1166&gt;0,RANK(R1166,(N1166:P1166,Q1166:AE1166)),0)</f>
        <v>0</v>
      </c>
      <c r="AI1166" s="7">
        <f>IF(T1166&gt;0,RANK(T1166,(N1166:P1166,Q1166:AE1166)),0)</f>
        <v>0</v>
      </c>
      <c r="AJ1166" s="7">
        <f>IF(S1166&gt;0,RANK(S1166,(N1166:P1166,Q1166:AE1166)),0)</f>
        <v>7</v>
      </c>
      <c r="AK1166" s="2">
        <f t="shared" si="457"/>
        <v>3.2007315957933241E-2</v>
      </c>
      <c r="AL1166" s="2">
        <f t="shared" si="458"/>
        <v>0</v>
      </c>
      <c r="AM1166" s="2">
        <f t="shared" si="459"/>
        <v>0</v>
      </c>
      <c r="AN1166" s="2">
        <f t="shared" si="460"/>
        <v>9.1449474165523545E-4</v>
      </c>
      <c r="AP1166" t="s">
        <v>2469</v>
      </c>
      <c r="AQ1166" t="s">
        <v>187</v>
      </c>
      <c r="AT1166" s="104">
        <v>27</v>
      </c>
      <c r="AU1166" s="102">
        <v>169</v>
      </c>
      <c r="AV1166" s="108">
        <f t="shared" si="461"/>
        <v>27169</v>
      </c>
      <c r="AX1166" s="7" t="s">
        <v>538</v>
      </c>
    </row>
    <row r="1167" spans="1:50" hidden="1" outlineLevel="1">
      <c r="A1167" t="s">
        <v>1469</v>
      </c>
      <c r="B1167" t="s">
        <v>187</v>
      </c>
      <c r="C1167" s="1">
        <f t="shared" si="451"/>
        <v>44605</v>
      </c>
      <c r="D1167" s="7">
        <f>RANK(N1167,(N1167:P1167,Q1167:AE1167))</f>
        <v>2</v>
      </c>
      <c r="E1167" s="7">
        <f>RANK(O1167,(N1167:P1167,Q1167:AE1167))</f>
        <v>1</v>
      </c>
      <c r="F1167" s="7">
        <f>IF(P1167&gt;0,RANK(P1167,(N1167:P1167,Q1167:AE1167)),0)</f>
        <v>3</v>
      </c>
      <c r="G1167" s="1">
        <f t="shared" si="452"/>
        <v>13613</v>
      </c>
      <c r="H1167" s="2">
        <f t="shared" si="462"/>
        <v>0.30519000112095057</v>
      </c>
      <c r="I1167" s="2"/>
      <c r="J1167" s="2">
        <f t="shared" si="453"/>
        <v>0.26817621342898779</v>
      </c>
      <c r="K1167" s="2">
        <f t="shared" si="454"/>
        <v>0.5733662145499383</v>
      </c>
      <c r="L1167" s="2">
        <f t="shared" si="455"/>
        <v>0.13476067705414191</v>
      </c>
      <c r="M1167" s="2">
        <f t="shared" si="456"/>
        <v>2.3696894966932003E-2</v>
      </c>
      <c r="N1167" s="1">
        <v>11962</v>
      </c>
      <c r="O1167" s="1">
        <v>25575</v>
      </c>
      <c r="P1167" s="1">
        <v>6011</v>
      </c>
      <c r="Q1167" s="1">
        <v>678</v>
      </c>
      <c r="S1167" s="1">
        <v>95</v>
      </c>
      <c r="U1167" s="1">
        <v>57</v>
      </c>
      <c r="W1167" s="1">
        <v>186</v>
      </c>
      <c r="AA1167" s="1">
        <v>41</v>
      </c>
      <c r="AG1167" s="7">
        <f>IF(Q1167&gt;0,RANK(Q1167,(N1167:P1167,Q1167:AE1167)),0)</f>
        <v>4</v>
      </c>
      <c r="AH1167" s="7">
        <f>IF(R1167&gt;0,RANK(R1167,(N1167:P1167,Q1167:AE1167)),0)</f>
        <v>0</v>
      </c>
      <c r="AI1167" s="7">
        <f>IF(T1167&gt;0,RANK(T1167,(N1167:P1167,Q1167:AE1167)),0)</f>
        <v>0</v>
      </c>
      <c r="AJ1167" s="7">
        <f>IF(S1167&gt;0,RANK(S1167,(N1167:P1167,Q1167:AE1167)),0)</f>
        <v>6</v>
      </c>
      <c r="AK1167" s="2">
        <f t="shared" si="457"/>
        <v>1.5200089676045286E-2</v>
      </c>
      <c r="AL1167" s="2">
        <f t="shared" si="458"/>
        <v>0</v>
      </c>
      <c r="AM1167" s="2">
        <f t="shared" si="459"/>
        <v>0</v>
      </c>
      <c r="AN1167" s="2">
        <f t="shared" si="460"/>
        <v>2.1298060755520682E-3</v>
      </c>
      <c r="AP1167" t="s">
        <v>1469</v>
      </c>
      <c r="AQ1167" t="s">
        <v>187</v>
      </c>
      <c r="AT1167" s="104">
        <v>27</v>
      </c>
      <c r="AU1167" s="102">
        <v>171</v>
      </c>
      <c r="AV1167" s="108">
        <f t="shared" si="461"/>
        <v>27171</v>
      </c>
      <c r="AX1167" s="7" t="s">
        <v>538</v>
      </c>
    </row>
    <row r="1168" spans="1:50" hidden="1" outlineLevel="1">
      <c r="A1168" t="s">
        <v>1695</v>
      </c>
      <c r="B1168" t="s">
        <v>187</v>
      </c>
      <c r="C1168" s="1">
        <f t="shared" si="451"/>
        <v>4813</v>
      </c>
      <c r="D1168" s="7">
        <f>RANK(N1168,(N1168:P1168,Q1168:AE1168))</f>
        <v>1</v>
      </c>
      <c r="E1168" s="7">
        <f>RANK(O1168,(N1168:P1168,Q1168:AE1168))</f>
        <v>2</v>
      </c>
      <c r="F1168" s="7">
        <f>IF(P1168&gt;0,RANK(P1168,(N1168:P1168,Q1168:AE1168)),0)</f>
        <v>3</v>
      </c>
      <c r="G1168" s="1">
        <f t="shared" si="452"/>
        <v>67</v>
      </c>
      <c r="H1168" s="2">
        <f t="shared" si="462"/>
        <v>1.3920631622688551E-2</v>
      </c>
      <c r="I1168" s="2"/>
      <c r="J1168" s="2">
        <f t="shared" si="453"/>
        <v>0.42198213172657384</v>
      </c>
      <c r="K1168" s="2">
        <f t="shared" si="454"/>
        <v>0.40806150010388531</v>
      </c>
      <c r="L1168" s="2">
        <f t="shared" si="455"/>
        <v>0.1485559941824226</v>
      </c>
      <c r="M1168" s="2">
        <f t="shared" si="456"/>
        <v>2.1400373987118249E-2</v>
      </c>
      <c r="N1168" s="1">
        <v>2031</v>
      </c>
      <c r="O1168" s="1">
        <v>1964</v>
      </c>
      <c r="P1168" s="1">
        <v>715</v>
      </c>
      <c r="Q1168" s="1">
        <v>51</v>
      </c>
      <c r="S1168" s="1">
        <v>10</v>
      </c>
      <c r="U1168" s="1">
        <v>15</v>
      </c>
      <c r="W1168" s="1">
        <v>23</v>
      </c>
      <c r="AA1168" s="1">
        <v>4</v>
      </c>
      <c r="AG1168" s="7">
        <f>IF(Q1168&gt;0,RANK(Q1168,(N1168:P1168,Q1168:AE1168)),0)</f>
        <v>4</v>
      </c>
      <c r="AH1168" s="7">
        <f>IF(R1168&gt;0,RANK(R1168,(N1168:P1168,Q1168:AE1168)),0)</f>
        <v>0</v>
      </c>
      <c r="AI1168" s="7">
        <f>IF(T1168&gt;0,RANK(T1168,(N1168:P1168,Q1168:AE1168)),0)</f>
        <v>0</v>
      </c>
      <c r="AJ1168" s="7">
        <f>IF(S1168&gt;0,RANK(S1168,(N1168:P1168,Q1168:AE1168)),0)</f>
        <v>7</v>
      </c>
      <c r="AK1168" s="2">
        <f t="shared" si="457"/>
        <v>1.0596301682942032E-2</v>
      </c>
      <c r="AL1168" s="2">
        <f t="shared" si="458"/>
        <v>0</v>
      </c>
      <c r="AM1168" s="2">
        <f t="shared" si="459"/>
        <v>0</v>
      </c>
      <c r="AN1168" s="2">
        <f t="shared" si="460"/>
        <v>2.0777062123415748E-3</v>
      </c>
      <c r="AP1168" t="s">
        <v>1695</v>
      </c>
      <c r="AQ1168" t="s">
        <v>187</v>
      </c>
      <c r="AT1168" s="104">
        <v>27</v>
      </c>
      <c r="AU1168" s="102">
        <v>173</v>
      </c>
      <c r="AV1168" s="108">
        <f t="shared" si="461"/>
        <v>27173</v>
      </c>
      <c r="AX1168" s="7" t="s">
        <v>538</v>
      </c>
    </row>
    <row r="1169" spans="1:50" collapsed="1">
      <c r="A1169" t="s">
        <v>186</v>
      </c>
      <c r="B1169" t="s">
        <v>1842</v>
      </c>
      <c r="C1169" s="1">
        <f t="shared" si="451"/>
        <v>2252473</v>
      </c>
      <c r="D1169" s="7">
        <f>RANK(N1169,(N1169:P1169,Q1169:AE1169))</f>
        <v>2</v>
      </c>
      <c r="E1169" s="7">
        <f>RANK(O1169,(N1169:P1169,Q1169:AE1169))</f>
        <v>1</v>
      </c>
      <c r="F1169" s="7">
        <f>IF(P1169&gt;0,RANK(P1169,(N1169:P1169,Q1169:AE1169)),0)</f>
        <v>3</v>
      </c>
      <c r="G1169" s="1">
        <f t="shared" si="452"/>
        <v>178205</v>
      </c>
      <c r="H1169" s="2">
        <f t="shared" si="462"/>
        <v>7.9115265754572867E-2</v>
      </c>
      <c r="I1169" s="2"/>
      <c r="J1169" s="2">
        <f t="shared" si="453"/>
        <v>0.36460725611361378</v>
      </c>
      <c r="K1169" s="2">
        <f t="shared" si="454"/>
        <v>0.44372252186818667</v>
      </c>
      <c r="L1169" s="2">
        <f t="shared" si="455"/>
        <v>0.16183723400902031</v>
      </c>
      <c r="M1169" s="2">
        <f t="shared" si="456"/>
        <v>2.9832988009179245E-2</v>
      </c>
      <c r="N1169" s="1">
        <f>SUM(N1082:N1168)</f>
        <v>821268</v>
      </c>
      <c r="O1169" s="1">
        <f>SUM(O1082:O1168)</f>
        <v>999473</v>
      </c>
      <c r="P1169" s="1">
        <f>SUM(P1082:P1168)</f>
        <v>364534</v>
      </c>
      <c r="Q1169" s="1">
        <f>SUM(Q1082:Q1168)</f>
        <v>50589</v>
      </c>
      <c r="S1169" s="1">
        <f>SUM(S1082:S1168)</f>
        <v>2537</v>
      </c>
      <c r="U1169" s="1">
        <f>SUM(U1082:U1168)</f>
        <v>3026</v>
      </c>
      <c r="W1169" s="1">
        <f>SUM(W1082:W1168)</f>
        <v>9698</v>
      </c>
      <c r="AA1169" s="1">
        <f>SUM(AA1082:AA1168)</f>
        <v>1348</v>
      </c>
      <c r="AG1169" s="7">
        <f>IF(Q1169&gt;0,RANK(Q1169,(N1169:P1169,Q1169:AE1169)),0)</f>
        <v>4</v>
      </c>
      <c r="AH1169" s="7">
        <f>IF(R1169&gt;0,RANK(R1169,(N1169:P1169,Q1169:AE1169)),0)</f>
        <v>0</v>
      </c>
      <c r="AI1169" s="7">
        <f>IF(T1169&gt;0,RANK(T1169,(N1169:P1169,Q1169:AE1169)),0)</f>
        <v>0</v>
      </c>
      <c r="AJ1169" s="7">
        <f>IF(S1169&gt;0,RANK(S1169,(N1169:P1169,Q1169:AE1169)),0)</f>
        <v>7</v>
      </c>
      <c r="AK1169" s="2">
        <f t="shared" si="457"/>
        <v>2.2459314717645895E-2</v>
      </c>
      <c r="AL1169" s="2">
        <f t="shared" si="458"/>
        <v>0</v>
      </c>
      <c r="AM1169" s="2">
        <f t="shared" si="459"/>
        <v>0</v>
      </c>
      <c r="AN1169" s="2">
        <f t="shared" si="460"/>
        <v>1.1263176073586676E-3</v>
      </c>
      <c r="AP1169" t="s">
        <v>186</v>
      </c>
      <c r="AQ1169" t="s">
        <v>1842</v>
      </c>
      <c r="AT1169" s="104">
        <v>27</v>
      </c>
      <c r="AU1169" s="102"/>
      <c r="AV1169" s="104">
        <v>27</v>
      </c>
      <c r="AX1169" s="7" t="s">
        <v>831</v>
      </c>
    </row>
    <row r="1170" spans="1:50">
      <c r="C1170" s="1"/>
      <c r="E1170" s="7"/>
      <c r="F1170" s="7"/>
      <c r="I1170" s="2"/>
      <c r="AG1170" s="7"/>
      <c r="AH1170" s="7"/>
      <c r="AI1170" s="7"/>
      <c r="AJ1170" s="7"/>
      <c r="AT1170" s="104"/>
      <c r="AU1170" s="102"/>
    </row>
    <row r="1171" spans="1:50" hidden="1" outlineLevel="1">
      <c r="A1171" t="s">
        <v>956</v>
      </c>
      <c r="B1171" t="s">
        <v>2468</v>
      </c>
      <c r="C1171" s="1">
        <f t="shared" ref="C1171:C1202" si="463">SUM(N1171:AE1171)</f>
        <v>8509</v>
      </c>
      <c r="D1171" s="7">
        <f>RANK(N1171,(N1171:P1171,Q1171:AE1171))</f>
        <v>2</v>
      </c>
      <c r="E1171" s="7">
        <f>RANK(O1171,(N1171:P1171,Q1171:AE1171))</f>
        <v>1</v>
      </c>
      <c r="F1171" s="7">
        <f>IF(P1171&gt;0,RANK(P1171,(N1171:P1171,Q1171:AE1171)),0)</f>
        <v>0</v>
      </c>
      <c r="G1171" s="1">
        <f t="shared" ref="G1171:G1234" si="464">MAX(N1171:P1171)-LARGE(N1171:P1171,2)</f>
        <v>3093</v>
      </c>
      <c r="H1171" s="2">
        <f t="shared" ref="H1171:H1234" si="465">G1171/C1171</f>
        <v>0.36349747326360327</v>
      </c>
      <c r="I1171" s="2"/>
      <c r="J1171" s="2">
        <f t="shared" ref="J1171:J1202" si="466">IF($C1171=0,"-",N1171/$C1171)</f>
        <v>0.28898813021506642</v>
      </c>
      <c r="K1171" s="2">
        <f t="shared" ref="K1171:K1202" si="467">IF($C1171=0,"-",O1171/$C1171)</f>
        <v>0.65248560347866968</v>
      </c>
      <c r="L1171" s="2">
        <f t="shared" ref="L1171:L1202" si="468">IF($C1171=0,"-",P1171/$C1171)</f>
        <v>0</v>
      </c>
      <c r="M1171" s="2">
        <f t="shared" ref="M1171:M1202" si="469">IF(C1171=0,"-",(1-J1171-K1171-L1171))</f>
        <v>5.8526266306263897E-2</v>
      </c>
      <c r="N1171" s="1">
        <v>2459</v>
      </c>
      <c r="O1171" s="1">
        <v>5552</v>
      </c>
      <c r="S1171" s="1">
        <v>498</v>
      </c>
      <c r="AG1171" s="7">
        <f>IF(Q1171&gt;0,RANK(Q1171,(N1171:P1171,Q1171:AE1171)),0)</f>
        <v>0</v>
      </c>
      <c r="AH1171" s="7">
        <f>IF(R1171&gt;0,RANK(R1171,(N1171:P1171,Q1171:AE1171)),0)</f>
        <v>0</v>
      </c>
      <c r="AI1171" s="7">
        <f>IF(T1171&gt;0,RANK(T1171,(N1171:P1171,Q1171:AE1171)),0)</f>
        <v>0</v>
      </c>
      <c r="AJ1171" s="7">
        <f>IF(S1171&gt;0,RANK(S1171,(N1171:P1171,Q1171:AE1171)),0)</f>
        <v>3</v>
      </c>
      <c r="AK1171" s="2">
        <f t="shared" ref="AK1171:AK1202" si="470">IF($C1171=0,"-",Q1171/$C1171)</f>
        <v>0</v>
      </c>
      <c r="AL1171" s="2">
        <f t="shared" ref="AL1171:AL1202" si="471">IF($C1171=0,"-",R1171/$C1171)</f>
        <v>0</v>
      </c>
      <c r="AM1171" s="2">
        <f t="shared" ref="AM1171:AM1202" si="472">IF($C1171=0,"-",T1171/$C1171)</f>
        <v>0</v>
      </c>
      <c r="AN1171" s="2">
        <f t="shared" ref="AN1171:AN1202" si="473">IF($C1171=0,"-",S1171/$C1171)</f>
        <v>5.8526266306263959E-2</v>
      </c>
      <c r="AP1171" t="s">
        <v>956</v>
      </c>
      <c r="AQ1171" t="s">
        <v>2468</v>
      </c>
      <c r="AR1171">
        <v>3</v>
      </c>
      <c r="AT1171" s="104">
        <v>31</v>
      </c>
      <c r="AU1171" s="102">
        <v>1</v>
      </c>
      <c r="AV1171" s="108">
        <f t="shared" ref="AV1171:AV1202" si="474">AT1171*1000+AU1171</f>
        <v>31001</v>
      </c>
      <c r="AX1171" s="7" t="s">
        <v>538</v>
      </c>
    </row>
    <row r="1172" spans="1:50" hidden="1" outlineLevel="1">
      <c r="A1172" t="s">
        <v>2732</v>
      </c>
      <c r="B1172" t="s">
        <v>2468</v>
      </c>
      <c r="C1172" s="1">
        <f t="shared" si="463"/>
        <v>2237</v>
      </c>
      <c r="D1172" s="7">
        <f>RANK(N1172,(N1172:P1172,Q1172:AE1172))</f>
        <v>2</v>
      </c>
      <c r="E1172" s="7">
        <f>RANK(O1172,(N1172:P1172,Q1172:AE1172))</f>
        <v>1</v>
      </c>
      <c r="F1172" s="7">
        <f>IF(P1172&gt;0,RANK(P1172,(N1172:P1172,Q1172:AE1172)),0)</f>
        <v>0</v>
      </c>
      <c r="G1172" s="1">
        <f t="shared" si="464"/>
        <v>1306</v>
      </c>
      <c r="H1172" s="2">
        <f t="shared" si="465"/>
        <v>0.58381761287438538</v>
      </c>
      <c r="I1172" s="2"/>
      <c r="J1172" s="2">
        <f t="shared" si="466"/>
        <v>0.20786767992847563</v>
      </c>
      <c r="K1172" s="2">
        <f t="shared" si="467"/>
        <v>0.79168529280286093</v>
      </c>
      <c r="L1172" s="2">
        <f t="shared" si="468"/>
        <v>0</v>
      </c>
      <c r="M1172" s="2">
        <f t="shared" si="469"/>
        <v>4.4702726866341358E-4</v>
      </c>
      <c r="N1172" s="1">
        <v>465</v>
      </c>
      <c r="O1172" s="1">
        <v>1771</v>
      </c>
      <c r="S1172" s="1">
        <v>1</v>
      </c>
      <c r="AG1172" s="7">
        <f>IF(Q1172&gt;0,RANK(Q1172,(N1172:P1172,Q1172:AE1172)),0)</f>
        <v>0</v>
      </c>
      <c r="AH1172" s="7">
        <f>IF(R1172&gt;0,RANK(R1172,(N1172:P1172,Q1172:AE1172)),0)</f>
        <v>0</v>
      </c>
      <c r="AI1172" s="7">
        <f>IF(T1172&gt;0,RANK(T1172,(N1172:P1172,Q1172:AE1172)),0)</f>
        <v>0</v>
      </c>
      <c r="AJ1172" s="7">
        <f>IF(S1172&gt;0,RANK(S1172,(N1172:P1172,Q1172:AE1172)),0)</f>
        <v>3</v>
      </c>
      <c r="AK1172" s="2">
        <f t="shared" si="470"/>
        <v>0</v>
      </c>
      <c r="AL1172" s="2">
        <f t="shared" si="471"/>
        <v>0</v>
      </c>
      <c r="AM1172" s="2">
        <f t="shared" si="472"/>
        <v>0</v>
      </c>
      <c r="AN1172" s="2">
        <f t="shared" si="473"/>
        <v>4.4702726866338848E-4</v>
      </c>
      <c r="AP1172" t="s">
        <v>2732</v>
      </c>
      <c r="AQ1172" t="s">
        <v>2468</v>
      </c>
      <c r="AR1172">
        <v>3</v>
      </c>
      <c r="AT1172" s="104">
        <v>31</v>
      </c>
      <c r="AU1172" s="102">
        <v>3</v>
      </c>
      <c r="AV1172" s="108">
        <f t="shared" si="474"/>
        <v>31003</v>
      </c>
      <c r="AX1172" s="7" t="s">
        <v>538</v>
      </c>
    </row>
    <row r="1173" spans="1:50" hidden="1" outlineLevel="1">
      <c r="A1173" t="s">
        <v>2205</v>
      </c>
      <c r="B1173" t="s">
        <v>2468</v>
      </c>
      <c r="C1173" s="1">
        <f t="shared" si="463"/>
        <v>251</v>
      </c>
      <c r="D1173" s="7">
        <f>RANK(N1173,(N1173:P1173,Q1173:AE1173))</f>
        <v>2</v>
      </c>
      <c r="E1173" s="7">
        <f>RANK(O1173,(N1173:P1173,Q1173:AE1173))</f>
        <v>1</v>
      </c>
      <c r="F1173" s="7">
        <f>IF(P1173&gt;0,RANK(P1173,(N1173:P1173,Q1173:AE1173)),0)</f>
        <v>0</v>
      </c>
      <c r="G1173" s="1">
        <f t="shared" si="464"/>
        <v>166</v>
      </c>
      <c r="H1173" s="2">
        <f t="shared" si="465"/>
        <v>0.66135458167330674</v>
      </c>
      <c r="I1173" s="2"/>
      <c r="J1173" s="2">
        <f t="shared" si="466"/>
        <v>0.13147410358565736</v>
      </c>
      <c r="K1173" s="2">
        <f t="shared" si="467"/>
        <v>0.79282868525896411</v>
      </c>
      <c r="L1173" s="2">
        <f t="shared" si="468"/>
        <v>0</v>
      </c>
      <c r="M1173" s="2">
        <f t="shared" si="469"/>
        <v>7.569721115537853E-2</v>
      </c>
      <c r="N1173" s="1">
        <v>33</v>
      </c>
      <c r="O1173" s="1">
        <v>199</v>
      </c>
      <c r="S1173" s="1">
        <v>19</v>
      </c>
      <c r="AG1173" s="7">
        <f>IF(Q1173&gt;0,RANK(Q1173,(N1173:P1173,Q1173:AE1173)),0)</f>
        <v>0</v>
      </c>
      <c r="AH1173" s="7">
        <f>IF(R1173&gt;0,RANK(R1173,(N1173:P1173,Q1173:AE1173)),0)</f>
        <v>0</v>
      </c>
      <c r="AI1173" s="7">
        <f>IF(T1173&gt;0,RANK(T1173,(N1173:P1173,Q1173:AE1173)),0)</f>
        <v>0</v>
      </c>
      <c r="AJ1173" s="7">
        <f>IF(S1173&gt;0,RANK(S1173,(N1173:P1173,Q1173:AE1173)),0)</f>
        <v>3</v>
      </c>
      <c r="AK1173" s="2">
        <f t="shared" si="470"/>
        <v>0</v>
      </c>
      <c r="AL1173" s="2">
        <f t="shared" si="471"/>
        <v>0</v>
      </c>
      <c r="AM1173" s="2">
        <f t="shared" si="472"/>
        <v>0</v>
      </c>
      <c r="AN1173" s="2">
        <f t="shared" si="473"/>
        <v>7.5697211155378488E-2</v>
      </c>
      <c r="AP1173" t="s">
        <v>2205</v>
      </c>
      <c r="AQ1173" t="s">
        <v>2468</v>
      </c>
      <c r="AR1173">
        <v>3</v>
      </c>
      <c r="AT1173" s="104">
        <v>31</v>
      </c>
      <c r="AU1173" s="102">
        <v>5</v>
      </c>
      <c r="AV1173" s="108">
        <f t="shared" si="474"/>
        <v>31005</v>
      </c>
      <c r="AX1173" s="7" t="s">
        <v>538</v>
      </c>
    </row>
    <row r="1174" spans="1:50" hidden="1" outlineLevel="1">
      <c r="A1174" t="s">
        <v>2206</v>
      </c>
      <c r="B1174" t="s">
        <v>2468</v>
      </c>
      <c r="C1174" s="1">
        <f t="shared" si="463"/>
        <v>371</v>
      </c>
      <c r="D1174" s="7">
        <f>RANK(N1174,(N1174:P1174,Q1174:AE1174))</f>
        <v>2</v>
      </c>
      <c r="E1174" s="7">
        <f>RANK(O1174,(N1174:P1174,Q1174:AE1174))</f>
        <v>1</v>
      </c>
      <c r="F1174" s="7">
        <f>IF(P1174&gt;0,RANK(P1174,(N1174:P1174,Q1174:AE1174)),0)</f>
        <v>0</v>
      </c>
      <c r="G1174" s="1">
        <f t="shared" si="464"/>
        <v>278</v>
      </c>
      <c r="H1174" s="2">
        <f t="shared" si="465"/>
        <v>0.74932614555256061</v>
      </c>
      <c r="I1174" s="2"/>
      <c r="J1174" s="2">
        <f t="shared" si="466"/>
        <v>0.10512129380053908</v>
      </c>
      <c r="K1174" s="2">
        <f t="shared" si="467"/>
        <v>0.85444743935309975</v>
      </c>
      <c r="L1174" s="2">
        <f t="shared" si="468"/>
        <v>0</v>
      </c>
      <c r="M1174" s="2">
        <f t="shared" si="469"/>
        <v>4.0431266846361225E-2</v>
      </c>
      <c r="N1174" s="1">
        <v>39</v>
      </c>
      <c r="O1174" s="1">
        <v>317</v>
      </c>
      <c r="S1174" s="1">
        <v>15</v>
      </c>
      <c r="AG1174" s="7">
        <f>IF(Q1174&gt;0,RANK(Q1174,(N1174:P1174,Q1174:AE1174)),0)</f>
        <v>0</v>
      </c>
      <c r="AH1174" s="7">
        <f>IF(R1174&gt;0,RANK(R1174,(N1174:P1174,Q1174:AE1174)),0)</f>
        <v>0</v>
      </c>
      <c r="AI1174" s="7">
        <f>IF(T1174&gt;0,RANK(T1174,(N1174:P1174,Q1174:AE1174)),0)</f>
        <v>0</v>
      </c>
      <c r="AJ1174" s="7">
        <f>IF(S1174&gt;0,RANK(S1174,(N1174:P1174,Q1174:AE1174)),0)</f>
        <v>3</v>
      </c>
      <c r="AK1174" s="2">
        <f t="shared" si="470"/>
        <v>0</v>
      </c>
      <c r="AL1174" s="2">
        <f t="shared" si="471"/>
        <v>0</v>
      </c>
      <c r="AM1174" s="2">
        <f t="shared" si="472"/>
        <v>0</v>
      </c>
      <c r="AN1174" s="2">
        <f t="shared" si="473"/>
        <v>4.0431266846361183E-2</v>
      </c>
      <c r="AP1174" t="s">
        <v>2206</v>
      </c>
      <c r="AQ1174" t="s">
        <v>2468</v>
      </c>
      <c r="AR1174">
        <v>3</v>
      </c>
      <c r="AT1174" s="104">
        <v>31</v>
      </c>
      <c r="AU1174" s="102">
        <v>7</v>
      </c>
      <c r="AV1174" s="108">
        <f t="shared" si="474"/>
        <v>31007</v>
      </c>
      <c r="AX1174" s="7" t="s">
        <v>538</v>
      </c>
    </row>
    <row r="1175" spans="1:50" hidden="1" outlineLevel="1">
      <c r="A1175" t="s">
        <v>1938</v>
      </c>
      <c r="B1175" t="s">
        <v>2468</v>
      </c>
      <c r="C1175" s="1">
        <f t="shared" si="463"/>
        <v>346</v>
      </c>
      <c r="D1175" s="7">
        <f>RANK(N1175,(N1175:P1175,Q1175:AE1175))</f>
        <v>2</v>
      </c>
      <c r="E1175" s="7">
        <f>RANK(O1175,(N1175:P1175,Q1175:AE1175))</f>
        <v>1</v>
      </c>
      <c r="F1175" s="7">
        <f>IF(P1175&gt;0,RANK(P1175,(N1175:P1175,Q1175:AE1175)),0)</f>
        <v>0</v>
      </c>
      <c r="G1175" s="1">
        <f t="shared" si="464"/>
        <v>221</v>
      </c>
      <c r="H1175" s="2">
        <f t="shared" si="465"/>
        <v>0.63872832369942201</v>
      </c>
      <c r="I1175" s="2"/>
      <c r="J1175" s="2">
        <f t="shared" si="466"/>
        <v>0.16184971098265896</v>
      </c>
      <c r="K1175" s="2">
        <f t="shared" si="467"/>
        <v>0.80057803468208089</v>
      </c>
      <c r="L1175" s="2">
        <f t="shared" si="468"/>
        <v>0</v>
      </c>
      <c r="M1175" s="2">
        <f t="shared" si="469"/>
        <v>3.7572254335260125E-2</v>
      </c>
      <c r="N1175" s="1">
        <v>56</v>
      </c>
      <c r="O1175" s="1">
        <v>277</v>
      </c>
      <c r="S1175" s="1">
        <v>13</v>
      </c>
      <c r="AG1175" s="7">
        <f>IF(Q1175&gt;0,RANK(Q1175,(N1175:P1175,Q1175:AE1175)),0)</f>
        <v>0</v>
      </c>
      <c r="AH1175" s="7">
        <f>IF(R1175&gt;0,RANK(R1175,(N1175:P1175,Q1175:AE1175)),0)</f>
        <v>0</v>
      </c>
      <c r="AI1175" s="7">
        <f>IF(T1175&gt;0,RANK(T1175,(N1175:P1175,Q1175:AE1175)),0)</f>
        <v>0</v>
      </c>
      <c r="AJ1175" s="7">
        <f>IF(S1175&gt;0,RANK(S1175,(N1175:P1175,Q1175:AE1175)),0)</f>
        <v>3</v>
      </c>
      <c r="AK1175" s="2">
        <f t="shared" si="470"/>
        <v>0</v>
      </c>
      <c r="AL1175" s="2">
        <f t="shared" si="471"/>
        <v>0</v>
      </c>
      <c r="AM1175" s="2">
        <f t="shared" si="472"/>
        <v>0</v>
      </c>
      <c r="AN1175" s="2">
        <f t="shared" si="473"/>
        <v>3.7572254335260118E-2</v>
      </c>
      <c r="AP1175" t="s">
        <v>1938</v>
      </c>
      <c r="AQ1175" t="s">
        <v>2468</v>
      </c>
      <c r="AR1175">
        <v>3</v>
      </c>
      <c r="AT1175" s="104">
        <v>31</v>
      </c>
      <c r="AU1175" s="102">
        <v>9</v>
      </c>
      <c r="AV1175" s="108">
        <f t="shared" si="474"/>
        <v>31009</v>
      </c>
      <c r="AX1175" s="7" t="s">
        <v>538</v>
      </c>
    </row>
    <row r="1176" spans="1:50" hidden="1" outlineLevel="1">
      <c r="A1176" t="s">
        <v>1119</v>
      </c>
      <c r="B1176" t="s">
        <v>2468</v>
      </c>
      <c r="C1176" s="1">
        <f t="shared" si="463"/>
        <v>2719</v>
      </c>
      <c r="D1176" s="7">
        <f>RANK(N1176,(N1176:P1176,Q1176:AE1176))</f>
        <v>2</v>
      </c>
      <c r="E1176" s="7">
        <f>RANK(O1176,(N1176:P1176,Q1176:AE1176))</f>
        <v>1</v>
      </c>
      <c r="F1176" s="7">
        <f>IF(P1176&gt;0,RANK(P1176,(N1176:P1176,Q1176:AE1176)),0)</f>
        <v>0</v>
      </c>
      <c r="G1176" s="1">
        <f t="shared" si="464"/>
        <v>1420</v>
      </c>
      <c r="H1176" s="2">
        <f t="shared" si="465"/>
        <v>0.52225082751011398</v>
      </c>
      <c r="I1176" s="2"/>
      <c r="J1176" s="2">
        <f t="shared" si="466"/>
        <v>0.20853254873115115</v>
      </c>
      <c r="K1176" s="2">
        <f t="shared" si="467"/>
        <v>0.73078337624126521</v>
      </c>
      <c r="L1176" s="2">
        <f t="shared" si="468"/>
        <v>0</v>
      </c>
      <c r="M1176" s="2">
        <f t="shared" si="469"/>
        <v>6.0684075027583662E-2</v>
      </c>
      <c r="N1176" s="1">
        <v>567</v>
      </c>
      <c r="O1176" s="1">
        <v>1987</v>
      </c>
      <c r="S1176" s="1">
        <v>165</v>
      </c>
      <c r="AG1176" s="7">
        <f>IF(Q1176&gt;0,RANK(Q1176,(N1176:P1176,Q1176:AE1176)),0)</f>
        <v>0</v>
      </c>
      <c r="AH1176" s="7">
        <f>IF(R1176&gt;0,RANK(R1176,(N1176:P1176,Q1176:AE1176)),0)</f>
        <v>0</v>
      </c>
      <c r="AI1176" s="7">
        <f>IF(T1176&gt;0,RANK(T1176,(N1176:P1176,Q1176:AE1176)),0)</f>
        <v>0</v>
      </c>
      <c r="AJ1176" s="7">
        <f>IF(S1176&gt;0,RANK(S1176,(N1176:P1176,Q1176:AE1176)),0)</f>
        <v>3</v>
      </c>
      <c r="AK1176" s="2">
        <f t="shared" si="470"/>
        <v>0</v>
      </c>
      <c r="AL1176" s="2">
        <f t="shared" si="471"/>
        <v>0</v>
      </c>
      <c r="AM1176" s="2">
        <f t="shared" si="472"/>
        <v>0</v>
      </c>
      <c r="AN1176" s="2">
        <f t="shared" si="473"/>
        <v>6.0684075027583669E-2</v>
      </c>
      <c r="AP1176" t="s">
        <v>1119</v>
      </c>
      <c r="AQ1176" t="s">
        <v>2468</v>
      </c>
      <c r="AR1176">
        <v>3</v>
      </c>
      <c r="AT1176" s="104">
        <v>31</v>
      </c>
      <c r="AU1176" s="102">
        <v>11</v>
      </c>
      <c r="AV1176" s="108">
        <f t="shared" si="474"/>
        <v>31011</v>
      </c>
      <c r="AX1176" s="7" t="s">
        <v>538</v>
      </c>
    </row>
    <row r="1177" spans="1:50" hidden="1" outlineLevel="1">
      <c r="A1177" t="s">
        <v>2085</v>
      </c>
      <c r="B1177" t="s">
        <v>2468</v>
      </c>
      <c r="C1177" s="1">
        <f t="shared" si="463"/>
        <v>3803</v>
      </c>
      <c r="D1177" s="7">
        <f>RANK(N1177,(N1177:P1177,Q1177:AE1177))</f>
        <v>2</v>
      </c>
      <c r="E1177" s="7">
        <f>RANK(O1177,(N1177:P1177,Q1177:AE1177))</f>
        <v>1</v>
      </c>
      <c r="F1177" s="7">
        <f>IF(P1177&gt;0,RANK(P1177,(N1177:P1177,Q1177:AE1177)),0)</f>
        <v>0</v>
      </c>
      <c r="G1177" s="1">
        <f t="shared" si="464"/>
        <v>1758</v>
      </c>
      <c r="H1177" s="2">
        <f t="shared" si="465"/>
        <v>0.46226663160662634</v>
      </c>
      <c r="I1177" s="2"/>
      <c r="J1177" s="2">
        <f t="shared" si="466"/>
        <v>0.23981067578227716</v>
      </c>
      <c r="K1177" s="2">
        <f t="shared" si="467"/>
        <v>0.7020773073889035</v>
      </c>
      <c r="L1177" s="2">
        <f t="shared" si="468"/>
        <v>0</v>
      </c>
      <c r="M1177" s="2">
        <f t="shared" si="469"/>
        <v>5.8112016828819391E-2</v>
      </c>
      <c r="N1177" s="1">
        <v>912</v>
      </c>
      <c r="O1177" s="1">
        <v>2670</v>
      </c>
      <c r="S1177" s="1">
        <v>221</v>
      </c>
      <c r="AG1177" s="7">
        <f>IF(Q1177&gt;0,RANK(Q1177,(N1177:P1177,Q1177:AE1177)),0)</f>
        <v>0</v>
      </c>
      <c r="AH1177" s="7">
        <f>IF(R1177&gt;0,RANK(R1177,(N1177:P1177,Q1177:AE1177)),0)</f>
        <v>0</v>
      </c>
      <c r="AI1177" s="7">
        <f>IF(T1177&gt;0,RANK(T1177,(N1177:P1177,Q1177:AE1177)),0)</f>
        <v>0</v>
      </c>
      <c r="AJ1177" s="7">
        <f>IF(S1177&gt;0,RANK(S1177,(N1177:P1177,Q1177:AE1177)),0)</f>
        <v>3</v>
      </c>
      <c r="AK1177" s="2">
        <f t="shared" si="470"/>
        <v>0</v>
      </c>
      <c r="AL1177" s="2">
        <f t="shared" si="471"/>
        <v>0</v>
      </c>
      <c r="AM1177" s="2">
        <f t="shared" si="472"/>
        <v>0</v>
      </c>
      <c r="AN1177" s="2">
        <f t="shared" si="473"/>
        <v>5.8112016828819356E-2</v>
      </c>
      <c r="AP1177" t="s">
        <v>2085</v>
      </c>
      <c r="AQ1177" t="s">
        <v>2468</v>
      </c>
      <c r="AR1177">
        <v>3</v>
      </c>
      <c r="AT1177" s="104">
        <v>31</v>
      </c>
      <c r="AU1177" s="102">
        <v>13</v>
      </c>
      <c r="AV1177" s="108">
        <f t="shared" si="474"/>
        <v>31013</v>
      </c>
      <c r="AX1177" s="7" t="s">
        <v>538</v>
      </c>
    </row>
    <row r="1178" spans="1:50" hidden="1" outlineLevel="1">
      <c r="A1178" t="s">
        <v>1165</v>
      </c>
      <c r="B1178" t="s">
        <v>2468</v>
      </c>
      <c r="C1178" s="1">
        <f t="shared" si="463"/>
        <v>935</v>
      </c>
      <c r="D1178" s="7">
        <f>RANK(N1178,(N1178:P1178,Q1178:AE1178))</f>
        <v>2</v>
      </c>
      <c r="E1178" s="7">
        <f>RANK(O1178,(N1178:P1178,Q1178:AE1178))</f>
        <v>1</v>
      </c>
      <c r="F1178" s="7">
        <f>IF(P1178&gt;0,RANK(P1178,(N1178:P1178,Q1178:AE1178)),0)</f>
        <v>0</v>
      </c>
      <c r="G1178" s="1">
        <f t="shared" si="464"/>
        <v>480</v>
      </c>
      <c r="H1178" s="2">
        <f t="shared" si="465"/>
        <v>0.5133689839572193</v>
      </c>
      <c r="I1178" s="2"/>
      <c r="J1178" s="2">
        <f t="shared" si="466"/>
        <v>0.20855614973262032</v>
      </c>
      <c r="K1178" s="2">
        <f t="shared" si="467"/>
        <v>0.72192513368983957</v>
      </c>
      <c r="L1178" s="2">
        <f t="shared" si="468"/>
        <v>0</v>
      </c>
      <c r="M1178" s="2">
        <f t="shared" si="469"/>
        <v>6.9518716577540163E-2</v>
      </c>
      <c r="N1178" s="1">
        <v>195</v>
      </c>
      <c r="O1178" s="1">
        <v>675</v>
      </c>
      <c r="S1178" s="1">
        <v>65</v>
      </c>
      <c r="AG1178" s="7">
        <f>IF(Q1178&gt;0,RANK(Q1178,(N1178:P1178,Q1178:AE1178)),0)</f>
        <v>0</v>
      </c>
      <c r="AH1178" s="7">
        <f>IF(R1178&gt;0,RANK(R1178,(N1178:P1178,Q1178:AE1178)),0)</f>
        <v>0</v>
      </c>
      <c r="AI1178" s="7">
        <f>IF(T1178&gt;0,RANK(T1178,(N1178:P1178,Q1178:AE1178)),0)</f>
        <v>0</v>
      </c>
      <c r="AJ1178" s="7">
        <f>IF(S1178&gt;0,RANK(S1178,(N1178:P1178,Q1178:AE1178)),0)</f>
        <v>3</v>
      </c>
      <c r="AK1178" s="2">
        <f t="shared" si="470"/>
        <v>0</v>
      </c>
      <c r="AL1178" s="2">
        <f t="shared" si="471"/>
        <v>0</v>
      </c>
      <c r="AM1178" s="2">
        <f t="shared" si="472"/>
        <v>0</v>
      </c>
      <c r="AN1178" s="2">
        <f t="shared" si="473"/>
        <v>6.9518716577540107E-2</v>
      </c>
      <c r="AP1178" t="s">
        <v>1165</v>
      </c>
      <c r="AQ1178" t="s">
        <v>2468</v>
      </c>
      <c r="AR1178">
        <v>3</v>
      </c>
      <c r="AT1178" s="104">
        <v>31</v>
      </c>
      <c r="AU1178" s="102">
        <v>15</v>
      </c>
      <c r="AV1178" s="108">
        <f t="shared" si="474"/>
        <v>31015</v>
      </c>
      <c r="AX1178" s="7" t="s">
        <v>538</v>
      </c>
    </row>
    <row r="1179" spans="1:50" hidden="1" outlineLevel="1">
      <c r="A1179" t="s">
        <v>428</v>
      </c>
      <c r="B1179" t="s">
        <v>2468</v>
      </c>
      <c r="C1179" s="1">
        <f t="shared" si="463"/>
        <v>1493</v>
      </c>
      <c r="D1179" s="7">
        <f>RANK(N1179,(N1179:P1179,Q1179:AE1179))</f>
        <v>2</v>
      </c>
      <c r="E1179" s="7">
        <f>RANK(O1179,(N1179:P1179,Q1179:AE1179))</f>
        <v>1</v>
      </c>
      <c r="F1179" s="7">
        <f>IF(P1179&gt;0,RANK(P1179,(N1179:P1179,Q1179:AE1179)),0)</f>
        <v>0</v>
      </c>
      <c r="G1179" s="1">
        <f t="shared" si="464"/>
        <v>824</v>
      </c>
      <c r="H1179" s="2">
        <f t="shared" si="465"/>
        <v>0.55190890823844607</v>
      </c>
      <c r="I1179" s="2"/>
      <c r="J1179" s="2">
        <f t="shared" si="466"/>
        <v>0.19758874748827862</v>
      </c>
      <c r="K1179" s="2">
        <f t="shared" si="467"/>
        <v>0.74949765572672467</v>
      </c>
      <c r="L1179" s="2">
        <f t="shared" si="468"/>
        <v>0</v>
      </c>
      <c r="M1179" s="2">
        <f t="shared" si="469"/>
        <v>5.2913596784996741E-2</v>
      </c>
      <c r="N1179" s="1">
        <v>295</v>
      </c>
      <c r="O1179" s="1">
        <v>1119</v>
      </c>
      <c r="S1179" s="1">
        <v>79</v>
      </c>
      <c r="AG1179" s="7">
        <f>IF(Q1179&gt;0,RANK(Q1179,(N1179:P1179,Q1179:AE1179)),0)</f>
        <v>0</v>
      </c>
      <c r="AH1179" s="7">
        <f>IF(R1179&gt;0,RANK(R1179,(N1179:P1179,Q1179:AE1179)),0)</f>
        <v>0</v>
      </c>
      <c r="AI1179" s="7">
        <f>IF(T1179&gt;0,RANK(T1179,(N1179:P1179,Q1179:AE1179)),0)</f>
        <v>0</v>
      </c>
      <c r="AJ1179" s="7">
        <f>IF(S1179&gt;0,RANK(S1179,(N1179:P1179,Q1179:AE1179)),0)</f>
        <v>3</v>
      </c>
      <c r="AK1179" s="2">
        <f t="shared" si="470"/>
        <v>0</v>
      </c>
      <c r="AL1179" s="2">
        <f t="shared" si="471"/>
        <v>0</v>
      </c>
      <c r="AM1179" s="2">
        <f t="shared" si="472"/>
        <v>0</v>
      </c>
      <c r="AN1179" s="2">
        <f t="shared" si="473"/>
        <v>5.2913596784996651E-2</v>
      </c>
      <c r="AP1179" t="s">
        <v>428</v>
      </c>
      <c r="AQ1179" t="s">
        <v>2468</v>
      </c>
      <c r="AR1179">
        <v>3</v>
      </c>
      <c r="AT1179" s="104">
        <v>31</v>
      </c>
      <c r="AU1179" s="102">
        <v>17</v>
      </c>
      <c r="AV1179" s="108">
        <f t="shared" si="474"/>
        <v>31017</v>
      </c>
      <c r="AX1179" s="7" t="s">
        <v>538</v>
      </c>
    </row>
    <row r="1180" spans="1:50" hidden="1" outlineLevel="1">
      <c r="A1180" t="s">
        <v>38</v>
      </c>
      <c r="B1180" t="s">
        <v>2468</v>
      </c>
      <c r="C1180" s="1">
        <f t="shared" si="463"/>
        <v>10035</v>
      </c>
      <c r="D1180" s="7">
        <f>RANK(N1180,(N1180:P1180,Q1180:AE1180))</f>
        <v>2</v>
      </c>
      <c r="E1180" s="7">
        <f>RANK(O1180,(N1180:P1180,Q1180:AE1180))</f>
        <v>1</v>
      </c>
      <c r="F1180" s="7">
        <f>IF(P1180&gt;0,RANK(P1180,(N1180:P1180,Q1180:AE1180)),0)</f>
        <v>0</v>
      </c>
      <c r="G1180" s="1">
        <f t="shared" si="464"/>
        <v>5114</v>
      </c>
      <c r="H1180" s="2">
        <f t="shared" si="465"/>
        <v>0.5096163428001993</v>
      </c>
      <c r="I1180" s="2"/>
      <c r="J1180" s="2">
        <f t="shared" si="466"/>
        <v>0.2231190832087693</v>
      </c>
      <c r="K1180" s="2">
        <f t="shared" si="467"/>
        <v>0.73273542600896857</v>
      </c>
      <c r="L1180" s="2">
        <f t="shared" si="468"/>
        <v>0</v>
      </c>
      <c r="M1180" s="2">
        <f t="shared" si="469"/>
        <v>4.4145490782262153E-2</v>
      </c>
      <c r="N1180" s="1">
        <v>2239</v>
      </c>
      <c r="O1180" s="1">
        <v>7353</v>
      </c>
      <c r="S1180" s="1">
        <v>443</v>
      </c>
      <c r="AG1180" s="7">
        <f>IF(Q1180&gt;0,RANK(Q1180,(N1180:P1180,Q1180:AE1180)),0)</f>
        <v>0</v>
      </c>
      <c r="AH1180" s="7">
        <f>IF(R1180&gt;0,RANK(R1180,(N1180:P1180,Q1180:AE1180)),0)</f>
        <v>0</v>
      </c>
      <c r="AI1180" s="7">
        <f>IF(T1180&gt;0,RANK(T1180,(N1180:P1180,Q1180:AE1180)),0)</f>
        <v>0</v>
      </c>
      <c r="AJ1180" s="7">
        <f>IF(S1180&gt;0,RANK(S1180,(N1180:P1180,Q1180:AE1180)),0)</f>
        <v>3</v>
      </c>
      <c r="AK1180" s="2">
        <f t="shared" si="470"/>
        <v>0</v>
      </c>
      <c r="AL1180" s="2">
        <f t="shared" si="471"/>
        <v>0</v>
      </c>
      <c r="AM1180" s="2">
        <f t="shared" si="472"/>
        <v>0</v>
      </c>
      <c r="AN1180" s="2">
        <f t="shared" si="473"/>
        <v>4.4145490782262084E-2</v>
      </c>
      <c r="AP1180" t="s">
        <v>38</v>
      </c>
      <c r="AQ1180" t="s">
        <v>2468</v>
      </c>
      <c r="AR1180">
        <v>3</v>
      </c>
      <c r="AT1180" s="104">
        <v>31</v>
      </c>
      <c r="AU1180" s="102">
        <v>19</v>
      </c>
      <c r="AV1180" s="108">
        <f t="shared" si="474"/>
        <v>31019</v>
      </c>
      <c r="AX1180" s="7" t="s">
        <v>538</v>
      </c>
    </row>
    <row r="1181" spans="1:50" hidden="1" outlineLevel="1">
      <c r="A1181" t="s">
        <v>1772</v>
      </c>
      <c r="B1181" t="s">
        <v>2468</v>
      </c>
      <c r="C1181" s="1">
        <f t="shared" si="463"/>
        <v>2559</v>
      </c>
      <c r="D1181" s="7">
        <f>RANK(N1181,(N1181:P1181,Q1181:AE1181))</f>
        <v>2</v>
      </c>
      <c r="E1181" s="7">
        <f>RANK(O1181,(N1181:P1181,Q1181:AE1181))</f>
        <v>1</v>
      </c>
      <c r="F1181" s="7">
        <f>IF(P1181&gt;0,RANK(P1181,(N1181:P1181,Q1181:AE1181)),0)</f>
        <v>0</v>
      </c>
      <c r="G1181" s="1">
        <f t="shared" si="464"/>
        <v>956</v>
      </c>
      <c r="H1181" s="2">
        <f t="shared" si="465"/>
        <v>0.37358343102774522</v>
      </c>
      <c r="I1181" s="2"/>
      <c r="J1181" s="2">
        <f t="shared" si="466"/>
        <v>0.29191090269636577</v>
      </c>
      <c r="K1181" s="2">
        <f t="shared" si="467"/>
        <v>0.66549433372411093</v>
      </c>
      <c r="L1181" s="2">
        <f t="shared" si="468"/>
        <v>0</v>
      </c>
      <c r="M1181" s="2">
        <f t="shared" si="469"/>
        <v>4.2594763579523298E-2</v>
      </c>
      <c r="N1181" s="1">
        <v>747</v>
      </c>
      <c r="O1181" s="1">
        <v>1703</v>
      </c>
      <c r="S1181" s="1">
        <v>109</v>
      </c>
      <c r="AG1181" s="7">
        <f>IF(Q1181&gt;0,RANK(Q1181,(N1181:P1181,Q1181:AE1181)),0)</f>
        <v>0</v>
      </c>
      <c r="AH1181" s="7">
        <f>IF(R1181&gt;0,RANK(R1181,(N1181:P1181,Q1181:AE1181)),0)</f>
        <v>0</v>
      </c>
      <c r="AI1181" s="7">
        <f>IF(T1181&gt;0,RANK(T1181,(N1181:P1181,Q1181:AE1181)),0)</f>
        <v>0</v>
      </c>
      <c r="AJ1181" s="7">
        <f>IF(S1181&gt;0,RANK(S1181,(N1181:P1181,Q1181:AE1181)),0)</f>
        <v>3</v>
      </c>
      <c r="AK1181" s="2">
        <f t="shared" si="470"/>
        <v>0</v>
      </c>
      <c r="AL1181" s="2">
        <f t="shared" si="471"/>
        <v>0</v>
      </c>
      <c r="AM1181" s="2">
        <f t="shared" si="472"/>
        <v>0</v>
      </c>
      <c r="AN1181" s="2">
        <f t="shared" si="473"/>
        <v>4.259476357952325E-2</v>
      </c>
      <c r="AP1181" t="s">
        <v>1772</v>
      </c>
      <c r="AQ1181" t="s">
        <v>2468</v>
      </c>
      <c r="AR1181">
        <v>1</v>
      </c>
      <c r="AT1181" s="104">
        <v>31</v>
      </c>
      <c r="AU1181" s="102">
        <v>21</v>
      </c>
      <c r="AV1181" s="108">
        <f t="shared" si="474"/>
        <v>31021</v>
      </c>
      <c r="AX1181" s="7" t="s">
        <v>538</v>
      </c>
    </row>
    <row r="1182" spans="1:50" hidden="1" outlineLevel="1">
      <c r="A1182" t="s">
        <v>454</v>
      </c>
      <c r="B1182" t="s">
        <v>2468</v>
      </c>
      <c r="C1182" s="1">
        <f t="shared" si="463"/>
        <v>2837</v>
      </c>
      <c r="D1182" s="7">
        <f>RANK(N1182,(N1182:P1182,Q1182:AE1182))</f>
        <v>2</v>
      </c>
      <c r="E1182" s="7">
        <f>RANK(O1182,(N1182:P1182,Q1182:AE1182))</f>
        <v>1</v>
      </c>
      <c r="F1182" s="7">
        <f>IF(P1182&gt;0,RANK(P1182,(N1182:P1182,Q1182:AE1182)),0)</f>
        <v>0</v>
      </c>
      <c r="G1182" s="1">
        <f t="shared" si="464"/>
        <v>1216</v>
      </c>
      <c r="H1182" s="2">
        <f t="shared" si="465"/>
        <v>0.42862178357419811</v>
      </c>
      <c r="I1182" s="2"/>
      <c r="J1182" s="2">
        <f t="shared" si="466"/>
        <v>0.25942897426859357</v>
      </c>
      <c r="K1182" s="2">
        <f t="shared" si="467"/>
        <v>0.68805075784279168</v>
      </c>
      <c r="L1182" s="2">
        <f t="shared" si="468"/>
        <v>0</v>
      </c>
      <c r="M1182" s="2">
        <f t="shared" si="469"/>
        <v>5.2520267888614747E-2</v>
      </c>
      <c r="N1182" s="1">
        <v>736</v>
      </c>
      <c r="O1182" s="1">
        <v>1952</v>
      </c>
      <c r="S1182" s="1">
        <v>149</v>
      </c>
      <c r="AG1182" s="7">
        <f>IF(Q1182&gt;0,RANK(Q1182,(N1182:P1182,Q1182:AE1182)),0)</f>
        <v>0</v>
      </c>
      <c r="AH1182" s="7">
        <f>IF(R1182&gt;0,RANK(R1182,(N1182:P1182,Q1182:AE1182)),0)</f>
        <v>0</v>
      </c>
      <c r="AI1182" s="7">
        <f>IF(T1182&gt;0,RANK(T1182,(N1182:P1182,Q1182:AE1182)),0)</f>
        <v>0</v>
      </c>
      <c r="AJ1182" s="7">
        <f>IF(S1182&gt;0,RANK(S1182,(N1182:P1182,Q1182:AE1182)),0)</f>
        <v>3</v>
      </c>
      <c r="AK1182" s="2">
        <f t="shared" si="470"/>
        <v>0</v>
      </c>
      <c r="AL1182" s="2">
        <f t="shared" si="471"/>
        <v>0</v>
      </c>
      <c r="AM1182" s="2">
        <f t="shared" si="472"/>
        <v>0</v>
      </c>
      <c r="AN1182" s="2">
        <f t="shared" si="473"/>
        <v>5.2520267888614733E-2</v>
      </c>
      <c r="AP1182" t="s">
        <v>454</v>
      </c>
      <c r="AQ1182" t="s">
        <v>2468</v>
      </c>
      <c r="AR1182">
        <v>1</v>
      </c>
      <c r="AT1182" s="104">
        <v>31</v>
      </c>
      <c r="AU1182" s="102">
        <v>23</v>
      </c>
      <c r="AV1182" s="108">
        <f t="shared" si="474"/>
        <v>31023</v>
      </c>
      <c r="AX1182" s="7" t="s">
        <v>538</v>
      </c>
    </row>
    <row r="1183" spans="1:50" hidden="1" outlineLevel="1">
      <c r="A1183" t="s">
        <v>1120</v>
      </c>
      <c r="B1183" t="s">
        <v>2468</v>
      </c>
      <c r="C1183" s="1">
        <f t="shared" si="463"/>
        <v>6909</v>
      </c>
      <c r="D1183" s="7">
        <f>RANK(N1183,(N1183:P1183,Q1183:AE1183))</f>
        <v>2</v>
      </c>
      <c r="E1183" s="7">
        <f>RANK(O1183,(N1183:P1183,Q1183:AE1183))</f>
        <v>1</v>
      </c>
      <c r="F1183" s="7">
        <f>IF(P1183&gt;0,RANK(P1183,(N1183:P1183,Q1183:AE1183)),0)</f>
        <v>0</v>
      </c>
      <c r="G1183" s="1">
        <f t="shared" si="464"/>
        <v>2395</v>
      </c>
      <c r="H1183" s="2">
        <f t="shared" si="465"/>
        <v>0.34664929801707917</v>
      </c>
      <c r="I1183" s="2"/>
      <c r="J1183" s="2">
        <f t="shared" si="466"/>
        <v>0.30453032276740483</v>
      </c>
      <c r="K1183" s="2">
        <f t="shared" si="467"/>
        <v>0.65117962078448399</v>
      </c>
      <c r="L1183" s="2">
        <f t="shared" si="468"/>
        <v>0</v>
      </c>
      <c r="M1183" s="2">
        <f t="shared" si="469"/>
        <v>4.4290056448111237E-2</v>
      </c>
      <c r="N1183" s="1">
        <v>2104</v>
      </c>
      <c r="O1183" s="1">
        <v>4499</v>
      </c>
      <c r="S1183" s="1">
        <v>306</v>
      </c>
      <c r="AG1183" s="7">
        <f>IF(Q1183&gt;0,RANK(Q1183,(N1183:P1183,Q1183:AE1183)),0)</f>
        <v>0</v>
      </c>
      <c r="AH1183" s="7">
        <f>IF(R1183&gt;0,RANK(R1183,(N1183:P1183,Q1183:AE1183)),0)</f>
        <v>0</v>
      </c>
      <c r="AI1183" s="7">
        <f>IF(T1183&gt;0,RANK(T1183,(N1183:P1183,Q1183:AE1183)),0)</f>
        <v>0</v>
      </c>
      <c r="AJ1183" s="7">
        <f>IF(S1183&gt;0,RANK(S1183,(N1183:P1183,Q1183:AE1183)),0)</f>
        <v>3</v>
      </c>
      <c r="AK1183" s="2">
        <f t="shared" si="470"/>
        <v>0</v>
      </c>
      <c r="AL1183" s="2">
        <f t="shared" si="471"/>
        <v>0</v>
      </c>
      <c r="AM1183" s="2">
        <f t="shared" si="472"/>
        <v>0</v>
      </c>
      <c r="AN1183" s="2">
        <f t="shared" si="473"/>
        <v>4.4290056448111161E-2</v>
      </c>
      <c r="AP1183" t="s">
        <v>1120</v>
      </c>
      <c r="AQ1183" t="s">
        <v>2468</v>
      </c>
      <c r="AR1183">
        <v>0</v>
      </c>
      <c r="AT1183" s="104">
        <v>31</v>
      </c>
      <c r="AU1183" s="102">
        <v>25</v>
      </c>
      <c r="AV1183" s="108">
        <f t="shared" si="474"/>
        <v>31025</v>
      </c>
      <c r="AX1183" s="7" t="s">
        <v>538</v>
      </c>
    </row>
    <row r="1184" spans="1:50" hidden="1" outlineLevel="1">
      <c r="A1184" t="s">
        <v>2465</v>
      </c>
      <c r="B1184" t="s">
        <v>2468</v>
      </c>
      <c r="C1184" s="1">
        <f t="shared" si="463"/>
        <v>3568</v>
      </c>
      <c r="D1184" s="7">
        <f>RANK(N1184,(N1184:P1184,Q1184:AE1184))</f>
        <v>2</v>
      </c>
      <c r="E1184" s="7">
        <f>RANK(O1184,(N1184:P1184,Q1184:AE1184))</f>
        <v>1</v>
      </c>
      <c r="F1184" s="7">
        <f>IF(P1184&gt;0,RANK(P1184,(N1184:P1184,Q1184:AE1184)),0)</f>
        <v>0</v>
      </c>
      <c r="G1184" s="1">
        <f t="shared" si="464"/>
        <v>1982</v>
      </c>
      <c r="H1184" s="2">
        <f t="shared" si="465"/>
        <v>0.55549327354260092</v>
      </c>
      <c r="I1184" s="2"/>
      <c r="J1184" s="2">
        <f t="shared" si="466"/>
        <v>0.18665919282511212</v>
      </c>
      <c r="K1184" s="2">
        <f t="shared" si="467"/>
        <v>0.74215246636771304</v>
      </c>
      <c r="L1184" s="2">
        <f t="shared" si="468"/>
        <v>0</v>
      </c>
      <c r="M1184" s="2">
        <f t="shared" si="469"/>
        <v>7.1188340807174844E-2</v>
      </c>
      <c r="N1184" s="1">
        <v>666</v>
      </c>
      <c r="O1184" s="1">
        <v>2648</v>
      </c>
      <c r="S1184" s="1">
        <v>254</v>
      </c>
      <c r="AG1184" s="7">
        <f>IF(Q1184&gt;0,RANK(Q1184,(N1184:P1184,Q1184:AE1184)),0)</f>
        <v>0</v>
      </c>
      <c r="AH1184" s="7">
        <f>IF(R1184&gt;0,RANK(R1184,(N1184:P1184,Q1184:AE1184)),0)</f>
        <v>0</v>
      </c>
      <c r="AI1184" s="7">
        <f>IF(T1184&gt;0,RANK(T1184,(N1184:P1184,Q1184:AE1184)),0)</f>
        <v>0</v>
      </c>
      <c r="AJ1184" s="7">
        <f>IF(S1184&gt;0,RANK(S1184,(N1184:P1184,Q1184:AE1184)),0)</f>
        <v>3</v>
      </c>
      <c r="AK1184" s="2">
        <f t="shared" si="470"/>
        <v>0</v>
      </c>
      <c r="AL1184" s="2">
        <f t="shared" si="471"/>
        <v>0</v>
      </c>
      <c r="AM1184" s="2">
        <f t="shared" si="472"/>
        <v>0</v>
      </c>
      <c r="AN1184" s="2">
        <f t="shared" si="473"/>
        <v>7.1188340807174885E-2</v>
      </c>
      <c r="AP1184" t="s">
        <v>2465</v>
      </c>
      <c r="AQ1184" t="s">
        <v>2468</v>
      </c>
      <c r="AR1184">
        <v>1</v>
      </c>
      <c r="AT1184" s="104">
        <v>31</v>
      </c>
      <c r="AU1184" s="102">
        <v>27</v>
      </c>
      <c r="AV1184" s="108">
        <f t="shared" si="474"/>
        <v>31027</v>
      </c>
      <c r="AX1184" s="7" t="s">
        <v>538</v>
      </c>
    </row>
    <row r="1185" spans="1:50" hidden="1" outlineLevel="1">
      <c r="A1185" t="s">
        <v>1532</v>
      </c>
      <c r="B1185" t="s">
        <v>2468</v>
      </c>
      <c r="C1185" s="1">
        <f t="shared" si="463"/>
        <v>1384</v>
      </c>
      <c r="D1185" s="7">
        <f>RANK(N1185,(N1185:P1185,Q1185:AE1185))</f>
        <v>2</v>
      </c>
      <c r="E1185" s="7">
        <f>RANK(O1185,(N1185:P1185,Q1185:AE1185))</f>
        <v>1</v>
      </c>
      <c r="F1185" s="7">
        <f>IF(P1185&gt;0,RANK(P1185,(N1185:P1185,Q1185:AE1185)),0)</f>
        <v>0</v>
      </c>
      <c r="G1185" s="1">
        <f t="shared" si="464"/>
        <v>975</v>
      </c>
      <c r="H1185" s="2">
        <f t="shared" si="465"/>
        <v>0.70447976878612717</v>
      </c>
      <c r="I1185" s="2"/>
      <c r="J1185" s="2">
        <f t="shared" si="466"/>
        <v>0.12283236994219653</v>
      </c>
      <c r="K1185" s="2">
        <f t="shared" si="467"/>
        <v>0.82731213872832365</v>
      </c>
      <c r="L1185" s="2">
        <f t="shared" si="468"/>
        <v>0</v>
      </c>
      <c r="M1185" s="2">
        <f t="shared" si="469"/>
        <v>4.9855491329479862E-2</v>
      </c>
      <c r="N1185" s="1">
        <v>170</v>
      </c>
      <c r="O1185" s="1">
        <v>1145</v>
      </c>
      <c r="S1185" s="1">
        <v>69</v>
      </c>
      <c r="AG1185" s="7">
        <f>IF(Q1185&gt;0,RANK(Q1185,(N1185:P1185,Q1185:AE1185)),0)</f>
        <v>0</v>
      </c>
      <c r="AH1185" s="7">
        <f>IF(R1185&gt;0,RANK(R1185,(N1185:P1185,Q1185:AE1185)),0)</f>
        <v>0</v>
      </c>
      <c r="AI1185" s="7">
        <f>IF(T1185&gt;0,RANK(T1185,(N1185:P1185,Q1185:AE1185)),0)</f>
        <v>0</v>
      </c>
      <c r="AJ1185" s="7">
        <f>IF(S1185&gt;0,RANK(S1185,(N1185:P1185,Q1185:AE1185)),0)</f>
        <v>3</v>
      </c>
      <c r="AK1185" s="2">
        <f t="shared" si="470"/>
        <v>0</v>
      </c>
      <c r="AL1185" s="2">
        <f t="shared" si="471"/>
        <v>0</v>
      </c>
      <c r="AM1185" s="2">
        <f t="shared" si="472"/>
        <v>0</v>
      </c>
      <c r="AN1185" s="2">
        <f t="shared" si="473"/>
        <v>4.9855491329479772E-2</v>
      </c>
      <c r="AP1185" t="s">
        <v>1532</v>
      </c>
      <c r="AQ1185" t="s">
        <v>2468</v>
      </c>
      <c r="AR1185">
        <v>3</v>
      </c>
      <c r="AT1185" s="104">
        <v>31</v>
      </c>
      <c r="AU1185" s="102">
        <v>29</v>
      </c>
      <c r="AV1185" s="108">
        <f t="shared" si="474"/>
        <v>31029</v>
      </c>
      <c r="AX1185" s="7" t="s">
        <v>538</v>
      </c>
    </row>
    <row r="1186" spans="1:50" hidden="1" outlineLevel="1">
      <c r="A1186" t="s">
        <v>1773</v>
      </c>
      <c r="B1186" t="s">
        <v>2468</v>
      </c>
      <c r="C1186" s="1">
        <f t="shared" si="463"/>
        <v>2211</v>
      </c>
      <c r="D1186" s="7">
        <f>RANK(N1186,(N1186:P1186,Q1186:AE1186))</f>
        <v>2</v>
      </c>
      <c r="E1186" s="7">
        <f>RANK(O1186,(N1186:P1186,Q1186:AE1186))</f>
        <v>1</v>
      </c>
      <c r="F1186" s="7">
        <f>IF(P1186&gt;0,RANK(P1186,(N1186:P1186,Q1186:AE1186)),0)</f>
        <v>0</v>
      </c>
      <c r="G1186" s="1">
        <f t="shared" si="464"/>
        <v>1343</v>
      </c>
      <c r="H1186" s="2">
        <f t="shared" si="465"/>
        <v>0.60741745816372683</v>
      </c>
      <c r="I1186" s="2"/>
      <c r="J1186" s="2">
        <f t="shared" si="466"/>
        <v>0.18272274988692899</v>
      </c>
      <c r="K1186" s="2">
        <f t="shared" si="467"/>
        <v>0.79014020805065577</v>
      </c>
      <c r="L1186" s="2">
        <f t="shared" si="468"/>
        <v>0</v>
      </c>
      <c r="M1186" s="2">
        <f t="shared" si="469"/>
        <v>2.7137042062415184E-2</v>
      </c>
      <c r="N1186" s="1">
        <v>404</v>
      </c>
      <c r="O1186" s="1">
        <v>1747</v>
      </c>
      <c r="S1186" s="1">
        <v>60</v>
      </c>
      <c r="AG1186" s="7">
        <f>IF(Q1186&gt;0,RANK(Q1186,(N1186:P1186,Q1186:AE1186)),0)</f>
        <v>0</v>
      </c>
      <c r="AH1186" s="7">
        <f>IF(R1186&gt;0,RANK(R1186,(N1186:P1186,Q1186:AE1186)),0)</f>
        <v>0</v>
      </c>
      <c r="AI1186" s="7">
        <f>IF(T1186&gt;0,RANK(T1186,(N1186:P1186,Q1186:AE1186)),0)</f>
        <v>0</v>
      </c>
      <c r="AJ1186" s="7">
        <f>IF(S1186&gt;0,RANK(S1186,(N1186:P1186,Q1186:AE1186)),0)</f>
        <v>3</v>
      </c>
      <c r="AK1186" s="2">
        <f t="shared" si="470"/>
        <v>0</v>
      </c>
      <c r="AL1186" s="2">
        <f t="shared" si="471"/>
        <v>0</v>
      </c>
      <c r="AM1186" s="2">
        <f t="shared" si="472"/>
        <v>0</v>
      </c>
      <c r="AN1186" s="2">
        <f t="shared" si="473"/>
        <v>2.7137042062415198E-2</v>
      </c>
      <c r="AP1186" t="s">
        <v>1773</v>
      </c>
      <c r="AQ1186" t="s">
        <v>2468</v>
      </c>
      <c r="AR1186">
        <v>3</v>
      </c>
      <c r="AT1186" s="104">
        <v>31</v>
      </c>
      <c r="AU1186" s="102">
        <v>31</v>
      </c>
      <c r="AV1186" s="108">
        <f t="shared" si="474"/>
        <v>31031</v>
      </c>
      <c r="AX1186" s="7" t="s">
        <v>538</v>
      </c>
    </row>
    <row r="1187" spans="1:50" hidden="1" outlineLevel="1">
      <c r="A1187" t="s">
        <v>1713</v>
      </c>
      <c r="B1187" t="s">
        <v>2468</v>
      </c>
      <c r="C1187" s="1">
        <f t="shared" si="463"/>
        <v>2806</v>
      </c>
      <c r="D1187" s="7">
        <f>RANK(N1187,(N1187:P1187,Q1187:AE1187))</f>
        <v>2</v>
      </c>
      <c r="E1187" s="7">
        <f>RANK(O1187,(N1187:P1187,Q1187:AE1187))</f>
        <v>1</v>
      </c>
      <c r="F1187" s="7">
        <f>IF(P1187&gt;0,RANK(P1187,(N1187:P1187,Q1187:AE1187)),0)</f>
        <v>0</v>
      </c>
      <c r="G1187" s="1">
        <f t="shared" si="464"/>
        <v>1783</v>
      </c>
      <c r="H1187" s="2">
        <f t="shared" si="465"/>
        <v>0.63542409123307197</v>
      </c>
      <c r="I1187" s="2"/>
      <c r="J1187" s="2">
        <f t="shared" si="466"/>
        <v>0.16535994297933002</v>
      </c>
      <c r="K1187" s="2">
        <f t="shared" si="467"/>
        <v>0.80078403421240196</v>
      </c>
      <c r="L1187" s="2">
        <f t="shared" si="468"/>
        <v>0</v>
      </c>
      <c r="M1187" s="2">
        <f t="shared" si="469"/>
        <v>3.3856022808268049E-2</v>
      </c>
      <c r="N1187" s="1">
        <v>464</v>
      </c>
      <c r="O1187" s="1">
        <v>2247</v>
      </c>
      <c r="S1187" s="1">
        <v>95</v>
      </c>
      <c r="AG1187" s="7">
        <f>IF(Q1187&gt;0,RANK(Q1187,(N1187:P1187,Q1187:AE1187)),0)</f>
        <v>0</v>
      </c>
      <c r="AH1187" s="7">
        <f>IF(R1187&gt;0,RANK(R1187,(N1187:P1187,Q1187:AE1187)),0)</f>
        <v>0</v>
      </c>
      <c r="AI1187" s="7">
        <f>IF(T1187&gt;0,RANK(T1187,(N1187:P1187,Q1187:AE1187)),0)</f>
        <v>0</v>
      </c>
      <c r="AJ1187" s="7">
        <f>IF(S1187&gt;0,RANK(S1187,(N1187:P1187,Q1187:AE1187)),0)</f>
        <v>3</v>
      </c>
      <c r="AK1187" s="2">
        <f t="shared" si="470"/>
        <v>0</v>
      </c>
      <c r="AL1187" s="2">
        <f t="shared" si="471"/>
        <v>0</v>
      </c>
      <c r="AM1187" s="2">
        <f t="shared" si="472"/>
        <v>0</v>
      </c>
      <c r="AN1187" s="2">
        <f t="shared" si="473"/>
        <v>3.3856022808267994E-2</v>
      </c>
      <c r="AP1187" t="s">
        <v>1713</v>
      </c>
      <c r="AQ1187" t="s">
        <v>2468</v>
      </c>
      <c r="AR1187">
        <v>3</v>
      </c>
      <c r="AT1187" s="104">
        <v>31</v>
      </c>
      <c r="AU1187" s="102">
        <v>33</v>
      </c>
      <c r="AV1187" s="108">
        <f t="shared" si="474"/>
        <v>31033</v>
      </c>
      <c r="AX1187" s="7" t="s">
        <v>538</v>
      </c>
    </row>
    <row r="1188" spans="1:50" hidden="1" outlineLevel="1">
      <c r="A1188" t="s">
        <v>169</v>
      </c>
      <c r="B1188" t="s">
        <v>2468</v>
      </c>
      <c r="C1188" s="1">
        <f t="shared" si="463"/>
        <v>2258</v>
      </c>
      <c r="D1188" s="7">
        <f>RANK(N1188,(N1188:P1188,Q1188:AE1188))</f>
        <v>2</v>
      </c>
      <c r="E1188" s="7">
        <f>RANK(O1188,(N1188:P1188,Q1188:AE1188))</f>
        <v>1</v>
      </c>
      <c r="F1188" s="7">
        <f>IF(P1188&gt;0,RANK(P1188,(N1188:P1188,Q1188:AE1188)),0)</f>
        <v>0</v>
      </c>
      <c r="G1188" s="1">
        <f t="shared" si="464"/>
        <v>956</v>
      </c>
      <c r="H1188" s="2">
        <f t="shared" si="465"/>
        <v>0.42338352524357836</v>
      </c>
      <c r="I1188" s="2"/>
      <c r="J1188" s="2">
        <f t="shared" si="466"/>
        <v>0.25819309123117801</v>
      </c>
      <c r="K1188" s="2">
        <f t="shared" si="467"/>
        <v>0.68157661647475642</v>
      </c>
      <c r="L1188" s="2">
        <f t="shared" si="468"/>
        <v>0</v>
      </c>
      <c r="M1188" s="2">
        <f t="shared" si="469"/>
        <v>6.0230292294065513E-2</v>
      </c>
      <c r="N1188" s="1">
        <v>583</v>
      </c>
      <c r="O1188" s="1">
        <v>1539</v>
      </c>
      <c r="S1188" s="1">
        <v>136</v>
      </c>
      <c r="AG1188" s="7">
        <f>IF(Q1188&gt;0,RANK(Q1188,(N1188:P1188,Q1188:AE1188)),0)</f>
        <v>0</v>
      </c>
      <c r="AH1188" s="7">
        <f>IF(R1188&gt;0,RANK(R1188,(N1188:P1188,Q1188:AE1188)),0)</f>
        <v>0</v>
      </c>
      <c r="AI1188" s="7">
        <f>IF(T1188&gt;0,RANK(T1188,(N1188:P1188,Q1188:AE1188)),0)</f>
        <v>0</v>
      </c>
      <c r="AJ1188" s="7">
        <f>IF(S1188&gt;0,RANK(S1188,(N1188:P1188,Q1188:AE1188)),0)</f>
        <v>3</v>
      </c>
      <c r="AK1188" s="2">
        <f t="shared" si="470"/>
        <v>0</v>
      </c>
      <c r="AL1188" s="2">
        <f t="shared" si="471"/>
        <v>0</v>
      </c>
      <c r="AM1188" s="2">
        <f t="shared" si="472"/>
        <v>0</v>
      </c>
      <c r="AN1188" s="2">
        <f t="shared" si="473"/>
        <v>6.0230292294065547E-2</v>
      </c>
      <c r="AP1188" t="s">
        <v>169</v>
      </c>
      <c r="AQ1188" t="s">
        <v>2468</v>
      </c>
      <c r="AR1188">
        <v>3</v>
      </c>
      <c r="AT1188" s="104">
        <v>31</v>
      </c>
      <c r="AU1188" s="102">
        <v>35</v>
      </c>
      <c r="AV1188" s="108">
        <f t="shared" si="474"/>
        <v>31035</v>
      </c>
      <c r="AX1188" s="7" t="s">
        <v>538</v>
      </c>
    </row>
    <row r="1189" spans="1:50" hidden="1" outlineLevel="1">
      <c r="A1189" t="s">
        <v>2474</v>
      </c>
      <c r="B1189" t="s">
        <v>2468</v>
      </c>
      <c r="C1189" s="1">
        <f t="shared" si="463"/>
        <v>2881</v>
      </c>
      <c r="D1189" s="7">
        <f>RANK(N1189,(N1189:P1189,Q1189:AE1189))</f>
        <v>2</v>
      </c>
      <c r="E1189" s="7">
        <f>RANK(O1189,(N1189:P1189,Q1189:AE1189))</f>
        <v>1</v>
      </c>
      <c r="F1189" s="7">
        <f>IF(P1189&gt;0,RANK(P1189,(N1189:P1189,Q1189:AE1189)),0)</f>
        <v>0</v>
      </c>
      <c r="G1189" s="1">
        <f t="shared" si="464"/>
        <v>1490</v>
      </c>
      <c r="H1189" s="2">
        <f t="shared" si="465"/>
        <v>0.51718153418951751</v>
      </c>
      <c r="I1189" s="2"/>
      <c r="J1189" s="2">
        <f t="shared" si="466"/>
        <v>0.2190211732037487</v>
      </c>
      <c r="K1189" s="2">
        <f t="shared" si="467"/>
        <v>0.73620270739326621</v>
      </c>
      <c r="L1189" s="2">
        <f t="shared" si="468"/>
        <v>0</v>
      </c>
      <c r="M1189" s="2">
        <f t="shared" si="469"/>
        <v>4.4776119402985093E-2</v>
      </c>
      <c r="N1189" s="1">
        <v>631</v>
      </c>
      <c r="O1189" s="1">
        <v>2121</v>
      </c>
      <c r="S1189" s="1">
        <v>129</v>
      </c>
      <c r="AG1189" s="7">
        <f>IF(Q1189&gt;0,RANK(Q1189,(N1189:P1189,Q1189:AE1189)),0)</f>
        <v>0</v>
      </c>
      <c r="AH1189" s="7">
        <f>IF(R1189&gt;0,RANK(R1189,(N1189:P1189,Q1189:AE1189)),0)</f>
        <v>0</v>
      </c>
      <c r="AI1189" s="7">
        <f>IF(T1189&gt;0,RANK(T1189,(N1189:P1189,Q1189:AE1189)),0)</f>
        <v>0</v>
      </c>
      <c r="AJ1189" s="7">
        <f>IF(S1189&gt;0,RANK(S1189,(N1189:P1189,Q1189:AE1189)),0)</f>
        <v>3</v>
      </c>
      <c r="AK1189" s="2">
        <f t="shared" si="470"/>
        <v>0</v>
      </c>
      <c r="AL1189" s="2">
        <f t="shared" si="471"/>
        <v>0</v>
      </c>
      <c r="AM1189" s="2">
        <f t="shared" si="472"/>
        <v>0</v>
      </c>
      <c r="AN1189" s="2">
        <f t="shared" si="473"/>
        <v>4.4776119402985072E-2</v>
      </c>
      <c r="AP1189" t="s">
        <v>2474</v>
      </c>
      <c r="AQ1189" t="s">
        <v>2468</v>
      </c>
      <c r="AR1189">
        <v>1</v>
      </c>
      <c r="AT1189" s="104">
        <v>31</v>
      </c>
      <c r="AU1189" s="102">
        <v>37</v>
      </c>
      <c r="AV1189" s="108">
        <f t="shared" si="474"/>
        <v>31037</v>
      </c>
      <c r="AX1189" s="7" t="s">
        <v>538</v>
      </c>
    </row>
    <row r="1190" spans="1:50" hidden="1" outlineLevel="1">
      <c r="A1190" t="s">
        <v>2410</v>
      </c>
      <c r="B1190" t="s">
        <v>2468</v>
      </c>
      <c r="C1190" s="1">
        <f t="shared" si="463"/>
        <v>3001</v>
      </c>
      <c r="D1190" s="7">
        <f>RANK(N1190,(N1190:P1190,Q1190:AE1190))</f>
        <v>2</v>
      </c>
      <c r="E1190" s="7">
        <f>RANK(O1190,(N1190:P1190,Q1190:AE1190))</f>
        <v>1</v>
      </c>
      <c r="F1190" s="7">
        <f>IF(P1190&gt;0,RANK(P1190,(N1190:P1190,Q1190:AE1190)),0)</f>
        <v>0</v>
      </c>
      <c r="G1190" s="1">
        <f t="shared" si="464"/>
        <v>1938</v>
      </c>
      <c r="H1190" s="2">
        <f t="shared" si="465"/>
        <v>0.64578473842052653</v>
      </c>
      <c r="I1190" s="2"/>
      <c r="J1190" s="2">
        <f t="shared" si="466"/>
        <v>0.15561479506831055</v>
      </c>
      <c r="K1190" s="2">
        <f t="shared" si="467"/>
        <v>0.80139953348883708</v>
      </c>
      <c r="L1190" s="2">
        <f t="shared" si="468"/>
        <v>0</v>
      </c>
      <c r="M1190" s="2">
        <f t="shared" si="469"/>
        <v>4.2985671442852369E-2</v>
      </c>
      <c r="N1190" s="1">
        <v>467</v>
      </c>
      <c r="O1190" s="1">
        <v>2405</v>
      </c>
      <c r="S1190" s="1">
        <v>129</v>
      </c>
      <c r="AG1190" s="7">
        <f>IF(Q1190&gt;0,RANK(Q1190,(N1190:P1190,Q1190:AE1190)),0)</f>
        <v>0</v>
      </c>
      <c r="AH1190" s="7">
        <f>IF(R1190&gt;0,RANK(R1190,(N1190:P1190,Q1190:AE1190)),0)</f>
        <v>0</v>
      </c>
      <c r="AI1190" s="7">
        <f>IF(T1190&gt;0,RANK(T1190,(N1190:P1190,Q1190:AE1190)),0)</f>
        <v>0</v>
      </c>
      <c r="AJ1190" s="7">
        <f>IF(S1190&gt;0,RANK(S1190,(N1190:P1190,Q1190:AE1190)),0)</f>
        <v>3</v>
      </c>
      <c r="AK1190" s="2">
        <f t="shared" si="470"/>
        <v>0</v>
      </c>
      <c r="AL1190" s="2">
        <f t="shared" si="471"/>
        <v>0</v>
      </c>
      <c r="AM1190" s="2">
        <f t="shared" si="472"/>
        <v>0</v>
      </c>
      <c r="AN1190" s="2">
        <f t="shared" si="473"/>
        <v>4.2985671442852383E-2</v>
      </c>
      <c r="AP1190" t="s">
        <v>2410</v>
      </c>
      <c r="AQ1190" t="s">
        <v>2468</v>
      </c>
      <c r="AR1190">
        <v>1</v>
      </c>
      <c r="AT1190" s="104">
        <v>31</v>
      </c>
      <c r="AU1190" s="102">
        <v>39</v>
      </c>
      <c r="AV1190" s="108">
        <f t="shared" si="474"/>
        <v>31039</v>
      </c>
      <c r="AX1190" s="7" t="s">
        <v>538</v>
      </c>
    </row>
    <row r="1191" spans="1:50" hidden="1" outlineLevel="1">
      <c r="A1191" t="s">
        <v>1684</v>
      </c>
      <c r="B1191" t="s">
        <v>2468</v>
      </c>
      <c r="C1191" s="1">
        <f t="shared" si="463"/>
        <v>4459</v>
      </c>
      <c r="D1191" s="7">
        <f>RANK(N1191,(N1191:P1191,Q1191:AE1191))</f>
        <v>2</v>
      </c>
      <c r="E1191" s="7">
        <f>RANK(O1191,(N1191:P1191,Q1191:AE1191))</f>
        <v>1</v>
      </c>
      <c r="F1191" s="7">
        <f>IF(P1191&gt;0,RANK(P1191,(N1191:P1191,Q1191:AE1191)),0)</f>
        <v>0</v>
      </c>
      <c r="G1191" s="1">
        <f t="shared" si="464"/>
        <v>2515</v>
      </c>
      <c r="H1191" s="2">
        <f t="shared" si="465"/>
        <v>0.56402780892576809</v>
      </c>
      <c r="I1191" s="2"/>
      <c r="J1191" s="2">
        <f t="shared" si="466"/>
        <v>0.19331688719443821</v>
      </c>
      <c r="K1191" s="2">
        <f t="shared" si="467"/>
        <v>0.75734469612020627</v>
      </c>
      <c r="L1191" s="2">
        <f t="shared" si="468"/>
        <v>0</v>
      </c>
      <c r="M1191" s="2">
        <f t="shared" si="469"/>
        <v>4.9338416685355546E-2</v>
      </c>
      <c r="N1191" s="1">
        <v>862</v>
      </c>
      <c r="O1191" s="1">
        <v>3377</v>
      </c>
      <c r="S1191" s="1">
        <v>220</v>
      </c>
      <c r="AG1191" s="7">
        <f>IF(Q1191&gt;0,RANK(Q1191,(N1191:P1191,Q1191:AE1191)),0)</f>
        <v>0</v>
      </c>
      <c r="AH1191" s="7">
        <f>IF(R1191&gt;0,RANK(R1191,(N1191:P1191,Q1191:AE1191)),0)</f>
        <v>0</v>
      </c>
      <c r="AI1191" s="7">
        <f>IF(T1191&gt;0,RANK(T1191,(N1191:P1191,Q1191:AE1191)),0)</f>
        <v>0</v>
      </c>
      <c r="AJ1191" s="7">
        <f>IF(S1191&gt;0,RANK(S1191,(N1191:P1191,Q1191:AE1191)),0)</f>
        <v>3</v>
      </c>
      <c r="AK1191" s="2">
        <f t="shared" si="470"/>
        <v>0</v>
      </c>
      <c r="AL1191" s="2">
        <f t="shared" si="471"/>
        <v>0</v>
      </c>
      <c r="AM1191" s="2">
        <f t="shared" si="472"/>
        <v>0</v>
      </c>
      <c r="AN1191" s="2">
        <f t="shared" si="473"/>
        <v>4.9338416685355463E-2</v>
      </c>
      <c r="AP1191" t="s">
        <v>1684</v>
      </c>
      <c r="AQ1191" t="s">
        <v>2468</v>
      </c>
      <c r="AR1191">
        <v>3</v>
      </c>
      <c r="AT1191" s="104">
        <v>31</v>
      </c>
      <c r="AU1191" s="102">
        <v>41</v>
      </c>
      <c r="AV1191" s="108">
        <f t="shared" si="474"/>
        <v>31041</v>
      </c>
      <c r="AX1191" s="7" t="s">
        <v>538</v>
      </c>
    </row>
    <row r="1192" spans="1:50" hidden="1" outlineLevel="1">
      <c r="A1192" t="s">
        <v>1191</v>
      </c>
      <c r="B1192" t="s">
        <v>2468</v>
      </c>
      <c r="C1192" s="1">
        <f t="shared" si="463"/>
        <v>4261</v>
      </c>
      <c r="D1192" s="7">
        <f>RANK(N1192,(N1192:P1192,Q1192:AE1192))</f>
        <v>2</v>
      </c>
      <c r="E1192" s="7">
        <f>RANK(O1192,(N1192:P1192,Q1192:AE1192))</f>
        <v>1</v>
      </c>
      <c r="F1192" s="7">
        <f>IF(P1192&gt;0,RANK(P1192,(N1192:P1192,Q1192:AE1192)),0)</f>
        <v>0</v>
      </c>
      <c r="G1192" s="1">
        <f t="shared" si="464"/>
        <v>1503</v>
      </c>
      <c r="H1192" s="2">
        <f t="shared" si="465"/>
        <v>0.35273409997653132</v>
      </c>
      <c r="I1192" s="2"/>
      <c r="J1192" s="2">
        <f t="shared" si="466"/>
        <v>0.30485801455057498</v>
      </c>
      <c r="K1192" s="2">
        <f t="shared" si="467"/>
        <v>0.65759211452710631</v>
      </c>
      <c r="L1192" s="2">
        <f t="shared" si="468"/>
        <v>0</v>
      </c>
      <c r="M1192" s="2">
        <f t="shared" si="469"/>
        <v>3.7549870922318651E-2</v>
      </c>
      <c r="N1192" s="1">
        <v>1299</v>
      </c>
      <c r="O1192" s="1">
        <v>2802</v>
      </c>
      <c r="S1192" s="1">
        <v>160</v>
      </c>
      <c r="AG1192" s="7">
        <f>IF(Q1192&gt;0,RANK(Q1192,(N1192:P1192,Q1192:AE1192)),0)</f>
        <v>0</v>
      </c>
      <c r="AH1192" s="7">
        <f>IF(R1192&gt;0,RANK(R1192,(N1192:P1192,Q1192:AE1192)),0)</f>
        <v>0</v>
      </c>
      <c r="AI1192" s="7">
        <f>IF(T1192&gt;0,RANK(T1192,(N1192:P1192,Q1192:AE1192)),0)</f>
        <v>0</v>
      </c>
      <c r="AJ1192" s="7">
        <f>IF(S1192&gt;0,RANK(S1192,(N1192:P1192,Q1192:AE1192)),0)</f>
        <v>3</v>
      </c>
      <c r="AK1192" s="2">
        <f t="shared" si="470"/>
        <v>0</v>
      </c>
      <c r="AL1192" s="2">
        <f t="shared" si="471"/>
        <v>0</v>
      </c>
      <c r="AM1192" s="2">
        <f t="shared" si="472"/>
        <v>0</v>
      </c>
      <c r="AN1192" s="2">
        <f t="shared" si="473"/>
        <v>3.7549870922318707E-2</v>
      </c>
      <c r="AP1192" t="s">
        <v>1191</v>
      </c>
      <c r="AQ1192" t="s">
        <v>2468</v>
      </c>
      <c r="AR1192">
        <v>1</v>
      </c>
      <c r="AT1192" s="104">
        <v>31</v>
      </c>
      <c r="AU1192" s="102">
        <v>43</v>
      </c>
      <c r="AV1192" s="108">
        <f t="shared" si="474"/>
        <v>31043</v>
      </c>
      <c r="AX1192" s="7" t="s">
        <v>538</v>
      </c>
    </row>
    <row r="1193" spans="1:50" hidden="1" outlineLevel="1">
      <c r="A1193" t="s">
        <v>2226</v>
      </c>
      <c r="B1193" t="s">
        <v>2468</v>
      </c>
      <c r="C1193" s="1">
        <f t="shared" si="463"/>
        <v>2633</v>
      </c>
      <c r="D1193" s="7">
        <f>RANK(N1193,(N1193:P1193,Q1193:AE1193))</f>
        <v>2</v>
      </c>
      <c r="E1193" s="7">
        <f>RANK(O1193,(N1193:P1193,Q1193:AE1193))</f>
        <v>1</v>
      </c>
      <c r="F1193" s="7">
        <f>IF(P1193&gt;0,RANK(P1193,(N1193:P1193,Q1193:AE1193)),0)</f>
        <v>0</v>
      </c>
      <c r="G1193" s="1">
        <f t="shared" si="464"/>
        <v>1135</v>
      </c>
      <c r="H1193" s="2">
        <f t="shared" si="465"/>
        <v>0.43106722369920242</v>
      </c>
      <c r="I1193" s="2"/>
      <c r="J1193" s="2">
        <f t="shared" si="466"/>
        <v>0.25939992404101786</v>
      </c>
      <c r="K1193" s="2">
        <f t="shared" si="467"/>
        <v>0.69046714774022033</v>
      </c>
      <c r="L1193" s="2">
        <f t="shared" si="468"/>
        <v>0</v>
      </c>
      <c r="M1193" s="2">
        <f t="shared" si="469"/>
        <v>5.0132928218761807E-2</v>
      </c>
      <c r="N1193" s="1">
        <v>683</v>
      </c>
      <c r="O1193" s="1">
        <v>1818</v>
      </c>
      <c r="S1193" s="1">
        <v>132</v>
      </c>
      <c r="AG1193" s="7">
        <f>IF(Q1193&gt;0,RANK(Q1193,(N1193:P1193,Q1193:AE1193)),0)</f>
        <v>0</v>
      </c>
      <c r="AH1193" s="7">
        <f>IF(R1193&gt;0,RANK(R1193,(N1193:P1193,Q1193:AE1193)),0)</f>
        <v>0</v>
      </c>
      <c r="AI1193" s="7">
        <f>IF(T1193&gt;0,RANK(T1193,(N1193:P1193,Q1193:AE1193)),0)</f>
        <v>0</v>
      </c>
      <c r="AJ1193" s="7">
        <f>IF(S1193&gt;0,RANK(S1193,(N1193:P1193,Q1193:AE1193)),0)</f>
        <v>3</v>
      </c>
      <c r="AK1193" s="2">
        <f t="shared" si="470"/>
        <v>0</v>
      </c>
      <c r="AL1193" s="2">
        <f t="shared" si="471"/>
        <v>0</v>
      </c>
      <c r="AM1193" s="2">
        <f t="shared" si="472"/>
        <v>0</v>
      </c>
      <c r="AN1193" s="2">
        <f t="shared" si="473"/>
        <v>5.013292821876187E-2</v>
      </c>
      <c r="AP1193" t="s">
        <v>2226</v>
      </c>
      <c r="AQ1193" t="s">
        <v>2468</v>
      </c>
      <c r="AR1193">
        <v>3</v>
      </c>
      <c r="AT1193" s="104">
        <v>31</v>
      </c>
      <c r="AU1193" s="102">
        <v>45</v>
      </c>
      <c r="AV1193" s="108">
        <f t="shared" si="474"/>
        <v>31045</v>
      </c>
      <c r="AX1193" s="7" t="s">
        <v>538</v>
      </c>
    </row>
    <row r="1194" spans="1:50" hidden="1" outlineLevel="1">
      <c r="A1194" t="s">
        <v>462</v>
      </c>
      <c r="B1194" t="s">
        <v>2468</v>
      </c>
      <c r="C1194" s="1">
        <f t="shared" si="463"/>
        <v>5226</v>
      </c>
      <c r="D1194" s="7">
        <f>RANK(N1194,(N1194:P1194,Q1194:AE1194))</f>
        <v>2</v>
      </c>
      <c r="E1194" s="7">
        <f>RANK(O1194,(N1194:P1194,Q1194:AE1194))</f>
        <v>1</v>
      </c>
      <c r="F1194" s="7">
        <f>IF(P1194&gt;0,RANK(P1194,(N1194:P1194,Q1194:AE1194)),0)</f>
        <v>0</v>
      </c>
      <c r="G1194" s="1">
        <f t="shared" si="464"/>
        <v>2829</v>
      </c>
      <c r="H1194" s="2">
        <f t="shared" si="465"/>
        <v>0.54133180252583235</v>
      </c>
      <c r="I1194" s="2"/>
      <c r="J1194" s="2">
        <f t="shared" si="466"/>
        <v>0.20780711825487944</v>
      </c>
      <c r="K1194" s="2">
        <f t="shared" si="467"/>
        <v>0.74913892078071187</v>
      </c>
      <c r="L1194" s="2">
        <f t="shared" si="468"/>
        <v>0</v>
      </c>
      <c r="M1194" s="2">
        <f t="shared" si="469"/>
        <v>4.3053960964408722E-2</v>
      </c>
      <c r="N1194" s="1">
        <v>1086</v>
      </c>
      <c r="O1194" s="1">
        <v>3915</v>
      </c>
      <c r="S1194" s="1">
        <v>225</v>
      </c>
      <c r="AG1194" s="7">
        <f>IF(Q1194&gt;0,RANK(Q1194,(N1194:P1194,Q1194:AE1194)),0)</f>
        <v>0</v>
      </c>
      <c r="AH1194" s="7">
        <f>IF(R1194&gt;0,RANK(R1194,(N1194:P1194,Q1194:AE1194)),0)</f>
        <v>0</v>
      </c>
      <c r="AI1194" s="7">
        <f>IF(T1194&gt;0,RANK(T1194,(N1194:P1194,Q1194:AE1194)),0)</f>
        <v>0</v>
      </c>
      <c r="AJ1194" s="7">
        <f>IF(S1194&gt;0,RANK(S1194,(N1194:P1194,Q1194:AE1194)),0)</f>
        <v>3</v>
      </c>
      <c r="AK1194" s="2">
        <f t="shared" si="470"/>
        <v>0</v>
      </c>
      <c r="AL1194" s="2">
        <f t="shared" si="471"/>
        <v>0</v>
      </c>
      <c r="AM1194" s="2">
        <f t="shared" si="472"/>
        <v>0</v>
      </c>
      <c r="AN1194" s="2">
        <f t="shared" si="473"/>
        <v>4.3053960964408729E-2</v>
      </c>
      <c r="AP1194" t="s">
        <v>462</v>
      </c>
      <c r="AQ1194" t="s">
        <v>2468</v>
      </c>
      <c r="AR1194">
        <v>3</v>
      </c>
      <c r="AT1194" s="104">
        <v>31</v>
      </c>
      <c r="AU1194" s="102">
        <v>47</v>
      </c>
      <c r="AV1194" s="108">
        <f t="shared" si="474"/>
        <v>31047</v>
      </c>
      <c r="AX1194" s="7" t="s">
        <v>538</v>
      </c>
    </row>
    <row r="1195" spans="1:50" hidden="1" outlineLevel="1">
      <c r="A1195" t="s">
        <v>1322</v>
      </c>
      <c r="B1195" t="s">
        <v>2468</v>
      </c>
      <c r="C1195" s="1">
        <f t="shared" si="463"/>
        <v>827</v>
      </c>
      <c r="D1195" s="7">
        <f>RANK(N1195,(N1195:P1195,Q1195:AE1195))</f>
        <v>2</v>
      </c>
      <c r="E1195" s="7">
        <f>RANK(O1195,(N1195:P1195,Q1195:AE1195))</f>
        <v>1</v>
      </c>
      <c r="F1195" s="7">
        <f>IF(P1195&gt;0,RANK(P1195,(N1195:P1195,Q1195:AE1195)),0)</f>
        <v>0</v>
      </c>
      <c r="G1195" s="1">
        <f t="shared" si="464"/>
        <v>583</v>
      </c>
      <c r="H1195" s="2">
        <f t="shared" si="465"/>
        <v>0.70495767835550183</v>
      </c>
      <c r="I1195" s="2"/>
      <c r="J1195" s="2">
        <f t="shared" si="466"/>
        <v>0.1293833131801693</v>
      </c>
      <c r="K1195" s="2">
        <f t="shared" si="467"/>
        <v>0.83434099153567109</v>
      </c>
      <c r="L1195" s="2">
        <f t="shared" si="468"/>
        <v>0</v>
      </c>
      <c r="M1195" s="2">
        <f t="shared" si="469"/>
        <v>3.6275695284159637E-2</v>
      </c>
      <c r="N1195" s="1">
        <v>107</v>
      </c>
      <c r="O1195" s="1">
        <v>690</v>
      </c>
      <c r="S1195" s="1">
        <v>30</v>
      </c>
      <c r="AG1195" s="7">
        <f>IF(Q1195&gt;0,RANK(Q1195,(N1195:P1195,Q1195:AE1195)),0)</f>
        <v>0</v>
      </c>
      <c r="AH1195" s="7">
        <f>IF(R1195&gt;0,RANK(R1195,(N1195:P1195,Q1195:AE1195)),0)</f>
        <v>0</v>
      </c>
      <c r="AI1195" s="7">
        <f>IF(T1195&gt;0,RANK(T1195,(N1195:P1195,Q1195:AE1195)),0)</f>
        <v>0</v>
      </c>
      <c r="AJ1195" s="7">
        <f>IF(S1195&gt;0,RANK(S1195,(N1195:P1195,Q1195:AE1195)),0)</f>
        <v>3</v>
      </c>
      <c r="AK1195" s="2">
        <f t="shared" si="470"/>
        <v>0</v>
      </c>
      <c r="AL1195" s="2">
        <f t="shared" si="471"/>
        <v>0</v>
      </c>
      <c r="AM1195" s="2">
        <f t="shared" si="472"/>
        <v>0</v>
      </c>
      <c r="AN1195" s="2">
        <f t="shared" si="473"/>
        <v>3.6275695284159616E-2</v>
      </c>
      <c r="AP1195" t="s">
        <v>1322</v>
      </c>
      <c r="AQ1195" t="s">
        <v>2468</v>
      </c>
      <c r="AR1195">
        <v>3</v>
      </c>
      <c r="AT1195" s="104">
        <v>31</v>
      </c>
      <c r="AU1195" s="102">
        <v>49</v>
      </c>
      <c r="AV1195" s="108">
        <f t="shared" si="474"/>
        <v>31049</v>
      </c>
      <c r="AX1195" s="7" t="s">
        <v>538</v>
      </c>
    </row>
    <row r="1196" spans="1:50" hidden="1" outlineLevel="1">
      <c r="A1196" t="s">
        <v>1323</v>
      </c>
      <c r="B1196" t="s">
        <v>2468</v>
      </c>
      <c r="C1196" s="1">
        <f t="shared" si="463"/>
        <v>2106</v>
      </c>
      <c r="D1196" s="7">
        <f>RANK(N1196,(N1196:P1196,Q1196:AE1196))</f>
        <v>2</v>
      </c>
      <c r="E1196" s="7">
        <f>RANK(O1196,(N1196:P1196,Q1196:AE1196))</f>
        <v>1</v>
      </c>
      <c r="F1196" s="7">
        <f>IF(P1196&gt;0,RANK(P1196,(N1196:P1196,Q1196:AE1196)),0)</f>
        <v>0</v>
      </c>
      <c r="G1196" s="1">
        <f t="shared" si="464"/>
        <v>1118</v>
      </c>
      <c r="H1196" s="2">
        <f t="shared" si="465"/>
        <v>0.53086419753086422</v>
      </c>
      <c r="I1196" s="2"/>
      <c r="J1196" s="2">
        <f t="shared" si="466"/>
        <v>0.20940170940170941</v>
      </c>
      <c r="K1196" s="2">
        <f t="shared" si="467"/>
        <v>0.74026590693257355</v>
      </c>
      <c r="L1196" s="2">
        <f t="shared" si="468"/>
        <v>0</v>
      </c>
      <c r="M1196" s="2">
        <f t="shared" si="469"/>
        <v>5.0332383665717018E-2</v>
      </c>
      <c r="N1196" s="1">
        <v>441</v>
      </c>
      <c r="O1196" s="1">
        <v>1559</v>
      </c>
      <c r="S1196" s="1">
        <v>106</v>
      </c>
      <c r="AG1196" s="7">
        <f>IF(Q1196&gt;0,RANK(Q1196,(N1196:P1196,Q1196:AE1196)),0)</f>
        <v>0</v>
      </c>
      <c r="AH1196" s="7">
        <f>IF(R1196&gt;0,RANK(R1196,(N1196:P1196,Q1196:AE1196)),0)</f>
        <v>0</v>
      </c>
      <c r="AI1196" s="7">
        <f>IF(T1196&gt;0,RANK(T1196,(N1196:P1196,Q1196:AE1196)),0)</f>
        <v>0</v>
      </c>
      <c r="AJ1196" s="7">
        <f>IF(S1196&gt;0,RANK(S1196,(N1196:P1196,Q1196:AE1196)),0)</f>
        <v>3</v>
      </c>
      <c r="AK1196" s="2">
        <f t="shared" si="470"/>
        <v>0</v>
      </c>
      <c r="AL1196" s="2">
        <f t="shared" si="471"/>
        <v>0</v>
      </c>
      <c r="AM1196" s="2">
        <f t="shared" si="472"/>
        <v>0</v>
      </c>
      <c r="AN1196" s="2">
        <f t="shared" si="473"/>
        <v>5.0332383665716997E-2</v>
      </c>
      <c r="AP1196" t="s">
        <v>1323</v>
      </c>
      <c r="AQ1196" t="s">
        <v>2468</v>
      </c>
      <c r="AR1196">
        <v>1</v>
      </c>
      <c r="AT1196" s="104">
        <v>31</v>
      </c>
      <c r="AU1196" s="102">
        <v>51</v>
      </c>
      <c r="AV1196" s="108">
        <f t="shared" si="474"/>
        <v>31051</v>
      </c>
      <c r="AX1196" s="7" t="s">
        <v>538</v>
      </c>
    </row>
    <row r="1197" spans="1:50" hidden="1" outlineLevel="1">
      <c r="A1197" t="s">
        <v>300</v>
      </c>
      <c r="B1197" t="s">
        <v>2468</v>
      </c>
      <c r="C1197" s="1">
        <f t="shared" si="463"/>
        <v>9770</v>
      </c>
      <c r="D1197" s="7">
        <f>RANK(N1197,(N1197:P1197,Q1197:AE1197))</f>
        <v>2</v>
      </c>
      <c r="E1197" s="7">
        <f>RANK(O1197,(N1197:P1197,Q1197:AE1197))</f>
        <v>1</v>
      </c>
      <c r="F1197" s="7">
        <f>IF(P1197&gt;0,RANK(P1197,(N1197:P1197,Q1197:AE1197)),0)</f>
        <v>0</v>
      </c>
      <c r="G1197" s="1">
        <f t="shared" si="464"/>
        <v>4118</v>
      </c>
      <c r="H1197" s="2">
        <f t="shared" si="465"/>
        <v>0.42149437052200617</v>
      </c>
      <c r="I1197" s="2"/>
      <c r="J1197" s="2">
        <f t="shared" si="466"/>
        <v>0.27113613101330603</v>
      </c>
      <c r="K1197" s="2">
        <f t="shared" si="467"/>
        <v>0.69263050153531214</v>
      </c>
      <c r="L1197" s="2">
        <f t="shared" si="468"/>
        <v>0</v>
      </c>
      <c r="M1197" s="2">
        <f t="shared" si="469"/>
        <v>3.6233367451381837E-2</v>
      </c>
      <c r="N1197" s="1">
        <v>2649</v>
      </c>
      <c r="O1197" s="1">
        <v>6767</v>
      </c>
      <c r="S1197" s="1">
        <v>354</v>
      </c>
      <c r="AG1197" s="7">
        <f>IF(Q1197&gt;0,RANK(Q1197,(N1197:P1197,Q1197:AE1197)),0)</f>
        <v>0</v>
      </c>
      <c r="AH1197" s="7">
        <f>IF(R1197&gt;0,RANK(R1197,(N1197:P1197,Q1197:AE1197)),0)</f>
        <v>0</v>
      </c>
      <c r="AI1197" s="7">
        <f>IF(T1197&gt;0,RANK(T1197,(N1197:P1197,Q1197:AE1197)),0)</f>
        <v>0</v>
      </c>
      <c r="AJ1197" s="7">
        <f>IF(S1197&gt;0,RANK(S1197,(N1197:P1197,Q1197:AE1197)),0)</f>
        <v>3</v>
      </c>
      <c r="AK1197" s="2">
        <f t="shared" si="470"/>
        <v>0</v>
      </c>
      <c r="AL1197" s="2">
        <f t="shared" si="471"/>
        <v>0</v>
      </c>
      <c r="AM1197" s="2">
        <f t="shared" si="472"/>
        <v>0</v>
      </c>
      <c r="AN1197" s="2">
        <f t="shared" si="473"/>
        <v>3.6233367451381782E-2</v>
      </c>
      <c r="AP1197" t="s">
        <v>300</v>
      </c>
      <c r="AQ1197" t="s">
        <v>2468</v>
      </c>
      <c r="AR1197">
        <v>1</v>
      </c>
      <c r="AT1197" s="104">
        <v>31</v>
      </c>
      <c r="AU1197" s="102">
        <v>53</v>
      </c>
      <c r="AV1197" s="108">
        <f t="shared" si="474"/>
        <v>31053</v>
      </c>
      <c r="AX1197" s="7" t="s">
        <v>538</v>
      </c>
    </row>
    <row r="1198" spans="1:50" hidden="1" outlineLevel="1">
      <c r="A1198" t="s">
        <v>2899</v>
      </c>
      <c r="B1198" t="s">
        <v>2468</v>
      </c>
      <c r="C1198" s="1">
        <f t="shared" si="463"/>
        <v>119325</v>
      </c>
      <c r="D1198" s="7">
        <f>RANK(N1198,(N1198:P1198,Q1198:AE1198))</f>
        <v>2</v>
      </c>
      <c r="E1198" s="7">
        <f>RANK(O1198,(N1198:P1198,Q1198:AE1198))</f>
        <v>1</v>
      </c>
      <c r="F1198" s="7">
        <f>IF(P1198&gt;0,RANK(P1198,(N1198:P1198,Q1198:AE1198)),0)</f>
        <v>0</v>
      </c>
      <c r="G1198" s="1">
        <f t="shared" si="464"/>
        <v>38006</v>
      </c>
      <c r="H1198" s="2">
        <f t="shared" si="465"/>
        <v>0.31850827571757806</v>
      </c>
      <c r="I1198" s="2"/>
      <c r="J1198" s="2">
        <f t="shared" si="466"/>
        <v>0.32925204274041481</v>
      </c>
      <c r="K1198" s="2">
        <f t="shared" si="467"/>
        <v>0.64776031845799287</v>
      </c>
      <c r="L1198" s="2">
        <f t="shared" si="468"/>
        <v>0</v>
      </c>
      <c r="M1198" s="2">
        <f t="shared" si="469"/>
        <v>2.2987638801592269E-2</v>
      </c>
      <c r="N1198" s="1">
        <v>39288</v>
      </c>
      <c r="O1198" s="1">
        <v>77294</v>
      </c>
      <c r="S1198" s="1">
        <v>2743</v>
      </c>
      <c r="AG1198" s="7">
        <f>IF(Q1198&gt;0,RANK(Q1198,(N1198:P1198,Q1198:AE1198)),0)</f>
        <v>0</v>
      </c>
      <c r="AH1198" s="7">
        <f>IF(R1198&gt;0,RANK(R1198,(N1198:P1198,Q1198:AE1198)),0)</f>
        <v>0</v>
      </c>
      <c r="AI1198" s="7">
        <f>IF(T1198&gt;0,RANK(T1198,(N1198:P1198,Q1198:AE1198)),0)</f>
        <v>0</v>
      </c>
      <c r="AJ1198" s="7">
        <f>IF(S1198&gt;0,RANK(S1198,(N1198:P1198,Q1198:AE1198)),0)</f>
        <v>3</v>
      </c>
      <c r="AK1198" s="2">
        <f t="shared" si="470"/>
        <v>0</v>
      </c>
      <c r="AL1198" s="2">
        <f t="shared" si="471"/>
        <v>0</v>
      </c>
      <c r="AM1198" s="2">
        <f t="shared" si="472"/>
        <v>0</v>
      </c>
      <c r="AN1198" s="2">
        <f t="shared" si="473"/>
        <v>2.298763880159229E-2</v>
      </c>
      <c r="AP1198" t="s">
        <v>2899</v>
      </c>
      <c r="AQ1198" t="s">
        <v>2468</v>
      </c>
      <c r="AR1198">
        <v>2</v>
      </c>
      <c r="AT1198" s="104">
        <v>31</v>
      </c>
      <c r="AU1198" s="102">
        <v>55</v>
      </c>
      <c r="AV1198" s="108">
        <f t="shared" si="474"/>
        <v>31055</v>
      </c>
      <c r="AX1198" s="7" t="s">
        <v>538</v>
      </c>
    </row>
    <row r="1199" spans="1:50" hidden="1" outlineLevel="1">
      <c r="A1199" t="s">
        <v>1900</v>
      </c>
      <c r="B1199" t="s">
        <v>2468</v>
      </c>
      <c r="C1199" s="1">
        <f t="shared" si="463"/>
        <v>829</v>
      </c>
      <c r="D1199" s="7">
        <f>RANK(N1199,(N1199:P1199,Q1199:AE1199))</f>
        <v>2</v>
      </c>
      <c r="E1199" s="7">
        <f>RANK(O1199,(N1199:P1199,Q1199:AE1199))</f>
        <v>1</v>
      </c>
      <c r="F1199" s="7">
        <f>IF(P1199&gt;0,RANK(P1199,(N1199:P1199,Q1199:AE1199)),0)</f>
        <v>0</v>
      </c>
      <c r="G1199" s="1">
        <f t="shared" si="464"/>
        <v>401</v>
      </c>
      <c r="H1199" s="2">
        <f t="shared" si="465"/>
        <v>0.48371531966224368</v>
      </c>
      <c r="I1199" s="2"/>
      <c r="J1199" s="2">
        <f t="shared" si="466"/>
        <v>0.22557297949336549</v>
      </c>
      <c r="K1199" s="2">
        <f t="shared" si="467"/>
        <v>0.7092882991556092</v>
      </c>
      <c r="L1199" s="2">
        <f t="shared" si="468"/>
        <v>0</v>
      </c>
      <c r="M1199" s="2">
        <f t="shared" si="469"/>
        <v>6.5138721351025275E-2</v>
      </c>
      <c r="N1199" s="1">
        <v>187</v>
      </c>
      <c r="O1199" s="1">
        <v>588</v>
      </c>
      <c r="S1199" s="1">
        <v>54</v>
      </c>
      <c r="AG1199" s="7">
        <f>IF(Q1199&gt;0,RANK(Q1199,(N1199:P1199,Q1199:AE1199)),0)</f>
        <v>0</v>
      </c>
      <c r="AH1199" s="7">
        <f>IF(R1199&gt;0,RANK(R1199,(N1199:P1199,Q1199:AE1199)),0)</f>
        <v>0</v>
      </c>
      <c r="AI1199" s="7">
        <f>IF(T1199&gt;0,RANK(T1199,(N1199:P1199,Q1199:AE1199)),0)</f>
        <v>0</v>
      </c>
      <c r="AJ1199" s="7">
        <f>IF(S1199&gt;0,RANK(S1199,(N1199:P1199,Q1199:AE1199)),0)</f>
        <v>3</v>
      </c>
      <c r="AK1199" s="2">
        <f t="shared" si="470"/>
        <v>0</v>
      </c>
      <c r="AL1199" s="2">
        <f t="shared" si="471"/>
        <v>0</v>
      </c>
      <c r="AM1199" s="2">
        <f t="shared" si="472"/>
        <v>0</v>
      </c>
      <c r="AN1199" s="2">
        <f t="shared" si="473"/>
        <v>6.513872135102533E-2</v>
      </c>
      <c r="AP1199" t="s">
        <v>1900</v>
      </c>
      <c r="AQ1199" t="s">
        <v>2468</v>
      </c>
      <c r="AR1199">
        <v>3</v>
      </c>
      <c r="AT1199" s="104">
        <v>31</v>
      </c>
      <c r="AU1199" s="102">
        <v>57</v>
      </c>
      <c r="AV1199" s="108">
        <f t="shared" si="474"/>
        <v>31057</v>
      </c>
      <c r="AX1199" s="7" t="s">
        <v>538</v>
      </c>
    </row>
    <row r="1200" spans="1:50" hidden="1" outlineLevel="1">
      <c r="A1200" t="s">
        <v>1463</v>
      </c>
      <c r="B1200" t="s">
        <v>2468</v>
      </c>
      <c r="C1200" s="1">
        <f t="shared" si="463"/>
        <v>2391</v>
      </c>
      <c r="D1200" s="7">
        <f>RANK(N1200,(N1200:P1200,Q1200:AE1200))</f>
        <v>2</v>
      </c>
      <c r="E1200" s="7">
        <f>RANK(O1200,(N1200:P1200,Q1200:AE1200))</f>
        <v>1</v>
      </c>
      <c r="F1200" s="7">
        <f>IF(P1200&gt;0,RANK(P1200,(N1200:P1200,Q1200:AE1200)),0)</f>
        <v>0</v>
      </c>
      <c r="G1200" s="1">
        <f t="shared" si="464"/>
        <v>1210</v>
      </c>
      <c r="H1200" s="2">
        <f t="shared" si="465"/>
        <v>0.50606440819740695</v>
      </c>
      <c r="I1200" s="2"/>
      <c r="J1200" s="2">
        <f t="shared" si="466"/>
        <v>0.23044751150146384</v>
      </c>
      <c r="K1200" s="2">
        <f t="shared" si="467"/>
        <v>0.73651191969887075</v>
      </c>
      <c r="L1200" s="2">
        <f t="shared" si="468"/>
        <v>0</v>
      </c>
      <c r="M1200" s="2">
        <f t="shared" si="469"/>
        <v>3.3040568799665437E-2</v>
      </c>
      <c r="N1200" s="1">
        <v>551</v>
      </c>
      <c r="O1200" s="1">
        <v>1761</v>
      </c>
      <c r="S1200" s="1">
        <v>79</v>
      </c>
      <c r="AG1200" s="7">
        <f>IF(Q1200&gt;0,RANK(Q1200,(N1200:P1200,Q1200:AE1200)),0)</f>
        <v>0</v>
      </c>
      <c r="AH1200" s="7">
        <f>IF(R1200&gt;0,RANK(R1200,(N1200:P1200,Q1200:AE1200)),0)</f>
        <v>0</v>
      </c>
      <c r="AI1200" s="7">
        <f>IF(T1200&gt;0,RANK(T1200,(N1200:P1200,Q1200:AE1200)),0)</f>
        <v>0</v>
      </c>
      <c r="AJ1200" s="7">
        <f>IF(S1200&gt;0,RANK(S1200,(N1200:P1200,Q1200:AE1200)),0)</f>
        <v>3</v>
      </c>
      <c r="AK1200" s="2">
        <f t="shared" si="470"/>
        <v>0</v>
      </c>
      <c r="AL1200" s="2">
        <f t="shared" si="471"/>
        <v>0</v>
      </c>
      <c r="AM1200" s="2">
        <f t="shared" si="472"/>
        <v>0</v>
      </c>
      <c r="AN1200" s="2">
        <f t="shared" si="473"/>
        <v>3.304056879966541E-2</v>
      </c>
      <c r="AP1200" t="s">
        <v>1463</v>
      </c>
      <c r="AQ1200" t="s">
        <v>2468</v>
      </c>
      <c r="AR1200">
        <v>3</v>
      </c>
      <c r="AT1200" s="104">
        <v>31</v>
      </c>
      <c r="AU1200" s="102">
        <v>59</v>
      </c>
      <c r="AV1200" s="108">
        <f t="shared" si="474"/>
        <v>31059</v>
      </c>
      <c r="AX1200" s="7" t="s">
        <v>538</v>
      </c>
    </row>
    <row r="1201" spans="1:50" hidden="1" outlineLevel="1">
      <c r="A1201" t="s">
        <v>957</v>
      </c>
      <c r="B1201" t="s">
        <v>2468</v>
      </c>
      <c r="C1201" s="1">
        <f t="shared" si="463"/>
        <v>1320</v>
      </c>
      <c r="D1201" s="7">
        <f>RANK(N1201,(N1201:P1201,Q1201:AE1201))</f>
        <v>2</v>
      </c>
      <c r="E1201" s="7">
        <f>RANK(O1201,(N1201:P1201,Q1201:AE1201))</f>
        <v>1</v>
      </c>
      <c r="F1201" s="7">
        <f>IF(P1201&gt;0,RANK(P1201,(N1201:P1201,Q1201:AE1201)),0)</f>
        <v>0</v>
      </c>
      <c r="G1201" s="1">
        <f t="shared" si="464"/>
        <v>646</v>
      </c>
      <c r="H1201" s="2">
        <f t="shared" si="465"/>
        <v>0.48939393939393938</v>
      </c>
      <c r="I1201" s="2"/>
      <c r="J1201" s="2">
        <f t="shared" si="466"/>
        <v>0.23106060606060605</v>
      </c>
      <c r="K1201" s="2">
        <f t="shared" si="467"/>
        <v>0.72045454545454546</v>
      </c>
      <c r="L1201" s="2">
        <f t="shared" si="468"/>
        <v>0</v>
      </c>
      <c r="M1201" s="2">
        <f t="shared" si="469"/>
        <v>4.8484848484848464E-2</v>
      </c>
      <c r="N1201" s="1">
        <v>305</v>
      </c>
      <c r="O1201" s="1">
        <v>951</v>
      </c>
      <c r="S1201" s="1">
        <v>64</v>
      </c>
      <c r="AG1201" s="7">
        <f>IF(Q1201&gt;0,RANK(Q1201,(N1201:P1201,Q1201:AE1201)),0)</f>
        <v>0</v>
      </c>
      <c r="AH1201" s="7">
        <f>IF(R1201&gt;0,RANK(R1201,(N1201:P1201,Q1201:AE1201)),0)</f>
        <v>0</v>
      </c>
      <c r="AI1201" s="7">
        <f>IF(T1201&gt;0,RANK(T1201,(N1201:P1201,Q1201:AE1201)),0)</f>
        <v>0</v>
      </c>
      <c r="AJ1201" s="7">
        <f>IF(S1201&gt;0,RANK(S1201,(N1201:P1201,Q1201:AE1201)),0)</f>
        <v>3</v>
      </c>
      <c r="AK1201" s="2">
        <f t="shared" si="470"/>
        <v>0</v>
      </c>
      <c r="AL1201" s="2">
        <f t="shared" si="471"/>
        <v>0</v>
      </c>
      <c r="AM1201" s="2">
        <f t="shared" si="472"/>
        <v>0</v>
      </c>
      <c r="AN1201" s="2">
        <f t="shared" si="473"/>
        <v>4.8484848484848485E-2</v>
      </c>
      <c r="AP1201" t="s">
        <v>957</v>
      </c>
      <c r="AQ1201" t="s">
        <v>2468</v>
      </c>
      <c r="AR1201">
        <v>3</v>
      </c>
      <c r="AT1201" s="104">
        <v>31</v>
      </c>
      <c r="AU1201" s="102">
        <v>61</v>
      </c>
      <c r="AV1201" s="108">
        <f t="shared" si="474"/>
        <v>31061</v>
      </c>
      <c r="AX1201" s="7" t="s">
        <v>538</v>
      </c>
    </row>
    <row r="1202" spans="1:50" hidden="1" outlineLevel="1">
      <c r="A1202" t="s">
        <v>2150</v>
      </c>
      <c r="B1202" t="s">
        <v>2468</v>
      </c>
      <c r="C1202" s="1">
        <f t="shared" si="463"/>
        <v>1130</v>
      </c>
      <c r="D1202" s="7">
        <f>RANK(N1202,(N1202:P1202,Q1202:AE1202))</f>
        <v>2</v>
      </c>
      <c r="E1202" s="7">
        <f>RANK(O1202,(N1202:P1202,Q1202:AE1202))</f>
        <v>1</v>
      </c>
      <c r="F1202" s="7">
        <f>IF(P1202&gt;0,RANK(P1202,(N1202:P1202,Q1202:AE1202)),0)</f>
        <v>0</v>
      </c>
      <c r="G1202" s="1">
        <f t="shared" si="464"/>
        <v>614</v>
      </c>
      <c r="H1202" s="2">
        <f t="shared" si="465"/>
        <v>0.54336283185840706</v>
      </c>
      <c r="I1202" s="2"/>
      <c r="J1202" s="2">
        <f t="shared" si="466"/>
        <v>0.20088495575221238</v>
      </c>
      <c r="K1202" s="2">
        <f t="shared" si="467"/>
        <v>0.74424778761061949</v>
      </c>
      <c r="L1202" s="2">
        <f t="shared" si="468"/>
        <v>0</v>
      </c>
      <c r="M1202" s="2">
        <f t="shared" si="469"/>
        <v>5.4867256637168182E-2</v>
      </c>
      <c r="N1202" s="1">
        <v>227</v>
      </c>
      <c r="O1202" s="1">
        <v>841</v>
      </c>
      <c r="S1202" s="1">
        <v>62</v>
      </c>
      <c r="AG1202" s="7">
        <f>IF(Q1202&gt;0,RANK(Q1202,(N1202:P1202,Q1202:AE1202)),0)</f>
        <v>0</v>
      </c>
      <c r="AH1202" s="7">
        <f>IF(R1202&gt;0,RANK(R1202,(N1202:P1202,Q1202:AE1202)),0)</f>
        <v>0</v>
      </c>
      <c r="AI1202" s="7">
        <f>IF(T1202&gt;0,RANK(T1202,(N1202:P1202,Q1202:AE1202)),0)</f>
        <v>0</v>
      </c>
      <c r="AJ1202" s="7">
        <f>IF(S1202&gt;0,RANK(S1202,(N1202:P1202,Q1202:AE1202)),0)</f>
        <v>3</v>
      </c>
      <c r="AK1202" s="2">
        <f t="shared" si="470"/>
        <v>0</v>
      </c>
      <c r="AL1202" s="2">
        <f t="shared" si="471"/>
        <v>0</v>
      </c>
      <c r="AM1202" s="2">
        <f t="shared" si="472"/>
        <v>0</v>
      </c>
      <c r="AN1202" s="2">
        <f t="shared" si="473"/>
        <v>5.4867256637168141E-2</v>
      </c>
      <c r="AP1202" t="s">
        <v>2150</v>
      </c>
      <c r="AQ1202" t="s">
        <v>2468</v>
      </c>
      <c r="AR1202">
        <v>3</v>
      </c>
      <c r="AT1202" s="104">
        <v>31</v>
      </c>
      <c r="AU1202" s="102">
        <v>63</v>
      </c>
      <c r="AV1202" s="108">
        <f t="shared" si="474"/>
        <v>31063</v>
      </c>
      <c r="AX1202" s="7" t="s">
        <v>538</v>
      </c>
    </row>
    <row r="1203" spans="1:50" hidden="1" outlineLevel="1">
      <c r="A1203" t="s">
        <v>2151</v>
      </c>
      <c r="B1203" t="s">
        <v>2468</v>
      </c>
      <c r="C1203" s="1">
        <f t="shared" ref="C1203:C1234" si="475">SUM(N1203:AE1203)</f>
        <v>2127</v>
      </c>
      <c r="D1203" s="7">
        <f>RANK(N1203,(N1203:P1203,Q1203:AE1203))</f>
        <v>2</v>
      </c>
      <c r="E1203" s="7">
        <f>RANK(O1203,(N1203:P1203,Q1203:AE1203))</f>
        <v>1</v>
      </c>
      <c r="F1203" s="7">
        <f>IF(P1203&gt;0,RANK(P1203,(N1203:P1203,Q1203:AE1203)),0)</f>
        <v>0</v>
      </c>
      <c r="G1203" s="1">
        <f t="shared" si="464"/>
        <v>1272</v>
      </c>
      <c r="H1203" s="2">
        <f t="shared" si="465"/>
        <v>0.59802538787023973</v>
      </c>
      <c r="I1203" s="2"/>
      <c r="J1203" s="2">
        <f t="shared" ref="J1203:J1234" si="476">IF($C1203=0,"-",N1203/$C1203)</f>
        <v>0.18194640338504936</v>
      </c>
      <c r="K1203" s="2">
        <f t="shared" ref="K1203:K1234" si="477">IF($C1203=0,"-",O1203/$C1203)</f>
        <v>0.77997179125528915</v>
      </c>
      <c r="L1203" s="2">
        <f t="shared" ref="L1203:L1234" si="478">IF($C1203=0,"-",P1203/$C1203)</f>
        <v>0</v>
      </c>
      <c r="M1203" s="2">
        <f t="shared" ref="M1203:M1234" si="479">IF(C1203=0,"-",(1-J1203-K1203-L1203))</f>
        <v>3.8081805359661547E-2</v>
      </c>
      <c r="N1203" s="1">
        <v>387</v>
      </c>
      <c r="O1203" s="1">
        <v>1659</v>
      </c>
      <c r="S1203" s="1">
        <v>81</v>
      </c>
      <c r="AG1203" s="7">
        <f>IF(Q1203&gt;0,RANK(Q1203,(N1203:P1203,Q1203:AE1203)),0)</f>
        <v>0</v>
      </c>
      <c r="AH1203" s="7">
        <f>IF(R1203&gt;0,RANK(R1203,(N1203:P1203,Q1203:AE1203)),0)</f>
        <v>0</v>
      </c>
      <c r="AI1203" s="7">
        <f>IF(T1203&gt;0,RANK(T1203,(N1203:P1203,Q1203:AE1203)),0)</f>
        <v>0</v>
      </c>
      <c r="AJ1203" s="7">
        <f>IF(S1203&gt;0,RANK(S1203,(N1203:P1203,Q1203:AE1203)),0)</f>
        <v>3</v>
      </c>
      <c r="AK1203" s="2">
        <f t="shared" ref="AK1203:AK1234" si="480">IF($C1203=0,"-",Q1203/$C1203)</f>
        <v>0</v>
      </c>
      <c r="AL1203" s="2">
        <f t="shared" ref="AL1203:AL1234" si="481">IF($C1203=0,"-",R1203/$C1203)</f>
        <v>0</v>
      </c>
      <c r="AM1203" s="2">
        <f t="shared" ref="AM1203:AM1234" si="482">IF($C1203=0,"-",T1203/$C1203)</f>
        <v>0</v>
      </c>
      <c r="AN1203" s="2">
        <f t="shared" ref="AN1203:AN1234" si="483">IF($C1203=0,"-",S1203/$C1203)</f>
        <v>3.8081805359661498E-2</v>
      </c>
      <c r="AP1203" t="s">
        <v>2151</v>
      </c>
      <c r="AQ1203" t="s">
        <v>2468</v>
      </c>
      <c r="AR1203">
        <v>3</v>
      </c>
      <c r="AT1203" s="104">
        <v>31</v>
      </c>
      <c r="AU1203" s="102">
        <v>65</v>
      </c>
      <c r="AV1203" s="108">
        <f t="shared" ref="AV1203:AV1234" si="484">AT1203*1000+AU1203</f>
        <v>31065</v>
      </c>
      <c r="AX1203" s="7" t="s">
        <v>538</v>
      </c>
    </row>
    <row r="1204" spans="1:50" hidden="1" outlineLevel="1">
      <c r="A1204" t="s">
        <v>2445</v>
      </c>
      <c r="B1204" t="s">
        <v>2468</v>
      </c>
      <c r="C1204" s="1">
        <f t="shared" si="475"/>
        <v>7085</v>
      </c>
      <c r="D1204" s="7">
        <f>RANK(N1204,(N1204:P1204,Q1204:AE1204))</f>
        <v>2</v>
      </c>
      <c r="E1204" s="7">
        <f>RANK(O1204,(N1204:P1204,Q1204:AE1204))</f>
        <v>1</v>
      </c>
      <c r="F1204" s="7">
        <f>IF(P1204&gt;0,RANK(P1204,(N1204:P1204,Q1204:AE1204)),0)</f>
        <v>0</v>
      </c>
      <c r="G1204" s="1">
        <f t="shared" si="464"/>
        <v>2480</v>
      </c>
      <c r="H1204" s="2">
        <f t="shared" si="465"/>
        <v>0.35003528581510235</v>
      </c>
      <c r="I1204" s="2"/>
      <c r="J1204" s="2">
        <f t="shared" si="476"/>
        <v>0.29894142554693015</v>
      </c>
      <c r="K1204" s="2">
        <f t="shared" si="477"/>
        <v>0.6489767113620325</v>
      </c>
      <c r="L1204" s="2">
        <f t="shared" si="478"/>
        <v>0</v>
      </c>
      <c r="M1204" s="2">
        <f t="shared" si="479"/>
        <v>5.208186309103735E-2</v>
      </c>
      <c r="N1204" s="1">
        <v>2118</v>
      </c>
      <c r="O1204" s="1">
        <v>4598</v>
      </c>
      <c r="S1204" s="1">
        <v>369</v>
      </c>
      <c r="AG1204" s="7">
        <f>IF(Q1204&gt;0,RANK(Q1204,(N1204:P1204,Q1204:AE1204)),0)</f>
        <v>0</v>
      </c>
      <c r="AH1204" s="7">
        <f>IF(R1204&gt;0,RANK(R1204,(N1204:P1204,Q1204:AE1204)),0)</f>
        <v>0</v>
      </c>
      <c r="AI1204" s="7">
        <f>IF(T1204&gt;0,RANK(T1204,(N1204:P1204,Q1204:AE1204)),0)</f>
        <v>0</v>
      </c>
      <c r="AJ1204" s="7">
        <f>IF(S1204&gt;0,RANK(S1204,(N1204:P1204,Q1204:AE1204)),0)</f>
        <v>3</v>
      </c>
      <c r="AK1204" s="2">
        <f t="shared" si="480"/>
        <v>0</v>
      </c>
      <c r="AL1204" s="2">
        <f t="shared" si="481"/>
        <v>0</v>
      </c>
      <c r="AM1204" s="2">
        <f t="shared" si="482"/>
        <v>0</v>
      </c>
      <c r="AN1204" s="2">
        <f t="shared" si="483"/>
        <v>5.2081863091037406E-2</v>
      </c>
      <c r="AP1204" t="s">
        <v>2445</v>
      </c>
      <c r="AQ1204" t="s">
        <v>2468</v>
      </c>
      <c r="AR1204">
        <v>1</v>
      </c>
      <c r="AT1204" s="104">
        <v>31</v>
      </c>
      <c r="AU1204" s="102">
        <v>67</v>
      </c>
      <c r="AV1204" s="108">
        <f t="shared" si="484"/>
        <v>31067</v>
      </c>
      <c r="AX1204" s="7" t="s">
        <v>538</v>
      </c>
    </row>
    <row r="1205" spans="1:50" hidden="1" outlineLevel="1">
      <c r="A1205" t="s">
        <v>1426</v>
      </c>
      <c r="B1205" t="s">
        <v>2468</v>
      </c>
      <c r="C1205" s="1">
        <f t="shared" si="475"/>
        <v>959</v>
      </c>
      <c r="D1205" s="7">
        <f>RANK(N1205,(N1205:P1205,Q1205:AE1205))</f>
        <v>2</v>
      </c>
      <c r="E1205" s="7">
        <f>RANK(O1205,(N1205:P1205,Q1205:AE1205))</f>
        <v>1</v>
      </c>
      <c r="F1205" s="7">
        <f>IF(P1205&gt;0,RANK(P1205,(N1205:P1205,Q1205:AE1205)),0)</f>
        <v>0</v>
      </c>
      <c r="G1205" s="1">
        <f t="shared" si="464"/>
        <v>637</v>
      </c>
      <c r="H1205" s="2">
        <f t="shared" si="465"/>
        <v>0.66423357664233573</v>
      </c>
      <c r="I1205" s="2"/>
      <c r="J1205" s="2">
        <f t="shared" si="476"/>
        <v>0.14285714285714285</v>
      </c>
      <c r="K1205" s="2">
        <f t="shared" si="477"/>
        <v>0.80709071949947864</v>
      </c>
      <c r="L1205" s="2">
        <f t="shared" si="478"/>
        <v>0</v>
      </c>
      <c r="M1205" s="2">
        <f t="shared" si="479"/>
        <v>5.0052137643378569E-2</v>
      </c>
      <c r="N1205" s="1">
        <v>137</v>
      </c>
      <c r="O1205" s="1">
        <v>774</v>
      </c>
      <c r="S1205" s="1">
        <v>48</v>
      </c>
      <c r="AG1205" s="7">
        <f>IF(Q1205&gt;0,RANK(Q1205,(N1205:P1205,Q1205:AE1205)),0)</f>
        <v>0</v>
      </c>
      <c r="AH1205" s="7">
        <f>IF(R1205&gt;0,RANK(R1205,(N1205:P1205,Q1205:AE1205)),0)</f>
        <v>0</v>
      </c>
      <c r="AI1205" s="7">
        <f>IF(T1205&gt;0,RANK(T1205,(N1205:P1205,Q1205:AE1205)),0)</f>
        <v>0</v>
      </c>
      <c r="AJ1205" s="7">
        <f>IF(S1205&gt;0,RANK(S1205,(N1205:P1205,Q1205:AE1205)),0)</f>
        <v>3</v>
      </c>
      <c r="AK1205" s="2">
        <f t="shared" si="480"/>
        <v>0</v>
      </c>
      <c r="AL1205" s="2">
        <f t="shared" si="481"/>
        <v>0</v>
      </c>
      <c r="AM1205" s="2">
        <f t="shared" si="482"/>
        <v>0</v>
      </c>
      <c r="AN1205" s="2">
        <f t="shared" si="483"/>
        <v>5.0052137643378521E-2</v>
      </c>
      <c r="AP1205" t="s">
        <v>1426</v>
      </c>
      <c r="AQ1205" t="s">
        <v>2468</v>
      </c>
      <c r="AR1205">
        <v>3</v>
      </c>
      <c r="AT1205" s="104">
        <v>31</v>
      </c>
      <c r="AU1205" s="102">
        <v>69</v>
      </c>
      <c r="AV1205" s="108">
        <f t="shared" si="484"/>
        <v>31069</v>
      </c>
      <c r="AX1205" s="7" t="s">
        <v>538</v>
      </c>
    </row>
    <row r="1206" spans="1:50" hidden="1" outlineLevel="1">
      <c r="A1206" t="s">
        <v>532</v>
      </c>
      <c r="B1206" t="s">
        <v>2468</v>
      </c>
      <c r="C1206" s="1">
        <f t="shared" si="475"/>
        <v>721</v>
      </c>
      <c r="D1206" s="7">
        <f>RANK(N1206,(N1206:P1206,Q1206:AE1206))</f>
        <v>2</v>
      </c>
      <c r="E1206" s="7">
        <f>RANK(O1206,(N1206:P1206,Q1206:AE1206))</f>
        <v>1</v>
      </c>
      <c r="F1206" s="7">
        <f>IF(P1206&gt;0,RANK(P1206,(N1206:P1206,Q1206:AE1206)),0)</f>
        <v>0</v>
      </c>
      <c r="G1206" s="1">
        <f t="shared" si="464"/>
        <v>373</v>
      </c>
      <c r="H1206" s="2">
        <f t="shared" si="465"/>
        <v>0.51733703190013869</v>
      </c>
      <c r="I1206" s="2"/>
      <c r="J1206" s="2">
        <f t="shared" si="476"/>
        <v>0.21497919556171982</v>
      </c>
      <c r="K1206" s="2">
        <f t="shared" si="477"/>
        <v>0.73231622746185854</v>
      </c>
      <c r="L1206" s="2">
        <f t="shared" si="478"/>
        <v>0</v>
      </c>
      <c r="M1206" s="2">
        <f t="shared" si="479"/>
        <v>5.2704576976421613E-2</v>
      </c>
      <c r="N1206" s="1">
        <v>155</v>
      </c>
      <c r="O1206" s="1">
        <v>528</v>
      </c>
      <c r="S1206" s="1">
        <v>38</v>
      </c>
      <c r="AG1206" s="7">
        <f>IF(Q1206&gt;0,RANK(Q1206,(N1206:P1206,Q1206:AE1206)),0)</f>
        <v>0</v>
      </c>
      <c r="AH1206" s="7">
        <f>IF(R1206&gt;0,RANK(R1206,(N1206:P1206,Q1206:AE1206)),0)</f>
        <v>0</v>
      </c>
      <c r="AI1206" s="7">
        <f>IF(T1206&gt;0,RANK(T1206,(N1206:P1206,Q1206:AE1206)),0)</f>
        <v>0</v>
      </c>
      <c r="AJ1206" s="7">
        <f>IF(S1206&gt;0,RANK(S1206,(N1206:P1206,Q1206:AE1206)),0)</f>
        <v>3</v>
      </c>
      <c r="AK1206" s="2">
        <f t="shared" si="480"/>
        <v>0</v>
      </c>
      <c r="AL1206" s="2">
        <f t="shared" si="481"/>
        <v>0</v>
      </c>
      <c r="AM1206" s="2">
        <f t="shared" si="482"/>
        <v>0</v>
      </c>
      <c r="AN1206" s="2">
        <f t="shared" si="483"/>
        <v>5.2704576976421634E-2</v>
      </c>
      <c r="AP1206" t="s">
        <v>532</v>
      </c>
      <c r="AQ1206" t="s">
        <v>2468</v>
      </c>
      <c r="AR1206">
        <v>3</v>
      </c>
      <c r="AT1206" s="104">
        <v>31</v>
      </c>
      <c r="AU1206" s="102">
        <v>71</v>
      </c>
      <c r="AV1206" s="108">
        <f t="shared" si="484"/>
        <v>31071</v>
      </c>
      <c r="AX1206" s="7" t="s">
        <v>538</v>
      </c>
    </row>
    <row r="1207" spans="1:50" hidden="1" outlineLevel="1">
      <c r="A1207" t="s">
        <v>1554</v>
      </c>
      <c r="B1207" t="s">
        <v>2468</v>
      </c>
      <c r="C1207" s="1">
        <f t="shared" si="475"/>
        <v>881</v>
      </c>
      <c r="D1207" s="7">
        <f>RANK(N1207,(N1207:P1207,Q1207:AE1207))</f>
        <v>2</v>
      </c>
      <c r="E1207" s="7">
        <f>RANK(O1207,(N1207:P1207,Q1207:AE1207))</f>
        <v>1</v>
      </c>
      <c r="F1207" s="7">
        <f>IF(P1207&gt;0,RANK(P1207,(N1207:P1207,Q1207:AE1207)),0)</f>
        <v>0</v>
      </c>
      <c r="G1207" s="1">
        <f t="shared" si="464"/>
        <v>480</v>
      </c>
      <c r="H1207" s="2">
        <f t="shared" si="465"/>
        <v>0.54483541430192961</v>
      </c>
      <c r="I1207" s="2"/>
      <c r="J1207" s="2">
        <f t="shared" si="476"/>
        <v>0.2133938706015891</v>
      </c>
      <c r="K1207" s="2">
        <f t="shared" si="477"/>
        <v>0.75822928490351871</v>
      </c>
      <c r="L1207" s="2">
        <f t="shared" si="478"/>
        <v>0</v>
      </c>
      <c r="M1207" s="2">
        <f t="shared" si="479"/>
        <v>2.8376844494892195E-2</v>
      </c>
      <c r="N1207" s="1">
        <v>188</v>
      </c>
      <c r="O1207" s="1">
        <v>668</v>
      </c>
      <c r="S1207" s="1">
        <v>25</v>
      </c>
      <c r="AG1207" s="7">
        <f>IF(Q1207&gt;0,RANK(Q1207,(N1207:P1207,Q1207:AE1207)),0)</f>
        <v>0</v>
      </c>
      <c r="AH1207" s="7">
        <f>IF(R1207&gt;0,RANK(R1207,(N1207:P1207,Q1207:AE1207)),0)</f>
        <v>0</v>
      </c>
      <c r="AI1207" s="7">
        <f>IF(T1207&gt;0,RANK(T1207,(N1207:P1207,Q1207:AE1207)),0)</f>
        <v>0</v>
      </c>
      <c r="AJ1207" s="7">
        <f>IF(S1207&gt;0,RANK(S1207,(N1207:P1207,Q1207:AE1207)),0)</f>
        <v>3</v>
      </c>
      <c r="AK1207" s="2">
        <f t="shared" si="480"/>
        <v>0</v>
      </c>
      <c r="AL1207" s="2">
        <f t="shared" si="481"/>
        <v>0</v>
      </c>
      <c r="AM1207" s="2">
        <f t="shared" si="482"/>
        <v>0</v>
      </c>
      <c r="AN1207" s="2">
        <f t="shared" si="483"/>
        <v>2.8376844494892167E-2</v>
      </c>
      <c r="AP1207" t="s">
        <v>1554</v>
      </c>
      <c r="AQ1207" t="s">
        <v>2468</v>
      </c>
      <c r="AR1207">
        <v>3</v>
      </c>
      <c r="AT1207" s="104">
        <v>31</v>
      </c>
      <c r="AU1207" s="102">
        <v>73</v>
      </c>
      <c r="AV1207" s="108">
        <f t="shared" si="484"/>
        <v>31073</v>
      </c>
      <c r="AX1207" s="7" t="s">
        <v>538</v>
      </c>
    </row>
    <row r="1208" spans="1:50" hidden="1" outlineLevel="1">
      <c r="A1208" t="s">
        <v>1912</v>
      </c>
      <c r="B1208" t="s">
        <v>2468</v>
      </c>
      <c r="C1208" s="1">
        <f t="shared" si="475"/>
        <v>337</v>
      </c>
      <c r="D1208" s="7">
        <f>RANK(N1208,(N1208:P1208,Q1208:AE1208))</f>
        <v>2</v>
      </c>
      <c r="E1208" s="7">
        <f>RANK(O1208,(N1208:P1208,Q1208:AE1208))</f>
        <v>1</v>
      </c>
      <c r="F1208" s="7">
        <f>IF(P1208&gt;0,RANK(P1208,(N1208:P1208,Q1208:AE1208)),0)</f>
        <v>0</v>
      </c>
      <c r="G1208" s="1">
        <f t="shared" si="464"/>
        <v>251</v>
      </c>
      <c r="H1208" s="2">
        <f t="shared" si="465"/>
        <v>0.74480712166172103</v>
      </c>
      <c r="I1208" s="2"/>
      <c r="J1208" s="2">
        <f t="shared" si="476"/>
        <v>0.10979228486646884</v>
      </c>
      <c r="K1208" s="2">
        <f t="shared" si="477"/>
        <v>0.85459940652818989</v>
      </c>
      <c r="L1208" s="2">
        <f t="shared" si="478"/>
        <v>0</v>
      </c>
      <c r="M1208" s="2">
        <f t="shared" si="479"/>
        <v>3.5608308605341255E-2</v>
      </c>
      <c r="N1208" s="1">
        <v>37</v>
      </c>
      <c r="O1208" s="1">
        <v>288</v>
      </c>
      <c r="S1208" s="1">
        <v>12</v>
      </c>
      <c r="AG1208" s="7">
        <f>IF(Q1208&gt;0,RANK(Q1208,(N1208:P1208,Q1208:AE1208)),0)</f>
        <v>0</v>
      </c>
      <c r="AH1208" s="7">
        <f>IF(R1208&gt;0,RANK(R1208,(N1208:P1208,Q1208:AE1208)),0)</f>
        <v>0</v>
      </c>
      <c r="AI1208" s="7">
        <f>IF(T1208&gt;0,RANK(T1208,(N1208:P1208,Q1208:AE1208)),0)</f>
        <v>0</v>
      </c>
      <c r="AJ1208" s="7">
        <f>IF(S1208&gt;0,RANK(S1208,(N1208:P1208,Q1208:AE1208)),0)</f>
        <v>3</v>
      </c>
      <c r="AK1208" s="2">
        <f t="shared" si="480"/>
        <v>0</v>
      </c>
      <c r="AL1208" s="2">
        <f t="shared" si="481"/>
        <v>0</v>
      </c>
      <c r="AM1208" s="2">
        <f t="shared" si="482"/>
        <v>0</v>
      </c>
      <c r="AN1208" s="2">
        <f t="shared" si="483"/>
        <v>3.5608308605341248E-2</v>
      </c>
      <c r="AP1208" t="s">
        <v>1912</v>
      </c>
      <c r="AQ1208" t="s">
        <v>2468</v>
      </c>
      <c r="AR1208">
        <v>3</v>
      </c>
      <c r="AT1208" s="104">
        <v>31</v>
      </c>
      <c r="AU1208" s="102">
        <v>75</v>
      </c>
      <c r="AV1208" s="108">
        <f t="shared" si="484"/>
        <v>31075</v>
      </c>
      <c r="AX1208" s="7" t="s">
        <v>538</v>
      </c>
    </row>
    <row r="1209" spans="1:50" hidden="1" outlineLevel="1">
      <c r="A1209" t="s">
        <v>597</v>
      </c>
      <c r="B1209" t="s">
        <v>2468</v>
      </c>
      <c r="C1209" s="1">
        <f t="shared" si="475"/>
        <v>1135</v>
      </c>
      <c r="D1209" s="7">
        <f>RANK(N1209,(N1209:P1209,Q1209:AE1209))</f>
        <v>2</v>
      </c>
      <c r="E1209" s="7">
        <f>RANK(O1209,(N1209:P1209,Q1209:AE1209))</f>
        <v>1</v>
      </c>
      <c r="F1209" s="7">
        <f>IF(P1209&gt;0,RANK(P1209,(N1209:P1209,Q1209:AE1209)),0)</f>
        <v>0</v>
      </c>
      <c r="G1209" s="1">
        <f t="shared" si="464"/>
        <v>358</v>
      </c>
      <c r="H1209" s="2">
        <f t="shared" si="465"/>
        <v>0.31541850220264317</v>
      </c>
      <c r="I1209" s="2"/>
      <c r="J1209" s="2">
        <f t="shared" si="476"/>
        <v>0.30748898678414099</v>
      </c>
      <c r="K1209" s="2">
        <f t="shared" si="477"/>
        <v>0.62290748898678416</v>
      </c>
      <c r="L1209" s="2">
        <f t="shared" si="478"/>
        <v>0</v>
      </c>
      <c r="M1209" s="2">
        <f t="shared" si="479"/>
        <v>6.9603524229074787E-2</v>
      </c>
      <c r="N1209" s="1">
        <v>349</v>
      </c>
      <c r="O1209" s="1">
        <v>707</v>
      </c>
      <c r="S1209" s="1">
        <v>79</v>
      </c>
      <c r="AG1209" s="7">
        <f>IF(Q1209&gt;0,RANK(Q1209,(N1209:P1209,Q1209:AE1209)),0)</f>
        <v>0</v>
      </c>
      <c r="AH1209" s="7">
        <f>IF(R1209&gt;0,RANK(R1209,(N1209:P1209,Q1209:AE1209)),0)</f>
        <v>0</v>
      </c>
      <c r="AI1209" s="7">
        <f>IF(T1209&gt;0,RANK(T1209,(N1209:P1209,Q1209:AE1209)),0)</f>
        <v>0</v>
      </c>
      <c r="AJ1209" s="7">
        <f>IF(S1209&gt;0,RANK(S1209,(N1209:P1209,Q1209:AE1209)),0)</f>
        <v>3</v>
      </c>
      <c r="AK1209" s="2">
        <f t="shared" si="480"/>
        <v>0</v>
      </c>
      <c r="AL1209" s="2">
        <f t="shared" si="481"/>
        <v>0</v>
      </c>
      <c r="AM1209" s="2">
        <f t="shared" si="482"/>
        <v>0</v>
      </c>
      <c r="AN1209" s="2">
        <f t="shared" si="483"/>
        <v>6.9603524229074884E-2</v>
      </c>
      <c r="AP1209" t="s">
        <v>597</v>
      </c>
      <c r="AQ1209" t="s">
        <v>2468</v>
      </c>
      <c r="AR1209">
        <v>3</v>
      </c>
      <c r="AT1209" s="104">
        <v>31</v>
      </c>
      <c r="AU1209" s="102">
        <v>77</v>
      </c>
      <c r="AV1209" s="108">
        <f t="shared" si="484"/>
        <v>31077</v>
      </c>
      <c r="AX1209" s="7" t="s">
        <v>538</v>
      </c>
    </row>
    <row r="1210" spans="1:50" hidden="1" outlineLevel="1">
      <c r="A1210" t="s">
        <v>1402</v>
      </c>
      <c r="B1210" t="s">
        <v>2468</v>
      </c>
      <c r="C1210" s="1">
        <f t="shared" si="475"/>
        <v>13149</v>
      </c>
      <c r="D1210" s="7">
        <f>RANK(N1210,(N1210:P1210,Q1210:AE1210))</f>
        <v>2</v>
      </c>
      <c r="E1210" s="7">
        <f>RANK(O1210,(N1210:P1210,Q1210:AE1210))</f>
        <v>1</v>
      </c>
      <c r="F1210" s="7">
        <f>IF(P1210&gt;0,RANK(P1210,(N1210:P1210,Q1210:AE1210)),0)</f>
        <v>0</v>
      </c>
      <c r="G1210" s="1">
        <f t="shared" si="464"/>
        <v>5128</v>
      </c>
      <c r="H1210" s="2">
        <f t="shared" si="465"/>
        <v>0.3899916343448171</v>
      </c>
      <c r="I1210" s="2"/>
      <c r="J1210" s="2">
        <f t="shared" si="476"/>
        <v>0.28450832762947753</v>
      </c>
      <c r="K1210" s="2">
        <f t="shared" si="477"/>
        <v>0.67449996197429463</v>
      </c>
      <c r="L1210" s="2">
        <f t="shared" si="478"/>
        <v>0</v>
      </c>
      <c r="M1210" s="2">
        <f t="shared" si="479"/>
        <v>4.0991710396227843E-2</v>
      </c>
      <c r="N1210" s="1">
        <v>3741</v>
      </c>
      <c r="O1210" s="1">
        <v>8869</v>
      </c>
      <c r="S1210" s="1">
        <v>539</v>
      </c>
      <c r="AG1210" s="7">
        <f>IF(Q1210&gt;0,RANK(Q1210,(N1210:P1210,Q1210:AE1210)),0)</f>
        <v>0</v>
      </c>
      <c r="AH1210" s="7">
        <f>IF(R1210&gt;0,RANK(R1210,(N1210:P1210,Q1210:AE1210)),0)</f>
        <v>0</v>
      </c>
      <c r="AI1210" s="7">
        <f>IF(T1210&gt;0,RANK(T1210,(N1210:P1210,Q1210:AE1210)),0)</f>
        <v>0</v>
      </c>
      <c r="AJ1210" s="7">
        <f>IF(S1210&gt;0,RANK(S1210,(N1210:P1210,Q1210:AE1210)),0)</f>
        <v>3</v>
      </c>
      <c r="AK1210" s="2">
        <f t="shared" si="480"/>
        <v>0</v>
      </c>
      <c r="AL1210" s="2">
        <f t="shared" si="481"/>
        <v>0</v>
      </c>
      <c r="AM1210" s="2">
        <f t="shared" si="482"/>
        <v>0</v>
      </c>
      <c r="AN1210" s="2">
        <f t="shared" si="483"/>
        <v>4.099171039622785E-2</v>
      </c>
      <c r="AP1210" t="s">
        <v>1402</v>
      </c>
      <c r="AQ1210" t="s">
        <v>2468</v>
      </c>
      <c r="AR1210">
        <v>3</v>
      </c>
      <c r="AT1210" s="104">
        <v>31</v>
      </c>
      <c r="AU1210" s="102">
        <v>79</v>
      </c>
      <c r="AV1210" s="108">
        <f t="shared" si="484"/>
        <v>31079</v>
      </c>
      <c r="AX1210" s="7" t="s">
        <v>538</v>
      </c>
    </row>
    <row r="1211" spans="1:50" hidden="1" outlineLevel="1">
      <c r="A1211" t="s">
        <v>466</v>
      </c>
      <c r="B1211" t="s">
        <v>2468</v>
      </c>
      <c r="C1211" s="1">
        <f t="shared" si="475"/>
        <v>3461</v>
      </c>
      <c r="D1211" s="7">
        <f>RANK(N1211,(N1211:P1211,Q1211:AE1211))</f>
        <v>2</v>
      </c>
      <c r="E1211" s="7">
        <f>RANK(O1211,(N1211:P1211,Q1211:AE1211))</f>
        <v>1</v>
      </c>
      <c r="F1211" s="7">
        <f>IF(P1211&gt;0,RANK(P1211,(N1211:P1211,Q1211:AE1211)),0)</f>
        <v>0</v>
      </c>
      <c r="G1211" s="1">
        <f t="shared" si="464"/>
        <v>1894</v>
      </c>
      <c r="H1211" s="2">
        <f t="shared" si="465"/>
        <v>0.54724068188384856</v>
      </c>
      <c r="I1211" s="2"/>
      <c r="J1211" s="2">
        <f t="shared" si="476"/>
        <v>0.20600982375036117</v>
      </c>
      <c r="K1211" s="2">
        <f t="shared" si="477"/>
        <v>0.75325050563420981</v>
      </c>
      <c r="L1211" s="2">
        <f t="shared" si="478"/>
        <v>0</v>
      </c>
      <c r="M1211" s="2">
        <f t="shared" si="479"/>
        <v>4.0739670615429047E-2</v>
      </c>
      <c r="N1211" s="1">
        <v>713</v>
      </c>
      <c r="O1211" s="1">
        <v>2607</v>
      </c>
      <c r="S1211" s="1">
        <v>141</v>
      </c>
      <c r="AG1211" s="7">
        <f>IF(Q1211&gt;0,RANK(Q1211,(N1211:P1211,Q1211:AE1211)),0)</f>
        <v>0</v>
      </c>
      <c r="AH1211" s="7">
        <f>IF(R1211&gt;0,RANK(R1211,(N1211:P1211,Q1211:AE1211)),0)</f>
        <v>0</v>
      </c>
      <c r="AI1211" s="7">
        <f>IF(T1211&gt;0,RANK(T1211,(N1211:P1211,Q1211:AE1211)),0)</f>
        <v>0</v>
      </c>
      <c r="AJ1211" s="7">
        <f>IF(S1211&gt;0,RANK(S1211,(N1211:P1211,Q1211:AE1211)),0)</f>
        <v>3</v>
      </c>
      <c r="AK1211" s="2">
        <f t="shared" si="480"/>
        <v>0</v>
      </c>
      <c r="AL1211" s="2">
        <f t="shared" si="481"/>
        <v>0</v>
      </c>
      <c r="AM1211" s="2">
        <f t="shared" si="482"/>
        <v>0</v>
      </c>
      <c r="AN1211" s="2">
        <f t="shared" si="483"/>
        <v>4.0739670615429067E-2</v>
      </c>
      <c r="AP1211" t="s">
        <v>466</v>
      </c>
      <c r="AQ1211" t="s">
        <v>2468</v>
      </c>
      <c r="AR1211">
        <v>3</v>
      </c>
      <c r="AT1211" s="104">
        <v>31</v>
      </c>
      <c r="AU1211" s="102">
        <v>81</v>
      </c>
      <c r="AV1211" s="108">
        <f t="shared" si="484"/>
        <v>31081</v>
      </c>
      <c r="AX1211" s="7" t="s">
        <v>538</v>
      </c>
    </row>
    <row r="1212" spans="1:50" hidden="1" outlineLevel="1">
      <c r="A1212" t="s">
        <v>2653</v>
      </c>
      <c r="B1212" t="s">
        <v>2468</v>
      </c>
      <c r="C1212" s="1">
        <f t="shared" si="475"/>
        <v>1336</v>
      </c>
      <c r="D1212" s="7">
        <f>RANK(N1212,(N1212:P1212,Q1212:AE1212))</f>
        <v>2</v>
      </c>
      <c r="E1212" s="7">
        <f>RANK(O1212,(N1212:P1212,Q1212:AE1212))</f>
        <v>1</v>
      </c>
      <c r="F1212" s="7">
        <f>IF(P1212&gt;0,RANK(P1212,(N1212:P1212,Q1212:AE1212)),0)</f>
        <v>0</v>
      </c>
      <c r="G1212" s="1">
        <f t="shared" si="464"/>
        <v>694</v>
      </c>
      <c r="H1212" s="2">
        <f t="shared" si="465"/>
        <v>0.51946107784431139</v>
      </c>
      <c r="I1212" s="2"/>
      <c r="J1212" s="2">
        <f t="shared" si="476"/>
        <v>0.22005988023952097</v>
      </c>
      <c r="K1212" s="2">
        <f t="shared" si="477"/>
        <v>0.73952095808383234</v>
      </c>
      <c r="L1212" s="2">
        <f t="shared" si="478"/>
        <v>0</v>
      </c>
      <c r="M1212" s="2">
        <f t="shared" si="479"/>
        <v>4.041916167664672E-2</v>
      </c>
      <c r="N1212" s="1">
        <v>294</v>
      </c>
      <c r="O1212" s="1">
        <v>988</v>
      </c>
      <c r="S1212" s="1">
        <v>54</v>
      </c>
      <c r="AG1212" s="7">
        <f>IF(Q1212&gt;0,RANK(Q1212,(N1212:P1212,Q1212:AE1212)),0)</f>
        <v>0</v>
      </c>
      <c r="AH1212" s="7">
        <f>IF(R1212&gt;0,RANK(R1212,(N1212:P1212,Q1212:AE1212)),0)</f>
        <v>0</v>
      </c>
      <c r="AI1212" s="7">
        <f>IF(T1212&gt;0,RANK(T1212,(N1212:P1212,Q1212:AE1212)),0)</f>
        <v>0</v>
      </c>
      <c r="AJ1212" s="7">
        <f>IF(S1212&gt;0,RANK(S1212,(N1212:P1212,Q1212:AE1212)),0)</f>
        <v>3</v>
      </c>
      <c r="AK1212" s="2">
        <f t="shared" si="480"/>
        <v>0</v>
      </c>
      <c r="AL1212" s="2">
        <f t="shared" si="481"/>
        <v>0</v>
      </c>
      <c r="AM1212" s="2">
        <f t="shared" si="482"/>
        <v>0</v>
      </c>
      <c r="AN1212" s="2">
        <f t="shared" si="483"/>
        <v>4.0419161676646706E-2</v>
      </c>
      <c r="AP1212" t="s">
        <v>2653</v>
      </c>
      <c r="AQ1212" t="s">
        <v>2468</v>
      </c>
      <c r="AR1212">
        <v>3</v>
      </c>
      <c r="AT1212" s="104">
        <v>31</v>
      </c>
      <c r="AU1212" s="102">
        <v>83</v>
      </c>
      <c r="AV1212" s="108">
        <f t="shared" si="484"/>
        <v>31083</v>
      </c>
      <c r="AX1212" s="7" t="s">
        <v>538</v>
      </c>
    </row>
    <row r="1213" spans="1:50" hidden="1" outlineLevel="1">
      <c r="A1213" t="s">
        <v>1349</v>
      </c>
      <c r="B1213" t="s">
        <v>2468</v>
      </c>
      <c r="C1213" s="1">
        <f t="shared" si="475"/>
        <v>506</v>
      </c>
      <c r="D1213" s="7">
        <f>RANK(N1213,(N1213:P1213,Q1213:AE1213))</f>
        <v>3</v>
      </c>
      <c r="E1213" s="7">
        <f>RANK(O1213,(N1213:P1213,Q1213:AE1213))</f>
        <v>1</v>
      </c>
      <c r="F1213" s="7">
        <f>IF(P1213&gt;0,RANK(P1213,(N1213:P1213,Q1213:AE1213)),0)</f>
        <v>0</v>
      </c>
      <c r="G1213" s="1">
        <f t="shared" si="464"/>
        <v>327</v>
      </c>
      <c r="H1213" s="2">
        <f t="shared" si="465"/>
        <v>0.64624505928853759</v>
      </c>
      <c r="I1213" s="2"/>
      <c r="J1213" s="2">
        <f t="shared" si="476"/>
        <v>0.1007905138339921</v>
      </c>
      <c r="K1213" s="2">
        <f t="shared" si="477"/>
        <v>0.74703557312252966</v>
      </c>
      <c r="L1213" s="2">
        <f t="shared" si="478"/>
        <v>0</v>
      </c>
      <c r="M1213" s="2">
        <f t="shared" si="479"/>
        <v>0.15217391304347827</v>
      </c>
      <c r="N1213" s="1">
        <v>51</v>
      </c>
      <c r="O1213" s="1">
        <v>378</v>
      </c>
      <c r="S1213" s="1">
        <v>77</v>
      </c>
      <c r="AG1213" s="7">
        <f>IF(Q1213&gt;0,RANK(Q1213,(N1213:P1213,Q1213:AE1213)),0)</f>
        <v>0</v>
      </c>
      <c r="AH1213" s="7">
        <f>IF(R1213&gt;0,RANK(R1213,(N1213:P1213,Q1213:AE1213)),0)</f>
        <v>0</v>
      </c>
      <c r="AI1213" s="7">
        <f>IF(T1213&gt;0,RANK(T1213,(N1213:P1213,Q1213:AE1213)),0)</f>
        <v>0</v>
      </c>
      <c r="AJ1213" s="7">
        <f>IF(S1213&gt;0,RANK(S1213,(N1213:P1213,Q1213:AE1213)),0)</f>
        <v>2</v>
      </c>
      <c r="AK1213" s="2">
        <f t="shared" si="480"/>
        <v>0</v>
      </c>
      <c r="AL1213" s="2">
        <f t="shared" si="481"/>
        <v>0</v>
      </c>
      <c r="AM1213" s="2">
        <f t="shared" si="482"/>
        <v>0</v>
      </c>
      <c r="AN1213" s="2">
        <f t="shared" si="483"/>
        <v>0.15217391304347827</v>
      </c>
      <c r="AP1213" t="s">
        <v>1349</v>
      </c>
      <c r="AQ1213" t="s">
        <v>2468</v>
      </c>
      <c r="AR1213">
        <v>3</v>
      </c>
      <c r="AT1213" s="104">
        <v>31</v>
      </c>
      <c r="AU1213" s="102">
        <v>85</v>
      </c>
      <c r="AV1213" s="108">
        <f t="shared" si="484"/>
        <v>31085</v>
      </c>
      <c r="AX1213" s="7" t="s">
        <v>538</v>
      </c>
    </row>
    <row r="1214" spans="1:50" hidden="1" outlineLevel="1">
      <c r="A1214" t="s">
        <v>703</v>
      </c>
      <c r="B1214" t="s">
        <v>2468</v>
      </c>
      <c r="C1214" s="1">
        <f t="shared" si="475"/>
        <v>1152</v>
      </c>
      <c r="D1214" s="7">
        <f>RANK(N1214,(N1214:P1214,Q1214:AE1214))</f>
        <v>2</v>
      </c>
      <c r="E1214" s="7">
        <f>RANK(O1214,(N1214:P1214,Q1214:AE1214))</f>
        <v>1</v>
      </c>
      <c r="F1214" s="7">
        <f>IF(P1214&gt;0,RANK(P1214,(N1214:P1214,Q1214:AE1214)),0)</f>
        <v>0</v>
      </c>
      <c r="G1214" s="1">
        <f t="shared" si="464"/>
        <v>670</v>
      </c>
      <c r="H1214" s="2">
        <f t="shared" si="465"/>
        <v>0.58159722222222221</v>
      </c>
      <c r="I1214" s="2"/>
      <c r="J1214" s="2">
        <f t="shared" si="476"/>
        <v>0.18402777777777779</v>
      </c>
      <c r="K1214" s="2">
        <f t="shared" si="477"/>
        <v>0.765625</v>
      </c>
      <c r="L1214" s="2">
        <f t="shared" si="478"/>
        <v>0</v>
      </c>
      <c r="M1214" s="2">
        <f t="shared" si="479"/>
        <v>5.034722222222221E-2</v>
      </c>
      <c r="N1214" s="1">
        <v>212</v>
      </c>
      <c r="O1214" s="1">
        <v>882</v>
      </c>
      <c r="S1214" s="1">
        <v>58</v>
      </c>
      <c r="AG1214" s="7">
        <f>IF(Q1214&gt;0,RANK(Q1214,(N1214:P1214,Q1214:AE1214)),0)</f>
        <v>0</v>
      </c>
      <c r="AH1214" s="7">
        <f>IF(R1214&gt;0,RANK(R1214,(N1214:P1214,Q1214:AE1214)),0)</f>
        <v>0</v>
      </c>
      <c r="AI1214" s="7">
        <f>IF(T1214&gt;0,RANK(T1214,(N1214:P1214,Q1214:AE1214)),0)</f>
        <v>0</v>
      </c>
      <c r="AJ1214" s="7">
        <f>IF(S1214&gt;0,RANK(S1214,(N1214:P1214,Q1214:AE1214)),0)</f>
        <v>3</v>
      </c>
      <c r="AK1214" s="2">
        <f t="shared" si="480"/>
        <v>0</v>
      </c>
      <c r="AL1214" s="2">
        <f t="shared" si="481"/>
        <v>0</v>
      </c>
      <c r="AM1214" s="2">
        <f t="shared" si="482"/>
        <v>0</v>
      </c>
      <c r="AN1214" s="2">
        <f t="shared" si="483"/>
        <v>5.0347222222222224E-2</v>
      </c>
      <c r="AP1214" t="s">
        <v>703</v>
      </c>
      <c r="AQ1214" t="s">
        <v>2468</v>
      </c>
      <c r="AR1214">
        <v>3</v>
      </c>
      <c r="AT1214" s="104">
        <v>31</v>
      </c>
      <c r="AU1214" s="102">
        <v>87</v>
      </c>
      <c r="AV1214" s="108">
        <f t="shared" si="484"/>
        <v>31087</v>
      </c>
      <c r="AX1214" s="7" t="s">
        <v>538</v>
      </c>
    </row>
    <row r="1215" spans="1:50" hidden="1" outlineLevel="1">
      <c r="A1215" t="s">
        <v>2934</v>
      </c>
      <c r="B1215" t="s">
        <v>2468</v>
      </c>
      <c r="C1215" s="1">
        <f t="shared" si="475"/>
        <v>4113</v>
      </c>
      <c r="D1215" s="7">
        <f>RANK(N1215,(N1215:P1215,Q1215:AE1215))</f>
        <v>2</v>
      </c>
      <c r="E1215" s="7">
        <f>RANK(O1215,(N1215:P1215,Q1215:AE1215))</f>
        <v>1</v>
      </c>
      <c r="F1215" s="7">
        <f>IF(P1215&gt;0,RANK(P1215,(N1215:P1215,Q1215:AE1215)),0)</f>
        <v>0</v>
      </c>
      <c r="G1215" s="1">
        <f t="shared" si="464"/>
        <v>2465</v>
      </c>
      <c r="H1215" s="2">
        <f t="shared" si="465"/>
        <v>0.59931923170435208</v>
      </c>
      <c r="I1215" s="2"/>
      <c r="J1215" s="2">
        <f t="shared" si="476"/>
        <v>0.17627036226598589</v>
      </c>
      <c r="K1215" s="2">
        <f t="shared" si="477"/>
        <v>0.775589593970338</v>
      </c>
      <c r="L1215" s="2">
        <f t="shared" si="478"/>
        <v>0</v>
      </c>
      <c r="M1215" s="2">
        <f t="shared" si="479"/>
        <v>4.8140043763676088E-2</v>
      </c>
      <c r="N1215" s="1">
        <v>725</v>
      </c>
      <c r="O1215" s="1">
        <v>3190</v>
      </c>
      <c r="S1215" s="1">
        <v>198</v>
      </c>
      <c r="AG1215" s="7">
        <f>IF(Q1215&gt;0,RANK(Q1215,(N1215:P1215,Q1215:AE1215)),0)</f>
        <v>0</v>
      </c>
      <c r="AH1215" s="7">
        <f>IF(R1215&gt;0,RANK(R1215,(N1215:P1215,Q1215:AE1215)),0)</f>
        <v>0</v>
      </c>
      <c r="AI1215" s="7">
        <f>IF(T1215&gt;0,RANK(T1215,(N1215:P1215,Q1215:AE1215)),0)</f>
        <v>0</v>
      </c>
      <c r="AJ1215" s="7">
        <f>IF(S1215&gt;0,RANK(S1215,(N1215:P1215,Q1215:AE1215)),0)</f>
        <v>3</v>
      </c>
      <c r="AK1215" s="2">
        <f t="shared" si="480"/>
        <v>0</v>
      </c>
      <c r="AL1215" s="2">
        <f t="shared" si="481"/>
        <v>0</v>
      </c>
      <c r="AM1215" s="2">
        <f t="shared" si="482"/>
        <v>0</v>
      </c>
      <c r="AN1215" s="2">
        <f t="shared" si="483"/>
        <v>4.8140043763676151E-2</v>
      </c>
      <c r="AP1215" t="s">
        <v>2934</v>
      </c>
      <c r="AQ1215" t="s">
        <v>2468</v>
      </c>
      <c r="AR1215">
        <v>3</v>
      </c>
      <c r="AT1215" s="104">
        <v>31</v>
      </c>
      <c r="AU1215" s="102">
        <v>89</v>
      </c>
      <c r="AV1215" s="108">
        <f t="shared" si="484"/>
        <v>31089</v>
      </c>
      <c r="AX1215" s="7" t="s">
        <v>538</v>
      </c>
    </row>
    <row r="1216" spans="1:50" hidden="1" outlineLevel="1">
      <c r="A1216" t="s">
        <v>1740</v>
      </c>
      <c r="B1216" t="s">
        <v>2468</v>
      </c>
      <c r="C1216" s="1">
        <f t="shared" si="475"/>
        <v>362</v>
      </c>
      <c r="D1216" s="7">
        <f>RANK(N1216,(N1216:P1216,Q1216:AE1216))</f>
        <v>2</v>
      </c>
      <c r="E1216" s="7">
        <f>RANK(O1216,(N1216:P1216,Q1216:AE1216))</f>
        <v>1</v>
      </c>
      <c r="F1216" s="7">
        <f>IF(P1216&gt;0,RANK(P1216,(N1216:P1216,Q1216:AE1216)),0)</f>
        <v>0</v>
      </c>
      <c r="G1216" s="1">
        <f t="shared" si="464"/>
        <v>205</v>
      </c>
      <c r="H1216" s="2">
        <f t="shared" si="465"/>
        <v>0.56629834254143652</v>
      </c>
      <c r="I1216" s="2"/>
      <c r="J1216" s="2">
        <f t="shared" si="476"/>
        <v>0.19889502762430938</v>
      </c>
      <c r="K1216" s="2">
        <f t="shared" si="477"/>
        <v>0.76519337016574585</v>
      </c>
      <c r="L1216" s="2">
        <f t="shared" si="478"/>
        <v>0</v>
      </c>
      <c r="M1216" s="2">
        <f t="shared" si="479"/>
        <v>3.5911602209944826E-2</v>
      </c>
      <c r="N1216" s="1">
        <v>72</v>
      </c>
      <c r="O1216" s="1">
        <v>277</v>
      </c>
      <c r="S1216" s="1">
        <v>13</v>
      </c>
      <c r="AG1216" s="7">
        <f>IF(Q1216&gt;0,RANK(Q1216,(N1216:P1216,Q1216:AE1216)),0)</f>
        <v>0</v>
      </c>
      <c r="AH1216" s="7">
        <f>IF(R1216&gt;0,RANK(R1216,(N1216:P1216,Q1216:AE1216)),0)</f>
        <v>0</v>
      </c>
      <c r="AI1216" s="7">
        <f>IF(T1216&gt;0,RANK(T1216,(N1216:P1216,Q1216:AE1216)),0)</f>
        <v>0</v>
      </c>
      <c r="AJ1216" s="7">
        <f>IF(S1216&gt;0,RANK(S1216,(N1216:P1216,Q1216:AE1216)),0)</f>
        <v>3</v>
      </c>
      <c r="AK1216" s="2">
        <f t="shared" si="480"/>
        <v>0</v>
      </c>
      <c r="AL1216" s="2">
        <f t="shared" si="481"/>
        <v>0</v>
      </c>
      <c r="AM1216" s="2">
        <f t="shared" si="482"/>
        <v>0</v>
      </c>
      <c r="AN1216" s="2">
        <f t="shared" si="483"/>
        <v>3.591160220994475E-2</v>
      </c>
      <c r="AP1216" t="s">
        <v>1740</v>
      </c>
      <c r="AQ1216" t="s">
        <v>2468</v>
      </c>
      <c r="AR1216">
        <v>3</v>
      </c>
      <c r="AT1216" s="104">
        <v>31</v>
      </c>
      <c r="AU1216" s="102">
        <v>91</v>
      </c>
      <c r="AV1216" s="108">
        <f t="shared" si="484"/>
        <v>31091</v>
      </c>
      <c r="AX1216" s="7" t="s">
        <v>538</v>
      </c>
    </row>
    <row r="1217" spans="1:50" hidden="1" outlineLevel="1">
      <c r="A1217" t="s">
        <v>1612</v>
      </c>
      <c r="B1217" t="s">
        <v>2468</v>
      </c>
      <c r="C1217" s="1">
        <f t="shared" si="475"/>
        <v>2308</v>
      </c>
      <c r="D1217" s="7">
        <f>RANK(N1217,(N1217:P1217,Q1217:AE1217))</f>
        <v>2</v>
      </c>
      <c r="E1217" s="7">
        <f>RANK(O1217,(N1217:P1217,Q1217:AE1217))</f>
        <v>1</v>
      </c>
      <c r="F1217" s="7">
        <f>IF(P1217&gt;0,RANK(P1217,(N1217:P1217,Q1217:AE1217)),0)</f>
        <v>0</v>
      </c>
      <c r="G1217" s="1">
        <f t="shared" si="464"/>
        <v>823</v>
      </c>
      <c r="H1217" s="2">
        <f t="shared" si="465"/>
        <v>0.35658578856152512</v>
      </c>
      <c r="I1217" s="2"/>
      <c r="J1217" s="2">
        <f t="shared" si="476"/>
        <v>0.29636048526863085</v>
      </c>
      <c r="K1217" s="2">
        <f t="shared" si="477"/>
        <v>0.65294627383015602</v>
      </c>
      <c r="L1217" s="2">
        <f t="shared" si="478"/>
        <v>0</v>
      </c>
      <c r="M1217" s="2">
        <f t="shared" si="479"/>
        <v>5.0693240901213188E-2</v>
      </c>
      <c r="N1217" s="1">
        <v>684</v>
      </c>
      <c r="O1217" s="1">
        <v>1507</v>
      </c>
      <c r="S1217" s="1">
        <v>117</v>
      </c>
      <c r="AG1217" s="7">
        <f>IF(Q1217&gt;0,RANK(Q1217,(N1217:P1217,Q1217:AE1217)),0)</f>
        <v>0</v>
      </c>
      <c r="AH1217" s="7">
        <f>IF(R1217&gt;0,RANK(R1217,(N1217:P1217,Q1217:AE1217)),0)</f>
        <v>0</v>
      </c>
      <c r="AI1217" s="7">
        <f>IF(T1217&gt;0,RANK(T1217,(N1217:P1217,Q1217:AE1217)),0)</f>
        <v>0</v>
      </c>
      <c r="AJ1217" s="7">
        <f>IF(S1217&gt;0,RANK(S1217,(N1217:P1217,Q1217:AE1217)),0)</f>
        <v>3</v>
      </c>
      <c r="AK1217" s="2">
        <f t="shared" si="480"/>
        <v>0</v>
      </c>
      <c r="AL1217" s="2">
        <f t="shared" si="481"/>
        <v>0</v>
      </c>
      <c r="AM1217" s="2">
        <f t="shared" si="482"/>
        <v>0</v>
      </c>
      <c r="AN1217" s="2">
        <f t="shared" si="483"/>
        <v>5.0693240901213174E-2</v>
      </c>
      <c r="AP1217" t="s">
        <v>1612</v>
      </c>
      <c r="AQ1217" t="s">
        <v>2468</v>
      </c>
      <c r="AR1217">
        <v>3</v>
      </c>
      <c r="AT1217" s="104">
        <v>31</v>
      </c>
      <c r="AU1217" s="102">
        <v>93</v>
      </c>
      <c r="AV1217" s="108">
        <f t="shared" si="484"/>
        <v>31093</v>
      </c>
      <c r="AX1217" s="7" t="s">
        <v>538</v>
      </c>
    </row>
    <row r="1218" spans="1:50" hidden="1" outlineLevel="1">
      <c r="A1218" t="s">
        <v>588</v>
      </c>
      <c r="B1218" t="s">
        <v>2468</v>
      </c>
      <c r="C1218" s="1">
        <f t="shared" si="475"/>
        <v>3259</v>
      </c>
      <c r="D1218" s="7">
        <f>RANK(N1218,(N1218:P1218,Q1218:AE1218))</f>
        <v>2</v>
      </c>
      <c r="E1218" s="7">
        <f>RANK(O1218,(N1218:P1218,Q1218:AE1218))</f>
        <v>1</v>
      </c>
      <c r="F1218" s="7">
        <f>IF(P1218&gt;0,RANK(P1218,(N1218:P1218,Q1218:AE1218)),0)</f>
        <v>0</v>
      </c>
      <c r="G1218" s="1">
        <f t="shared" si="464"/>
        <v>1123</v>
      </c>
      <c r="H1218" s="2">
        <f t="shared" si="465"/>
        <v>0.34458422829088675</v>
      </c>
      <c r="I1218" s="2"/>
      <c r="J1218" s="2">
        <f t="shared" si="476"/>
        <v>0.30039889536667691</v>
      </c>
      <c r="K1218" s="2">
        <f t="shared" si="477"/>
        <v>0.64498312365756372</v>
      </c>
      <c r="L1218" s="2">
        <f t="shared" si="478"/>
        <v>0</v>
      </c>
      <c r="M1218" s="2">
        <f t="shared" si="479"/>
        <v>5.4617980975759317E-2</v>
      </c>
      <c r="N1218" s="1">
        <v>979</v>
      </c>
      <c r="O1218" s="1">
        <v>2102</v>
      </c>
      <c r="S1218" s="1">
        <v>178</v>
      </c>
      <c r="AG1218" s="7">
        <f>IF(Q1218&gt;0,RANK(Q1218,(N1218:P1218,Q1218:AE1218)),0)</f>
        <v>0</v>
      </c>
      <c r="AH1218" s="7">
        <f>IF(R1218&gt;0,RANK(R1218,(N1218:P1218,Q1218:AE1218)),0)</f>
        <v>0</v>
      </c>
      <c r="AI1218" s="7">
        <f>IF(T1218&gt;0,RANK(T1218,(N1218:P1218,Q1218:AE1218)),0)</f>
        <v>0</v>
      </c>
      <c r="AJ1218" s="7">
        <f>IF(S1218&gt;0,RANK(S1218,(N1218:P1218,Q1218:AE1218)),0)</f>
        <v>3</v>
      </c>
      <c r="AK1218" s="2">
        <f t="shared" si="480"/>
        <v>0</v>
      </c>
      <c r="AL1218" s="2">
        <f t="shared" si="481"/>
        <v>0</v>
      </c>
      <c r="AM1218" s="2">
        <f t="shared" si="482"/>
        <v>0</v>
      </c>
      <c r="AN1218" s="2">
        <f t="shared" si="483"/>
        <v>5.4617980975759435E-2</v>
      </c>
      <c r="AP1218" t="s">
        <v>588</v>
      </c>
      <c r="AQ1218" t="s">
        <v>2468</v>
      </c>
      <c r="AR1218">
        <v>3</v>
      </c>
      <c r="AT1218" s="104">
        <v>31</v>
      </c>
      <c r="AU1218" s="102">
        <v>95</v>
      </c>
      <c r="AV1218" s="108">
        <f t="shared" si="484"/>
        <v>31095</v>
      </c>
      <c r="AX1218" s="7" t="s">
        <v>538</v>
      </c>
    </row>
    <row r="1219" spans="1:50" hidden="1" outlineLevel="1">
      <c r="A1219" t="s">
        <v>1538</v>
      </c>
      <c r="B1219" t="s">
        <v>2468</v>
      </c>
      <c r="C1219" s="1">
        <f t="shared" si="475"/>
        <v>1911</v>
      </c>
      <c r="D1219" s="7">
        <f>RANK(N1219,(N1219:P1219,Q1219:AE1219))</f>
        <v>2</v>
      </c>
      <c r="E1219" s="7">
        <f>RANK(O1219,(N1219:P1219,Q1219:AE1219))</f>
        <v>1</v>
      </c>
      <c r="F1219" s="7">
        <f>IF(P1219&gt;0,RANK(P1219,(N1219:P1219,Q1219:AE1219)),0)</f>
        <v>0</v>
      </c>
      <c r="G1219" s="1">
        <f t="shared" si="464"/>
        <v>563</v>
      </c>
      <c r="H1219" s="2">
        <f t="shared" si="465"/>
        <v>0.29461015175300892</v>
      </c>
      <c r="I1219" s="2"/>
      <c r="J1219" s="2">
        <f t="shared" si="476"/>
        <v>0.32286760858189428</v>
      </c>
      <c r="K1219" s="2">
        <f t="shared" si="477"/>
        <v>0.6174777603349032</v>
      </c>
      <c r="L1219" s="2">
        <f t="shared" si="478"/>
        <v>0</v>
      </c>
      <c r="M1219" s="2">
        <f t="shared" si="479"/>
        <v>5.9654631083202569E-2</v>
      </c>
      <c r="N1219" s="1">
        <v>617</v>
      </c>
      <c r="O1219" s="1">
        <v>1180</v>
      </c>
      <c r="S1219" s="1">
        <v>114</v>
      </c>
      <c r="AG1219" s="7">
        <f>IF(Q1219&gt;0,RANK(Q1219,(N1219:P1219,Q1219:AE1219)),0)</f>
        <v>0</v>
      </c>
      <c r="AH1219" s="7">
        <f>IF(R1219&gt;0,RANK(R1219,(N1219:P1219,Q1219:AE1219)),0)</f>
        <v>0</v>
      </c>
      <c r="AI1219" s="7">
        <f>IF(T1219&gt;0,RANK(T1219,(N1219:P1219,Q1219:AE1219)),0)</f>
        <v>0</v>
      </c>
      <c r="AJ1219" s="7">
        <f>IF(S1219&gt;0,RANK(S1219,(N1219:P1219,Q1219:AE1219)),0)</f>
        <v>3</v>
      </c>
      <c r="AK1219" s="2">
        <f t="shared" si="480"/>
        <v>0</v>
      </c>
      <c r="AL1219" s="2">
        <f t="shared" si="481"/>
        <v>0</v>
      </c>
      <c r="AM1219" s="2">
        <f t="shared" si="482"/>
        <v>0</v>
      </c>
      <c r="AN1219" s="2">
        <f t="shared" si="483"/>
        <v>5.9654631083202514E-2</v>
      </c>
      <c r="AP1219" t="s">
        <v>1538</v>
      </c>
      <c r="AQ1219" t="s">
        <v>2468</v>
      </c>
      <c r="AR1219">
        <v>1</v>
      </c>
      <c r="AT1219" s="104">
        <v>31</v>
      </c>
      <c r="AU1219" s="102">
        <v>97</v>
      </c>
      <c r="AV1219" s="108">
        <f t="shared" si="484"/>
        <v>31097</v>
      </c>
      <c r="AX1219" s="7" t="s">
        <v>538</v>
      </c>
    </row>
    <row r="1220" spans="1:50" hidden="1" outlineLevel="1">
      <c r="A1220" t="s">
        <v>1778</v>
      </c>
      <c r="B1220" t="s">
        <v>2468</v>
      </c>
      <c r="C1220" s="1">
        <f t="shared" si="475"/>
        <v>2296</v>
      </c>
      <c r="D1220" s="7">
        <f>RANK(N1220,(N1220:P1220,Q1220:AE1220))</f>
        <v>2</v>
      </c>
      <c r="E1220" s="7">
        <f>RANK(O1220,(N1220:P1220,Q1220:AE1220))</f>
        <v>1</v>
      </c>
      <c r="F1220" s="7">
        <f>IF(P1220&gt;0,RANK(P1220,(N1220:P1220,Q1220:AE1220)),0)</f>
        <v>0</v>
      </c>
      <c r="G1220" s="1">
        <f t="shared" si="464"/>
        <v>1200</v>
      </c>
      <c r="H1220" s="2">
        <f t="shared" si="465"/>
        <v>0.52264808362369342</v>
      </c>
      <c r="I1220" s="2"/>
      <c r="J1220" s="2">
        <f t="shared" si="476"/>
        <v>0.20818815331010454</v>
      </c>
      <c r="K1220" s="2">
        <f t="shared" si="477"/>
        <v>0.73083623693379796</v>
      </c>
      <c r="L1220" s="2">
        <f t="shared" si="478"/>
        <v>0</v>
      </c>
      <c r="M1220" s="2">
        <f t="shared" si="479"/>
        <v>6.0975609756097504E-2</v>
      </c>
      <c r="N1220" s="1">
        <v>478</v>
      </c>
      <c r="O1220" s="1">
        <v>1678</v>
      </c>
      <c r="S1220" s="1">
        <v>140</v>
      </c>
      <c r="AG1220" s="7">
        <f>IF(Q1220&gt;0,RANK(Q1220,(N1220:P1220,Q1220:AE1220)),0)</f>
        <v>0</v>
      </c>
      <c r="AH1220" s="7">
        <f>IF(R1220&gt;0,RANK(R1220,(N1220:P1220,Q1220:AE1220)),0)</f>
        <v>0</v>
      </c>
      <c r="AI1220" s="7">
        <f>IF(T1220&gt;0,RANK(T1220,(N1220:P1220,Q1220:AE1220)),0)</f>
        <v>0</v>
      </c>
      <c r="AJ1220" s="7">
        <f>IF(S1220&gt;0,RANK(S1220,(N1220:P1220,Q1220:AE1220)),0)</f>
        <v>3</v>
      </c>
      <c r="AK1220" s="2">
        <f t="shared" si="480"/>
        <v>0</v>
      </c>
      <c r="AL1220" s="2">
        <f t="shared" si="481"/>
        <v>0</v>
      </c>
      <c r="AM1220" s="2">
        <f t="shared" si="482"/>
        <v>0</v>
      </c>
      <c r="AN1220" s="2">
        <f t="shared" si="483"/>
        <v>6.097560975609756E-2</v>
      </c>
      <c r="AP1220" t="s">
        <v>1778</v>
      </c>
      <c r="AQ1220" t="s">
        <v>2468</v>
      </c>
      <c r="AR1220">
        <v>3</v>
      </c>
      <c r="AT1220" s="104">
        <v>31</v>
      </c>
      <c r="AU1220" s="102">
        <v>99</v>
      </c>
      <c r="AV1220" s="108">
        <f t="shared" si="484"/>
        <v>31099</v>
      </c>
      <c r="AX1220" s="7" t="s">
        <v>538</v>
      </c>
    </row>
    <row r="1221" spans="1:50" hidden="1" outlineLevel="1">
      <c r="A1221" t="s">
        <v>1038</v>
      </c>
      <c r="B1221" t="s">
        <v>2468</v>
      </c>
      <c r="C1221" s="1">
        <f t="shared" si="475"/>
        <v>3097</v>
      </c>
      <c r="D1221" s="7">
        <f>RANK(N1221,(N1221:P1221,Q1221:AE1221))</f>
        <v>2</v>
      </c>
      <c r="E1221" s="7">
        <f>RANK(O1221,(N1221:P1221,Q1221:AE1221))</f>
        <v>1</v>
      </c>
      <c r="F1221" s="7">
        <f>IF(P1221&gt;0,RANK(P1221,(N1221:P1221,Q1221:AE1221)),0)</f>
        <v>0</v>
      </c>
      <c r="G1221" s="1">
        <f t="shared" si="464"/>
        <v>1848</v>
      </c>
      <c r="H1221" s="2">
        <f t="shared" si="465"/>
        <v>0.59670649015175981</v>
      </c>
      <c r="I1221" s="2"/>
      <c r="J1221" s="2">
        <f t="shared" si="476"/>
        <v>0.1750080723280594</v>
      </c>
      <c r="K1221" s="2">
        <f t="shared" si="477"/>
        <v>0.77171456247981918</v>
      </c>
      <c r="L1221" s="2">
        <f t="shared" si="478"/>
        <v>0</v>
      </c>
      <c r="M1221" s="2">
        <f t="shared" si="479"/>
        <v>5.3277365192121451E-2</v>
      </c>
      <c r="N1221" s="1">
        <v>542</v>
      </c>
      <c r="O1221" s="1">
        <v>2390</v>
      </c>
      <c r="S1221" s="1">
        <v>165</v>
      </c>
      <c r="AG1221" s="7">
        <f>IF(Q1221&gt;0,RANK(Q1221,(N1221:P1221,Q1221:AE1221)),0)</f>
        <v>0</v>
      </c>
      <c r="AH1221" s="7">
        <f>IF(R1221&gt;0,RANK(R1221,(N1221:P1221,Q1221:AE1221)),0)</f>
        <v>0</v>
      </c>
      <c r="AI1221" s="7">
        <f>IF(T1221&gt;0,RANK(T1221,(N1221:P1221,Q1221:AE1221)),0)</f>
        <v>0</v>
      </c>
      <c r="AJ1221" s="7">
        <f>IF(S1221&gt;0,RANK(S1221,(N1221:P1221,Q1221:AE1221)),0)</f>
        <v>3</v>
      </c>
      <c r="AK1221" s="2">
        <f t="shared" si="480"/>
        <v>0</v>
      </c>
      <c r="AL1221" s="2">
        <f t="shared" si="481"/>
        <v>0</v>
      </c>
      <c r="AM1221" s="2">
        <f t="shared" si="482"/>
        <v>0</v>
      </c>
      <c r="AN1221" s="2">
        <f t="shared" si="483"/>
        <v>5.3277365192121409E-2</v>
      </c>
      <c r="AP1221" t="s">
        <v>1038</v>
      </c>
      <c r="AQ1221" t="s">
        <v>2468</v>
      </c>
      <c r="AR1221">
        <v>3</v>
      </c>
      <c r="AT1221" s="104">
        <v>31</v>
      </c>
      <c r="AU1221" s="102">
        <v>101</v>
      </c>
      <c r="AV1221" s="108">
        <f t="shared" si="484"/>
        <v>31101</v>
      </c>
      <c r="AX1221" s="7" t="s">
        <v>538</v>
      </c>
    </row>
    <row r="1222" spans="1:50" hidden="1" outlineLevel="1">
      <c r="A1222" t="s">
        <v>2137</v>
      </c>
      <c r="B1222" t="s">
        <v>2468</v>
      </c>
      <c r="C1222" s="1">
        <f t="shared" si="475"/>
        <v>547</v>
      </c>
      <c r="D1222" s="7">
        <f>RANK(N1222,(N1222:P1222,Q1222:AE1222))</f>
        <v>2</v>
      </c>
      <c r="E1222" s="7">
        <f>RANK(O1222,(N1222:P1222,Q1222:AE1222))</f>
        <v>1</v>
      </c>
      <c r="F1222" s="7">
        <f>IF(P1222&gt;0,RANK(P1222,(N1222:P1222,Q1222:AE1222)),0)</f>
        <v>0</v>
      </c>
      <c r="G1222" s="1">
        <f t="shared" si="464"/>
        <v>316</v>
      </c>
      <c r="H1222" s="2">
        <f t="shared" si="465"/>
        <v>0.57769652650822667</v>
      </c>
      <c r="I1222" s="2"/>
      <c r="J1222" s="2">
        <f t="shared" si="476"/>
        <v>0.1882998171846435</v>
      </c>
      <c r="K1222" s="2">
        <f t="shared" si="477"/>
        <v>0.76599634369287017</v>
      </c>
      <c r="L1222" s="2">
        <f t="shared" si="478"/>
        <v>0</v>
      </c>
      <c r="M1222" s="2">
        <f t="shared" si="479"/>
        <v>4.5703839122486323E-2</v>
      </c>
      <c r="N1222" s="1">
        <v>103</v>
      </c>
      <c r="O1222" s="1">
        <v>419</v>
      </c>
      <c r="S1222" s="1">
        <v>25</v>
      </c>
      <c r="AG1222" s="7">
        <f>IF(Q1222&gt;0,RANK(Q1222,(N1222:P1222,Q1222:AE1222)),0)</f>
        <v>0</v>
      </c>
      <c r="AH1222" s="7">
        <f>IF(R1222&gt;0,RANK(R1222,(N1222:P1222,Q1222:AE1222)),0)</f>
        <v>0</v>
      </c>
      <c r="AI1222" s="7">
        <f>IF(T1222&gt;0,RANK(T1222,(N1222:P1222,Q1222:AE1222)),0)</f>
        <v>0</v>
      </c>
      <c r="AJ1222" s="7">
        <f>IF(S1222&gt;0,RANK(S1222,(N1222:P1222,Q1222:AE1222)),0)</f>
        <v>3</v>
      </c>
      <c r="AK1222" s="2">
        <f t="shared" si="480"/>
        <v>0</v>
      </c>
      <c r="AL1222" s="2">
        <f t="shared" si="481"/>
        <v>0</v>
      </c>
      <c r="AM1222" s="2">
        <f t="shared" si="482"/>
        <v>0</v>
      </c>
      <c r="AN1222" s="2">
        <f t="shared" si="483"/>
        <v>4.5703839122486288E-2</v>
      </c>
      <c r="AP1222" t="s">
        <v>2137</v>
      </c>
      <c r="AQ1222" t="s">
        <v>2468</v>
      </c>
      <c r="AR1222">
        <v>3</v>
      </c>
      <c r="AT1222" s="104">
        <v>31</v>
      </c>
      <c r="AU1222" s="102">
        <v>103</v>
      </c>
      <c r="AV1222" s="108">
        <f t="shared" si="484"/>
        <v>31103</v>
      </c>
      <c r="AX1222" s="7" t="s">
        <v>538</v>
      </c>
    </row>
    <row r="1223" spans="1:50" hidden="1" outlineLevel="1">
      <c r="A1223" t="s">
        <v>1157</v>
      </c>
      <c r="B1223" t="s">
        <v>2468</v>
      </c>
      <c r="C1223" s="1">
        <f t="shared" si="475"/>
        <v>1178</v>
      </c>
      <c r="D1223" s="7">
        <f>RANK(N1223,(N1223:P1223,Q1223:AE1223))</f>
        <v>2</v>
      </c>
      <c r="E1223" s="7">
        <f>RANK(O1223,(N1223:P1223,Q1223:AE1223))</f>
        <v>1</v>
      </c>
      <c r="F1223" s="7">
        <f>IF(P1223&gt;0,RANK(P1223,(N1223:P1223,Q1223:AE1223)),0)</f>
        <v>0</v>
      </c>
      <c r="G1223" s="1">
        <f t="shared" si="464"/>
        <v>776</v>
      </c>
      <c r="H1223" s="2">
        <f t="shared" si="465"/>
        <v>0.65874363327674024</v>
      </c>
      <c r="I1223" s="2"/>
      <c r="J1223" s="2">
        <f t="shared" si="476"/>
        <v>0.14940577249575551</v>
      </c>
      <c r="K1223" s="2">
        <f t="shared" si="477"/>
        <v>0.80814940577249572</v>
      </c>
      <c r="L1223" s="2">
        <f t="shared" si="478"/>
        <v>0</v>
      </c>
      <c r="M1223" s="2">
        <f t="shared" si="479"/>
        <v>4.2444821731748794E-2</v>
      </c>
      <c r="N1223" s="1">
        <v>176</v>
      </c>
      <c r="O1223" s="1">
        <v>952</v>
      </c>
      <c r="S1223" s="1">
        <v>50</v>
      </c>
      <c r="AG1223" s="7">
        <f>IF(Q1223&gt;0,RANK(Q1223,(N1223:P1223,Q1223:AE1223)),0)</f>
        <v>0</v>
      </c>
      <c r="AH1223" s="7">
        <f>IF(R1223&gt;0,RANK(R1223,(N1223:P1223,Q1223:AE1223)),0)</f>
        <v>0</v>
      </c>
      <c r="AI1223" s="7">
        <f>IF(T1223&gt;0,RANK(T1223,(N1223:P1223,Q1223:AE1223)),0)</f>
        <v>0</v>
      </c>
      <c r="AJ1223" s="7">
        <f>IF(S1223&gt;0,RANK(S1223,(N1223:P1223,Q1223:AE1223)),0)</f>
        <v>3</v>
      </c>
      <c r="AK1223" s="2">
        <f t="shared" si="480"/>
        <v>0</v>
      </c>
      <c r="AL1223" s="2">
        <f t="shared" si="481"/>
        <v>0</v>
      </c>
      <c r="AM1223" s="2">
        <f t="shared" si="482"/>
        <v>0</v>
      </c>
      <c r="AN1223" s="2">
        <f t="shared" si="483"/>
        <v>4.2444821731748725E-2</v>
      </c>
      <c r="AP1223" t="s">
        <v>1157</v>
      </c>
      <c r="AQ1223" t="s">
        <v>2468</v>
      </c>
      <c r="AR1223">
        <v>3</v>
      </c>
      <c r="AT1223" s="104">
        <v>31</v>
      </c>
      <c r="AU1223" s="102">
        <v>105</v>
      </c>
      <c r="AV1223" s="108">
        <f t="shared" si="484"/>
        <v>31105</v>
      </c>
      <c r="AX1223" s="7" t="s">
        <v>538</v>
      </c>
    </row>
    <row r="1224" spans="1:50" hidden="1" outlineLevel="1">
      <c r="A1224" t="s">
        <v>2044</v>
      </c>
      <c r="B1224" t="s">
        <v>2468</v>
      </c>
      <c r="C1224" s="1">
        <f t="shared" si="475"/>
        <v>3657</v>
      </c>
      <c r="D1224" s="7">
        <f>RANK(N1224,(N1224:P1224,Q1224:AE1224))</f>
        <v>2</v>
      </c>
      <c r="E1224" s="7">
        <f>RANK(O1224,(N1224:P1224,Q1224:AE1224))</f>
        <v>1</v>
      </c>
      <c r="F1224" s="7">
        <f>IF(P1224&gt;0,RANK(P1224,(N1224:P1224,Q1224:AE1224)),0)</f>
        <v>0</v>
      </c>
      <c r="G1224" s="1">
        <f t="shared" si="464"/>
        <v>1780</v>
      </c>
      <c r="H1224" s="2">
        <f t="shared" si="465"/>
        <v>0.48673776319387474</v>
      </c>
      <c r="I1224" s="2"/>
      <c r="J1224" s="2">
        <f t="shared" si="476"/>
        <v>0.20617992890347278</v>
      </c>
      <c r="K1224" s="2">
        <f t="shared" si="477"/>
        <v>0.69291769209734755</v>
      </c>
      <c r="L1224" s="2">
        <f t="shared" si="478"/>
        <v>0</v>
      </c>
      <c r="M1224" s="2">
        <f t="shared" si="479"/>
        <v>0.10090237899917964</v>
      </c>
      <c r="N1224" s="1">
        <v>754</v>
      </c>
      <c r="O1224" s="1">
        <v>2534</v>
      </c>
      <c r="S1224" s="1">
        <v>369</v>
      </c>
      <c r="AG1224" s="7">
        <f>IF(Q1224&gt;0,RANK(Q1224,(N1224:P1224,Q1224:AE1224)),0)</f>
        <v>0</v>
      </c>
      <c r="AH1224" s="7">
        <f>IF(R1224&gt;0,RANK(R1224,(N1224:P1224,Q1224:AE1224)),0)</f>
        <v>0</v>
      </c>
      <c r="AI1224" s="7">
        <f>IF(T1224&gt;0,RANK(T1224,(N1224:P1224,Q1224:AE1224)),0)</f>
        <v>0</v>
      </c>
      <c r="AJ1224" s="7">
        <f>IF(S1224&gt;0,RANK(S1224,(N1224:P1224,Q1224:AE1224)),0)</f>
        <v>3</v>
      </c>
      <c r="AK1224" s="2">
        <f t="shared" si="480"/>
        <v>0</v>
      </c>
      <c r="AL1224" s="2">
        <f t="shared" si="481"/>
        <v>0</v>
      </c>
      <c r="AM1224" s="2">
        <f t="shared" si="482"/>
        <v>0</v>
      </c>
      <c r="AN1224" s="2">
        <f t="shared" si="483"/>
        <v>0.10090237899917966</v>
      </c>
      <c r="AP1224" t="s">
        <v>2044</v>
      </c>
      <c r="AQ1224" t="s">
        <v>2468</v>
      </c>
      <c r="AR1224">
        <v>3</v>
      </c>
      <c r="AT1224" s="104">
        <v>31</v>
      </c>
      <c r="AU1224" s="102">
        <v>107</v>
      </c>
      <c r="AV1224" s="108">
        <f t="shared" si="484"/>
        <v>31107</v>
      </c>
      <c r="AX1224" s="7" t="s">
        <v>538</v>
      </c>
    </row>
    <row r="1225" spans="1:50" hidden="1" outlineLevel="1">
      <c r="A1225" t="s">
        <v>1553</v>
      </c>
      <c r="B1225" t="s">
        <v>2468</v>
      </c>
      <c r="C1225" s="1">
        <f t="shared" si="475"/>
        <v>67247</v>
      </c>
      <c r="D1225" s="7">
        <f>RANK(N1225,(N1225:P1225,Q1225:AE1225))</f>
        <v>2</v>
      </c>
      <c r="E1225" s="7">
        <f>RANK(O1225,(N1225:P1225,Q1225:AE1225))</f>
        <v>1</v>
      </c>
      <c r="F1225" s="7">
        <f>IF(P1225&gt;0,RANK(P1225,(N1225:P1225,Q1225:AE1225)),0)</f>
        <v>0</v>
      </c>
      <c r="G1225" s="1">
        <f t="shared" si="464"/>
        <v>17663</v>
      </c>
      <c r="H1225" s="2">
        <f t="shared" si="465"/>
        <v>0.2626585572590599</v>
      </c>
      <c r="I1225" s="2"/>
      <c r="J1225" s="2">
        <f t="shared" si="476"/>
        <v>0.35133165791782534</v>
      </c>
      <c r="K1225" s="2">
        <f t="shared" si="477"/>
        <v>0.61399021517688523</v>
      </c>
      <c r="L1225" s="2">
        <f t="shared" si="478"/>
        <v>0</v>
      </c>
      <c r="M1225" s="2">
        <f t="shared" si="479"/>
        <v>3.4678126905289375E-2</v>
      </c>
      <c r="N1225" s="1">
        <v>23626</v>
      </c>
      <c r="O1225" s="1">
        <v>41289</v>
      </c>
      <c r="S1225" s="1">
        <v>2332</v>
      </c>
      <c r="AG1225" s="7">
        <f>IF(Q1225&gt;0,RANK(Q1225,(N1225:P1225,Q1225:AE1225)),0)</f>
        <v>0</v>
      </c>
      <c r="AH1225" s="7">
        <f>IF(R1225&gt;0,RANK(R1225,(N1225:P1225,Q1225:AE1225)),0)</f>
        <v>0</v>
      </c>
      <c r="AI1225" s="7">
        <f>IF(T1225&gt;0,RANK(T1225,(N1225:P1225,Q1225:AE1225)),0)</f>
        <v>0</v>
      </c>
      <c r="AJ1225" s="7">
        <f>IF(S1225&gt;0,RANK(S1225,(N1225:P1225,Q1225:AE1225)),0)</f>
        <v>3</v>
      </c>
      <c r="AK1225" s="2">
        <f t="shared" si="480"/>
        <v>0</v>
      </c>
      <c r="AL1225" s="2">
        <f t="shared" si="481"/>
        <v>0</v>
      </c>
      <c r="AM1225" s="2">
        <f t="shared" si="482"/>
        <v>0</v>
      </c>
      <c r="AN1225" s="2">
        <f t="shared" si="483"/>
        <v>3.4678126905289458E-2</v>
      </c>
      <c r="AP1225" t="s">
        <v>1553</v>
      </c>
      <c r="AQ1225" t="s">
        <v>2468</v>
      </c>
      <c r="AR1225">
        <v>1</v>
      </c>
      <c r="AT1225" s="104">
        <v>31</v>
      </c>
      <c r="AU1225" s="102">
        <v>109</v>
      </c>
      <c r="AV1225" s="108">
        <f t="shared" si="484"/>
        <v>31109</v>
      </c>
      <c r="AX1225" s="7" t="s">
        <v>538</v>
      </c>
    </row>
    <row r="1226" spans="1:50" hidden="1" outlineLevel="1">
      <c r="A1226" t="s">
        <v>1988</v>
      </c>
      <c r="B1226" t="s">
        <v>2468</v>
      </c>
      <c r="C1226" s="1">
        <f t="shared" si="475"/>
        <v>9960</v>
      </c>
      <c r="D1226" s="7">
        <f>RANK(N1226,(N1226:P1226,Q1226:AE1226))</f>
        <v>2</v>
      </c>
      <c r="E1226" s="7">
        <f>RANK(O1226,(N1226:P1226,Q1226:AE1226))</f>
        <v>1</v>
      </c>
      <c r="F1226" s="7">
        <f>IF(P1226&gt;0,RANK(P1226,(N1226:P1226,Q1226:AE1226)),0)</f>
        <v>0</v>
      </c>
      <c r="G1226" s="1">
        <f t="shared" si="464"/>
        <v>4263</v>
      </c>
      <c r="H1226" s="2">
        <f t="shared" si="465"/>
        <v>0.42801204819277111</v>
      </c>
      <c r="I1226" s="2"/>
      <c r="J1226" s="2">
        <f t="shared" si="476"/>
        <v>0.26355421686746988</v>
      </c>
      <c r="K1226" s="2">
        <f t="shared" si="477"/>
        <v>0.69156626506024099</v>
      </c>
      <c r="L1226" s="2">
        <f t="shared" si="478"/>
        <v>0</v>
      </c>
      <c r="M1226" s="2">
        <f t="shared" si="479"/>
        <v>4.4879518072289182E-2</v>
      </c>
      <c r="N1226" s="1">
        <v>2625</v>
      </c>
      <c r="O1226" s="1">
        <v>6888</v>
      </c>
      <c r="S1226" s="1">
        <v>447</v>
      </c>
      <c r="AG1226" s="7">
        <f>IF(Q1226&gt;0,RANK(Q1226,(N1226:P1226,Q1226:AE1226)),0)</f>
        <v>0</v>
      </c>
      <c r="AH1226" s="7">
        <f>IF(R1226&gt;0,RANK(R1226,(N1226:P1226,Q1226:AE1226)),0)</f>
        <v>0</v>
      </c>
      <c r="AI1226" s="7">
        <f>IF(T1226&gt;0,RANK(T1226,(N1226:P1226,Q1226:AE1226)),0)</f>
        <v>0</v>
      </c>
      <c r="AJ1226" s="7">
        <f>IF(S1226&gt;0,RANK(S1226,(N1226:P1226,Q1226:AE1226)),0)</f>
        <v>3</v>
      </c>
      <c r="AK1226" s="2">
        <f t="shared" si="480"/>
        <v>0</v>
      </c>
      <c r="AL1226" s="2">
        <f t="shared" si="481"/>
        <v>0</v>
      </c>
      <c r="AM1226" s="2">
        <f t="shared" si="482"/>
        <v>0</v>
      </c>
      <c r="AN1226" s="2">
        <f t="shared" si="483"/>
        <v>4.4879518072289154E-2</v>
      </c>
      <c r="AP1226" t="s">
        <v>1988</v>
      </c>
      <c r="AQ1226" t="s">
        <v>2468</v>
      </c>
      <c r="AR1226">
        <v>3</v>
      </c>
      <c r="AT1226" s="104">
        <v>31</v>
      </c>
      <c r="AU1226" s="102">
        <v>111</v>
      </c>
      <c r="AV1226" s="108">
        <f t="shared" si="484"/>
        <v>31111</v>
      </c>
      <c r="AX1226" s="7" t="s">
        <v>538</v>
      </c>
    </row>
    <row r="1227" spans="1:50" hidden="1" outlineLevel="1">
      <c r="A1227" t="s">
        <v>2447</v>
      </c>
      <c r="B1227" t="s">
        <v>2468</v>
      </c>
      <c r="C1227" s="1">
        <f t="shared" si="475"/>
        <v>369</v>
      </c>
      <c r="D1227" s="7">
        <f>RANK(N1227,(N1227:P1227,Q1227:AE1227))</f>
        <v>2</v>
      </c>
      <c r="E1227" s="7">
        <f>RANK(O1227,(N1227:P1227,Q1227:AE1227))</f>
        <v>1</v>
      </c>
      <c r="F1227" s="7">
        <f>IF(P1227&gt;0,RANK(P1227,(N1227:P1227,Q1227:AE1227)),0)</f>
        <v>0</v>
      </c>
      <c r="G1227" s="1">
        <f t="shared" si="464"/>
        <v>246</v>
      </c>
      <c r="H1227" s="2">
        <f t="shared" si="465"/>
        <v>0.66666666666666663</v>
      </c>
      <c r="I1227" s="2"/>
      <c r="J1227" s="2">
        <f t="shared" si="476"/>
        <v>0.14092140921409213</v>
      </c>
      <c r="K1227" s="2">
        <f t="shared" si="477"/>
        <v>0.80758807588075876</v>
      </c>
      <c r="L1227" s="2">
        <f t="shared" si="478"/>
        <v>0</v>
      </c>
      <c r="M1227" s="2">
        <f t="shared" si="479"/>
        <v>5.149051490514911E-2</v>
      </c>
      <c r="N1227" s="1">
        <v>52</v>
      </c>
      <c r="O1227" s="1">
        <v>298</v>
      </c>
      <c r="S1227" s="1">
        <v>19</v>
      </c>
      <c r="AG1227" s="7">
        <f>IF(Q1227&gt;0,RANK(Q1227,(N1227:P1227,Q1227:AE1227)),0)</f>
        <v>0</v>
      </c>
      <c r="AH1227" s="7">
        <f>IF(R1227&gt;0,RANK(R1227,(N1227:P1227,Q1227:AE1227)),0)</f>
        <v>0</v>
      </c>
      <c r="AI1227" s="7">
        <f>IF(T1227&gt;0,RANK(T1227,(N1227:P1227,Q1227:AE1227)),0)</f>
        <v>0</v>
      </c>
      <c r="AJ1227" s="7">
        <f>IF(S1227&gt;0,RANK(S1227,(N1227:P1227,Q1227:AE1227)),0)</f>
        <v>3</v>
      </c>
      <c r="AK1227" s="2">
        <f t="shared" si="480"/>
        <v>0</v>
      </c>
      <c r="AL1227" s="2">
        <f t="shared" si="481"/>
        <v>0</v>
      </c>
      <c r="AM1227" s="2">
        <f t="shared" si="482"/>
        <v>0</v>
      </c>
      <c r="AN1227" s="2">
        <f t="shared" si="483"/>
        <v>5.1490514905149054E-2</v>
      </c>
      <c r="AP1227" t="s">
        <v>2447</v>
      </c>
      <c r="AQ1227" t="s">
        <v>2468</v>
      </c>
      <c r="AR1227">
        <v>3</v>
      </c>
      <c r="AT1227" s="104">
        <v>31</v>
      </c>
      <c r="AU1227" s="102">
        <v>113</v>
      </c>
      <c r="AV1227" s="108">
        <f t="shared" si="484"/>
        <v>31113</v>
      </c>
      <c r="AX1227" s="7" t="s">
        <v>538</v>
      </c>
    </row>
    <row r="1228" spans="1:50" hidden="1" outlineLevel="1">
      <c r="A1228" t="s">
        <v>1159</v>
      </c>
      <c r="B1228" t="s">
        <v>2468</v>
      </c>
      <c r="C1228" s="1">
        <f t="shared" si="475"/>
        <v>317</v>
      </c>
      <c r="D1228" s="7">
        <f>RANK(N1228,(N1228:P1228,Q1228:AE1228))</f>
        <v>2</v>
      </c>
      <c r="E1228" s="7">
        <f>RANK(O1228,(N1228:P1228,Q1228:AE1228))</f>
        <v>1</v>
      </c>
      <c r="F1228" s="7">
        <f>IF(P1228&gt;0,RANK(P1228,(N1228:P1228,Q1228:AE1228)),0)</f>
        <v>0</v>
      </c>
      <c r="G1228" s="1">
        <f t="shared" si="464"/>
        <v>156</v>
      </c>
      <c r="H1228" s="2">
        <f t="shared" si="465"/>
        <v>0.49211356466876971</v>
      </c>
      <c r="I1228" s="2"/>
      <c r="J1228" s="2">
        <f t="shared" si="476"/>
        <v>0.2302839116719243</v>
      </c>
      <c r="K1228" s="2">
        <f t="shared" si="477"/>
        <v>0.72239747634069396</v>
      </c>
      <c r="L1228" s="2">
        <f t="shared" si="478"/>
        <v>0</v>
      </c>
      <c r="M1228" s="2">
        <f t="shared" si="479"/>
        <v>4.7318611987381742E-2</v>
      </c>
      <c r="N1228" s="1">
        <v>73</v>
      </c>
      <c r="O1228" s="1">
        <v>229</v>
      </c>
      <c r="S1228" s="1">
        <v>15</v>
      </c>
      <c r="AG1228" s="7">
        <f>IF(Q1228&gt;0,RANK(Q1228,(N1228:P1228,Q1228:AE1228)),0)</f>
        <v>0</v>
      </c>
      <c r="AH1228" s="7">
        <f>IF(R1228&gt;0,RANK(R1228,(N1228:P1228,Q1228:AE1228)),0)</f>
        <v>0</v>
      </c>
      <c r="AI1228" s="7">
        <f>IF(T1228&gt;0,RANK(T1228,(N1228:P1228,Q1228:AE1228)),0)</f>
        <v>0</v>
      </c>
      <c r="AJ1228" s="7">
        <f>IF(S1228&gt;0,RANK(S1228,(N1228:P1228,Q1228:AE1228)),0)</f>
        <v>3</v>
      </c>
      <c r="AK1228" s="2">
        <f t="shared" si="480"/>
        <v>0</v>
      </c>
      <c r="AL1228" s="2">
        <f t="shared" si="481"/>
        <v>0</v>
      </c>
      <c r="AM1228" s="2">
        <f t="shared" si="482"/>
        <v>0</v>
      </c>
      <c r="AN1228" s="2">
        <f t="shared" si="483"/>
        <v>4.7318611987381701E-2</v>
      </c>
      <c r="AP1228" t="s">
        <v>1159</v>
      </c>
      <c r="AQ1228" t="s">
        <v>2468</v>
      </c>
      <c r="AR1228">
        <v>3</v>
      </c>
      <c r="AT1228" s="104">
        <v>31</v>
      </c>
      <c r="AU1228" s="102">
        <v>115</v>
      </c>
      <c r="AV1228" s="108">
        <f t="shared" si="484"/>
        <v>31115</v>
      </c>
      <c r="AX1228" s="7" t="s">
        <v>538</v>
      </c>
    </row>
    <row r="1229" spans="1:50" hidden="1" outlineLevel="1">
      <c r="A1229" t="s">
        <v>1800</v>
      </c>
      <c r="B1229" t="s">
        <v>2468</v>
      </c>
      <c r="C1229" s="1">
        <f t="shared" si="475"/>
        <v>199</v>
      </c>
      <c r="D1229" s="7">
        <f>RANK(N1229,(N1229:P1229,Q1229:AE1229))</f>
        <v>2</v>
      </c>
      <c r="E1229" s="7">
        <f>RANK(O1229,(N1229:P1229,Q1229:AE1229))</f>
        <v>1</v>
      </c>
      <c r="F1229" s="7">
        <f>IF(P1229&gt;0,RANK(P1229,(N1229:P1229,Q1229:AE1229)),0)</f>
        <v>0</v>
      </c>
      <c r="G1229" s="1">
        <f t="shared" si="464"/>
        <v>130</v>
      </c>
      <c r="H1229" s="2">
        <f t="shared" si="465"/>
        <v>0.65326633165829151</v>
      </c>
      <c r="I1229" s="2"/>
      <c r="J1229" s="2">
        <f t="shared" si="476"/>
        <v>0.15577889447236182</v>
      </c>
      <c r="K1229" s="2">
        <f t="shared" si="477"/>
        <v>0.80904522613065322</v>
      </c>
      <c r="L1229" s="2">
        <f t="shared" si="478"/>
        <v>0</v>
      </c>
      <c r="M1229" s="2">
        <f t="shared" si="479"/>
        <v>3.5175879396984966E-2</v>
      </c>
      <c r="N1229" s="1">
        <v>31</v>
      </c>
      <c r="O1229" s="1">
        <v>161</v>
      </c>
      <c r="S1229" s="1">
        <v>7</v>
      </c>
      <c r="AG1229" s="7">
        <f>IF(Q1229&gt;0,RANK(Q1229,(N1229:P1229,Q1229:AE1229)),0)</f>
        <v>0</v>
      </c>
      <c r="AH1229" s="7">
        <f>IF(R1229&gt;0,RANK(R1229,(N1229:P1229,Q1229:AE1229)),0)</f>
        <v>0</v>
      </c>
      <c r="AI1229" s="7">
        <f>IF(T1229&gt;0,RANK(T1229,(N1229:P1229,Q1229:AE1229)),0)</f>
        <v>0</v>
      </c>
      <c r="AJ1229" s="7">
        <f>IF(S1229&gt;0,RANK(S1229,(N1229:P1229,Q1229:AE1229)),0)</f>
        <v>3</v>
      </c>
      <c r="AK1229" s="2">
        <f t="shared" si="480"/>
        <v>0</v>
      </c>
      <c r="AL1229" s="2">
        <f t="shared" si="481"/>
        <v>0</v>
      </c>
      <c r="AM1229" s="2">
        <f t="shared" si="482"/>
        <v>0</v>
      </c>
      <c r="AN1229" s="2">
        <f t="shared" si="483"/>
        <v>3.5175879396984924E-2</v>
      </c>
      <c r="AP1229" t="s">
        <v>1800</v>
      </c>
      <c r="AQ1229" t="s">
        <v>2468</v>
      </c>
      <c r="AR1229">
        <v>3</v>
      </c>
      <c r="AT1229" s="104">
        <v>31</v>
      </c>
      <c r="AU1229" s="102">
        <v>117</v>
      </c>
      <c r="AV1229" s="108">
        <f t="shared" si="484"/>
        <v>31117</v>
      </c>
      <c r="AX1229" s="7" t="s">
        <v>538</v>
      </c>
    </row>
    <row r="1230" spans="1:50" hidden="1" outlineLevel="1">
      <c r="A1230" t="s">
        <v>1228</v>
      </c>
      <c r="B1230" t="s">
        <v>2468</v>
      </c>
      <c r="C1230" s="1">
        <f t="shared" si="475"/>
        <v>8433</v>
      </c>
      <c r="D1230" s="7">
        <f>RANK(N1230,(N1230:P1230,Q1230:AE1230))</f>
        <v>2</v>
      </c>
      <c r="E1230" s="7">
        <f>RANK(O1230,(N1230:P1230,Q1230:AE1230))</f>
        <v>1</v>
      </c>
      <c r="F1230" s="7">
        <f>IF(P1230&gt;0,RANK(P1230,(N1230:P1230,Q1230:AE1230)),0)</f>
        <v>0</v>
      </c>
      <c r="G1230" s="1">
        <f t="shared" si="464"/>
        <v>5085</v>
      </c>
      <c r="H1230" s="2">
        <f t="shared" si="465"/>
        <v>0.60298826040554965</v>
      </c>
      <c r="I1230" s="2"/>
      <c r="J1230" s="2">
        <f t="shared" si="476"/>
        <v>0.17384086327522827</v>
      </c>
      <c r="K1230" s="2">
        <f t="shared" si="477"/>
        <v>0.77682912368077794</v>
      </c>
      <c r="L1230" s="2">
        <f t="shared" si="478"/>
        <v>0</v>
      </c>
      <c r="M1230" s="2">
        <f t="shared" si="479"/>
        <v>4.9330013043993759E-2</v>
      </c>
      <c r="N1230" s="1">
        <v>1466</v>
      </c>
      <c r="O1230" s="1">
        <v>6551</v>
      </c>
      <c r="S1230" s="1">
        <v>416</v>
      </c>
      <c r="AG1230" s="7">
        <f>IF(Q1230&gt;0,RANK(Q1230,(N1230:P1230,Q1230:AE1230)),0)</f>
        <v>0</v>
      </c>
      <c r="AH1230" s="7">
        <f>IF(R1230&gt;0,RANK(R1230,(N1230:P1230,Q1230:AE1230)),0)</f>
        <v>0</v>
      </c>
      <c r="AI1230" s="7">
        <f>IF(T1230&gt;0,RANK(T1230,(N1230:P1230,Q1230:AE1230)),0)</f>
        <v>0</v>
      </c>
      <c r="AJ1230" s="7">
        <f>IF(S1230&gt;0,RANK(S1230,(N1230:P1230,Q1230:AE1230)),0)</f>
        <v>3</v>
      </c>
      <c r="AK1230" s="2">
        <f t="shared" si="480"/>
        <v>0</v>
      </c>
      <c r="AL1230" s="2">
        <f t="shared" si="481"/>
        <v>0</v>
      </c>
      <c r="AM1230" s="2">
        <f t="shared" si="482"/>
        <v>0</v>
      </c>
      <c r="AN1230" s="2">
        <f t="shared" si="483"/>
        <v>4.9330013043993835E-2</v>
      </c>
      <c r="AP1230" t="s">
        <v>1228</v>
      </c>
      <c r="AQ1230" t="s">
        <v>2468</v>
      </c>
      <c r="AR1230">
        <v>1</v>
      </c>
      <c r="AT1230" s="104">
        <v>31</v>
      </c>
      <c r="AU1230" s="102">
        <v>119</v>
      </c>
      <c r="AV1230" s="108">
        <f t="shared" si="484"/>
        <v>31119</v>
      </c>
      <c r="AX1230" s="7" t="s">
        <v>538</v>
      </c>
    </row>
    <row r="1231" spans="1:50" hidden="1" outlineLevel="1">
      <c r="A1231" t="s">
        <v>2145</v>
      </c>
      <c r="B1231" t="s">
        <v>2468</v>
      </c>
      <c r="C1231" s="1">
        <f t="shared" si="475"/>
        <v>2456</v>
      </c>
      <c r="D1231" s="7">
        <f>RANK(N1231,(N1231:P1231,Q1231:AE1231))</f>
        <v>2</v>
      </c>
      <c r="E1231" s="7">
        <f>RANK(O1231,(N1231:P1231,Q1231:AE1231))</f>
        <v>1</v>
      </c>
      <c r="F1231" s="7">
        <f>IF(P1231&gt;0,RANK(P1231,(N1231:P1231,Q1231:AE1231)),0)</f>
        <v>0</v>
      </c>
      <c r="G1231" s="1">
        <f t="shared" si="464"/>
        <v>1137</v>
      </c>
      <c r="H1231" s="2">
        <f t="shared" si="465"/>
        <v>0.46294788273615634</v>
      </c>
      <c r="I1231" s="2"/>
      <c r="J1231" s="2">
        <f t="shared" si="476"/>
        <v>0.24307817589576547</v>
      </c>
      <c r="K1231" s="2">
        <f t="shared" si="477"/>
        <v>0.7060260586319218</v>
      </c>
      <c r="L1231" s="2">
        <f t="shared" si="478"/>
        <v>0</v>
      </c>
      <c r="M1231" s="2">
        <f t="shared" si="479"/>
        <v>5.0895765472312782E-2</v>
      </c>
      <c r="N1231" s="1">
        <v>597</v>
      </c>
      <c r="O1231" s="1">
        <v>1734</v>
      </c>
      <c r="S1231" s="1">
        <v>125</v>
      </c>
      <c r="AG1231" s="7">
        <f>IF(Q1231&gt;0,RANK(Q1231,(N1231:P1231,Q1231:AE1231)),0)</f>
        <v>0</v>
      </c>
      <c r="AH1231" s="7">
        <f>IF(R1231&gt;0,RANK(R1231,(N1231:P1231,Q1231:AE1231)),0)</f>
        <v>0</v>
      </c>
      <c r="AI1231" s="7">
        <f>IF(T1231&gt;0,RANK(T1231,(N1231:P1231,Q1231:AE1231)),0)</f>
        <v>0</v>
      </c>
      <c r="AJ1231" s="7">
        <f>IF(S1231&gt;0,RANK(S1231,(N1231:P1231,Q1231:AE1231)),0)</f>
        <v>3</v>
      </c>
      <c r="AK1231" s="2">
        <f t="shared" si="480"/>
        <v>0</v>
      </c>
      <c r="AL1231" s="2">
        <f t="shared" si="481"/>
        <v>0</v>
      </c>
      <c r="AM1231" s="2">
        <f t="shared" si="482"/>
        <v>0</v>
      </c>
      <c r="AN1231" s="2">
        <f t="shared" si="483"/>
        <v>5.0895765472312705E-2</v>
      </c>
      <c r="AP1231" t="s">
        <v>2145</v>
      </c>
      <c r="AQ1231" t="s">
        <v>2468</v>
      </c>
      <c r="AR1231">
        <v>3</v>
      </c>
      <c r="AT1231" s="104">
        <v>31</v>
      </c>
      <c r="AU1231" s="102">
        <v>121</v>
      </c>
      <c r="AV1231" s="108">
        <f t="shared" si="484"/>
        <v>31121</v>
      </c>
      <c r="AX1231" s="7" t="s">
        <v>538</v>
      </c>
    </row>
    <row r="1232" spans="1:50" hidden="1" outlineLevel="1">
      <c r="A1232" t="s">
        <v>465</v>
      </c>
      <c r="B1232" t="s">
        <v>2468</v>
      </c>
      <c r="C1232" s="1">
        <f t="shared" si="475"/>
        <v>1676</v>
      </c>
      <c r="D1232" s="7">
        <f>RANK(N1232,(N1232:P1232,Q1232:AE1232))</f>
        <v>2</v>
      </c>
      <c r="E1232" s="7">
        <f>RANK(O1232,(N1232:P1232,Q1232:AE1232))</f>
        <v>1</v>
      </c>
      <c r="F1232" s="7">
        <f>IF(P1232&gt;0,RANK(P1232,(N1232:P1232,Q1232:AE1232)),0)</f>
        <v>0</v>
      </c>
      <c r="G1232" s="1">
        <f t="shared" si="464"/>
        <v>971</v>
      </c>
      <c r="H1232" s="2">
        <f t="shared" si="465"/>
        <v>0.5793556085918854</v>
      </c>
      <c r="I1232" s="2"/>
      <c r="J1232" s="2">
        <f t="shared" si="476"/>
        <v>0.1766109785202864</v>
      </c>
      <c r="K1232" s="2">
        <f t="shared" si="477"/>
        <v>0.7559665871121718</v>
      </c>
      <c r="L1232" s="2">
        <f t="shared" si="478"/>
        <v>0</v>
      </c>
      <c r="M1232" s="2">
        <f t="shared" si="479"/>
        <v>6.7422434367541806E-2</v>
      </c>
      <c r="N1232" s="1">
        <v>296</v>
      </c>
      <c r="O1232" s="1">
        <v>1267</v>
      </c>
      <c r="S1232" s="1">
        <v>113</v>
      </c>
      <c r="AG1232" s="7">
        <f>IF(Q1232&gt;0,RANK(Q1232,(N1232:P1232,Q1232:AE1232)),0)</f>
        <v>0</v>
      </c>
      <c r="AH1232" s="7">
        <f>IF(R1232&gt;0,RANK(R1232,(N1232:P1232,Q1232:AE1232)),0)</f>
        <v>0</v>
      </c>
      <c r="AI1232" s="7">
        <f>IF(T1232&gt;0,RANK(T1232,(N1232:P1232,Q1232:AE1232)),0)</f>
        <v>0</v>
      </c>
      <c r="AJ1232" s="7">
        <f>IF(S1232&gt;0,RANK(S1232,(N1232:P1232,Q1232:AE1232)),0)</f>
        <v>3</v>
      </c>
      <c r="AK1232" s="2">
        <f t="shared" si="480"/>
        <v>0</v>
      </c>
      <c r="AL1232" s="2">
        <f t="shared" si="481"/>
        <v>0</v>
      </c>
      <c r="AM1232" s="2">
        <f t="shared" si="482"/>
        <v>0</v>
      </c>
      <c r="AN1232" s="2">
        <f t="shared" si="483"/>
        <v>6.7422434367541764E-2</v>
      </c>
      <c r="AP1232" t="s">
        <v>465</v>
      </c>
      <c r="AQ1232" t="s">
        <v>2468</v>
      </c>
      <c r="AR1232">
        <v>3</v>
      </c>
      <c r="AT1232" s="104">
        <v>31</v>
      </c>
      <c r="AU1232" s="102">
        <v>123</v>
      </c>
      <c r="AV1232" s="108">
        <f t="shared" si="484"/>
        <v>31123</v>
      </c>
      <c r="AX1232" s="7" t="s">
        <v>538</v>
      </c>
    </row>
    <row r="1233" spans="1:50" hidden="1" outlineLevel="1">
      <c r="A1233" t="s">
        <v>1668</v>
      </c>
      <c r="B1233" t="s">
        <v>2468</v>
      </c>
      <c r="C1233" s="1">
        <f t="shared" si="475"/>
        <v>1344</v>
      </c>
      <c r="D1233" s="7">
        <f>RANK(N1233,(N1233:P1233,Q1233:AE1233))</f>
        <v>2</v>
      </c>
      <c r="E1233" s="7">
        <f>RANK(O1233,(N1233:P1233,Q1233:AE1233))</f>
        <v>1</v>
      </c>
      <c r="F1233" s="7">
        <f>IF(P1233&gt;0,RANK(P1233,(N1233:P1233,Q1233:AE1233)),0)</f>
        <v>0</v>
      </c>
      <c r="G1233" s="1">
        <f t="shared" si="464"/>
        <v>541</v>
      </c>
      <c r="H1233" s="2">
        <f t="shared" si="465"/>
        <v>0.40252976190476192</v>
      </c>
      <c r="I1233" s="2"/>
      <c r="J1233" s="2">
        <f t="shared" si="476"/>
        <v>0.26413690476190477</v>
      </c>
      <c r="K1233" s="2">
        <f t="shared" si="477"/>
        <v>0.66666666666666663</v>
      </c>
      <c r="L1233" s="2">
        <f t="shared" si="478"/>
        <v>0</v>
      </c>
      <c r="M1233" s="2">
        <f t="shared" si="479"/>
        <v>6.9196428571428603E-2</v>
      </c>
      <c r="N1233" s="1">
        <v>355</v>
      </c>
      <c r="O1233" s="1">
        <v>896</v>
      </c>
      <c r="S1233" s="1">
        <v>93</v>
      </c>
      <c r="AG1233" s="7">
        <f>IF(Q1233&gt;0,RANK(Q1233,(N1233:P1233,Q1233:AE1233)),0)</f>
        <v>0</v>
      </c>
      <c r="AH1233" s="7">
        <f>IF(R1233&gt;0,RANK(R1233,(N1233:P1233,Q1233:AE1233)),0)</f>
        <v>0</v>
      </c>
      <c r="AI1233" s="7">
        <f>IF(T1233&gt;0,RANK(T1233,(N1233:P1233,Q1233:AE1233)),0)</f>
        <v>0</v>
      </c>
      <c r="AJ1233" s="7">
        <f>IF(S1233&gt;0,RANK(S1233,(N1233:P1233,Q1233:AE1233)),0)</f>
        <v>3</v>
      </c>
      <c r="AK1233" s="2">
        <f t="shared" si="480"/>
        <v>0</v>
      </c>
      <c r="AL1233" s="2">
        <f t="shared" si="481"/>
        <v>0</v>
      </c>
      <c r="AM1233" s="2">
        <f t="shared" si="482"/>
        <v>0</v>
      </c>
      <c r="AN1233" s="2">
        <f t="shared" si="483"/>
        <v>6.9196428571428575E-2</v>
      </c>
      <c r="AP1233" t="s">
        <v>1668</v>
      </c>
      <c r="AQ1233" t="s">
        <v>2468</v>
      </c>
      <c r="AR1233">
        <v>3</v>
      </c>
      <c r="AT1233" s="104">
        <v>31</v>
      </c>
      <c r="AU1233" s="102">
        <v>125</v>
      </c>
      <c r="AV1233" s="108">
        <f t="shared" si="484"/>
        <v>31125</v>
      </c>
      <c r="AX1233" s="7" t="s">
        <v>538</v>
      </c>
    </row>
    <row r="1234" spans="1:50" hidden="1" outlineLevel="1">
      <c r="A1234" t="s">
        <v>1261</v>
      </c>
      <c r="B1234" t="s">
        <v>2468</v>
      </c>
      <c r="C1234" s="1">
        <f t="shared" si="475"/>
        <v>3005</v>
      </c>
      <c r="D1234" s="7">
        <f>RANK(N1234,(N1234:P1234,Q1234:AE1234))</f>
        <v>2</v>
      </c>
      <c r="E1234" s="7">
        <f>RANK(O1234,(N1234:P1234,Q1234:AE1234))</f>
        <v>1</v>
      </c>
      <c r="F1234" s="7">
        <f>IF(P1234&gt;0,RANK(P1234,(N1234:P1234,Q1234:AE1234)),0)</f>
        <v>0</v>
      </c>
      <c r="G1234" s="1">
        <f t="shared" si="464"/>
        <v>1421</v>
      </c>
      <c r="H1234" s="2">
        <f t="shared" si="465"/>
        <v>0.47287853577371047</v>
      </c>
      <c r="I1234" s="2"/>
      <c r="J1234" s="2">
        <f t="shared" si="476"/>
        <v>0.24259567387687189</v>
      </c>
      <c r="K1234" s="2">
        <f t="shared" si="477"/>
        <v>0.71547420965058239</v>
      </c>
      <c r="L1234" s="2">
        <f t="shared" si="478"/>
        <v>0</v>
      </c>
      <c r="M1234" s="2">
        <f t="shared" si="479"/>
        <v>4.1930116472545742E-2</v>
      </c>
      <c r="N1234" s="1">
        <v>729</v>
      </c>
      <c r="O1234" s="1">
        <v>2150</v>
      </c>
      <c r="S1234" s="1">
        <v>126</v>
      </c>
      <c r="AG1234" s="7">
        <f>IF(Q1234&gt;0,RANK(Q1234,(N1234:P1234,Q1234:AE1234)),0)</f>
        <v>0</v>
      </c>
      <c r="AH1234" s="7">
        <f>IF(R1234&gt;0,RANK(R1234,(N1234:P1234,Q1234:AE1234)),0)</f>
        <v>0</v>
      </c>
      <c r="AI1234" s="7">
        <f>IF(T1234&gt;0,RANK(T1234,(N1234:P1234,Q1234:AE1234)),0)</f>
        <v>0</v>
      </c>
      <c r="AJ1234" s="7">
        <f>IF(S1234&gt;0,RANK(S1234,(N1234:P1234,Q1234:AE1234)),0)</f>
        <v>3</v>
      </c>
      <c r="AK1234" s="2">
        <f t="shared" si="480"/>
        <v>0</v>
      </c>
      <c r="AL1234" s="2">
        <f t="shared" si="481"/>
        <v>0</v>
      </c>
      <c r="AM1234" s="2">
        <f t="shared" si="482"/>
        <v>0</v>
      </c>
      <c r="AN1234" s="2">
        <f t="shared" si="483"/>
        <v>4.1930116472545756E-2</v>
      </c>
      <c r="AP1234" t="s">
        <v>1261</v>
      </c>
      <c r="AQ1234" t="s">
        <v>2468</v>
      </c>
      <c r="AR1234">
        <v>1</v>
      </c>
      <c r="AT1234" s="104">
        <v>31</v>
      </c>
      <c r="AU1234" s="102">
        <v>127</v>
      </c>
      <c r="AV1234" s="108">
        <f t="shared" si="484"/>
        <v>31127</v>
      </c>
      <c r="AX1234" s="7" t="s">
        <v>538</v>
      </c>
    </row>
    <row r="1235" spans="1:50" hidden="1" outlineLevel="1">
      <c r="A1235" t="s">
        <v>653</v>
      </c>
      <c r="B1235" t="s">
        <v>2468</v>
      </c>
      <c r="C1235" s="1">
        <f t="shared" ref="C1235:C1264" si="485">SUM(N1235:AE1235)</f>
        <v>1848</v>
      </c>
      <c r="D1235" s="7">
        <f>RANK(N1235,(N1235:P1235,Q1235:AE1235))</f>
        <v>2</v>
      </c>
      <c r="E1235" s="7">
        <f>RANK(O1235,(N1235:P1235,Q1235:AE1235))</f>
        <v>1</v>
      </c>
      <c r="F1235" s="7">
        <f>IF(P1235&gt;0,RANK(P1235,(N1235:P1235,Q1235:AE1235)),0)</f>
        <v>0</v>
      </c>
      <c r="G1235" s="1">
        <f t="shared" ref="G1235:G1264" si="486">MAX(N1235:P1235)-LARGE(N1235:P1235,2)</f>
        <v>935</v>
      </c>
      <c r="H1235" s="2">
        <f t="shared" ref="H1235:H1264" si="487">G1235/C1235</f>
        <v>0.50595238095238093</v>
      </c>
      <c r="I1235" s="2"/>
      <c r="J1235" s="2">
        <f t="shared" ref="J1235:J1264" si="488">IF($C1235=0,"-",N1235/$C1235)</f>
        <v>0.22456709956709955</v>
      </c>
      <c r="K1235" s="2">
        <f t="shared" ref="K1235:K1264" si="489">IF($C1235=0,"-",O1235/$C1235)</f>
        <v>0.73051948051948057</v>
      </c>
      <c r="L1235" s="2">
        <f t="shared" ref="L1235:L1264" si="490">IF($C1235=0,"-",P1235/$C1235)</f>
        <v>0</v>
      </c>
      <c r="M1235" s="2">
        <f t="shared" ref="M1235:M1264" si="491">IF(C1235=0,"-",(1-J1235-K1235-L1235))</f>
        <v>4.4913419913419905E-2</v>
      </c>
      <c r="N1235" s="1">
        <v>415</v>
      </c>
      <c r="O1235" s="1">
        <v>1350</v>
      </c>
      <c r="S1235" s="1">
        <v>83</v>
      </c>
      <c r="AG1235" s="7">
        <f>IF(Q1235&gt;0,RANK(Q1235,(N1235:P1235,Q1235:AE1235)),0)</f>
        <v>0</v>
      </c>
      <c r="AH1235" s="7">
        <f>IF(R1235&gt;0,RANK(R1235,(N1235:P1235,Q1235:AE1235)),0)</f>
        <v>0</v>
      </c>
      <c r="AI1235" s="7">
        <f>IF(T1235&gt;0,RANK(T1235,(N1235:P1235,Q1235:AE1235)),0)</f>
        <v>0</v>
      </c>
      <c r="AJ1235" s="7">
        <f>IF(S1235&gt;0,RANK(S1235,(N1235:P1235,Q1235:AE1235)),0)</f>
        <v>3</v>
      </c>
      <c r="AK1235" s="2">
        <f t="shared" ref="AK1235:AK1264" si="492">IF($C1235=0,"-",Q1235/$C1235)</f>
        <v>0</v>
      </c>
      <c r="AL1235" s="2">
        <f t="shared" ref="AL1235:AL1264" si="493">IF($C1235=0,"-",R1235/$C1235)</f>
        <v>0</v>
      </c>
      <c r="AM1235" s="2">
        <f t="shared" ref="AM1235:AM1264" si="494">IF($C1235=0,"-",T1235/$C1235)</f>
        <v>0</v>
      </c>
      <c r="AN1235" s="2">
        <f t="shared" ref="AN1235:AN1264" si="495">IF($C1235=0,"-",S1235/$C1235)</f>
        <v>4.4913419913419912E-2</v>
      </c>
      <c r="AP1235" t="s">
        <v>653</v>
      </c>
      <c r="AQ1235" t="s">
        <v>2468</v>
      </c>
      <c r="AR1235">
        <v>3</v>
      </c>
      <c r="AT1235" s="104">
        <v>31</v>
      </c>
      <c r="AU1235" s="102">
        <v>129</v>
      </c>
      <c r="AV1235" s="108">
        <f t="shared" ref="AV1235:AV1263" si="496">AT1235*1000+AU1235</f>
        <v>31129</v>
      </c>
      <c r="AX1235" s="7" t="s">
        <v>538</v>
      </c>
    </row>
    <row r="1236" spans="1:50" hidden="1" outlineLevel="1">
      <c r="A1236" t="s">
        <v>654</v>
      </c>
      <c r="B1236" t="s">
        <v>2468</v>
      </c>
      <c r="C1236" s="1">
        <f t="shared" si="485"/>
        <v>4559</v>
      </c>
      <c r="D1236" s="7">
        <f>RANK(N1236,(N1236:P1236,Q1236:AE1236))</f>
        <v>2</v>
      </c>
      <c r="E1236" s="7">
        <f>RANK(O1236,(N1236:P1236,Q1236:AE1236))</f>
        <v>1</v>
      </c>
      <c r="F1236" s="7">
        <f>IF(P1236&gt;0,RANK(P1236,(N1236:P1236,Q1236:AE1236)),0)</f>
        <v>0</v>
      </c>
      <c r="G1236" s="1">
        <f t="shared" si="486"/>
        <v>1978</v>
      </c>
      <c r="H1236" s="2">
        <f t="shared" si="487"/>
        <v>0.4338670761131827</v>
      </c>
      <c r="I1236" s="2"/>
      <c r="J1236" s="2">
        <f t="shared" si="488"/>
        <v>0.25904803685018646</v>
      </c>
      <c r="K1236" s="2">
        <f t="shared" si="489"/>
        <v>0.69291511296336916</v>
      </c>
      <c r="L1236" s="2">
        <f t="shared" si="490"/>
        <v>0</v>
      </c>
      <c r="M1236" s="2">
        <f t="shared" si="491"/>
        <v>4.8036850186444435E-2</v>
      </c>
      <c r="N1236" s="1">
        <v>1181</v>
      </c>
      <c r="O1236" s="1">
        <v>3159</v>
      </c>
      <c r="S1236" s="1">
        <v>219</v>
      </c>
      <c r="AG1236" s="7">
        <f>IF(Q1236&gt;0,RANK(Q1236,(N1236:P1236,Q1236:AE1236)),0)</f>
        <v>0</v>
      </c>
      <c r="AH1236" s="7">
        <f>IF(R1236&gt;0,RANK(R1236,(N1236:P1236,Q1236:AE1236)),0)</f>
        <v>0</v>
      </c>
      <c r="AI1236" s="7">
        <f>IF(T1236&gt;0,RANK(T1236,(N1236:P1236,Q1236:AE1236)),0)</f>
        <v>0</v>
      </c>
      <c r="AJ1236" s="7">
        <f>IF(S1236&gt;0,RANK(S1236,(N1236:P1236,Q1236:AE1236)),0)</f>
        <v>3</v>
      </c>
      <c r="AK1236" s="2">
        <f t="shared" si="492"/>
        <v>0</v>
      </c>
      <c r="AL1236" s="2">
        <f t="shared" si="493"/>
        <v>0</v>
      </c>
      <c r="AM1236" s="2">
        <f t="shared" si="494"/>
        <v>0</v>
      </c>
      <c r="AN1236" s="2">
        <f t="shared" si="495"/>
        <v>4.8036850186444394E-2</v>
      </c>
      <c r="AP1236" t="s">
        <v>654</v>
      </c>
      <c r="AQ1236" t="s">
        <v>2468</v>
      </c>
      <c r="AR1236">
        <v>1</v>
      </c>
      <c r="AT1236" s="104">
        <v>31</v>
      </c>
      <c r="AU1236" s="102">
        <v>131</v>
      </c>
      <c r="AV1236" s="108">
        <f t="shared" si="496"/>
        <v>31131</v>
      </c>
      <c r="AX1236" s="7" t="s">
        <v>538</v>
      </c>
    </row>
    <row r="1237" spans="1:50" hidden="1" outlineLevel="1">
      <c r="A1237" t="s">
        <v>1007</v>
      </c>
      <c r="B1237" t="s">
        <v>2468</v>
      </c>
      <c r="C1237" s="1">
        <f t="shared" si="485"/>
        <v>1190</v>
      </c>
      <c r="D1237" s="7">
        <f>RANK(N1237,(N1237:P1237,Q1237:AE1237))</f>
        <v>2</v>
      </c>
      <c r="E1237" s="7">
        <f>RANK(O1237,(N1237:P1237,Q1237:AE1237))</f>
        <v>1</v>
      </c>
      <c r="F1237" s="7">
        <f>IF(P1237&gt;0,RANK(P1237,(N1237:P1237,Q1237:AE1237)),0)</f>
        <v>0</v>
      </c>
      <c r="G1237" s="1">
        <f t="shared" si="486"/>
        <v>402</v>
      </c>
      <c r="H1237" s="2">
        <f t="shared" si="487"/>
        <v>0.33781512605042019</v>
      </c>
      <c r="I1237" s="2"/>
      <c r="J1237" s="2">
        <f t="shared" si="488"/>
        <v>0.30168067226890755</v>
      </c>
      <c r="K1237" s="2">
        <f t="shared" si="489"/>
        <v>0.63949579831932768</v>
      </c>
      <c r="L1237" s="2">
        <f t="shared" si="490"/>
        <v>0</v>
      </c>
      <c r="M1237" s="2">
        <f t="shared" si="491"/>
        <v>5.8823529411764719E-2</v>
      </c>
      <c r="N1237" s="1">
        <v>359</v>
      </c>
      <c r="O1237" s="1">
        <v>761</v>
      </c>
      <c r="S1237" s="1">
        <v>70</v>
      </c>
      <c r="AG1237" s="7">
        <f>IF(Q1237&gt;0,RANK(Q1237,(N1237:P1237,Q1237:AE1237)),0)</f>
        <v>0</v>
      </c>
      <c r="AH1237" s="7">
        <f>IF(R1237&gt;0,RANK(R1237,(N1237:P1237,Q1237:AE1237)),0)</f>
        <v>0</v>
      </c>
      <c r="AI1237" s="7">
        <f>IF(T1237&gt;0,RANK(T1237,(N1237:P1237,Q1237:AE1237)),0)</f>
        <v>0</v>
      </c>
      <c r="AJ1237" s="7">
        <f>IF(S1237&gt;0,RANK(S1237,(N1237:P1237,Q1237:AE1237)),0)</f>
        <v>3</v>
      </c>
      <c r="AK1237" s="2">
        <f t="shared" si="492"/>
        <v>0</v>
      </c>
      <c r="AL1237" s="2">
        <f t="shared" si="493"/>
        <v>0</v>
      </c>
      <c r="AM1237" s="2">
        <f t="shared" si="494"/>
        <v>0</v>
      </c>
      <c r="AN1237" s="2">
        <f t="shared" si="495"/>
        <v>5.8823529411764705E-2</v>
      </c>
      <c r="AP1237" t="s">
        <v>1007</v>
      </c>
      <c r="AQ1237" t="s">
        <v>2468</v>
      </c>
      <c r="AR1237">
        <v>1</v>
      </c>
      <c r="AT1237" s="104">
        <v>31</v>
      </c>
      <c r="AU1237" s="102">
        <v>133</v>
      </c>
      <c r="AV1237" s="108">
        <f t="shared" si="496"/>
        <v>31133</v>
      </c>
      <c r="AX1237" s="7" t="s">
        <v>538</v>
      </c>
    </row>
    <row r="1238" spans="1:50" hidden="1" outlineLevel="1">
      <c r="A1238" t="s">
        <v>1572</v>
      </c>
      <c r="B1238" t="s">
        <v>2468</v>
      </c>
      <c r="C1238" s="1">
        <f t="shared" si="485"/>
        <v>1198</v>
      </c>
      <c r="D1238" s="7">
        <f>RANK(N1238,(N1238:P1238,Q1238:AE1238))</f>
        <v>2</v>
      </c>
      <c r="E1238" s="7">
        <f>RANK(O1238,(N1238:P1238,Q1238:AE1238))</f>
        <v>1</v>
      </c>
      <c r="F1238" s="7">
        <f>IF(P1238&gt;0,RANK(P1238,(N1238:P1238,Q1238:AE1238)),0)</f>
        <v>0</v>
      </c>
      <c r="G1238" s="1">
        <f t="shared" si="486"/>
        <v>710</v>
      </c>
      <c r="H1238" s="2">
        <f t="shared" si="487"/>
        <v>0.59265442404006674</v>
      </c>
      <c r="I1238" s="2"/>
      <c r="J1238" s="2">
        <f t="shared" si="488"/>
        <v>0.18030050083472454</v>
      </c>
      <c r="K1238" s="2">
        <f t="shared" si="489"/>
        <v>0.77295492487479134</v>
      </c>
      <c r="L1238" s="2">
        <f t="shared" si="490"/>
        <v>0</v>
      </c>
      <c r="M1238" s="2">
        <f t="shared" si="491"/>
        <v>4.6744574290484175E-2</v>
      </c>
      <c r="N1238" s="1">
        <v>216</v>
      </c>
      <c r="O1238" s="1">
        <v>926</v>
      </c>
      <c r="S1238" s="1">
        <v>56</v>
      </c>
      <c r="AG1238" s="7">
        <f>IF(Q1238&gt;0,RANK(Q1238,(N1238:P1238,Q1238:AE1238)),0)</f>
        <v>0</v>
      </c>
      <c r="AH1238" s="7">
        <f>IF(R1238&gt;0,RANK(R1238,(N1238:P1238,Q1238:AE1238)),0)</f>
        <v>0</v>
      </c>
      <c r="AI1238" s="7">
        <f>IF(T1238&gt;0,RANK(T1238,(N1238:P1238,Q1238:AE1238)),0)</f>
        <v>0</v>
      </c>
      <c r="AJ1238" s="7">
        <f>IF(S1238&gt;0,RANK(S1238,(N1238:P1238,Q1238:AE1238)),0)</f>
        <v>3</v>
      </c>
      <c r="AK1238" s="2">
        <f t="shared" si="492"/>
        <v>0</v>
      </c>
      <c r="AL1238" s="2">
        <f t="shared" si="493"/>
        <v>0</v>
      </c>
      <c r="AM1238" s="2">
        <f t="shared" si="494"/>
        <v>0</v>
      </c>
      <c r="AN1238" s="2">
        <f t="shared" si="495"/>
        <v>4.6744574290484141E-2</v>
      </c>
      <c r="AP1238" t="s">
        <v>1572</v>
      </c>
      <c r="AQ1238" t="s">
        <v>2468</v>
      </c>
      <c r="AR1238">
        <v>3</v>
      </c>
      <c r="AT1238" s="104">
        <v>31</v>
      </c>
      <c r="AU1238" s="102">
        <v>135</v>
      </c>
      <c r="AV1238" s="108">
        <f t="shared" si="496"/>
        <v>31135</v>
      </c>
      <c r="AX1238" s="7" t="s">
        <v>538</v>
      </c>
    </row>
    <row r="1239" spans="1:50" hidden="1" outlineLevel="1">
      <c r="A1239" t="s">
        <v>983</v>
      </c>
      <c r="B1239" t="s">
        <v>2468</v>
      </c>
      <c r="C1239" s="1">
        <f t="shared" si="485"/>
        <v>3370</v>
      </c>
      <c r="D1239" s="7">
        <f>RANK(N1239,(N1239:P1239,Q1239:AE1239))</f>
        <v>2</v>
      </c>
      <c r="E1239" s="7">
        <f>RANK(O1239,(N1239:P1239,Q1239:AE1239))</f>
        <v>1</v>
      </c>
      <c r="F1239" s="7">
        <f>IF(P1239&gt;0,RANK(P1239,(N1239:P1239,Q1239:AE1239)),0)</f>
        <v>0</v>
      </c>
      <c r="G1239" s="1">
        <f t="shared" si="486"/>
        <v>1954</v>
      </c>
      <c r="H1239" s="2">
        <f t="shared" si="487"/>
        <v>0.57982195845697326</v>
      </c>
      <c r="I1239" s="2"/>
      <c r="J1239" s="2">
        <f t="shared" si="488"/>
        <v>0.19287833827893175</v>
      </c>
      <c r="K1239" s="2">
        <f t="shared" si="489"/>
        <v>0.77270029673590501</v>
      </c>
      <c r="L1239" s="2">
        <f t="shared" si="490"/>
        <v>0</v>
      </c>
      <c r="M1239" s="2">
        <f t="shared" si="491"/>
        <v>3.4421364985163239E-2</v>
      </c>
      <c r="N1239" s="1">
        <v>650</v>
      </c>
      <c r="O1239" s="1">
        <v>2604</v>
      </c>
      <c r="S1239" s="1">
        <v>116</v>
      </c>
      <c r="AG1239" s="7">
        <f>IF(Q1239&gt;0,RANK(Q1239,(N1239:P1239,Q1239:AE1239)),0)</f>
        <v>0</v>
      </c>
      <c r="AH1239" s="7">
        <f>IF(R1239&gt;0,RANK(R1239,(N1239:P1239,Q1239:AE1239)),0)</f>
        <v>0</v>
      </c>
      <c r="AI1239" s="7">
        <f>IF(T1239&gt;0,RANK(T1239,(N1239:P1239,Q1239:AE1239)),0)</f>
        <v>0</v>
      </c>
      <c r="AJ1239" s="7">
        <f>IF(S1239&gt;0,RANK(S1239,(N1239:P1239,Q1239:AE1239)),0)</f>
        <v>3</v>
      </c>
      <c r="AK1239" s="2">
        <f t="shared" si="492"/>
        <v>0</v>
      </c>
      <c r="AL1239" s="2">
        <f t="shared" si="493"/>
        <v>0</v>
      </c>
      <c r="AM1239" s="2">
        <f t="shared" si="494"/>
        <v>0</v>
      </c>
      <c r="AN1239" s="2">
        <f t="shared" si="495"/>
        <v>3.4421364985163204E-2</v>
      </c>
      <c r="AP1239" t="s">
        <v>983</v>
      </c>
      <c r="AQ1239" t="s">
        <v>2468</v>
      </c>
      <c r="AR1239">
        <v>3</v>
      </c>
      <c r="AT1239" s="104">
        <v>31</v>
      </c>
      <c r="AU1239" s="102">
        <v>137</v>
      </c>
      <c r="AV1239" s="108">
        <f t="shared" si="496"/>
        <v>31137</v>
      </c>
      <c r="AX1239" s="7" t="s">
        <v>538</v>
      </c>
    </row>
    <row r="1240" spans="1:50" hidden="1" outlineLevel="1">
      <c r="A1240" t="s">
        <v>2859</v>
      </c>
      <c r="B1240" t="s">
        <v>2468</v>
      </c>
      <c r="C1240" s="1">
        <f t="shared" si="485"/>
        <v>2256</v>
      </c>
      <c r="D1240" s="7">
        <f>RANK(N1240,(N1240:P1240,Q1240:AE1240))</f>
        <v>2</v>
      </c>
      <c r="E1240" s="7">
        <f>RANK(O1240,(N1240:P1240,Q1240:AE1240))</f>
        <v>1</v>
      </c>
      <c r="F1240" s="7">
        <f>IF(P1240&gt;0,RANK(P1240,(N1240:P1240,Q1240:AE1240)),0)</f>
        <v>0</v>
      </c>
      <c r="G1240" s="1">
        <f t="shared" si="486"/>
        <v>1482</v>
      </c>
      <c r="H1240" s="2">
        <f t="shared" si="487"/>
        <v>0.65691489361702127</v>
      </c>
      <c r="I1240" s="2"/>
      <c r="J1240" s="2">
        <f t="shared" si="488"/>
        <v>0.14361702127659576</v>
      </c>
      <c r="K1240" s="2">
        <f t="shared" si="489"/>
        <v>0.80053191489361697</v>
      </c>
      <c r="L1240" s="2">
        <f t="shared" si="490"/>
        <v>0</v>
      </c>
      <c r="M1240" s="2">
        <f t="shared" si="491"/>
        <v>5.5851063829787329E-2</v>
      </c>
      <c r="N1240" s="1">
        <v>324</v>
      </c>
      <c r="O1240" s="1">
        <v>1806</v>
      </c>
      <c r="S1240" s="1">
        <v>126</v>
      </c>
      <c r="AG1240" s="7">
        <f>IF(Q1240&gt;0,RANK(Q1240,(N1240:P1240,Q1240:AE1240)),0)</f>
        <v>0</v>
      </c>
      <c r="AH1240" s="7">
        <f>IF(R1240&gt;0,RANK(R1240,(N1240:P1240,Q1240:AE1240)),0)</f>
        <v>0</v>
      </c>
      <c r="AI1240" s="7">
        <f>IF(T1240&gt;0,RANK(T1240,(N1240:P1240,Q1240:AE1240)),0)</f>
        <v>0</v>
      </c>
      <c r="AJ1240" s="7">
        <f>IF(S1240&gt;0,RANK(S1240,(N1240:P1240,Q1240:AE1240)),0)</f>
        <v>3</v>
      </c>
      <c r="AK1240" s="2">
        <f t="shared" si="492"/>
        <v>0</v>
      </c>
      <c r="AL1240" s="2">
        <f t="shared" si="493"/>
        <v>0</v>
      </c>
      <c r="AM1240" s="2">
        <f t="shared" si="494"/>
        <v>0</v>
      </c>
      <c r="AN1240" s="2">
        <f t="shared" si="495"/>
        <v>5.5851063829787231E-2</v>
      </c>
      <c r="AP1240" t="s">
        <v>2859</v>
      </c>
      <c r="AQ1240" t="s">
        <v>2468</v>
      </c>
      <c r="AR1240">
        <v>3</v>
      </c>
      <c r="AT1240" s="104">
        <v>31</v>
      </c>
      <c r="AU1240" s="102">
        <v>139</v>
      </c>
      <c r="AV1240" s="108">
        <f t="shared" si="496"/>
        <v>31139</v>
      </c>
      <c r="AX1240" s="7" t="s">
        <v>538</v>
      </c>
    </row>
    <row r="1241" spans="1:50" hidden="1" outlineLevel="1">
      <c r="A1241" t="s">
        <v>1920</v>
      </c>
      <c r="B1241" t="s">
        <v>2468</v>
      </c>
      <c r="C1241" s="1">
        <f t="shared" si="485"/>
        <v>9920</v>
      </c>
      <c r="D1241" s="7">
        <f>RANK(N1241,(N1241:P1241,Q1241:AE1241))</f>
        <v>2</v>
      </c>
      <c r="E1241" s="7">
        <f>RANK(O1241,(N1241:P1241,Q1241:AE1241))</f>
        <v>1</v>
      </c>
      <c r="F1241" s="7">
        <f>IF(P1241&gt;0,RANK(P1241,(N1241:P1241,Q1241:AE1241)),0)</f>
        <v>0</v>
      </c>
      <c r="G1241" s="1">
        <f t="shared" si="486"/>
        <v>6086</v>
      </c>
      <c r="H1241" s="2">
        <f t="shared" si="487"/>
        <v>0.61350806451612905</v>
      </c>
      <c r="I1241" s="2"/>
      <c r="J1241" s="2">
        <f t="shared" si="488"/>
        <v>0.17721774193548387</v>
      </c>
      <c r="K1241" s="2">
        <f t="shared" si="489"/>
        <v>0.79072580645161294</v>
      </c>
      <c r="L1241" s="2">
        <f t="shared" si="490"/>
        <v>0</v>
      </c>
      <c r="M1241" s="2">
        <f t="shared" si="491"/>
        <v>3.2056451612903158E-2</v>
      </c>
      <c r="N1241" s="1">
        <v>1758</v>
      </c>
      <c r="O1241" s="1">
        <v>7844</v>
      </c>
      <c r="S1241" s="1">
        <v>318</v>
      </c>
      <c r="AG1241" s="7">
        <f>IF(Q1241&gt;0,RANK(Q1241,(N1241:P1241,Q1241:AE1241)),0)</f>
        <v>0</v>
      </c>
      <c r="AH1241" s="7">
        <f>IF(R1241&gt;0,RANK(R1241,(N1241:P1241,Q1241:AE1241)),0)</f>
        <v>0</v>
      </c>
      <c r="AI1241" s="7">
        <f>IF(T1241&gt;0,RANK(T1241,(N1241:P1241,Q1241:AE1241)),0)</f>
        <v>0</v>
      </c>
      <c r="AJ1241" s="7">
        <f>IF(S1241&gt;0,RANK(S1241,(N1241:P1241,Q1241:AE1241)),0)</f>
        <v>3</v>
      </c>
      <c r="AK1241" s="2">
        <f t="shared" si="492"/>
        <v>0</v>
      </c>
      <c r="AL1241" s="2">
        <f t="shared" si="493"/>
        <v>0</v>
      </c>
      <c r="AM1241" s="2">
        <f t="shared" si="494"/>
        <v>0</v>
      </c>
      <c r="AN1241" s="2">
        <f t="shared" si="495"/>
        <v>3.2056451612903228E-2</v>
      </c>
      <c r="AP1241" t="s">
        <v>1920</v>
      </c>
      <c r="AQ1241" t="s">
        <v>2468</v>
      </c>
      <c r="AR1241">
        <v>3</v>
      </c>
      <c r="AT1241" s="104">
        <v>31</v>
      </c>
      <c r="AU1241" s="102">
        <v>141</v>
      </c>
      <c r="AV1241" s="108">
        <f t="shared" si="496"/>
        <v>31141</v>
      </c>
      <c r="AX1241" s="7" t="s">
        <v>538</v>
      </c>
    </row>
    <row r="1242" spans="1:50" hidden="1" outlineLevel="1">
      <c r="A1242" t="s">
        <v>1579</v>
      </c>
      <c r="B1242" t="s">
        <v>2468</v>
      </c>
      <c r="C1242" s="1">
        <f t="shared" si="485"/>
        <v>2044</v>
      </c>
      <c r="D1242" s="7">
        <f>RANK(N1242,(N1242:P1242,Q1242:AE1242))</f>
        <v>2</v>
      </c>
      <c r="E1242" s="7">
        <f>RANK(O1242,(N1242:P1242,Q1242:AE1242))</f>
        <v>1</v>
      </c>
      <c r="F1242" s="7">
        <f>IF(P1242&gt;0,RANK(P1242,(N1242:P1242,Q1242:AE1242)),0)</f>
        <v>0</v>
      </c>
      <c r="G1242" s="1">
        <f t="shared" si="486"/>
        <v>1012</v>
      </c>
      <c r="H1242" s="2">
        <f t="shared" si="487"/>
        <v>0.49510763209393344</v>
      </c>
      <c r="I1242" s="2"/>
      <c r="J1242" s="2">
        <f t="shared" si="488"/>
        <v>0.23238747553816047</v>
      </c>
      <c r="K1242" s="2">
        <f t="shared" si="489"/>
        <v>0.72749510763209391</v>
      </c>
      <c r="L1242" s="2">
        <f t="shared" si="490"/>
        <v>0</v>
      </c>
      <c r="M1242" s="2">
        <f t="shared" si="491"/>
        <v>4.0117416829745567E-2</v>
      </c>
      <c r="N1242" s="1">
        <v>475</v>
      </c>
      <c r="O1242" s="1">
        <v>1487</v>
      </c>
      <c r="S1242" s="1">
        <v>82</v>
      </c>
      <c r="AG1242" s="7">
        <f>IF(Q1242&gt;0,RANK(Q1242,(N1242:P1242,Q1242:AE1242)),0)</f>
        <v>0</v>
      </c>
      <c r="AH1242" s="7">
        <f>IF(R1242&gt;0,RANK(R1242,(N1242:P1242,Q1242:AE1242)),0)</f>
        <v>0</v>
      </c>
      <c r="AI1242" s="7">
        <f>IF(T1242&gt;0,RANK(T1242,(N1242:P1242,Q1242:AE1242)),0)</f>
        <v>0</v>
      </c>
      <c r="AJ1242" s="7">
        <f>IF(S1242&gt;0,RANK(S1242,(N1242:P1242,Q1242:AE1242)),0)</f>
        <v>3</v>
      </c>
      <c r="AK1242" s="2">
        <f t="shared" si="492"/>
        <v>0</v>
      </c>
      <c r="AL1242" s="2">
        <f t="shared" si="493"/>
        <v>0</v>
      </c>
      <c r="AM1242" s="2">
        <f t="shared" si="494"/>
        <v>0</v>
      </c>
      <c r="AN1242" s="2">
        <f t="shared" si="495"/>
        <v>4.0117416829745595E-2</v>
      </c>
      <c r="AP1242" t="s">
        <v>1579</v>
      </c>
      <c r="AQ1242" t="s">
        <v>2468</v>
      </c>
      <c r="AR1242">
        <v>3</v>
      </c>
      <c r="AT1242" s="104">
        <v>31</v>
      </c>
      <c r="AU1242" s="102">
        <v>143</v>
      </c>
      <c r="AV1242" s="108">
        <f t="shared" si="496"/>
        <v>31143</v>
      </c>
      <c r="AX1242" s="7" t="s">
        <v>538</v>
      </c>
    </row>
    <row r="1243" spans="1:50" hidden="1" outlineLevel="1">
      <c r="A1243" t="s">
        <v>2783</v>
      </c>
      <c r="B1243" t="s">
        <v>2468</v>
      </c>
      <c r="C1243" s="1">
        <f t="shared" si="485"/>
        <v>3674</v>
      </c>
      <c r="D1243" s="7">
        <f>RANK(N1243,(N1243:P1243,Q1243:AE1243))</f>
        <v>2</v>
      </c>
      <c r="E1243" s="7">
        <f>RANK(O1243,(N1243:P1243,Q1243:AE1243))</f>
        <v>1</v>
      </c>
      <c r="F1243" s="7">
        <f>IF(P1243&gt;0,RANK(P1243,(N1243:P1243,Q1243:AE1243)),0)</f>
        <v>0</v>
      </c>
      <c r="G1243" s="1">
        <f t="shared" si="486"/>
        <v>2073</v>
      </c>
      <c r="H1243" s="2">
        <f t="shared" si="487"/>
        <v>0.5642351660315732</v>
      </c>
      <c r="I1243" s="2"/>
      <c r="J1243" s="2">
        <f t="shared" si="488"/>
        <v>0.19569951007076755</v>
      </c>
      <c r="K1243" s="2">
        <f t="shared" si="489"/>
        <v>0.75993467610234078</v>
      </c>
      <c r="L1243" s="2">
        <f t="shared" si="490"/>
        <v>0</v>
      </c>
      <c r="M1243" s="2">
        <f t="shared" si="491"/>
        <v>4.4365813826891642E-2</v>
      </c>
      <c r="N1243" s="1">
        <v>719</v>
      </c>
      <c r="O1243" s="1">
        <v>2792</v>
      </c>
      <c r="S1243" s="1">
        <v>163</v>
      </c>
      <c r="AG1243" s="7">
        <f>IF(Q1243&gt;0,RANK(Q1243,(N1243:P1243,Q1243:AE1243)),0)</f>
        <v>0</v>
      </c>
      <c r="AH1243" s="7">
        <f>IF(R1243&gt;0,RANK(R1243,(N1243:P1243,Q1243:AE1243)),0)</f>
        <v>0</v>
      </c>
      <c r="AI1243" s="7">
        <f>IF(T1243&gt;0,RANK(T1243,(N1243:P1243,Q1243:AE1243)),0)</f>
        <v>0</v>
      </c>
      <c r="AJ1243" s="7">
        <f>IF(S1243&gt;0,RANK(S1243,(N1243:P1243,Q1243:AE1243)),0)</f>
        <v>3</v>
      </c>
      <c r="AK1243" s="2">
        <f t="shared" si="492"/>
        <v>0</v>
      </c>
      <c r="AL1243" s="2">
        <f t="shared" si="493"/>
        <v>0</v>
      </c>
      <c r="AM1243" s="2">
        <f t="shared" si="494"/>
        <v>0</v>
      </c>
      <c r="AN1243" s="2">
        <f t="shared" si="495"/>
        <v>4.436581382689167E-2</v>
      </c>
      <c r="AP1243" t="s">
        <v>2783</v>
      </c>
      <c r="AQ1243" t="s">
        <v>2468</v>
      </c>
      <c r="AR1243">
        <v>3</v>
      </c>
      <c r="AT1243" s="104">
        <v>31</v>
      </c>
      <c r="AU1243" s="102">
        <v>145</v>
      </c>
      <c r="AV1243" s="108">
        <f t="shared" si="496"/>
        <v>31145</v>
      </c>
      <c r="AX1243" s="7" t="s">
        <v>538</v>
      </c>
    </row>
    <row r="1244" spans="1:50" hidden="1" outlineLevel="1">
      <c r="A1244" t="s">
        <v>584</v>
      </c>
      <c r="B1244" t="s">
        <v>2468</v>
      </c>
      <c r="C1244" s="1">
        <f t="shared" si="485"/>
        <v>3134</v>
      </c>
      <c r="D1244" s="7">
        <f>RANK(N1244,(N1244:P1244,Q1244:AE1244))</f>
        <v>2</v>
      </c>
      <c r="E1244" s="7">
        <f>RANK(O1244,(N1244:P1244,Q1244:AE1244))</f>
        <v>1</v>
      </c>
      <c r="F1244" s="7">
        <f>IF(P1244&gt;0,RANK(P1244,(N1244:P1244,Q1244:AE1244)),0)</f>
        <v>0</v>
      </c>
      <c r="G1244" s="1">
        <f t="shared" si="486"/>
        <v>1529</v>
      </c>
      <c r="H1244" s="2">
        <f t="shared" si="487"/>
        <v>0.48787492022973833</v>
      </c>
      <c r="I1244" s="2"/>
      <c r="J1244" s="2">
        <f t="shared" si="488"/>
        <v>0.22718570516911296</v>
      </c>
      <c r="K1244" s="2">
        <f t="shared" si="489"/>
        <v>0.71506062539885129</v>
      </c>
      <c r="L1244" s="2">
        <f t="shared" si="490"/>
        <v>0</v>
      </c>
      <c r="M1244" s="2">
        <f t="shared" si="491"/>
        <v>5.7753669432035748E-2</v>
      </c>
      <c r="N1244" s="1">
        <v>712</v>
      </c>
      <c r="O1244" s="1">
        <v>2241</v>
      </c>
      <c r="S1244" s="1">
        <v>181</v>
      </c>
      <c r="AG1244" s="7">
        <f>IF(Q1244&gt;0,RANK(Q1244,(N1244:P1244,Q1244:AE1244)),0)</f>
        <v>0</v>
      </c>
      <c r="AH1244" s="7">
        <f>IF(R1244&gt;0,RANK(R1244,(N1244:P1244,Q1244:AE1244)),0)</f>
        <v>0</v>
      </c>
      <c r="AI1244" s="7">
        <f>IF(T1244&gt;0,RANK(T1244,(N1244:P1244,Q1244:AE1244)),0)</f>
        <v>0</v>
      </c>
      <c r="AJ1244" s="7">
        <f>IF(S1244&gt;0,RANK(S1244,(N1244:P1244,Q1244:AE1244)),0)</f>
        <v>3</v>
      </c>
      <c r="AK1244" s="2">
        <f t="shared" si="492"/>
        <v>0</v>
      </c>
      <c r="AL1244" s="2">
        <f t="shared" si="493"/>
        <v>0</v>
      </c>
      <c r="AM1244" s="2">
        <f t="shared" si="494"/>
        <v>0</v>
      </c>
      <c r="AN1244" s="2">
        <f t="shared" si="495"/>
        <v>5.7753669432035734E-2</v>
      </c>
      <c r="AP1244" t="s">
        <v>584</v>
      </c>
      <c r="AQ1244" t="s">
        <v>2468</v>
      </c>
      <c r="AR1244">
        <v>1</v>
      </c>
      <c r="AT1244" s="104">
        <v>31</v>
      </c>
      <c r="AU1244" s="102">
        <v>147</v>
      </c>
      <c r="AV1244" s="108">
        <f t="shared" si="496"/>
        <v>31147</v>
      </c>
      <c r="AX1244" s="7" t="s">
        <v>538</v>
      </c>
    </row>
    <row r="1245" spans="1:50" hidden="1" outlineLevel="1">
      <c r="A1245" t="s">
        <v>1814</v>
      </c>
      <c r="B1245" t="s">
        <v>2468</v>
      </c>
      <c r="C1245" s="1">
        <f t="shared" si="485"/>
        <v>782</v>
      </c>
      <c r="D1245" s="7">
        <f>RANK(N1245,(N1245:P1245,Q1245:AE1245))</f>
        <v>2</v>
      </c>
      <c r="E1245" s="7">
        <f>RANK(O1245,(N1245:P1245,Q1245:AE1245))</f>
        <v>1</v>
      </c>
      <c r="F1245" s="7">
        <f>IF(P1245&gt;0,RANK(P1245,(N1245:P1245,Q1245:AE1245)),0)</f>
        <v>0</v>
      </c>
      <c r="G1245" s="1">
        <f t="shared" si="486"/>
        <v>250</v>
      </c>
      <c r="H1245" s="2">
        <f t="shared" si="487"/>
        <v>0.31969309462915602</v>
      </c>
      <c r="I1245" s="2"/>
      <c r="J1245" s="2">
        <f t="shared" si="488"/>
        <v>0.32480818414322249</v>
      </c>
      <c r="K1245" s="2">
        <f t="shared" si="489"/>
        <v>0.64450127877237851</v>
      </c>
      <c r="L1245" s="2">
        <f t="shared" si="490"/>
        <v>0</v>
      </c>
      <c r="M1245" s="2">
        <f t="shared" si="491"/>
        <v>3.0690537084399061E-2</v>
      </c>
      <c r="N1245" s="1">
        <v>254</v>
      </c>
      <c r="O1245" s="1">
        <v>504</v>
      </c>
      <c r="S1245" s="1">
        <v>24</v>
      </c>
      <c r="AG1245" s="7">
        <f>IF(Q1245&gt;0,RANK(Q1245,(N1245:P1245,Q1245:AE1245)),0)</f>
        <v>0</v>
      </c>
      <c r="AH1245" s="7">
        <f>IF(R1245&gt;0,RANK(R1245,(N1245:P1245,Q1245:AE1245)),0)</f>
        <v>0</v>
      </c>
      <c r="AI1245" s="7">
        <f>IF(T1245&gt;0,RANK(T1245,(N1245:P1245,Q1245:AE1245)),0)</f>
        <v>0</v>
      </c>
      <c r="AJ1245" s="7">
        <f>IF(S1245&gt;0,RANK(S1245,(N1245:P1245,Q1245:AE1245)),0)</f>
        <v>3</v>
      </c>
      <c r="AK1245" s="2">
        <f t="shared" si="492"/>
        <v>0</v>
      </c>
      <c r="AL1245" s="2">
        <f t="shared" si="493"/>
        <v>0</v>
      </c>
      <c r="AM1245" s="2">
        <f t="shared" si="494"/>
        <v>0</v>
      </c>
      <c r="AN1245" s="2">
        <f t="shared" si="495"/>
        <v>3.0690537084398978E-2</v>
      </c>
      <c r="AP1245" t="s">
        <v>1814</v>
      </c>
      <c r="AQ1245" t="s">
        <v>2468</v>
      </c>
      <c r="AR1245">
        <v>3</v>
      </c>
      <c r="AT1245" s="104">
        <v>31</v>
      </c>
      <c r="AU1245" s="102">
        <v>149</v>
      </c>
      <c r="AV1245" s="108">
        <f t="shared" si="496"/>
        <v>31149</v>
      </c>
      <c r="AX1245" s="7" t="s">
        <v>538</v>
      </c>
    </row>
    <row r="1246" spans="1:50" hidden="1" outlineLevel="1">
      <c r="A1246" t="s">
        <v>1747</v>
      </c>
      <c r="B1246" t="s">
        <v>2468</v>
      </c>
      <c r="C1246" s="1">
        <f t="shared" si="485"/>
        <v>4108</v>
      </c>
      <c r="D1246" s="7">
        <f>RANK(N1246,(N1246:P1246,Q1246:AE1246))</f>
        <v>2</v>
      </c>
      <c r="E1246" s="7">
        <f>RANK(O1246,(N1246:P1246,Q1246:AE1246))</f>
        <v>1</v>
      </c>
      <c r="F1246" s="7">
        <f>IF(P1246&gt;0,RANK(P1246,(N1246:P1246,Q1246:AE1246)),0)</f>
        <v>0</v>
      </c>
      <c r="G1246" s="1">
        <f t="shared" si="486"/>
        <v>941</v>
      </c>
      <c r="H1246" s="2">
        <f t="shared" si="487"/>
        <v>0.22906523855890945</v>
      </c>
      <c r="I1246" s="2"/>
      <c r="J1246" s="2">
        <f t="shared" si="488"/>
        <v>0.35783836416747811</v>
      </c>
      <c r="K1246" s="2">
        <f t="shared" si="489"/>
        <v>0.58690360272638753</v>
      </c>
      <c r="L1246" s="2">
        <f t="shared" si="490"/>
        <v>0</v>
      </c>
      <c r="M1246" s="2">
        <f t="shared" si="491"/>
        <v>5.5258033106134419E-2</v>
      </c>
      <c r="N1246" s="1">
        <v>1470</v>
      </c>
      <c r="O1246" s="1">
        <v>2411</v>
      </c>
      <c r="S1246" s="1">
        <v>227</v>
      </c>
      <c r="AG1246" s="7">
        <f>IF(Q1246&gt;0,RANK(Q1246,(N1246:P1246,Q1246:AE1246)),0)</f>
        <v>0</v>
      </c>
      <c r="AH1246" s="7">
        <f>IF(R1246&gt;0,RANK(R1246,(N1246:P1246,Q1246:AE1246)),0)</f>
        <v>0</v>
      </c>
      <c r="AI1246" s="7">
        <f>IF(T1246&gt;0,RANK(T1246,(N1246:P1246,Q1246:AE1246)),0)</f>
        <v>0</v>
      </c>
      <c r="AJ1246" s="7">
        <f>IF(S1246&gt;0,RANK(S1246,(N1246:P1246,Q1246:AE1246)),0)</f>
        <v>3</v>
      </c>
      <c r="AK1246" s="2">
        <f t="shared" si="492"/>
        <v>0</v>
      </c>
      <c r="AL1246" s="2">
        <f t="shared" si="493"/>
        <v>0</v>
      </c>
      <c r="AM1246" s="2">
        <f t="shared" si="494"/>
        <v>0</v>
      </c>
      <c r="AN1246" s="2">
        <f t="shared" si="495"/>
        <v>5.525803310613437E-2</v>
      </c>
      <c r="AP1246" t="s">
        <v>1747</v>
      </c>
      <c r="AQ1246" t="s">
        <v>2468</v>
      </c>
      <c r="AR1246">
        <v>1</v>
      </c>
      <c r="AT1246" s="104">
        <v>31</v>
      </c>
      <c r="AU1246" s="102">
        <v>151</v>
      </c>
      <c r="AV1246" s="108">
        <f t="shared" si="496"/>
        <v>31151</v>
      </c>
      <c r="AX1246" s="7" t="s">
        <v>538</v>
      </c>
    </row>
    <row r="1247" spans="1:50" hidden="1" outlineLevel="1">
      <c r="A1247" t="s">
        <v>1464</v>
      </c>
      <c r="B1247" t="s">
        <v>2468</v>
      </c>
      <c r="C1247" s="1">
        <f t="shared" si="485"/>
        <v>28801</v>
      </c>
      <c r="D1247" s="7">
        <f>RANK(N1247,(N1247:P1247,Q1247:AE1247))</f>
        <v>2</v>
      </c>
      <c r="E1247" s="7">
        <f>RANK(O1247,(N1247:P1247,Q1247:AE1247))</f>
        <v>1</v>
      </c>
      <c r="F1247" s="7">
        <f>IF(P1247&gt;0,RANK(P1247,(N1247:P1247,Q1247:AE1247)),0)</f>
        <v>0</v>
      </c>
      <c r="G1247" s="1">
        <f t="shared" si="486"/>
        <v>12721</v>
      </c>
      <c r="H1247" s="2">
        <f t="shared" si="487"/>
        <v>0.44168605256761917</v>
      </c>
      <c r="I1247" s="2"/>
      <c r="J1247" s="2">
        <f t="shared" si="488"/>
        <v>0.26669212874552967</v>
      </c>
      <c r="K1247" s="2">
        <f t="shared" si="489"/>
        <v>0.70837818131314889</v>
      </c>
      <c r="L1247" s="2">
        <f t="shared" si="490"/>
        <v>0</v>
      </c>
      <c r="M1247" s="2">
        <f t="shared" si="491"/>
        <v>2.4929689941321387E-2</v>
      </c>
      <c r="N1247" s="1">
        <v>7681</v>
      </c>
      <c r="O1247" s="1">
        <v>20402</v>
      </c>
      <c r="S1247" s="1">
        <v>718</v>
      </c>
      <c r="AG1247" s="7">
        <f>IF(Q1247&gt;0,RANK(Q1247,(N1247:P1247,Q1247:AE1247)),0)</f>
        <v>0</v>
      </c>
      <c r="AH1247" s="7">
        <f>IF(R1247&gt;0,RANK(R1247,(N1247:P1247,Q1247:AE1247)),0)</f>
        <v>0</v>
      </c>
      <c r="AI1247" s="7">
        <f>IF(T1247&gt;0,RANK(T1247,(N1247:P1247,Q1247:AE1247)),0)</f>
        <v>0</v>
      </c>
      <c r="AJ1247" s="7">
        <f>IF(S1247&gt;0,RANK(S1247,(N1247:P1247,Q1247:AE1247)),0)</f>
        <v>3</v>
      </c>
      <c r="AK1247" s="2">
        <f t="shared" si="492"/>
        <v>0</v>
      </c>
      <c r="AL1247" s="2">
        <f t="shared" si="493"/>
        <v>0</v>
      </c>
      <c r="AM1247" s="2">
        <f t="shared" si="494"/>
        <v>0</v>
      </c>
      <c r="AN1247" s="2">
        <f t="shared" si="495"/>
        <v>2.4929689941321481E-2</v>
      </c>
      <c r="AP1247" t="s">
        <v>1464</v>
      </c>
      <c r="AQ1247" t="s">
        <v>2468</v>
      </c>
      <c r="AR1247">
        <v>2</v>
      </c>
      <c r="AT1247" s="104">
        <v>31</v>
      </c>
      <c r="AU1247" s="102">
        <v>153</v>
      </c>
      <c r="AV1247" s="108">
        <f t="shared" si="496"/>
        <v>31153</v>
      </c>
      <c r="AX1247" s="7" t="s">
        <v>538</v>
      </c>
    </row>
    <row r="1248" spans="1:50" hidden="1" outlineLevel="1">
      <c r="A1248" t="s">
        <v>2195</v>
      </c>
      <c r="B1248" t="s">
        <v>2468</v>
      </c>
      <c r="C1248" s="1">
        <f t="shared" si="485"/>
        <v>6900</v>
      </c>
      <c r="D1248" s="7">
        <f>RANK(N1248,(N1248:P1248,Q1248:AE1248))</f>
        <v>2</v>
      </c>
      <c r="E1248" s="7">
        <f>RANK(O1248,(N1248:P1248,Q1248:AE1248))</f>
        <v>1</v>
      </c>
      <c r="F1248" s="7">
        <f>IF(P1248&gt;0,RANK(P1248,(N1248:P1248,Q1248:AE1248)),0)</f>
        <v>0</v>
      </c>
      <c r="G1248" s="1">
        <f t="shared" si="486"/>
        <v>2632</v>
      </c>
      <c r="H1248" s="2">
        <f t="shared" si="487"/>
        <v>0.38144927536231882</v>
      </c>
      <c r="I1248" s="2"/>
      <c r="J1248" s="2">
        <f t="shared" si="488"/>
        <v>0.28652173913043477</v>
      </c>
      <c r="K1248" s="2">
        <f t="shared" si="489"/>
        <v>0.66797101449275365</v>
      </c>
      <c r="L1248" s="2">
        <f t="shared" si="490"/>
        <v>0</v>
      </c>
      <c r="M1248" s="2">
        <f t="shared" si="491"/>
        <v>4.5507246376811583E-2</v>
      </c>
      <c r="N1248" s="1">
        <v>1977</v>
      </c>
      <c r="O1248" s="1">
        <v>4609</v>
      </c>
      <c r="S1248" s="1">
        <v>314</v>
      </c>
      <c r="AG1248" s="7">
        <f>IF(Q1248&gt;0,RANK(Q1248,(N1248:P1248,Q1248:AE1248)),0)</f>
        <v>0</v>
      </c>
      <c r="AH1248" s="7">
        <f>IF(R1248&gt;0,RANK(R1248,(N1248:P1248,Q1248:AE1248)),0)</f>
        <v>0</v>
      </c>
      <c r="AI1248" s="7">
        <f>IF(T1248&gt;0,RANK(T1248,(N1248:P1248,Q1248:AE1248)),0)</f>
        <v>0</v>
      </c>
      <c r="AJ1248" s="7">
        <f>IF(S1248&gt;0,RANK(S1248,(N1248:P1248,Q1248:AE1248)),0)</f>
        <v>3</v>
      </c>
      <c r="AK1248" s="2">
        <f t="shared" si="492"/>
        <v>0</v>
      </c>
      <c r="AL1248" s="2">
        <f t="shared" si="493"/>
        <v>0</v>
      </c>
      <c r="AM1248" s="2">
        <f t="shared" si="494"/>
        <v>0</v>
      </c>
      <c r="AN1248" s="2">
        <f t="shared" si="495"/>
        <v>4.5507246376811597E-2</v>
      </c>
      <c r="AP1248" t="s">
        <v>2195</v>
      </c>
      <c r="AQ1248" t="s">
        <v>2468</v>
      </c>
      <c r="AR1248">
        <v>1</v>
      </c>
      <c r="AT1248" s="104">
        <v>31</v>
      </c>
      <c r="AU1248" s="102">
        <v>155</v>
      </c>
      <c r="AV1248" s="108">
        <f t="shared" si="496"/>
        <v>31155</v>
      </c>
      <c r="AX1248" s="7" t="s">
        <v>538</v>
      </c>
    </row>
    <row r="1249" spans="1:50" hidden="1" outlineLevel="1">
      <c r="A1249" t="s">
        <v>2634</v>
      </c>
      <c r="B1249" t="s">
        <v>2468</v>
      </c>
      <c r="C1249" s="1">
        <f t="shared" si="485"/>
        <v>8804</v>
      </c>
      <c r="D1249" s="7">
        <f>RANK(N1249,(N1249:P1249,Q1249:AE1249))</f>
        <v>2</v>
      </c>
      <c r="E1249" s="7">
        <f>RANK(O1249,(N1249:P1249,Q1249:AE1249))</f>
        <v>1</v>
      </c>
      <c r="F1249" s="7">
        <f>IF(P1249&gt;0,RANK(P1249,(N1249:P1249,Q1249:AE1249)),0)</f>
        <v>0</v>
      </c>
      <c r="G1249" s="1">
        <f t="shared" si="486"/>
        <v>5334</v>
      </c>
      <c r="H1249" s="2">
        <f t="shared" si="487"/>
        <v>0.60586097228532487</v>
      </c>
      <c r="I1249" s="2"/>
      <c r="J1249" s="2">
        <f t="shared" si="488"/>
        <v>0.18196274420717856</v>
      </c>
      <c r="K1249" s="2">
        <f t="shared" si="489"/>
        <v>0.78782371649250338</v>
      </c>
      <c r="L1249" s="2">
        <f t="shared" si="490"/>
        <v>0</v>
      </c>
      <c r="M1249" s="2">
        <f t="shared" si="491"/>
        <v>3.0213539300318115E-2</v>
      </c>
      <c r="N1249" s="1">
        <v>1602</v>
      </c>
      <c r="O1249" s="1">
        <v>6936</v>
      </c>
      <c r="S1249" s="1">
        <v>266</v>
      </c>
      <c r="AG1249" s="7">
        <f>IF(Q1249&gt;0,RANK(Q1249,(N1249:P1249,Q1249:AE1249)),0)</f>
        <v>0</v>
      </c>
      <c r="AH1249" s="7">
        <f>IF(R1249&gt;0,RANK(R1249,(N1249:P1249,Q1249:AE1249)),0)</f>
        <v>0</v>
      </c>
      <c r="AI1249" s="7">
        <f>IF(T1249&gt;0,RANK(T1249,(N1249:P1249,Q1249:AE1249)),0)</f>
        <v>0</v>
      </c>
      <c r="AJ1249" s="7">
        <f>IF(S1249&gt;0,RANK(S1249,(N1249:P1249,Q1249:AE1249)),0)</f>
        <v>3</v>
      </c>
      <c r="AK1249" s="2">
        <f t="shared" si="492"/>
        <v>0</v>
      </c>
      <c r="AL1249" s="2">
        <f t="shared" si="493"/>
        <v>0</v>
      </c>
      <c r="AM1249" s="2">
        <f t="shared" si="494"/>
        <v>0</v>
      </c>
      <c r="AN1249" s="2">
        <f t="shared" si="495"/>
        <v>3.0213539300318039E-2</v>
      </c>
      <c r="AP1249" t="s">
        <v>2634</v>
      </c>
      <c r="AQ1249" t="s">
        <v>2468</v>
      </c>
      <c r="AR1249">
        <v>3</v>
      </c>
      <c r="AT1249" s="104">
        <v>31</v>
      </c>
      <c r="AU1249" s="102">
        <v>157</v>
      </c>
      <c r="AV1249" s="108">
        <f t="shared" si="496"/>
        <v>31157</v>
      </c>
      <c r="AX1249" s="7" t="s">
        <v>538</v>
      </c>
    </row>
    <row r="1250" spans="1:50" hidden="1" outlineLevel="1">
      <c r="A1250" t="s">
        <v>1748</v>
      </c>
      <c r="B1250" t="s">
        <v>2468</v>
      </c>
      <c r="C1250" s="1">
        <f t="shared" si="485"/>
        <v>5320</v>
      </c>
      <c r="D1250" s="7">
        <f>RANK(N1250,(N1250:P1250,Q1250:AE1250))</f>
        <v>2</v>
      </c>
      <c r="E1250" s="7">
        <f>RANK(O1250,(N1250:P1250,Q1250:AE1250))</f>
        <v>1</v>
      </c>
      <c r="F1250" s="7">
        <f>IF(P1250&gt;0,RANK(P1250,(N1250:P1250,Q1250:AE1250)),0)</f>
        <v>0</v>
      </c>
      <c r="G1250" s="1">
        <f t="shared" si="486"/>
        <v>2452</v>
      </c>
      <c r="H1250" s="2">
        <f t="shared" si="487"/>
        <v>0.46090225563909776</v>
      </c>
      <c r="I1250" s="2"/>
      <c r="J1250" s="2">
        <f t="shared" si="488"/>
        <v>0.23984962406015037</v>
      </c>
      <c r="K1250" s="2">
        <f t="shared" si="489"/>
        <v>0.70075187969924813</v>
      </c>
      <c r="L1250" s="2">
        <f t="shared" si="490"/>
        <v>0</v>
      </c>
      <c r="M1250" s="2">
        <f t="shared" si="491"/>
        <v>5.9398496240601451E-2</v>
      </c>
      <c r="N1250" s="1">
        <v>1276</v>
      </c>
      <c r="O1250" s="1">
        <v>3728</v>
      </c>
      <c r="S1250" s="1">
        <v>316</v>
      </c>
      <c r="AG1250" s="7">
        <f>IF(Q1250&gt;0,RANK(Q1250,(N1250:P1250,Q1250:AE1250)),0)</f>
        <v>0</v>
      </c>
      <c r="AH1250" s="7">
        <f>IF(R1250&gt;0,RANK(R1250,(N1250:P1250,Q1250:AE1250)),0)</f>
        <v>0</v>
      </c>
      <c r="AI1250" s="7">
        <f>IF(T1250&gt;0,RANK(T1250,(N1250:P1250,Q1250:AE1250)),0)</f>
        <v>0</v>
      </c>
      <c r="AJ1250" s="7">
        <f>IF(S1250&gt;0,RANK(S1250,(N1250:P1250,Q1250:AE1250)),0)</f>
        <v>3</v>
      </c>
      <c r="AK1250" s="2">
        <f t="shared" si="492"/>
        <v>0</v>
      </c>
      <c r="AL1250" s="2">
        <f t="shared" si="493"/>
        <v>0</v>
      </c>
      <c r="AM1250" s="2">
        <f t="shared" si="494"/>
        <v>0</v>
      </c>
      <c r="AN1250" s="2">
        <f t="shared" si="495"/>
        <v>5.9398496240601506E-2</v>
      </c>
      <c r="AP1250" t="s">
        <v>1748</v>
      </c>
      <c r="AQ1250" t="s">
        <v>2468</v>
      </c>
      <c r="AR1250">
        <v>1</v>
      </c>
      <c r="AT1250" s="104">
        <v>31</v>
      </c>
      <c r="AU1250" s="102">
        <v>159</v>
      </c>
      <c r="AV1250" s="108">
        <f t="shared" si="496"/>
        <v>31159</v>
      </c>
      <c r="AX1250" s="7" t="s">
        <v>538</v>
      </c>
    </row>
    <row r="1251" spans="1:50" hidden="1" outlineLevel="1">
      <c r="A1251" t="s">
        <v>208</v>
      </c>
      <c r="B1251" t="s">
        <v>2468</v>
      </c>
      <c r="C1251" s="1">
        <f t="shared" si="485"/>
        <v>1927</v>
      </c>
      <c r="D1251" s="7">
        <f>RANK(N1251,(N1251:P1251,Q1251:AE1251))</f>
        <v>2</v>
      </c>
      <c r="E1251" s="7">
        <f>RANK(O1251,(N1251:P1251,Q1251:AE1251))</f>
        <v>1</v>
      </c>
      <c r="F1251" s="7">
        <f>IF(P1251&gt;0,RANK(P1251,(N1251:P1251,Q1251:AE1251)),0)</f>
        <v>0</v>
      </c>
      <c r="G1251" s="1">
        <f t="shared" si="486"/>
        <v>1210</v>
      </c>
      <c r="H1251" s="2">
        <f t="shared" si="487"/>
        <v>0.62791904514789831</v>
      </c>
      <c r="I1251" s="2"/>
      <c r="J1251" s="2">
        <f t="shared" si="488"/>
        <v>0.15256875973015049</v>
      </c>
      <c r="K1251" s="2">
        <f t="shared" si="489"/>
        <v>0.78048780487804881</v>
      </c>
      <c r="L1251" s="2">
        <f t="shared" si="490"/>
        <v>0</v>
      </c>
      <c r="M1251" s="2">
        <f t="shared" si="491"/>
        <v>6.6943435391800699E-2</v>
      </c>
      <c r="N1251" s="1">
        <v>294</v>
      </c>
      <c r="O1251" s="1">
        <v>1504</v>
      </c>
      <c r="S1251" s="1">
        <v>129</v>
      </c>
      <c r="AG1251" s="7">
        <f>IF(Q1251&gt;0,RANK(Q1251,(N1251:P1251,Q1251:AE1251)),0)</f>
        <v>0</v>
      </c>
      <c r="AH1251" s="7">
        <f>IF(R1251&gt;0,RANK(R1251,(N1251:P1251,Q1251:AE1251)),0)</f>
        <v>0</v>
      </c>
      <c r="AI1251" s="7">
        <f>IF(T1251&gt;0,RANK(T1251,(N1251:P1251,Q1251:AE1251)),0)</f>
        <v>0</v>
      </c>
      <c r="AJ1251" s="7">
        <f>IF(S1251&gt;0,RANK(S1251,(N1251:P1251,Q1251:AE1251)),0)</f>
        <v>3</v>
      </c>
      <c r="AK1251" s="2">
        <f t="shared" si="492"/>
        <v>0</v>
      </c>
      <c r="AL1251" s="2">
        <f t="shared" si="493"/>
        <v>0</v>
      </c>
      <c r="AM1251" s="2">
        <f t="shared" si="494"/>
        <v>0</v>
      </c>
      <c r="AN1251" s="2">
        <f t="shared" si="495"/>
        <v>6.6943435391800726E-2</v>
      </c>
      <c r="AP1251" t="s">
        <v>208</v>
      </c>
      <c r="AQ1251" t="s">
        <v>2468</v>
      </c>
      <c r="AR1251">
        <v>3</v>
      </c>
      <c r="AT1251" s="104">
        <v>31</v>
      </c>
      <c r="AU1251" s="102">
        <v>161</v>
      </c>
      <c r="AV1251" s="108">
        <f t="shared" si="496"/>
        <v>31161</v>
      </c>
      <c r="AX1251" s="7" t="s">
        <v>538</v>
      </c>
    </row>
    <row r="1252" spans="1:50" hidden="1" outlineLevel="1">
      <c r="A1252" t="s">
        <v>715</v>
      </c>
      <c r="B1252" t="s">
        <v>2468</v>
      </c>
      <c r="C1252" s="1">
        <f t="shared" si="485"/>
        <v>1352</v>
      </c>
      <c r="D1252" s="7">
        <f>RANK(N1252,(N1252:P1252,Q1252:AE1252))</f>
        <v>2</v>
      </c>
      <c r="E1252" s="7">
        <f>RANK(O1252,(N1252:P1252,Q1252:AE1252))</f>
        <v>1</v>
      </c>
      <c r="F1252" s="7">
        <f>IF(P1252&gt;0,RANK(P1252,(N1252:P1252,Q1252:AE1252)),0)</f>
        <v>0</v>
      </c>
      <c r="G1252" s="1">
        <f t="shared" si="486"/>
        <v>399</v>
      </c>
      <c r="H1252" s="2">
        <f t="shared" si="487"/>
        <v>0.29511834319526625</v>
      </c>
      <c r="I1252" s="2"/>
      <c r="J1252" s="2">
        <f t="shared" si="488"/>
        <v>0.33357988165680474</v>
      </c>
      <c r="K1252" s="2">
        <f t="shared" si="489"/>
        <v>0.62869822485207105</v>
      </c>
      <c r="L1252" s="2">
        <f t="shared" si="490"/>
        <v>0</v>
      </c>
      <c r="M1252" s="2">
        <f t="shared" si="491"/>
        <v>3.7721893491124203E-2</v>
      </c>
      <c r="N1252" s="1">
        <v>451</v>
      </c>
      <c r="O1252" s="1">
        <v>850</v>
      </c>
      <c r="S1252" s="1">
        <v>51</v>
      </c>
      <c r="AG1252" s="7">
        <f>IF(Q1252&gt;0,RANK(Q1252,(N1252:P1252,Q1252:AE1252)),0)</f>
        <v>0</v>
      </c>
      <c r="AH1252" s="7">
        <f>IF(R1252&gt;0,RANK(R1252,(N1252:P1252,Q1252:AE1252)),0)</f>
        <v>0</v>
      </c>
      <c r="AI1252" s="7">
        <f>IF(T1252&gt;0,RANK(T1252,(N1252:P1252,Q1252:AE1252)),0)</f>
        <v>0</v>
      </c>
      <c r="AJ1252" s="7">
        <f>IF(S1252&gt;0,RANK(S1252,(N1252:P1252,Q1252:AE1252)),0)</f>
        <v>3</v>
      </c>
      <c r="AK1252" s="2">
        <f t="shared" si="492"/>
        <v>0</v>
      </c>
      <c r="AL1252" s="2">
        <f t="shared" si="493"/>
        <v>0</v>
      </c>
      <c r="AM1252" s="2">
        <f t="shared" si="494"/>
        <v>0</v>
      </c>
      <c r="AN1252" s="2">
        <f t="shared" si="495"/>
        <v>3.7721893491124259E-2</v>
      </c>
      <c r="AP1252" t="s">
        <v>715</v>
      </c>
      <c r="AQ1252" t="s">
        <v>2468</v>
      </c>
      <c r="AR1252">
        <v>3</v>
      </c>
      <c r="AT1252" s="104">
        <v>31</v>
      </c>
      <c r="AU1252" s="102">
        <v>163</v>
      </c>
      <c r="AV1252" s="108">
        <f t="shared" si="496"/>
        <v>31163</v>
      </c>
      <c r="AX1252" s="7" t="s">
        <v>538</v>
      </c>
    </row>
    <row r="1253" spans="1:50" hidden="1" outlineLevel="1">
      <c r="A1253" t="s">
        <v>2152</v>
      </c>
      <c r="B1253" t="s">
        <v>2468</v>
      </c>
      <c r="C1253" s="1">
        <f t="shared" si="485"/>
        <v>534</v>
      </c>
      <c r="D1253" s="7">
        <f>RANK(N1253,(N1253:P1253,Q1253:AE1253))</f>
        <v>2</v>
      </c>
      <c r="E1253" s="7">
        <f>RANK(O1253,(N1253:P1253,Q1253:AE1253))</f>
        <v>1</v>
      </c>
      <c r="F1253" s="7">
        <f>IF(P1253&gt;0,RANK(P1253,(N1253:P1253,Q1253:AE1253)),0)</f>
        <v>0</v>
      </c>
      <c r="G1253" s="1">
        <f t="shared" si="486"/>
        <v>349</v>
      </c>
      <c r="H1253" s="2">
        <f t="shared" si="487"/>
        <v>0.65355805243445697</v>
      </c>
      <c r="I1253" s="2"/>
      <c r="J1253" s="2">
        <f t="shared" si="488"/>
        <v>0.15168539325842698</v>
      </c>
      <c r="K1253" s="2">
        <f t="shared" si="489"/>
        <v>0.80524344569288386</v>
      </c>
      <c r="L1253" s="2">
        <f t="shared" si="490"/>
        <v>0</v>
      </c>
      <c r="M1253" s="2">
        <f t="shared" si="491"/>
        <v>4.3071161048689133E-2</v>
      </c>
      <c r="N1253" s="1">
        <v>81</v>
      </c>
      <c r="O1253" s="1">
        <v>430</v>
      </c>
      <c r="S1253" s="1">
        <v>23</v>
      </c>
      <c r="AG1253" s="7">
        <f>IF(Q1253&gt;0,RANK(Q1253,(N1253:P1253,Q1253:AE1253)),0)</f>
        <v>0</v>
      </c>
      <c r="AH1253" s="7">
        <f>IF(R1253&gt;0,RANK(R1253,(N1253:P1253,Q1253:AE1253)),0)</f>
        <v>0</v>
      </c>
      <c r="AI1253" s="7">
        <f>IF(T1253&gt;0,RANK(T1253,(N1253:P1253,Q1253:AE1253)),0)</f>
        <v>0</v>
      </c>
      <c r="AJ1253" s="7">
        <f>IF(S1253&gt;0,RANK(S1253,(N1253:P1253,Q1253:AE1253)),0)</f>
        <v>3</v>
      </c>
      <c r="AK1253" s="2">
        <f t="shared" si="492"/>
        <v>0</v>
      </c>
      <c r="AL1253" s="2">
        <f t="shared" si="493"/>
        <v>0</v>
      </c>
      <c r="AM1253" s="2">
        <f t="shared" si="494"/>
        <v>0</v>
      </c>
      <c r="AN1253" s="2">
        <f t="shared" si="495"/>
        <v>4.307116104868914E-2</v>
      </c>
      <c r="AP1253" t="s">
        <v>2152</v>
      </c>
      <c r="AQ1253" t="s">
        <v>2468</v>
      </c>
      <c r="AR1253">
        <v>3</v>
      </c>
      <c r="AT1253" s="104">
        <v>31</v>
      </c>
      <c r="AU1253" s="102">
        <v>165</v>
      </c>
      <c r="AV1253" s="108">
        <f t="shared" si="496"/>
        <v>31165</v>
      </c>
      <c r="AX1253" s="7" t="s">
        <v>538</v>
      </c>
    </row>
    <row r="1254" spans="1:50" hidden="1" outlineLevel="1">
      <c r="A1254" t="s">
        <v>736</v>
      </c>
      <c r="B1254" t="s">
        <v>2468</v>
      </c>
      <c r="C1254" s="1">
        <f t="shared" si="485"/>
        <v>1756</v>
      </c>
      <c r="D1254" s="7">
        <f>RANK(N1254,(N1254:P1254,Q1254:AE1254))</f>
        <v>2</v>
      </c>
      <c r="E1254" s="7">
        <f>RANK(O1254,(N1254:P1254,Q1254:AE1254))</f>
        <v>1</v>
      </c>
      <c r="F1254" s="7">
        <f>IF(P1254&gt;0,RANK(P1254,(N1254:P1254,Q1254:AE1254)),0)</f>
        <v>0</v>
      </c>
      <c r="G1254" s="1">
        <f t="shared" si="486"/>
        <v>1074</v>
      </c>
      <c r="H1254" s="2">
        <f t="shared" si="487"/>
        <v>0.61161731207289294</v>
      </c>
      <c r="I1254" s="2"/>
      <c r="J1254" s="2">
        <f t="shared" si="488"/>
        <v>0.15660592255125286</v>
      </c>
      <c r="K1254" s="2">
        <f t="shared" si="489"/>
        <v>0.76822323462414577</v>
      </c>
      <c r="L1254" s="2">
        <f t="shared" si="490"/>
        <v>0</v>
      </c>
      <c r="M1254" s="2">
        <f t="shared" si="491"/>
        <v>7.5170842824601403E-2</v>
      </c>
      <c r="N1254" s="1">
        <v>275</v>
      </c>
      <c r="O1254" s="1">
        <v>1349</v>
      </c>
      <c r="S1254" s="1">
        <v>132</v>
      </c>
      <c r="AG1254" s="7">
        <f>IF(Q1254&gt;0,RANK(Q1254,(N1254:P1254,Q1254:AE1254)),0)</f>
        <v>0</v>
      </c>
      <c r="AH1254" s="7">
        <f>IF(R1254&gt;0,RANK(R1254,(N1254:P1254,Q1254:AE1254)),0)</f>
        <v>0</v>
      </c>
      <c r="AI1254" s="7">
        <f>IF(T1254&gt;0,RANK(T1254,(N1254:P1254,Q1254:AE1254)),0)</f>
        <v>0</v>
      </c>
      <c r="AJ1254" s="7">
        <f>IF(S1254&gt;0,RANK(S1254,(N1254:P1254,Q1254:AE1254)),0)</f>
        <v>3</v>
      </c>
      <c r="AK1254" s="2">
        <f t="shared" si="492"/>
        <v>0</v>
      </c>
      <c r="AL1254" s="2">
        <f t="shared" si="493"/>
        <v>0</v>
      </c>
      <c r="AM1254" s="2">
        <f t="shared" si="494"/>
        <v>0</v>
      </c>
      <c r="AN1254" s="2">
        <f t="shared" si="495"/>
        <v>7.5170842824601361E-2</v>
      </c>
      <c r="AP1254" t="s">
        <v>736</v>
      </c>
      <c r="AQ1254" t="s">
        <v>2468</v>
      </c>
      <c r="AR1254">
        <v>1</v>
      </c>
      <c r="AT1254" s="104">
        <v>31</v>
      </c>
      <c r="AU1254" s="102">
        <v>167</v>
      </c>
      <c r="AV1254" s="108">
        <f t="shared" si="496"/>
        <v>31167</v>
      </c>
      <c r="AX1254" s="7" t="s">
        <v>538</v>
      </c>
    </row>
    <row r="1255" spans="1:50" hidden="1" outlineLevel="1">
      <c r="A1255" t="s">
        <v>2187</v>
      </c>
      <c r="B1255" t="s">
        <v>2468</v>
      </c>
      <c r="C1255" s="1">
        <f t="shared" si="485"/>
        <v>2237</v>
      </c>
      <c r="D1255" s="7">
        <f>RANK(N1255,(N1255:P1255,Q1255:AE1255))</f>
        <v>2</v>
      </c>
      <c r="E1255" s="7">
        <f>RANK(O1255,(N1255:P1255,Q1255:AE1255))</f>
        <v>1</v>
      </c>
      <c r="F1255" s="7">
        <f>IF(P1255&gt;0,RANK(P1255,(N1255:P1255,Q1255:AE1255)),0)</f>
        <v>0</v>
      </c>
      <c r="G1255" s="1">
        <f t="shared" si="486"/>
        <v>1136</v>
      </c>
      <c r="H1255" s="2">
        <f t="shared" si="487"/>
        <v>0.50782297720160929</v>
      </c>
      <c r="I1255" s="2"/>
      <c r="J1255" s="2">
        <f t="shared" si="488"/>
        <v>0.22351363433169424</v>
      </c>
      <c r="K1255" s="2">
        <f t="shared" si="489"/>
        <v>0.73133661153330354</v>
      </c>
      <c r="L1255" s="2">
        <f t="shared" si="490"/>
        <v>0</v>
      </c>
      <c r="M1255" s="2">
        <f t="shared" si="491"/>
        <v>4.5149754135002218E-2</v>
      </c>
      <c r="N1255" s="1">
        <v>500</v>
      </c>
      <c r="O1255" s="1">
        <v>1636</v>
      </c>
      <c r="S1255" s="1">
        <v>101</v>
      </c>
      <c r="AG1255" s="7">
        <f>IF(Q1255&gt;0,RANK(Q1255,(N1255:P1255,Q1255:AE1255)),0)</f>
        <v>0</v>
      </c>
      <c r="AH1255" s="7">
        <f>IF(R1255&gt;0,RANK(R1255,(N1255:P1255,Q1255:AE1255)),0)</f>
        <v>0</v>
      </c>
      <c r="AI1255" s="7">
        <f>IF(T1255&gt;0,RANK(T1255,(N1255:P1255,Q1255:AE1255)),0)</f>
        <v>0</v>
      </c>
      <c r="AJ1255" s="7">
        <f>IF(S1255&gt;0,RANK(S1255,(N1255:P1255,Q1255:AE1255)),0)</f>
        <v>3</v>
      </c>
      <c r="AK1255" s="2">
        <f t="shared" si="492"/>
        <v>0</v>
      </c>
      <c r="AL1255" s="2">
        <f t="shared" si="493"/>
        <v>0</v>
      </c>
      <c r="AM1255" s="2">
        <f t="shared" si="494"/>
        <v>0</v>
      </c>
      <c r="AN1255" s="2">
        <f t="shared" si="495"/>
        <v>4.5149754135002232E-2</v>
      </c>
      <c r="AP1255" t="s">
        <v>2187</v>
      </c>
      <c r="AQ1255" t="s">
        <v>2468</v>
      </c>
      <c r="AR1255">
        <v>3</v>
      </c>
      <c r="AT1255" s="104">
        <v>31</v>
      </c>
      <c r="AU1255" s="102">
        <v>169</v>
      </c>
      <c r="AV1255" s="108">
        <f t="shared" si="496"/>
        <v>31169</v>
      </c>
      <c r="AX1255" s="7" t="s">
        <v>538</v>
      </c>
    </row>
    <row r="1256" spans="1:50" hidden="1" outlineLevel="1">
      <c r="A1256" t="s">
        <v>2419</v>
      </c>
      <c r="B1256" t="s">
        <v>2468</v>
      </c>
      <c r="C1256" s="1">
        <f t="shared" si="485"/>
        <v>400</v>
      </c>
      <c r="D1256" s="7">
        <f>RANK(N1256,(N1256:P1256,Q1256:AE1256))</f>
        <v>2</v>
      </c>
      <c r="E1256" s="7">
        <f>RANK(O1256,(N1256:P1256,Q1256:AE1256))</f>
        <v>1</v>
      </c>
      <c r="F1256" s="7">
        <f>IF(P1256&gt;0,RANK(P1256,(N1256:P1256,Q1256:AE1256)),0)</f>
        <v>0</v>
      </c>
      <c r="G1256" s="1">
        <f t="shared" si="486"/>
        <v>235</v>
      </c>
      <c r="H1256" s="2">
        <f t="shared" si="487"/>
        <v>0.58750000000000002</v>
      </c>
      <c r="I1256" s="2"/>
      <c r="J1256" s="2">
        <f t="shared" si="488"/>
        <v>0.1825</v>
      </c>
      <c r="K1256" s="2">
        <f t="shared" si="489"/>
        <v>0.77</v>
      </c>
      <c r="L1256" s="2">
        <f t="shared" si="490"/>
        <v>0</v>
      </c>
      <c r="M1256" s="2">
        <f t="shared" si="491"/>
        <v>4.7499999999999987E-2</v>
      </c>
      <c r="N1256" s="1">
        <v>73</v>
      </c>
      <c r="O1256" s="1">
        <v>308</v>
      </c>
      <c r="S1256" s="1">
        <v>19</v>
      </c>
      <c r="AG1256" s="7">
        <f>IF(Q1256&gt;0,RANK(Q1256,(N1256:P1256,Q1256:AE1256)),0)</f>
        <v>0</v>
      </c>
      <c r="AH1256" s="7">
        <f>IF(R1256&gt;0,RANK(R1256,(N1256:P1256,Q1256:AE1256)),0)</f>
        <v>0</v>
      </c>
      <c r="AI1256" s="7">
        <f>IF(T1256&gt;0,RANK(T1256,(N1256:P1256,Q1256:AE1256)),0)</f>
        <v>0</v>
      </c>
      <c r="AJ1256" s="7">
        <f>IF(S1256&gt;0,RANK(S1256,(N1256:P1256,Q1256:AE1256)),0)</f>
        <v>3</v>
      </c>
      <c r="AK1256" s="2">
        <f t="shared" si="492"/>
        <v>0</v>
      </c>
      <c r="AL1256" s="2">
        <f t="shared" si="493"/>
        <v>0</v>
      </c>
      <c r="AM1256" s="2">
        <f t="shared" si="494"/>
        <v>0</v>
      </c>
      <c r="AN1256" s="2">
        <f t="shared" si="495"/>
        <v>4.7500000000000001E-2</v>
      </c>
      <c r="AP1256" t="s">
        <v>2419</v>
      </c>
      <c r="AQ1256" t="s">
        <v>2468</v>
      </c>
      <c r="AR1256">
        <v>3</v>
      </c>
      <c r="AT1256" s="104">
        <v>31</v>
      </c>
      <c r="AU1256" s="102">
        <v>171</v>
      </c>
      <c r="AV1256" s="108">
        <f t="shared" si="496"/>
        <v>31171</v>
      </c>
      <c r="AX1256" s="7" t="s">
        <v>538</v>
      </c>
    </row>
    <row r="1257" spans="1:50" hidden="1" outlineLevel="1">
      <c r="A1257" t="s">
        <v>2604</v>
      </c>
      <c r="B1257" t="s">
        <v>2468</v>
      </c>
      <c r="C1257" s="1">
        <f t="shared" si="485"/>
        <v>1548</v>
      </c>
      <c r="D1257" s="7">
        <f>RANK(N1257,(N1257:P1257,Q1257:AE1257))</f>
        <v>2</v>
      </c>
      <c r="E1257" s="7">
        <f>RANK(O1257,(N1257:P1257,Q1257:AE1257))</f>
        <v>1</v>
      </c>
      <c r="F1257" s="7">
        <f>IF(P1257&gt;0,RANK(P1257,(N1257:P1257,Q1257:AE1257)),0)</f>
        <v>0</v>
      </c>
      <c r="G1257" s="1">
        <f t="shared" si="486"/>
        <v>499</v>
      </c>
      <c r="H1257" s="2">
        <f t="shared" si="487"/>
        <v>0.32235142118863047</v>
      </c>
      <c r="I1257" s="2"/>
      <c r="J1257" s="2">
        <f t="shared" si="488"/>
        <v>0.31007751937984496</v>
      </c>
      <c r="K1257" s="2">
        <f t="shared" si="489"/>
        <v>0.63242894056847543</v>
      </c>
      <c r="L1257" s="2">
        <f t="shared" si="490"/>
        <v>0</v>
      </c>
      <c r="M1257" s="2">
        <f t="shared" si="491"/>
        <v>5.7493540051679615E-2</v>
      </c>
      <c r="N1257" s="1">
        <v>480</v>
      </c>
      <c r="O1257" s="1">
        <v>979</v>
      </c>
      <c r="S1257" s="1">
        <v>89</v>
      </c>
      <c r="AG1257" s="7">
        <f>IF(Q1257&gt;0,RANK(Q1257,(N1257:P1257,Q1257:AE1257)),0)</f>
        <v>0</v>
      </c>
      <c r="AH1257" s="7">
        <f>IF(R1257&gt;0,RANK(R1257,(N1257:P1257,Q1257:AE1257)),0)</f>
        <v>0</v>
      </c>
      <c r="AI1257" s="7">
        <f>IF(T1257&gt;0,RANK(T1257,(N1257:P1257,Q1257:AE1257)),0)</f>
        <v>0</v>
      </c>
      <c r="AJ1257" s="7">
        <f>IF(S1257&gt;0,RANK(S1257,(N1257:P1257,Q1257:AE1257)),0)</f>
        <v>3</v>
      </c>
      <c r="AK1257" s="2">
        <f t="shared" si="492"/>
        <v>0</v>
      </c>
      <c r="AL1257" s="2">
        <f t="shared" si="493"/>
        <v>0</v>
      </c>
      <c r="AM1257" s="2">
        <f t="shared" si="494"/>
        <v>0</v>
      </c>
      <c r="AN1257" s="2">
        <f t="shared" si="495"/>
        <v>5.7493540051679587E-2</v>
      </c>
      <c r="AP1257" t="s">
        <v>2604</v>
      </c>
      <c r="AQ1257" t="s">
        <v>2468</v>
      </c>
      <c r="AR1257">
        <v>1</v>
      </c>
      <c r="AT1257" s="104">
        <v>31</v>
      </c>
      <c r="AU1257" s="102">
        <v>173</v>
      </c>
      <c r="AV1257" s="108">
        <f t="shared" si="496"/>
        <v>31173</v>
      </c>
      <c r="AX1257" s="7" t="s">
        <v>538</v>
      </c>
    </row>
    <row r="1258" spans="1:50" hidden="1" outlineLevel="1">
      <c r="A1258" t="s">
        <v>2590</v>
      </c>
      <c r="B1258" t="s">
        <v>2468</v>
      </c>
      <c r="C1258" s="1">
        <f t="shared" si="485"/>
        <v>2099</v>
      </c>
      <c r="D1258" s="7">
        <f>RANK(N1258,(N1258:P1258,Q1258:AE1258))</f>
        <v>2</v>
      </c>
      <c r="E1258" s="7">
        <f>RANK(O1258,(N1258:P1258,Q1258:AE1258))</f>
        <v>1</v>
      </c>
      <c r="F1258" s="7">
        <f>IF(P1258&gt;0,RANK(P1258,(N1258:P1258,Q1258:AE1258)),0)</f>
        <v>0</v>
      </c>
      <c r="G1258" s="1">
        <f t="shared" si="486"/>
        <v>954</v>
      </c>
      <c r="H1258" s="2">
        <f t="shared" si="487"/>
        <v>0.45450214387803717</v>
      </c>
      <c r="I1258" s="2"/>
      <c r="J1258" s="2">
        <f t="shared" si="488"/>
        <v>0.25821819914244881</v>
      </c>
      <c r="K1258" s="2">
        <f t="shared" si="489"/>
        <v>0.71272034302048592</v>
      </c>
      <c r="L1258" s="2">
        <f t="shared" si="490"/>
        <v>0</v>
      </c>
      <c r="M1258" s="2">
        <f t="shared" si="491"/>
        <v>2.9061457837065263E-2</v>
      </c>
      <c r="N1258" s="1">
        <v>542</v>
      </c>
      <c r="O1258" s="1">
        <v>1496</v>
      </c>
      <c r="S1258" s="1">
        <v>61</v>
      </c>
      <c r="AG1258" s="7">
        <f>IF(Q1258&gt;0,RANK(Q1258,(N1258:P1258,Q1258:AE1258)),0)</f>
        <v>0</v>
      </c>
      <c r="AH1258" s="7">
        <f>IF(R1258&gt;0,RANK(R1258,(N1258:P1258,Q1258:AE1258)),0)</f>
        <v>0</v>
      </c>
      <c r="AI1258" s="7">
        <f>IF(T1258&gt;0,RANK(T1258,(N1258:P1258,Q1258:AE1258)),0)</f>
        <v>0</v>
      </c>
      <c r="AJ1258" s="7">
        <f>IF(S1258&gt;0,RANK(S1258,(N1258:P1258,Q1258:AE1258)),0)</f>
        <v>3</v>
      </c>
      <c r="AK1258" s="2">
        <f t="shared" si="492"/>
        <v>0</v>
      </c>
      <c r="AL1258" s="2">
        <f t="shared" si="493"/>
        <v>0</v>
      </c>
      <c r="AM1258" s="2">
        <f t="shared" si="494"/>
        <v>0</v>
      </c>
      <c r="AN1258" s="2">
        <f t="shared" si="495"/>
        <v>2.906145783706527E-2</v>
      </c>
      <c r="AP1258" t="s">
        <v>2590</v>
      </c>
      <c r="AQ1258" t="s">
        <v>2468</v>
      </c>
      <c r="AR1258">
        <v>3</v>
      </c>
      <c r="AT1258" s="104">
        <v>31</v>
      </c>
      <c r="AU1258" s="102">
        <v>175</v>
      </c>
      <c r="AV1258" s="108">
        <f t="shared" si="496"/>
        <v>31175</v>
      </c>
      <c r="AX1258" s="7" t="s">
        <v>538</v>
      </c>
    </row>
    <row r="1259" spans="1:50" hidden="1" outlineLevel="1">
      <c r="A1259" t="s">
        <v>1839</v>
      </c>
      <c r="B1259" t="s">
        <v>2468</v>
      </c>
      <c r="C1259" s="1">
        <f t="shared" si="485"/>
        <v>6010</v>
      </c>
      <c r="D1259" s="7">
        <f>RANK(N1259,(N1259:P1259,Q1259:AE1259))</f>
        <v>2</v>
      </c>
      <c r="E1259" s="7">
        <f>RANK(O1259,(N1259:P1259,Q1259:AE1259))</f>
        <v>1</v>
      </c>
      <c r="F1259" s="7">
        <f>IF(P1259&gt;0,RANK(P1259,(N1259:P1259,Q1259:AE1259)),0)</f>
        <v>0</v>
      </c>
      <c r="G1259" s="1">
        <f t="shared" si="486"/>
        <v>2931</v>
      </c>
      <c r="H1259" s="2">
        <f t="shared" si="487"/>
        <v>0.48768718801996674</v>
      </c>
      <c r="I1259" s="2"/>
      <c r="J1259" s="2">
        <f t="shared" si="488"/>
        <v>0.23826955074875208</v>
      </c>
      <c r="K1259" s="2">
        <f t="shared" si="489"/>
        <v>0.7259567387687188</v>
      </c>
      <c r="L1259" s="2">
        <f t="shared" si="490"/>
        <v>0</v>
      </c>
      <c r="M1259" s="2">
        <f t="shared" si="491"/>
        <v>3.5773710482529086E-2</v>
      </c>
      <c r="N1259" s="1">
        <v>1432</v>
      </c>
      <c r="O1259" s="1">
        <v>4363</v>
      </c>
      <c r="S1259" s="1">
        <v>215</v>
      </c>
      <c r="AG1259" s="7">
        <f>IF(Q1259&gt;0,RANK(Q1259,(N1259:P1259,Q1259:AE1259)),0)</f>
        <v>0</v>
      </c>
      <c r="AH1259" s="7">
        <f>IF(R1259&gt;0,RANK(R1259,(N1259:P1259,Q1259:AE1259)),0)</f>
        <v>0</v>
      </c>
      <c r="AI1259" s="7">
        <f>IF(T1259&gt;0,RANK(T1259,(N1259:P1259,Q1259:AE1259)),0)</f>
        <v>0</v>
      </c>
      <c r="AJ1259" s="7">
        <f>IF(S1259&gt;0,RANK(S1259,(N1259:P1259,Q1259:AE1259)),0)</f>
        <v>3</v>
      </c>
      <c r="AK1259" s="2">
        <f t="shared" si="492"/>
        <v>0</v>
      </c>
      <c r="AL1259" s="2">
        <f t="shared" si="493"/>
        <v>0</v>
      </c>
      <c r="AM1259" s="2">
        <f t="shared" si="494"/>
        <v>0</v>
      </c>
      <c r="AN1259" s="2">
        <f t="shared" si="495"/>
        <v>3.5773710482529121E-2</v>
      </c>
      <c r="AP1259" t="s">
        <v>1839</v>
      </c>
      <c r="AQ1259" t="s">
        <v>2468</v>
      </c>
      <c r="AR1259">
        <v>1</v>
      </c>
      <c r="AT1259" s="104">
        <v>31</v>
      </c>
      <c r="AU1259" s="102">
        <v>177</v>
      </c>
      <c r="AV1259" s="108">
        <f t="shared" si="496"/>
        <v>31177</v>
      </c>
      <c r="AX1259" s="7" t="s">
        <v>538</v>
      </c>
    </row>
    <row r="1260" spans="1:50" hidden="1" outlineLevel="1">
      <c r="A1260" t="s">
        <v>1280</v>
      </c>
      <c r="B1260" t="s">
        <v>2468</v>
      </c>
      <c r="C1260" s="1">
        <f t="shared" si="485"/>
        <v>2901</v>
      </c>
      <c r="D1260" s="7">
        <f>RANK(N1260,(N1260:P1260,Q1260:AE1260))</f>
        <v>2</v>
      </c>
      <c r="E1260" s="7">
        <f>RANK(O1260,(N1260:P1260,Q1260:AE1260))</f>
        <v>1</v>
      </c>
      <c r="F1260" s="7">
        <f>IF(P1260&gt;0,RANK(P1260,(N1260:P1260,Q1260:AE1260)),0)</f>
        <v>0</v>
      </c>
      <c r="G1260" s="1">
        <f t="shared" si="486"/>
        <v>1563</v>
      </c>
      <c r="H1260" s="2">
        <f t="shared" si="487"/>
        <v>0.53877973112719757</v>
      </c>
      <c r="I1260" s="2"/>
      <c r="J1260" s="2">
        <f t="shared" si="488"/>
        <v>0.20510168907273355</v>
      </c>
      <c r="K1260" s="2">
        <f t="shared" si="489"/>
        <v>0.74388142019993109</v>
      </c>
      <c r="L1260" s="2">
        <f t="shared" si="490"/>
        <v>0</v>
      </c>
      <c r="M1260" s="2">
        <f t="shared" si="491"/>
        <v>5.1016890727335396E-2</v>
      </c>
      <c r="N1260" s="1">
        <v>595</v>
      </c>
      <c r="O1260" s="1">
        <v>2158</v>
      </c>
      <c r="S1260" s="1">
        <v>148</v>
      </c>
      <c r="AG1260" s="7">
        <f>IF(Q1260&gt;0,RANK(Q1260,(N1260:P1260,Q1260:AE1260)),0)</f>
        <v>0</v>
      </c>
      <c r="AH1260" s="7">
        <f>IF(R1260&gt;0,RANK(R1260,(N1260:P1260,Q1260:AE1260)),0)</f>
        <v>0</v>
      </c>
      <c r="AI1260" s="7">
        <f>IF(T1260&gt;0,RANK(T1260,(N1260:P1260,Q1260:AE1260)),0)</f>
        <v>0</v>
      </c>
      <c r="AJ1260" s="7">
        <f>IF(S1260&gt;0,RANK(S1260,(N1260:P1260,Q1260:AE1260)),0)</f>
        <v>3</v>
      </c>
      <c r="AK1260" s="2">
        <f t="shared" si="492"/>
        <v>0</v>
      </c>
      <c r="AL1260" s="2">
        <f t="shared" si="493"/>
        <v>0</v>
      </c>
      <c r="AM1260" s="2">
        <f t="shared" si="494"/>
        <v>0</v>
      </c>
      <c r="AN1260" s="2">
        <f t="shared" si="495"/>
        <v>5.1016890727335402E-2</v>
      </c>
      <c r="AP1260" t="s">
        <v>1280</v>
      </c>
      <c r="AQ1260" t="s">
        <v>2468</v>
      </c>
      <c r="AR1260">
        <v>1</v>
      </c>
      <c r="AT1260" s="104">
        <v>31</v>
      </c>
      <c r="AU1260" s="102">
        <v>179</v>
      </c>
      <c r="AV1260" s="108">
        <f t="shared" si="496"/>
        <v>31179</v>
      </c>
      <c r="AX1260" s="7" t="s">
        <v>538</v>
      </c>
    </row>
    <row r="1261" spans="1:50" hidden="1" outlineLevel="1">
      <c r="A1261" t="s">
        <v>2324</v>
      </c>
      <c r="B1261" t="s">
        <v>2468</v>
      </c>
      <c r="C1261" s="1">
        <f t="shared" si="485"/>
        <v>1617</v>
      </c>
      <c r="D1261" s="7">
        <f>RANK(N1261,(N1261:P1261,Q1261:AE1261))</f>
        <v>2</v>
      </c>
      <c r="E1261" s="7">
        <f>RANK(O1261,(N1261:P1261,Q1261:AE1261))</f>
        <v>1</v>
      </c>
      <c r="F1261" s="7">
        <f>IF(P1261&gt;0,RANK(P1261,(N1261:P1261,Q1261:AE1261)),0)</f>
        <v>0</v>
      </c>
      <c r="G1261" s="1">
        <f t="shared" si="486"/>
        <v>659</v>
      </c>
      <c r="H1261" s="2">
        <f t="shared" si="487"/>
        <v>0.40754483611626469</v>
      </c>
      <c r="I1261" s="2"/>
      <c r="J1261" s="2">
        <f t="shared" si="488"/>
        <v>0.2696351267779839</v>
      </c>
      <c r="K1261" s="2">
        <f t="shared" si="489"/>
        <v>0.67717996289424864</v>
      </c>
      <c r="L1261" s="2">
        <f t="shared" si="490"/>
        <v>0</v>
      </c>
      <c r="M1261" s="2">
        <f t="shared" si="491"/>
        <v>5.3184910327767398E-2</v>
      </c>
      <c r="N1261" s="1">
        <v>436</v>
      </c>
      <c r="O1261" s="1">
        <v>1095</v>
      </c>
      <c r="S1261" s="1">
        <v>86</v>
      </c>
      <c r="AG1261" s="7">
        <f>IF(Q1261&gt;0,RANK(Q1261,(N1261:P1261,Q1261:AE1261)),0)</f>
        <v>0</v>
      </c>
      <c r="AH1261" s="7">
        <f>IF(R1261&gt;0,RANK(R1261,(N1261:P1261,Q1261:AE1261)),0)</f>
        <v>0</v>
      </c>
      <c r="AI1261" s="7">
        <f>IF(T1261&gt;0,RANK(T1261,(N1261:P1261,Q1261:AE1261)),0)</f>
        <v>0</v>
      </c>
      <c r="AJ1261" s="7">
        <f>IF(S1261&gt;0,RANK(S1261,(N1261:P1261,Q1261:AE1261)),0)</f>
        <v>3</v>
      </c>
      <c r="AK1261" s="2">
        <f t="shared" si="492"/>
        <v>0</v>
      </c>
      <c r="AL1261" s="2">
        <f t="shared" si="493"/>
        <v>0</v>
      </c>
      <c r="AM1261" s="2">
        <f t="shared" si="494"/>
        <v>0</v>
      </c>
      <c r="AN1261" s="2">
        <f t="shared" si="495"/>
        <v>5.3184910327767468E-2</v>
      </c>
      <c r="AP1261" t="s">
        <v>2324</v>
      </c>
      <c r="AQ1261" t="s">
        <v>2468</v>
      </c>
      <c r="AR1261">
        <v>3</v>
      </c>
      <c r="AT1261" s="104">
        <v>31</v>
      </c>
      <c r="AU1261" s="102">
        <v>181</v>
      </c>
      <c r="AV1261" s="108">
        <f t="shared" si="496"/>
        <v>31181</v>
      </c>
      <c r="AX1261" s="7" t="s">
        <v>538</v>
      </c>
    </row>
    <row r="1262" spans="1:50" hidden="1" outlineLevel="1">
      <c r="A1262" t="s">
        <v>1761</v>
      </c>
      <c r="B1262" t="s">
        <v>2468</v>
      </c>
      <c r="C1262" s="1">
        <f t="shared" si="485"/>
        <v>380</v>
      </c>
      <c r="D1262" s="7">
        <f>RANK(N1262,(N1262:P1262,Q1262:AE1262))</f>
        <v>2</v>
      </c>
      <c r="E1262" s="7">
        <f>RANK(O1262,(N1262:P1262,Q1262:AE1262))</f>
        <v>1</v>
      </c>
      <c r="F1262" s="7">
        <f>IF(P1262&gt;0,RANK(P1262,(N1262:P1262,Q1262:AE1262)),0)</f>
        <v>0</v>
      </c>
      <c r="G1262" s="1">
        <f t="shared" si="486"/>
        <v>212</v>
      </c>
      <c r="H1262" s="2">
        <f t="shared" si="487"/>
        <v>0.55789473684210522</v>
      </c>
      <c r="I1262" s="2"/>
      <c r="J1262" s="2">
        <f t="shared" si="488"/>
        <v>0.18157894736842106</v>
      </c>
      <c r="K1262" s="2">
        <f t="shared" si="489"/>
        <v>0.73947368421052628</v>
      </c>
      <c r="L1262" s="2">
        <f t="shared" si="490"/>
        <v>0</v>
      </c>
      <c r="M1262" s="2">
        <f t="shared" si="491"/>
        <v>7.8947368421052655E-2</v>
      </c>
      <c r="N1262" s="1">
        <v>69</v>
      </c>
      <c r="O1262" s="1">
        <v>281</v>
      </c>
      <c r="S1262" s="1">
        <v>30</v>
      </c>
      <c r="AG1262" s="7">
        <f>IF(Q1262&gt;0,RANK(Q1262,(N1262:P1262,Q1262:AE1262)),0)</f>
        <v>0</v>
      </c>
      <c r="AH1262" s="7">
        <f>IF(R1262&gt;0,RANK(R1262,(N1262:P1262,Q1262:AE1262)),0)</f>
        <v>0</v>
      </c>
      <c r="AI1262" s="7">
        <f>IF(T1262&gt;0,RANK(T1262,(N1262:P1262,Q1262:AE1262)),0)</f>
        <v>0</v>
      </c>
      <c r="AJ1262" s="7">
        <f>IF(S1262&gt;0,RANK(S1262,(N1262:P1262,Q1262:AE1262)),0)</f>
        <v>3</v>
      </c>
      <c r="AK1262" s="2">
        <f t="shared" si="492"/>
        <v>0</v>
      </c>
      <c r="AL1262" s="2">
        <f t="shared" si="493"/>
        <v>0</v>
      </c>
      <c r="AM1262" s="2">
        <f t="shared" si="494"/>
        <v>0</v>
      </c>
      <c r="AN1262" s="2">
        <f t="shared" si="495"/>
        <v>7.8947368421052627E-2</v>
      </c>
      <c r="AP1262" t="s">
        <v>1761</v>
      </c>
      <c r="AQ1262" t="s">
        <v>2468</v>
      </c>
      <c r="AR1262">
        <v>3</v>
      </c>
      <c r="AT1262" s="104">
        <v>31</v>
      </c>
      <c r="AU1262" s="102">
        <v>183</v>
      </c>
      <c r="AV1262" s="108">
        <f t="shared" si="496"/>
        <v>31183</v>
      </c>
      <c r="AX1262" s="7" t="s">
        <v>538</v>
      </c>
    </row>
    <row r="1263" spans="1:50" hidden="1" outlineLevel="1">
      <c r="A1263" t="s">
        <v>1256</v>
      </c>
      <c r="B1263" t="s">
        <v>2468</v>
      </c>
      <c r="C1263" s="1">
        <f t="shared" si="485"/>
        <v>4349</v>
      </c>
      <c r="D1263" s="7">
        <f>RANK(N1263,(N1263:P1263,Q1263:AE1263))</f>
        <v>2</v>
      </c>
      <c r="E1263" s="7">
        <f>RANK(O1263,(N1263:P1263,Q1263:AE1263))</f>
        <v>1</v>
      </c>
      <c r="F1263" s="7">
        <f>IF(P1263&gt;0,RANK(P1263,(N1263:P1263,Q1263:AE1263)),0)</f>
        <v>0</v>
      </c>
      <c r="G1263" s="1">
        <f t="shared" si="486"/>
        <v>2641</v>
      </c>
      <c r="H1263" s="2">
        <f t="shared" si="487"/>
        <v>0.60726603816969416</v>
      </c>
      <c r="I1263" s="2"/>
      <c r="J1263" s="2">
        <f t="shared" si="488"/>
        <v>0.17751207174063002</v>
      </c>
      <c r="K1263" s="2">
        <f t="shared" si="489"/>
        <v>0.78477810991032426</v>
      </c>
      <c r="L1263" s="2">
        <f t="shared" si="490"/>
        <v>0</v>
      </c>
      <c r="M1263" s="2">
        <f t="shared" si="491"/>
        <v>3.7709818349045743E-2</v>
      </c>
      <c r="N1263" s="1">
        <v>772</v>
      </c>
      <c r="O1263" s="1">
        <v>3413</v>
      </c>
      <c r="S1263" s="1">
        <v>164</v>
      </c>
      <c r="AG1263" s="7">
        <f>IF(Q1263&gt;0,RANK(Q1263,(N1263:P1263,Q1263:AE1263)),0)</f>
        <v>0</v>
      </c>
      <c r="AH1263" s="7">
        <f>IF(R1263&gt;0,RANK(R1263,(N1263:P1263,Q1263:AE1263)),0)</f>
        <v>0</v>
      </c>
      <c r="AI1263" s="7">
        <f>IF(T1263&gt;0,RANK(T1263,(N1263:P1263,Q1263:AE1263)),0)</f>
        <v>0</v>
      </c>
      <c r="AJ1263" s="7">
        <f>IF(S1263&gt;0,RANK(S1263,(N1263:P1263,Q1263:AE1263)),0)</f>
        <v>3</v>
      </c>
      <c r="AK1263" s="2">
        <f t="shared" si="492"/>
        <v>0</v>
      </c>
      <c r="AL1263" s="2">
        <f t="shared" si="493"/>
        <v>0</v>
      </c>
      <c r="AM1263" s="2">
        <f t="shared" si="494"/>
        <v>0</v>
      </c>
      <c r="AN1263" s="2">
        <f t="shared" si="495"/>
        <v>3.7709818349045757E-2</v>
      </c>
      <c r="AP1263" t="s">
        <v>1256</v>
      </c>
      <c r="AQ1263" t="s">
        <v>2468</v>
      </c>
      <c r="AR1263">
        <v>1</v>
      </c>
      <c r="AT1263" s="104">
        <v>31</v>
      </c>
      <c r="AU1263" s="102">
        <v>185</v>
      </c>
      <c r="AV1263" s="108">
        <f t="shared" si="496"/>
        <v>31185</v>
      </c>
      <c r="AX1263" s="7" t="s">
        <v>538</v>
      </c>
    </row>
    <row r="1264" spans="1:50" collapsed="1">
      <c r="A1264" t="s">
        <v>2467</v>
      </c>
      <c r="B1264" t="s">
        <v>1842</v>
      </c>
      <c r="C1264" s="1">
        <f t="shared" si="485"/>
        <v>480991</v>
      </c>
      <c r="D1264" s="7">
        <f>RANK(N1264,(N1264:P1264,Q1264:AE1264))</f>
        <v>2</v>
      </c>
      <c r="E1264" s="7">
        <f>RANK(O1264,(N1264:P1264,Q1264:AE1264))</f>
        <v>1</v>
      </c>
      <c r="F1264" s="7">
        <f>IF(P1264&gt;0,RANK(P1264,(N1264:P1264,Q1264:AE1264)),0)</f>
        <v>0</v>
      </c>
      <c r="G1264" s="1">
        <f t="shared" si="486"/>
        <v>198001</v>
      </c>
      <c r="H1264" s="2">
        <f t="shared" si="487"/>
        <v>0.41165219307637774</v>
      </c>
      <c r="I1264" s="2"/>
      <c r="J1264" s="2">
        <f t="shared" si="488"/>
        <v>0.27515691561796374</v>
      </c>
      <c r="K1264" s="2">
        <f t="shared" si="489"/>
        <v>0.68680910869434142</v>
      </c>
      <c r="L1264" s="2">
        <f t="shared" si="490"/>
        <v>0</v>
      </c>
      <c r="M1264" s="2">
        <f t="shared" si="491"/>
        <v>3.8033975687694843E-2</v>
      </c>
      <c r="N1264" s="1">
        <f>SUM(N1171:N1263)</f>
        <v>132348</v>
      </c>
      <c r="O1264" s="1">
        <f>SUM(O1171:O1263)</f>
        <v>330349</v>
      </c>
      <c r="S1264" s="1">
        <f>SUM(S1171:S1263)</f>
        <v>18294</v>
      </c>
      <c r="AG1264" s="7">
        <f>IF(Q1264&gt;0,RANK(Q1264,(N1264:P1264,Q1264:AE1264)),0)</f>
        <v>0</v>
      </c>
      <c r="AH1264" s="7">
        <f>IF(R1264&gt;0,RANK(R1264,(N1264:P1264,Q1264:AE1264)),0)</f>
        <v>0</v>
      </c>
      <c r="AI1264" s="7">
        <f>IF(T1264&gt;0,RANK(T1264,(N1264:P1264,Q1264:AE1264)),0)</f>
        <v>0</v>
      </c>
      <c r="AJ1264" s="7">
        <f>IF(S1264&gt;0,RANK(S1264,(N1264:P1264,Q1264:AE1264)),0)</f>
        <v>3</v>
      </c>
      <c r="AK1264" s="2">
        <f t="shared" si="492"/>
        <v>0</v>
      </c>
      <c r="AL1264" s="2">
        <f t="shared" si="493"/>
        <v>0</v>
      </c>
      <c r="AM1264" s="2">
        <f t="shared" si="494"/>
        <v>0</v>
      </c>
      <c r="AN1264" s="2">
        <f t="shared" si="495"/>
        <v>3.8033975687694781E-2</v>
      </c>
      <c r="AP1264" t="s">
        <v>2467</v>
      </c>
      <c r="AQ1264" t="s">
        <v>1842</v>
      </c>
      <c r="AT1264" s="104">
        <v>31</v>
      </c>
      <c r="AU1264" s="102"/>
      <c r="AV1264" s="104">
        <v>31</v>
      </c>
      <c r="AX1264" s="7" t="s">
        <v>831</v>
      </c>
    </row>
    <row r="1265" spans="1:50">
      <c r="C1265" s="1"/>
      <c r="E1265" s="7"/>
      <c r="F1265" s="7"/>
      <c r="I1265" s="2"/>
      <c r="AG1265" s="7"/>
      <c r="AH1265" s="7"/>
      <c r="AI1265" s="7"/>
      <c r="AJ1265" s="7"/>
      <c r="AT1265" s="104"/>
      <c r="AU1265" s="102"/>
    </row>
    <row r="1266" spans="1:50" hidden="1" outlineLevel="1">
      <c r="A1266" t="s">
        <v>1187</v>
      </c>
      <c r="B1266" t="s">
        <v>1440</v>
      </c>
      <c r="C1266" s="1">
        <f t="shared" ref="C1266:C1283" si="497">SUM(N1266:AE1266)</f>
        <v>17272</v>
      </c>
      <c r="D1266" s="7">
        <f>RANK(N1266,(N1266:P1266,Q1266:AE1266))</f>
        <v>2</v>
      </c>
      <c r="E1266" s="7">
        <f>RANK(O1266,(N1266:P1266,Q1266:AE1266))</f>
        <v>1</v>
      </c>
      <c r="F1266" s="7">
        <f>IF(P1266&gt;0,RANK(P1266,(N1266:P1266,Q1266:AE1266)),0)</f>
        <v>0</v>
      </c>
      <c r="G1266" s="1">
        <f t="shared" ref="G1266:G1283" si="498">MAX(N1266:P1266)-LARGE(N1266:P1266,2)</f>
        <v>8603</v>
      </c>
      <c r="H1266" s="2">
        <f t="shared" ref="H1266:H1283" si="499">G1266/C1266</f>
        <v>0.49808939323760998</v>
      </c>
      <c r="I1266" s="2"/>
      <c r="J1266" s="2">
        <f t="shared" ref="J1266:J1283" si="500">IF($C1266=0,"-",N1266/$C1266)</f>
        <v>0.19962945808244559</v>
      </c>
      <c r="K1266" s="2">
        <f t="shared" ref="K1266:K1283" si="501">IF($C1266=0,"-",O1266/$C1266)</f>
        <v>0.69771885132005562</v>
      </c>
      <c r="L1266" s="2">
        <f t="shared" ref="L1266:L1283" si="502">IF($C1266=0,"-",P1266/$C1266)</f>
        <v>0</v>
      </c>
      <c r="M1266" s="2">
        <f t="shared" ref="M1266:M1283" si="503">IF(C1266=0,"-",(1-J1266-K1266-L1266))</f>
        <v>0.10265169059749879</v>
      </c>
      <c r="N1266" s="1">
        <v>3448</v>
      </c>
      <c r="O1266" s="1">
        <v>12051</v>
      </c>
      <c r="Q1266" s="1">
        <v>164</v>
      </c>
      <c r="R1266" s="1">
        <v>268</v>
      </c>
      <c r="S1266" s="1">
        <v>201</v>
      </c>
      <c r="U1266" s="1">
        <v>998</v>
      </c>
      <c r="V1266" s="1">
        <v>142</v>
      </c>
      <c r="AG1266" s="7">
        <f>IF(Q1266&gt;0,RANK(Q1266,(N1266:P1266,Q1266:AE1266)),0)</f>
        <v>6</v>
      </c>
      <c r="AH1266" s="7">
        <f>IF(R1266&gt;0,RANK(R1266,(N1266:P1266,Q1266:AE1266)),0)</f>
        <v>4</v>
      </c>
      <c r="AI1266" s="7">
        <f>IF(T1266&gt;0,RANK(T1266,(N1266:P1266,Q1266:AE1266)),0)</f>
        <v>0</v>
      </c>
      <c r="AJ1266" s="7">
        <f>IF(S1266&gt;0,RANK(S1266,(N1266:P1266,Q1266:AE1266)),0)</f>
        <v>5</v>
      </c>
      <c r="AK1266" s="2">
        <f t="shared" ref="AK1266:AK1283" si="504">IF($C1266=0,"-",Q1266/$C1266)</f>
        <v>9.4951366373320981E-3</v>
      </c>
      <c r="AL1266" s="2">
        <f t="shared" ref="AL1266:AL1283" si="505">IF($C1266=0,"-",R1266/$C1266)</f>
        <v>1.5516442797591477E-2</v>
      </c>
      <c r="AM1266" s="2">
        <f t="shared" ref="AM1266:AM1283" si="506">IF($C1266=0,"-",T1266/$C1266)</f>
        <v>0</v>
      </c>
      <c r="AN1266" s="2">
        <f t="shared" ref="AN1266:AN1283" si="507">IF($C1266=0,"-",S1266/$C1266)</f>
        <v>1.1637332098193608E-2</v>
      </c>
      <c r="AP1266" t="s">
        <v>1187</v>
      </c>
      <c r="AQ1266" t="s">
        <v>1440</v>
      </c>
      <c r="AR1266">
        <v>2</v>
      </c>
      <c r="AT1266" s="104">
        <v>32</v>
      </c>
      <c r="AU1266" s="102">
        <v>510</v>
      </c>
      <c r="AV1266" s="108">
        <f t="shared" ref="AV1266:AV1282" si="508">AT1266*1000+AU1266</f>
        <v>32510</v>
      </c>
      <c r="AX1266" s="7" t="s">
        <v>2432</v>
      </c>
    </row>
    <row r="1267" spans="1:50" hidden="1" outlineLevel="1">
      <c r="A1267" t="s">
        <v>2122</v>
      </c>
      <c r="B1267" t="s">
        <v>1440</v>
      </c>
      <c r="C1267" s="1">
        <f t="shared" si="497"/>
        <v>7376</v>
      </c>
      <c r="D1267" s="7">
        <f>RANK(N1267,(N1267:P1267,Q1267:AE1267))</f>
        <v>2</v>
      </c>
      <c r="E1267" s="7">
        <f>RANK(O1267,(N1267:P1267,Q1267:AE1267))</f>
        <v>1</v>
      </c>
      <c r="F1267" s="7">
        <f>IF(P1267&gt;0,RANK(P1267,(N1267:P1267,Q1267:AE1267)),0)</f>
        <v>0</v>
      </c>
      <c r="G1267" s="1">
        <f t="shared" si="498"/>
        <v>4915</v>
      </c>
      <c r="H1267" s="2">
        <f t="shared" si="499"/>
        <v>0.66635032537960959</v>
      </c>
      <c r="I1267" s="2"/>
      <c r="J1267" s="2">
        <f t="shared" si="500"/>
        <v>0.12906724511930587</v>
      </c>
      <c r="K1267" s="2">
        <f t="shared" si="501"/>
        <v>0.79541757049891537</v>
      </c>
      <c r="L1267" s="2">
        <f t="shared" si="502"/>
        <v>0</v>
      </c>
      <c r="M1267" s="2">
        <f t="shared" si="503"/>
        <v>7.5515184381778733E-2</v>
      </c>
      <c r="N1267" s="1">
        <v>952</v>
      </c>
      <c r="O1267" s="1">
        <v>5867</v>
      </c>
      <c r="Q1267" s="1">
        <v>24</v>
      </c>
      <c r="R1267" s="1">
        <v>87</v>
      </c>
      <c r="S1267" s="1">
        <v>190</v>
      </c>
      <c r="U1267" s="1">
        <v>186</v>
      </c>
      <c r="V1267" s="1">
        <v>70</v>
      </c>
      <c r="AG1267" s="7">
        <f>IF(Q1267&gt;0,RANK(Q1267,(N1267:P1267,Q1267:AE1267)),0)</f>
        <v>7</v>
      </c>
      <c r="AH1267" s="7">
        <f>IF(R1267&gt;0,RANK(R1267,(N1267:P1267,Q1267:AE1267)),0)</f>
        <v>5</v>
      </c>
      <c r="AI1267" s="7">
        <f>IF(T1267&gt;0,RANK(T1267,(N1267:P1267,Q1267:AE1267)),0)</f>
        <v>0</v>
      </c>
      <c r="AJ1267" s="7">
        <f>IF(S1267&gt;0,RANK(S1267,(N1267:P1267,Q1267:AE1267)),0)</f>
        <v>3</v>
      </c>
      <c r="AK1267" s="2">
        <f t="shared" si="504"/>
        <v>3.2537960954446853E-3</v>
      </c>
      <c r="AL1267" s="2">
        <f t="shared" si="505"/>
        <v>1.1795010845986985E-2</v>
      </c>
      <c r="AM1267" s="2">
        <f t="shared" si="506"/>
        <v>0</v>
      </c>
      <c r="AN1267" s="2">
        <f t="shared" si="507"/>
        <v>2.5759219088937094E-2</v>
      </c>
      <c r="AP1267" t="s">
        <v>2122</v>
      </c>
      <c r="AQ1267" t="s">
        <v>1440</v>
      </c>
      <c r="AR1267">
        <v>2</v>
      </c>
      <c r="AT1267" s="104">
        <v>32</v>
      </c>
      <c r="AU1267" s="102">
        <v>1</v>
      </c>
      <c r="AV1267" s="108">
        <f t="shared" si="508"/>
        <v>32001</v>
      </c>
      <c r="AX1267" s="7" t="s">
        <v>538</v>
      </c>
    </row>
    <row r="1268" spans="1:50" hidden="1" outlineLevel="1">
      <c r="A1268" t="s">
        <v>2414</v>
      </c>
      <c r="B1268" t="s">
        <v>1440</v>
      </c>
      <c r="C1268" s="1">
        <f t="shared" si="497"/>
        <v>307003</v>
      </c>
      <c r="D1268" s="7">
        <f>RANK(N1268,(N1268:P1268,Q1268:AE1268))</f>
        <v>2</v>
      </c>
      <c r="E1268" s="7">
        <f>RANK(O1268,(N1268:P1268,Q1268:AE1268))</f>
        <v>1</v>
      </c>
      <c r="F1268" s="7">
        <f>IF(P1268&gt;0,RANK(P1268,(N1268:P1268,Q1268:AE1268)),0)</f>
        <v>0</v>
      </c>
      <c r="G1268" s="1">
        <f t="shared" si="498"/>
        <v>125779</v>
      </c>
      <c r="H1268" s="2">
        <f t="shared" si="499"/>
        <v>0.40969957948293667</v>
      </c>
      <c r="I1268" s="2"/>
      <c r="J1268" s="2">
        <f t="shared" si="500"/>
        <v>0.24227124816369872</v>
      </c>
      <c r="K1268" s="2">
        <f t="shared" si="501"/>
        <v>0.65197082764663539</v>
      </c>
      <c r="L1268" s="2">
        <f t="shared" si="502"/>
        <v>0</v>
      </c>
      <c r="M1268" s="2">
        <f t="shared" si="503"/>
        <v>0.1057579241896659</v>
      </c>
      <c r="N1268" s="1">
        <v>74378</v>
      </c>
      <c r="O1268" s="1">
        <v>200157</v>
      </c>
      <c r="Q1268" s="1">
        <v>2548</v>
      </c>
      <c r="R1268" s="1">
        <v>5096</v>
      </c>
      <c r="S1268" s="1">
        <v>3741</v>
      </c>
      <c r="U1268" s="1">
        <v>17240</v>
      </c>
      <c r="V1268" s="1">
        <v>3843</v>
      </c>
      <c r="AG1268" s="7">
        <f>IF(Q1268&gt;0,RANK(Q1268,(N1268:P1268,Q1268:AE1268)),0)</f>
        <v>7</v>
      </c>
      <c r="AH1268" s="7">
        <f>IF(R1268&gt;0,RANK(R1268,(N1268:P1268,Q1268:AE1268)),0)</f>
        <v>4</v>
      </c>
      <c r="AI1268" s="7">
        <f>IF(T1268&gt;0,RANK(T1268,(N1268:P1268,Q1268:AE1268)),0)</f>
        <v>0</v>
      </c>
      <c r="AJ1268" s="7">
        <f>IF(S1268&gt;0,RANK(S1268,(N1268:P1268,Q1268:AE1268)),0)</f>
        <v>6</v>
      </c>
      <c r="AK1268" s="2">
        <f t="shared" si="504"/>
        <v>8.2995931635847214E-3</v>
      </c>
      <c r="AL1268" s="2">
        <f t="shared" si="505"/>
        <v>1.6599186327169443E-2</v>
      </c>
      <c r="AM1268" s="2">
        <f t="shared" si="506"/>
        <v>0</v>
      </c>
      <c r="AN1268" s="2">
        <f t="shared" si="507"/>
        <v>1.218554867542011E-2</v>
      </c>
      <c r="AP1268" t="s">
        <v>2414</v>
      </c>
      <c r="AQ1268" t="s">
        <v>1440</v>
      </c>
      <c r="AT1268" s="104">
        <v>32</v>
      </c>
      <c r="AU1268" s="102">
        <v>3</v>
      </c>
      <c r="AV1268" s="108">
        <f t="shared" si="508"/>
        <v>32003</v>
      </c>
      <c r="AX1268" s="7" t="s">
        <v>538</v>
      </c>
    </row>
    <row r="1269" spans="1:50" hidden="1" outlineLevel="1">
      <c r="A1269" t="s">
        <v>2899</v>
      </c>
      <c r="B1269" t="s">
        <v>1440</v>
      </c>
      <c r="C1269" s="1">
        <f t="shared" si="497"/>
        <v>16758</v>
      </c>
      <c r="D1269" s="7">
        <f>RANK(N1269,(N1269:P1269,Q1269:AE1269))</f>
        <v>2</v>
      </c>
      <c r="E1269" s="7">
        <f>RANK(O1269,(N1269:P1269,Q1269:AE1269))</f>
        <v>1</v>
      </c>
      <c r="F1269" s="7">
        <f>IF(P1269&gt;0,RANK(P1269,(N1269:P1269,Q1269:AE1269)),0)</f>
        <v>0</v>
      </c>
      <c r="G1269" s="1">
        <f t="shared" si="498"/>
        <v>10457</v>
      </c>
      <c r="H1269" s="2">
        <f t="shared" si="499"/>
        <v>0.62400047738393605</v>
      </c>
      <c r="I1269" s="2"/>
      <c r="J1269" s="2">
        <f t="shared" si="500"/>
        <v>0.15037593984962405</v>
      </c>
      <c r="K1269" s="2">
        <f t="shared" si="501"/>
        <v>0.7743764172335601</v>
      </c>
      <c r="L1269" s="2">
        <f t="shared" si="502"/>
        <v>0</v>
      </c>
      <c r="M1269" s="2">
        <f t="shared" si="503"/>
        <v>7.5247642916815849E-2</v>
      </c>
      <c r="N1269" s="1">
        <v>2520</v>
      </c>
      <c r="O1269" s="1">
        <v>12977</v>
      </c>
      <c r="Q1269" s="1">
        <v>183</v>
      </c>
      <c r="R1269" s="1">
        <v>243</v>
      </c>
      <c r="S1269" s="1">
        <v>217</v>
      </c>
      <c r="U1269" s="1">
        <v>482</v>
      </c>
      <c r="V1269" s="1">
        <v>136</v>
      </c>
      <c r="AG1269" s="7">
        <f>IF(Q1269&gt;0,RANK(Q1269,(N1269:P1269,Q1269:AE1269)),0)</f>
        <v>6</v>
      </c>
      <c r="AH1269" s="7">
        <f>IF(R1269&gt;0,RANK(R1269,(N1269:P1269,Q1269:AE1269)),0)</f>
        <v>4</v>
      </c>
      <c r="AI1269" s="7">
        <f>IF(T1269&gt;0,RANK(T1269,(N1269:P1269,Q1269:AE1269)),0)</f>
        <v>0</v>
      </c>
      <c r="AJ1269" s="7">
        <f>IF(S1269&gt;0,RANK(S1269,(N1269:P1269,Q1269:AE1269)),0)</f>
        <v>5</v>
      </c>
      <c r="AK1269" s="2">
        <f t="shared" si="504"/>
        <v>1.092015753669889E-2</v>
      </c>
      <c r="AL1269" s="2">
        <f t="shared" si="505"/>
        <v>1.4500537056928034E-2</v>
      </c>
      <c r="AM1269" s="2">
        <f t="shared" si="506"/>
        <v>0</v>
      </c>
      <c r="AN1269" s="2">
        <f t="shared" si="507"/>
        <v>1.2949039264828738E-2</v>
      </c>
      <c r="AP1269" t="s">
        <v>2899</v>
      </c>
      <c r="AQ1269" t="s">
        <v>1440</v>
      </c>
      <c r="AR1269">
        <v>2</v>
      </c>
      <c r="AT1269" s="104">
        <v>32</v>
      </c>
      <c r="AU1269" s="102">
        <v>5</v>
      </c>
      <c r="AV1269" s="108">
        <f t="shared" si="508"/>
        <v>32005</v>
      </c>
      <c r="AX1269" s="7" t="s">
        <v>538</v>
      </c>
    </row>
    <row r="1270" spans="1:50" hidden="1" outlineLevel="1">
      <c r="A1270" t="s">
        <v>1799</v>
      </c>
      <c r="B1270" t="s">
        <v>1440</v>
      </c>
      <c r="C1270" s="1">
        <f t="shared" si="497"/>
        <v>11038</v>
      </c>
      <c r="D1270" s="7">
        <f>RANK(N1270,(N1270:P1270,Q1270:AE1270))</f>
        <v>2</v>
      </c>
      <c r="E1270" s="7">
        <f>RANK(O1270,(N1270:P1270,Q1270:AE1270))</f>
        <v>1</v>
      </c>
      <c r="F1270" s="7">
        <f>IF(P1270&gt;0,RANK(P1270,(N1270:P1270,Q1270:AE1270)),0)</f>
        <v>0</v>
      </c>
      <c r="G1270" s="1">
        <f t="shared" si="498"/>
        <v>7182</v>
      </c>
      <c r="H1270" s="2">
        <f t="shared" si="499"/>
        <v>0.65066135169414752</v>
      </c>
      <c r="I1270" s="2"/>
      <c r="J1270" s="2">
        <f t="shared" si="500"/>
        <v>0.12556622576553725</v>
      </c>
      <c r="K1270" s="2">
        <f t="shared" si="501"/>
        <v>0.77622757745968474</v>
      </c>
      <c r="L1270" s="2">
        <f t="shared" si="502"/>
        <v>0</v>
      </c>
      <c r="M1270" s="2">
        <f t="shared" si="503"/>
        <v>9.8206196774778043E-2</v>
      </c>
      <c r="N1270" s="1">
        <v>1386</v>
      </c>
      <c r="O1270" s="1">
        <v>8568</v>
      </c>
      <c r="Q1270" s="1">
        <v>73</v>
      </c>
      <c r="R1270" s="1">
        <v>269</v>
      </c>
      <c r="S1270" s="1">
        <v>287</v>
      </c>
      <c r="U1270" s="1">
        <v>328</v>
      </c>
      <c r="V1270" s="1">
        <v>127</v>
      </c>
      <c r="AG1270" s="7">
        <f>IF(Q1270&gt;0,RANK(Q1270,(N1270:P1270,Q1270:AE1270)),0)</f>
        <v>7</v>
      </c>
      <c r="AH1270" s="7">
        <f>IF(R1270&gt;0,RANK(R1270,(N1270:P1270,Q1270:AE1270)),0)</f>
        <v>5</v>
      </c>
      <c r="AI1270" s="7">
        <f>IF(T1270&gt;0,RANK(T1270,(N1270:P1270,Q1270:AE1270)),0)</f>
        <v>0</v>
      </c>
      <c r="AJ1270" s="7">
        <f>IF(S1270&gt;0,RANK(S1270,(N1270:P1270,Q1270:AE1270)),0)</f>
        <v>4</v>
      </c>
      <c r="AK1270" s="2">
        <f t="shared" si="504"/>
        <v>6.6135169414749048E-3</v>
      </c>
      <c r="AL1270" s="2">
        <f t="shared" si="505"/>
        <v>2.4370356948722596E-2</v>
      </c>
      <c r="AM1270" s="2">
        <f t="shared" si="506"/>
        <v>0</v>
      </c>
      <c r="AN1270" s="2">
        <f t="shared" si="507"/>
        <v>2.6001087153469833E-2</v>
      </c>
      <c r="AP1270" t="s">
        <v>1799</v>
      </c>
      <c r="AQ1270" t="s">
        <v>1440</v>
      </c>
      <c r="AR1270">
        <v>2</v>
      </c>
      <c r="AT1270" s="104">
        <v>32</v>
      </c>
      <c r="AU1270" s="102">
        <v>7</v>
      </c>
      <c r="AV1270" s="108">
        <f t="shared" si="508"/>
        <v>32007</v>
      </c>
      <c r="AX1270" s="7" t="s">
        <v>538</v>
      </c>
    </row>
    <row r="1271" spans="1:50" hidden="1" outlineLevel="1">
      <c r="A1271" t="s">
        <v>1962</v>
      </c>
      <c r="B1271" t="s">
        <v>1440</v>
      </c>
      <c r="C1271" s="1">
        <f t="shared" si="497"/>
        <v>439</v>
      </c>
      <c r="D1271" s="7">
        <f>RANK(N1271,(N1271:P1271,Q1271:AE1271))</f>
        <v>2</v>
      </c>
      <c r="E1271" s="7">
        <f>RANK(O1271,(N1271:P1271,Q1271:AE1271))</f>
        <v>1</v>
      </c>
      <c r="F1271" s="7">
        <f>IF(P1271&gt;0,RANK(P1271,(N1271:P1271,Q1271:AE1271)),0)</f>
        <v>0</v>
      </c>
      <c r="G1271" s="1">
        <f t="shared" si="498"/>
        <v>199</v>
      </c>
      <c r="H1271" s="2">
        <f t="shared" si="499"/>
        <v>0.45330296127562641</v>
      </c>
      <c r="I1271" s="2"/>
      <c r="J1271" s="2">
        <f t="shared" si="500"/>
        <v>0.19817767653758542</v>
      </c>
      <c r="K1271" s="2">
        <f t="shared" si="501"/>
        <v>0.65148063781321186</v>
      </c>
      <c r="L1271" s="2">
        <f t="shared" si="502"/>
        <v>0</v>
      </c>
      <c r="M1271" s="2">
        <f t="shared" si="503"/>
        <v>0.15034168564920269</v>
      </c>
      <c r="N1271" s="1">
        <v>87</v>
      </c>
      <c r="O1271" s="1">
        <v>286</v>
      </c>
      <c r="Q1271" s="1">
        <v>3</v>
      </c>
      <c r="R1271" s="1">
        <v>12</v>
      </c>
      <c r="S1271" s="1">
        <v>24</v>
      </c>
      <c r="U1271" s="1">
        <v>23</v>
      </c>
      <c r="V1271" s="1">
        <v>4</v>
      </c>
      <c r="AG1271" s="7">
        <f>IF(Q1271&gt;0,RANK(Q1271,(N1271:P1271,Q1271:AE1271)),0)</f>
        <v>7</v>
      </c>
      <c r="AH1271" s="7">
        <f>IF(R1271&gt;0,RANK(R1271,(N1271:P1271,Q1271:AE1271)),0)</f>
        <v>5</v>
      </c>
      <c r="AI1271" s="7">
        <f>IF(T1271&gt;0,RANK(T1271,(N1271:P1271,Q1271:AE1271)),0)</f>
        <v>0</v>
      </c>
      <c r="AJ1271" s="7">
        <f>IF(S1271&gt;0,RANK(S1271,(N1271:P1271,Q1271:AE1271)),0)</f>
        <v>3</v>
      </c>
      <c r="AK1271" s="2">
        <f t="shared" si="504"/>
        <v>6.8337129840546698E-3</v>
      </c>
      <c r="AL1271" s="2">
        <f t="shared" si="505"/>
        <v>2.7334851936218679E-2</v>
      </c>
      <c r="AM1271" s="2">
        <f t="shared" si="506"/>
        <v>0</v>
      </c>
      <c r="AN1271" s="2">
        <f t="shared" si="507"/>
        <v>5.4669703872437359E-2</v>
      </c>
      <c r="AP1271" t="s">
        <v>1962</v>
      </c>
      <c r="AQ1271" t="s">
        <v>1440</v>
      </c>
      <c r="AR1271">
        <v>2</v>
      </c>
      <c r="AT1271" s="104">
        <v>32</v>
      </c>
      <c r="AU1271" s="102">
        <v>9</v>
      </c>
      <c r="AV1271" s="108">
        <f t="shared" si="508"/>
        <v>32009</v>
      </c>
      <c r="AX1271" s="7" t="s">
        <v>538</v>
      </c>
    </row>
    <row r="1272" spans="1:50" hidden="1" outlineLevel="1">
      <c r="A1272" t="s">
        <v>2048</v>
      </c>
      <c r="B1272" t="s">
        <v>1440</v>
      </c>
      <c r="C1272" s="1">
        <f t="shared" si="497"/>
        <v>687</v>
      </c>
      <c r="D1272" s="7">
        <f>RANK(N1272,(N1272:P1272,Q1272:AE1272))</f>
        <v>2</v>
      </c>
      <c r="E1272" s="7">
        <f>RANK(O1272,(N1272:P1272,Q1272:AE1272))</f>
        <v>1</v>
      </c>
      <c r="F1272" s="7">
        <f>IF(P1272&gt;0,RANK(P1272,(N1272:P1272,Q1272:AE1272)),0)</f>
        <v>0</v>
      </c>
      <c r="G1272" s="1">
        <f t="shared" si="498"/>
        <v>440</v>
      </c>
      <c r="H1272" s="2">
        <f t="shared" si="499"/>
        <v>0.64046579330422126</v>
      </c>
      <c r="I1272" s="2"/>
      <c r="J1272" s="2">
        <f t="shared" si="500"/>
        <v>0.12372634643377002</v>
      </c>
      <c r="K1272" s="2">
        <f t="shared" si="501"/>
        <v>0.76419213973799127</v>
      </c>
      <c r="L1272" s="2">
        <f t="shared" si="502"/>
        <v>0</v>
      </c>
      <c r="M1272" s="2">
        <f t="shared" si="503"/>
        <v>0.11208151382823872</v>
      </c>
      <c r="N1272" s="1">
        <v>85</v>
      </c>
      <c r="O1272" s="1">
        <v>525</v>
      </c>
      <c r="Q1272" s="1">
        <v>5</v>
      </c>
      <c r="R1272" s="1">
        <v>12</v>
      </c>
      <c r="S1272" s="1">
        <v>17</v>
      </c>
      <c r="U1272" s="1">
        <v>34</v>
      </c>
      <c r="V1272" s="1">
        <v>9</v>
      </c>
      <c r="AG1272" s="7">
        <f>IF(Q1272&gt;0,RANK(Q1272,(N1272:P1272,Q1272:AE1272)),0)</f>
        <v>7</v>
      </c>
      <c r="AH1272" s="7">
        <f>IF(R1272&gt;0,RANK(R1272,(N1272:P1272,Q1272:AE1272)),0)</f>
        <v>5</v>
      </c>
      <c r="AI1272" s="7">
        <f>IF(T1272&gt;0,RANK(T1272,(N1272:P1272,Q1272:AE1272)),0)</f>
        <v>0</v>
      </c>
      <c r="AJ1272" s="7">
        <f>IF(S1272&gt;0,RANK(S1272,(N1272:P1272,Q1272:AE1272)),0)</f>
        <v>4</v>
      </c>
      <c r="AK1272" s="2">
        <f t="shared" si="504"/>
        <v>7.2780203784570596E-3</v>
      </c>
      <c r="AL1272" s="2">
        <f t="shared" si="505"/>
        <v>1.7467248908296942E-2</v>
      </c>
      <c r="AM1272" s="2">
        <f t="shared" si="506"/>
        <v>0</v>
      </c>
      <c r="AN1272" s="2">
        <f t="shared" si="507"/>
        <v>2.4745269286754003E-2</v>
      </c>
      <c r="AP1272" t="s">
        <v>2048</v>
      </c>
      <c r="AQ1272" t="s">
        <v>1440</v>
      </c>
      <c r="AR1272">
        <v>2</v>
      </c>
      <c r="AT1272" s="104">
        <v>32</v>
      </c>
      <c r="AU1272" s="102">
        <v>11</v>
      </c>
      <c r="AV1272" s="108">
        <f t="shared" si="508"/>
        <v>32011</v>
      </c>
      <c r="AX1272" s="7" t="s">
        <v>538</v>
      </c>
    </row>
    <row r="1273" spans="1:50" hidden="1" outlineLevel="1">
      <c r="A1273" t="s">
        <v>1921</v>
      </c>
      <c r="B1273" t="s">
        <v>1440</v>
      </c>
      <c r="C1273" s="1">
        <f t="shared" si="497"/>
        <v>4307</v>
      </c>
      <c r="D1273" s="7">
        <f>RANK(N1273,(N1273:P1273,Q1273:AE1273))</f>
        <v>2</v>
      </c>
      <c r="E1273" s="7">
        <f>RANK(O1273,(N1273:P1273,Q1273:AE1273))</f>
        <v>1</v>
      </c>
      <c r="F1273" s="7">
        <f>IF(P1273&gt;0,RANK(P1273,(N1273:P1273,Q1273:AE1273)),0)</f>
        <v>0</v>
      </c>
      <c r="G1273" s="1">
        <f t="shared" si="498"/>
        <v>2924</v>
      </c>
      <c r="H1273" s="2">
        <f t="shared" si="499"/>
        <v>0.67889482238216858</v>
      </c>
      <c r="I1273" s="2"/>
      <c r="J1273" s="2">
        <f t="shared" si="500"/>
        <v>0.12119804968655677</v>
      </c>
      <c r="K1273" s="2">
        <f t="shared" si="501"/>
        <v>0.80009287206872537</v>
      </c>
      <c r="L1273" s="2">
        <f t="shared" si="502"/>
        <v>0</v>
      </c>
      <c r="M1273" s="2">
        <f t="shared" si="503"/>
        <v>7.8709078244717845E-2</v>
      </c>
      <c r="N1273" s="1">
        <v>522</v>
      </c>
      <c r="O1273" s="1">
        <v>3446</v>
      </c>
      <c r="Q1273" s="1">
        <v>20</v>
      </c>
      <c r="R1273" s="1">
        <v>57</v>
      </c>
      <c r="S1273" s="1">
        <v>69</v>
      </c>
      <c r="U1273" s="1">
        <v>148</v>
      </c>
      <c r="V1273" s="1">
        <v>45</v>
      </c>
      <c r="AG1273" s="7">
        <f>IF(Q1273&gt;0,RANK(Q1273,(N1273:P1273,Q1273:AE1273)),0)</f>
        <v>7</v>
      </c>
      <c r="AH1273" s="7">
        <f>IF(R1273&gt;0,RANK(R1273,(N1273:P1273,Q1273:AE1273)),0)</f>
        <v>5</v>
      </c>
      <c r="AI1273" s="7">
        <f>IF(T1273&gt;0,RANK(T1273,(N1273:P1273,Q1273:AE1273)),0)</f>
        <v>0</v>
      </c>
      <c r="AJ1273" s="7">
        <f>IF(S1273&gt;0,RANK(S1273,(N1273:P1273,Q1273:AE1273)),0)</f>
        <v>4</v>
      </c>
      <c r="AK1273" s="2">
        <f t="shared" si="504"/>
        <v>4.6436034362665425E-3</v>
      </c>
      <c r="AL1273" s="2">
        <f t="shared" si="505"/>
        <v>1.3234269793359647E-2</v>
      </c>
      <c r="AM1273" s="2">
        <f t="shared" si="506"/>
        <v>0</v>
      </c>
      <c r="AN1273" s="2">
        <f t="shared" si="507"/>
        <v>1.6020431855119574E-2</v>
      </c>
      <c r="AP1273" t="s">
        <v>1921</v>
      </c>
      <c r="AQ1273" t="s">
        <v>1440</v>
      </c>
      <c r="AR1273">
        <v>2</v>
      </c>
      <c r="AT1273" s="104">
        <v>32</v>
      </c>
      <c r="AU1273" s="102">
        <v>13</v>
      </c>
      <c r="AV1273" s="108">
        <f t="shared" si="508"/>
        <v>32013</v>
      </c>
      <c r="AX1273" s="7" t="s">
        <v>538</v>
      </c>
    </row>
    <row r="1274" spans="1:50" hidden="1" outlineLevel="1">
      <c r="A1274" t="s">
        <v>2049</v>
      </c>
      <c r="B1274" t="s">
        <v>1440</v>
      </c>
      <c r="C1274" s="1">
        <f t="shared" si="497"/>
        <v>1863</v>
      </c>
      <c r="D1274" s="7">
        <f>RANK(N1274,(N1274:P1274,Q1274:AE1274))</f>
        <v>2</v>
      </c>
      <c r="E1274" s="7">
        <f>RANK(O1274,(N1274:P1274,Q1274:AE1274))</f>
        <v>1</v>
      </c>
      <c r="F1274" s="7">
        <f>IF(P1274&gt;0,RANK(P1274,(N1274:P1274,Q1274:AE1274)),0)</f>
        <v>0</v>
      </c>
      <c r="G1274" s="1">
        <f t="shared" si="498"/>
        <v>1272</v>
      </c>
      <c r="H1274" s="2">
        <f t="shared" si="499"/>
        <v>0.68276972624798715</v>
      </c>
      <c r="I1274" s="2"/>
      <c r="J1274" s="2">
        <f t="shared" si="500"/>
        <v>0.12399355877616747</v>
      </c>
      <c r="K1274" s="2">
        <f t="shared" si="501"/>
        <v>0.80676328502415462</v>
      </c>
      <c r="L1274" s="2">
        <f t="shared" si="502"/>
        <v>0</v>
      </c>
      <c r="M1274" s="2">
        <f t="shared" si="503"/>
        <v>6.9243156199677913E-2</v>
      </c>
      <c r="N1274" s="1">
        <v>231</v>
      </c>
      <c r="O1274" s="1">
        <v>1503</v>
      </c>
      <c r="Q1274" s="1">
        <v>6</v>
      </c>
      <c r="R1274" s="1">
        <v>24</v>
      </c>
      <c r="S1274" s="1">
        <v>31</v>
      </c>
      <c r="U1274" s="1">
        <v>50</v>
      </c>
      <c r="V1274" s="1">
        <v>18</v>
      </c>
      <c r="AG1274" s="7">
        <f>IF(Q1274&gt;0,RANK(Q1274,(N1274:P1274,Q1274:AE1274)),0)</f>
        <v>7</v>
      </c>
      <c r="AH1274" s="7">
        <f>IF(R1274&gt;0,RANK(R1274,(N1274:P1274,Q1274:AE1274)),0)</f>
        <v>5</v>
      </c>
      <c r="AI1274" s="7">
        <f>IF(T1274&gt;0,RANK(T1274,(N1274:P1274,Q1274:AE1274)),0)</f>
        <v>0</v>
      </c>
      <c r="AJ1274" s="7">
        <f>IF(S1274&gt;0,RANK(S1274,(N1274:P1274,Q1274:AE1274)),0)</f>
        <v>4</v>
      </c>
      <c r="AK1274" s="2">
        <f t="shared" si="504"/>
        <v>3.2206119162640902E-3</v>
      </c>
      <c r="AL1274" s="2">
        <f t="shared" si="505"/>
        <v>1.2882447665056361E-2</v>
      </c>
      <c r="AM1274" s="2">
        <f t="shared" si="506"/>
        <v>0</v>
      </c>
      <c r="AN1274" s="2">
        <f t="shared" si="507"/>
        <v>1.6639828234031134E-2</v>
      </c>
      <c r="AP1274" t="s">
        <v>2049</v>
      </c>
      <c r="AQ1274" t="s">
        <v>1440</v>
      </c>
      <c r="AR1274">
        <v>2</v>
      </c>
      <c r="AT1274" s="104">
        <v>32</v>
      </c>
      <c r="AU1274" s="102">
        <v>15</v>
      </c>
      <c r="AV1274" s="108">
        <f t="shared" si="508"/>
        <v>32015</v>
      </c>
      <c r="AX1274" s="7" t="s">
        <v>538</v>
      </c>
    </row>
    <row r="1275" spans="1:50" hidden="1" outlineLevel="1">
      <c r="A1275" t="s">
        <v>1988</v>
      </c>
      <c r="B1275" t="s">
        <v>1440</v>
      </c>
      <c r="C1275" s="1">
        <f t="shared" si="497"/>
        <v>1732</v>
      </c>
      <c r="D1275" s="7">
        <f>RANK(N1275,(N1275:P1275,Q1275:AE1275))</f>
        <v>2</v>
      </c>
      <c r="E1275" s="7">
        <f>RANK(O1275,(N1275:P1275,Q1275:AE1275))</f>
        <v>1</v>
      </c>
      <c r="F1275" s="7">
        <f>IF(P1275&gt;0,RANK(P1275,(N1275:P1275,Q1275:AE1275)),0)</f>
        <v>0</v>
      </c>
      <c r="G1275" s="1">
        <f t="shared" si="498"/>
        <v>987</v>
      </c>
      <c r="H1275" s="2">
        <f t="shared" si="499"/>
        <v>0.56986143187066973</v>
      </c>
      <c r="I1275" s="2"/>
      <c r="J1275" s="2">
        <f t="shared" si="500"/>
        <v>0.16108545034642033</v>
      </c>
      <c r="K1275" s="2">
        <f t="shared" si="501"/>
        <v>0.73094688221709003</v>
      </c>
      <c r="L1275" s="2">
        <f t="shared" si="502"/>
        <v>0</v>
      </c>
      <c r="M1275" s="2">
        <f t="shared" si="503"/>
        <v>0.10796766743648967</v>
      </c>
      <c r="N1275" s="1">
        <v>279</v>
      </c>
      <c r="O1275" s="1">
        <v>1266</v>
      </c>
      <c r="Q1275" s="1">
        <v>10</v>
      </c>
      <c r="R1275" s="1">
        <v>33</v>
      </c>
      <c r="S1275" s="1">
        <v>58</v>
      </c>
      <c r="U1275" s="1">
        <v>60</v>
      </c>
      <c r="V1275" s="1">
        <v>26</v>
      </c>
      <c r="AG1275" s="7">
        <f>IF(Q1275&gt;0,RANK(Q1275,(N1275:P1275,Q1275:AE1275)),0)</f>
        <v>7</v>
      </c>
      <c r="AH1275" s="7">
        <f>IF(R1275&gt;0,RANK(R1275,(N1275:P1275,Q1275:AE1275)),0)</f>
        <v>5</v>
      </c>
      <c r="AI1275" s="7">
        <f>IF(T1275&gt;0,RANK(T1275,(N1275:P1275,Q1275:AE1275)),0)</f>
        <v>0</v>
      </c>
      <c r="AJ1275" s="7">
        <f>IF(S1275&gt;0,RANK(S1275,(N1275:P1275,Q1275:AE1275)),0)</f>
        <v>4</v>
      </c>
      <c r="AK1275" s="2">
        <f t="shared" si="504"/>
        <v>5.7736720554272519E-3</v>
      </c>
      <c r="AL1275" s="2">
        <f t="shared" si="505"/>
        <v>1.9053117782909929E-2</v>
      </c>
      <c r="AM1275" s="2">
        <f t="shared" si="506"/>
        <v>0</v>
      </c>
      <c r="AN1275" s="2">
        <f t="shared" si="507"/>
        <v>3.348729792147806E-2</v>
      </c>
      <c r="AP1275" t="s">
        <v>1988</v>
      </c>
      <c r="AQ1275" t="s">
        <v>1440</v>
      </c>
      <c r="AR1275">
        <v>2</v>
      </c>
      <c r="AT1275" s="104">
        <v>32</v>
      </c>
      <c r="AU1275" s="102">
        <v>17</v>
      </c>
      <c r="AV1275" s="108">
        <f t="shared" si="508"/>
        <v>32017</v>
      </c>
      <c r="AX1275" s="7" t="s">
        <v>538</v>
      </c>
    </row>
    <row r="1276" spans="1:50" hidden="1" outlineLevel="1">
      <c r="A1276" t="s">
        <v>2249</v>
      </c>
      <c r="B1276" t="s">
        <v>1440</v>
      </c>
      <c r="C1276" s="1">
        <f t="shared" si="497"/>
        <v>10892</v>
      </c>
      <c r="D1276" s="7">
        <f>RANK(N1276,(N1276:P1276,Q1276:AE1276))</f>
        <v>2</v>
      </c>
      <c r="E1276" s="7">
        <f>RANK(O1276,(N1276:P1276,Q1276:AE1276))</f>
        <v>1</v>
      </c>
      <c r="F1276" s="7">
        <f>IF(P1276&gt;0,RANK(P1276,(N1276:P1276,Q1276:AE1276)),0)</f>
        <v>0</v>
      </c>
      <c r="G1276" s="1">
        <f t="shared" si="498"/>
        <v>6373</v>
      </c>
      <c r="H1276" s="2">
        <f t="shared" si="499"/>
        <v>0.58510833639368343</v>
      </c>
      <c r="I1276" s="2"/>
      <c r="J1276" s="2">
        <f t="shared" si="500"/>
        <v>0.16489166360631657</v>
      </c>
      <c r="K1276" s="2">
        <f t="shared" si="501"/>
        <v>0.75</v>
      </c>
      <c r="L1276" s="2">
        <f t="shared" si="502"/>
        <v>0</v>
      </c>
      <c r="M1276" s="2">
        <f t="shared" si="503"/>
        <v>8.5108336393683426E-2</v>
      </c>
      <c r="N1276" s="1">
        <v>1796</v>
      </c>
      <c r="O1276" s="1">
        <v>8169</v>
      </c>
      <c r="Q1276" s="1">
        <v>102</v>
      </c>
      <c r="R1276" s="1">
        <v>151</v>
      </c>
      <c r="S1276" s="1">
        <v>200</v>
      </c>
      <c r="U1276" s="1">
        <v>360</v>
      </c>
      <c r="V1276" s="1">
        <v>114</v>
      </c>
      <c r="AG1276" s="7">
        <f>IF(Q1276&gt;0,RANK(Q1276,(N1276:P1276,Q1276:AE1276)),0)</f>
        <v>7</v>
      </c>
      <c r="AH1276" s="7">
        <f>IF(R1276&gt;0,RANK(R1276,(N1276:P1276,Q1276:AE1276)),0)</f>
        <v>5</v>
      </c>
      <c r="AI1276" s="7">
        <f>IF(T1276&gt;0,RANK(T1276,(N1276:P1276,Q1276:AE1276)),0)</f>
        <v>0</v>
      </c>
      <c r="AJ1276" s="7">
        <f>IF(S1276&gt;0,RANK(S1276,(N1276:P1276,Q1276:AE1276)),0)</f>
        <v>4</v>
      </c>
      <c r="AK1276" s="2">
        <f t="shared" si="504"/>
        <v>9.3646713183988244E-3</v>
      </c>
      <c r="AL1276" s="2">
        <f t="shared" si="505"/>
        <v>1.3863385971355124E-2</v>
      </c>
      <c r="AM1276" s="2">
        <f t="shared" si="506"/>
        <v>0</v>
      </c>
      <c r="AN1276" s="2">
        <f t="shared" si="507"/>
        <v>1.8362100624311421E-2</v>
      </c>
      <c r="AP1276" t="s">
        <v>2249</v>
      </c>
      <c r="AQ1276" t="s">
        <v>1440</v>
      </c>
      <c r="AR1276">
        <v>2</v>
      </c>
      <c r="AT1276" s="104">
        <v>32</v>
      </c>
      <c r="AU1276" s="102">
        <v>19</v>
      </c>
      <c r="AV1276" s="108">
        <f t="shared" si="508"/>
        <v>32019</v>
      </c>
      <c r="AX1276" s="7" t="s">
        <v>538</v>
      </c>
    </row>
    <row r="1277" spans="1:50" hidden="1" outlineLevel="1">
      <c r="A1277" t="s">
        <v>984</v>
      </c>
      <c r="B1277" t="s">
        <v>1440</v>
      </c>
      <c r="C1277" s="1">
        <f t="shared" si="497"/>
        <v>2032</v>
      </c>
      <c r="D1277" s="7">
        <f>RANK(N1277,(N1277:P1277,Q1277:AE1277))</f>
        <v>2</v>
      </c>
      <c r="E1277" s="7">
        <f>RANK(O1277,(N1277:P1277,Q1277:AE1277))</f>
        <v>1</v>
      </c>
      <c r="F1277" s="7">
        <f>IF(P1277&gt;0,RANK(P1277,(N1277:P1277,Q1277:AE1277)),0)</f>
        <v>0</v>
      </c>
      <c r="G1277" s="1">
        <f t="shared" si="498"/>
        <v>782</v>
      </c>
      <c r="H1277" s="2">
        <f t="shared" si="499"/>
        <v>0.38484251968503935</v>
      </c>
      <c r="I1277" s="2"/>
      <c r="J1277" s="2">
        <f t="shared" si="500"/>
        <v>0.25</v>
      </c>
      <c r="K1277" s="2">
        <f t="shared" si="501"/>
        <v>0.63484251968503935</v>
      </c>
      <c r="L1277" s="2">
        <f t="shared" si="502"/>
        <v>0</v>
      </c>
      <c r="M1277" s="2">
        <f t="shared" si="503"/>
        <v>0.11515748031496065</v>
      </c>
      <c r="N1277" s="1">
        <v>508</v>
      </c>
      <c r="O1277" s="1">
        <v>1290</v>
      </c>
      <c r="Q1277" s="1">
        <v>16</v>
      </c>
      <c r="R1277" s="1">
        <v>23</v>
      </c>
      <c r="S1277" s="1">
        <v>112</v>
      </c>
      <c r="U1277" s="1">
        <v>64</v>
      </c>
      <c r="V1277" s="1">
        <v>19</v>
      </c>
      <c r="AG1277" s="7">
        <f>IF(Q1277&gt;0,RANK(Q1277,(N1277:P1277,Q1277:AE1277)),0)</f>
        <v>7</v>
      </c>
      <c r="AH1277" s="7">
        <f>IF(R1277&gt;0,RANK(R1277,(N1277:P1277,Q1277:AE1277)),0)</f>
        <v>5</v>
      </c>
      <c r="AI1277" s="7">
        <f>IF(T1277&gt;0,RANK(T1277,(N1277:P1277,Q1277:AE1277)),0)</f>
        <v>0</v>
      </c>
      <c r="AJ1277" s="7">
        <f>IF(S1277&gt;0,RANK(S1277,(N1277:P1277,Q1277:AE1277)),0)</f>
        <v>3</v>
      </c>
      <c r="AK1277" s="2">
        <f t="shared" si="504"/>
        <v>7.874015748031496E-3</v>
      </c>
      <c r="AL1277" s="2">
        <f t="shared" si="505"/>
        <v>1.1318897637795276E-2</v>
      </c>
      <c r="AM1277" s="2">
        <f t="shared" si="506"/>
        <v>0</v>
      </c>
      <c r="AN1277" s="2">
        <f t="shared" si="507"/>
        <v>5.5118110236220472E-2</v>
      </c>
      <c r="AP1277" t="s">
        <v>984</v>
      </c>
      <c r="AQ1277" t="s">
        <v>1440</v>
      </c>
      <c r="AR1277">
        <v>2</v>
      </c>
      <c r="AT1277" s="104">
        <v>32</v>
      </c>
      <c r="AU1277" s="102">
        <v>21</v>
      </c>
      <c r="AV1277" s="108">
        <f t="shared" si="508"/>
        <v>32021</v>
      </c>
      <c r="AX1277" s="7" t="s">
        <v>538</v>
      </c>
    </row>
    <row r="1278" spans="1:50" hidden="1" outlineLevel="1">
      <c r="A1278" t="s">
        <v>951</v>
      </c>
      <c r="B1278" t="s">
        <v>1440</v>
      </c>
      <c r="C1278" s="1">
        <f t="shared" si="497"/>
        <v>10779</v>
      </c>
      <c r="D1278" s="7">
        <f>RANK(N1278,(N1278:P1278,Q1278:AE1278))</f>
        <v>2</v>
      </c>
      <c r="E1278" s="7">
        <f>RANK(O1278,(N1278:P1278,Q1278:AE1278))</f>
        <v>1</v>
      </c>
      <c r="F1278" s="7">
        <f>IF(P1278&gt;0,RANK(P1278,(N1278:P1278,Q1278:AE1278)),0)</f>
        <v>0</v>
      </c>
      <c r="G1278" s="1">
        <f t="shared" si="498"/>
        <v>5123</v>
      </c>
      <c r="H1278" s="2">
        <f t="shared" si="499"/>
        <v>0.47527599962890804</v>
      </c>
      <c r="I1278" s="2"/>
      <c r="J1278" s="2">
        <f t="shared" si="500"/>
        <v>0.2065126635123852</v>
      </c>
      <c r="K1278" s="2">
        <f t="shared" si="501"/>
        <v>0.68178866314129327</v>
      </c>
      <c r="L1278" s="2">
        <f t="shared" si="502"/>
        <v>0</v>
      </c>
      <c r="M1278" s="2">
        <f t="shared" si="503"/>
        <v>0.11169867334632155</v>
      </c>
      <c r="N1278" s="1">
        <v>2226</v>
      </c>
      <c r="O1278" s="1">
        <v>7349</v>
      </c>
      <c r="Q1278" s="1">
        <v>67</v>
      </c>
      <c r="R1278" s="1">
        <v>225</v>
      </c>
      <c r="S1278" s="1">
        <v>350</v>
      </c>
      <c r="U1278" s="1">
        <v>428</v>
      </c>
      <c r="V1278" s="1">
        <v>134</v>
      </c>
      <c r="AG1278" s="7">
        <f>IF(Q1278&gt;0,RANK(Q1278,(N1278:P1278,Q1278:AE1278)),0)</f>
        <v>7</v>
      </c>
      <c r="AH1278" s="7">
        <f>IF(R1278&gt;0,RANK(R1278,(N1278:P1278,Q1278:AE1278)),0)</f>
        <v>5</v>
      </c>
      <c r="AI1278" s="7">
        <f>IF(T1278&gt;0,RANK(T1278,(N1278:P1278,Q1278:AE1278)),0)</f>
        <v>0</v>
      </c>
      <c r="AJ1278" s="7">
        <f>IF(S1278&gt;0,RANK(S1278,(N1278:P1278,Q1278:AE1278)),0)</f>
        <v>4</v>
      </c>
      <c r="AK1278" s="2">
        <f t="shared" si="504"/>
        <v>6.2157899619630762E-3</v>
      </c>
      <c r="AL1278" s="2">
        <f t="shared" si="505"/>
        <v>2.0873921514055108E-2</v>
      </c>
      <c r="AM1278" s="2">
        <f t="shared" si="506"/>
        <v>0</v>
      </c>
      <c r="AN1278" s="2">
        <f t="shared" si="507"/>
        <v>3.2470544577419054E-2</v>
      </c>
      <c r="AP1278" t="s">
        <v>951</v>
      </c>
      <c r="AQ1278" t="s">
        <v>1440</v>
      </c>
      <c r="AR1278">
        <v>2</v>
      </c>
      <c r="AT1278" s="104">
        <v>32</v>
      </c>
      <c r="AU1278" s="102">
        <v>23</v>
      </c>
      <c r="AV1278" s="108">
        <f t="shared" si="508"/>
        <v>32023</v>
      </c>
      <c r="AX1278" s="7" t="s">
        <v>538</v>
      </c>
    </row>
    <row r="1279" spans="1:50" hidden="1" outlineLevel="1">
      <c r="A1279" t="s">
        <v>589</v>
      </c>
      <c r="B1279" t="s">
        <v>1440</v>
      </c>
      <c r="C1279" s="1">
        <f t="shared" si="497"/>
        <v>1668</v>
      </c>
      <c r="D1279" s="7">
        <f>RANK(N1279,(N1279:P1279,Q1279:AE1279))</f>
        <v>2</v>
      </c>
      <c r="E1279" s="7">
        <f>RANK(O1279,(N1279:P1279,Q1279:AE1279))</f>
        <v>1</v>
      </c>
      <c r="F1279" s="7">
        <f>IF(P1279&gt;0,RANK(P1279,(N1279:P1279,Q1279:AE1279)),0)</f>
        <v>0</v>
      </c>
      <c r="G1279" s="1">
        <f t="shared" si="498"/>
        <v>1018</v>
      </c>
      <c r="H1279" s="2">
        <f t="shared" si="499"/>
        <v>0.61031175059952036</v>
      </c>
      <c r="I1279" s="2"/>
      <c r="J1279" s="2">
        <f t="shared" si="500"/>
        <v>0.14148681055155876</v>
      </c>
      <c r="K1279" s="2">
        <f t="shared" si="501"/>
        <v>0.75179856115107913</v>
      </c>
      <c r="L1279" s="2">
        <f t="shared" si="502"/>
        <v>0</v>
      </c>
      <c r="M1279" s="2">
        <f t="shared" si="503"/>
        <v>0.10671462829736211</v>
      </c>
      <c r="N1279" s="1">
        <v>236</v>
      </c>
      <c r="O1279" s="1">
        <v>1254</v>
      </c>
      <c r="Q1279" s="1">
        <v>10</v>
      </c>
      <c r="R1279" s="1">
        <v>24</v>
      </c>
      <c r="S1279" s="1">
        <v>51</v>
      </c>
      <c r="U1279" s="1">
        <v>69</v>
      </c>
      <c r="V1279" s="1">
        <v>24</v>
      </c>
      <c r="AG1279" s="7">
        <f>IF(Q1279&gt;0,RANK(Q1279,(N1279:P1279,Q1279:AE1279)),0)</f>
        <v>7</v>
      </c>
      <c r="AH1279" s="7">
        <f>IF(R1279&gt;0,RANK(R1279,(N1279:P1279,Q1279:AE1279)),0)</f>
        <v>5</v>
      </c>
      <c r="AI1279" s="7">
        <f>IF(T1279&gt;0,RANK(T1279,(N1279:P1279,Q1279:AE1279)),0)</f>
        <v>0</v>
      </c>
      <c r="AJ1279" s="7">
        <f>IF(S1279&gt;0,RANK(S1279,(N1279:P1279,Q1279:AE1279)),0)</f>
        <v>4</v>
      </c>
      <c r="AK1279" s="2">
        <f t="shared" si="504"/>
        <v>5.9952038369304557E-3</v>
      </c>
      <c r="AL1279" s="2">
        <f t="shared" si="505"/>
        <v>1.4388489208633094E-2</v>
      </c>
      <c r="AM1279" s="2">
        <f t="shared" si="506"/>
        <v>0</v>
      </c>
      <c r="AN1279" s="2">
        <f t="shared" si="507"/>
        <v>3.0575539568345324E-2</v>
      </c>
      <c r="AP1279" t="s">
        <v>589</v>
      </c>
      <c r="AQ1279" t="s">
        <v>1440</v>
      </c>
      <c r="AR1279">
        <v>2</v>
      </c>
      <c r="AT1279" s="104">
        <v>32</v>
      </c>
      <c r="AU1279" s="102">
        <v>27</v>
      </c>
      <c r="AV1279" s="108">
        <f t="shared" si="508"/>
        <v>32027</v>
      </c>
      <c r="AX1279" s="7" t="s">
        <v>538</v>
      </c>
    </row>
    <row r="1280" spans="1:50" hidden="1" outlineLevel="1">
      <c r="A1280" t="s">
        <v>1823</v>
      </c>
      <c r="B1280" t="s">
        <v>1440</v>
      </c>
      <c r="C1280" s="1">
        <f t="shared" si="497"/>
        <v>1648</v>
      </c>
      <c r="D1280" s="7">
        <f>RANK(N1280,(N1280:P1280,Q1280:AE1280))</f>
        <v>2</v>
      </c>
      <c r="E1280" s="7">
        <f>RANK(O1280,(N1280:P1280,Q1280:AE1280))</f>
        <v>1</v>
      </c>
      <c r="F1280" s="7">
        <f>IF(P1280&gt;0,RANK(P1280,(N1280:P1280,Q1280:AE1280)),0)</f>
        <v>0</v>
      </c>
      <c r="G1280" s="1">
        <f t="shared" si="498"/>
        <v>898</v>
      </c>
      <c r="H1280" s="2">
        <f t="shared" si="499"/>
        <v>0.54490291262135926</v>
      </c>
      <c r="I1280" s="2"/>
      <c r="J1280" s="2">
        <f t="shared" si="500"/>
        <v>0.18203883495145631</v>
      </c>
      <c r="K1280" s="2">
        <f t="shared" si="501"/>
        <v>0.72694174757281549</v>
      </c>
      <c r="L1280" s="2">
        <f t="shared" si="502"/>
        <v>0</v>
      </c>
      <c r="M1280" s="2">
        <f t="shared" si="503"/>
        <v>9.101941747572817E-2</v>
      </c>
      <c r="N1280" s="1">
        <v>300</v>
      </c>
      <c r="O1280" s="1">
        <v>1198</v>
      </c>
      <c r="Q1280" s="1">
        <v>23</v>
      </c>
      <c r="R1280" s="1">
        <v>43</v>
      </c>
      <c r="S1280" s="1">
        <v>17</v>
      </c>
      <c r="U1280" s="1">
        <v>56</v>
      </c>
      <c r="V1280" s="1">
        <v>11</v>
      </c>
      <c r="AG1280" s="7">
        <f>IF(Q1280&gt;0,RANK(Q1280,(N1280:P1280,Q1280:AE1280)),0)</f>
        <v>5</v>
      </c>
      <c r="AH1280" s="7">
        <f>IF(R1280&gt;0,RANK(R1280,(N1280:P1280,Q1280:AE1280)),0)</f>
        <v>4</v>
      </c>
      <c r="AI1280" s="7">
        <f>IF(T1280&gt;0,RANK(T1280,(N1280:P1280,Q1280:AE1280)),0)</f>
        <v>0</v>
      </c>
      <c r="AJ1280" s="7">
        <f>IF(S1280&gt;0,RANK(S1280,(N1280:P1280,Q1280:AE1280)),0)</f>
        <v>6</v>
      </c>
      <c r="AK1280" s="2">
        <f t="shared" si="504"/>
        <v>1.3956310679611651E-2</v>
      </c>
      <c r="AL1280" s="2">
        <f t="shared" si="505"/>
        <v>2.6092233009708737E-2</v>
      </c>
      <c r="AM1280" s="2">
        <f t="shared" si="506"/>
        <v>0</v>
      </c>
      <c r="AN1280" s="2">
        <f t="shared" si="507"/>
        <v>1.0315533980582525E-2</v>
      </c>
      <c r="AP1280" t="s">
        <v>1823</v>
      </c>
      <c r="AQ1280" t="s">
        <v>1440</v>
      </c>
      <c r="AR1280">
        <v>2</v>
      </c>
      <c r="AT1280" s="104">
        <v>32</v>
      </c>
      <c r="AU1280" s="102">
        <v>29</v>
      </c>
      <c r="AV1280" s="108">
        <f t="shared" si="508"/>
        <v>32029</v>
      </c>
      <c r="AX1280" s="7" t="s">
        <v>538</v>
      </c>
    </row>
    <row r="1281" spans="1:50" hidden="1" outlineLevel="1">
      <c r="A1281" t="s">
        <v>1824</v>
      </c>
      <c r="B1281" t="s">
        <v>1440</v>
      </c>
      <c r="C1281" s="1">
        <f t="shared" si="497"/>
        <v>105560</v>
      </c>
      <c r="D1281" s="7">
        <f>RANK(N1281,(N1281:P1281,Q1281:AE1281))</f>
        <v>2</v>
      </c>
      <c r="E1281" s="7">
        <f>RANK(O1281,(N1281:P1281,Q1281:AE1281))</f>
        <v>1</v>
      </c>
      <c r="F1281" s="7">
        <f>IF(P1281&gt;0,RANK(P1281,(N1281:P1281,Q1281:AE1281)),0)</f>
        <v>0</v>
      </c>
      <c r="G1281" s="1">
        <f t="shared" si="498"/>
        <v>54815</v>
      </c>
      <c r="H1281" s="2">
        <f t="shared" si="499"/>
        <v>0.51927813565744596</v>
      </c>
      <c r="I1281" s="2"/>
      <c r="J1281" s="2">
        <f t="shared" si="500"/>
        <v>0.20125047366426677</v>
      </c>
      <c r="K1281" s="2">
        <f t="shared" si="501"/>
        <v>0.72052860932171281</v>
      </c>
      <c r="L1281" s="2">
        <f t="shared" si="502"/>
        <v>0</v>
      </c>
      <c r="M1281" s="2">
        <f t="shared" si="503"/>
        <v>7.8220917014020452E-2</v>
      </c>
      <c r="N1281" s="1">
        <v>21244</v>
      </c>
      <c r="O1281" s="1">
        <v>76059</v>
      </c>
      <c r="Q1281" s="1">
        <v>1502</v>
      </c>
      <c r="R1281" s="1">
        <v>1504</v>
      </c>
      <c r="S1281" s="1">
        <v>1443</v>
      </c>
      <c r="U1281" s="1">
        <v>3025</v>
      </c>
      <c r="V1281" s="1">
        <v>783</v>
      </c>
      <c r="AG1281" s="7">
        <f>IF(Q1281&gt;0,RANK(Q1281,(N1281:P1281,Q1281:AE1281)),0)</f>
        <v>5</v>
      </c>
      <c r="AH1281" s="7">
        <f>IF(R1281&gt;0,RANK(R1281,(N1281:P1281,Q1281:AE1281)),0)</f>
        <v>4</v>
      </c>
      <c r="AI1281" s="7">
        <f>IF(T1281&gt;0,RANK(T1281,(N1281:P1281,Q1281:AE1281)),0)</f>
        <v>0</v>
      </c>
      <c r="AJ1281" s="7">
        <f>IF(S1281&gt;0,RANK(S1281,(N1281:P1281,Q1281:AE1281)),0)</f>
        <v>6</v>
      </c>
      <c r="AK1281" s="2">
        <f t="shared" si="504"/>
        <v>1.4228874573702159E-2</v>
      </c>
      <c r="AL1281" s="2">
        <f t="shared" si="505"/>
        <v>1.4247821144372869E-2</v>
      </c>
      <c r="AM1281" s="2">
        <f t="shared" si="506"/>
        <v>0</v>
      </c>
      <c r="AN1281" s="2">
        <f t="shared" si="507"/>
        <v>1.3669950738916256E-2</v>
      </c>
      <c r="AP1281" t="s">
        <v>1824</v>
      </c>
      <c r="AQ1281" t="s">
        <v>1440</v>
      </c>
      <c r="AR1281">
        <v>2</v>
      </c>
      <c r="AT1281" s="104">
        <v>32</v>
      </c>
      <c r="AU1281" s="102">
        <v>31</v>
      </c>
      <c r="AV1281" s="108">
        <f t="shared" si="508"/>
        <v>32031</v>
      </c>
      <c r="AX1281" s="7" t="s">
        <v>538</v>
      </c>
    </row>
    <row r="1282" spans="1:50" hidden="1" outlineLevel="1">
      <c r="A1282" t="s">
        <v>2239</v>
      </c>
      <c r="B1282" t="s">
        <v>1440</v>
      </c>
      <c r="C1282" s="1">
        <f t="shared" si="497"/>
        <v>3025</v>
      </c>
      <c r="D1282" s="7">
        <f>RANK(N1282,(N1282:P1282,Q1282:AE1282))</f>
        <v>2</v>
      </c>
      <c r="E1282" s="7">
        <f>RANK(O1282,(N1282:P1282,Q1282:AE1282))</f>
        <v>1</v>
      </c>
      <c r="F1282" s="7">
        <f>IF(P1282&gt;0,RANK(P1282,(N1282:P1282,Q1282:AE1282)),0)</f>
        <v>0</v>
      </c>
      <c r="G1282" s="1">
        <f t="shared" si="498"/>
        <v>1299</v>
      </c>
      <c r="H1282" s="2">
        <f t="shared" si="499"/>
        <v>0.42942148760330578</v>
      </c>
      <c r="I1282" s="2"/>
      <c r="J1282" s="2">
        <f t="shared" si="500"/>
        <v>0.24363636363636362</v>
      </c>
      <c r="K1282" s="2">
        <f t="shared" si="501"/>
        <v>0.67305785123966944</v>
      </c>
      <c r="L1282" s="2">
        <f t="shared" si="502"/>
        <v>0</v>
      </c>
      <c r="M1282" s="2">
        <f t="shared" si="503"/>
        <v>8.3305785123966913E-2</v>
      </c>
      <c r="N1282" s="1">
        <v>737</v>
      </c>
      <c r="O1282" s="1">
        <v>2036</v>
      </c>
      <c r="Q1282" s="1">
        <v>19</v>
      </c>
      <c r="R1282" s="1">
        <v>33</v>
      </c>
      <c r="S1282" s="1">
        <v>39</v>
      </c>
      <c r="U1282" s="1">
        <v>123</v>
      </c>
      <c r="V1282" s="1">
        <v>38</v>
      </c>
      <c r="AG1282" s="7">
        <f>IF(Q1282&gt;0,RANK(Q1282,(N1282:P1282,Q1282:AE1282)),0)</f>
        <v>7</v>
      </c>
      <c r="AH1282" s="7">
        <f>IF(R1282&gt;0,RANK(R1282,(N1282:P1282,Q1282:AE1282)),0)</f>
        <v>6</v>
      </c>
      <c r="AI1282" s="7">
        <f>IF(T1282&gt;0,RANK(T1282,(N1282:P1282,Q1282:AE1282)),0)</f>
        <v>0</v>
      </c>
      <c r="AJ1282" s="7">
        <f>IF(S1282&gt;0,RANK(S1282,(N1282:P1282,Q1282:AE1282)),0)</f>
        <v>4</v>
      </c>
      <c r="AK1282" s="2">
        <f t="shared" si="504"/>
        <v>6.2809917355371898E-3</v>
      </c>
      <c r="AL1282" s="2">
        <f t="shared" si="505"/>
        <v>1.090909090909091E-2</v>
      </c>
      <c r="AM1282" s="2">
        <f t="shared" si="506"/>
        <v>0</v>
      </c>
      <c r="AN1282" s="2">
        <f t="shared" si="507"/>
        <v>1.2892561983471074E-2</v>
      </c>
      <c r="AP1282" t="s">
        <v>2239</v>
      </c>
      <c r="AQ1282" t="s">
        <v>1440</v>
      </c>
      <c r="AR1282">
        <v>2</v>
      </c>
      <c r="AT1282" s="104">
        <v>32</v>
      </c>
      <c r="AU1282" s="102">
        <v>33</v>
      </c>
      <c r="AV1282" s="108">
        <f t="shared" si="508"/>
        <v>32033</v>
      </c>
      <c r="AX1282" s="7" t="s">
        <v>538</v>
      </c>
    </row>
    <row r="1283" spans="1:50" collapsed="1">
      <c r="A1283" t="s">
        <v>2224</v>
      </c>
      <c r="B1283" t="s">
        <v>1842</v>
      </c>
      <c r="C1283" s="1">
        <f t="shared" si="497"/>
        <v>504079</v>
      </c>
      <c r="D1283" s="7">
        <f>RANK(N1283,(N1283:P1283,Q1283:AE1283))</f>
        <v>2</v>
      </c>
      <c r="E1283" s="7">
        <f>RANK(O1283,(N1283:P1283,Q1283:AE1283))</f>
        <v>1</v>
      </c>
      <c r="F1283" s="7">
        <f>IF(P1283&gt;0,RANK(P1283,(N1283:P1283,Q1283:AE1283)),0)</f>
        <v>0</v>
      </c>
      <c r="G1283" s="1">
        <f t="shared" si="498"/>
        <v>233066</v>
      </c>
      <c r="H1283" s="2">
        <f t="shared" si="499"/>
        <v>0.4623600665768659</v>
      </c>
      <c r="I1283" s="2"/>
      <c r="J1283" s="2">
        <f t="shared" si="500"/>
        <v>0.22007463115900483</v>
      </c>
      <c r="K1283" s="2">
        <f t="shared" si="501"/>
        <v>0.68243469773587073</v>
      </c>
      <c r="L1283" s="2">
        <f t="shared" si="502"/>
        <v>0</v>
      </c>
      <c r="M1283" s="2">
        <f t="shared" si="503"/>
        <v>9.7490671105124438E-2</v>
      </c>
      <c r="N1283" s="1">
        <f>SUM(N1266:N1282)</f>
        <v>110935</v>
      </c>
      <c r="O1283" s="1">
        <f>SUM(O1266:O1282)</f>
        <v>344001</v>
      </c>
      <c r="Q1283" s="1">
        <f>SUM(Q1266:Q1282)</f>
        <v>4775</v>
      </c>
      <c r="R1283" s="1">
        <f>SUM(R1266:R1282)</f>
        <v>8104</v>
      </c>
      <c r="S1283" s="1">
        <f>SUM(S1266:S1282)</f>
        <v>7047</v>
      </c>
      <c r="U1283" s="1">
        <f>SUM(U1266:U1282)</f>
        <v>23674</v>
      </c>
      <c r="V1283" s="1">
        <f>SUM(V1266:V1282)</f>
        <v>5543</v>
      </c>
      <c r="AG1283" s="7">
        <f>IF(Q1283&gt;0,RANK(Q1283,(N1283:P1283,Q1283:AE1283)),0)</f>
        <v>7</v>
      </c>
      <c r="AH1283" s="7">
        <f>IF(R1283&gt;0,RANK(R1283,(N1283:P1283,Q1283:AE1283)),0)</f>
        <v>4</v>
      </c>
      <c r="AI1283" s="7">
        <f>IF(T1283&gt;0,RANK(T1283,(N1283:P1283,Q1283:AE1283)),0)</f>
        <v>0</v>
      </c>
      <c r="AJ1283" s="7">
        <f>IF(S1283&gt;0,RANK(S1283,(N1283:P1283,Q1283:AE1283)),0)</f>
        <v>5</v>
      </c>
      <c r="AK1283" s="2">
        <f t="shared" si="504"/>
        <v>9.4727215376954801E-3</v>
      </c>
      <c r="AL1283" s="2">
        <f t="shared" si="505"/>
        <v>1.607684509769302E-2</v>
      </c>
      <c r="AM1283" s="2">
        <f t="shared" si="506"/>
        <v>0</v>
      </c>
      <c r="AN1283" s="2">
        <f t="shared" si="507"/>
        <v>1.3979951555212576E-2</v>
      </c>
      <c r="AP1283" t="s">
        <v>2224</v>
      </c>
      <c r="AQ1283" t="s">
        <v>1842</v>
      </c>
      <c r="AT1283" s="104">
        <v>32</v>
      </c>
      <c r="AU1283" s="102"/>
      <c r="AV1283" s="104">
        <v>32</v>
      </c>
      <c r="AX1283" s="7" t="s">
        <v>831</v>
      </c>
    </row>
    <row r="1284" spans="1:50">
      <c r="C1284" s="1"/>
      <c r="E1284" s="7"/>
      <c r="F1284" s="7"/>
      <c r="I1284" s="2"/>
      <c r="AG1284" s="7"/>
      <c r="AH1284" s="7"/>
      <c r="AI1284" s="7"/>
      <c r="AJ1284" s="7"/>
      <c r="AT1284" s="104"/>
      <c r="AU1284" s="102"/>
    </row>
    <row r="1285" spans="1:50" hidden="1" outlineLevel="1">
      <c r="A1285" t="s">
        <v>769</v>
      </c>
      <c r="B1285" t="s">
        <v>768</v>
      </c>
      <c r="C1285" s="1">
        <f t="shared" ref="C1285:C1295" si="509">SUM(N1285:AE1285)</f>
        <v>21675</v>
      </c>
      <c r="D1285" s="7">
        <f>RANK(N1285,(N1285:P1285,Q1285:AE1285))</f>
        <v>2</v>
      </c>
      <c r="E1285" s="7">
        <f>RANK(O1285,(N1285:P1285,Q1285:AE1285))</f>
        <v>1</v>
      </c>
      <c r="F1285" s="7">
        <f>IF(P1285&gt;0,RANK(P1285,(N1285:P1285,Q1285:AE1285)),0)</f>
        <v>0</v>
      </c>
      <c r="G1285" s="1">
        <f t="shared" ref="G1285:G1295" si="510">MAX(N1285:P1285)-LARGE(N1285:P1285,2)</f>
        <v>8306</v>
      </c>
      <c r="H1285" s="2">
        <f t="shared" ref="H1285:H1295" si="511">G1285/C1285</f>
        <v>0.38320645905420991</v>
      </c>
      <c r="I1285" s="2"/>
      <c r="J1285" s="2">
        <f t="shared" ref="J1285:J1295" si="512">IF($C1285=0,"-",N1285/$C1285)</f>
        <v>0.29457900807381776</v>
      </c>
      <c r="K1285" s="2">
        <f t="shared" ref="K1285:K1295" si="513">IF($C1285=0,"-",O1285/$C1285)</f>
        <v>0.67778546712802767</v>
      </c>
      <c r="L1285" s="2">
        <f t="shared" ref="L1285:L1295" si="514">IF($C1285=0,"-",P1285/$C1285)</f>
        <v>0</v>
      </c>
      <c r="M1285" s="2">
        <f t="shared" ref="M1285:M1295" si="515">IF(C1285=0,"-",(1-J1285-K1285-L1285))</f>
        <v>2.7635524798154565E-2</v>
      </c>
      <c r="N1285" s="1">
        <f>SUMIF(Town!$AO$1047:$AO$1287,$AV1285,Town!N$1047:N$1287)</f>
        <v>6385</v>
      </c>
      <c r="O1285" s="1">
        <f>SUMIF(Town!$AO$1047:$AO$1287,$AV1285,Town!O$1047:O$1287)</f>
        <v>14691</v>
      </c>
      <c r="R1285" s="1">
        <f>SUMIF(Town!$AO$1047:$AO$1287,$AV1285,Town!R$1047:R$1287)</f>
        <v>555</v>
      </c>
      <c r="AA1285" s="1">
        <f>SUMIF(Town!$AO$1047:$AO$1287,$AV1285,Town!AA$1047:AA$1287)</f>
        <v>44</v>
      </c>
      <c r="AG1285" s="7">
        <f>IF(Q1285&gt;0,RANK(Q1285,(N1285:P1285,Q1285:AE1285)),0)</f>
        <v>0</v>
      </c>
      <c r="AH1285" s="7">
        <f>IF(R1285&gt;0,RANK(R1285,(N1285:P1285,Q1285:AE1285)),0)</f>
        <v>3</v>
      </c>
      <c r="AI1285" s="7">
        <f>IF(T1285&gt;0,RANK(T1285,(N1285:P1285,Q1285:AE1285)),0)</f>
        <v>0</v>
      </c>
      <c r="AJ1285" s="7">
        <f>IF(S1285&gt;0,RANK(S1285,(N1285:P1285,Q1285:AE1285)),0)</f>
        <v>0</v>
      </c>
      <c r="AK1285" s="2">
        <f t="shared" ref="AK1285:AK1295" si="516">IF($C1285=0,"-",Q1285/$C1285)</f>
        <v>0</v>
      </c>
      <c r="AL1285" s="2">
        <f t="shared" ref="AL1285:AL1295" si="517">IF($C1285=0,"-",R1285/$C1285)</f>
        <v>2.5605536332179931E-2</v>
      </c>
      <c r="AM1285" s="2">
        <f t="shared" ref="AM1285:AM1295" si="518">IF($C1285=0,"-",T1285/$C1285)</f>
        <v>0</v>
      </c>
      <c r="AN1285" s="2">
        <f t="shared" ref="AN1285:AN1295" si="519">IF($C1285=0,"-",S1285/$C1285)</f>
        <v>0</v>
      </c>
      <c r="AP1285" t="s">
        <v>769</v>
      </c>
      <c r="AQ1285" t="s">
        <v>768</v>
      </c>
      <c r="AT1285" s="104">
        <v>33</v>
      </c>
      <c r="AU1285" s="102">
        <v>1</v>
      </c>
      <c r="AV1285" s="108">
        <f t="shared" ref="AV1285:AV1294" si="520">AT1285*1000+AU1285</f>
        <v>33001</v>
      </c>
      <c r="AX1285" s="7" t="s">
        <v>538</v>
      </c>
    </row>
    <row r="1286" spans="1:50" hidden="1" outlineLevel="1">
      <c r="A1286" t="s">
        <v>2387</v>
      </c>
      <c r="B1286" t="s">
        <v>768</v>
      </c>
      <c r="C1286" s="1">
        <f t="shared" si="509"/>
        <v>19067</v>
      </c>
      <c r="D1286" s="7">
        <f>RANK(N1286,(N1286:P1286,Q1286:AE1286))</f>
        <v>2</v>
      </c>
      <c r="E1286" s="7">
        <f>RANK(O1286,(N1286:P1286,Q1286:AE1286))</f>
        <v>1</v>
      </c>
      <c r="F1286" s="7">
        <f>IF(P1286&gt;0,RANK(P1286,(N1286:P1286,Q1286:AE1286)),0)</f>
        <v>0</v>
      </c>
      <c r="G1286" s="1">
        <f t="shared" si="510"/>
        <v>6666</v>
      </c>
      <c r="H1286" s="2">
        <f t="shared" si="511"/>
        <v>0.34960927256516494</v>
      </c>
      <c r="I1286" s="2"/>
      <c r="J1286" s="2">
        <f t="shared" si="512"/>
        <v>0.3110085488015944</v>
      </c>
      <c r="K1286" s="2">
        <f t="shared" si="513"/>
        <v>0.66061782136675928</v>
      </c>
      <c r="L1286" s="2">
        <f t="shared" si="514"/>
        <v>0</v>
      </c>
      <c r="M1286" s="2">
        <f t="shared" si="515"/>
        <v>2.8373629831646374E-2</v>
      </c>
      <c r="N1286" s="1">
        <f>SUMIF(Town!$AO$1047:$AO$1287,$AV1286,Town!N$1047:N$1287)</f>
        <v>5930</v>
      </c>
      <c r="O1286" s="1">
        <f>SUMIF(Town!$AO$1047:$AO$1287,$AV1286,Town!O$1047:O$1287)</f>
        <v>12596</v>
      </c>
      <c r="R1286" s="1">
        <f>SUMIF(Town!$AO$1047:$AO$1287,$AV1286,Town!R$1047:R$1287)</f>
        <v>493</v>
      </c>
      <c r="AA1286" s="1">
        <f>SUMIF(Town!$AO$1047:$AO$1287,$AV1286,Town!AA$1047:AA$1287)</f>
        <v>48</v>
      </c>
      <c r="AG1286" s="7">
        <f>IF(Q1286&gt;0,RANK(Q1286,(N1286:P1286,Q1286:AE1286)),0)</f>
        <v>0</v>
      </c>
      <c r="AH1286" s="7">
        <f>IF(R1286&gt;0,RANK(R1286,(N1286:P1286,Q1286:AE1286)),0)</f>
        <v>3</v>
      </c>
      <c r="AI1286" s="7">
        <f>IF(T1286&gt;0,RANK(T1286,(N1286:P1286,Q1286:AE1286)),0)</f>
        <v>0</v>
      </c>
      <c r="AJ1286" s="7">
        <f>IF(S1286&gt;0,RANK(S1286,(N1286:P1286,Q1286:AE1286)),0)</f>
        <v>0</v>
      </c>
      <c r="AK1286" s="2">
        <f t="shared" si="516"/>
        <v>0</v>
      </c>
      <c r="AL1286" s="2">
        <f t="shared" si="517"/>
        <v>2.5856191325326482E-2</v>
      </c>
      <c r="AM1286" s="2">
        <f t="shared" si="518"/>
        <v>0</v>
      </c>
      <c r="AN1286" s="2">
        <f t="shared" si="519"/>
        <v>0</v>
      </c>
      <c r="AP1286" t="s">
        <v>2387</v>
      </c>
      <c r="AQ1286" t="s">
        <v>768</v>
      </c>
      <c r="AT1286" s="104">
        <v>33</v>
      </c>
      <c r="AU1286" s="102">
        <v>3</v>
      </c>
      <c r="AV1286" s="108">
        <f t="shared" si="520"/>
        <v>33003</v>
      </c>
      <c r="AX1286" s="7" t="s">
        <v>538</v>
      </c>
    </row>
    <row r="1287" spans="1:50" hidden="1" outlineLevel="1">
      <c r="A1287" t="s">
        <v>576</v>
      </c>
      <c r="B1287" t="s">
        <v>768</v>
      </c>
      <c r="C1287" s="1">
        <f t="shared" si="509"/>
        <v>25719</v>
      </c>
      <c r="D1287" s="7">
        <f>RANK(N1287,(N1287:P1287,Q1287:AE1287))</f>
        <v>1</v>
      </c>
      <c r="E1287" s="7">
        <f>RANK(O1287,(N1287:P1287,Q1287:AE1287))</f>
        <v>2</v>
      </c>
      <c r="F1287" s="7">
        <f>IF(P1287&gt;0,RANK(P1287,(N1287:P1287,Q1287:AE1287)),0)</f>
        <v>0</v>
      </c>
      <c r="G1287" s="1">
        <f t="shared" si="510"/>
        <v>1725</v>
      </c>
      <c r="H1287" s="2">
        <f t="shared" si="511"/>
        <v>6.7071036976554296E-2</v>
      </c>
      <c r="I1287" s="2"/>
      <c r="J1287" s="2">
        <f t="shared" si="512"/>
        <v>0.51790505074069759</v>
      </c>
      <c r="K1287" s="2">
        <f t="shared" si="513"/>
        <v>0.45083401376414323</v>
      </c>
      <c r="L1287" s="2">
        <f t="shared" si="514"/>
        <v>0</v>
      </c>
      <c r="M1287" s="2">
        <f t="shared" si="515"/>
        <v>3.1260935495159181E-2</v>
      </c>
      <c r="N1287" s="1">
        <f>SUMIF(Town!$AO$1047:$AO$1287,$AV1287,Town!N$1047:N$1287)</f>
        <v>13320</v>
      </c>
      <c r="O1287" s="1">
        <f>SUMIF(Town!$AO$1047:$AO$1287,$AV1287,Town!O$1047:O$1287)</f>
        <v>11595</v>
      </c>
      <c r="R1287" s="1">
        <f>SUMIF(Town!$AO$1047:$AO$1287,$AV1287,Town!R$1047:R$1287)</f>
        <v>748</v>
      </c>
      <c r="AA1287" s="1">
        <f>SUMIF(Town!$AO$1047:$AO$1287,$AV1287,Town!AA$1047:AA$1287)</f>
        <v>56</v>
      </c>
      <c r="AG1287" s="7">
        <f>IF(Q1287&gt;0,RANK(Q1287,(N1287:P1287,Q1287:AE1287)),0)</f>
        <v>0</v>
      </c>
      <c r="AH1287" s="7">
        <f>IF(R1287&gt;0,RANK(R1287,(N1287:P1287,Q1287:AE1287)),0)</f>
        <v>3</v>
      </c>
      <c r="AI1287" s="7">
        <f>IF(T1287&gt;0,RANK(T1287,(N1287:P1287,Q1287:AE1287)),0)</f>
        <v>0</v>
      </c>
      <c r="AJ1287" s="7">
        <f>IF(S1287&gt;0,RANK(S1287,(N1287:P1287,Q1287:AE1287)),0)</f>
        <v>0</v>
      </c>
      <c r="AK1287" s="2">
        <f t="shared" si="516"/>
        <v>0</v>
      </c>
      <c r="AL1287" s="2">
        <f t="shared" si="517"/>
        <v>2.9083556903456587E-2</v>
      </c>
      <c r="AM1287" s="2">
        <f t="shared" si="518"/>
        <v>0</v>
      </c>
      <c r="AN1287" s="2">
        <f t="shared" si="519"/>
        <v>0</v>
      </c>
      <c r="AP1287" t="s">
        <v>576</v>
      </c>
      <c r="AQ1287" t="s">
        <v>768</v>
      </c>
      <c r="AT1287" s="104">
        <v>33</v>
      </c>
      <c r="AU1287" s="102">
        <v>5</v>
      </c>
      <c r="AV1287" s="108">
        <f t="shared" si="520"/>
        <v>33005</v>
      </c>
      <c r="AX1287" s="7" t="s">
        <v>538</v>
      </c>
    </row>
    <row r="1288" spans="1:50" hidden="1" outlineLevel="1">
      <c r="A1288" t="s">
        <v>1700</v>
      </c>
      <c r="B1288" t="s">
        <v>768</v>
      </c>
      <c r="C1288" s="1">
        <f t="shared" si="509"/>
        <v>11063</v>
      </c>
      <c r="D1288" s="7">
        <f>RANK(N1288,(N1288:P1288,Q1288:AE1288))</f>
        <v>2</v>
      </c>
      <c r="E1288" s="7">
        <f>RANK(O1288,(N1288:P1288,Q1288:AE1288))</f>
        <v>1</v>
      </c>
      <c r="F1288" s="7">
        <f>IF(P1288&gt;0,RANK(P1288,(N1288:P1288,Q1288:AE1288)),0)</f>
        <v>0</v>
      </c>
      <c r="G1288" s="1">
        <f t="shared" si="510"/>
        <v>3067</v>
      </c>
      <c r="H1288" s="2">
        <f t="shared" si="511"/>
        <v>0.27723040766519025</v>
      </c>
      <c r="I1288" s="2"/>
      <c r="J1288" s="2">
        <f t="shared" si="512"/>
        <v>0.34556630208804123</v>
      </c>
      <c r="K1288" s="2">
        <f t="shared" si="513"/>
        <v>0.62279670975323154</v>
      </c>
      <c r="L1288" s="2">
        <f t="shared" si="514"/>
        <v>0</v>
      </c>
      <c r="M1288" s="2">
        <f t="shared" si="515"/>
        <v>3.1636988158727175E-2</v>
      </c>
      <c r="N1288" s="1">
        <f>SUMIF(Town!$AO$1047:$AO$1287,$AV1288,Town!N$1047:N$1287)</f>
        <v>3823</v>
      </c>
      <c r="O1288" s="1">
        <f>SUMIF(Town!$AO$1047:$AO$1287,$AV1288,Town!O$1047:O$1287)</f>
        <v>6890</v>
      </c>
      <c r="R1288" s="1">
        <f>SUMIF(Town!$AO$1047:$AO$1287,$AV1288,Town!R$1047:R$1287)</f>
        <v>325</v>
      </c>
      <c r="AA1288" s="1">
        <f>SUMIF(Town!$AO$1047:$AO$1287,$AV1288,Town!AA$1047:AA$1287)</f>
        <v>25</v>
      </c>
      <c r="AG1288" s="7">
        <f>IF(Q1288&gt;0,RANK(Q1288,(N1288:P1288,Q1288:AE1288)),0)</f>
        <v>0</v>
      </c>
      <c r="AH1288" s="7">
        <f>IF(R1288&gt;0,RANK(R1288,(N1288:P1288,Q1288:AE1288)),0)</f>
        <v>3</v>
      </c>
      <c r="AI1288" s="7">
        <f>IF(T1288&gt;0,RANK(T1288,(N1288:P1288,Q1288:AE1288)),0)</f>
        <v>0</v>
      </c>
      <c r="AJ1288" s="7">
        <f>IF(S1288&gt;0,RANK(S1288,(N1288:P1288,Q1288:AE1288)),0)</f>
        <v>0</v>
      </c>
      <c r="AK1288" s="2">
        <f t="shared" si="516"/>
        <v>0</v>
      </c>
      <c r="AL1288" s="2">
        <f t="shared" si="517"/>
        <v>2.9377203290246769E-2</v>
      </c>
      <c r="AM1288" s="2">
        <f t="shared" si="518"/>
        <v>0</v>
      </c>
      <c r="AN1288" s="2">
        <f t="shared" si="519"/>
        <v>0</v>
      </c>
      <c r="AP1288" t="s">
        <v>1700</v>
      </c>
      <c r="AQ1288" t="s">
        <v>768</v>
      </c>
      <c r="AT1288" s="104">
        <v>33</v>
      </c>
      <c r="AU1288" s="102">
        <v>7</v>
      </c>
      <c r="AV1288" s="108">
        <f t="shared" si="520"/>
        <v>33007</v>
      </c>
      <c r="AX1288" s="7" t="s">
        <v>538</v>
      </c>
    </row>
    <row r="1289" spans="1:50" hidden="1" outlineLevel="1">
      <c r="A1289" t="s">
        <v>1701</v>
      </c>
      <c r="B1289" t="s">
        <v>768</v>
      </c>
      <c r="C1289" s="1">
        <f t="shared" si="509"/>
        <v>29786</v>
      </c>
      <c r="D1289" s="7">
        <f>RANK(N1289,(N1289:P1289,Q1289:AE1289))</f>
        <v>2</v>
      </c>
      <c r="E1289" s="7">
        <f>RANK(O1289,(N1289:P1289,Q1289:AE1289))</f>
        <v>1</v>
      </c>
      <c r="F1289" s="7">
        <f>IF(P1289&gt;0,RANK(P1289,(N1289:P1289,Q1289:AE1289)),0)</f>
        <v>0</v>
      </c>
      <c r="G1289" s="1">
        <f t="shared" si="510"/>
        <v>3575</v>
      </c>
      <c r="H1289" s="2">
        <f t="shared" si="511"/>
        <v>0.12002282951722286</v>
      </c>
      <c r="I1289" s="2"/>
      <c r="J1289" s="2">
        <f t="shared" si="512"/>
        <v>0.42325253474786811</v>
      </c>
      <c r="K1289" s="2">
        <f t="shared" si="513"/>
        <v>0.54327536426509093</v>
      </c>
      <c r="L1289" s="2">
        <f t="shared" si="514"/>
        <v>0</v>
      </c>
      <c r="M1289" s="2">
        <f t="shared" si="515"/>
        <v>3.3472100987040898E-2</v>
      </c>
      <c r="N1289" s="1">
        <f>SUMIF(Town!$AO$1047:$AO$1287,$AV1289,Town!N$1047:N$1287)</f>
        <v>12607</v>
      </c>
      <c r="O1289" s="1">
        <f>SUMIF(Town!$AO$1047:$AO$1287,$AV1289,Town!O$1047:O$1287)</f>
        <v>16182</v>
      </c>
      <c r="R1289" s="1">
        <f>SUMIF(Town!$AO$1047:$AO$1287,$AV1289,Town!R$1047:R$1287)</f>
        <v>933</v>
      </c>
      <c r="AA1289" s="1">
        <f>SUMIF(Town!$AO$1047:$AO$1287,$AV1289,Town!AA$1047:AA$1287)</f>
        <v>64</v>
      </c>
      <c r="AG1289" s="7">
        <f>IF(Q1289&gt;0,RANK(Q1289,(N1289:P1289,Q1289:AE1289)),0)</f>
        <v>0</v>
      </c>
      <c r="AH1289" s="7">
        <f>IF(R1289&gt;0,RANK(R1289,(N1289:P1289,Q1289:AE1289)),0)</f>
        <v>3</v>
      </c>
      <c r="AI1289" s="7">
        <f>IF(T1289&gt;0,RANK(T1289,(N1289:P1289,Q1289:AE1289)),0)</f>
        <v>0</v>
      </c>
      <c r="AJ1289" s="7">
        <f>IF(S1289&gt;0,RANK(S1289,(N1289:P1289,Q1289:AE1289)),0)</f>
        <v>0</v>
      </c>
      <c r="AK1289" s="2">
        <f t="shared" si="516"/>
        <v>0</v>
      </c>
      <c r="AL1289" s="2">
        <f t="shared" si="517"/>
        <v>3.132344054253676E-2</v>
      </c>
      <c r="AM1289" s="2">
        <f t="shared" si="518"/>
        <v>0</v>
      </c>
      <c r="AN1289" s="2">
        <f t="shared" si="519"/>
        <v>0</v>
      </c>
      <c r="AP1289" t="s">
        <v>1701</v>
      </c>
      <c r="AQ1289" t="s">
        <v>768</v>
      </c>
      <c r="AT1289" s="104">
        <v>33</v>
      </c>
      <c r="AU1289" s="102">
        <v>9</v>
      </c>
      <c r="AV1289" s="108">
        <f t="shared" si="520"/>
        <v>33009</v>
      </c>
      <c r="AX1289" s="7" t="s">
        <v>538</v>
      </c>
    </row>
    <row r="1290" spans="1:50" hidden="1" outlineLevel="1">
      <c r="A1290" t="s">
        <v>1100</v>
      </c>
      <c r="B1290" t="s">
        <v>768</v>
      </c>
      <c r="C1290" s="1">
        <f t="shared" si="509"/>
        <v>127843</v>
      </c>
      <c r="D1290" s="7">
        <f>RANK(N1290,(N1290:P1290,Q1290:AE1290))</f>
        <v>2</v>
      </c>
      <c r="E1290" s="7">
        <f>RANK(O1290,(N1290:P1290,Q1290:AE1290))</f>
        <v>1</v>
      </c>
      <c r="F1290" s="7">
        <f>IF(P1290&gt;0,RANK(P1290,(N1290:P1290,Q1290:AE1290)),0)</f>
        <v>0</v>
      </c>
      <c r="G1290" s="1">
        <f t="shared" si="510"/>
        <v>32981</v>
      </c>
      <c r="H1290" s="2">
        <f t="shared" si="511"/>
        <v>0.25798049169684689</v>
      </c>
      <c r="I1290" s="2"/>
      <c r="J1290" s="2">
        <f t="shared" si="512"/>
        <v>0.35452860148776233</v>
      </c>
      <c r="K1290" s="2">
        <f t="shared" si="513"/>
        <v>0.61250909318460922</v>
      </c>
      <c r="L1290" s="2">
        <f t="shared" si="514"/>
        <v>0</v>
      </c>
      <c r="M1290" s="2">
        <f t="shared" si="515"/>
        <v>3.2962305327628449E-2</v>
      </c>
      <c r="N1290" s="1">
        <f>SUMIF(Town!$AO$1047:$AO$1287,$AV1290,Town!N$1047:N$1287)</f>
        <v>45324</v>
      </c>
      <c r="O1290" s="1">
        <f>SUMIF(Town!$AO$1047:$AO$1287,$AV1290,Town!O$1047:O$1287)</f>
        <v>78305</v>
      </c>
      <c r="R1290" s="1">
        <f>SUMIF(Town!$AO$1047:$AO$1287,$AV1290,Town!R$1047:R$1287)</f>
        <v>3918</v>
      </c>
      <c r="AA1290" s="1">
        <f>SUMIF(Town!$AO$1047:$AO$1287,$AV1290,Town!AA$1047:AA$1287)</f>
        <v>296</v>
      </c>
      <c r="AG1290" s="7">
        <f>IF(Q1290&gt;0,RANK(Q1290,(N1290:P1290,Q1290:AE1290)),0)</f>
        <v>0</v>
      </c>
      <c r="AH1290" s="7">
        <f>IF(R1290&gt;0,RANK(R1290,(N1290:P1290,Q1290:AE1290)),0)</f>
        <v>3</v>
      </c>
      <c r="AI1290" s="7">
        <f>IF(T1290&gt;0,RANK(T1290,(N1290:P1290,Q1290:AE1290)),0)</f>
        <v>0</v>
      </c>
      <c r="AJ1290" s="7">
        <f>IF(S1290&gt;0,RANK(S1290,(N1290:P1290,Q1290:AE1290)),0)</f>
        <v>0</v>
      </c>
      <c r="AK1290" s="2">
        <f t="shared" si="516"/>
        <v>0</v>
      </c>
      <c r="AL1290" s="2">
        <f t="shared" si="517"/>
        <v>3.0646965418521153E-2</v>
      </c>
      <c r="AM1290" s="2">
        <f t="shared" si="518"/>
        <v>0</v>
      </c>
      <c r="AN1290" s="2">
        <f t="shared" si="519"/>
        <v>0</v>
      </c>
      <c r="AP1290" t="s">
        <v>1100</v>
      </c>
      <c r="AQ1290" t="s">
        <v>768</v>
      </c>
      <c r="AT1290" s="104">
        <v>33</v>
      </c>
      <c r="AU1290" s="102">
        <v>11</v>
      </c>
      <c r="AV1290" s="108">
        <f t="shared" si="520"/>
        <v>33011</v>
      </c>
      <c r="AX1290" s="7" t="s">
        <v>538</v>
      </c>
    </row>
    <row r="1291" spans="1:50" hidden="1" outlineLevel="1">
      <c r="A1291" t="s">
        <v>1455</v>
      </c>
      <c r="B1291" t="s">
        <v>768</v>
      </c>
      <c r="C1291" s="1">
        <f t="shared" si="509"/>
        <v>53109</v>
      </c>
      <c r="D1291" s="7">
        <f>RANK(N1291,(N1291:P1291,Q1291:AE1291))</f>
        <v>2</v>
      </c>
      <c r="E1291" s="7">
        <f>RANK(O1291,(N1291:P1291,Q1291:AE1291))</f>
        <v>1</v>
      </c>
      <c r="F1291" s="7">
        <f>IF(P1291&gt;0,RANK(P1291,(N1291:P1291,Q1291:AE1291)),0)</f>
        <v>0</v>
      </c>
      <c r="G1291" s="1">
        <f t="shared" si="510"/>
        <v>4062</v>
      </c>
      <c r="H1291" s="2">
        <f t="shared" si="511"/>
        <v>7.6484211715528438E-2</v>
      </c>
      <c r="I1291" s="2"/>
      <c r="J1291" s="2">
        <f t="shared" si="512"/>
        <v>0.4464591688790977</v>
      </c>
      <c r="K1291" s="2">
        <f t="shared" si="513"/>
        <v>0.52294338059462619</v>
      </c>
      <c r="L1291" s="2">
        <f t="shared" si="514"/>
        <v>0</v>
      </c>
      <c r="M1291" s="2">
        <f t="shared" si="515"/>
        <v>3.0597450526276049E-2</v>
      </c>
      <c r="N1291" s="1">
        <f>SUMIF(Town!$AO$1047:$AO$1287,$AV1291,Town!N$1047:N$1287)</f>
        <v>23711</v>
      </c>
      <c r="O1291" s="1">
        <f>SUMIF(Town!$AO$1047:$AO$1287,$AV1291,Town!O$1047:O$1287)</f>
        <v>27773</v>
      </c>
      <c r="R1291" s="1">
        <f>SUMIF(Town!$AO$1047:$AO$1287,$AV1291,Town!R$1047:R$1287)</f>
        <v>1511</v>
      </c>
      <c r="AA1291" s="1">
        <f>SUMIF(Town!$AO$1047:$AO$1287,$AV1291,Town!AA$1047:AA$1287)</f>
        <v>114</v>
      </c>
      <c r="AG1291" s="7">
        <f>IF(Q1291&gt;0,RANK(Q1291,(N1291:P1291,Q1291:AE1291)),0)</f>
        <v>0</v>
      </c>
      <c r="AH1291" s="7">
        <f>IF(R1291&gt;0,RANK(R1291,(N1291:P1291,Q1291:AE1291)),0)</f>
        <v>3</v>
      </c>
      <c r="AI1291" s="7">
        <f>IF(T1291&gt;0,RANK(T1291,(N1291:P1291,Q1291:AE1291)),0)</f>
        <v>0</v>
      </c>
      <c r="AJ1291" s="7">
        <f>IF(S1291&gt;0,RANK(S1291,(N1291:P1291,Q1291:AE1291)),0)</f>
        <v>0</v>
      </c>
      <c r="AK1291" s="2">
        <f t="shared" si="516"/>
        <v>0</v>
      </c>
      <c r="AL1291" s="2">
        <f t="shared" si="517"/>
        <v>2.8450921689355854E-2</v>
      </c>
      <c r="AM1291" s="2">
        <f t="shared" si="518"/>
        <v>0</v>
      </c>
      <c r="AN1291" s="2">
        <f t="shared" si="519"/>
        <v>0</v>
      </c>
      <c r="AP1291" t="s">
        <v>1455</v>
      </c>
      <c r="AQ1291" t="s">
        <v>768</v>
      </c>
      <c r="AT1291" s="104">
        <v>33</v>
      </c>
      <c r="AU1291" s="102">
        <v>13</v>
      </c>
      <c r="AV1291" s="108">
        <f t="shared" si="520"/>
        <v>33013</v>
      </c>
      <c r="AX1291" s="7" t="s">
        <v>538</v>
      </c>
    </row>
    <row r="1292" spans="1:50" hidden="1" outlineLevel="1">
      <c r="A1292" t="s">
        <v>867</v>
      </c>
      <c r="B1292" t="s">
        <v>768</v>
      </c>
      <c r="C1292" s="1">
        <f t="shared" si="509"/>
        <v>101964</v>
      </c>
      <c r="D1292" s="7">
        <f>RANK(N1292,(N1292:P1292,Q1292:AE1292))</f>
        <v>2</v>
      </c>
      <c r="E1292" s="7">
        <f>RANK(O1292,(N1292:P1292,Q1292:AE1292))</f>
        <v>1</v>
      </c>
      <c r="F1292" s="7">
        <f>IF(P1292&gt;0,RANK(P1292,(N1292:P1292,Q1292:AE1292)),0)</f>
        <v>0</v>
      </c>
      <c r="G1292" s="1">
        <f t="shared" si="510"/>
        <v>26200</v>
      </c>
      <c r="H1292" s="2">
        <f t="shared" si="511"/>
        <v>0.25695343454552588</v>
      </c>
      <c r="I1292" s="2"/>
      <c r="J1292" s="2">
        <f t="shared" si="512"/>
        <v>0.35641991291043895</v>
      </c>
      <c r="K1292" s="2">
        <f t="shared" si="513"/>
        <v>0.61337334745596483</v>
      </c>
      <c r="L1292" s="2">
        <f t="shared" si="514"/>
        <v>0</v>
      </c>
      <c r="M1292" s="2">
        <f t="shared" si="515"/>
        <v>3.0206739633596214E-2</v>
      </c>
      <c r="N1292" s="1">
        <f>SUMIF(Town!$AO$1047:$AO$1287,$AV1292,Town!N$1047:N$1287)</f>
        <v>36342</v>
      </c>
      <c r="O1292" s="1">
        <f>SUMIF(Town!$AO$1047:$AO$1287,$AV1292,Town!O$1047:O$1287)</f>
        <v>62542</v>
      </c>
      <c r="R1292" s="1">
        <f>SUMIF(Town!$AO$1047:$AO$1287,$AV1292,Town!R$1047:R$1287)</f>
        <v>2856</v>
      </c>
      <c r="AA1292" s="1">
        <f>SUMIF(Town!$AO$1047:$AO$1287,$AV1292,Town!AA$1047:AA$1287)</f>
        <v>224</v>
      </c>
      <c r="AG1292" s="7">
        <f>IF(Q1292&gt;0,RANK(Q1292,(N1292:P1292,Q1292:AE1292)),0)</f>
        <v>0</v>
      </c>
      <c r="AH1292" s="7">
        <f>IF(R1292&gt;0,RANK(R1292,(N1292:P1292,Q1292:AE1292)),0)</f>
        <v>3</v>
      </c>
      <c r="AI1292" s="7">
        <f>IF(T1292&gt;0,RANK(T1292,(N1292:P1292,Q1292:AE1292)),0)</f>
        <v>0</v>
      </c>
      <c r="AJ1292" s="7">
        <f>IF(S1292&gt;0,RANK(S1292,(N1292:P1292,Q1292:AE1292)),0)</f>
        <v>0</v>
      </c>
      <c r="AK1292" s="2">
        <f t="shared" si="516"/>
        <v>0</v>
      </c>
      <c r="AL1292" s="2">
        <f t="shared" si="517"/>
        <v>2.8009885842061905E-2</v>
      </c>
      <c r="AM1292" s="2">
        <f t="shared" si="518"/>
        <v>0</v>
      </c>
      <c r="AN1292" s="2">
        <f t="shared" si="519"/>
        <v>0</v>
      </c>
      <c r="AP1292" t="s">
        <v>867</v>
      </c>
      <c r="AQ1292" t="s">
        <v>768</v>
      </c>
      <c r="AT1292" s="104">
        <v>33</v>
      </c>
      <c r="AU1292" s="102">
        <v>15</v>
      </c>
      <c r="AV1292" s="108">
        <f t="shared" si="520"/>
        <v>33015</v>
      </c>
      <c r="AX1292" s="7" t="s">
        <v>538</v>
      </c>
    </row>
    <row r="1293" spans="1:50" hidden="1" outlineLevel="1">
      <c r="A1293" t="s">
        <v>2192</v>
      </c>
      <c r="B1293" t="s">
        <v>768</v>
      </c>
      <c r="C1293" s="1">
        <f t="shared" si="509"/>
        <v>38223</v>
      </c>
      <c r="D1293" s="7">
        <f>RANK(N1293,(N1293:P1293,Q1293:AE1293))</f>
        <v>2</v>
      </c>
      <c r="E1293" s="7">
        <f>RANK(O1293,(N1293:P1293,Q1293:AE1293))</f>
        <v>1</v>
      </c>
      <c r="F1293" s="7">
        <f>IF(P1293&gt;0,RANK(P1293,(N1293:P1293,Q1293:AE1293)),0)</f>
        <v>0</v>
      </c>
      <c r="G1293" s="1">
        <f t="shared" si="510"/>
        <v>5891</v>
      </c>
      <c r="H1293" s="2">
        <f t="shared" si="511"/>
        <v>0.15412186379928317</v>
      </c>
      <c r="I1293" s="2"/>
      <c r="J1293" s="2">
        <f t="shared" si="512"/>
        <v>0.40449467598043065</v>
      </c>
      <c r="K1293" s="2">
        <f t="shared" si="513"/>
        <v>0.55861653977971382</v>
      </c>
      <c r="L1293" s="2">
        <f t="shared" si="514"/>
        <v>0</v>
      </c>
      <c r="M1293" s="2">
        <f t="shared" si="515"/>
        <v>3.6888784239855532E-2</v>
      </c>
      <c r="N1293" s="1">
        <f>SUMIF(Town!$AO$1047:$AO$1287,$AV1293,Town!N$1047:N$1287)</f>
        <v>15461</v>
      </c>
      <c r="O1293" s="1">
        <f>SUMIF(Town!$AO$1047:$AO$1287,$AV1293,Town!O$1047:O$1287)</f>
        <v>21352</v>
      </c>
      <c r="R1293" s="1">
        <f>SUMIF(Town!$AO$1047:$AO$1287,$AV1293,Town!R$1047:R$1287)</f>
        <v>1301</v>
      </c>
      <c r="AA1293" s="1">
        <f>SUMIF(Town!$AO$1047:$AO$1287,$AV1293,Town!AA$1047:AA$1287)</f>
        <v>109</v>
      </c>
      <c r="AG1293" s="7">
        <f>IF(Q1293&gt;0,RANK(Q1293,(N1293:P1293,Q1293:AE1293)),0)</f>
        <v>0</v>
      </c>
      <c r="AH1293" s="7">
        <f>IF(R1293&gt;0,RANK(R1293,(N1293:P1293,Q1293:AE1293)),0)</f>
        <v>3</v>
      </c>
      <c r="AI1293" s="7">
        <f>IF(T1293&gt;0,RANK(T1293,(N1293:P1293,Q1293:AE1293)),0)</f>
        <v>0</v>
      </c>
      <c r="AJ1293" s="7">
        <f>IF(S1293&gt;0,RANK(S1293,(N1293:P1293,Q1293:AE1293)),0)</f>
        <v>0</v>
      </c>
      <c r="AK1293" s="2">
        <f t="shared" si="516"/>
        <v>0</v>
      </c>
      <c r="AL1293" s="2">
        <f t="shared" si="517"/>
        <v>3.4037098082306462E-2</v>
      </c>
      <c r="AM1293" s="2">
        <f t="shared" si="518"/>
        <v>0</v>
      </c>
      <c r="AN1293" s="2">
        <f t="shared" si="519"/>
        <v>0</v>
      </c>
      <c r="AP1293" t="s">
        <v>2192</v>
      </c>
      <c r="AQ1293" t="s">
        <v>768</v>
      </c>
      <c r="AT1293" s="104">
        <v>33</v>
      </c>
      <c r="AU1293" s="102">
        <v>17</v>
      </c>
      <c r="AV1293" s="108">
        <f t="shared" si="520"/>
        <v>33017</v>
      </c>
      <c r="AX1293" s="7" t="s">
        <v>538</v>
      </c>
    </row>
    <row r="1294" spans="1:50" hidden="1" outlineLevel="1">
      <c r="A1294" t="s">
        <v>2136</v>
      </c>
      <c r="B1294" t="s">
        <v>768</v>
      </c>
      <c r="C1294" s="1">
        <f t="shared" si="509"/>
        <v>14527</v>
      </c>
      <c r="D1294" s="7">
        <f>RANK(N1294,(N1294:P1294,Q1294:AE1294))</f>
        <v>2</v>
      </c>
      <c r="E1294" s="7">
        <f>RANK(O1294,(N1294:P1294,Q1294:AE1294))</f>
        <v>1</v>
      </c>
      <c r="F1294" s="7">
        <f>IF(P1294&gt;0,RANK(P1294,(N1294:P1294,Q1294:AE1294)),0)</f>
        <v>0</v>
      </c>
      <c r="G1294" s="1">
        <f t="shared" si="510"/>
        <v>1363</v>
      </c>
      <c r="H1294" s="2">
        <f t="shared" si="511"/>
        <v>9.3825290837750402E-2</v>
      </c>
      <c r="I1294" s="2"/>
      <c r="J1294" s="2">
        <f t="shared" si="512"/>
        <v>0.43876918840779239</v>
      </c>
      <c r="K1294" s="2">
        <f t="shared" si="513"/>
        <v>0.53259447924554282</v>
      </c>
      <c r="L1294" s="2">
        <f t="shared" si="514"/>
        <v>0</v>
      </c>
      <c r="M1294" s="2">
        <f t="shared" si="515"/>
        <v>2.8636332346664739E-2</v>
      </c>
      <c r="N1294" s="1">
        <f>SUMIF(Town!$AO$1047:$AO$1287,$AV1294,Town!N$1047:N$1287)</f>
        <v>6374</v>
      </c>
      <c r="O1294" s="1">
        <f>SUMIF(Town!$AO$1047:$AO$1287,$AV1294,Town!O$1047:O$1287)</f>
        <v>7737</v>
      </c>
      <c r="R1294" s="1">
        <f>SUMIF(Town!$AO$1047:$AO$1287,$AV1294,Town!R$1047:R$1287)</f>
        <v>388</v>
      </c>
      <c r="AA1294" s="1">
        <f>SUMIF(Town!$AO$1047:$AO$1287,$AV1294,Town!AA$1047:AA$1287)</f>
        <v>28</v>
      </c>
      <c r="AG1294" s="7">
        <f>IF(Q1294&gt;0,RANK(Q1294,(N1294:P1294,Q1294:AE1294)),0)</f>
        <v>0</v>
      </c>
      <c r="AH1294" s="7">
        <f>IF(R1294&gt;0,RANK(R1294,(N1294:P1294,Q1294:AE1294)),0)</f>
        <v>3</v>
      </c>
      <c r="AI1294" s="7">
        <f>IF(T1294&gt;0,RANK(T1294,(N1294:P1294,Q1294:AE1294)),0)</f>
        <v>0</v>
      </c>
      <c r="AJ1294" s="7">
        <f>IF(S1294&gt;0,RANK(S1294,(N1294:P1294,Q1294:AE1294)),0)</f>
        <v>0</v>
      </c>
      <c r="AK1294" s="2">
        <f t="shared" si="516"/>
        <v>0</v>
      </c>
      <c r="AL1294" s="2">
        <f t="shared" si="517"/>
        <v>2.6708886900254698E-2</v>
      </c>
      <c r="AM1294" s="2">
        <f t="shared" si="518"/>
        <v>0</v>
      </c>
      <c r="AN1294" s="2">
        <f t="shared" si="519"/>
        <v>0</v>
      </c>
      <c r="AP1294" t="s">
        <v>2136</v>
      </c>
      <c r="AQ1294" t="s">
        <v>768</v>
      </c>
      <c r="AT1294" s="104">
        <v>33</v>
      </c>
      <c r="AU1294" s="102">
        <v>19</v>
      </c>
      <c r="AV1294" s="108">
        <f t="shared" si="520"/>
        <v>33019</v>
      </c>
      <c r="AX1294" s="7" t="s">
        <v>538</v>
      </c>
    </row>
    <row r="1295" spans="1:50" collapsed="1">
      <c r="A1295" t="s">
        <v>1640</v>
      </c>
      <c r="B1295" t="s">
        <v>1842</v>
      </c>
      <c r="C1295" s="1">
        <f t="shared" si="509"/>
        <v>442976</v>
      </c>
      <c r="D1295" s="7">
        <f>RANK(N1295,(N1295:P1295,Q1295:AE1295))</f>
        <v>2</v>
      </c>
      <c r="E1295" s="7">
        <f>RANK(O1295,(N1295:P1295,Q1295:AE1295))</f>
        <v>1</v>
      </c>
      <c r="F1295" s="7">
        <f>IF(P1295&gt;0,RANK(P1295,(N1295:P1295,Q1295:AE1295)),0)</f>
        <v>0</v>
      </c>
      <c r="G1295" s="1">
        <f t="shared" si="510"/>
        <v>90386</v>
      </c>
      <c r="H1295" s="2">
        <f t="shared" si="511"/>
        <v>0.20404265693852489</v>
      </c>
      <c r="I1295" s="2"/>
      <c r="J1295" s="2">
        <f t="shared" si="512"/>
        <v>0.38213582677165353</v>
      </c>
      <c r="K1295" s="2">
        <f t="shared" si="513"/>
        <v>0.58617848371017844</v>
      </c>
      <c r="L1295" s="2">
        <f t="shared" si="514"/>
        <v>0</v>
      </c>
      <c r="M1295" s="2">
        <f t="shared" si="515"/>
        <v>3.1685689518168081E-2</v>
      </c>
      <c r="N1295" s="1">
        <f>SUM(N1285:N1294)</f>
        <v>169277</v>
      </c>
      <c r="O1295" s="1">
        <f>SUM(O1285:O1294)</f>
        <v>259663</v>
      </c>
      <c r="R1295" s="1">
        <f>SUM(R1285:R1294)</f>
        <v>13028</v>
      </c>
      <c r="AA1295" s="1">
        <f>SUM(AA1285:AA1294)</f>
        <v>1008</v>
      </c>
      <c r="AG1295" s="7">
        <f>IF(Q1295&gt;0,RANK(Q1295,(N1295:P1295,Q1295:AE1295)),0)</f>
        <v>0</v>
      </c>
      <c r="AH1295" s="7">
        <f>IF(R1295&gt;0,RANK(R1295,(N1295:P1295,Q1295:AE1295)),0)</f>
        <v>3</v>
      </c>
      <c r="AI1295" s="7">
        <f>IF(T1295&gt;0,RANK(T1295,(N1295:P1295,Q1295:AE1295)),0)</f>
        <v>0</v>
      </c>
      <c r="AJ1295" s="7">
        <f>IF(S1295&gt;0,RANK(S1295,(N1295:P1295,Q1295:AE1295)),0)</f>
        <v>0</v>
      </c>
      <c r="AK1295" s="2">
        <f t="shared" si="516"/>
        <v>0</v>
      </c>
      <c r="AL1295" s="2">
        <f t="shared" si="517"/>
        <v>2.9410171205663513E-2</v>
      </c>
      <c r="AM1295" s="2">
        <f t="shared" si="518"/>
        <v>0</v>
      </c>
      <c r="AN1295" s="2">
        <f t="shared" si="519"/>
        <v>0</v>
      </c>
      <c r="AP1295" t="s">
        <v>1640</v>
      </c>
      <c r="AQ1295" t="s">
        <v>1842</v>
      </c>
      <c r="AT1295" s="104">
        <v>33</v>
      </c>
      <c r="AU1295" s="102"/>
      <c r="AV1295" s="104">
        <v>33</v>
      </c>
      <c r="AX1295" s="7" t="s">
        <v>831</v>
      </c>
    </row>
    <row r="1296" spans="1:50">
      <c r="C1296" s="1"/>
      <c r="E1296" s="7"/>
      <c r="F1296" s="7"/>
      <c r="I1296" s="2"/>
      <c r="AG1296" s="7"/>
      <c r="AH1296" s="7"/>
      <c r="AI1296" s="7"/>
      <c r="AJ1296" s="7"/>
      <c r="AT1296" s="104"/>
      <c r="AU1296" s="102"/>
    </row>
    <row r="1297" spans="1:50" hidden="1" outlineLevel="1">
      <c r="A1297" t="s">
        <v>2393</v>
      </c>
      <c r="B1297" t="s">
        <v>488</v>
      </c>
      <c r="C1297" s="1">
        <f t="shared" ref="C1297:C1330" si="521">SUM(N1297:AE1297)</f>
        <v>161154</v>
      </c>
      <c r="D1297" s="7">
        <f>RANK(N1297,(N1297:P1297,Q1297:AE1297))</f>
        <v>1</v>
      </c>
      <c r="E1297" s="7">
        <f>RANK(O1297,(N1297:P1297,Q1297:AE1297))</f>
        <v>2</v>
      </c>
      <c r="F1297" s="7">
        <f>IF(P1297&gt;0,RANK(P1297,(N1297:P1297,Q1297:AE1297)),0)</f>
        <v>0</v>
      </c>
      <c r="G1297" s="1">
        <f t="shared" ref="G1297:G1330" si="522">MAX(N1297:P1297)-LARGE(N1297:P1297,2)</f>
        <v>23442</v>
      </c>
      <c r="H1297" s="2">
        <f t="shared" ref="H1297:H1339" si="523">G1297/C1297</f>
        <v>0.1454633456197178</v>
      </c>
      <c r="I1297" s="2"/>
      <c r="J1297" s="2">
        <f t="shared" ref="J1297:J1330" si="524">IF($C1297=0,"-",N1297/$C1297)</f>
        <v>0.54168683371185322</v>
      </c>
      <c r="K1297" s="2">
        <f t="shared" ref="K1297:K1330" si="525">IF($C1297=0,"-",O1297/$C1297)</f>
        <v>0.39622348809213548</v>
      </c>
      <c r="L1297" s="2">
        <f t="shared" ref="L1297:L1330" si="526">IF($C1297=0,"-",P1297/$C1297)</f>
        <v>0</v>
      </c>
      <c r="M1297" s="2">
        <f t="shared" ref="M1297:M1330" si="527">IF(C1297=0,"-",(1-J1297-K1297-L1297))</f>
        <v>6.20896781960113E-2</v>
      </c>
      <c r="N1297" s="1">
        <v>87295</v>
      </c>
      <c r="O1297" s="1">
        <v>63853</v>
      </c>
      <c r="Q1297" s="1">
        <v>10006</v>
      </c>
      <c r="AG1297" s="7">
        <f>IF(Q1297&gt;0,RANK(Q1297,(N1297:P1297,Q1297:AE1297)),0)</f>
        <v>3</v>
      </c>
      <c r="AH1297" s="7">
        <f>IF(R1297&gt;0,RANK(R1297,(N1297:P1297,Q1297:AE1297)),0)</f>
        <v>0</v>
      </c>
      <c r="AI1297" s="7">
        <f>IF(T1297&gt;0,RANK(T1297,(N1297:P1297,Q1297:AE1297)),0)</f>
        <v>0</v>
      </c>
      <c r="AJ1297" s="7">
        <f>IF(S1297&gt;0,RANK(S1297,(N1297:P1297,Q1297:AE1297)),0)</f>
        <v>0</v>
      </c>
      <c r="AK1297" s="2">
        <f t="shared" ref="AK1297:AK1330" si="528">IF($C1297=0,"-",Q1297/$C1297)</f>
        <v>6.2089678196011272E-2</v>
      </c>
      <c r="AL1297" s="2">
        <f t="shared" ref="AL1297:AL1330" si="529">IF($C1297=0,"-",R1297/$C1297)</f>
        <v>0</v>
      </c>
      <c r="AM1297" s="2">
        <f t="shared" ref="AM1297:AM1330" si="530">IF($C1297=0,"-",T1297/$C1297)</f>
        <v>0</v>
      </c>
      <c r="AN1297" s="2">
        <f t="shared" ref="AN1297:AN1330" si="531">IF($C1297=0,"-",S1297/$C1297)</f>
        <v>0</v>
      </c>
      <c r="AP1297" t="s">
        <v>2393</v>
      </c>
      <c r="AQ1297" t="s">
        <v>488</v>
      </c>
      <c r="AT1297" s="104">
        <v>35</v>
      </c>
      <c r="AU1297" s="102">
        <v>1</v>
      </c>
      <c r="AV1297" s="108">
        <f t="shared" ref="AV1297:AV1329" si="532">AT1297*1000+AU1297</f>
        <v>35001</v>
      </c>
      <c r="AX1297" s="7" t="s">
        <v>538</v>
      </c>
    </row>
    <row r="1298" spans="1:50" hidden="1" outlineLevel="1">
      <c r="A1298" t="s">
        <v>472</v>
      </c>
      <c r="B1298" t="s">
        <v>488</v>
      </c>
      <c r="C1298" s="1">
        <f t="shared" si="521"/>
        <v>1656</v>
      </c>
      <c r="D1298" s="7">
        <f>RANK(N1298,(N1298:P1298,Q1298:AE1298))</f>
        <v>2</v>
      </c>
      <c r="E1298" s="7">
        <f>RANK(O1298,(N1298:P1298,Q1298:AE1298))</f>
        <v>1</v>
      </c>
      <c r="F1298" s="7">
        <f>IF(P1298&gt;0,RANK(P1298,(N1298:P1298,Q1298:AE1298)),0)</f>
        <v>0</v>
      </c>
      <c r="G1298" s="1">
        <f t="shared" si="522"/>
        <v>570</v>
      </c>
      <c r="H1298" s="2">
        <f t="shared" si="523"/>
        <v>0.34420289855072461</v>
      </c>
      <c r="I1298" s="2"/>
      <c r="J1298" s="2">
        <f t="shared" si="524"/>
        <v>0.30132850241545894</v>
      </c>
      <c r="K1298" s="2">
        <f t="shared" si="525"/>
        <v>0.64553140096618356</v>
      </c>
      <c r="L1298" s="2">
        <f t="shared" si="526"/>
        <v>0</v>
      </c>
      <c r="M1298" s="2">
        <f t="shared" si="527"/>
        <v>5.3140096618357502E-2</v>
      </c>
      <c r="N1298" s="1">
        <v>499</v>
      </c>
      <c r="O1298" s="1">
        <v>1069</v>
      </c>
      <c r="Q1298" s="1">
        <v>88</v>
      </c>
      <c r="AG1298" s="7">
        <f>IF(Q1298&gt;0,RANK(Q1298,(N1298:P1298,Q1298:AE1298)),0)</f>
        <v>3</v>
      </c>
      <c r="AH1298" s="7">
        <f>IF(R1298&gt;0,RANK(R1298,(N1298:P1298,Q1298:AE1298)),0)</f>
        <v>0</v>
      </c>
      <c r="AI1298" s="7">
        <f>IF(T1298&gt;0,RANK(T1298,(N1298:P1298,Q1298:AE1298)),0)</f>
        <v>0</v>
      </c>
      <c r="AJ1298" s="7">
        <f>IF(S1298&gt;0,RANK(S1298,(N1298:P1298,Q1298:AE1298)),0)</f>
        <v>0</v>
      </c>
      <c r="AK1298" s="2">
        <f t="shared" si="528"/>
        <v>5.3140096618357488E-2</v>
      </c>
      <c r="AL1298" s="2">
        <f t="shared" si="529"/>
        <v>0</v>
      </c>
      <c r="AM1298" s="2">
        <f t="shared" si="530"/>
        <v>0</v>
      </c>
      <c r="AN1298" s="2">
        <f t="shared" si="531"/>
        <v>0</v>
      </c>
      <c r="AP1298" t="s">
        <v>472</v>
      </c>
      <c r="AQ1298" t="s">
        <v>488</v>
      </c>
      <c r="AR1298">
        <v>2</v>
      </c>
      <c r="AT1298" s="104">
        <v>35</v>
      </c>
      <c r="AU1298" s="102">
        <v>3</v>
      </c>
      <c r="AV1298" s="108">
        <f t="shared" si="532"/>
        <v>35003</v>
      </c>
      <c r="AX1298" s="7" t="s">
        <v>538</v>
      </c>
    </row>
    <row r="1299" spans="1:50" hidden="1" outlineLevel="1">
      <c r="A1299" t="s">
        <v>1510</v>
      </c>
      <c r="B1299" t="s">
        <v>488</v>
      </c>
      <c r="C1299" s="1">
        <f t="shared" si="521"/>
        <v>14786</v>
      </c>
      <c r="D1299" s="7">
        <f>RANK(N1299,(N1299:P1299,Q1299:AE1299))</f>
        <v>2</v>
      </c>
      <c r="E1299" s="7">
        <f>RANK(O1299,(N1299:P1299,Q1299:AE1299))</f>
        <v>1</v>
      </c>
      <c r="F1299" s="7">
        <f>IF(P1299&gt;0,RANK(P1299,(N1299:P1299,Q1299:AE1299)),0)</f>
        <v>0</v>
      </c>
      <c r="G1299" s="1">
        <f t="shared" si="522"/>
        <v>1218</v>
      </c>
      <c r="H1299" s="2">
        <f t="shared" si="523"/>
        <v>8.2375219802515887E-2</v>
      </c>
      <c r="I1299" s="2"/>
      <c r="J1299" s="2">
        <f t="shared" si="524"/>
        <v>0.44528608142837822</v>
      </c>
      <c r="K1299" s="2">
        <f t="shared" si="525"/>
        <v>0.52766130123089405</v>
      </c>
      <c r="L1299" s="2">
        <f t="shared" si="526"/>
        <v>0</v>
      </c>
      <c r="M1299" s="2">
        <f t="shared" si="527"/>
        <v>2.7052617340727725E-2</v>
      </c>
      <c r="N1299" s="1">
        <v>6584</v>
      </c>
      <c r="O1299" s="1">
        <v>7802</v>
      </c>
      <c r="Q1299" s="1">
        <v>400</v>
      </c>
      <c r="AG1299" s="7">
        <f>IF(Q1299&gt;0,RANK(Q1299,(N1299:P1299,Q1299:AE1299)),0)</f>
        <v>3</v>
      </c>
      <c r="AH1299" s="7">
        <f>IF(R1299&gt;0,RANK(R1299,(N1299:P1299,Q1299:AE1299)),0)</f>
        <v>0</v>
      </c>
      <c r="AI1299" s="7">
        <f>IF(T1299&gt;0,RANK(T1299,(N1299:P1299,Q1299:AE1299)),0)</f>
        <v>0</v>
      </c>
      <c r="AJ1299" s="7">
        <f>IF(S1299&gt;0,RANK(S1299,(N1299:P1299,Q1299:AE1299)),0)</f>
        <v>0</v>
      </c>
      <c r="AK1299" s="2">
        <f t="shared" si="528"/>
        <v>2.7052617340727714E-2</v>
      </c>
      <c r="AL1299" s="2">
        <f t="shared" si="529"/>
        <v>0</v>
      </c>
      <c r="AM1299" s="2">
        <f t="shared" si="530"/>
        <v>0</v>
      </c>
      <c r="AN1299" s="2">
        <f t="shared" si="531"/>
        <v>0</v>
      </c>
      <c r="AP1299" t="s">
        <v>1510</v>
      </c>
      <c r="AQ1299" t="s">
        <v>488</v>
      </c>
      <c r="AR1299">
        <v>2</v>
      </c>
      <c r="AT1299" s="104">
        <v>35</v>
      </c>
      <c r="AU1299" s="102">
        <v>5</v>
      </c>
      <c r="AV1299" s="108">
        <f t="shared" si="532"/>
        <v>35005</v>
      </c>
      <c r="AX1299" s="7" t="s">
        <v>538</v>
      </c>
    </row>
    <row r="1300" spans="1:50" hidden="1" outlineLevel="1">
      <c r="A1300" t="s">
        <v>621</v>
      </c>
      <c r="B1300" t="s">
        <v>488</v>
      </c>
      <c r="C1300" s="1">
        <f t="shared" si="521"/>
        <v>5525</v>
      </c>
      <c r="D1300" s="7">
        <f>RANK(N1300,(N1300:P1300,Q1300:AE1300))</f>
        <v>1</v>
      </c>
      <c r="E1300" s="7">
        <f>RANK(O1300,(N1300:P1300,Q1300:AE1300))</f>
        <v>2</v>
      </c>
      <c r="F1300" s="7">
        <f>IF(P1300&gt;0,RANK(P1300,(N1300:P1300,Q1300:AE1300)),0)</f>
        <v>0</v>
      </c>
      <c r="G1300" s="1">
        <f t="shared" si="522"/>
        <v>2011</v>
      </c>
      <c r="H1300" s="2">
        <f t="shared" si="523"/>
        <v>0.36398190045248868</v>
      </c>
      <c r="I1300" s="2"/>
      <c r="J1300" s="2">
        <f t="shared" si="524"/>
        <v>0.66950226244343891</v>
      </c>
      <c r="K1300" s="2">
        <f t="shared" si="525"/>
        <v>0.30552036199095023</v>
      </c>
      <c r="L1300" s="2">
        <f t="shared" si="526"/>
        <v>0</v>
      </c>
      <c r="M1300" s="2">
        <f t="shared" si="527"/>
        <v>2.497737556561086E-2</v>
      </c>
      <c r="N1300" s="1">
        <v>3699</v>
      </c>
      <c r="O1300" s="1">
        <v>1688</v>
      </c>
      <c r="Q1300" s="1">
        <v>138</v>
      </c>
      <c r="AG1300" s="7">
        <f>IF(Q1300&gt;0,RANK(Q1300,(N1300:P1300,Q1300:AE1300)),0)</f>
        <v>3</v>
      </c>
      <c r="AH1300" s="7">
        <f>IF(R1300&gt;0,RANK(R1300,(N1300:P1300,Q1300:AE1300)),0)</f>
        <v>0</v>
      </c>
      <c r="AI1300" s="7">
        <f>IF(T1300&gt;0,RANK(T1300,(N1300:P1300,Q1300:AE1300)),0)</f>
        <v>0</v>
      </c>
      <c r="AJ1300" s="7">
        <f>IF(S1300&gt;0,RANK(S1300,(N1300:P1300,Q1300:AE1300)),0)</f>
        <v>0</v>
      </c>
      <c r="AK1300" s="2">
        <f t="shared" si="528"/>
        <v>2.497737556561086E-2</v>
      </c>
      <c r="AL1300" s="2">
        <f t="shared" si="529"/>
        <v>0</v>
      </c>
      <c r="AM1300" s="2">
        <f t="shared" si="530"/>
        <v>0</v>
      </c>
      <c r="AN1300" s="2">
        <f t="shared" si="531"/>
        <v>0</v>
      </c>
      <c r="AP1300" t="s">
        <v>621</v>
      </c>
      <c r="AQ1300" t="s">
        <v>488</v>
      </c>
      <c r="AT1300" s="104">
        <v>35</v>
      </c>
      <c r="AU1300" s="102">
        <v>6</v>
      </c>
      <c r="AV1300" s="108">
        <f t="shared" si="532"/>
        <v>35006</v>
      </c>
      <c r="AX1300" s="7" t="s">
        <v>538</v>
      </c>
    </row>
    <row r="1301" spans="1:50" hidden="1" outlineLevel="1">
      <c r="A1301" t="s">
        <v>2474</v>
      </c>
      <c r="B1301" t="s">
        <v>488</v>
      </c>
      <c r="C1301" s="1">
        <f t="shared" si="521"/>
        <v>4643</v>
      </c>
      <c r="D1301" s="7">
        <f>RANK(N1301,(N1301:P1301,Q1301:AE1301))</f>
        <v>1</v>
      </c>
      <c r="E1301" s="7">
        <f>RANK(O1301,(N1301:P1301,Q1301:AE1301))</f>
        <v>2</v>
      </c>
      <c r="F1301" s="7">
        <f>IF(P1301&gt;0,RANK(P1301,(N1301:P1301,Q1301:AE1301)),0)</f>
        <v>0</v>
      </c>
      <c r="G1301" s="1">
        <f t="shared" si="522"/>
        <v>1357</v>
      </c>
      <c r="H1301" s="2">
        <f t="shared" si="523"/>
        <v>0.29226793021753178</v>
      </c>
      <c r="I1301" s="2"/>
      <c r="J1301" s="2">
        <f t="shared" si="524"/>
        <v>0.63019599396941628</v>
      </c>
      <c r="K1301" s="2">
        <f t="shared" si="525"/>
        <v>0.33792806375188456</v>
      </c>
      <c r="L1301" s="2">
        <f t="shared" si="526"/>
        <v>0</v>
      </c>
      <c r="M1301" s="2">
        <f t="shared" si="527"/>
        <v>3.1875942278699165E-2</v>
      </c>
      <c r="N1301" s="1">
        <v>2926</v>
      </c>
      <c r="O1301" s="1">
        <v>1569</v>
      </c>
      <c r="Q1301" s="1">
        <v>148</v>
      </c>
      <c r="AG1301" s="7">
        <f>IF(Q1301&gt;0,RANK(Q1301,(N1301:P1301,Q1301:AE1301)),0)</f>
        <v>3</v>
      </c>
      <c r="AH1301" s="7">
        <f>IF(R1301&gt;0,RANK(R1301,(N1301:P1301,Q1301:AE1301)),0)</f>
        <v>0</v>
      </c>
      <c r="AI1301" s="7">
        <f>IF(T1301&gt;0,RANK(T1301,(N1301:P1301,Q1301:AE1301)),0)</f>
        <v>0</v>
      </c>
      <c r="AJ1301" s="7">
        <f>IF(S1301&gt;0,RANK(S1301,(N1301:P1301,Q1301:AE1301)),0)</f>
        <v>0</v>
      </c>
      <c r="AK1301" s="2">
        <f t="shared" si="528"/>
        <v>3.1875942278699117E-2</v>
      </c>
      <c r="AL1301" s="2">
        <f t="shared" si="529"/>
        <v>0</v>
      </c>
      <c r="AM1301" s="2">
        <f t="shared" si="530"/>
        <v>0</v>
      </c>
      <c r="AN1301" s="2">
        <f t="shared" si="531"/>
        <v>0</v>
      </c>
      <c r="AP1301" t="s">
        <v>2474</v>
      </c>
      <c r="AQ1301" t="s">
        <v>488</v>
      </c>
      <c r="AR1301">
        <v>3</v>
      </c>
      <c r="AT1301" s="104">
        <v>35</v>
      </c>
      <c r="AU1301" s="102">
        <v>7</v>
      </c>
      <c r="AV1301" s="108">
        <f t="shared" si="532"/>
        <v>35007</v>
      </c>
      <c r="AX1301" s="7" t="s">
        <v>538</v>
      </c>
    </row>
    <row r="1302" spans="1:50" hidden="1" outlineLevel="1">
      <c r="A1302" t="s">
        <v>1199</v>
      </c>
      <c r="B1302" t="s">
        <v>488</v>
      </c>
      <c r="C1302" s="1">
        <f t="shared" si="521"/>
        <v>9301</v>
      </c>
      <c r="D1302" s="7">
        <f>RANK(N1302,(N1302:P1302,Q1302:AE1302))</f>
        <v>1</v>
      </c>
      <c r="E1302" s="7">
        <f>RANK(O1302,(N1302:P1302,Q1302:AE1302))</f>
        <v>2</v>
      </c>
      <c r="F1302" s="7">
        <f>IF(P1302&gt;0,RANK(P1302,(N1302:P1302,Q1302:AE1302)),0)</f>
        <v>0</v>
      </c>
      <c r="G1302" s="1">
        <f t="shared" si="522"/>
        <v>669</v>
      </c>
      <c r="H1302" s="2">
        <f t="shared" si="523"/>
        <v>7.1927749704332869E-2</v>
      </c>
      <c r="I1302" s="2"/>
      <c r="J1302" s="2">
        <f t="shared" si="524"/>
        <v>0.52155682184711316</v>
      </c>
      <c r="K1302" s="2">
        <f t="shared" si="525"/>
        <v>0.44962907214278036</v>
      </c>
      <c r="L1302" s="2">
        <f t="shared" si="526"/>
        <v>0</v>
      </c>
      <c r="M1302" s="2">
        <f t="shared" si="527"/>
        <v>2.8814106010106477E-2</v>
      </c>
      <c r="N1302" s="1">
        <v>4851</v>
      </c>
      <c r="O1302" s="1">
        <v>4182</v>
      </c>
      <c r="Q1302" s="1">
        <v>268</v>
      </c>
      <c r="AG1302" s="7">
        <f>IF(Q1302&gt;0,RANK(Q1302,(N1302:P1302,Q1302:AE1302)),0)</f>
        <v>3</v>
      </c>
      <c r="AH1302" s="7">
        <f>IF(R1302&gt;0,RANK(R1302,(N1302:P1302,Q1302:AE1302)),0)</f>
        <v>0</v>
      </c>
      <c r="AI1302" s="7">
        <f>IF(T1302&gt;0,RANK(T1302,(N1302:P1302,Q1302:AE1302)),0)</f>
        <v>0</v>
      </c>
      <c r="AJ1302" s="7">
        <f>IF(S1302&gt;0,RANK(S1302,(N1302:P1302,Q1302:AE1302)),0)</f>
        <v>0</v>
      </c>
      <c r="AK1302" s="2">
        <f t="shared" si="528"/>
        <v>2.8814106010106439E-2</v>
      </c>
      <c r="AL1302" s="2">
        <f t="shared" si="529"/>
        <v>0</v>
      </c>
      <c r="AM1302" s="2">
        <f t="shared" si="530"/>
        <v>0</v>
      </c>
      <c r="AN1302" s="2">
        <f t="shared" si="531"/>
        <v>0</v>
      </c>
      <c r="AP1302" t="s">
        <v>1199</v>
      </c>
      <c r="AQ1302" t="s">
        <v>488</v>
      </c>
      <c r="AR1302">
        <v>3</v>
      </c>
      <c r="AT1302" s="104">
        <v>35</v>
      </c>
      <c r="AU1302" s="102">
        <v>9</v>
      </c>
      <c r="AV1302" s="108">
        <f t="shared" si="532"/>
        <v>35009</v>
      </c>
      <c r="AX1302" s="7" t="s">
        <v>538</v>
      </c>
    </row>
    <row r="1303" spans="1:50" hidden="1" outlineLevel="1">
      <c r="A1303" t="s">
        <v>2383</v>
      </c>
      <c r="B1303" t="s">
        <v>488</v>
      </c>
      <c r="C1303" s="1">
        <f t="shared" si="521"/>
        <v>860</v>
      </c>
      <c r="D1303" s="7">
        <f>RANK(N1303,(N1303:P1303,Q1303:AE1303))</f>
        <v>1</v>
      </c>
      <c r="E1303" s="7">
        <f>RANK(O1303,(N1303:P1303,Q1303:AE1303))</f>
        <v>2</v>
      </c>
      <c r="F1303" s="7">
        <f>IF(P1303&gt;0,RANK(P1303,(N1303:P1303,Q1303:AE1303)),0)</f>
        <v>0</v>
      </c>
      <c r="G1303" s="1">
        <f t="shared" si="522"/>
        <v>66</v>
      </c>
      <c r="H1303" s="2">
        <f t="shared" si="523"/>
        <v>7.6744186046511634E-2</v>
      </c>
      <c r="I1303" s="2"/>
      <c r="J1303" s="2">
        <f t="shared" si="524"/>
        <v>0.52906976744186052</v>
      </c>
      <c r="K1303" s="2">
        <f t="shared" si="525"/>
        <v>0.45232558139534884</v>
      </c>
      <c r="L1303" s="2">
        <f t="shared" si="526"/>
        <v>0</v>
      </c>
      <c r="M1303" s="2">
        <f t="shared" si="527"/>
        <v>1.8604651162790642E-2</v>
      </c>
      <c r="N1303" s="1">
        <v>455</v>
      </c>
      <c r="O1303" s="1">
        <v>389</v>
      </c>
      <c r="Q1303" s="1">
        <v>16</v>
      </c>
      <c r="AG1303" s="7">
        <f>IF(Q1303&gt;0,RANK(Q1303,(N1303:P1303,Q1303:AE1303)),0)</f>
        <v>3</v>
      </c>
      <c r="AH1303" s="7">
        <f>IF(R1303&gt;0,RANK(R1303,(N1303:P1303,Q1303:AE1303)),0)</f>
        <v>0</v>
      </c>
      <c r="AI1303" s="7">
        <f>IF(T1303&gt;0,RANK(T1303,(N1303:P1303,Q1303:AE1303)),0)</f>
        <v>0</v>
      </c>
      <c r="AJ1303" s="7">
        <f>IF(S1303&gt;0,RANK(S1303,(N1303:P1303,Q1303:AE1303)),0)</f>
        <v>0</v>
      </c>
      <c r="AK1303" s="2">
        <f t="shared" si="528"/>
        <v>1.8604651162790697E-2</v>
      </c>
      <c r="AL1303" s="2">
        <f t="shared" si="529"/>
        <v>0</v>
      </c>
      <c r="AM1303" s="2">
        <f t="shared" si="530"/>
        <v>0</v>
      </c>
      <c r="AN1303" s="2">
        <f t="shared" si="531"/>
        <v>0</v>
      </c>
      <c r="AP1303" t="s">
        <v>2383</v>
      </c>
      <c r="AQ1303" t="s">
        <v>488</v>
      </c>
      <c r="AR1303">
        <v>2</v>
      </c>
      <c r="AT1303" s="104">
        <v>35</v>
      </c>
      <c r="AU1303" s="102">
        <v>11</v>
      </c>
      <c r="AV1303" s="108">
        <f t="shared" si="532"/>
        <v>35011</v>
      </c>
      <c r="AX1303" s="7" t="s">
        <v>538</v>
      </c>
    </row>
    <row r="1304" spans="1:50" hidden="1" outlineLevel="1">
      <c r="A1304" t="s">
        <v>210</v>
      </c>
      <c r="B1304" t="s">
        <v>488</v>
      </c>
      <c r="C1304" s="1">
        <f t="shared" si="521"/>
        <v>34860</v>
      </c>
      <c r="D1304" s="7">
        <f>RANK(N1304,(N1304:P1304,Q1304:AE1304))</f>
        <v>1</v>
      </c>
      <c r="E1304" s="7">
        <f>RANK(O1304,(N1304:P1304,Q1304:AE1304))</f>
        <v>2</v>
      </c>
      <c r="F1304" s="7">
        <f>IF(P1304&gt;0,RANK(P1304,(N1304:P1304,Q1304:AE1304)),0)</f>
        <v>0</v>
      </c>
      <c r="G1304" s="1">
        <f t="shared" si="522"/>
        <v>6761</v>
      </c>
      <c r="H1304" s="2">
        <f t="shared" si="523"/>
        <v>0.19394721744119334</v>
      </c>
      <c r="I1304" s="2"/>
      <c r="J1304" s="2">
        <f t="shared" si="524"/>
        <v>0.57811244979919674</v>
      </c>
      <c r="K1304" s="2">
        <f t="shared" si="525"/>
        <v>0.38416523235800343</v>
      </c>
      <c r="L1304" s="2">
        <f t="shared" si="526"/>
        <v>0</v>
      </c>
      <c r="M1304" s="2">
        <f t="shared" si="527"/>
        <v>3.7722317842799835E-2</v>
      </c>
      <c r="N1304" s="1">
        <v>20153</v>
      </c>
      <c r="O1304" s="1">
        <v>13392</v>
      </c>
      <c r="Q1304" s="1">
        <v>1315</v>
      </c>
      <c r="AG1304" s="7">
        <f>IF(Q1304&gt;0,RANK(Q1304,(N1304:P1304,Q1304:AE1304)),0)</f>
        <v>3</v>
      </c>
      <c r="AH1304" s="7">
        <f>IF(R1304&gt;0,RANK(R1304,(N1304:P1304,Q1304:AE1304)),0)</f>
        <v>0</v>
      </c>
      <c r="AI1304" s="7">
        <f>IF(T1304&gt;0,RANK(T1304,(N1304:P1304,Q1304:AE1304)),0)</f>
        <v>0</v>
      </c>
      <c r="AJ1304" s="7">
        <f>IF(S1304&gt;0,RANK(S1304,(N1304:P1304,Q1304:AE1304)),0)</f>
        <v>0</v>
      </c>
      <c r="AK1304" s="2">
        <f t="shared" si="528"/>
        <v>3.7722317842799773E-2</v>
      </c>
      <c r="AL1304" s="2">
        <f t="shared" si="529"/>
        <v>0</v>
      </c>
      <c r="AM1304" s="2">
        <f t="shared" si="530"/>
        <v>0</v>
      </c>
      <c r="AN1304" s="2">
        <f t="shared" si="531"/>
        <v>0</v>
      </c>
      <c r="AP1304" t="s">
        <v>210</v>
      </c>
      <c r="AQ1304" t="s">
        <v>488</v>
      </c>
      <c r="AR1304">
        <v>2</v>
      </c>
      <c r="AT1304" s="104">
        <v>35</v>
      </c>
      <c r="AU1304" s="102">
        <v>13</v>
      </c>
      <c r="AV1304" s="108">
        <f t="shared" si="532"/>
        <v>35013</v>
      </c>
      <c r="AX1304" s="7" t="s">
        <v>538</v>
      </c>
    </row>
    <row r="1305" spans="1:50" hidden="1" outlineLevel="1">
      <c r="A1305" t="s">
        <v>211</v>
      </c>
      <c r="B1305" t="s">
        <v>488</v>
      </c>
      <c r="C1305" s="1">
        <f t="shared" si="521"/>
        <v>13975</v>
      </c>
      <c r="D1305" s="7">
        <f>RANK(N1305,(N1305:P1305,Q1305:AE1305))</f>
        <v>2</v>
      </c>
      <c r="E1305" s="7">
        <f>RANK(O1305,(N1305:P1305,Q1305:AE1305))</f>
        <v>1</v>
      </c>
      <c r="F1305" s="7">
        <f>IF(P1305&gt;0,RANK(P1305,(N1305:P1305,Q1305:AE1305)),0)</f>
        <v>0</v>
      </c>
      <c r="G1305" s="1">
        <f t="shared" si="522"/>
        <v>86</v>
      </c>
      <c r="H1305" s="2">
        <f t="shared" si="523"/>
        <v>6.1538461538461538E-3</v>
      </c>
      <c r="I1305" s="2"/>
      <c r="J1305" s="2">
        <f t="shared" si="524"/>
        <v>0.48357781753130591</v>
      </c>
      <c r="K1305" s="2">
        <f t="shared" si="525"/>
        <v>0.48973166368515203</v>
      </c>
      <c r="L1305" s="2">
        <f t="shared" si="526"/>
        <v>0</v>
      </c>
      <c r="M1305" s="2">
        <f t="shared" si="527"/>
        <v>2.6690518783542061E-2</v>
      </c>
      <c r="N1305" s="1">
        <v>6758</v>
      </c>
      <c r="O1305" s="1">
        <v>6844</v>
      </c>
      <c r="Q1305" s="1">
        <v>373</v>
      </c>
      <c r="AG1305" s="7">
        <f>IF(Q1305&gt;0,RANK(Q1305,(N1305:P1305,Q1305:AE1305)),0)</f>
        <v>3</v>
      </c>
      <c r="AH1305" s="7">
        <f>IF(R1305&gt;0,RANK(R1305,(N1305:P1305,Q1305:AE1305)),0)</f>
        <v>0</v>
      </c>
      <c r="AI1305" s="7">
        <f>IF(T1305&gt;0,RANK(T1305,(N1305:P1305,Q1305:AE1305)),0)</f>
        <v>0</v>
      </c>
      <c r="AJ1305" s="7">
        <f>IF(S1305&gt;0,RANK(S1305,(N1305:P1305,Q1305:AE1305)),0)</f>
        <v>0</v>
      </c>
      <c r="AK1305" s="2">
        <f t="shared" si="528"/>
        <v>2.669051878354204E-2</v>
      </c>
      <c r="AL1305" s="2">
        <f t="shared" si="529"/>
        <v>0</v>
      </c>
      <c r="AM1305" s="2">
        <f t="shared" si="530"/>
        <v>0</v>
      </c>
      <c r="AN1305" s="2">
        <f t="shared" si="531"/>
        <v>0</v>
      </c>
      <c r="AP1305" t="s">
        <v>211</v>
      </c>
      <c r="AQ1305" t="s">
        <v>488</v>
      </c>
      <c r="AR1305">
        <v>2</v>
      </c>
      <c r="AT1305" s="104">
        <v>35</v>
      </c>
      <c r="AU1305" s="102">
        <v>15</v>
      </c>
      <c r="AV1305" s="108">
        <f t="shared" si="532"/>
        <v>35015</v>
      </c>
      <c r="AX1305" s="7" t="s">
        <v>538</v>
      </c>
    </row>
    <row r="1306" spans="1:50" hidden="1" outlineLevel="1">
      <c r="A1306" t="s">
        <v>1912</v>
      </c>
      <c r="B1306" t="s">
        <v>488</v>
      </c>
      <c r="C1306" s="1">
        <f t="shared" si="521"/>
        <v>8724</v>
      </c>
      <c r="D1306" s="7">
        <f>RANK(N1306,(N1306:P1306,Q1306:AE1306))</f>
        <v>1</v>
      </c>
      <c r="E1306" s="7">
        <f>RANK(O1306,(N1306:P1306,Q1306:AE1306))</f>
        <v>2</v>
      </c>
      <c r="F1306" s="7">
        <f>IF(P1306&gt;0,RANK(P1306,(N1306:P1306,Q1306:AE1306)),0)</f>
        <v>0</v>
      </c>
      <c r="G1306" s="1">
        <f t="shared" si="522"/>
        <v>1768</v>
      </c>
      <c r="H1306" s="2">
        <f t="shared" si="523"/>
        <v>0.20265933058230171</v>
      </c>
      <c r="I1306" s="2"/>
      <c r="J1306" s="2">
        <f t="shared" si="524"/>
        <v>0.56705639614855574</v>
      </c>
      <c r="K1306" s="2">
        <f t="shared" si="525"/>
        <v>0.36439706556625401</v>
      </c>
      <c r="L1306" s="2">
        <f t="shared" si="526"/>
        <v>0</v>
      </c>
      <c r="M1306" s="2">
        <f t="shared" si="527"/>
        <v>6.854653828519025E-2</v>
      </c>
      <c r="N1306" s="1">
        <v>4947</v>
      </c>
      <c r="O1306" s="1">
        <v>3179</v>
      </c>
      <c r="Q1306" s="1">
        <v>598</v>
      </c>
      <c r="AG1306" s="7">
        <f>IF(Q1306&gt;0,RANK(Q1306,(N1306:P1306,Q1306:AE1306)),0)</f>
        <v>3</v>
      </c>
      <c r="AH1306" s="7">
        <f>IF(R1306&gt;0,RANK(R1306,(N1306:P1306,Q1306:AE1306)),0)</f>
        <v>0</v>
      </c>
      <c r="AI1306" s="7">
        <f>IF(T1306&gt;0,RANK(T1306,(N1306:P1306,Q1306:AE1306)),0)</f>
        <v>0</v>
      </c>
      <c r="AJ1306" s="7">
        <f>IF(S1306&gt;0,RANK(S1306,(N1306:P1306,Q1306:AE1306)),0)</f>
        <v>0</v>
      </c>
      <c r="AK1306" s="2">
        <f t="shared" si="528"/>
        <v>6.8546538285190278E-2</v>
      </c>
      <c r="AL1306" s="2">
        <f t="shared" si="529"/>
        <v>0</v>
      </c>
      <c r="AM1306" s="2">
        <f t="shared" si="530"/>
        <v>0</v>
      </c>
      <c r="AN1306" s="2">
        <f t="shared" si="531"/>
        <v>0</v>
      </c>
      <c r="AP1306" t="s">
        <v>1912</v>
      </c>
      <c r="AQ1306" t="s">
        <v>488</v>
      </c>
      <c r="AR1306">
        <v>2</v>
      </c>
      <c r="AT1306" s="104">
        <v>35</v>
      </c>
      <c r="AU1306" s="102">
        <v>17</v>
      </c>
      <c r="AV1306" s="108">
        <f t="shared" si="532"/>
        <v>35017</v>
      </c>
      <c r="AX1306" s="7" t="s">
        <v>538</v>
      </c>
    </row>
    <row r="1307" spans="1:50" hidden="1" outlineLevel="1">
      <c r="A1307" t="s">
        <v>1866</v>
      </c>
      <c r="B1307" t="s">
        <v>488</v>
      </c>
      <c r="C1307" s="1">
        <f t="shared" si="521"/>
        <v>1891</v>
      </c>
      <c r="D1307" s="7">
        <f>RANK(N1307,(N1307:P1307,Q1307:AE1307))</f>
        <v>1</v>
      </c>
      <c r="E1307" s="7">
        <f>RANK(O1307,(N1307:P1307,Q1307:AE1307))</f>
        <v>2</v>
      </c>
      <c r="F1307" s="7">
        <f>IF(P1307&gt;0,RANK(P1307,(N1307:P1307,Q1307:AE1307)),0)</f>
        <v>0</v>
      </c>
      <c r="G1307" s="1">
        <f t="shared" si="522"/>
        <v>705</v>
      </c>
      <c r="H1307" s="2">
        <f t="shared" si="523"/>
        <v>0.372818614489688</v>
      </c>
      <c r="I1307" s="2"/>
      <c r="J1307" s="2">
        <f t="shared" si="524"/>
        <v>0.67847699629825486</v>
      </c>
      <c r="K1307" s="2">
        <f t="shared" si="525"/>
        <v>0.30565838180856691</v>
      </c>
      <c r="L1307" s="2">
        <f t="shared" si="526"/>
        <v>0</v>
      </c>
      <c r="M1307" s="2">
        <f t="shared" si="527"/>
        <v>1.5864621893178221E-2</v>
      </c>
      <c r="N1307" s="1">
        <v>1283</v>
      </c>
      <c r="O1307" s="1">
        <v>578</v>
      </c>
      <c r="Q1307" s="1">
        <v>30</v>
      </c>
      <c r="AG1307" s="7">
        <f>IF(Q1307&gt;0,RANK(Q1307,(N1307:P1307,Q1307:AE1307)),0)</f>
        <v>3</v>
      </c>
      <c r="AH1307" s="7">
        <f>IF(R1307&gt;0,RANK(R1307,(N1307:P1307,Q1307:AE1307)),0)</f>
        <v>0</v>
      </c>
      <c r="AI1307" s="7">
        <f>IF(T1307&gt;0,RANK(T1307,(N1307:P1307,Q1307:AE1307)),0)</f>
        <v>0</v>
      </c>
      <c r="AJ1307" s="7">
        <f>IF(S1307&gt;0,RANK(S1307,(N1307:P1307,Q1307:AE1307)),0)</f>
        <v>0</v>
      </c>
      <c r="AK1307" s="2">
        <f t="shared" si="528"/>
        <v>1.5864621893178214E-2</v>
      </c>
      <c r="AL1307" s="2">
        <f t="shared" si="529"/>
        <v>0</v>
      </c>
      <c r="AM1307" s="2">
        <f t="shared" si="530"/>
        <v>0</v>
      </c>
      <c r="AN1307" s="2">
        <f t="shared" si="531"/>
        <v>0</v>
      </c>
      <c r="AP1307" t="s">
        <v>1866</v>
      </c>
      <c r="AQ1307" t="s">
        <v>488</v>
      </c>
      <c r="AR1307">
        <v>2</v>
      </c>
      <c r="AT1307" s="104">
        <v>35</v>
      </c>
      <c r="AU1307" s="102">
        <v>19</v>
      </c>
      <c r="AV1307" s="108">
        <f t="shared" si="532"/>
        <v>35019</v>
      </c>
      <c r="AX1307" s="7" t="s">
        <v>538</v>
      </c>
    </row>
    <row r="1308" spans="1:50" hidden="1" outlineLevel="1">
      <c r="A1308" t="s">
        <v>1867</v>
      </c>
      <c r="B1308" t="s">
        <v>488</v>
      </c>
      <c r="C1308" s="1">
        <f t="shared" si="521"/>
        <v>619</v>
      </c>
      <c r="D1308" s="7">
        <f>RANK(N1308,(N1308:P1308,Q1308:AE1308))</f>
        <v>1</v>
      </c>
      <c r="E1308" s="7">
        <f>RANK(O1308,(N1308:P1308,Q1308:AE1308))</f>
        <v>2</v>
      </c>
      <c r="F1308" s="7">
        <f>IF(P1308&gt;0,RANK(P1308,(N1308:P1308,Q1308:AE1308)),0)</f>
        <v>0</v>
      </c>
      <c r="G1308" s="1">
        <f t="shared" si="522"/>
        <v>103</v>
      </c>
      <c r="H1308" s="2">
        <f t="shared" si="523"/>
        <v>0.16639741518578352</v>
      </c>
      <c r="I1308" s="2"/>
      <c r="J1308" s="2">
        <f t="shared" si="524"/>
        <v>0.57512116316639739</v>
      </c>
      <c r="K1308" s="2">
        <f t="shared" si="525"/>
        <v>0.40872374798061389</v>
      </c>
      <c r="L1308" s="2">
        <f t="shared" si="526"/>
        <v>0</v>
      </c>
      <c r="M1308" s="2">
        <f t="shared" si="527"/>
        <v>1.6155088852988719E-2</v>
      </c>
      <c r="N1308" s="1">
        <v>356</v>
      </c>
      <c r="O1308" s="1">
        <v>253</v>
      </c>
      <c r="Q1308" s="1">
        <v>10</v>
      </c>
      <c r="AG1308" s="7">
        <f>IF(Q1308&gt;0,RANK(Q1308,(N1308:P1308,Q1308:AE1308)),0)</f>
        <v>3</v>
      </c>
      <c r="AH1308" s="7">
        <f>IF(R1308&gt;0,RANK(R1308,(N1308:P1308,Q1308:AE1308)),0)</f>
        <v>0</v>
      </c>
      <c r="AI1308" s="7">
        <f>IF(T1308&gt;0,RANK(T1308,(N1308:P1308,Q1308:AE1308)),0)</f>
        <v>0</v>
      </c>
      <c r="AJ1308" s="7">
        <f>IF(S1308&gt;0,RANK(S1308,(N1308:P1308,Q1308:AE1308)),0)</f>
        <v>0</v>
      </c>
      <c r="AK1308" s="2">
        <f t="shared" si="528"/>
        <v>1.6155088852988692E-2</v>
      </c>
      <c r="AL1308" s="2">
        <f t="shared" si="529"/>
        <v>0</v>
      </c>
      <c r="AM1308" s="2">
        <f t="shared" si="530"/>
        <v>0</v>
      </c>
      <c r="AN1308" s="2">
        <f t="shared" si="531"/>
        <v>0</v>
      </c>
      <c r="AP1308" t="s">
        <v>1867</v>
      </c>
      <c r="AQ1308" t="s">
        <v>488</v>
      </c>
      <c r="AR1308">
        <v>3</v>
      </c>
      <c r="AT1308" s="104">
        <v>35</v>
      </c>
      <c r="AU1308" s="102">
        <v>21</v>
      </c>
      <c r="AV1308" s="108">
        <f t="shared" si="532"/>
        <v>35021</v>
      </c>
      <c r="AX1308" s="7" t="s">
        <v>538</v>
      </c>
    </row>
    <row r="1309" spans="1:50" hidden="1" outlineLevel="1">
      <c r="A1309" t="s">
        <v>1868</v>
      </c>
      <c r="B1309" t="s">
        <v>488</v>
      </c>
      <c r="C1309" s="1">
        <f t="shared" si="521"/>
        <v>1748</v>
      </c>
      <c r="D1309" s="7">
        <f>RANK(N1309,(N1309:P1309,Q1309:AE1309))</f>
        <v>1</v>
      </c>
      <c r="E1309" s="7">
        <f>RANK(O1309,(N1309:P1309,Q1309:AE1309))</f>
        <v>2</v>
      </c>
      <c r="F1309" s="7">
        <f>IF(P1309&gt;0,RANK(P1309,(N1309:P1309,Q1309:AE1309)),0)</f>
        <v>0</v>
      </c>
      <c r="G1309" s="1">
        <f t="shared" si="522"/>
        <v>489</v>
      </c>
      <c r="H1309" s="2">
        <f t="shared" si="523"/>
        <v>0.27974828375286043</v>
      </c>
      <c r="I1309" s="2"/>
      <c r="J1309" s="2">
        <f t="shared" si="524"/>
        <v>0.62814645308924488</v>
      </c>
      <c r="K1309" s="2">
        <f t="shared" si="525"/>
        <v>0.34839816933638446</v>
      </c>
      <c r="L1309" s="2">
        <f t="shared" si="526"/>
        <v>0</v>
      </c>
      <c r="M1309" s="2">
        <f t="shared" si="527"/>
        <v>2.3455377574370662E-2</v>
      </c>
      <c r="N1309" s="1">
        <v>1098</v>
      </c>
      <c r="O1309" s="1">
        <v>609</v>
      </c>
      <c r="Q1309" s="1">
        <v>41</v>
      </c>
      <c r="AG1309" s="7">
        <f>IF(Q1309&gt;0,RANK(Q1309,(N1309:P1309,Q1309:AE1309)),0)</f>
        <v>3</v>
      </c>
      <c r="AH1309" s="7">
        <f>IF(R1309&gt;0,RANK(R1309,(N1309:P1309,Q1309:AE1309)),0)</f>
        <v>0</v>
      </c>
      <c r="AI1309" s="7">
        <f>IF(T1309&gt;0,RANK(T1309,(N1309:P1309,Q1309:AE1309)),0)</f>
        <v>0</v>
      </c>
      <c r="AJ1309" s="7">
        <f>IF(S1309&gt;0,RANK(S1309,(N1309:P1309,Q1309:AE1309)),0)</f>
        <v>0</v>
      </c>
      <c r="AK1309" s="2">
        <f t="shared" si="528"/>
        <v>2.345537757437071E-2</v>
      </c>
      <c r="AL1309" s="2">
        <f t="shared" si="529"/>
        <v>0</v>
      </c>
      <c r="AM1309" s="2">
        <f t="shared" si="530"/>
        <v>0</v>
      </c>
      <c r="AN1309" s="2">
        <f t="shared" si="531"/>
        <v>0</v>
      </c>
      <c r="AP1309" t="s">
        <v>1868</v>
      </c>
      <c r="AQ1309" t="s">
        <v>488</v>
      </c>
      <c r="AR1309">
        <v>2</v>
      </c>
      <c r="AT1309" s="104">
        <v>35</v>
      </c>
      <c r="AU1309" s="102">
        <v>23</v>
      </c>
      <c r="AV1309" s="108">
        <f t="shared" si="532"/>
        <v>35023</v>
      </c>
      <c r="AX1309" s="7" t="s">
        <v>538</v>
      </c>
    </row>
    <row r="1310" spans="1:50" hidden="1" outlineLevel="1">
      <c r="A1310" t="s">
        <v>1603</v>
      </c>
      <c r="B1310" t="s">
        <v>488</v>
      </c>
      <c r="C1310" s="1">
        <f t="shared" si="521"/>
        <v>12010</v>
      </c>
      <c r="D1310" s="7">
        <f>RANK(N1310,(N1310:P1310,Q1310:AE1310))</f>
        <v>1</v>
      </c>
      <c r="E1310" s="7">
        <f>RANK(O1310,(N1310:P1310,Q1310:AE1310))</f>
        <v>2</v>
      </c>
      <c r="F1310" s="7">
        <f>IF(P1310&gt;0,RANK(P1310,(N1310:P1310,Q1310:AE1310)),0)</f>
        <v>0</v>
      </c>
      <c r="G1310" s="1">
        <f t="shared" si="522"/>
        <v>3</v>
      </c>
      <c r="H1310" s="2">
        <f t="shared" si="523"/>
        <v>2.4979184013322229E-4</v>
      </c>
      <c r="I1310" s="2"/>
      <c r="J1310" s="2">
        <f t="shared" si="524"/>
        <v>0.48692756036636137</v>
      </c>
      <c r="K1310" s="2">
        <f t="shared" si="525"/>
        <v>0.48667776852622813</v>
      </c>
      <c r="L1310" s="2">
        <f t="shared" si="526"/>
        <v>0</v>
      </c>
      <c r="M1310" s="2">
        <f t="shared" si="527"/>
        <v>2.639467110741045E-2</v>
      </c>
      <c r="N1310" s="1">
        <v>5848</v>
      </c>
      <c r="O1310" s="1">
        <v>5845</v>
      </c>
      <c r="Q1310" s="1">
        <v>317</v>
      </c>
      <c r="AG1310" s="7">
        <f>IF(Q1310&gt;0,RANK(Q1310,(N1310:P1310,Q1310:AE1310)),0)</f>
        <v>3</v>
      </c>
      <c r="AH1310" s="7">
        <f>IF(R1310&gt;0,RANK(R1310,(N1310:P1310,Q1310:AE1310)),0)</f>
        <v>0</v>
      </c>
      <c r="AI1310" s="7">
        <f>IF(T1310&gt;0,RANK(T1310,(N1310:P1310,Q1310:AE1310)),0)</f>
        <v>0</v>
      </c>
      <c r="AJ1310" s="7">
        <f>IF(S1310&gt;0,RANK(S1310,(N1310:P1310,Q1310:AE1310)),0)</f>
        <v>0</v>
      </c>
      <c r="AK1310" s="2">
        <f t="shared" si="528"/>
        <v>2.6394671107410492E-2</v>
      </c>
      <c r="AL1310" s="2">
        <f t="shared" si="529"/>
        <v>0</v>
      </c>
      <c r="AM1310" s="2">
        <f t="shared" si="530"/>
        <v>0</v>
      </c>
      <c r="AN1310" s="2">
        <f t="shared" si="531"/>
        <v>0</v>
      </c>
      <c r="AP1310" t="s">
        <v>1603</v>
      </c>
      <c r="AQ1310" t="s">
        <v>488</v>
      </c>
      <c r="AR1310">
        <v>2</v>
      </c>
      <c r="AT1310" s="104">
        <v>35</v>
      </c>
      <c r="AU1310" s="102">
        <v>25</v>
      </c>
      <c r="AV1310" s="108">
        <f t="shared" si="532"/>
        <v>35025</v>
      </c>
      <c r="AX1310" s="7" t="s">
        <v>538</v>
      </c>
    </row>
    <row r="1311" spans="1:50" hidden="1" outlineLevel="1">
      <c r="A1311" t="s">
        <v>1988</v>
      </c>
      <c r="B1311" t="s">
        <v>488</v>
      </c>
      <c r="C1311" s="1">
        <f t="shared" si="521"/>
        <v>6135</v>
      </c>
      <c r="D1311" s="7">
        <f>RANK(N1311,(N1311:P1311,Q1311:AE1311))</f>
        <v>2</v>
      </c>
      <c r="E1311" s="7">
        <f>RANK(O1311,(N1311:P1311,Q1311:AE1311))</f>
        <v>1</v>
      </c>
      <c r="F1311" s="7">
        <f>IF(P1311&gt;0,RANK(P1311,(N1311:P1311,Q1311:AE1311)),0)</f>
        <v>0</v>
      </c>
      <c r="G1311" s="1">
        <f t="shared" si="522"/>
        <v>728</v>
      </c>
      <c r="H1311" s="2">
        <f t="shared" si="523"/>
        <v>0.11866340668296659</v>
      </c>
      <c r="I1311" s="2"/>
      <c r="J1311" s="2">
        <f t="shared" si="524"/>
        <v>0.41972290138549306</v>
      </c>
      <c r="K1311" s="2">
        <f t="shared" si="525"/>
        <v>0.53838630806845966</v>
      </c>
      <c r="L1311" s="2">
        <f t="shared" si="526"/>
        <v>0</v>
      </c>
      <c r="M1311" s="2">
        <f t="shared" si="527"/>
        <v>4.1890790546047274E-2</v>
      </c>
      <c r="N1311" s="1">
        <v>2575</v>
      </c>
      <c r="O1311" s="1">
        <v>3303</v>
      </c>
      <c r="Q1311" s="1">
        <v>257</v>
      </c>
      <c r="AG1311" s="7">
        <f>IF(Q1311&gt;0,RANK(Q1311,(N1311:P1311,Q1311:AE1311)),0)</f>
        <v>3</v>
      </c>
      <c r="AH1311" s="7">
        <f>IF(R1311&gt;0,RANK(R1311,(N1311:P1311,Q1311:AE1311)),0)</f>
        <v>0</v>
      </c>
      <c r="AI1311" s="7">
        <f>IF(T1311&gt;0,RANK(T1311,(N1311:P1311,Q1311:AE1311)),0)</f>
        <v>0</v>
      </c>
      <c r="AJ1311" s="7">
        <f>IF(S1311&gt;0,RANK(S1311,(N1311:P1311,Q1311:AE1311)),0)</f>
        <v>0</v>
      </c>
      <c r="AK1311" s="2">
        <f t="shared" si="528"/>
        <v>4.1890790546047267E-2</v>
      </c>
      <c r="AL1311" s="2">
        <f t="shared" si="529"/>
        <v>0</v>
      </c>
      <c r="AM1311" s="2">
        <f t="shared" si="530"/>
        <v>0</v>
      </c>
      <c r="AN1311" s="2">
        <f t="shared" si="531"/>
        <v>0</v>
      </c>
      <c r="AP1311" t="s">
        <v>1988</v>
      </c>
      <c r="AQ1311" t="s">
        <v>488</v>
      </c>
      <c r="AR1311">
        <v>2</v>
      </c>
      <c r="AT1311" s="104">
        <v>35</v>
      </c>
      <c r="AU1311" s="102">
        <v>27</v>
      </c>
      <c r="AV1311" s="108">
        <f t="shared" si="532"/>
        <v>35027</v>
      </c>
      <c r="AX1311" s="7" t="s">
        <v>538</v>
      </c>
    </row>
    <row r="1312" spans="1:50" hidden="1" outlineLevel="1">
      <c r="A1312" t="s">
        <v>1128</v>
      </c>
      <c r="B1312" t="s">
        <v>488</v>
      </c>
      <c r="C1312" s="1">
        <f t="shared" si="521"/>
        <v>8232</v>
      </c>
      <c r="D1312" s="7">
        <f>RANK(N1312,(N1312:P1312,Q1312:AE1312))</f>
        <v>2</v>
      </c>
      <c r="E1312" s="7">
        <f>RANK(O1312,(N1312:P1312,Q1312:AE1312))</f>
        <v>1</v>
      </c>
      <c r="F1312" s="7">
        <f>IF(P1312&gt;0,RANK(P1312,(N1312:P1312,Q1312:AE1312)),0)</f>
        <v>0</v>
      </c>
      <c r="G1312" s="1">
        <f t="shared" si="522"/>
        <v>485</v>
      </c>
      <c r="H1312" s="2">
        <f t="shared" si="523"/>
        <v>5.8916423712342077E-2</v>
      </c>
      <c r="I1312" s="2"/>
      <c r="J1312" s="2">
        <f t="shared" si="524"/>
        <v>0.43877551020408162</v>
      </c>
      <c r="K1312" s="2">
        <f t="shared" si="525"/>
        <v>0.49769193391642369</v>
      </c>
      <c r="L1312" s="2">
        <f t="shared" si="526"/>
        <v>0</v>
      </c>
      <c r="M1312" s="2">
        <f t="shared" si="527"/>
        <v>6.3532555879494745E-2</v>
      </c>
      <c r="N1312" s="1">
        <v>3612</v>
      </c>
      <c r="O1312" s="1">
        <v>4097</v>
      </c>
      <c r="Q1312" s="1">
        <v>523</v>
      </c>
      <c r="AG1312" s="7">
        <f>IF(Q1312&gt;0,RANK(Q1312,(N1312:P1312,Q1312:AE1312)),0)</f>
        <v>3</v>
      </c>
      <c r="AH1312" s="7">
        <f>IF(R1312&gt;0,RANK(R1312,(N1312:P1312,Q1312:AE1312)),0)</f>
        <v>0</v>
      </c>
      <c r="AI1312" s="7">
        <f>IF(T1312&gt;0,RANK(T1312,(N1312:P1312,Q1312:AE1312)),0)</f>
        <v>0</v>
      </c>
      <c r="AJ1312" s="7">
        <f>IF(S1312&gt;0,RANK(S1312,(N1312:P1312,Q1312:AE1312)),0)</f>
        <v>0</v>
      </c>
      <c r="AK1312" s="2">
        <f t="shared" si="528"/>
        <v>6.3532555879494648E-2</v>
      </c>
      <c r="AL1312" s="2">
        <f t="shared" si="529"/>
        <v>0</v>
      </c>
      <c r="AM1312" s="2">
        <f t="shared" si="530"/>
        <v>0</v>
      </c>
      <c r="AN1312" s="2">
        <f t="shared" si="531"/>
        <v>0</v>
      </c>
      <c r="AP1312" t="s">
        <v>1128</v>
      </c>
      <c r="AQ1312" t="s">
        <v>488</v>
      </c>
      <c r="AR1312">
        <v>3</v>
      </c>
      <c r="AT1312" s="104">
        <v>35</v>
      </c>
      <c r="AU1312" s="102">
        <v>28</v>
      </c>
      <c r="AV1312" s="108">
        <f t="shared" si="532"/>
        <v>35028</v>
      </c>
      <c r="AX1312" s="7" t="s">
        <v>538</v>
      </c>
    </row>
    <row r="1313" spans="1:50" hidden="1" outlineLevel="1">
      <c r="A1313" t="s">
        <v>1056</v>
      </c>
      <c r="B1313" t="s">
        <v>488</v>
      </c>
      <c r="C1313" s="1">
        <f t="shared" si="521"/>
        <v>5569</v>
      </c>
      <c r="D1313" s="7">
        <f>RANK(N1313,(N1313:P1313,Q1313:AE1313))</f>
        <v>1</v>
      </c>
      <c r="E1313" s="7">
        <f>RANK(O1313,(N1313:P1313,Q1313:AE1313))</f>
        <v>2</v>
      </c>
      <c r="F1313" s="7">
        <f>IF(P1313&gt;0,RANK(P1313,(N1313:P1313,Q1313:AE1313)),0)</f>
        <v>0</v>
      </c>
      <c r="G1313" s="1">
        <f t="shared" si="522"/>
        <v>831</v>
      </c>
      <c r="H1313" s="2">
        <f t="shared" si="523"/>
        <v>0.14921889028550908</v>
      </c>
      <c r="I1313" s="2"/>
      <c r="J1313" s="2">
        <f t="shared" si="524"/>
        <v>0.55485724546597237</v>
      </c>
      <c r="K1313" s="2">
        <f t="shared" si="525"/>
        <v>0.40563835518046326</v>
      </c>
      <c r="L1313" s="2">
        <f t="shared" si="526"/>
        <v>0</v>
      </c>
      <c r="M1313" s="2">
        <f t="shared" si="527"/>
        <v>3.9504399353564368E-2</v>
      </c>
      <c r="N1313" s="1">
        <v>3090</v>
      </c>
      <c r="O1313" s="1">
        <v>2259</v>
      </c>
      <c r="Q1313" s="1">
        <v>220</v>
      </c>
      <c r="AG1313" s="7">
        <f>IF(Q1313&gt;0,RANK(Q1313,(N1313:P1313,Q1313:AE1313)),0)</f>
        <v>3</v>
      </c>
      <c r="AH1313" s="7">
        <f>IF(R1313&gt;0,RANK(R1313,(N1313:P1313,Q1313:AE1313)),0)</f>
        <v>0</v>
      </c>
      <c r="AI1313" s="7">
        <f>IF(T1313&gt;0,RANK(T1313,(N1313:P1313,Q1313:AE1313)),0)</f>
        <v>0</v>
      </c>
      <c r="AJ1313" s="7">
        <f>IF(S1313&gt;0,RANK(S1313,(N1313:P1313,Q1313:AE1313)),0)</f>
        <v>0</v>
      </c>
      <c r="AK1313" s="2">
        <f t="shared" si="528"/>
        <v>3.9504399353564375E-2</v>
      </c>
      <c r="AL1313" s="2">
        <f t="shared" si="529"/>
        <v>0</v>
      </c>
      <c r="AM1313" s="2">
        <f t="shared" si="530"/>
        <v>0</v>
      </c>
      <c r="AN1313" s="2">
        <f t="shared" si="531"/>
        <v>0</v>
      </c>
      <c r="AP1313" t="s">
        <v>1056</v>
      </c>
      <c r="AQ1313" t="s">
        <v>488</v>
      </c>
      <c r="AR1313">
        <v>2</v>
      </c>
      <c r="AT1313" s="104">
        <v>35</v>
      </c>
      <c r="AU1313" s="102">
        <v>29</v>
      </c>
      <c r="AV1313" s="108">
        <f t="shared" si="532"/>
        <v>35029</v>
      </c>
      <c r="AX1313" s="7" t="s">
        <v>538</v>
      </c>
    </row>
    <row r="1314" spans="1:50" hidden="1" outlineLevel="1">
      <c r="A1314" t="s">
        <v>685</v>
      </c>
      <c r="B1314" t="s">
        <v>488</v>
      </c>
      <c r="C1314" s="1">
        <f t="shared" si="521"/>
        <v>13527</v>
      </c>
      <c r="D1314" s="7">
        <f>RANK(N1314,(N1314:P1314,Q1314:AE1314))</f>
        <v>1</v>
      </c>
      <c r="E1314" s="7">
        <f>RANK(O1314,(N1314:P1314,Q1314:AE1314))</f>
        <v>2</v>
      </c>
      <c r="F1314" s="7">
        <f>IF(P1314&gt;0,RANK(P1314,(N1314:P1314,Q1314:AE1314)),0)</f>
        <v>0</v>
      </c>
      <c r="G1314" s="1">
        <f t="shared" si="522"/>
        <v>7167</v>
      </c>
      <c r="H1314" s="2">
        <f t="shared" si="523"/>
        <v>0.52982923042803287</v>
      </c>
      <c r="I1314" s="2"/>
      <c r="J1314" s="2">
        <f t="shared" si="524"/>
        <v>0.74939010867154576</v>
      </c>
      <c r="K1314" s="2">
        <f t="shared" si="525"/>
        <v>0.21956087824351297</v>
      </c>
      <c r="L1314" s="2">
        <f t="shared" si="526"/>
        <v>0</v>
      </c>
      <c r="M1314" s="2">
        <f t="shared" si="527"/>
        <v>3.1049013084941263E-2</v>
      </c>
      <c r="N1314" s="1">
        <v>10137</v>
      </c>
      <c r="O1314" s="1">
        <v>2970</v>
      </c>
      <c r="Q1314" s="1">
        <v>420</v>
      </c>
      <c r="AG1314" s="7">
        <f>IF(Q1314&gt;0,RANK(Q1314,(N1314:P1314,Q1314:AE1314)),0)</f>
        <v>3</v>
      </c>
      <c r="AH1314" s="7">
        <f>IF(R1314&gt;0,RANK(R1314,(N1314:P1314,Q1314:AE1314)),0)</f>
        <v>0</v>
      </c>
      <c r="AI1314" s="7">
        <f>IF(T1314&gt;0,RANK(T1314,(N1314:P1314,Q1314:AE1314)),0)</f>
        <v>0</v>
      </c>
      <c r="AJ1314" s="7">
        <f>IF(S1314&gt;0,RANK(S1314,(N1314:P1314,Q1314:AE1314)),0)</f>
        <v>0</v>
      </c>
      <c r="AK1314" s="2">
        <f t="shared" si="528"/>
        <v>3.1049013084941228E-2</v>
      </c>
      <c r="AL1314" s="2">
        <f t="shared" si="529"/>
        <v>0</v>
      </c>
      <c r="AM1314" s="2">
        <f t="shared" si="530"/>
        <v>0</v>
      </c>
      <c r="AN1314" s="2">
        <f t="shared" si="531"/>
        <v>0</v>
      </c>
      <c r="AP1314" t="s">
        <v>685</v>
      </c>
      <c r="AQ1314" t="s">
        <v>488</v>
      </c>
      <c r="AR1314">
        <v>3</v>
      </c>
      <c r="AT1314" s="104">
        <v>35</v>
      </c>
      <c r="AU1314" s="102">
        <v>31</v>
      </c>
      <c r="AV1314" s="108">
        <f t="shared" si="532"/>
        <v>35031</v>
      </c>
      <c r="AX1314" s="7" t="s">
        <v>538</v>
      </c>
    </row>
    <row r="1315" spans="1:50" hidden="1" outlineLevel="1">
      <c r="A1315" t="s">
        <v>686</v>
      </c>
      <c r="B1315" t="s">
        <v>488</v>
      </c>
      <c r="C1315" s="1">
        <f t="shared" si="521"/>
        <v>2294</v>
      </c>
      <c r="D1315" s="7">
        <f>RANK(N1315,(N1315:P1315,Q1315:AE1315))</f>
        <v>1</v>
      </c>
      <c r="E1315" s="7">
        <f>RANK(O1315,(N1315:P1315,Q1315:AE1315))</f>
        <v>2</v>
      </c>
      <c r="F1315" s="7">
        <f>IF(P1315&gt;0,RANK(P1315,(N1315:P1315,Q1315:AE1315)),0)</f>
        <v>0</v>
      </c>
      <c r="G1315" s="1">
        <f t="shared" si="522"/>
        <v>982</v>
      </c>
      <c r="H1315" s="2">
        <f t="shared" si="523"/>
        <v>0.42807323452484741</v>
      </c>
      <c r="I1315" s="2"/>
      <c r="J1315" s="2">
        <f t="shared" si="524"/>
        <v>0.69921534437663468</v>
      </c>
      <c r="K1315" s="2">
        <f t="shared" si="525"/>
        <v>0.27114210985178727</v>
      </c>
      <c r="L1315" s="2">
        <f t="shared" si="526"/>
        <v>0</v>
      </c>
      <c r="M1315" s="2">
        <f t="shared" si="527"/>
        <v>2.9642545771578044E-2</v>
      </c>
      <c r="N1315" s="1">
        <v>1604</v>
      </c>
      <c r="O1315" s="1">
        <v>622</v>
      </c>
      <c r="Q1315" s="1">
        <v>68</v>
      </c>
      <c r="AG1315" s="7">
        <f>IF(Q1315&gt;0,RANK(Q1315,(N1315:P1315,Q1315:AE1315)),0)</f>
        <v>3</v>
      </c>
      <c r="AH1315" s="7">
        <f>IF(R1315&gt;0,RANK(R1315,(N1315:P1315,Q1315:AE1315)),0)</f>
        <v>0</v>
      </c>
      <c r="AI1315" s="7">
        <f>IF(T1315&gt;0,RANK(T1315,(N1315:P1315,Q1315:AE1315)),0)</f>
        <v>0</v>
      </c>
      <c r="AJ1315" s="7">
        <f>IF(S1315&gt;0,RANK(S1315,(N1315:P1315,Q1315:AE1315)),0)</f>
        <v>0</v>
      </c>
      <c r="AK1315" s="2">
        <f t="shared" si="528"/>
        <v>2.964254577157803E-2</v>
      </c>
      <c r="AL1315" s="2">
        <f t="shared" si="529"/>
        <v>0</v>
      </c>
      <c r="AM1315" s="2">
        <f t="shared" si="530"/>
        <v>0</v>
      </c>
      <c r="AN1315" s="2">
        <f t="shared" si="531"/>
        <v>0</v>
      </c>
      <c r="AP1315" t="s">
        <v>686</v>
      </c>
      <c r="AQ1315" t="s">
        <v>488</v>
      </c>
      <c r="AR1315">
        <v>3</v>
      </c>
      <c r="AT1315" s="104">
        <v>35</v>
      </c>
      <c r="AU1315" s="102">
        <v>33</v>
      </c>
      <c r="AV1315" s="108">
        <f t="shared" si="532"/>
        <v>35033</v>
      </c>
      <c r="AX1315" s="7" t="s">
        <v>538</v>
      </c>
    </row>
    <row r="1316" spans="1:50" hidden="1" outlineLevel="1">
      <c r="A1316" t="s">
        <v>1207</v>
      </c>
      <c r="B1316" t="s">
        <v>488</v>
      </c>
      <c r="C1316" s="1">
        <f t="shared" si="521"/>
        <v>13960</v>
      </c>
      <c r="D1316" s="7">
        <f>RANK(N1316,(N1316:P1316,Q1316:AE1316))</f>
        <v>2</v>
      </c>
      <c r="E1316" s="7">
        <f>RANK(O1316,(N1316:P1316,Q1316:AE1316))</f>
        <v>1</v>
      </c>
      <c r="F1316" s="7">
        <f>IF(P1316&gt;0,RANK(P1316,(N1316:P1316,Q1316:AE1316)),0)</f>
        <v>0</v>
      </c>
      <c r="G1316" s="1">
        <f t="shared" si="522"/>
        <v>1694</v>
      </c>
      <c r="H1316" s="2">
        <f t="shared" si="523"/>
        <v>0.12134670487106017</v>
      </c>
      <c r="I1316" s="2"/>
      <c r="J1316" s="2">
        <f t="shared" si="524"/>
        <v>0.42342406876790833</v>
      </c>
      <c r="K1316" s="2">
        <f t="shared" si="525"/>
        <v>0.54477077363896853</v>
      </c>
      <c r="L1316" s="2">
        <f t="shared" si="526"/>
        <v>0</v>
      </c>
      <c r="M1316" s="2">
        <f t="shared" si="527"/>
        <v>3.180515759312319E-2</v>
      </c>
      <c r="N1316" s="1">
        <v>5911</v>
      </c>
      <c r="O1316" s="1">
        <v>7605</v>
      </c>
      <c r="Q1316" s="1">
        <v>444</v>
      </c>
      <c r="AG1316" s="7">
        <f>IF(Q1316&gt;0,RANK(Q1316,(N1316:P1316,Q1316:AE1316)),0)</f>
        <v>3</v>
      </c>
      <c r="AH1316" s="7">
        <f>IF(R1316&gt;0,RANK(R1316,(N1316:P1316,Q1316:AE1316)),0)</f>
        <v>0</v>
      </c>
      <c r="AI1316" s="7">
        <f>IF(T1316&gt;0,RANK(T1316,(N1316:P1316,Q1316:AE1316)),0)</f>
        <v>0</v>
      </c>
      <c r="AJ1316" s="7">
        <f>IF(S1316&gt;0,RANK(S1316,(N1316:P1316,Q1316:AE1316)),0)</f>
        <v>0</v>
      </c>
      <c r="AK1316" s="2">
        <f t="shared" si="528"/>
        <v>3.1805157593123211E-2</v>
      </c>
      <c r="AL1316" s="2">
        <f t="shared" si="529"/>
        <v>0</v>
      </c>
      <c r="AM1316" s="2">
        <f t="shared" si="530"/>
        <v>0</v>
      </c>
      <c r="AN1316" s="2">
        <f t="shared" si="531"/>
        <v>0</v>
      </c>
      <c r="AP1316" t="s">
        <v>1207</v>
      </c>
      <c r="AQ1316" t="s">
        <v>488</v>
      </c>
      <c r="AR1316">
        <v>2</v>
      </c>
      <c r="AT1316" s="104">
        <v>35</v>
      </c>
      <c r="AU1316" s="102">
        <v>35</v>
      </c>
      <c r="AV1316" s="108">
        <f t="shared" si="532"/>
        <v>35035</v>
      </c>
      <c r="AX1316" s="7" t="s">
        <v>538</v>
      </c>
    </row>
    <row r="1317" spans="1:50" hidden="1" outlineLevel="1">
      <c r="A1317" t="s">
        <v>687</v>
      </c>
      <c r="B1317" t="s">
        <v>488</v>
      </c>
      <c r="C1317" s="1">
        <f t="shared" si="521"/>
        <v>3504</v>
      </c>
      <c r="D1317" s="7">
        <f>RANK(N1317,(N1317:P1317,Q1317:AE1317))</f>
        <v>1</v>
      </c>
      <c r="E1317" s="7">
        <f>RANK(O1317,(N1317:P1317,Q1317:AE1317))</f>
        <v>2</v>
      </c>
      <c r="F1317" s="7">
        <f>IF(P1317&gt;0,RANK(P1317,(N1317:P1317,Q1317:AE1317)),0)</f>
        <v>0</v>
      </c>
      <c r="G1317" s="1">
        <f t="shared" si="522"/>
        <v>882</v>
      </c>
      <c r="H1317" s="2">
        <f t="shared" si="523"/>
        <v>0.25171232876712329</v>
      </c>
      <c r="I1317" s="2"/>
      <c r="J1317" s="2">
        <f t="shared" si="524"/>
        <v>0.61329908675799083</v>
      </c>
      <c r="K1317" s="2">
        <f t="shared" si="525"/>
        <v>0.36158675799086759</v>
      </c>
      <c r="L1317" s="2">
        <f t="shared" si="526"/>
        <v>0</v>
      </c>
      <c r="M1317" s="2">
        <f t="shared" si="527"/>
        <v>2.5114155251141579E-2</v>
      </c>
      <c r="N1317" s="1">
        <v>2149</v>
      </c>
      <c r="O1317" s="1">
        <v>1267</v>
      </c>
      <c r="Q1317" s="1">
        <v>88</v>
      </c>
      <c r="AG1317" s="7">
        <f>IF(Q1317&gt;0,RANK(Q1317,(N1317:P1317,Q1317:AE1317)),0)</f>
        <v>3</v>
      </c>
      <c r="AH1317" s="7">
        <f>IF(R1317&gt;0,RANK(R1317,(N1317:P1317,Q1317:AE1317)),0)</f>
        <v>0</v>
      </c>
      <c r="AI1317" s="7">
        <f>IF(T1317&gt;0,RANK(T1317,(N1317:P1317,Q1317:AE1317)),0)</f>
        <v>0</v>
      </c>
      <c r="AJ1317" s="7">
        <f>IF(S1317&gt;0,RANK(S1317,(N1317:P1317,Q1317:AE1317)),0)</f>
        <v>0</v>
      </c>
      <c r="AK1317" s="2">
        <f t="shared" si="528"/>
        <v>2.5114155251141551E-2</v>
      </c>
      <c r="AL1317" s="2">
        <f t="shared" si="529"/>
        <v>0</v>
      </c>
      <c r="AM1317" s="2">
        <f t="shared" si="530"/>
        <v>0</v>
      </c>
      <c r="AN1317" s="2">
        <f t="shared" si="531"/>
        <v>0</v>
      </c>
      <c r="AP1317" t="s">
        <v>687</v>
      </c>
      <c r="AQ1317" t="s">
        <v>488</v>
      </c>
      <c r="AR1317">
        <v>3</v>
      </c>
      <c r="AT1317" s="104">
        <v>35</v>
      </c>
      <c r="AU1317" s="102">
        <v>37</v>
      </c>
      <c r="AV1317" s="108">
        <f t="shared" si="532"/>
        <v>35037</v>
      </c>
      <c r="AX1317" s="7" t="s">
        <v>538</v>
      </c>
    </row>
    <row r="1318" spans="1:50" hidden="1" outlineLevel="1">
      <c r="A1318" t="s">
        <v>165</v>
      </c>
      <c r="B1318" t="s">
        <v>488</v>
      </c>
      <c r="C1318" s="1">
        <f t="shared" si="521"/>
        <v>10330</v>
      </c>
      <c r="D1318" s="7">
        <f>RANK(N1318,(N1318:P1318,Q1318:AE1318))</f>
        <v>1</v>
      </c>
      <c r="E1318" s="7">
        <f>RANK(O1318,(N1318:P1318,Q1318:AE1318))</f>
        <v>2</v>
      </c>
      <c r="F1318" s="7">
        <f>IF(P1318&gt;0,RANK(P1318,(N1318:P1318,Q1318:AE1318)),0)</f>
        <v>0</v>
      </c>
      <c r="G1318" s="1">
        <f t="shared" si="522"/>
        <v>4673</v>
      </c>
      <c r="H1318" s="2">
        <f t="shared" si="523"/>
        <v>0.45237173281703774</v>
      </c>
      <c r="I1318" s="2"/>
      <c r="J1318" s="2">
        <f t="shared" si="524"/>
        <v>0.7048402710551791</v>
      </c>
      <c r="K1318" s="2">
        <f t="shared" si="525"/>
        <v>0.25246853823814136</v>
      </c>
      <c r="L1318" s="2">
        <f t="shared" si="526"/>
        <v>0</v>
      </c>
      <c r="M1318" s="2">
        <f t="shared" si="527"/>
        <v>4.2691190706679538E-2</v>
      </c>
      <c r="N1318" s="1">
        <v>7281</v>
      </c>
      <c r="O1318" s="1">
        <v>2608</v>
      </c>
      <c r="Q1318" s="1">
        <v>441</v>
      </c>
      <c r="AG1318" s="7">
        <f>IF(Q1318&gt;0,RANK(Q1318,(N1318:P1318,Q1318:AE1318)),0)</f>
        <v>3</v>
      </c>
      <c r="AH1318" s="7">
        <f>IF(R1318&gt;0,RANK(R1318,(N1318:P1318,Q1318:AE1318)),0)</f>
        <v>0</v>
      </c>
      <c r="AI1318" s="7">
        <f>IF(T1318&gt;0,RANK(T1318,(N1318:P1318,Q1318:AE1318)),0)</f>
        <v>0</v>
      </c>
      <c r="AJ1318" s="7">
        <f>IF(S1318&gt;0,RANK(S1318,(N1318:P1318,Q1318:AE1318)),0)</f>
        <v>0</v>
      </c>
      <c r="AK1318" s="2">
        <f t="shared" si="528"/>
        <v>4.2691190706679573E-2</v>
      </c>
      <c r="AL1318" s="2">
        <f t="shared" si="529"/>
        <v>0</v>
      </c>
      <c r="AM1318" s="2">
        <f t="shared" si="530"/>
        <v>0</v>
      </c>
      <c r="AN1318" s="2">
        <f t="shared" si="531"/>
        <v>0</v>
      </c>
      <c r="AP1318" t="s">
        <v>165</v>
      </c>
      <c r="AQ1318" t="s">
        <v>488</v>
      </c>
      <c r="AR1318">
        <v>3</v>
      </c>
      <c r="AT1318" s="104">
        <v>35</v>
      </c>
      <c r="AU1318" s="102">
        <v>39</v>
      </c>
      <c r="AV1318" s="108">
        <f t="shared" si="532"/>
        <v>35039</v>
      </c>
      <c r="AX1318" s="7" t="s">
        <v>538</v>
      </c>
    </row>
    <row r="1319" spans="1:50" hidden="1" outlineLevel="1">
      <c r="A1319" t="s">
        <v>1286</v>
      </c>
      <c r="B1319" t="s">
        <v>488</v>
      </c>
      <c r="C1319" s="1">
        <f t="shared" si="521"/>
        <v>4333</v>
      </c>
      <c r="D1319" s="7">
        <f>RANK(N1319,(N1319:P1319,Q1319:AE1319))</f>
        <v>1</v>
      </c>
      <c r="E1319" s="7">
        <f>RANK(O1319,(N1319:P1319,Q1319:AE1319))</f>
        <v>2</v>
      </c>
      <c r="F1319" s="7">
        <f>IF(P1319&gt;0,RANK(P1319,(N1319:P1319,Q1319:AE1319)),0)</f>
        <v>0</v>
      </c>
      <c r="G1319" s="1">
        <f t="shared" si="522"/>
        <v>298</v>
      </c>
      <c r="H1319" s="2">
        <f t="shared" si="523"/>
        <v>6.8774521117009005E-2</v>
      </c>
      <c r="I1319" s="2"/>
      <c r="J1319" s="2">
        <f t="shared" si="524"/>
        <v>0.51719363027925225</v>
      </c>
      <c r="K1319" s="2">
        <f t="shared" si="525"/>
        <v>0.44841910916224326</v>
      </c>
      <c r="L1319" s="2">
        <f t="shared" si="526"/>
        <v>0</v>
      </c>
      <c r="M1319" s="2">
        <f t="shared" si="527"/>
        <v>3.4387260558504495E-2</v>
      </c>
      <c r="N1319" s="1">
        <v>2241</v>
      </c>
      <c r="O1319" s="1">
        <v>1943</v>
      </c>
      <c r="Q1319" s="1">
        <v>149</v>
      </c>
      <c r="AG1319" s="7">
        <f>IF(Q1319&gt;0,RANK(Q1319,(N1319:P1319,Q1319:AE1319)),0)</f>
        <v>3</v>
      </c>
      <c r="AH1319" s="7">
        <f>IF(R1319&gt;0,RANK(R1319,(N1319:P1319,Q1319:AE1319)),0)</f>
        <v>0</v>
      </c>
      <c r="AI1319" s="7">
        <f>IF(T1319&gt;0,RANK(T1319,(N1319:P1319,Q1319:AE1319)),0)</f>
        <v>0</v>
      </c>
      <c r="AJ1319" s="7">
        <f>IF(S1319&gt;0,RANK(S1319,(N1319:P1319,Q1319:AE1319)),0)</f>
        <v>0</v>
      </c>
      <c r="AK1319" s="2">
        <f t="shared" si="528"/>
        <v>3.4387260558504502E-2</v>
      </c>
      <c r="AL1319" s="2">
        <f t="shared" si="529"/>
        <v>0</v>
      </c>
      <c r="AM1319" s="2">
        <f t="shared" si="530"/>
        <v>0</v>
      </c>
      <c r="AN1319" s="2">
        <f t="shared" si="531"/>
        <v>0</v>
      </c>
      <c r="AP1319" t="s">
        <v>1286</v>
      </c>
      <c r="AQ1319" t="s">
        <v>488</v>
      </c>
      <c r="AR1319">
        <v>3</v>
      </c>
      <c r="AT1319" s="104">
        <v>35</v>
      </c>
      <c r="AU1319" s="102">
        <v>41</v>
      </c>
      <c r="AV1319" s="108">
        <f t="shared" si="532"/>
        <v>35041</v>
      </c>
      <c r="AX1319" s="7" t="s">
        <v>538</v>
      </c>
    </row>
    <row r="1320" spans="1:50" hidden="1" outlineLevel="1">
      <c r="A1320" t="s">
        <v>166</v>
      </c>
      <c r="B1320" t="s">
        <v>488</v>
      </c>
      <c r="C1320" s="1">
        <f t="shared" si="521"/>
        <v>26083</v>
      </c>
      <c r="D1320" s="7">
        <f>RANK(N1320,(N1320:P1320,Q1320:AE1320))</f>
        <v>1</v>
      </c>
      <c r="E1320" s="7">
        <f>RANK(O1320,(N1320:P1320,Q1320:AE1320))</f>
        <v>2</v>
      </c>
      <c r="F1320" s="7">
        <f>IF(P1320&gt;0,RANK(P1320,(N1320:P1320,Q1320:AE1320)),0)</f>
        <v>0</v>
      </c>
      <c r="G1320" s="1">
        <f t="shared" si="522"/>
        <v>3481</v>
      </c>
      <c r="H1320" s="2">
        <f t="shared" si="523"/>
        <v>0.1334585745504735</v>
      </c>
      <c r="I1320" s="2"/>
      <c r="J1320" s="2">
        <f t="shared" si="524"/>
        <v>0.53816662193766052</v>
      </c>
      <c r="K1320" s="2">
        <f t="shared" si="525"/>
        <v>0.40470804738718708</v>
      </c>
      <c r="L1320" s="2">
        <f t="shared" si="526"/>
        <v>0</v>
      </c>
      <c r="M1320" s="2">
        <f t="shared" si="527"/>
        <v>5.7125330675152408E-2</v>
      </c>
      <c r="N1320" s="1">
        <v>14037</v>
      </c>
      <c r="O1320" s="1">
        <v>10556</v>
      </c>
      <c r="Q1320" s="1">
        <v>1490</v>
      </c>
      <c r="AG1320" s="7">
        <f>IF(Q1320&gt;0,RANK(Q1320,(N1320:P1320,Q1320:AE1320)),0)</f>
        <v>3</v>
      </c>
      <c r="AH1320" s="7">
        <f>IF(R1320&gt;0,RANK(R1320,(N1320:P1320,Q1320:AE1320)),0)</f>
        <v>0</v>
      </c>
      <c r="AI1320" s="7">
        <f>IF(T1320&gt;0,RANK(T1320,(N1320:P1320,Q1320:AE1320)),0)</f>
        <v>0</v>
      </c>
      <c r="AJ1320" s="7">
        <f>IF(S1320&gt;0,RANK(S1320,(N1320:P1320,Q1320:AE1320)),0)</f>
        <v>0</v>
      </c>
      <c r="AK1320" s="2">
        <f t="shared" si="528"/>
        <v>5.7125330675152401E-2</v>
      </c>
      <c r="AL1320" s="2">
        <f t="shared" si="529"/>
        <v>0</v>
      </c>
      <c r="AM1320" s="2">
        <f t="shared" si="530"/>
        <v>0</v>
      </c>
      <c r="AN1320" s="2">
        <f t="shared" si="531"/>
        <v>0</v>
      </c>
      <c r="AP1320" t="s">
        <v>166</v>
      </c>
      <c r="AQ1320" t="s">
        <v>488</v>
      </c>
      <c r="AT1320" s="104">
        <v>35</v>
      </c>
      <c r="AU1320" s="102">
        <v>43</v>
      </c>
      <c r="AV1320" s="108">
        <f t="shared" si="532"/>
        <v>35043</v>
      </c>
      <c r="AX1320" s="7" t="s">
        <v>538</v>
      </c>
    </row>
    <row r="1321" spans="1:50" hidden="1" outlineLevel="1">
      <c r="A1321" t="s">
        <v>489</v>
      </c>
      <c r="B1321" t="s">
        <v>488</v>
      </c>
      <c r="C1321" s="1">
        <f t="shared" si="521"/>
        <v>28144</v>
      </c>
      <c r="D1321" s="7">
        <f>RANK(N1321,(N1321:P1321,Q1321:AE1321))</f>
        <v>2</v>
      </c>
      <c r="E1321" s="7">
        <f>RANK(O1321,(N1321:P1321,Q1321:AE1321))</f>
        <v>1</v>
      </c>
      <c r="F1321" s="7">
        <f>IF(P1321&gt;0,RANK(P1321,(N1321:P1321,Q1321:AE1321)),0)</f>
        <v>0</v>
      </c>
      <c r="G1321" s="1">
        <f t="shared" si="522"/>
        <v>1472</v>
      </c>
      <c r="H1321" s="2">
        <f t="shared" si="523"/>
        <v>5.2302444570778851E-2</v>
      </c>
      <c r="I1321" s="2"/>
      <c r="J1321" s="2">
        <f t="shared" si="524"/>
        <v>0.45356026151222284</v>
      </c>
      <c r="K1321" s="2">
        <f t="shared" si="525"/>
        <v>0.50586270608300166</v>
      </c>
      <c r="L1321" s="2">
        <f t="shared" si="526"/>
        <v>0</v>
      </c>
      <c r="M1321" s="2">
        <f t="shared" si="527"/>
        <v>4.0577032404775504E-2</v>
      </c>
      <c r="N1321" s="1">
        <v>12765</v>
      </c>
      <c r="O1321" s="1">
        <v>14237</v>
      </c>
      <c r="Q1321" s="1">
        <v>1142</v>
      </c>
      <c r="AG1321" s="7">
        <f>IF(Q1321&gt;0,RANK(Q1321,(N1321:P1321,Q1321:AE1321)),0)</f>
        <v>3</v>
      </c>
      <c r="AH1321" s="7">
        <f>IF(R1321&gt;0,RANK(R1321,(N1321:P1321,Q1321:AE1321)),0)</f>
        <v>0</v>
      </c>
      <c r="AI1321" s="7">
        <f>IF(T1321&gt;0,RANK(T1321,(N1321:P1321,Q1321:AE1321)),0)</f>
        <v>0</v>
      </c>
      <c r="AJ1321" s="7">
        <f>IF(S1321&gt;0,RANK(S1321,(N1321:P1321,Q1321:AE1321)),0)</f>
        <v>0</v>
      </c>
      <c r="AK1321" s="2">
        <f t="shared" si="528"/>
        <v>4.0577032404775441E-2</v>
      </c>
      <c r="AL1321" s="2">
        <f t="shared" si="529"/>
        <v>0</v>
      </c>
      <c r="AM1321" s="2">
        <f t="shared" si="530"/>
        <v>0</v>
      </c>
      <c r="AN1321" s="2">
        <f t="shared" si="531"/>
        <v>0</v>
      </c>
      <c r="AP1321" t="s">
        <v>489</v>
      </c>
      <c r="AQ1321" t="s">
        <v>488</v>
      </c>
      <c r="AR1321">
        <v>3</v>
      </c>
      <c r="AT1321" s="104">
        <v>35</v>
      </c>
      <c r="AU1321" s="102">
        <v>45</v>
      </c>
      <c r="AV1321" s="108">
        <f t="shared" si="532"/>
        <v>35045</v>
      </c>
      <c r="AX1321" s="7" t="s">
        <v>538</v>
      </c>
    </row>
    <row r="1322" spans="1:50" hidden="1" outlineLevel="1">
      <c r="A1322" t="s">
        <v>1048</v>
      </c>
      <c r="B1322" t="s">
        <v>488</v>
      </c>
      <c r="C1322" s="1">
        <f t="shared" si="521"/>
        <v>7849</v>
      </c>
      <c r="D1322" s="7">
        <f>RANK(N1322,(N1322:P1322,Q1322:AE1322))</f>
        <v>1</v>
      </c>
      <c r="E1322" s="7">
        <f>RANK(O1322,(N1322:P1322,Q1322:AE1322))</f>
        <v>2</v>
      </c>
      <c r="F1322" s="7">
        <f>IF(P1322&gt;0,RANK(P1322,(N1322:P1322,Q1322:AE1322)),0)</f>
        <v>0</v>
      </c>
      <c r="G1322" s="1">
        <f t="shared" si="522"/>
        <v>4333</v>
      </c>
      <c r="H1322" s="2">
        <f t="shared" si="523"/>
        <v>0.55204484647725827</v>
      </c>
      <c r="I1322" s="2"/>
      <c r="J1322" s="2">
        <f t="shared" si="524"/>
        <v>0.75296216078481337</v>
      </c>
      <c r="K1322" s="2">
        <f t="shared" si="525"/>
        <v>0.20091731430755511</v>
      </c>
      <c r="L1322" s="2">
        <f t="shared" si="526"/>
        <v>0</v>
      </c>
      <c r="M1322" s="2">
        <f t="shared" si="527"/>
        <v>4.6120524907631522E-2</v>
      </c>
      <c r="N1322" s="1">
        <v>5910</v>
      </c>
      <c r="O1322" s="1">
        <v>1577</v>
      </c>
      <c r="Q1322" s="1">
        <v>362</v>
      </c>
      <c r="AG1322" s="7">
        <f>IF(Q1322&gt;0,RANK(Q1322,(N1322:P1322,Q1322:AE1322)),0)</f>
        <v>3</v>
      </c>
      <c r="AH1322" s="7">
        <f>IF(R1322&gt;0,RANK(R1322,(N1322:P1322,Q1322:AE1322)),0)</f>
        <v>0</v>
      </c>
      <c r="AI1322" s="7">
        <f>IF(T1322&gt;0,RANK(T1322,(N1322:P1322,Q1322:AE1322)),0)</f>
        <v>0</v>
      </c>
      <c r="AJ1322" s="7">
        <f>IF(S1322&gt;0,RANK(S1322,(N1322:P1322,Q1322:AE1322)),0)</f>
        <v>0</v>
      </c>
      <c r="AK1322" s="2">
        <f t="shared" si="528"/>
        <v>4.6120524907631542E-2</v>
      </c>
      <c r="AL1322" s="2">
        <f t="shared" si="529"/>
        <v>0</v>
      </c>
      <c r="AM1322" s="2">
        <f t="shared" si="530"/>
        <v>0</v>
      </c>
      <c r="AN1322" s="2">
        <f t="shared" si="531"/>
        <v>0</v>
      </c>
      <c r="AP1322" t="s">
        <v>1048</v>
      </c>
      <c r="AQ1322" t="s">
        <v>488</v>
      </c>
      <c r="AR1322">
        <v>3</v>
      </c>
      <c r="AT1322" s="104">
        <v>35</v>
      </c>
      <c r="AU1322" s="102">
        <v>47</v>
      </c>
      <c r="AV1322" s="108">
        <f t="shared" si="532"/>
        <v>35047</v>
      </c>
      <c r="AX1322" s="7" t="s">
        <v>538</v>
      </c>
    </row>
    <row r="1323" spans="1:50" hidden="1" outlineLevel="1">
      <c r="A1323" t="s">
        <v>1045</v>
      </c>
      <c r="B1323" t="s">
        <v>488</v>
      </c>
      <c r="C1323" s="1">
        <f t="shared" si="521"/>
        <v>40689</v>
      </c>
      <c r="D1323" s="7">
        <f>RANK(N1323,(N1323:P1323,Q1323:AE1323))</f>
        <v>1</v>
      </c>
      <c r="E1323" s="7">
        <f>RANK(O1323,(N1323:P1323,Q1323:AE1323))</f>
        <v>2</v>
      </c>
      <c r="F1323" s="7">
        <f>IF(P1323&gt;0,RANK(P1323,(N1323:P1323,Q1323:AE1323)),0)</f>
        <v>0</v>
      </c>
      <c r="G1323" s="1">
        <f t="shared" si="522"/>
        <v>17671</v>
      </c>
      <c r="H1323" s="2">
        <f t="shared" si="523"/>
        <v>0.43429428100960948</v>
      </c>
      <c r="I1323" s="2"/>
      <c r="J1323" s="2">
        <f t="shared" si="524"/>
        <v>0.65872840325395066</v>
      </c>
      <c r="K1323" s="2">
        <f t="shared" si="525"/>
        <v>0.22443412224434123</v>
      </c>
      <c r="L1323" s="2">
        <f t="shared" si="526"/>
        <v>0</v>
      </c>
      <c r="M1323" s="2">
        <f t="shared" si="527"/>
        <v>0.11683747450170812</v>
      </c>
      <c r="N1323" s="1">
        <v>26803</v>
      </c>
      <c r="O1323" s="1">
        <v>9132</v>
      </c>
      <c r="Q1323" s="1">
        <v>4754</v>
      </c>
      <c r="AG1323" s="7">
        <f>IF(Q1323&gt;0,RANK(Q1323,(N1323:P1323,Q1323:AE1323)),0)</f>
        <v>3</v>
      </c>
      <c r="AH1323" s="7">
        <f>IF(R1323&gt;0,RANK(R1323,(N1323:P1323,Q1323:AE1323)),0)</f>
        <v>0</v>
      </c>
      <c r="AI1323" s="7">
        <f>IF(T1323&gt;0,RANK(T1323,(N1323:P1323,Q1323:AE1323)),0)</f>
        <v>0</v>
      </c>
      <c r="AJ1323" s="7">
        <f>IF(S1323&gt;0,RANK(S1323,(N1323:P1323,Q1323:AE1323)),0)</f>
        <v>0</v>
      </c>
      <c r="AK1323" s="2">
        <f t="shared" si="528"/>
        <v>0.11683747450170807</v>
      </c>
      <c r="AL1323" s="2">
        <f t="shared" si="529"/>
        <v>0</v>
      </c>
      <c r="AM1323" s="2">
        <f t="shared" si="530"/>
        <v>0</v>
      </c>
      <c r="AN1323" s="2">
        <f t="shared" si="531"/>
        <v>0</v>
      </c>
      <c r="AP1323" t="s">
        <v>1045</v>
      </c>
      <c r="AQ1323" t="s">
        <v>488</v>
      </c>
      <c r="AT1323" s="104">
        <v>35</v>
      </c>
      <c r="AU1323" s="102">
        <v>49</v>
      </c>
      <c r="AV1323" s="108">
        <f t="shared" si="532"/>
        <v>35049</v>
      </c>
      <c r="AX1323" s="7" t="s">
        <v>538</v>
      </c>
    </row>
    <row r="1324" spans="1:50" hidden="1" outlineLevel="1">
      <c r="A1324" t="s">
        <v>2475</v>
      </c>
      <c r="B1324" t="s">
        <v>488</v>
      </c>
      <c r="C1324" s="1">
        <f t="shared" si="521"/>
        <v>4106</v>
      </c>
      <c r="D1324" s="7">
        <f>RANK(N1324,(N1324:P1324,Q1324:AE1324))</f>
        <v>2</v>
      </c>
      <c r="E1324" s="7">
        <f>RANK(O1324,(N1324:P1324,Q1324:AE1324))</f>
        <v>1</v>
      </c>
      <c r="F1324" s="7">
        <f>IF(P1324&gt;0,RANK(P1324,(N1324:P1324,Q1324:AE1324)),0)</f>
        <v>0</v>
      </c>
      <c r="G1324" s="1">
        <f t="shared" si="522"/>
        <v>128</v>
      </c>
      <c r="H1324" s="2">
        <f t="shared" si="523"/>
        <v>3.1173891865562593E-2</v>
      </c>
      <c r="I1324" s="2"/>
      <c r="J1324" s="2">
        <f t="shared" si="524"/>
        <v>0.45616171456405258</v>
      </c>
      <c r="K1324" s="2">
        <f t="shared" si="525"/>
        <v>0.48733560642961521</v>
      </c>
      <c r="L1324" s="2">
        <f t="shared" si="526"/>
        <v>0</v>
      </c>
      <c r="M1324" s="2">
        <f t="shared" si="527"/>
        <v>5.6502679006332157E-2</v>
      </c>
      <c r="N1324" s="1">
        <v>1873</v>
      </c>
      <c r="O1324" s="1">
        <v>2001</v>
      </c>
      <c r="Q1324" s="1">
        <v>232</v>
      </c>
      <c r="AG1324" s="7">
        <f>IF(Q1324&gt;0,RANK(Q1324,(N1324:P1324,Q1324:AE1324)),0)</f>
        <v>3</v>
      </c>
      <c r="AH1324" s="7">
        <f>IF(R1324&gt;0,RANK(R1324,(N1324:P1324,Q1324:AE1324)),0)</f>
        <v>0</v>
      </c>
      <c r="AI1324" s="7">
        <f>IF(T1324&gt;0,RANK(T1324,(N1324:P1324,Q1324:AE1324)),0)</f>
        <v>0</v>
      </c>
      <c r="AJ1324" s="7">
        <f>IF(S1324&gt;0,RANK(S1324,(N1324:P1324,Q1324:AE1324)),0)</f>
        <v>0</v>
      </c>
      <c r="AK1324" s="2">
        <f t="shared" si="528"/>
        <v>5.6502679006332199E-2</v>
      </c>
      <c r="AL1324" s="2">
        <f t="shared" si="529"/>
        <v>0</v>
      </c>
      <c r="AM1324" s="2">
        <f t="shared" si="530"/>
        <v>0</v>
      </c>
      <c r="AN1324" s="2">
        <f t="shared" si="531"/>
        <v>0</v>
      </c>
      <c r="AP1324" t="s">
        <v>2475</v>
      </c>
      <c r="AQ1324" t="s">
        <v>488</v>
      </c>
      <c r="AR1324">
        <v>2</v>
      </c>
      <c r="AT1324" s="104">
        <v>35</v>
      </c>
      <c r="AU1324" s="102">
        <v>51</v>
      </c>
      <c r="AV1324" s="108">
        <f t="shared" si="532"/>
        <v>35051</v>
      </c>
      <c r="AX1324" s="7" t="s">
        <v>538</v>
      </c>
    </row>
    <row r="1325" spans="1:50" hidden="1" outlineLevel="1">
      <c r="A1325" t="s">
        <v>1046</v>
      </c>
      <c r="B1325" t="s">
        <v>488</v>
      </c>
      <c r="C1325" s="1">
        <f t="shared" si="521"/>
        <v>5937</v>
      </c>
      <c r="D1325" s="7">
        <f>RANK(N1325,(N1325:P1325,Q1325:AE1325))</f>
        <v>1</v>
      </c>
      <c r="E1325" s="7">
        <f>RANK(O1325,(N1325:P1325,Q1325:AE1325))</f>
        <v>2</v>
      </c>
      <c r="F1325" s="7">
        <f>IF(P1325&gt;0,RANK(P1325,(N1325:P1325,Q1325:AE1325)),0)</f>
        <v>0</v>
      </c>
      <c r="G1325" s="1">
        <f t="shared" si="522"/>
        <v>1335</v>
      </c>
      <c r="H1325" s="2">
        <f t="shared" si="523"/>
        <v>0.2248610409297625</v>
      </c>
      <c r="I1325" s="2"/>
      <c r="J1325" s="2">
        <f t="shared" si="524"/>
        <v>0.58817584638706422</v>
      </c>
      <c r="K1325" s="2">
        <f t="shared" si="525"/>
        <v>0.36331480545730166</v>
      </c>
      <c r="L1325" s="2">
        <f t="shared" si="526"/>
        <v>0</v>
      </c>
      <c r="M1325" s="2">
        <f t="shared" si="527"/>
        <v>4.8509348155634124E-2</v>
      </c>
      <c r="N1325" s="1">
        <v>3492</v>
      </c>
      <c r="O1325" s="1">
        <v>2157</v>
      </c>
      <c r="Q1325" s="1">
        <v>288</v>
      </c>
      <c r="AG1325" s="7">
        <f>IF(Q1325&gt;0,RANK(Q1325,(N1325:P1325,Q1325:AE1325)),0)</f>
        <v>3</v>
      </c>
      <c r="AH1325" s="7">
        <f>IF(R1325&gt;0,RANK(R1325,(N1325:P1325,Q1325:AE1325)),0)</f>
        <v>0</v>
      </c>
      <c r="AI1325" s="7">
        <f>IF(T1325&gt;0,RANK(T1325,(N1325:P1325,Q1325:AE1325)),0)</f>
        <v>0</v>
      </c>
      <c r="AJ1325" s="7">
        <f>IF(S1325&gt;0,RANK(S1325,(N1325:P1325,Q1325:AE1325)),0)</f>
        <v>0</v>
      </c>
      <c r="AK1325" s="2">
        <f t="shared" si="528"/>
        <v>4.8509348155634159E-2</v>
      </c>
      <c r="AL1325" s="2">
        <f t="shared" si="529"/>
        <v>0</v>
      </c>
      <c r="AM1325" s="2">
        <f t="shared" si="530"/>
        <v>0</v>
      </c>
      <c r="AN1325" s="2">
        <f t="shared" si="531"/>
        <v>0</v>
      </c>
      <c r="AP1325" t="s">
        <v>1046</v>
      </c>
      <c r="AQ1325" t="s">
        <v>488</v>
      </c>
      <c r="AR1325">
        <v>2</v>
      </c>
      <c r="AT1325" s="104">
        <v>35</v>
      </c>
      <c r="AU1325" s="102">
        <v>53</v>
      </c>
      <c r="AV1325" s="108">
        <f t="shared" si="532"/>
        <v>35053</v>
      </c>
      <c r="AX1325" s="7" t="s">
        <v>538</v>
      </c>
    </row>
    <row r="1326" spans="1:50" hidden="1" outlineLevel="1">
      <c r="A1326" t="s">
        <v>1047</v>
      </c>
      <c r="B1326" t="s">
        <v>488</v>
      </c>
      <c r="C1326" s="1">
        <f t="shared" si="521"/>
        <v>9419</v>
      </c>
      <c r="D1326" s="7">
        <f>RANK(N1326,(N1326:P1326,Q1326:AE1326))</f>
        <v>1</v>
      </c>
      <c r="E1326" s="7">
        <f>RANK(O1326,(N1326:P1326,Q1326:AE1326))</f>
        <v>2</v>
      </c>
      <c r="F1326" s="7">
        <f>IF(P1326&gt;0,RANK(P1326,(N1326:P1326,Q1326:AE1326)),0)</f>
        <v>0</v>
      </c>
      <c r="G1326" s="1">
        <f t="shared" si="522"/>
        <v>4399</v>
      </c>
      <c r="H1326" s="2">
        <f t="shared" si="523"/>
        <v>0.46703471706125915</v>
      </c>
      <c r="I1326" s="2"/>
      <c r="J1326" s="2">
        <f t="shared" si="524"/>
        <v>0.68712177513536465</v>
      </c>
      <c r="K1326" s="2">
        <f t="shared" si="525"/>
        <v>0.22008705807410553</v>
      </c>
      <c r="L1326" s="2">
        <f t="shared" si="526"/>
        <v>0</v>
      </c>
      <c r="M1326" s="2">
        <f t="shared" si="527"/>
        <v>9.2791166790529817E-2</v>
      </c>
      <c r="N1326" s="1">
        <v>6472</v>
      </c>
      <c r="O1326" s="1">
        <v>2073</v>
      </c>
      <c r="Q1326" s="1">
        <v>874</v>
      </c>
      <c r="AG1326" s="7">
        <f>IF(Q1326&gt;0,RANK(Q1326,(N1326:P1326,Q1326:AE1326)),0)</f>
        <v>3</v>
      </c>
      <c r="AH1326" s="7">
        <f>IF(R1326&gt;0,RANK(R1326,(N1326:P1326,Q1326:AE1326)),0)</f>
        <v>0</v>
      </c>
      <c r="AI1326" s="7">
        <f>IF(T1326&gt;0,RANK(T1326,(N1326:P1326,Q1326:AE1326)),0)</f>
        <v>0</v>
      </c>
      <c r="AJ1326" s="7">
        <f>IF(S1326&gt;0,RANK(S1326,(N1326:P1326,Q1326:AE1326)),0)</f>
        <v>0</v>
      </c>
      <c r="AK1326" s="2">
        <f t="shared" si="528"/>
        <v>9.2791166790529775E-2</v>
      </c>
      <c r="AL1326" s="2">
        <f t="shared" si="529"/>
        <v>0</v>
      </c>
      <c r="AM1326" s="2">
        <f t="shared" si="530"/>
        <v>0</v>
      </c>
      <c r="AN1326" s="2">
        <f t="shared" si="531"/>
        <v>0</v>
      </c>
      <c r="AP1326" t="s">
        <v>1047</v>
      </c>
      <c r="AQ1326" t="s">
        <v>488</v>
      </c>
      <c r="AR1326">
        <v>3</v>
      </c>
      <c r="AT1326" s="104">
        <v>35</v>
      </c>
      <c r="AU1326" s="102">
        <v>55</v>
      </c>
      <c r="AV1326" s="108">
        <f t="shared" si="532"/>
        <v>35055</v>
      </c>
      <c r="AX1326" s="7" t="s">
        <v>538</v>
      </c>
    </row>
    <row r="1327" spans="1:50" hidden="1" outlineLevel="1">
      <c r="A1327" t="s">
        <v>2637</v>
      </c>
      <c r="B1327" t="s">
        <v>488</v>
      </c>
      <c r="C1327" s="1">
        <f t="shared" si="521"/>
        <v>4192</v>
      </c>
      <c r="D1327" s="7">
        <f>RANK(N1327,(N1327:P1327,Q1327:AE1327))</f>
        <v>2</v>
      </c>
      <c r="E1327" s="7">
        <f>RANK(O1327,(N1327:P1327,Q1327:AE1327))</f>
        <v>1</v>
      </c>
      <c r="F1327" s="7">
        <f>IF(P1327&gt;0,RANK(P1327,(N1327:P1327,Q1327:AE1327)),0)</f>
        <v>0</v>
      </c>
      <c r="G1327" s="1">
        <f t="shared" si="522"/>
        <v>60</v>
      </c>
      <c r="H1327" s="2">
        <f t="shared" si="523"/>
        <v>1.4312977099236641E-2</v>
      </c>
      <c r="I1327" s="2"/>
      <c r="J1327" s="2">
        <f t="shared" si="524"/>
        <v>0.4637404580152672</v>
      </c>
      <c r="K1327" s="2">
        <f t="shared" si="525"/>
        <v>0.47805343511450382</v>
      </c>
      <c r="L1327" s="2">
        <f t="shared" si="526"/>
        <v>0</v>
      </c>
      <c r="M1327" s="2">
        <f t="shared" si="527"/>
        <v>5.820610687022898E-2</v>
      </c>
      <c r="N1327" s="1">
        <v>1944</v>
      </c>
      <c r="O1327" s="1">
        <v>2004</v>
      </c>
      <c r="Q1327" s="1">
        <v>244</v>
      </c>
      <c r="AG1327" s="7">
        <f>IF(Q1327&gt;0,RANK(Q1327,(N1327:P1327,Q1327:AE1327)),0)</f>
        <v>3</v>
      </c>
      <c r="AH1327" s="7">
        <f>IF(R1327&gt;0,RANK(R1327,(N1327:P1327,Q1327:AE1327)),0)</f>
        <v>0</v>
      </c>
      <c r="AI1327" s="7">
        <f>IF(T1327&gt;0,RANK(T1327,(N1327:P1327,Q1327:AE1327)),0)</f>
        <v>0</v>
      </c>
      <c r="AJ1327" s="7">
        <f>IF(S1327&gt;0,RANK(S1327,(N1327:P1327,Q1327:AE1327)),0)</f>
        <v>0</v>
      </c>
      <c r="AK1327" s="2">
        <f t="shared" si="528"/>
        <v>5.8206106870229007E-2</v>
      </c>
      <c r="AL1327" s="2">
        <f t="shared" si="529"/>
        <v>0</v>
      </c>
      <c r="AM1327" s="2">
        <f t="shared" si="530"/>
        <v>0</v>
      </c>
      <c r="AN1327" s="2">
        <f t="shared" si="531"/>
        <v>0</v>
      </c>
      <c r="AP1327" t="s">
        <v>2637</v>
      </c>
      <c r="AQ1327" t="s">
        <v>488</v>
      </c>
      <c r="AR1327">
        <v>1</v>
      </c>
      <c r="AT1327" s="104">
        <v>35</v>
      </c>
      <c r="AU1327" s="102">
        <v>57</v>
      </c>
      <c r="AV1327" s="108">
        <f t="shared" si="532"/>
        <v>35057</v>
      </c>
      <c r="AX1327" s="7" t="s">
        <v>538</v>
      </c>
    </row>
    <row r="1328" spans="1:50" hidden="1" outlineLevel="1">
      <c r="A1328" t="s">
        <v>2887</v>
      </c>
      <c r="B1328" t="s">
        <v>488</v>
      </c>
      <c r="C1328" s="1">
        <f t="shared" si="521"/>
        <v>1590</v>
      </c>
      <c r="D1328" s="7">
        <f>RANK(N1328,(N1328:P1328,Q1328:AE1328))</f>
        <v>1</v>
      </c>
      <c r="E1328" s="7">
        <f>RANK(O1328,(N1328:P1328,Q1328:AE1328))</f>
        <v>2</v>
      </c>
      <c r="F1328" s="7">
        <f>IF(P1328&gt;0,RANK(P1328,(N1328:P1328,Q1328:AE1328)),0)</f>
        <v>0</v>
      </c>
      <c r="G1328" s="1">
        <f t="shared" si="522"/>
        <v>100</v>
      </c>
      <c r="H1328" s="2">
        <f t="shared" si="523"/>
        <v>6.2893081761006289E-2</v>
      </c>
      <c r="I1328" s="2"/>
      <c r="J1328" s="2">
        <f t="shared" si="524"/>
        <v>0.52264150943396226</v>
      </c>
      <c r="K1328" s="2">
        <f t="shared" si="525"/>
        <v>0.45974842767295598</v>
      </c>
      <c r="L1328" s="2">
        <f t="shared" si="526"/>
        <v>0</v>
      </c>
      <c r="M1328" s="2">
        <f t="shared" si="527"/>
        <v>1.7610062893081757E-2</v>
      </c>
      <c r="N1328" s="1">
        <v>831</v>
      </c>
      <c r="O1328" s="1">
        <v>731</v>
      </c>
      <c r="Q1328" s="1">
        <v>28</v>
      </c>
      <c r="AG1328" s="7">
        <f>IF(Q1328&gt;0,RANK(Q1328,(N1328:P1328,Q1328:AE1328)),0)</f>
        <v>3</v>
      </c>
      <c r="AH1328" s="7">
        <f>IF(R1328&gt;0,RANK(R1328,(N1328:P1328,Q1328:AE1328)),0)</f>
        <v>0</v>
      </c>
      <c r="AI1328" s="7">
        <f>IF(T1328&gt;0,RANK(T1328,(N1328:P1328,Q1328:AE1328)),0)</f>
        <v>0</v>
      </c>
      <c r="AJ1328" s="7">
        <f>IF(S1328&gt;0,RANK(S1328,(N1328:P1328,Q1328:AE1328)),0)</f>
        <v>0</v>
      </c>
      <c r="AK1328" s="2">
        <f t="shared" si="528"/>
        <v>1.7610062893081761E-2</v>
      </c>
      <c r="AL1328" s="2">
        <f t="shared" si="529"/>
        <v>0</v>
      </c>
      <c r="AM1328" s="2">
        <f t="shared" si="530"/>
        <v>0</v>
      </c>
      <c r="AN1328" s="2">
        <f t="shared" si="531"/>
        <v>0</v>
      </c>
      <c r="AP1328" t="s">
        <v>2887</v>
      </c>
      <c r="AQ1328" t="s">
        <v>488</v>
      </c>
      <c r="AR1328">
        <v>3</v>
      </c>
      <c r="AT1328" s="104">
        <v>35</v>
      </c>
      <c r="AU1328" s="102">
        <v>59</v>
      </c>
      <c r="AV1328" s="108">
        <f t="shared" si="532"/>
        <v>35059</v>
      </c>
      <c r="AX1328" s="7" t="s">
        <v>538</v>
      </c>
    </row>
    <row r="1329" spans="1:50" hidden="1" outlineLevel="1">
      <c r="A1329" t="s">
        <v>2609</v>
      </c>
      <c r="B1329" t="s">
        <v>488</v>
      </c>
      <c r="C1329" s="1">
        <f t="shared" si="521"/>
        <v>16588</v>
      </c>
      <c r="D1329" s="7">
        <f>RANK(N1329,(N1329:P1329,Q1329:AE1329))</f>
        <v>1</v>
      </c>
      <c r="E1329" s="7">
        <f>RANK(O1329,(N1329:P1329,Q1329:AE1329))</f>
        <v>2</v>
      </c>
      <c r="F1329" s="7">
        <f>IF(P1329&gt;0,RANK(P1329,(N1329:P1329,Q1329:AE1329)),0)</f>
        <v>0</v>
      </c>
      <c r="G1329" s="1">
        <f t="shared" si="522"/>
        <v>2534</v>
      </c>
      <c r="H1329" s="2">
        <f t="shared" si="523"/>
        <v>0.1527610320713769</v>
      </c>
      <c r="I1329" s="2"/>
      <c r="J1329" s="2">
        <f t="shared" si="524"/>
        <v>0.55546177959971066</v>
      </c>
      <c r="K1329" s="2">
        <f t="shared" si="525"/>
        <v>0.40270074752833374</v>
      </c>
      <c r="L1329" s="2">
        <f t="shared" si="526"/>
        <v>0</v>
      </c>
      <c r="M1329" s="2">
        <f t="shared" si="527"/>
        <v>4.1837472871955605E-2</v>
      </c>
      <c r="N1329" s="1">
        <v>9214</v>
      </c>
      <c r="O1329" s="1">
        <v>6680</v>
      </c>
      <c r="Q1329" s="1">
        <v>694</v>
      </c>
      <c r="AG1329" s="7">
        <f>IF(Q1329&gt;0,RANK(Q1329,(N1329:P1329,Q1329:AE1329)),0)</f>
        <v>3</v>
      </c>
      <c r="AH1329" s="7">
        <f>IF(R1329&gt;0,RANK(R1329,(N1329:P1329,Q1329:AE1329)),0)</f>
        <v>0</v>
      </c>
      <c r="AI1329" s="7">
        <f>IF(T1329&gt;0,RANK(T1329,(N1329:P1329,Q1329:AE1329)),0)</f>
        <v>0</v>
      </c>
      <c r="AJ1329" s="7">
        <f>IF(S1329&gt;0,RANK(S1329,(N1329:P1329,Q1329:AE1329)),0)</f>
        <v>0</v>
      </c>
      <c r="AK1329" s="2">
        <f t="shared" si="528"/>
        <v>4.1837472871955633E-2</v>
      </c>
      <c r="AL1329" s="2">
        <f t="shared" si="529"/>
        <v>0</v>
      </c>
      <c r="AM1329" s="2">
        <f t="shared" si="530"/>
        <v>0</v>
      </c>
      <c r="AN1329" s="2">
        <f t="shared" si="531"/>
        <v>0</v>
      </c>
      <c r="AP1329" t="s">
        <v>2609</v>
      </c>
      <c r="AQ1329" t="s">
        <v>488</v>
      </c>
      <c r="AT1329" s="104">
        <v>35</v>
      </c>
      <c r="AU1329" s="102">
        <v>61</v>
      </c>
      <c r="AV1329" s="108">
        <f t="shared" si="532"/>
        <v>35061</v>
      </c>
      <c r="AX1329" s="7" t="s">
        <v>538</v>
      </c>
    </row>
    <row r="1330" spans="1:50" collapsed="1">
      <c r="A1330" t="s">
        <v>902</v>
      </c>
      <c r="B1330" t="s">
        <v>1842</v>
      </c>
      <c r="C1330" s="1">
        <f t="shared" si="521"/>
        <v>484233</v>
      </c>
      <c r="D1330" s="7">
        <f>RANK(N1330,(N1330:P1330,Q1330:AE1330))</f>
        <v>1</v>
      </c>
      <c r="E1330" s="7">
        <f>RANK(O1330,(N1330:P1330,Q1330:AE1330))</f>
        <v>2</v>
      </c>
      <c r="F1330" s="7">
        <f>IF(P1330&gt;0,RANK(P1330,(N1330:P1330,Q1330:AE1330)),0)</f>
        <v>0</v>
      </c>
      <c r="G1330" s="1">
        <f t="shared" si="522"/>
        <v>79619</v>
      </c>
      <c r="H1330" s="2">
        <f t="shared" si="523"/>
        <v>0.16442291211049226</v>
      </c>
      <c r="I1330" s="2"/>
      <c r="J1330" s="2">
        <f t="shared" si="524"/>
        <v>0.55488370268032128</v>
      </c>
      <c r="K1330" s="2">
        <f t="shared" si="525"/>
        <v>0.39046079056982896</v>
      </c>
      <c r="L1330" s="2">
        <f t="shared" si="526"/>
        <v>0</v>
      </c>
      <c r="M1330" s="2">
        <f t="shared" si="527"/>
        <v>5.4655506749849758E-2</v>
      </c>
      <c r="N1330" s="1">
        <f>SUM(N1297:N1329)</f>
        <v>268693</v>
      </c>
      <c r="O1330" s="1">
        <f>SUM(O1297:O1329)</f>
        <v>189074</v>
      </c>
      <c r="Q1330" s="1">
        <f>SUM(Q1297:Q1329)</f>
        <v>26466</v>
      </c>
      <c r="AG1330" s="7">
        <f>IF(Q1330&gt;0,RANK(Q1330,(N1330:P1330,Q1330:AE1330)),0)</f>
        <v>3</v>
      </c>
      <c r="AH1330" s="7">
        <f>IF(R1330&gt;0,RANK(R1330,(N1330:P1330,Q1330:AE1330)),0)</f>
        <v>0</v>
      </c>
      <c r="AI1330" s="7">
        <f>IF(T1330&gt;0,RANK(T1330,(N1330:P1330,Q1330:AE1330)),0)</f>
        <v>0</v>
      </c>
      <c r="AJ1330" s="7">
        <f>IF(S1330&gt;0,RANK(S1330,(N1330:P1330,Q1330:AE1330)),0)</f>
        <v>0</v>
      </c>
      <c r="AK1330" s="2">
        <f t="shared" si="528"/>
        <v>5.4655506749849765E-2</v>
      </c>
      <c r="AL1330" s="2">
        <f t="shared" si="529"/>
        <v>0</v>
      </c>
      <c r="AM1330" s="2">
        <f t="shared" si="530"/>
        <v>0</v>
      </c>
      <c r="AN1330" s="2">
        <f t="shared" si="531"/>
        <v>0</v>
      </c>
      <c r="AP1330" t="s">
        <v>902</v>
      </c>
      <c r="AQ1330" t="s">
        <v>1842</v>
      </c>
      <c r="AT1330" s="104">
        <v>35</v>
      </c>
      <c r="AU1330" s="102"/>
      <c r="AV1330" s="104">
        <v>35</v>
      </c>
      <c r="AX1330" s="7" t="s">
        <v>831</v>
      </c>
    </row>
    <row r="1331" spans="1:50">
      <c r="C1331" s="1"/>
      <c r="E1331" s="7"/>
      <c r="F1331" s="7"/>
      <c r="I1331" s="2"/>
      <c r="AG1331" s="7"/>
      <c r="AH1331" s="7"/>
      <c r="AI1331" s="7"/>
      <c r="AJ1331" s="7"/>
      <c r="AT1331" s="104"/>
      <c r="AU1331" s="102"/>
    </row>
    <row r="1332" spans="1:50" hidden="1" outlineLevel="1">
      <c r="A1332" t="s">
        <v>2040</v>
      </c>
      <c r="B1332" t="s">
        <v>2580</v>
      </c>
      <c r="C1332" s="1">
        <f t="shared" ref="C1332:C1363" si="533">SUM(N1332:AE1332)</f>
        <v>111944</v>
      </c>
      <c r="D1332" s="7">
        <f>RANK(N1332,(N1332:P1332,Q1332:AE1332))</f>
        <v>2</v>
      </c>
      <c r="E1332" s="7">
        <f>RANK(O1332,(N1332:P1332,Q1332:AE1332))</f>
        <v>1</v>
      </c>
      <c r="F1332" s="7">
        <f>IF(P1332&gt;0,RANK(P1332,(N1332:P1332,Q1332:AE1332)),0)</f>
        <v>3</v>
      </c>
      <c r="G1332" s="1">
        <f t="shared" ref="G1332:G1363" si="534">MAX(N1332:P1332)-LARGE(N1332:P1332,2)</f>
        <v>56</v>
      </c>
      <c r="H1332" s="2">
        <f t="shared" si="523"/>
        <v>5.0025012506253123E-4</v>
      </c>
      <c r="I1332" s="2"/>
      <c r="J1332" s="2">
        <f t="shared" ref="J1332:J1363" si="535">IF($C1332=0,"-",N1332/$C1332)</f>
        <v>0.40866862002429788</v>
      </c>
      <c r="K1332" s="2">
        <f t="shared" ref="K1332:K1363" si="536">IF($C1332=0,"-",O1332/$C1332)</f>
        <v>0.40916887014936038</v>
      </c>
      <c r="L1332" s="2">
        <f t="shared" ref="L1332:L1363" si="537">IF($C1332=0,"-",P1332/$C1332)</f>
        <v>0.15276388194097049</v>
      </c>
      <c r="M1332" s="2">
        <f t="shared" ref="M1332:M1363" si="538">IF(C1332=0,"-",(1-J1332-K1332-L1332))</f>
        <v>2.9398627885371204E-2</v>
      </c>
      <c r="N1332" s="1">
        <v>45748</v>
      </c>
      <c r="O1332" s="1">
        <v>45804</v>
      </c>
      <c r="P1332" s="1">
        <v>17101</v>
      </c>
      <c r="Q1332" s="1">
        <v>1225</v>
      </c>
      <c r="R1332" s="1">
        <v>130</v>
      </c>
      <c r="U1332" s="1">
        <v>313</v>
      </c>
      <c r="V1332" s="1">
        <v>901</v>
      </c>
      <c r="W1332" s="1">
        <v>722</v>
      </c>
      <c r="AG1332" s="7">
        <f>IF(Q1332&gt;0,RANK(Q1332,(N1332:P1332,Q1332:AE1332)),0)</f>
        <v>4</v>
      </c>
      <c r="AH1332" s="7">
        <f>IF(R1332&gt;0,RANK(R1332,(N1332:P1332,Q1332:AE1332)),0)</f>
        <v>8</v>
      </c>
      <c r="AI1332" s="7">
        <f>IF(T1332&gt;0,RANK(T1332,(N1332:P1332,Q1332:AE1332)),0)</f>
        <v>0</v>
      </c>
      <c r="AJ1332" s="7">
        <f>IF(S1332&gt;0,RANK(S1332,(N1332:P1332,Q1332:AE1332)),0)</f>
        <v>0</v>
      </c>
      <c r="AK1332" s="2">
        <f t="shared" ref="AK1332:AK1363" si="539">IF($C1332=0,"-",Q1332/$C1332)</f>
        <v>1.0942971485742872E-2</v>
      </c>
      <c r="AL1332" s="2">
        <f t="shared" ref="AL1332:AL1363" si="540">IF($C1332=0,"-",R1332/$C1332)</f>
        <v>1.1612949331808761E-3</v>
      </c>
      <c r="AM1332" s="2">
        <f t="shared" ref="AM1332:AM1363" si="541">IF($C1332=0,"-",T1332/$C1332)</f>
        <v>0</v>
      </c>
      <c r="AN1332" s="2">
        <f t="shared" ref="AN1332:AN1363" si="542">IF($C1332=0,"-",S1332/$C1332)</f>
        <v>0</v>
      </c>
      <c r="AP1332" t="s">
        <v>2040</v>
      </c>
      <c r="AQ1332" t="s">
        <v>2580</v>
      </c>
      <c r="AT1332" s="104">
        <v>36</v>
      </c>
      <c r="AU1332" s="102">
        <v>1</v>
      </c>
      <c r="AV1332" s="108">
        <f t="shared" ref="AV1332:AV1363" si="543">AT1332*1000+AU1332</f>
        <v>36001</v>
      </c>
      <c r="AX1332" s="7" t="s">
        <v>538</v>
      </c>
    </row>
    <row r="1333" spans="1:50" hidden="1" outlineLevel="1">
      <c r="A1333" t="s">
        <v>671</v>
      </c>
      <c r="B1333" t="s">
        <v>2580</v>
      </c>
      <c r="C1333" s="1">
        <f t="shared" si="533"/>
        <v>13272</v>
      </c>
      <c r="D1333" s="7">
        <f>RANK(N1333,(N1333:P1333,Q1333:AE1333))</f>
        <v>3</v>
      </c>
      <c r="E1333" s="7">
        <f>RANK(O1333,(N1333:P1333,Q1333:AE1333))</f>
        <v>1</v>
      </c>
      <c r="F1333" s="7">
        <f>IF(P1333&gt;0,RANK(P1333,(N1333:P1333,Q1333:AE1333)),0)</f>
        <v>2</v>
      </c>
      <c r="G1333" s="1">
        <f t="shared" si="534"/>
        <v>5451</v>
      </c>
      <c r="H1333" s="2">
        <f t="shared" si="523"/>
        <v>0.4107142857142857</v>
      </c>
      <c r="I1333" s="2"/>
      <c r="J1333" s="2">
        <f t="shared" si="535"/>
        <v>0.15385774562989754</v>
      </c>
      <c r="K1333" s="2">
        <f t="shared" si="536"/>
        <v>0.6128691983122363</v>
      </c>
      <c r="L1333" s="2">
        <f t="shared" si="537"/>
        <v>0.20215491259795057</v>
      </c>
      <c r="M1333" s="2">
        <f t="shared" si="538"/>
        <v>3.111814345991562E-2</v>
      </c>
      <c r="N1333" s="1">
        <v>2042</v>
      </c>
      <c r="O1333" s="1">
        <v>8134</v>
      </c>
      <c r="P1333" s="1">
        <v>2683</v>
      </c>
      <c r="Q1333" s="1">
        <v>96</v>
      </c>
      <c r="R1333" s="1">
        <v>23</v>
      </c>
      <c r="U1333" s="1">
        <v>34</v>
      </c>
      <c r="V1333" s="1">
        <v>196</v>
      </c>
      <c r="W1333" s="1">
        <v>64</v>
      </c>
      <c r="AG1333" s="7">
        <f>IF(Q1333&gt;0,RANK(Q1333,(N1333:P1333,Q1333:AE1333)),0)</f>
        <v>5</v>
      </c>
      <c r="AH1333" s="7">
        <f>IF(R1333&gt;0,RANK(R1333,(N1333:P1333,Q1333:AE1333)),0)</f>
        <v>8</v>
      </c>
      <c r="AI1333" s="7">
        <f>IF(T1333&gt;0,RANK(T1333,(N1333:P1333,Q1333:AE1333)),0)</f>
        <v>0</v>
      </c>
      <c r="AJ1333" s="7">
        <f>IF(S1333&gt;0,RANK(S1333,(N1333:P1333,Q1333:AE1333)),0)</f>
        <v>0</v>
      </c>
      <c r="AK1333" s="2">
        <f t="shared" si="539"/>
        <v>7.2332730560578659E-3</v>
      </c>
      <c r="AL1333" s="2">
        <f t="shared" si="540"/>
        <v>1.7329716696805305E-3</v>
      </c>
      <c r="AM1333" s="2">
        <f t="shared" si="541"/>
        <v>0</v>
      </c>
      <c r="AN1333" s="2">
        <f t="shared" si="542"/>
        <v>0</v>
      </c>
      <c r="AP1333" t="s">
        <v>671</v>
      </c>
      <c r="AQ1333" t="s">
        <v>2580</v>
      </c>
      <c r="AT1333" s="104">
        <v>36</v>
      </c>
      <c r="AU1333" s="102">
        <v>3</v>
      </c>
      <c r="AV1333" s="108">
        <f t="shared" si="543"/>
        <v>36003</v>
      </c>
      <c r="AX1333" s="7" t="s">
        <v>538</v>
      </c>
    </row>
    <row r="1334" spans="1:50" hidden="1" outlineLevel="1">
      <c r="A1334" t="s">
        <v>1857</v>
      </c>
      <c r="B1334" t="s">
        <v>2580</v>
      </c>
      <c r="C1334" s="1">
        <f t="shared" si="533"/>
        <v>64554</v>
      </c>
      <c r="D1334" s="7">
        <f>RANK(N1334,(N1334:P1334,Q1334:AE1334))</f>
        <v>3</v>
      </c>
      <c r="E1334" s="7">
        <f>RANK(O1334,(N1334:P1334,Q1334:AE1334))</f>
        <v>1</v>
      </c>
      <c r="F1334" s="7">
        <f>IF(P1334&gt;0,RANK(P1334,(N1334:P1334,Q1334:AE1334)),0)</f>
        <v>2</v>
      </c>
      <c r="G1334" s="1">
        <f t="shared" si="534"/>
        <v>14921</v>
      </c>
      <c r="H1334" s="2">
        <f t="shared" si="523"/>
        <v>0.23113982092511695</v>
      </c>
      <c r="I1334" s="2"/>
      <c r="J1334" s="2">
        <f t="shared" si="535"/>
        <v>0.20070018898906342</v>
      </c>
      <c r="K1334" s="2">
        <f t="shared" si="536"/>
        <v>0.50188989063419776</v>
      </c>
      <c r="L1334" s="2">
        <f t="shared" si="537"/>
        <v>0.27075006970908078</v>
      </c>
      <c r="M1334" s="2">
        <f t="shared" si="538"/>
        <v>2.665985066765808E-2</v>
      </c>
      <c r="N1334" s="1">
        <v>12956</v>
      </c>
      <c r="O1334" s="1">
        <v>32399</v>
      </c>
      <c r="P1334" s="1">
        <v>17478</v>
      </c>
      <c r="Q1334" s="1">
        <v>746</v>
      </c>
      <c r="R1334" s="1">
        <v>75</v>
      </c>
      <c r="U1334" s="1">
        <v>208</v>
      </c>
      <c r="V1334" s="1">
        <v>425</v>
      </c>
      <c r="W1334" s="1">
        <v>267</v>
      </c>
      <c r="AG1334" s="7">
        <f>IF(Q1334&gt;0,RANK(Q1334,(N1334:P1334,Q1334:AE1334)),0)</f>
        <v>4</v>
      </c>
      <c r="AH1334" s="7">
        <f>IF(R1334&gt;0,RANK(R1334,(N1334:P1334,Q1334:AE1334)),0)</f>
        <v>8</v>
      </c>
      <c r="AI1334" s="7">
        <f>IF(T1334&gt;0,RANK(T1334,(N1334:P1334,Q1334:AE1334)),0)</f>
        <v>0</v>
      </c>
      <c r="AJ1334" s="7">
        <f>IF(S1334&gt;0,RANK(S1334,(N1334:P1334,Q1334:AE1334)),0)</f>
        <v>0</v>
      </c>
      <c r="AK1334" s="2">
        <f t="shared" si="539"/>
        <v>1.1556216500913964E-2</v>
      </c>
      <c r="AL1334" s="2">
        <f t="shared" si="540"/>
        <v>1.1618180128264708E-3</v>
      </c>
      <c r="AM1334" s="2">
        <f t="shared" si="541"/>
        <v>0</v>
      </c>
      <c r="AN1334" s="2">
        <f t="shared" si="542"/>
        <v>0</v>
      </c>
      <c r="AP1334" t="s">
        <v>1857</v>
      </c>
      <c r="AQ1334" t="s">
        <v>2580</v>
      </c>
      <c r="AT1334" s="104">
        <v>36</v>
      </c>
      <c r="AU1334" s="102">
        <v>7</v>
      </c>
      <c r="AV1334" s="108">
        <f t="shared" si="543"/>
        <v>36007</v>
      </c>
      <c r="AX1334" s="7" t="s">
        <v>538</v>
      </c>
    </row>
    <row r="1335" spans="1:50" hidden="1" outlineLevel="1">
      <c r="A1335" t="s">
        <v>690</v>
      </c>
      <c r="B1335" t="s">
        <v>2580</v>
      </c>
      <c r="C1335" s="1">
        <f t="shared" si="533"/>
        <v>21673</v>
      </c>
      <c r="D1335" s="7">
        <f>RANK(N1335,(N1335:P1335,Q1335:AE1335))</f>
        <v>2</v>
      </c>
      <c r="E1335" s="7">
        <f>RANK(O1335,(N1335:P1335,Q1335:AE1335))</f>
        <v>1</v>
      </c>
      <c r="F1335" s="7">
        <f>IF(P1335&gt;0,RANK(P1335,(N1335:P1335,Q1335:AE1335)),0)</f>
        <v>3</v>
      </c>
      <c r="G1335" s="1">
        <f t="shared" si="534"/>
        <v>8098</v>
      </c>
      <c r="H1335" s="2">
        <f t="shared" si="523"/>
        <v>0.37364462695519773</v>
      </c>
      <c r="I1335" s="2"/>
      <c r="J1335" s="2">
        <f t="shared" si="535"/>
        <v>0.19849582429751303</v>
      </c>
      <c r="K1335" s="2">
        <f t="shared" si="536"/>
        <v>0.57214045125271074</v>
      </c>
      <c r="L1335" s="2">
        <f t="shared" si="537"/>
        <v>0.19780371891293314</v>
      </c>
      <c r="M1335" s="2">
        <f t="shared" si="538"/>
        <v>3.1560005536843128E-2</v>
      </c>
      <c r="N1335" s="1">
        <v>4302</v>
      </c>
      <c r="O1335" s="1">
        <v>12400</v>
      </c>
      <c r="P1335" s="1">
        <v>4287</v>
      </c>
      <c r="Q1335" s="1">
        <v>139</v>
      </c>
      <c r="R1335" s="1">
        <v>18</v>
      </c>
      <c r="U1335" s="1">
        <v>55</v>
      </c>
      <c r="V1335" s="1">
        <v>355</v>
      </c>
      <c r="W1335" s="1">
        <v>117</v>
      </c>
      <c r="AG1335" s="7">
        <f>IF(Q1335&gt;0,RANK(Q1335,(N1335:P1335,Q1335:AE1335)),0)</f>
        <v>5</v>
      </c>
      <c r="AH1335" s="7">
        <f>IF(R1335&gt;0,RANK(R1335,(N1335:P1335,Q1335:AE1335)),0)</f>
        <v>8</v>
      </c>
      <c r="AI1335" s="7">
        <f>IF(T1335&gt;0,RANK(T1335,(N1335:P1335,Q1335:AE1335)),0)</f>
        <v>0</v>
      </c>
      <c r="AJ1335" s="7">
        <f>IF(S1335&gt;0,RANK(S1335,(N1335:P1335,Q1335:AE1335)),0)</f>
        <v>0</v>
      </c>
      <c r="AK1335" s="2">
        <f t="shared" si="539"/>
        <v>6.4135098971069993E-3</v>
      </c>
      <c r="AL1335" s="2">
        <f t="shared" si="540"/>
        <v>8.3052646149587043E-4</v>
      </c>
      <c r="AM1335" s="2">
        <f t="shared" si="541"/>
        <v>0</v>
      </c>
      <c r="AN1335" s="2">
        <f t="shared" si="542"/>
        <v>0</v>
      </c>
      <c r="AP1335" t="s">
        <v>690</v>
      </c>
      <c r="AQ1335" t="s">
        <v>2580</v>
      </c>
      <c r="AT1335" s="104">
        <v>36</v>
      </c>
      <c r="AU1335" s="102">
        <v>9</v>
      </c>
      <c r="AV1335" s="108">
        <f t="shared" si="543"/>
        <v>36009</v>
      </c>
      <c r="AX1335" s="7" t="s">
        <v>538</v>
      </c>
    </row>
    <row r="1336" spans="1:50" hidden="1" outlineLevel="1">
      <c r="A1336" t="s">
        <v>1490</v>
      </c>
      <c r="B1336" t="s">
        <v>2580</v>
      </c>
      <c r="C1336" s="1">
        <f t="shared" si="533"/>
        <v>24902</v>
      </c>
      <c r="D1336" s="7">
        <f>RANK(N1336,(N1336:P1336,Q1336:AE1336))</f>
        <v>2</v>
      </c>
      <c r="E1336" s="7">
        <f>RANK(O1336,(N1336:P1336,Q1336:AE1336))</f>
        <v>1</v>
      </c>
      <c r="F1336" s="7">
        <f>IF(P1336&gt;0,RANK(P1336,(N1336:P1336,Q1336:AE1336)),0)</f>
        <v>3</v>
      </c>
      <c r="G1336" s="1">
        <f t="shared" si="534"/>
        <v>8786</v>
      </c>
      <c r="H1336" s="2">
        <f t="shared" si="523"/>
        <v>0.35282306642036781</v>
      </c>
      <c r="I1336" s="2"/>
      <c r="J1336" s="2">
        <f t="shared" si="535"/>
        <v>0.21753272829491607</v>
      </c>
      <c r="K1336" s="2">
        <f t="shared" si="536"/>
        <v>0.57035579471528386</v>
      </c>
      <c r="L1336" s="2">
        <f t="shared" si="537"/>
        <v>0.18444301662517068</v>
      </c>
      <c r="M1336" s="2">
        <f t="shared" si="538"/>
        <v>2.766846036462936E-2</v>
      </c>
      <c r="N1336" s="1">
        <v>5417</v>
      </c>
      <c r="O1336" s="1">
        <v>14203</v>
      </c>
      <c r="P1336" s="1">
        <v>4593</v>
      </c>
      <c r="Q1336" s="1">
        <v>228</v>
      </c>
      <c r="R1336" s="1">
        <v>38</v>
      </c>
      <c r="U1336" s="1">
        <v>72</v>
      </c>
      <c r="V1336" s="1">
        <v>228</v>
      </c>
      <c r="W1336" s="1">
        <v>123</v>
      </c>
      <c r="AG1336" s="7">
        <f>IF(Q1336&gt;0,RANK(Q1336,(N1336:P1336,Q1336:AE1336)),0)</f>
        <v>4</v>
      </c>
      <c r="AH1336" s="7">
        <f>IF(R1336&gt;0,RANK(R1336,(N1336:P1336,Q1336:AE1336)),0)</f>
        <v>8</v>
      </c>
      <c r="AI1336" s="7">
        <f>IF(T1336&gt;0,RANK(T1336,(N1336:P1336,Q1336:AE1336)),0)</f>
        <v>0</v>
      </c>
      <c r="AJ1336" s="7">
        <f>IF(S1336&gt;0,RANK(S1336,(N1336:P1336,Q1336:AE1336)),0)</f>
        <v>0</v>
      </c>
      <c r="AK1336" s="2">
        <f t="shared" si="539"/>
        <v>9.1558910930848933E-3</v>
      </c>
      <c r="AL1336" s="2">
        <f t="shared" si="540"/>
        <v>1.5259818488474821E-3</v>
      </c>
      <c r="AM1336" s="2">
        <f t="shared" si="541"/>
        <v>0</v>
      </c>
      <c r="AN1336" s="2">
        <f t="shared" si="542"/>
        <v>0</v>
      </c>
      <c r="AP1336" t="s">
        <v>1490</v>
      </c>
      <c r="AQ1336" t="s">
        <v>2580</v>
      </c>
      <c r="AT1336" s="104">
        <v>36</v>
      </c>
      <c r="AU1336" s="102">
        <v>11</v>
      </c>
      <c r="AV1336" s="108">
        <f t="shared" si="543"/>
        <v>36011</v>
      </c>
      <c r="AX1336" s="7" t="s">
        <v>538</v>
      </c>
    </row>
    <row r="1337" spans="1:50" hidden="1" outlineLevel="1">
      <c r="A1337" t="s">
        <v>1533</v>
      </c>
      <c r="B1337" t="s">
        <v>2580</v>
      </c>
      <c r="C1337" s="1">
        <f t="shared" si="533"/>
        <v>37810</v>
      </c>
      <c r="D1337" s="7">
        <f>RANK(N1337,(N1337:P1337,Q1337:AE1337))</f>
        <v>2</v>
      </c>
      <c r="E1337" s="7">
        <f>RANK(O1337,(N1337:P1337,Q1337:AE1337))</f>
        <v>1</v>
      </c>
      <c r="F1337" s="7">
        <f>IF(P1337&gt;0,RANK(P1337,(N1337:P1337,Q1337:AE1337)),0)</f>
        <v>3</v>
      </c>
      <c r="G1337" s="1">
        <f t="shared" si="534"/>
        <v>14546</v>
      </c>
      <c r="H1337" s="2">
        <f t="shared" si="523"/>
        <v>0.38471303887860353</v>
      </c>
      <c r="I1337" s="2"/>
      <c r="J1337" s="2">
        <f t="shared" si="535"/>
        <v>0.22012695054218462</v>
      </c>
      <c r="K1337" s="2">
        <f t="shared" si="536"/>
        <v>0.6048399894207882</v>
      </c>
      <c r="L1337" s="2">
        <f t="shared" si="537"/>
        <v>0.15199682623644539</v>
      </c>
      <c r="M1337" s="2">
        <f t="shared" si="538"/>
        <v>2.303623380058184E-2</v>
      </c>
      <c r="N1337" s="1">
        <v>8323</v>
      </c>
      <c r="O1337" s="1">
        <v>22869</v>
      </c>
      <c r="P1337" s="1">
        <v>5747</v>
      </c>
      <c r="Q1337" s="1">
        <v>170</v>
      </c>
      <c r="R1337" s="1">
        <v>32</v>
      </c>
      <c r="U1337" s="1">
        <v>107</v>
      </c>
      <c r="V1337" s="1">
        <v>341</v>
      </c>
      <c r="W1337" s="1">
        <v>221</v>
      </c>
      <c r="AG1337" s="7">
        <f>IF(Q1337&gt;0,RANK(Q1337,(N1337:P1337,Q1337:AE1337)),0)</f>
        <v>6</v>
      </c>
      <c r="AH1337" s="7">
        <f>IF(R1337&gt;0,RANK(R1337,(N1337:P1337,Q1337:AE1337)),0)</f>
        <v>8</v>
      </c>
      <c r="AI1337" s="7">
        <f>IF(T1337&gt;0,RANK(T1337,(N1337:P1337,Q1337:AE1337)),0)</f>
        <v>0</v>
      </c>
      <c r="AJ1337" s="7">
        <f>IF(S1337&gt;0,RANK(S1337,(N1337:P1337,Q1337:AE1337)),0)</f>
        <v>0</v>
      </c>
      <c r="AK1337" s="2">
        <f t="shared" si="539"/>
        <v>4.49616503570484E-3</v>
      </c>
      <c r="AL1337" s="2">
        <f t="shared" si="540"/>
        <v>8.4633694789738162E-4</v>
      </c>
      <c r="AM1337" s="2">
        <f t="shared" si="541"/>
        <v>0</v>
      </c>
      <c r="AN1337" s="2">
        <f t="shared" si="542"/>
        <v>0</v>
      </c>
      <c r="AP1337" t="s">
        <v>1533</v>
      </c>
      <c r="AQ1337" t="s">
        <v>2580</v>
      </c>
      <c r="AT1337" s="104">
        <v>36</v>
      </c>
      <c r="AU1337" s="102">
        <v>13</v>
      </c>
      <c r="AV1337" s="108">
        <f t="shared" si="543"/>
        <v>36013</v>
      </c>
      <c r="AX1337" s="7" t="s">
        <v>538</v>
      </c>
    </row>
    <row r="1338" spans="1:50" hidden="1" outlineLevel="1">
      <c r="A1338" t="s">
        <v>2193</v>
      </c>
      <c r="B1338" t="s">
        <v>2580</v>
      </c>
      <c r="C1338" s="1">
        <f t="shared" si="533"/>
        <v>25600</v>
      </c>
      <c r="D1338" s="7">
        <f>RANK(N1338,(N1338:P1338,Q1338:AE1338))</f>
        <v>2</v>
      </c>
      <c r="E1338" s="7">
        <f>RANK(O1338,(N1338:P1338,Q1338:AE1338))</f>
        <v>1</v>
      </c>
      <c r="F1338" s="7">
        <f>IF(P1338&gt;0,RANK(P1338,(N1338:P1338,Q1338:AE1338)),0)</f>
        <v>3</v>
      </c>
      <c r="G1338" s="1">
        <f t="shared" si="534"/>
        <v>11779</v>
      </c>
      <c r="H1338" s="2">
        <f t="shared" si="523"/>
        <v>0.46011718750000002</v>
      </c>
      <c r="I1338" s="2"/>
      <c r="J1338" s="2">
        <f t="shared" si="535"/>
        <v>0.18042968749999999</v>
      </c>
      <c r="K1338" s="2">
        <f t="shared" si="536"/>
        <v>0.64054687499999996</v>
      </c>
      <c r="L1338" s="2">
        <f t="shared" si="537"/>
        <v>0.156953125</v>
      </c>
      <c r="M1338" s="2">
        <f t="shared" si="538"/>
        <v>2.207031250000005E-2</v>
      </c>
      <c r="N1338" s="1">
        <v>4619</v>
      </c>
      <c r="O1338" s="1">
        <v>16398</v>
      </c>
      <c r="P1338" s="1">
        <v>4018</v>
      </c>
      <c r="Q1338" s="1">
        <v>183</v>
      </c>
      <c r="R1338" s="1">
        <v>9</v>
      </c>
      <c r="U1338" s="1">
        <v>68</v>
      </c>
      <c r="V1338" s="1">
        <v>216</v>
      </c>
      <c r="W1338" s="1">
        <v>89</v>
      </c>
      <c r="AG1338" s="7">
        <f>IF(Q1338&gt;0,RANK(Q1338,(N1338:P1338,Q1338:AE1338)),0)</f>
        <v>5</v>
      </c>
      <c r="AH1338" s="7">
        <f>IF(R1338&gt;0,RANK(R1338,(N1338:P1338,Q1338:AE1338)),0)</f>
        <v>8</v>
      </c>
      <c r="AI1338" s="7">
        <f>IF(T1338&gt;0,RANK(T1338,(N1338:P1338,Q1338:AE1338)),0)</f>
        <v>0</v>
      </c>
      <c r="AJ1338" s="7">
        <f>IF(S1338&gt;0,RANK(S1338,(N1338:P1338,Q1338:AE1338)),0)</f>
        <v>0</v>
      </c>
      <c r="AK1338" s="2">
        <f t="shared" si="539"/>
        <v>7.1484375000000003E-3</v>
      </c>
      <c r="AL1338" s="2">
        <f t="shared" si="540"/>
        <v>3.5156249999999999E-4</v>
      </c>
      <c r="AM1338" s="2">
        <f t="shared" si="541"/>
        <v>0</v>
      </c>
      <c r="AN1338" s="2">
        <f t="shared" si="542"/>
        <v>0</v>
      </c>
      <c r="AP1338" t="s">
        <v>2193</v>
      </c>
      <c r="AQ1338" t="s">
        <v>2580</v>
      </c>
      <c r="AT1338" s="104">
        <v>36</v>
      </c>
      <c r="AU1338" s="102">
        <v>15</v>
      </c>
      <c r="AV1338" s="108">
        <f t="shared" si="543"/>
        <v>36015</v>
      </c>
      <c r="AX1338" s="7" t="s">
        <v>538</v>
      </c>
    </row>
    <row r="1339" spans="1:50" hidden="1" outlineLevel="1">
      <c r="A1339" t="s">
        <v>1450</v>
      </c>
      <c r="B1339" t="s">
        <v>2580</v>
      </c>
      <c r="C1339" s="1">
        <f t="shared" si="533"/>
        <v>14279</v>
      </c>
      <c r="D1339" s="7">
        <f>RANK(N1339,(N1339:P1339,Q1339:AE1339))</f>
        <v>3</v>
      </c>
      <c r="E1339" s="7">
        <f>RANK(O1339,(N1339:P1339,Q1339:AE1339))</f>
        <v>1</v>
      </c>
      <c r="F1339" s="7">
        <f>IF(P1339&gt;0,RANK(P1339,(N1339:P1339,Q1339:AE1339)),0)</f>
        <v>2</v>
      </c>
      <c r="G1339" s="1">
        <f t="shared" si="534"/>
        <v>6079</v>
      </c>
      <c r="H1339" s="2">
        <f t="shared" si="523"/>
        <v>0.42573009314377758</v>
      </c>
      <c r="I1339" s="2"/>
      <c r="J1339" s="2">
        <f t="shared" si="535"/>
        <v>0.17711324322431543</v>
      </c>
      <c r="K1339" s="2">
        <f t="shared" si="536"/>
        <v>0.60760557462007148</v>
      </c>
      <c r="L1339" s="2">
        <f t="shared" si="537"/>
        <v>0.18187548147629387</v>
      </c>
      <c r="M1339" s="2">
        <f t="shared" si="538"/>
        <v>3.3405700679319222E-2</v>
      </c>
      <c r="N1339" s="1">
        <v>2529</v>
      </c>
      <c r="O1339" s="1">
        <v>8676</v>
      </c>
      <c r="P1339" s="1">
        <v>2597</v>
      </c>
      <c r="Q1339" s="1">
        <v>225</v>
      </c>
      <c r="R1339" s="1">
        <v>23</v>
      </c>
      <c r="U1339" s="1">
        <v>40</v>
      </c>
      <c r="V1339" s="1">
        <v>115</v>
      </c>
      <c r="W1339" s="1">
        <v>74</v>
      </c>
      <c r="AG1339" s="7">
        <f>IF(Q1339&gt;0,RANK(Q1339,(N1339:P1339,Q1339:AE1339)),0)</f>
        <v>4</v>
      </c>
      <c r="AH1339" s="7">
        <f>IF(R1339&gt;0,RANK(R1339,(N1339:P1339,Q1339:AE1339)),0)</f>
        <v>8</v>
      </c>
      <c r="AI1339" s="7">
        <f>IF(T1339&gt;0,RANK(T1339,(N1339:P1339,Q1339:AE1339)),0)</f>
        <v>0</v>
      </c>
      <c r="AJ1339" s="7">
        <f>IF(S1339&gt;0,RANK(S1339,(N1339:P1339,Q1339:AE1339)),0)</f>
        <v>0</v>
      </c>
      <c r="AK1339" s="2">
        <f t="shared" si="539"/>
        <v>1.575740598081098E-2</v>
      </c>
      <c r="AL1339" s="2">
        <f t="shared" si="540"/>
        <v>1.6107570558162336E-3</v>
      </c>
      <c r="AM1339" s="2">
        <f t="shared" si="541"/>
        <v>0</v>
      </c>
      <c r="AN1339" s="2">
        <f t="shared" si="542"/>
        <v>0</v>
      </c>
      <c r="AP1339" t="s">
        <v>1450</v>
      </c>
      <c r="AQ1339" t="s">
        <v>2580</v>
      </c>
      <c r="AT1339" s="104">
        <v>36</v>
      </c>
      <c r="AU1339" s="102">
        <v>17</v>
      </c>
      <c r="AV1339" s="108">
        <f t="shared" si="543"/>
        <v>36017</v>
      </c>
      <c r="AX1339" s="7" t="s">
        <v>538</v>
      </c>
    </row>
    <row r="1340" spans="1:50" hidden="1" outlineLevel="1">
      <c r="A1340" t="s">
        <v>2057</v>
      </c>
      <c r="B1340" t="s">
        <v>2580</v>
      </c>
      <c r="C1340" s="1">
        <f t="shared" si="533"/>
        <v>22712</v>
      </c>
      <c r="D1340" s="7">
        <f>RANK(N1340,(N1340:P1340,Q1340:AE1340))</f>
        <v>2</v>
      </c>
      <c r="E1340" s="7">
        <f>RANK(O1340,(N1340:P1340,Q1340:AE1340))</f>
        <v>1</v>
      </c>
      <c r="F1340" s="7">
        <f>IF(P1340&gt;0,RANK(P1340,(N1340:P1340,Q1340:AE1340)),0)</f>
        <v>3</v>
      </c>
      <c r="G1340" s="1">
        <f t="shared" si="534"/>
        <v>13608</v>
      </c>
      <c r="H1340" s="2">
        <f t="shared" ref="H1340:H1394" si="544">G1340/C1340</f>
        <v>0.59915463191264529</v>
      </c>
      <c r="I1340" s="2"/>
      <c r="J1340" s="2">
        <f t="shared" si="535"/>
        <v>0.15432370553011623</v>
      </c>
      <c r="K1340" s="2">
        <f t="shared" si="536"/>
        <v>0.75347833744276149</v>
      </c>
      <c r="L1340" s="2">
        <f t="shared" si="537"/>
        <v>6.824586121873899E-2</v>
      </c>
      <c r="M1340" s="2">
        <f t="shared" si="538"/>
        <v>2.3952095808383311E-2</v>
      </c>
      <c r="N1340" s="1">
        <v>3505</v>
      </c>
      <c r="O1340" s="1">
        <v>17113</v>
      </c>
      <c r="P1340" s="1">
        <v>1550</v>
      </c>
      <c r="Q1340" s="1">
        <v>145</v>
      </c>
      <c r="R1340" s="1">
        <v>18</v>
      </c>
      <c r="U1340" s="1">
        <v>100</v>
      </c>
      <c r="V1340" s="1">
        <v>151</v>
      </c>
      <c r="W1340" s="1">
        <v>130</v>
      </c>
      <c r="AG1340" s="7">
        <f>IF(Q1340&gt;0,RANK(Q1340,(N1340:P1340,Q1340:AE1340)),0)</f>
        <v>5</v>
      </c>
      <c r="AH1340" s="7">
        <f>IF(R1340&gt;0,RANK(R1340,(N1340:P1340,Q1340:AE1340)),0)</f>
        <v>8</v>
      </c>
      <c r="AI1340" s="7">
        <f>IF(T1340&gt;0,RANK(T1340,(N1340:P1340,Q1340:AE1340)),0)</f>
        <v>0</v>
      </c>
      <c r="AJ1340" s="7">
        <f>IF(S1340&gt;0,RANK(S1340,(N1340:P1340,Q1340:AE1340)),0)</f>
        <v>0</v>
      </c>
      <c r="AK1340" s="2">
        <f t="shared" si="539"/>
        <v>6.384290243043325E-3</v>
      </c>
      <c r="AL1340" s="2">
        <f t="shared" si="540"/>
        <v>7.9253258189503344E-4</v>
      </c>
      <c r="AM1340" s="2">
        <f t="shared" si="541"/>
        <v>0</v>
      </c>
      <c r="AN1340" s="2">
        <f t="shared" si="542"/>
        <v>0</v>
      </c>
      <c r="AP1340" t="s">
        <v>2057</v>
      </c>
      <c r="AQ1340" t="s">
        <v>2580</v>
      </c>
      <c r="AT1340" s="104">
        <v>36</v>
      </c>
      <c r="AU1340" s="102">
        <v>19</v>
      </c>
      <c r="AV1340" s="108">
        <f t="shared" si="543"/>
        <v>36019</v>
      </c>
      <c r="AX1340" s="7" t="s">
        <v>538</v>
      </c>
    </row>
    <row r="1341" spans="1:50" hidden="1" outlineLevel="1">
      <c r="A1341" t="s">
        <v>635</v>
      </c>
      <c r="B1341" t="s">
        <v>2580</v>
      </c>
      <c r="C1341" s="1">
        <f t="shared" si="533"/>
        <v>22500</v>
      </c>
      <c r="D1341" s="7">
        <f>RANK(N1341,(N1341:P1341,Q1341:AE1341))</f>
        <v>2</v>
      </c>
      <c r="E1341" s="7">
        <f>RANK(O1341,(N1341:P1341,Q1341:AE1341))</f>
        <v>1</v>
      </c>
      <c r="F1341" s="7">
        <f>IF(P1341&gt;0,RANK(P1341,(N1341:P1341,Q1341:AE1341)),0)</f>
        <v>3</v>
      </c>
      <c r="G1341" s="1">
        <f t="shared" si="534"/>
        <v>5541</v>
      </c>
      <c r="H1341" s="2">
        <f t="shared" si="544"/>
        <v>0.24626666666666666</v>
      </c>
      <c r="I1341" s="2"/>
      <c r="J1341" s="2">
        <f t="shared" si="535"/>
        <v>0.28684444444444446</v>
      </c>
      <c r="K1341" s="2">
        <f t="shared" si="536"/>
        <v>0.53311111111111109</v>
      </c>
      <c r="L1341" s="2">
        <f t="shared" si="537"/>
        <v>0.13737777777777777</v>
      </c>
      <c r="M1341" s="2">
        <f t="shared" si="538"/>
        <v>4.2666666666666686E-2</v>
      </c>
      <c r="N1341" s="1">
        <v>6454</v>
      </c>
      <c r="O1341" s="1">
        <v>11995</v>
      </c>
      <c r="P1341" s="1">
        <v>3091</v>
      </c>
      <c r="Q1341" s="1">
        <v>454</v>
      </c>
      <c r="R1341" s="1">
        <v>30</v>
      </c>
      <c r="U1341" s="1">
        <v>82</v>
      </c>
      <c r="V1341" s="1">
        <v>160</v>
      </c>
      <c r="W1341" s="1">
        <v>234</v>
      </c>
      <c r="AG1341" s="7">
        <f>IF(Q1341&gt;0,RANK(Q1341,(N1341:P1341,Q1341:AE1341)),0)</f>
        <v>4</v>
      </c>
      <c r="AH1341" s="7">
        <f>IF(R1341&gt;0,RANK(R1341,(N1341:P1341,Q1341:AE1341)),0)</f>
        <v>8</v>
      </c>
      <c r="AI1341" s="7">
        <f>IF(T1341&gt;0,RANK(T1341,(N1341:P1341,Q1341:AE1341)),0)</f>
        <v>0</v>
      </c>
      <c r="AJ1341" s="7">
        <f>IF(S1341&gt;0,RANK(S1341,(N1341:P1341,Q1341:AE1341)),0)</f>
        <v>0</v>
      </c>
      <c r="AK1341" s="2">
        <f t="shared" si="539"/>
        <v>2.0177777777777777E-2</v>
      </c>
      <c r="AL1341" s="2">
        <f t="shared" si="540"/>
        <v>1.3333333333333333E-3</v>
      </c>
      <c r="AM1341" s="2">
        <f t="shared" si="541"/>
        <v>0</v>
      </c>
      <c r="AN1341" s="2">
        <f t="shared" si="542"/>
        <v>0</v>
      </c>
      <c r="AP1341" t="s">
        <v>635</v>
      </c>
      <c r="AQ1341" t="s">
        <v>2580</v>
      </c>
      <c r="AT1341" s="104">
        <v>36</v>
      </c>
      <c r="AU1341" s="102">
        <v>21</v>
      </c>
      <c r="AV1341" s="108">
        <f t="shared" si="543"/>
        <v>36021</v>
      </c>
      <c r="AX1341" s="7" t="s">
        <v>538</v>
      </c>
    </row>
    <row r="1342" spans="1:50" hidden="1" outlineLevel="1">
      <c r="A1342" t="s">
        <v>1451</v>
      </c>
      <c r="B1342" t="s">
        <v>2580</v>
      </c>
      <c r="C1342" s="1">
        <f t="shared" si="533"/>
        <v>14205</v>
      </c>
      <c r="D1342" s="7">
        <f>RANK(N1342,(N1342:P1342,Q1342:AE1342))</f>
        <v>2</v>
      </c>
      <c r="E1342" s="7">
        <f>RANK(O1342,(N1342:P1342,Q1342:AE1342))</f>
        <v>1</v>
      </c>
      <c r="F1342" s="7">
        <f>IF(P1342&gt;0,RANK(P1342,(N1342:P1342,Q1342:AE1342)),0)</f>
        <v>3</v>
      </c>
      <c r="G1342" s="1">
        <f t="shared" si="534"/>
        <v>4329</v>
      </c>
      <c r="H1342" s="2">
        <f t="shared" si="544"/>
        <v>0.30475184794086591</v>
      </c>
      <c r="I1342" s="2"/>
      <c r="J1342" s="2">
        <f t="shared" si="535"/>
        <v>0.24794086589229145</v>
      </c>
      <c r="K1342" s="2">
        <f t="shared" si="536"/>
        <v>0.55269271383315732</v>
      </c>
      <c r="L1342" s="2">
        <f t="shared" si="537"/>
        <v>0.16846180922210488</v>
      </c>
      <c r="M1342" s="2">
        <f t="shared" si="538"/>
        <v>3.0904611052446324E-2</v>
      </c>
      <c r="N1342" s="1">
        <v>3522</v>
      </c>
      <c r="O1342" s="1">
        <v>7851</v>
      </c>
      <c r="P1342" s="1">
        <v>2393</v>
      </c>
      <c r="Q1342" s="1">
        <v>208</v>
      </c>
      <c r="R1342" s="1">
        <v>11</v>
      </c>
      <c r="U1342" s="1">
        <v>35</v>
      </c>
      <c r="V1342" s="1">
        <v>116</v>
      </c>
      <c r="W1342" s="1">
        <v>69</v>
      </c>
      <c r="AG1342" s="7">
        <f>IF(Q1342&gt;0,RANK(Q1342,(N1342:P1342,Q1342:AE1342)),0)</f>
        <v>4</v>
      </c>
      <c r="AH1342" s="7">
        <f>IF(R1342&gt;0,RANK(R1342,(N1342:P1342,Q1342:AE1342)),0)</f>
        <v>8</v>
      </c>
      <c r="AI1342" s="7">
        <f>IF(T1342&gt;0,RANK(T1342,(N1342:P1342,Q1342:AE1342)),0)</f>
        <v>0</v>
      </c>
      <c r="AJ1342" s="7">
        <f>IF(S1342&gt;0,RANK(S1342,(N1342:P1342,Q1342:AE1342)),0)</f>
        <v>0</v>
      </c>
      <c r="AK1342" s="2">
        <f t="shared" si="539"/>
        <v>1.4642731432594158E-2</v>
      </c>
      <c r="AL1342" s="2">
        <f t="shared" si="540"/>
        <v>7.7437521999296026E-4</v>
      </c>
      <c r="AM1342" s="2">
        <f t="shared" si="541"/>
        <v>0</v>
      </c>
      <c r="AN1342" s="2">
        <f t="shared" si="542"/>
        <v>0</v>
      </c>
      <c r="AP1342" t="s">
        <v>1451</v>
      </c>
      <c r="AQ1342" t="s">
        <v>2580</v>
      </c>
      <c r="AT1342" s="104">
        <v>36</v>
      </c>
      <c r="AU1342" s="102">
        <v>23</v>
      </c>
      <c r="AV1342" s="108">
        <f t="shared" si="543"/>
        <v>36023</v>
      </c>
      <c r="AX1342" s="7" t="s">
        <v>538</v>
      </c>
    </row>
    <row r="1343" spans="1:50" hidden="1" outlineLevel="1">
      <c r="A1343" t="s">
        <v>629</v>
      </c>
      <c r="B1343" t="s">
        <v>2580</v>
      </c>
      <c r="C1343" s="1">
        <f t="shared" si="533"/>
        <v>14912</v>
      </c>
      <c r="D1343" s="7">
        <f>RANK(N1343,(N1343:P1343,Q1343:AE1343))</f>
        <v>2</v>
      </c>
      <c r="E1343" s="7">
        <f>RANK(O1343,(N1343:P1343,Q1343:AE1343))</f>
        <v>1</v>
      </c>
      <c r="F1343" s="7">
        <f>IF(P1343&gt;0,RANK(P1343,(N1343:P1343,Q1343:AE1343)),0)</f>
        <v>3</v>
      </c>
      <c r="G1343" s="1">
        <f t="shared" si="534"/>
        <v>6261</v>
      </c>
      <c r="H1343" s="2">
        <f t="shared" si="544"/>
        <v>0.4198631974248927</v>
      </c>
      <c r="I1343" s="2"/>
      <c r="J1343" s="2">
        <f t="shared" si="535"/>
        <v>0.19299892703862662</v>
      </c>
      <c r="K1343" s="2">
        <f t="shared" si="536"/>
        <v>0.61286212446351929</v>
      </c>
      <c r="L1343" s="2">
        <f t="shared" si="537"/>
        <v>0.15557939914163091</v>
      </c>
      <c r="M1343" s="2">
        <f t="shared" si="538"/>
        <v>3.8559549356223161E-2</v>
      </c>
      <c r="N1343" s="1">
        <v>2878</v>
      </c>
      <c r="O1343" s="1">
        <v>9139</v>
      </c>
      <c r="P1343" s="1">
        <v>2320</v>
      </c>
      <c r="Q1343" s="1">
        <v>220</v>
      </c>
      <c r="R1343" s="1">
        <v>24</v>
      </c>
      <c r="U1343" s="1">
        <v>54</v>
      </c>
      <c r="V1343" s="1">
        <v>134</v>
      </c>
      <c r="W1343" s="1">
        <v>143</v>
      </c>
      <c r="AG1343" s="7">
        <f>IF(Q1343&gt;0,RANK(Q1343,(N1343:P1343,Q1343:AE1343)),0)</f>
        <v>4</v>
      </c>
      <c r="AH1343" s="7">
        <f>IF(R1343&gt;0,RANK(R1343,(N1343:P1343,Q1343:AE1343)),0)</f>
        <v>8</v>
      </c>
      <c r="AI1343" s="7">
        <f>IF(T1343&gt;0,RANK(T1343,(N1343:P1343,Q1343:AE1343)),0)</f>
        <v>0</v>
      </c>
      <c r="AJ1343" s="7">
        <f>IF(S1343&gt;0,RANK(S1343,(N1343:P1343,Q1343:AE1343)),0)</f>
        <v>0</v>
      </c>
      <c r="AK1343" s="2">
        <f t="shared" si="539"/>
        <v>1.4753218884120171E-2</v>
      </c>
      <c r="AL1343" s="2">
        <f t="shared" si="540"/>
        <v>1.6094420600858369E-3</v>
      </c>
      <c r="AM1343" s="2">
        <f t="shared" si="541"/>
        <v>0</v>
      </c>
      <c r="AN1343" s="2">
        <f t="shared" si="542"/>
        <v>0</v>
      </c>
      <c r="AP1343" t="s">
        <v>629</v>
      </c>
      <c r="AQ1343" t="s">
        <v>2580</v>
      </c>
      <c r="AT1343" s="104">
        <v>36</v>
      </c>
      <c r="AU1343" s="102">
        <v>25</v>
      </c>
      <c r="AV1343" s="108">
        <f t="shared" si="543"/>
        <v>36025</v>
      </c>
      <c r="AX1343" s="7" t="s">
        <v>538</v>
      </c>
    </row>
    <row r="1344" spans="1:50" hidden="1" outlineLevel="1">
      <c r="A1344" t="s">
        <v>2354</v>
      </c>
      <c r="B1344" t="s">
        <v>2580</v>
      </c>
      <c r="C1344" s="1">
        <f t="shared" si="533"/>
        <v>76025</v>
      </c>
      <c r="D1344" s="7">
        <f>RANK(N1344,(N1344:P1344,Q1344:AE1344))</f>
        <v>2</v>
      </c>
      <c r="E1344" s="7">
        <f>RANK(O1344,(N1344:P1344,Q1344:AE1344))</f>
        <v>1</v>
      </c>
      <c r="F1344" s="7">
        <f>IF(P1344&gt;0,RANK(P1344,(N1344:P1344,Q1344:AE1344)),0)</f>
        <v>3</v>
      </c>
      <c r="G1344" s="1">
        <f t="shared" si="534"/>
        <v>25683</v>
      </c>
      <c r="H1344" s="2">
        <f t="shared" si="544"/>
        <v>0.33782308451167381</v>
      </c>
      <c r="I1344" s="2"/>
      <c r="J1344" s="2">
        <f t="shared" si="535"/>
        <v>0.24473528444590595</v>
      </c>
      <c r="K1344" s="2">
        <f t="shared" si="536"/>
        <v>0.58255836895757973</v>
      </c>
      <c r="L1344" s="2">
        <f t="shared" si="537"/>
        <v>0.14036172311739559</v>
      </c>
      <c r="M1344" s="2">
        <f t="shared" si="538"/>
        <v>3.2344623479118706E-2</v>
      </c>
      <c r="N1344" s="1">
        <v>18606</v>
      </c>
      <c r="O1344" s="1">
        <v>44289</v>
      </c>
      <c r="P1344" s="1">
        <v>10671</v>
      </c>
      <c r="Q1344" s="1">
        <v>729</v>
      </c>
      <c r="R1344" s="1">
        <v>78</v>
      </c>
      <c r="U1344" s="1">
        <v>176</v>
      </c>
      <c r="V1344" s="1">
        <v>1015</v>
      </c>
      <c r="W1344" s="1">
        <v>461</v>
      </c>
      <c r="AG1344" s="7">
        <f>IF(Q1344&gt;0,RANK(Q1344,(N1344:P1344,Q1344:AE1344)),0)</f>
        <v>5</v>
      </c>
      <c r="AH1344" s="7">
        <f>IF(R1344&gt;0,RANK(R1344,(N1344:P1344,Q1344:AE1344)),0)</f>
        <v>8</v>
      </c>
      <c r="AI1344" s="7">
        <f>IF(T1344&gt;0,RANK(T1344,(N1344:P1344,Q1344:AE1344)),0)</f>
        <v>0</v>
      </c>
      <c r="AJ1344" s="7">
        <f>IF(S1344&gt;0,RANK(S1344,(N1344:P1344,Q1344:AE1344)),0)</f>
        <v>0</v>
      </c>
      <c r="AK1344" s="2">
        <f t="shared" si="539"/>
        <v>9.5889510029595528E-3</v>
      </c>
      <c r="AL1344" s="2">
        <f t="shared" si="540"/>
        <v>1.0259782966129563E-3</v>
      </c>
      <c r="AM1344" s="2">
        <f t="shared" si="541"/>
        <v>0</v>
      </c>
      <c r="AN1344" s="2">
        <f t="shared" si="542"/>
        <v>0</v>
      </c>
      <c r="AP1344" t="s">
        <v>2354</v>
      </c>
      <c r="AQ1344" t="s">
        <v>2580</v>
      </c>
      <c r="AT1344" s="104">
        <v>36</v>
      </c>
      <c r="AU1344" s="102">
        <v>27</v>
      </c>
      <c r="AV1344" s="108">
        <f t="shared" si="543"/>
        <v>36027</v>
      </c>
      <c r="AX1344" s="7" t="s">
        <v>538</v>
      </c>
    </row>
    <row r="1345" spans="1:50" hidden="1" outlineLevel="1">
      <c r="A1345" t="s">
        <v>1158</v>
      </c>
      <c r="B1345" t="s">
        <v>2580</v>
      </c>
      <c r="C1345" s="1">
        <f t="shared" si="533"/>
        <v>293966</v>
      </c>
      <c r="D1345" s="7">
        <f>RANK(N1345,(N1345:P1345,Q1345:AE1345))</f>
        <v>2</v>
      </c>
      <c r="E1345" s="7">
        <f>RANK(O1345,(N1345:P1345,Q1345:AE1345))</f>
        <v>1</v>
      </c>
      <c r="F1345" s="7">
        <f>IF(P1345&gt;0,RANK(P1345,(N1345:P1345,Q1345:AE1345)),0)</f>
        <v>3</v>
      </c>
      <c r="G1345" s="1">
        <f t="shared" si="534"/>
        <v>45017</v>
      </c>
      <c r="H1345" s="2">
        <f t="shared" si="544"/>
        <v>0.1531367573120701</v>
      </c>
      <c r="I1345" s="2"/>
      <c r="J1345" s="2">
        <f t="shared" si="535"/>
        <v>0.29037371668832451</v>
      </c>
      <c r="K1345" s="2">
        <f t="shared" si="536"/>
        <v>0.44351047400039462</v>
      </c>
      <c r="L1345" s="2">
        <f t="shared" si="537"/>
        <v>0.23370729948361374</v>
      </c>
      <c r="M1345" s="2">
        <f t="shared" si="538"/>
        <v>3.2408509827667187E-2</v>
      </c>
      <c r="N1345" s="1">
        <v>85360</v>
      </c>
      <c r="O1345" s="1">
        <v>130377</v>
      </c>
      <c r="P1345" s="1">
        <v>68702</v>
      </c>
      <c r="Q1345" s="1">
        <v>1831</v>
      </c>
      <c r="R1345" s="1">
        <v>352</v>
      </c>
      <c r="U1345" s="1">
        <v>919</v>
      </c>
      <c r="V1345" s="1">
        <v>4791</v>
      </c>
      <c r="W1345" s="1">
        <v>1634</v>
      </c>
      <c r="AG1345" s="7">
        <f>IF(Q1345&gt;0,RANK(Q1345,(N1345:P1345,Q1345:AE1345)),0)</f>
        <v>5</v>
      </c>
      <c r="AH1345" s="7">
        <f>IF(R1345&gt;0,RANK(R1345,(N1345:P1345,Q1345:AE1345)),0)</f>
        <v>8</v>
      </c>
      <c r="AI1345" s="7">
        <f>IF(T1345&gt;0,RANK(T1345,(N1345:P1345,Q1345:AE1345)),0)</f>
        <v>0</v>
      </c>
      <c r="AJ1345" s="7">
        <f>IF(S1345&gt;0,RANK(S1345,(N1345:P1345,Q1345:AE1345)),0)</f>
        <v>0</v>
      </c>
      <c r="AK1345" s="2">
        <f t="shared" si="539"/>
        <v>6.2286114720750017E-3</v>
      </c>
      <c r="AL1345" s="2">
        <f t="shared" si="540"/>
        <v>1.1974173884054618E-3</v>
      </c>
      <c r="AM1345" s="2">
        <f t="shared" si="541"/>
        <v>0</v>
      </c>
      <c r="AN1345" s="2">
        <f t="shared" si="542"/>
        <v>0</v>
      </c>
      <c r="AP1345" t="s">
        <v>1158</v>
      </c>
      <c r="AQ1345" t="s">
        <v>2580</v>
      </c>
      <c r="AT1345" s="104">
        <v>36</v>
      </c>
      <c r="AU1345" s="102">
        <v>29</v>
      </c>
      <c r="AV1345" s="108">
        <f t="shared" si="543"/>
        <v>36029</v>
      </c>
      <c r="AX1345" s="7" t="s">
        <v>538</v>
      </c>
    </row>
    <row r="1346" spans="1:50" hidden="1" outlineLevel="1">
      <c r="A1346" t="s">
        <v>1819</v>
      </c>
      <c r="B1346" t="s">
        <v>2580</v>
      </c>
      <c r="C1346" s="1">
        <f t="shared" si="533"/>
        <v>13907</v>
      </c>
      <c r="D1346" s="7">
        <f>RANK(N1346,(N1346:P1346,Q1346:AE1346))</f>
        <v>2</v>
      </c>
      <c r="E1346" s="7">
        <f>RANK(O1346,(N1346:P1346,Q1346:AE1346))</f>
        <v>1</v>
      </c>
      <c r="F1346" s="7">
        <f>IF(P1346&gt;0,RANK(P1346,(N1346:P1346,Q1346:AE1346)),0)</f>
        <v>3</v>
      </c>
      <c r="G1346" s="1">
        <f t="shared" si="534"/>
        <v>8756</v>
      </c>
      <c r="H1346" s="2">
        <f t="shared" si="544"/>
        <v>0.62961098727259657</v>
      </c>
      <c r="I1346" s="2"/>
      <c r="J1346" s="2">
        <f t="shared" si="535"/>
        <v>0.12899978428129719</v>
      </c>
      <c r="K1346" s="2">
        <f t="shared" si="536"/>
        <v>0.75861077155389367</v>
      </c>
      <c r="L1346" s="2">
        <f t="shared" si="537"/>
        <v>8.5065075142014807E-2</v>
      </c>
      <c r="M1346" s="2">
        <f t="shared" si="538"/>
        <v>2.7324369022794309E-2</v>
      </c>
      <c r="N1346" s="1">
        <v>1794</v>
      </c>
      <c r="O1346" s="1">
        <v>10550</v>
      </c>
      <c r="P1346" s="1">
        <v>1183</v>
      </c>
      <c r="Q1346" s="1">
        <v>108</v>
      </c>
      <c r="R1346" s="1">
        <v>99</v>
      </c>
      <c r="U1346" s="1">
        <v>56</v>
      </c>
      <c r="V1346" s="1">
        <v>103</v>
      </c>
      <c r="W1346" s="1">
        <v>14</v>
      </c>
      <c r="AG1346" s="7">
        <f>IF(Q1346&gt;0,RANK(Q1346,(N1346:P1346,Q1346:AE1346)),0)</f>
        <v>4</v>
      </c>
      <c r="AH1346" s="7">
        <f>IF(R1346&gt;0,RANK(R1346,(N1346:P1346,Q1346:AE1346)),0)</f>
        <v>6</v>
      </c>
      <c r="AI1346" s="7">
        <f>IF(T1346&gt;0,RANK(T1346,(N1346:P1346,Q1346:AE1346)),0)</f>
        <v>0</v>
      </c>
      <c r="AJ1346" s="7">
        <f>IF(S1346&gt;0,RANK(S1346,(N1346:P1346,Q1346:AE1346)),0)</f>
        <v>0</v>
      </c>
      <c r="AK1346" s="2">
        <f t="shared" si="539"/>
        <v>7.7658733012152155E-3</v>
      </c>
      <c r="AL1346" s="2">
        <f t="shared" si="540"/>
        <v>7.1187171927806145E-3</v>
      </c>
      <c r="AM1346" s="2">
        <f t="shared" si="541"/>
        <v>0</v>
      </c>
      <c r="AN1346" s="2">
        <f t="shared" si="542"/>
        <v>0</v>
      </c>
      <c r="AP1346" t="s">
        <v>1819</v>
      </c>
      <c r="AQ1346" t="s">
        <v>2580</v>
      </c>
      <c r="AT1346" s="104">
        <v>36</v>
      </c>
      <c r="AU1346" s="102">
        <v>31</v>
      </c>
      <c r="AV1346" s="108">
        <f t="shared" si="543"/>
        <v>36031</v>
      </c>
      <c r="AX1346" s="7" t="s">
        <v>538</v>
      </c>
    </row>
    <row r="1347" spans="1:50" hidden="1" outlineLevel="1">
      <c r="A1347" t="s">
        <v>957</v>
      </c>
      <c r="B1347" t="s">
        <v>2580</v>
      </c>
      <c r="C1347" s="1">
        <f t="shared" si="533"/>
        <v>11943</v>
      </c>
      <c r="D1347" s="7">
        <f>RANK(N1347,(N1347:P1347,Q1347:AE1347))</f>
        <v>2</v>
      </c>
      <c r="E1347" s="7">
        <f>RANK(O1347,(N1347:P1347,Q1347:AE1347))</f>
        <v>1</v>
      </c>
      <c r="F1347" s="7">
        <f>IF(P1347&gt;0,RANK(P1347,(N1347:P1347,Q1347:AE1347)),0)</f>
        <v>3</v>
      </c>
      <c r="G1347" s="1">
        <f t="shared" si="534"/>
        <v>6619</v>
      </c>
      <c r="H1347" s="2">
        <f t="shared" si="544"/>
        <v>0.55421585866197776</v>
      </c>
      <c r="I1347" s="2"/>
      <c r="J1347" s="2">
        <f t="shared" si="535"/>
        <v>0.16821569119986604</v>
      </c>
      <c r="K1347" s="2">
        <f t="shared" si="536"/>
        <v>0.72243154986184377</v>
      </c>
      <c r="L1347" s="2">
        <f t="shared" si="537"/>
        <v>8.3144938457673956E-2</v>
      </c>
      <c r="M1347" s="2">
        <f t="shared" si="538"/>
        <v>2.6207820480616262E-2</v>
      </c>
      <c r="N1347" s="1">
        <v>2009</v>
      </c>
      <c r="O1347" s="1">
        <v>8628</v>
      </c>
      <c r="P1347" s="1">
        <v>993</v>
      </c>
      <c r="Q1347" s="1">
        <v>86</v>
      </c>
      <c r="R1347" s="1">
        <v>10</v>
      </c>
      <c r="U1347" s="1">
        <v>56</v>
      </c>
      <c r="V1347" s="1">
        <v>105</v>
      </c>
      <c r="W1347" s="1">
        <v>56</v>
      </c>
      <c r="AG1347" s="7">
        <f>IF(Q1347&gt;0,RANK(Q1347,(N1347:P1347,Q1347:AE1347)),0)</f>
        <v>5</v>
      </c>
      <c r="AH1347" s="7">
        <f>IF(R1347&gt;0,RANK(R1347,(N1347:P1347,Q1347:AE1347)),0)</f>
        <v>8</v>
      </c>
      <c r="AI1347" s="7">
        <f>IF(T1347&gt;0,RANK(T1347,(N1347:P1347,Q1347:AE1347)),0)</f>
        <v>0</v>
      </c>
      <c r="AJ1347" s="7">
        <f>IF(S1347&gt;0,RANK(S1347,(N1347:P1347,Q1347:AE1347)),0)</f>
        <v>0</v>
      </c>
      <c r="AK1347" s="2">
        <f t="shared" si="539"/>
        <v>7.2008708029808258E-3</v>
      </c>
      <c r="AL1347" s="2">
        <f t="shared" si="540"/>
        <v>8.373105584861425E-4</v>
      </c>
      <c r="AM1347" s="2">
        <f t="shared" si="541"/>
        <v>0</v>
      </c>
      <c r="AN1347" s="2">
        <f t="shared" si="542"/>
        <v>0</v>
      </c>
      <c r="AP1347" t="s">
        <v>957</v>
      </c>
      <c r="AQ1347" t="s">
        <v>2580</v>
      </c>
      <c r="AT1347" s="104">
        <v>36</v>
      </c>
      <c r="AU1347" s="102">
        <v>33</v>
      </c>
      <c r="AV1347" s="108">
        <f t="shared" si="543"/>
        <v>36033</v>
      </c>
      <c r="AX1347" s="7" t="s">
        <v>538</v>
      </c>
    </row>
    <row r="1348" spans="1:50" hidden="1" outlineLevel="1">
      <c r="A1348" t="s">
        <v>535</v>
      </c>
      <c r="B1348" t="s">
        <v>2580</v>
      </c>
      <c r="C1348" s="1">
        <f t="shared" si="533"/>
        <v>15735</v>
      </c>
      <c r="D1348" s="7">
        <f>RANK(N1348,(N1348:P1348,Q1348:AE1348))</f>
        <v>3</v>
      </c>
      <c r="E1348" s="7">
        <f>RANK(O1348,(N1348:P1348,Q1348:AE1348))</f>
        <v>1</v>
      </c>
      <c r="F1348" s="7">
        <f>IF(P1348&gt;0,RANK(P1348,(N1348:P1348,Q1348:AE1348)),0)</f>
        <v>2</v>
      </c>
      <c r="G1348" s="1">
        <f t="shared" si="534"/>
        <v>5711</v>
      </c>
      <c r="H1348" s="2">
        <f t="shared" si="544"/>
        <v>0.36294884016523671</v>
      </c>
      <c r="I1348" s="2"/>
      <c r="J1348" s="2">
        <f t="shared" si="535"/>
        <v>0.19415316174134095</v>
      </c>
      <c r="K1348" s="2">
        <f t="shared" si="536"/>
        <v>0.5727359389895138</v>
      </c>
      <c r="L1348" s="2">
        <f t="shared" si="537"/>
        <v>0.2097870988242771</v>
      </c>
      <c r="M1348" s="2">
        <f t="shared" si="538"/>
        <v>2.3323800444868092E-2</v>
      </c>
      <c r="N1348" s="1">
        <v>3055</v>
      </c>
      <c r="O1348" s="1">
        <v>9012</v>
      </c>
      <c r="P1348" s="1">
        <v>3301</v>
      </c>
      <c r="Q1348" s="1">
        <v>61</v>
      </c>
      <c r="R1348" s="1">
        <v>19</v>
      </c>
      <c r="U1348" s="1">
        <v>49</v>
      </c>
      <c r="V1348" s="1">
        <v>146</v>
      </c>
      <c r="W1348" s="1">
        <v>92</v>
      </c>
      <c r="AG1348" s="7">
        <f>IF(Q1348&gt;0,RANK(Q1348,(N1348:P1348,Q1348:AE1348)),0)</f>
        <v>6</v>
      </c>
      <c r="AH1348" s="7">
        <f>IF(R1348&gt;0,RANK(R1348,(N1348:P1348,Q1348:AE1348)),0)</f>
        <v>8</v>
      </c>
      <c r="AI1348" s="7">
        <f>IF(T1348&gt;0,RANK(T1348,(N1348:P1348,Q1348:AE1348)),0)</f>
        <v>0</v>
      </c>
      <c r="AJ1348" s="7">
        <f>IF(S1348&gt;0,RANK(S1348,(N1348:P1348,Q1348:AE1348)),0)</f>
        <v>0</v>
      </c>
      <c r="AK1348" s="2">
        <f t="shared" si="539"/>
        <v>3.8767079758500159E-3</v>
      </c>
      <c r="AL1348" s="2">
        <f t="shared" si="540"/>
        <v>1.2074992055926279E-3</v>
      </c>
      <c r="AM1348" s="2">
        <f t="shared" si="541"/>
        <v>0</v>
      </c>
      <c r="AN1348" s="2">
        <f t="shared" si="542"/>
        <v>0</v>
      </c>
      <c r="AP1348" t="s">
        <v>535</v>
      </c>
      <c r="AQ1348" t="s">
        <v>2580</v>
      </c>
      <c r="AT1348" s="104">
        <v>36</v>
      </c>
      <c r="AU1348" s="102">
        <v>35</v>
      </c>
      <c r="AV1348" s="108">
        <f t="shared" si="543"/>
        <v>36035</v>
      </c>
      <c r="AX1348" s="7" t="s">
        <v>538</v>
      </c>
    </row>
    <row r="1349" spans="1:50" hidden="1" outlineLevel="1">
      <c r="A1349" t="s">
        <v>2939</v>
      </c>
      <c r="B1349" t="s">
        <v>2580</v>
      </c>
      <c r="C1349" s="1">
        <f t="shared" si="533"/>
        <v>17997</v>
      </c>
      <c r="D1349" s="7">
        <f>RANK(N1349,(N1349:P1349,Q1349:AE1349))</f>
        <v>3</v>
      </c>
      <c r="E1349" s="7">
        <f>RANK(O1349,(N1349:P1349,Q1349:AE1349))</f>
        <v>1</v>
      </c>
      <c r="F1349" s="7">
        <f>IF(P1349&gt;0,RANK(P1349,(N1349:P1349,Q1349:AE1349)),0)</f>
        <v>2</v>
      </c>
      <c r="G1349" s="1">
        <f t="shared" si="534"/>
        <v>4186</v>
      </c>
      <c r="H1349" s="2">
        <f t="shared" si="544"/>
        <v>0.23259432127576818</v>
      </c>
      <c r="I1349" s="2"/>
      <c r="J1349" s="2">
        <f t="shared" si="535"/>
        <v>0.14185697616269377</v>
      </c>
      <c r="K1349" s="2">
        <f t="shared" si="536"/>
        <v>0.53275545924320722</v>
      </c>
      <c r="L1349" s="2">
        <f t="shared" si="537"/>
        <v>0.30016113796743904</v>
      </c>
      <c r="M1349" s="2">
        <f t="shared" si="538"/>
        <v>2.522642662665997E-2</v>
      </c>
      <c r="N1349" s="1">
        <v>2553</v>
      </c>
      <c r="O1349" s="1">
        <v>9588</v>
      </c>
      <c r="P1349" s="1">
        <v>5402</v>
      </c>
      <c r="Q1349" s="1">
        <v>81</v>
      </c>
      <c r="R1349" s="1">
        <v>22</v>
      </c>
      <c r="U1349" s="1">
        <v>42</v>
      </c>
      <c r="V1349" s="1">
        <v>223</v>
      </c>
      <c r="W1349" s="1">
        <v>86</v>
      </c>
      <c r="AG1349" s="7">
        <f>IF(Q1349&gt;0,RANK(Q1349,(N1349:P1349,Q1349:AE1349)),0)</f>
        <v>6</v>
      </c>
      <c r="AH1349" s="7">
        <f>IF(R1349&gt;0,RANK(R1349,(N1349:P1349,Q1349:AE1349)),0)</f>
        <v>8</v>
      </c>
      <c r="AI1349" s="7">
        <f>IF(T1349&gt;0,RANK(T1349,(N1349:P1349,Q1349:AE1349)),0)</f>
        <v>0</v>
      </c>
      <c r="AJ1349" s="7">
        <f>IF(S1349&gt;0,RANK(S1349,(N1349:P1349,Q1349:AE1349)),0)</f>
        <v>0</v>
      </c>
      <c r="AK1349" s="2">
        <f t="shared" si="539"/>
        <v>4.500750125020837E-3</v>
      </c>
      <c r="AL1349" s="2">
        <f t="shared" si="540"/>
        <v>1.2224259598822027E-3</v>
      </c>
      <c r="AM1349" s="2">
        <f t="shared" si="541"/>
        <v>0</v>
      </c>
      <c r="AN1349" s="2">
        <f t="shared" si="542"/>
        <v>0</v>
      </c>
      <c r="AP1349" t="s">
        <v>2939</v>
      </c>
      <c r="AQ1349" t="s">
        <v>2580</v>
      </c>
      <c r="AT1349" s="104">
        <v>36</v>
      </c>
      <c r="AU1349" s="102">
        <v>37</v>
      </c>
      <c r="AV1349" s="108">
        <f t="shared" si="543"/>
        <v>36037</v>
      </c>
      <c r="AX1349" s="7" t="s">
        <v>538</v>
      </c>
    </row>
    <row r="1350" spans="1:50" hidden="1" outlineLevel="1">
      <c r="A1350" t="s">
        <v>1193</v>
      </c>
      <c r="B1350" t="s">
        <v>2580</v>
      </c>
      <c r="C1350" s="1">
        <f t="shared" si="533"/>
        <v>15800</v>
      </c>
      <c r="D1350" s="7">
        <f>RANK(N1350,(N1350:P1350,Q1350:AE1350))</f>
        <v>2</v>
      </c>
      <c r="E1350" s="7">
        <f>RANK(O1350,(N1350:P1350,Q1350:AE1350))</f>
        <v>1</v>
      </c>
      <c r="F1350" s="7">
        <f>IF(P1350&gt;0,RANK(P1350,(N1350:P1350,Q1350:AE1350)),0)</f>
        <v>3</v>
      </c>
      <c r="G1350" s="1">
        <f t="shared" si="534"/>
        <v>6082</v>
      </c>
      <c r="H1350" s="2">
        <f t="shared" si="544"/>
        <v>0.38493670886075948</v>
      </c>
      <c r="I1350" s="2"/>
      <c r="J1350" s="2">
        <f t="shared" si="535"/>
        <v>0.20765822784810126</v>
      </c>
      <c r="K1350" s="2">
        <f t="shared" si="536"/>
        <v>0.59259493670886076</v>
      </c>
      <c r="L1350" s="2">
        <f t="shared" si="537"/>
        <v>0.16613924050632911</v>
      </c>
      <c r="M1350" s="2">
        <f t="shared" si="538"/>
        <v>3.360759493670884E-2</v>
      </c>
      <c r="N1350" s="1">
        <v>3281</v>
      </c>
      <c r="O1350" s="1">
        <v>9363</v>
      </c>
      <c r="P1350" s="1">
        <v>2625</v>
      </c>
      <c r="Q1350" s="1">
        <v>129</v>
      </c>
      <c r="R1350" s="1">
        <v>14</v>
      </c>
      <c r="U1350" s="1">
        <v>38</v>
      </c>
      <c r="V1350" s="1">
        <v>186</v>
      </c>
      <c r="W1350" s="1">
        <v>164</v>
      </c>
      <c r="AG1350" s="7">
        <f>IF(Q1350&gt;0,RANK(Q1350,(N1350:P1350,Q1350:AE1350)),0)</f>
        <v>6</v>
      </c>
      <c r="AH1350" s="7">
        <f>IF(R1350&gt;0,RANK(R1350,(N1350:P1350,Q1350:AE1350)),0)</f>
        <v>8</v>
      </c>
      <c r="AI1350" s="7">
        <f>IF(T1350&gt;0,RANK(T1350,(N1350:P1350,Q1350:AE1350)),0)</f>
        <v>0</v>
      </c>
      <c r="AJ1350" s="7">
        <f>IF(S1350&gt;0,RANK(S1350,(N1350:P1350,Q1350:AE1350)),0)</f>
        <v>0</v>
      </c>
      <c r="AK1350" s="2">
        <f t="shared" si="539"/>
        <v>8.1645569620253169E-3</v>
      </c>
      <c r="AL1350" s="2">
        <f t="shared" si="540"/>
        <v>8.8607594936708858E-4</v>
      </c>
      <c r="AM1350" s="2">
        <f t="shared" si="541"/>
        <v>0</v>
      </c>
      <c r="AN1350" s="2">
        <f t="shared" si="542"/>
        <v>0</v>
      </c>
      <c r="AP1350" t="s">
        <v>1193</v>
      </c>
      <c r="AQ1350" t="s">
        <v>2580</v>
      </c>
      <c r="AT1350" s="104">
        <v>36</v>
      </c>
      <c r="AU1350" s="102">
        <v>39</v>
      </c>
      <c r="AV1350" s="108">
        <f t="shared" si="543"/>
        <v>36039</v>
      </c>
      <c r="AX1350" s="7" t="s">
        <v>538</v>
      </c>
    </row>
    <row r="1351" spans="1:50" hidden="1" outlineLevel="1">
      <c r="A1351" t="s">
        <v>466</v>
      </c>
      <c r="B1351" t="s">
        <v>2580</v>
      </c>
      <c r="C1351" s="1">
        <f t="shared" si="533"/>
        <v>2849</v>
      </c>
      <c r="D1351" s="7">
        <f>RANK(N1351,(N1351:P1351,Q1351:AE1351))</f>
        <v>2</v>
      </c>
      <c r="E1351" s="7">
        <f>RANK(O1351,(N1351:P1351,Q1351:AE1351))</f>
        <v>1</v>
      </c>
      <c r="F1351" s="7">
        <f>IF(P1351&gt;0,RANK(P1351,(N1351:P1351,Q1351:AE1351)),0)</f>
        <v>3</v>
      </c>
      <c r="G1351" s="1">
        <f t="shared" si="534"/>
        <v>1190</v>
      </c>
      <c r="H1351" s="2">
        <f t="shared" si="544"/>
        <v>0.4176904176904177</v>
      </c>
      <c r="I1351" s="2"/>
      <c r="J1351" s="2">
        <f t="shared" si="535"/>
        <v>0.19305019305019305</v>
      </c>
      <c r="K1351" s="2">
        <f t="shared" si="536"/>
        <v>0.6107406107406107</v>
      </c>
      <c r="L1351" s="2">
        <f t="shared" si="537"/>
        <v>0.16953316953316952</v>
      </c>
      <c r="M1351" s="2">
        <f t="shared" si="538"/>
        <v>2.6676026676026671E-2</v>
      </c>
      <c r="N1351" s="1">
        <v>550</v>
      </c>
      <c r="O1351" s="1">
        <v>1740</v>
      </c>
      <c r="P1351" s="1">
        <v>483</v>
      </c>
      <c r="Q1351" s="1">
        <v>8</v>
      </c>
      <c r="R1351" s="1">
        <v>2</v>
      </c>
      <c r="U1351" s="1">
        <v>7</v>
      </c>
      <c r="V1351" s="1">
        <v>32</v>
      </c>
      <c r="W1351" s="1">
        <v>27</v>
      </c>
      <c r="AG1351" s="7">
        <f>IF(Q1351&gt;0,RANK(Q1351,(N1351:P1351,Q1351:AE1351)),0)</f>
        <v>6</v>
      </c>
      <c r="AH1351" s="7">
        <f>IF(R1351&gt;0,RANK(R1351,(N1351:P1351,Q1351:AE1351)),0)</f>
        <v>8</v>
      </c>
      <c r="AI1351" s="7">
        <f>IF(T1351&gt;0,RANK(T1351,(N1351:P1351,Q1351:AE1351)),0)</f>
        <v>0</v>
      </c>
      <c r="AJ1351" s="7">
        <f>IF(S1351&gt;0,RANK(S1351,(N1351:P1351,Q1351:AE1351)),0)</f>
        <v>0</v>
      </c>
      <c r="AK1351" s="2">
        <f t="shared" si="539"/>
        <v>2.8080028080028079E-3</v>
      </c>
      <c r="AL1351" s="2">
        <f t="shared" si="540"/>
        <v>7.0200070200070197E-4</v>
      </c>
      <c r="AM1351" s="2">
        <f t="shared" si="541"/>
        <v>0</v>
      </c>
      <c r="AN1351" s="2">
        <f t="shared" si="542"/>
        <v>0</v>
      </c>
      <c r="AP1351" t="s">
        <v>466</v>
      </c>
      <c r="AQ1351" t="s">
        <v>2580</v>
      </c>
      <c r="AT1351" s="104">
        <v>36</v>
      </c>
      <c r="AU1351" s="102">
        <v>41</v>
      </c>
      <c r="AV1351" s="108">
        <f t="shared" si="543"/>
        <v>36041</v>
      </c>
      <c r="AX1351" s="7" t="s">
        <v>538</v>
      </c>
    </row>
    <row r="1352" spans="1:50" hidden="1" outlineLevel="1">
      <c r="A1352" t="s">
        <v>2420</v>
      </c>
      <c r="B1352" t="s">
        <v>2580</v>
      </c>
      <c r="C1352" s="1">
        <f t="shared" si="533"/>
        <v>19629</v>
      </c>
      <c r="D1352" s="7">
        <f>RANK(N1352,(N1352:P1352,Q1352:AE1352))</f>
        <v>3</v>
      </c>
      <c r="E1352" s="7">
        <f>RANK(O1352,(N1352:P1352,Q1352:AE1352))</f>
        <v>1</v>
      </c>
      <c r="F1352" s="7">
        <f>IF(P1352&gt;0,RANK(P1352,(N1352:P1352,Q1352:AE1352)),0)</f>
        <v>2</v>
      </c>
      <c r="G1352" s="1">
        <f t="shared" si="534"/>
        <v>7694</v>
      </c>
      <c r="H1352" s="2">
        <f t="shared" si="544"/>
        <v>0.39197106322278263</v>
      </c>
      <c r="I1352" s="2"/>
      <c r="J1352" s="2">
        <f t="shared" si="535"/>
        <v>0.16190330633246727</v>
      </c>
      <c r="K1352" s="2">
        <f t="shared" si="536"/>
        <v>0.60288348871567576</v>
      </c>
      <c r="L1352" s="2">
        <f t="shared" si="537"/>
        <v>0.21091242549289316</v>
      </c>
      <c r="M1352" s="2">
        <f t="shared" si="538"/>
        <v>2.4300779458963778E-2</v>
      </c>
      <c r="N1352" s="1">
        <v>3178</v>
      </c>
      <c r="O1352" s="1">
        <v>11834</v>
      </c>
      <c r="P1352" s="1">
        <v>4140</v>
      </c>
      <c r="Q1352" s="1">
        <v>97</v>
      </c>
      <c r="R1352" s="1">
        <v>23</v>
      </c>
      <c r="U1352" s="1">
        <v>57</v>
      </c>
      <c r="V1352" s="1">
        <v>186</v>
      </c>
      <c r="W1352" s="1">
        <v>114</v>
      </c>
      <c r="AG1352" s="7">
        <f>IF(Q1352&gt;0,RANK(Q1352,(N1352:P1352,Q1352:AE1352)),0)</f>
        <v>6</v>
      </c>
      <c r="AH1352" s="7">
        <f>IF(R1352&gt;0,RANK(R1352,(N1352:P1352,Q1352:AE1352)),0)</f>
        <v>8</v>
      </c>
      <c r="AI1352" s="7">
        <f>IF(T1352&gt;0,RANK(T1352,(N1352:P1352,Q1352:AE1352)),0)</f>
        <v>0</v>
      </c>
      <c r="AJ1352" s="7">
        <f>IF(S1352&gt;0,RANK(S1352,(N1352:P1352,Q1352:AE1352)),0)</f>
        <v>0</v>
      </c>
      <c r="AK1352" s="2">
        <f t="shared" si="539"/>
        <v>4.9416679402924241E-3</v>
      </c>
      <c r="AL1352" s="2">
        <f t="shared" si="540"/>
        <v>1.1717356971827398E-3</v>
      </c>
      <c r="AM1352" s="2">
        <f t="shared" si="541"/>
        <v>0</v>
      </c>
      <c r="AN1352" s="2">
        <f t="shared" si="542"/>
        <v>0</v>
      </c>
      <c r="AP1352" t="s">
        <v>2420</v>
      </c>
      <c r="AQ1352" t="s">
        <v>2580</v>
      </c>
      <c r="AT1352" s="104">
        <v>36</v>
      </c>
      <c r="AU1352" s="102">
        <v>43</v>
      </c>
      <c r="AV1352" s="108">
        <f t="shared" si="543"/>
        <v>36043</v>
      </c>
      <c r="AX1352" s="7" t="s">
        <v>538</v>
      </c>
    </row>
    <row r="1353" spans="1:50" hidden="1" outlineLevel="1">
      <c r="A1353" t="s">
        <v>588</v>
      </c>
      <c r="B1353" t="s">
        <v>2580</v>
      </c>
      <c r="C1353" s="1">
        <f t="shared" si="533"/>
        <v>26360</v>
      </c>
      <c r="D1353" s="7">
        <f>RANK(N1353,(N1353:P1353,Q1353:AE1353))</f>
        <v>3</v>
      </c>
      <c r="E1353" s="7">
        <f>RANK(O1353,(N1353:P1353,Q1353:AE1353))</f>
        <v>1</v>
      </c>
      <c r="F1353" s="7">
        <f>IF(P1353&gt;0,RANK(P1353,(N1353:P1353,Q1353:AE1353)),0)</f>
        <v>2</v>
      </c>
      <c r="G1353" s="1">
        <f t="shared" si="534"/>
        <v>13202</v>
      </c>
      <c r="H1353" s="2">
        <f t="shared" si="544"/>
        <v>0.50083459787556905</v>
      </c>
      <c r="I1353" s="2"/>
      <c r="J1353" s="2">
        <f t="shared" si="535"/>
        <v>0.14783763277693476</v>
      </c>
      <c r="K1353" s="2">
        <f t="shared" si="536"/>
        <v>0.66828528072837634</v>
      </c>
      <c r="L1353" s="2">
        <f t="shared" si="537"/>
        <v>0.16745068285280729</v>
      </c>
      <c r="M1353" s="2">
        <f t="shared" si="538"/>
        <v>1.6426403641881637E-2</v>
      </c>
      <c r="N1353" s="1">
        <v>3897</v>
      </c>
      <c r="O1353" s="1">
        <v>17616</v>
      </c>
      <c r="P1353" s="1">
        <v>4414</v>
      </c>
      <c r="Q1353" s="1">
        <v>82</v>
      </c>
      <c r="R1353" s="1">
        <v>7</v>
      </c>
      <c r="U1353" s="1">
        <v>91</v>
      </c>
      <c r="V1353" s="1">
        <v>179</v>
      </c>
      <c r="W1353" s="1">
        <v>74</v>
      </c>
      <c r="AG1353" s="7">
        <f>IF(Q1353&gt;0,RANK(Q1353,(N1353:P1353,Q1353:AE1353)),0)</f>
        <v>6</v>
      </c>
      <c r="AH1353" s="7">
        <f>IF(R1353&gt;0,RANK(R1353,(N1353:P1353,Q1353:AE1353)),0)</f>
        <v>8</v>
      </c>
      <c r="AI1353" s="7">
        <f>IF(T1353&gt;0,RANK(T1353,(N1353:P1353,Q1353:AE1353)),0)</f>
        <v>0</v>
      </c>
      <c r="AJ1353" s="7">
        <f>IF(S1353&gt;0,RANK(S1353,(N1353:P1353,Q1353:AE1353)),0)</f>
        <v>0</v>
      </c>
      <c r="AK1353" s="2">
        <f t="shared" si="539"/>
        <v>3.1107738998482548E-3</v>
      </c>
      <c r="AL1353" s="2">
        <f t="shared" si="540"/>
        <v>2.6555386949924129E-4</v>
      </c>
      <c r="AM1353" s="2">
        <f t="shared" si="541"/>
        <v>0</v>
      </c>
      <c r="AN1353" s="2">
        <f t="shared" si="542"/>
        <v>0</v>
      </c>
      <c r="AP1353" t="s">
        <v>588</v>
      </c>
      <c r="AQ1353" t="s">
        <v>2580</v>
      </c>
      <c r="AT1353" s="104">
        <v>36</v>
      </c>
      <c r="AU1353" s="102">
        <v>45</v>
      </c>
      <c r="AV1353" s="108">
        <f t="shared" si="543"/>
        <v>36045</v>
      </c>
      <c r="AX1353" s="7" t="s">
        <v>538</v>
      </c>
    </row>
    <row r="1354" spans="1:50" hidden="1" outlineLevel="1">
      <c r="A1354" t="s">
        <v>338</v>
      </c>
      <c r="B1354" t="s">
        <v>2580</v>
      </c>
      <c r="C1354" s="1">
        <f t="shared" si="533"/>
        <v>8950</v>
      </c>
      <c r="D1354" s="7">
        <f>RANK(N1354,(N1354:P1354,Q1354:AE1354))</f>
        <v>3</v>
      </c>
      <c r="E1354" s="7">
        <f>RANK(O1354,(N1354:P1354,Q1354:AE1354))</f>
        <v>1</v>
      </c>
      <c r="F1354" s="7">
        <f>IF(P1354&gt;0,RANK(P1354,(N1354:P1354,Q1354:AE1354)),0)</f>
        <v>2</v>
      </c>
      <c r="G1354" s="1">
        <f t="shared" si="534"/>
        <v>4261</v>
      </c>
      <c r="H1354" s="2">
        <f t="shared" si="544"/>
        <v>0.47608938547486035</v>
      </c>
      <c r="I1354" s="2"/>
      <c r="J1354" s="2">
        <f t="shared" si="535"/>
        <v>0.15307262569832403</v>
      </c>
      <c r="K1354" s="2">
        <f t="shared" si="536"/>
        <v>0.65061452513966478</v>
      </c>
      <c r="L1354" s="2">
        <f t="shared" si="537"/>
        <v>0.17452513966480446</v>
      </c>
      <c r="M1354" s="2">
        <f t="shared" si="538"/>
        <v>2.1787709497206736E-2</v>
      </c>
      <c r="N1354" s="1">
        <v>1370</v>
      </c>
      <c r="O1354" s="1">
        <v>5823</v>
      </c>
      <c r="P1354" s="1">
        <v>1562</v>
      </c>
      <c r="Q1354" s="1">
        <v>27</v>
      </c>
      <c r="R1354" s="1">
        <v>11</v>
      </c>
      <c r="U1354" s="1">
        <v>24</v>
      </c>
      <c r="V1354" s="1">
        <v>86</v>
      </c>
      <c r="W1354" s="1">
        <v>47</v>
      </c>
      <c r="AG1354" s="7">
        <f>IF(Q1354&gt;0,RANK(Q1354,(N1354:P1354,Q1354:AE1354)),0)</f>
        <v>6</v>
      </c>
      <c r="AH1354" s="7">
        <f>IF(R1354&gt;0,RANK(R1354,(N1354:P1354,Q1354:AE1354)),0)</f>
        <v>8</v>
      </c>
      <c r="AI1354" s="7">
        <f>IF(T1354&gt;0,RANK(T1354,(N1354:P1354,Q1354:AE1354)),0)</f>
        <v>0</v>
      </c>
      <c r="AJ1354" s="7">
        <f>IF(S1354&gt;0,RANK(S1354,(N1354:P1354,Q1354:AE1354)),0)</f>
        <v>0</v>
      </c>
      <c r="AK1354" s="2">
        <f t="shared" si="539"/>
        <v>3.0167597765363131E-3</v>
      </c>
      <c r="AL1354" s="2">
        <f t="shared" si="540"/>
        <v>1.2290502793296089E-3</v>
      </c>
      <c r="AM1354" s="2">
        <f t="shared" si="541"/>
        <v>0</v>
      </c>
      <c r="AN1354" s="2">
        <f t="shared" si="542"/>
        <v>0</v>
      </c>
      <c r="AP1354" t="s">
        <v>338</v>
      </c>
      <c r="AQ1354" t="s">
        <v>2580</v>
      </c>
      <c r="AT1354" s="104">
        <v>36</v>
      </c>
      <c r="AU1354" s="102">
        <v>49</v>
      </c>
      <c r="AV1354" s="108">
        <f t="shared" si="543"/>
        <v>36049</v>
      </c>
      <c r="AX1354" s="7" t="s">
        <v>538</v>
      </c>
    </row>
    <row r="1355" spans="1:50" hidden="1" outlineLevel="1">
      <c r="A1355" t="s">
        <v>1507</v>
      </c>
      <c r="B1355" t="s">
        <v>2580</v>
      </c>
      <c r="C1355" s="1">
        <f t="shared" si="533"/>
        <v>19986</v>
      </c>
      <c r="D1355" s="7">
        <f>RANK(N1355,(N1355:P1355,Q1355:AE1355))</f>
        <v>3</v>
      </c>
      <c r="E1355" s="7">
        <f>RANK(O1355,(N1355:P1355,Q1355:AE1355))</f>
        <v>1</v>
      </c>
      <c r="F1355" s="7">
        <f>IF(P1355&gt;0,RANK(P1355,(N1355:P1355,Q1355:AE1355)),0)</f>
        <v>2</v>
      </c>
      <c r="G1355" s="1">
        <f t="shared" si="534"/>
        <v>1691</v>
      </c>
      <c r="H1355" s="2">
        <f t="shared" si="544"/>
        <v>8.4609226458520967E-2</v>
      </c>
      <c r="I1355" s="2"/>
      <c r="J1355" s="2">
        <f t="shared" si="535"/>
        <v>0.1826778745121585</v>
      </c>
      <c r="K1355" s="2">
        <f t="shared" si="536"/>
        <v>0.43815670969678777</v>
      </c>
      <c r="L1355" s="2">
        <f t="shared" si="537"/>
        <v>0.35354748323826679</v>
      </c>
      <c r="M1355" s="2">
        <f t="shared" si="538"/>
        <v>2.5617932552786993E-2</v>
      </c>
      <c r="N1355" s="1">
        <v>3651</v>
      </c>
      <c r="O1355" s="1">
        <v>8757</v>
      </c>
      <c r="P1355" s="1">
        <v>7066</v>
      </c>
      <c r="Q1355" s="1">
        <v>140</v>
      </c>
      <c r="R1355" s="1">
        <v>19</v>
      </c>
      <c r="U1355" s="1">
        <v>46</v>
      </c>
      <c r="V1355" s="1">
        <v>167</v>
      </c>
      <c r="W1355" s="1">
        <v>140</v>
      </c>
      <c r="AG1355" s="7">
        <f>IF(Q1355&gt;0,RANK(Q1355,(N1355:P1355,Q1355:AE1355)),0)</f>
        <v>5</v>
      </c>
      <c r="AH1355" s="7">
        <f>IF(R1355&gt;0,RANK(R1355,(N1355:P1355,Q1355:AE1355)),0)</f>
        <v>8</v>
      </c>
      <c r="AI1355" s="7">
        <f>IF(T1355&gt;0,RANK(T1355,(N1355:P1355,Q1355:AE1355)),0)</f>
        <v>0</v>
      </c>
      <c r="AJ1355" s="7">
        <f>IF(S1355&gt;0,RANK(S1355,(N1355:P1355,Q1355:AE1355)),0)</f>
        <v>0</v>
      </c>
      <c r="AK1355" s="2">
        <f t="shared" si="539"/>
        <v>7.0049034324026821E-3</v>
      </c>
      <c r="AL1355" s="2">
        <f t="shared" si="540"/>
        <v>9.5066546582607829E-4</v>
      </c>
      <c r="AM1355" s="2">
        <f t="shared" si="541"/>
        <v>0</v>
      </c>
      <c r="AN1355" s="2">
        <f t="shared" si="542"/>
        <v>0</v>
      </c>
      <c r="AP1355" t="s">
        <v>1507</v>
      </c>
      <c r="AQ1355" t="s">
        <v>2580</v>
      </c>
      <c r="AT1355" s="104">
        <v>36</v>
      </c>
      <c r="AU1355" s="102">
        <v>51</v>
      </c>
      <c r="AV1355" s="108">
        <f t="shared" si="543"/>
        <v>36051</v>
      </c>
      <c r="AX1355" s="7" t="s">
        <v>538</v>
      </c>
    </row>
    <row r="1356" spans="1:50" hidden="1" outlineLevel="1">
      <c r="A1356" t="s">
        <v>1228</v>
      </c>
      <c r="B1356" t="s">
        <v>2580</v>
      </c>
      <c r="C1356" s="1">
        <f t="shared" si="533"/>
        <v>19683</v>
      </c>
      <c r="D1356" s="7">
        <f>RANK(N1356,(N1356:P1356,Q1356:AE1356))</f>
        <v>3</v>
      </c>
      <c r="E1356" s="7">
        <f>RANK(O1356,(N1356:P1356,Q1356:AE1356))</f>
        <v>1</v>
      </c>
      <c r="F1356" s="7">
        <f>IF(P1356&gt;0,RANK(P1356,(N1356:P1356,Q1356:AE1356)),0)</f>
        <v>2</v>
      </c>
      <c r="G1356" s="1">
        <f t="shared" si="534"/>
        <v>5900</v>
      </c>
      <c r="H1356" s="2">
        <f t="shared" si="544"/>
        <v>0.29975105420921605</v>
      </c>
      <c r="I1356" s="2"/>
      <c r="J1356" s="2">
        <f t="shared" si="535"/>
        <v>0.21368693796677335</v>
      </c>
      <c r="K1356" s="2">
        <f t="shared" si="536"/>
        <v>0.52801910277904796</v>
      </c>
      <c r="L1356" s="2">
        <f t="shared" si="537"/>
        <v>0.22826804856983182</v>
      </c>
      <c r="M1356" s="2">
        <f t="shared" si="538"/>
        <v>3.0025910684346818E-2</v>
      </c>
      <c r="N1356" s="1">
        <v>4206</v>
      </c>
      <c r="O1356" s="1">
        <v>10393</v>
      </c>
      <c r="P1356" s="1">
        <v>4493</v>
      </c>
      <c r="Q1356" s="1">
        <v>164</v>
      </c>
      <c r="R1356" s="1">
        <v>18</v>
      </c>
      <c r="U1356" s="1">
        <v>60</v>
      </c>
      <c r="V1356" s="1">
        <v>236</v>
      </c>
      <c r="W1356" s="1">
        <v>113</v>
      </c>
      <c r="AG1356" s="7">
        <f>IF(Q1356&gt;0,RANK(Q1356,(N1356:P1356,Q1356:AE1356)),0)</f>
        <v>5</v>
      </c>
      <c r="AH1356" s="7">
        <f>IF(R1356&gt;0,RANK(R1356,(N1356:P1356,Q1356:AE1356)),0)</f>
        <v>8</v>
      </c>
      <c r="AI1356" s="7">
        <f>IF(T1356&gt;0,RANK(T1356,(N1356:P1356,Q1356:AE1356)),0)</f>
        <v>0</v>
      </c>
      <c r="AJ1356" s="7">
        <f>IF(S1356&gt;0,RANK(S1356,(N1356:P1356,Q1356:AE1356)),0)</f>
        <v>0</v>
      </c>
      <c r="AK1356" s="2">
        <f t="shared" si="539"/>
        <v>8.3320632017477008E-3</v>
      </c>
      <c r="AL1356" s="2">
        <f t="shared" si="540"/>
        <v>9.1449474165523545E-4</v>
      </c>
      <c r="AM1356" s="2">
        <f t="shared" si="541"/>
        <v>0</v>
      </c>
      <c r="AN1356" s="2">
        <f t="shared" si="542"/>
        <v>0</v>
      </c>
      <c r="AP1356" t="s">
        <v>1228</v>
      </c>
      <c r="AQ1356" t="s">
        <v>2580</v>
      </c>
      <c r="AT1356" s="104">
        <v>36</v>
      </c>
      <c r="AU1356" s="102">
        <v>53</v>
      </c>
      <c r="AV1356" s="108">
        <f t="shared" si="543"/>
        <v>36053</v>
      </c>
      <c r="AX1356" s="7" t="s">
        <v>538</v>
      </c>
    </row>
    <row r="1357" spans="1:50" hidden="1" outlineLevel="1">
      <c r="A1357" t="s">
        <v>2020</v>
      </c>
      <c r="B1357" t="s">
        <v>2580</v>
      </c>
      <c r="C1357" s="1">
        <f t="shared" si="533"/>
        <v>233199</v>
      </c>
      <c r="D1357" s="7">
        <f>RANK(N1357,(N1357:P1357,Q1357:AE1357))</f>
        <v>3</v>
      </c>
      <c r="E1357" s="7">
        <f>RANK(O1357,(N1357:P1357,Q1357:AE1357))</f>
        <v>2</v>
      </c>
      <c r="F1357" s="7">
        <f>IF(P1357&gt;0,RANK(P1357,(N1357:P1357,Q1357:AE1357)),0)</f>
        <v>1</v>
      </c>
      <c r="G1357" s="1">
        <f t="shared" si="534"/>
        <v>6857</v>
      </c>
      <c r="H1357" s="2">
        <f t="shared" si="544"/>
        <v>2.9404071200991429E-2</v>
      </c>
      <c r="I1357" s="2"/>
      <c r="J1357" s="2">
        <f t="shared" si="535"/>
        <v>0.25014687026959809</v>
      </c>
      <c r="K1357" s="2">
        <f t="shared" si="536"/>
        <v>0.34781452750655018</v>
      </c>
      <c r="L1357" s="2">
        <f t="shared" si="537"/>
        <v>0.37721859870754165</v>
      </c>
      <c r="M1357" s="2">
        <f t="shared" si="538"/>
        <v>2.482000351631003E-2</v>
      </c>
      <c r="N1357" s="1">
        <v>58334</v>
      </c>
      <c r="O1357" s="1">
        <v>81110</v>
      </c>
      <c r="P1357" s="1">
        <v>87967</v>
      </c>
      <c r="Q1357" s="1">
        <v>1929</v>
      </c>
      <c r="R1357" s="1">
        <v>269</v>
      </c>
      <c r="U1357" s="1">
        <v>607</v>
      </c>
      <c r="V1357" s="1">
        <v>1820</v>
      </c>
      <c r="W1357" s="1">
        <v>1163</v>
      </c>
      <c r="AG1357" s="7">
        <f>IF(Q1357&gt;0,RANK(Q1357,(N1357:P1357,Q1357:AE1357)),0)</f>
        <v>4</v>
      </c>
      <c r="AH1357" s="7">
        <f>IF(R1357&gt;0,RANK(R1357,(N1357:P1357,Q1357:AE1357)),0)</f>
        <v>8</v>
      </c>
      <c r="AI1357" s="7">
        <f>IF(T1357&gt;0,RANK(T1357,(N1357:P1357,Q1357:AE1357)),0)</f>
        <v>0</v>
      </c>
      <c r="AJ1357" s="7">
        <f>IF(S1357&gt;0,RANK(S1357,(N1357:P1357,Q1357:AE1357)),0)</f>
        <v>0</v>
      </c>
      <c r="AK1357" s="2">
        <f t="shared" si="539"/>
        <v>8.2719051110853817E-3</v>
      </c>
      <c r="AL1357" s="2">
        <f t="shared" si="540"/>
        <v>1.1535212415147579E-3</v>
      </c>
      <c r="AM1357" s="2">
        <f t="shared" si="541"/>
        <v>0</v>
      </c>
      <c r="AN1357" s="2">
        <f t="shared" si="542"/>
        <v>0</v>
      </c>
      <c r="AP1357" t="s">
        <v>2020</v>
      </c>
      <c r="AQ1357" t="s">
        <v>2580</v>
      </c>
      <c r="AT1357" s="104">
        <v>36</v>
      </c>
      <c r="AU1357" s="102">
        <v>55</v>
      </c>
      <c r="AV1357" s="108">
        <f t="shared" si="543"/>
        <v>36055</v>
      </c>
      <c r="AX1357" s="7" t="s">
        <v>538</v>
      </c>
    </row>
    <row r="1358" spans="1:50" hidden="1" outlineLevel="1">
      <c r="A1358" t="s">
        <v>2776</v>
      </c>
      <c r="B1358" t="s">
        <v>2580</v>
      </c>
      <c r="C1358" s="1">
        <f t="shared" si="533"/>
        <v>16605</v>
      </c>
      <c r="D1358" s="7">
        <f>RANK(N1358,(N1358:P1358,Q1358:AE1358))</f>
        <v>3</v>
      </c>
      <c r="E1358" s="7">
        <f>RANK(O1358,(N1358:P1358,Q1358:AE1358))</f>
        <v>1</v>
      </c>
      <c r="F1358" s="7">
        <f>IF(P1358&gt;0,RANK(P1358,(N1358:P1358,Q1358:AE1358)),0)</f>
        <v>2</v>
      </c>
      <c r="G1358" s="1">
        <f t="shared" si="534"/>
        <v>5712</v>
      </c>
      <c r="H1358" s="2">
        <f t="shared" si="544"/>
        <v>0.34399277326106592</v>
      </c>
      <c r="I1358" s="2"/>
      <c r="J1358" s="2">
        <f t="shared" si="535"/>
        <v>0.20150557061126168</v>
      </c>
      <c r="K1358" s="2">
        <f t="shared" si="536"/>
        <v>0.55916892502258353</v>
      </c>
      <c r="L1358" s="2">
        <f t="shared" si="537"/>
        <v>0.21517615176151761</v>
      </c>
      <c r="M1358" s="2">
        <f t="shared" si="538"/>
        <v>2.4149352604637242E-2</v>
      </c>
      <c r="N1358" s="1">
        <v>3346</v>
      </c>
      <c r="O1358" s="1">
        <v>9285</v>
      </c>
      <c r="P1358" s="1">
        <v>3573</v>
      </c>
      <c r="Q1358" s="1">
        <v>65</v>
      </c>
      <c r="R1358" s="1">
        <v>24</v>
      </c>
      <c r="U1358" s="1">
        <v>66</v>
      </c>
      <c r="V1358" s="1">
        <v>153</v>
      </c>
      <c r="W1358" s="1">
        <v>93</v>
      </c>
      <c r="AG1358" s="7">
        <f>IF(Q1358&gt;0,RANK(Q1358,(N1358:P1358,Q1358:AE1358)),0)</f>
        <v>7</v>
      </c>
      <c r="AH1358" s="7">
        <f>IF(R1358&gt;0,RANK(R1358,(N1358:P1358,Q1358:AE1358)),0)</f>
        <v>8</v>
      </c>
      <c r="AI1358" s="7">
        <f>IF(T1358&gt;0,RANK(T1358,(N1358:P1358,Q1358:AE1358)),0)</f>
        <v>0</v>
      </c>
      <c r="AJ1358" s="7">
        <f>IF(S1358&gt;0,RANK(S1358,(N1358:P1358,Q1358:AE1358)),0)</f>
        <v>0</v>
      </c>
      <c r="AK1358" s="2">
        <f t="shared" si="539"/>
        <v>3.9144835892803371E-3</v>
      </c>
      <c r="AL1358" s="2">
        <f t="shared" si="540"/>
        <v>1.4453477868112015E-3</v>
      </c>
      <c r="AM1358" s="2">
        <f t="shared" si="541"/>
        <v>0</v>
      </c>
      <c r="AN1358" s="2">
        <f t="shared" si="542"/>
        <v>0</v>
      </c>
      <c r="AP1358" t="s">
        <v>2776</v>
      </c>
      <c r="AQ1358" t="s">
        <v>2580</v>
      </c>
      <c r="AT1358" s="104">
        <v>36</v>
      </c>
      <c r="AU1358" s="102">
        <v>57</v>
      </c>
      <c r="AV1358" s="108">
        <f t="shared" si="543"/>
        <v>36057</v>
      </c>
      <c r="AX1358" s="7" t="s">
        <v>538</v>
      </c>
    </row>
    <row r="1359" spans="1:50" hidden="1" outlineLevel="1">
      <c r="A1359" t="s">
        <v>1522</v>
      </c>
      <c r="B1359" t="s">
        <v>2580</v>
      </c>
      <c r="C1359" s="1">
        <f t="shared" si="533"/>
        <v>378511</v>
      </c>
      <c r="D1359" s="7">
        <f>RANK(N1359,(N1359:P1359,Q1359:AE1359))</f>
        <v>2</v>
      </c>
      <c r="E1359" s="7">
        <f>RANK(O1359,(N1359:P1359,Q1359:AE1359))</f>
        <v>1</v>
      </c>
      <c r="F1359" s="7">
        <f>IF(P1359&gt;0,RANK(P1359,(N1359:P1359,Q1359:AE1359)),0)</f>
        <v>3</v>
      </c>
      <c r="G1359" s="1">
        <f t="shared" si="534"/>
        <v>132920</v>
      </c>
      <c r="H1359" s="2">
        <f t="shared" si="544"/>
        <v>0.3511654879250537</v>
      </c>
      <c r="I1359" s="2"/>
      <c r="J1359" s="2">
        <f t="shared" si="535"/>
        <v>0.26383645389433863</v>
      </c>
      <c r="K1359" s="2">
        <f t="shared" si="536"/>
        <v>0.61500194181939227</v>
      </c>
      <c r="L1359" s="2">
        <f t="shared" si="537"/>
        <v>9.4739650895218366E-2</v>
      </c>
      <c r="M1359" s="2">
        <f t="shared" si="538"/>
        <v>2.6421953391050731E-2</v>
      </c>
      <c r="N1359" s="1">
        <v>99865</v>
      </c>
      <c r="O1359" s="1">
        <v>232785</v>
      </c>
      <c r="P1359" s="1">
        <v>35860</v>
      </c>
      <c r="Q1359" s="1">
        <v>1572</v>
      </c>
      <c r="R1359" s="1">
        <v>253</v>
      </c>
      <c r="U1359" s="1">
        <v>1168</v>
      </c>
      <c r="V1359" s="1">
        <v>5574</v>
      </c>
      <c r="W1359" s="1">
        <v>1434</v>
      </c>
      <c r="AG1359" s="7">
        <f>IF(Q1359&gt;0,RANK(Q1359,(N1359:P1359,Q1359:AE1359)),0)</f>
        <v>5</v>
      </c>
      <c r="AH1359" s="7">
        <f>IF(R1359&gt;0,RANK(R1359,(N1359:P1359,Q1359:AE1359)),0)</f>
        <v>8</v>
      </c>
      <c r="AI1359" s="7">
        <f>IF(T1359&gt;0,RANK(T1359,(N1359:P1359,Q1359:AE1359)),0)</f>
        <v>0</v>
      </c>
      <c r="AJ1359" s="7">
        <f>IF(S1359&gt;0,RANK(S1359,(N1359:P1359,Q1359:AE1359)),0)</f>
        <v>0</v>
      </c>
      <c r="AK1359" s="2">
        <f t="shared" si="539"/>
        <v>4.153115761497024E-3</v>
      </c>
      <c r="AL1359" s="2">
        <f t="shared" si="540"/>
        <v>6.6840857993558968E-4</v>
      </c>
      <c r="AM1359" s="2">
        <f t="shared" si="541"/>
        <v>0</v>
      </c>
      <c r="AN1359" s="2">
        <f t="shared" si="542"/>
        <v>0</v>
      </c>
      <c r="AP1359" t="s">
        <v>1522</v>
      </c>
      <c r="AQ1359" t="s">
        <v>2580</v>
      </c>
      <c r="AT1359" s="104">
        <v>36</v>
      </c>
      <c r="AU1359" s="102">
        <v>59</v>
      </c>
      <c r="AV1359" s="108">
        <f t="shared" si="543"/>
        <v>36059</v>
      </c>
      <c r="AX1359" s="7" t="s">
        <v>538</v>
      </c>
    </row>
    <row r="1360" spans="1:50" hidden="1" outlineLevel="1">
      <c r="A1360" t="s">
        <v>1859</v>
      </c>
      <c r="B1360" t="s">
        <v>2580</v>
      </c>
      <c r="C1360" s="1">
        <f t="shared" si="533"/>
        <v>65023</v>
      </c>
      <c r="D1360" s="7">
        <f>RANK(N1360,(N1360:P1360,Q1360:AE1360))</f>
        <v>3</v>
      </c>
      <c r="E1360" s="7">
        <f>RANK(O1360,(N1360:P1360,Q1360:AE1360))</f>
        <v>1</v>
      </c>
      <c r="F1360" s="7">
        <f>IF(P1360&gt;0,RANK(P1360,(N1360:P1360,Q1360:AE1360)),0)</f>
        <v>2</v>
      </c>
      <c r="G1360" s="1">
        <f t="shared" si="534"/>
        <v>13727</v>
      </c>
      <c r="H1360" s="2">
        <f t="shared" si="544"/>
        <v>0.21110991495317041</v>
      </c>
      <c r="I1360" s="2"/>
      <c r="J1360" s="2">
        <f t="shared" si="535"/>
        <v>0.19940636390200392</v>
      </c>
      <c r="K1360" s="2">
        <f t="shared" si="536"/>
        <v>0.49221044861049168</v>
      </c>
      <c r="L1360" s="2">
        <f t="shared" si="537"/>
        <v>0.28110053365732124</v>
      </c>
      <c r="M1360" s="2">
        <f t="shared" si="538"/>
        <v>2.7282653830183135E-2</v>
      </c>
      <c r="N1360" s="1">
        <v>12966</v>
      </c>
      <c r="O1360" s="1">
        <v>32005</v>
      </c>
      <c r="P1360" s="1">
        <v>18278</v>
      </c>
      <c r="Q1360" s="1">
        <v>210</v>
      </c>
      <c r="R1360" s="1">
        <v>54</v>
      </c>
      <c r="U1360" s="1">
        <v>193</v>
      </c>
      <c r="V1360" s="1">
        <v>916</v>
      </c>
      <c r="W1360" s="1">
        <v>401</v>
      </c>
      <c r="AG1360" s="7">
        <f>IF(Q1360&gt;0,RANK(Q1360,(N1360:P1360,Q1360:AE1360)),0)</f>
        <v>6</v>
      </c>
      <c r="AH1360" s="7">
        <f>IF(R1360&gt;0,RANK(R1360,(N1360:P1360,Q1360:AE1360)),0)</f>
        <v>8</v>
      </c>
      <c r="AI1360" s="7">
        <f>IF(T1360&gt;0,RANK(T1360,(N1360:P1360,Q1360:AE1360)),0)</f>
        <v>0</v>
      </c>
      <c r="AJ1360" s="7">
        <f>IF(S1360&gt;0,RANK(S1360,(N1360:P1360,Q1360:AE1360)),0)</f>
        <v>0</v>
      </c>
      <c r="AK1360" s="2">
        <f t="shared" si="539"/>
        <v>3.2296264398751209E-3</v>
      </c>
      <c r="AL1360" s="2">
        <f t="shared" si="540"/>
        <v>8.3047537025360252E-4</v>
      </c>
      <c r="AM1360" s="2">
        <f t="shared" si="541"/>
        <v>0</v>
      </c>
      <c r="AN1360" s="2">
        <f t="shared" si="542"/>
        <v>0</v>
      </c>
      <c r="AP1360" t="s">
        <v>1859</v>
      </c>
      <c r="AQ1360" t="s">
        <v>2580</v>
      </c>
      <c r="AT1360" s="104">
        <v>36</v>
      </c>
      <c r="AU1360" s="102">
        <v>63</v>
      </c>
      <c r="AV1360" s="108">
        <f t="shared" si="543"/>
        <v>36063</v>
      </c>
      <c r="AX1360" s="7" t="s">
        <v>538</v>
      </c>
    </row>
    <row r="1361" spans="1:50" hidden="1" outlineLevel="1">
      <c r="A1361" t="s">
        <v>341</v>
      </c>
      <c r="B1361" t="s">
        <v>2580</v>
      </c>
      <c r="C1361" s="1">
        <f t="shared" si="533"/>
        <v>70038</v>
      </c>
      <c r="D1361" s="7">
        <f>RANK(N1361,(N1361:P1361,Q1361:AE1361))</f>
        <v>3</v>
      </c>
      <c r="E1361" s="7">
        <f>RANK(O1361,(N1361:P1361,Q1361:AE1361))</f>
        <v>1</v>
      </c>
      <c r="F1361" s="7">
        <f>IF(P1361&gt;0,RANK(P1361,(N1361:P1361,Q1361:AE1361)),0)</f>
        <v>2</v>
      </c>
      <c r="G1361" s="1">
        <f t="shared" si="534"/>
        <v>25912</v>
      </c>
      <c r="H1361" s="2">
        <f t="shared" si="544"/>
        <v>0.36997058739541394</v>
      </c>
      <c r="I1361" s="2"/>
      <c r="J1361" s="2">
        <f t="shared" si="535"/>
        <v>0.19587937976527028</v>
      </c>
      <c r="K1361" s="2">
        <f t="shared" si="536"/>
        <v>0.57377423684285678</v>
      </c>
      <c r="L1361" s="2">
        <f t="shared" si="537"/>
        <v>0.20380364944744281</v>
      </c>
      <c r="M1361" s="2">
        <f t="shared" si="538"/>
        <v>2.6542733944430158E-2</v>
      </c>
      <c r="N1361" s="1">
        <v>13719</v>
      </c>
      <c r="O1361" s="1">
        <v>40186</v>
      </c>
      <c r="P1361" s="1">
        <v>14274</v>
      </c>
      <c r="Q1361" s="1">
        <v>251</v>
      </c>
      <c r="R1361" s="1">
        <v>67</v>
      </c>
      <c r="U1361" s="1">
        <v>243</v>
      </c>
      <c r="V1361" s="1">
        <v>940</v>
      </c>
      <c r="W1361" s="1">
        <v>358</v>
      </c>
      <c r="AG1361" s="7">
        <f>IF(Q1361&gt;0,RANK(Q1361,(N1361:P1361,Q1361:AE1361)),0)</f>
        <v>6</v>
      </c>
      <c r="AH1361" s="7">
        <f>IF(R1361&gt;0,RANK(R1361,(N1361:P1361,Q1361:AE1361)),0)</f>
        <v>8</v>
      </c>
      <c r="AI1361" s="7">
        <f>IF(T1361&gt;0,RANK(T1361,(N1361:P1361,Q1361:AE1361)),0)</f>
        <v>0</v>
      </c>
      <c r="AJ1361" s="7">
        <f>IF(S1361&gt;0,RANK(S1361,(N1361:P1361,Q1361:AE1361)),0)</f>
        <v>0</v>
      </c>
      <c r="AK1361" s="2">
        <f t="shared" si="539"/>
        <v>3.583768811216768E-3</v>
      </c>
      <c r="AL1361" s="2">
        <f t="shared" si="540"/>
        <v>9.5662354721722496E-4</v>
      </c>
      <c r="AM1361" s="2">
        <f t="shared" si="541"/>
        <v>0</v>
      </c>
      <c r="AN1361" s="2">
        <f t="shared" si="542"/>
        <v>0</v>
      </c>
      <c r="AP1361" t="s">
        <v>341</v>
      </c>
      <c r="AQ1361" t="s">
        <v>2580</v>
      </c>
      <c r="AT1361" s="104">
        <v>36</v>
      </c>
      <c r="AU1361" s="102">
        <v>65</v>
      </c>
      <c r="AV1361" s="108">
        <f t="shared" si="543"/>
        <v>36065</v>
      </c>
      <c r="AX1361" s="7" t="s">
        <v>538</v>
      </c>
    </row>
    <row r="1362" spans="1:50" hidden="1" outlineLevel="1">
      <c r="A1362" t="s">
        <v>1222</v>
      </c>
      <c r="B1362" t="s">
        <v>2580</v>
      </c>
      <c r="C1362" s="1">
        <f t="shared" si="533"/>
        <v>145305</v>
      </c>
      <c r="D1362" s="7">
        <f>RANK(N1362,(N1362:P1362,Q1362:AE1362))</f>
        <v>2</v>
      </c>
      <c r="E1362" s="7">
        <f>RANK(O1362,(N1362:P1362,Q1362:AE1362))</f>
        <v>1</v>
      </c>
      <c r="F1362" s="7">
        <f>IF(P1362&gt;0,RANK(P1362,(N1362:P1362,Q1362:AE1362)),0)</f>
        <v>3</v>
      </c>
      <c r="G1362" s="1">
        <f t="shared" si="534"/>
        <v>35584</v>
      </c>
      <c r="H1362" s="2">
        <f t="shared" si="544"/>
        <v>0.24489177936065518</v>
      </c>
      <c r="I1362" s="2"/>
      <c r="J1362" s="2">
        <f t="shared" si="535"/>
        <v>0.26915797804617875</v>
      </c>
      <c r="K1362" s="2">
        <f t="shared" si="536"/>
        <v>0.5140497574068339</v>
      </c>
      <c r="L1362" s="2">
        <f t="shared" si="537"/>
        <v>0.18897491483431403</v>
      </c>
      <c r="M1362" s="2">
        <f t="shared" si="538"/>
        <v>2.7817349712673273E-2</v>
      </c>
      <c r="N1362" s="1">
        <v>39110</v>
      </c>
      <c r="O1362" s="1">
        <v>74694</v>
      </c>
      <c r="P1362" s="1">
        <v>27459</v>
      </c>
      <c r="Q1362" s="1">
        <v>1239</v>
      </c>
      <c r="R1362" s="1">
        <v>123</v>
      </c>
      <c r="U1362" s="1">
        <v>551</v>
      </c>
      <c r="V1362" s="1">
        <v>1366</v>
      </c>
      <c r="W1362" s="1">
        <v>763</v>
      </c>
      <c r="AG1362" s="7">
        <f>IF(Q1362&gt;0,RANK(Q1362,(N1362:P1362,Q1362:AE1362)),0)</f>
        <v>5</v>
      </c>
      <c r="AH1362" s="7">
        <f>IF(R1362&gt;0,RANK(R1362,(N1362:P1362,Q1362:AE1362)),0)</f>
        <v>8</v>
      </c>
      <c r="AI1362" s="7">
        <f>IF(T1362&gt;0,RANK(T1362,(N1362:P1362,Q1362:AE1362)),0)</f>
        <v>0</v>
      </c>
      <c r="AJ1362" s="7">
        <f>IF(S1362&gt;0,RANK(S1362,(N1362:P1362,Q1362:AE1362)),0)</f>
        <v>0</v>
      </c>
      <c r="AK1362" s="2">
        <f t="shared" si="539"/>
        <v>8.5268917105398995E-3</v>
      </c>
      <c r="AL1362" s="2">
        <f t="shared" si="540"/>
        <v>8.4649530298337976E-4</v>
      </c>
      <c r="AM1362" s="2">
        <f t="shared" si="541"/>
        <v>0</v>
      </c>
      <c r="AN1362" s="2">
        <f t="shared" si="542"/>
        <v>0</v>
      </c>
      <c r="AP1362" t="s">
        <v>1222</v>
      </c>
      <c r="AQ1362" t="s">
        <v>2580</v>
      </c>
      <c r="AT1362" s="104">
        <v>36</v>
      </c>
      <c r="AU1362" s="102">
        <v>67</v>
      </c>
      <c r="AV1362" s="108">
        <f t="shared" si="543"/>
        <v>36067</v>
      </c>
      <c r="AX1362" s="7" t="s">
        <v>538</v>
      </c>
    </row>
    <row r="1363" spans="1:50" hidden="1" outlineLevel="1">
      <c r="A1363" t="s">
        <v>1413</v>
      </c>
      <c r="B1363" t="s">
        <v>2580</v>
      </c>
      <c r="C1363" s="1">
        <f t="shared" si="533"/>
        <v>33357</v>
      </c>
      <c r="D1363" s="7">
        <f>RANK(N1363,(N1363:P1363,Q1363:AE1363))</f>
        <v>3</v>
      </c>
      <c r="E1363" s="7">
        <f>RANK(O1363,(N1363:P1363,Q1363:AE1363))</f>
        <v>1</v>
      </c>
      <c r="F1363" s="7">
        <f>IF(P1363&gt;0,RANK(P1363,(N1363:P1363,Q1363:AE1363)),0)</f>
        <v>2</v>
      </c>
      <c r="G1363" s="1">
        <f t="shared" si="534"/>
        <v>4002</v>
      </c>
      <c r="H1363" s="2">
        <f t="shared" si="544"/>
        <v>0.1199748178793057</v>
      </c>
      <c r="I1363" s="2"/>
      <c r="J1363" s="2">
        <f t="shared" si="535"/>
        <v>0.16524267769883383</v>
      </c>
      <c r="K1363" s="2">
        <f t="shared" si="536"/>
        <v>0.46407050993794408</v>
      </c>
      <c r="L1363" s="2">
        <f t="shared" si="537"/>
        <v>0.34409569205863838</v>
      </c>
      <c r="M1363" s="2">
        <f t="shared" si="538"/>
        <v>2.6591120304583715E-2</v>
      </c>
      <c r="N1363" s="1">
        <v>5512</v>
      </c>
      <c r="O1363" s="1">
        <v>15480</v>
      </c>
      <c r="P1363" s="1">
        <v>11478</v>
      </c>
      <c r="Q1363" s="1">
        <v>297</v>
      </c>
      <c r="R1363" s="1">
        <v>23</v>
      </c>
      <c r="U1363" s="1">
        <v>69</v>
      </c>
      <c r="V1363" s="1">
        <v>247</v>
      </c>
      <c r="W1363" s="1">
        <v>251</v>
      </c>
      <c r="AG1363" s="7">
        <f>IF(Q1363&gt;0,RANK(Q1363,(N1363:P1363,Q1363:AE1363)),0)</f>
        <v>4</v>
      </c>
      <c r="AH1363" s="7">
        <f>IF(R1363&gt;0,RANK(R1363,(N1363:P1363,Q1363:AE1363)),0)</f>
        <v>8</v>
      </c>
      <c r="AI1363" s="7">
        <f>IF(T1363&gt;0,RANK(T1363,(N1363:P1363,Q1363:AE1363)),0)</f>
        <v>0</v>
      </c>
      <c r="AJ1363" s="7">
        <f>IF(S1363&gt;0,RANK(S1363,(N1363:P1363,Q1363:AE1363)),0)</f>
        <v>0</v>
      </c>
      <c r="AK1363" s="2">
        <f t="shared" si="539"/>
        <v>8.9036783883442751E-3</v>
      </c>
      <c r="AL1363" s="2">
        <f t="shared" si="540"/>
        <v>6.8951044758221657E-4</v>
      </c>
      <c r="AM1363" s="2">
        <f t="shared" si="541"/>
        <v>0</v>
      </c>
      <c r="AN1363" s="2">
        <f t="shared" si="542"/>
        <v>0</v>
      </c>
      <c r="AP1363" t="s">
        <v>1413</v>
      </c>
      <c r="AQ1363" t="s">
        <v>2580</v>
      </c>
      <c r="AT1363" s="104">
        <v>36</v>
      </c>
      <c r="AU1363" s="102">
        <v>69</v>
      </c>
      <c r="AV1363" s="108">
        <f t="shared" si="543"/>
        <v>36069</v>
      </c>
      <c r="AX1363" s="7" t="s">
        <v>538</v>
      </c>
    </row>
    <row r="1364" spans="1:50" hidden="1" outlineLevel="1">
      <c r="A1364" t="s">
        <v>2225</v>
      </c>
      <c r="B1364" t="s">
        <v>2580</v>
      </c>
      <c r="C1364" s="1">
        <f t="shared" ref="C1364:C1394" si="545">SUM(N1364:AE1364)</f>
        <v>86391</v>
      </c>
      <c r="D1364" s="7">
        <f>RANK(N1364,(N1364:P1364,Q1364:AE1364))</f>
        <v>2</v>
      </c>
      <c r="E1364" s="7">
        <f>RANK(O1364,(N1364:P1364,Q1364:AE1364))</f>
        <v>1</v>
      </c>
      <c r="F1364" s="7">
        <f>IF(P1364&gt;0,RANK(P1364,(N1364:P1364,Q1364:AE1364)),0)</f>
        <v>3</v>
      </c>
      <c r="G1364" s="1">
        <f t="shared" ref="G1364:G1394" si="546">MAX(N1364:P1364)-LARGE(N1364:P1364,2)</f>
        <v>36084</v>
      </c>
      <c r="H1364" s="2">
        <f t="shared" si="544"/>
        <v>0.4176823974719589</v>
      </c>
      <c r="I1364" s="2"/>
      <c r="J1364" s="2">
        <f t="shared" ref="J1364:J1394" si="547">IF($C1364=0,"-",N1364/$C1364)</f>
        <v>0.20680394948547881</v>
      </c>
      <c r="K1364" s="2">
        <f t="shared" ref="K1364:K1394" si="548">IF($C1364=0,"-",O1364/$C1364)</f>
        <v>0.62448634695743765</v>
      </c>
      <c r="L1364" s="2">
        <f t="shared" ref="L1364:L1394" si="549">IF($C1364=0,"-",P1364/$C1364)</f>
        <v>0.13790788392309383</v>
      </c>
      <c r="M1364" s="2">
        <f t="shared" ref="M1364:M1394" si="550">IF(C1364=0,"-",(1-J1364-K1364-L1364))</f>
        <v>3.0801819633989758E-2</v>
      </c>
      <c r="N1364" s="1">
        <v>17866</v>
      </c>
      <c r="O1364" s="1">
        <v>53950</v>
      </c>
      <c r="P1364" s="1">
        <v>11914</v>
      </c>
      <c r="Q1364" s="1">
        <v>695</v>
      </c>
      <c r="R1364" s="1">
        <v>73</v>
      </c>
      <c r="U1364" s="1">
        <v>191</v>
      </c>
      <c r="V1364" s="1">
        <v>1251</v>
      </c>
      <c r="W1364" s="1">
        <v>451</v>
      </c>
      <c r="AG1364" s="7">
        <f>IF(Q1364&gt;0,RANK(Q1364,(N1364:P1364,Q1364:AE1364)),0)</f>
        <v>5</v>
      </c>
      <c r="AH1364" s="7">
        <f>IF(R1364&gt;0,RANK(R1364,(N1364:P1364,Q1364:AE1364)),0)</f>
        <v>8</v>
      </c>
      <c r="AI1364" s="7">
        <f>IF(T1364&gt;0,RANK(T1364,(N1364:P1364,Q1364:AE1364)),0)</f>
        <v>0</v>
      </c>
      <c r="AJ1364" s="7">
        <f>IF(S1364&gt;0,RANK(S1364,(N1364:P1364,Q1364:AE1364)),0)</f>
        <v>0</v>
      </c>
      <c r="AK1364" s="2">
        <f t="shared" ref="AK1364:AK1394" si="551">IF($C1364=0,"-",Q1364/$C1364)</f>
        <v>8.0448194835110141E-3</v>
      </c>
      <c r="AL1364" s="2">
        <f t="shared" ref="AL1364:AL1394" si="552">IF($C1364=0,"-",R1364/$C1364)</f>
        <v>8.4499542776446618E-4</v>
      </c>
      <c r="AM1364" s="2">
        <f t="shared" ref="AM1364:AM1394" si="553">IF($C1364=0,"-",T1364/$C1364)</f>
        <v>0</v>
      </c>
      <c r="AN1364" s="2">
        <f t="shared" ref="AN1364:AN1394" si="554">IF($C1364=0,"-",S1364/$C1364)</f>
        <v>0</v>
      </c>
      <c r="AP1364" t="s">
        <v>2225</v>
      </c>
      <c r="AQ1364" t="s">
        <v>2580</v>
      </c>
      <c r="AT1364" s="104">
        <v>36</v>
      </c>
      <c r="AU1364" s="102">
        <v>71</v>
      </c>
      <c r="AV1364" s="108">
        <f t="shared" ref="AV1364:AV1393" si="555">AT1364*1000+AU1364</f>
        <v>36071</v>
      </c>
      <c r="AX1364" s="7" t="s">
        <v>538</v>
      </c>
    </row>
    <row r="1365" spans="1:50" hidden="1" outlineLevel="1">
      <c r="A1365" t="s">
        <v>2143</v>
      </c>
      <c r="B1365" t="s">
        <v>2580</v>
      </c>
      <c r="C1365" s="1">
        <f t="shared" si="545"/>
        <v>11092</v>
      </c>
      <c r="D1365" s="7">
        <f>RANK(N1365,(N1365:P1365,Q1365:AE1365))</f>
        <v>3</v>
      </c>
      <c r="E1365" s="7">
        <f>RANK(O1365,(N1365:P1365,Q1365:AE1365))</f>
        <v>1</v>
      </c>
      <c r="F1365" s="7">
        <f>IF(P1365&gt;0,RANK(P1365,(N1365:P1365,Q1365:AE1365)),0)</f>
        <v>2</v>
      </c>
      <c r="G1365" s="1">
        <f t="shared" si="546"/>
        <v>1557</v>
      </c>
      <c r="H1365" s="2">
        <f t="shared" si="544"/>
        <v>0.14037143887486478</v>
      </c>
      <c r="I1365" s="2"/>
      <c r="J1365" s="2">
        <f t="shared" si="547"/>
        <v>0.14136314460872701</v>
      </c>
      <c r="K1365" s="2">
        <f t="shared" si="548"/>
        <v>0.48918139199423005</v>
      </c>
      <c r="L1365" s="2">
        <f t="shared" si="549"/>
        <v>0.3488099531193653</v>
      </c>
      <c r="M1365" s="2">
        <f t="shared" si="550"/>
        <v>2.0645510277677637E-2</v>
      </c>
      <c r="N1365" s="1">
        <v>1568</v>
      </c>
      <c r="O1365" s="1">
        <v>5426</v>
      </c>
      <c r="P1365" s="1">
        <v>3869</v>
      </c>
      <c r="Q1365" s="1">
        <v>46</v>
      </c>
      <c r="R1365" s="1">
        <v>8</v>
      </c>
      <c r="U1365" s="1">
        <v>32</v>
      </c>
      <c r="V1365" s="1">
        <v>99</v>
      </c>
      <c r="W1365" s="1">
        <v>44</v>
      </c>
      <c r="AG1365" s="7">
        <f>IF(Q1365&gt;0,RANK(Q1365,(N1365:P1365,Q1365:AE1365)),0)</f>
        <v>5</v>
      </c>
      <c r="AH1365" s="7">
        <f>IF(R1365&gt;0,RANK(R1365,(N1365:P1365,Q1365:AE1365)),0)</f>
        <v>8</v>
      </c>
      <c r="AI1365" s="7">
        <f>IF(T1365&gt;0,RANK(T1365,(N1365:P1365,Q1365:AE1365)),0)</f>
        <v>0</v>
      </c>
      <c r="AJ1365" s="7">
        <f>IF(S1365&gt;0,RANK(S1365,(N1365:P1365,Q1365:AE1365)),0)</f>
        <v>0</v>
      </c>
      <c r="AK1365" s="2">
        <f t="shared" si="551"/>
        <v>4.1471330688784714E-3</v>
      </c>
      <c r="AL1365" s="2">
        <f t="shared" si="552"/>
        <v>7.2124053371799498E-4</v>
      </c>
      <c r="AM1365" s="2">
        <f t="shared" si="553"/>
        <v>0</v>
      </c>
      <c r="AN1365" s="2">
        <f t="shared" si="554"/>
        <v>0</v>
      </c>
      <c r="AP1365" t="s">
        <v>2143</v>
      </c>
      <c r="AQ1365" t="s">
        <v>2580</v>
      </c>
      <c r="AT1365" s="104">
        <v>36</v>
      </c>
      <c r="AU1365" s="102">
        <v>73</v>
      </c>
      <c r="AV1365" s="108">
        <f t="shared" si="555"/>
        <v>36073</v>
      </c>
      <c r="AX1365" s="7" t="s">
        <v>538</v>
      </c>
    </row>
    <row r="1366" spans="1:50" hidden="1" outlineLevel="1">
      <c r="A1366" t="s">
        <v>1420</v>
      </c>
      <c r="B1366" t="s">
        <v>2580</v>
      </c>
      <c r="C1366" s="1">
        <f t="shared" si="545"/>
        <v>32086</v>
      </c>
      <c r="D1366" s="7">
        <f>RANK(N1366,(N1366:P1366,Q1366:AE1366))</f>
        <v>3</v>
      </c>
      <c r="E1366" s="7">
        <f>RANK(O1366,(N1366:P1366,Q1366:AE1366))</f>
        <v>1</v>
      </c>
      <c r="F1366" s="7">
        <f>IF(P1366&gt;0,RANK(P1366,(N1366:P1366,Q1366:AE1366)),0)</f>
        <v>2</v>
      </c>
      <c r="G1366" s="1">
        <f t="shared" si="546"/>
        <v>10282</v>
      </c>
      <c r="H1366" s="2">
        <f t="shared" si="544"/>
        <v>0.32045128716574206</v>
      </c>
      <c r="I1366" s="2"/>
      <c r="J1366" s="2">
        <f t="shared" si="547"/>
        <v>0.21274075920962413</v>
      </c>
      <c r="K1366" s="2">
        <f t="shared" si="548"/>
        <v>0.54207442498285852</v>
      </c>
      <c r="L1366" s="2">
        <f t="shared" si="549"/>
        <v>0.22162313781711651</v>
      </c>
      <c r="M1366" s="2">
        <f t="shared" si="550"/>
        <v>2.3561677990400876E-2</v>
      </c>
      <c r="N1366" s="1">
        <v>6826</v>
      </c>
      <c r="O1366" s="1">
        <v>17393</v>
      </c>
      <c r="P1366" s="1">
        <v>7111</v>
      </c>
      <c r="Q1366" s="1">
        <v>147</v>
      </c>
      <c r="R1366" s="1">
        <v>28</v>
      </c>
      <c r="U1366" s="1">
        <v>125</v>
      </c>
      <c r="V1366" s="1">
        <v>284</v>
      </c>
      <c r="W1366" s="1">
        <v>172</v>
      </c>
      <c r="AG1366" s="7">
        <f>IF(Q1366&gt;0,RANK(Q1366,(N1366:P1366,Q1366:AE1366)),0)</f>
        <v>6</v>
      </c>
      <c r="AH1366" s="7">
        <f>IF(R1366&gt;0,RANK(R1366,(N1366:P1366,Q1366:AE1366)),0)</f>
        <v>8</v>
      </c>
      <c r="AI1366" s="7">
        <f>IF(T1366&gt;0,RANK(T1366,(N1366:P1366,Q1366:AE1366)),0)</f>
        <v>0</v>
      </c>
      <c r="AJ1366" s="7">
        <f>IF(S1366&gt;0,RANK(S1366,(N1366:P1366,Q1366:AE1366)),0)</f>
        <v>0</v>
      </c>
      <c r="AK1366" s="2">
        <f t="shared" si="551"/>
        <v>4.5814373870223775E-3</v>
      </c>
      <c r="AL1366" s="2">
        <f t="shared" si="552"/>
        <v>8.7265474038521478E-4</v>
      </c>
      <c r="AM1366" s="2">
        <f t="shared" si="553"/>
        <v>0</v>
      </c>
      <c r="AN1366" s="2">
        <f t="shared" si="554"/>
        <v>0</v>
      </c>
      <c r="AP1366" t="s">
        <v>1420</v>
      </c>
      <c r="AQ1366" t="s">
        <v>2580</v>
      </c>
      <c r="AT1366" s="104">
        <v>36</v>
      </c>
      <c r="AU1366" s="102">
        <v>75</v>
      </c>
      <c r="AV1366" s="108">
        <f t="shared" si="555"/>
        <v>36075</v>
      </c>
      <c r="AX1366" s="7" t="s">
        <v>538</v>
      </c>
    </row>
    <row r="1367" spans="1:50" hidden="1" outlineLevel="1">
      <c r="A1367" t="s">
        <v>1421</v>
      </c>
      <c r="B1367" t="s">
        <v>2580</v>
      </c>
      <c r="C1367" s="1">
        <f t="shared" si="545"/>
        <v>17623</v>
      </c>
      <c r="D1367" s="7">
        <f>RANK(N1367,(N1367:P1367,Q1367:AE1367))</f>
        <v>2</v>
      </c>
      <c r="E1367" s="7">
        <f>RANK(O1367,(N1367:P1367,Q1367:AE1367))</f>
        <v>1</v>
      </c>
      <c r="F1367" s="7">
        <f>IF(P1367&gt;0,RANK(P1367,(N1367:P1367,Q1367:AE1367)),0)</f>
        <v>3</v>
      </c>
      <c r="G1367" s="1">
        <f t="shared" si="546"/>
        <v>5737</v>
      </c>
      <c r="H1367" s="2">
        <f t="shared" si="544"/>
        <v>0.32554048686375758</v>
      </c>
      <c r="I1367" s="2"/>
      <c r="J1367" s="2">
        <f t="shared" si="547"/>
        <v>0.23316120978267038</v>
      </c>
      <c r="K1367" s="2">
        <f t="shared" si="548"/>
        <v>0.55870169664642799</v>
      </c>
      <c r="L1367" s="2">
        <f t="shared" si="549"/>
        <v>0.16024513419962549</v>
      </c>
      <c r="M1367" s="2">
        <f t="shared" si="550"/>
        <v>4.7891959371276105E-2</v>
      </c>
      <c r="N1367" s="1">
        <v>4109</v>
      </c>
      <c r="O1367" s="1">
        <v>9846</v>
      </c>
      <c r="P1367" s="1">
        <v>2824</v>
      </c>
      <c r="Q1367" s="1">
        <v>353</v>
      </c>
      <c r="R1367" s="1">
        <v>31</v>
      </c>
      <c r="U1367" s="1">
        <v>66</v>
      </c>
      <c r="V1367" s="1">
        <v>175</v>
      </c>
      <c r="W1367" s="1">
        <v>219</v>
      </c>
      <c r="AG1367" s="7">
        <f>IF(Q1367&gt;0,RANK(Q1367,(N1367:P1367,Q1367:AE1367)),0)</f>
        <v>4</v>
      </c>
      <c r="AH1367" s="7">
        <f>IF(R1367&gt;0,RANK(R1367,(N1367:P1367,Q1367:AE1367)),0)</f>
        <v>8</v>
      </c>
      <c r="AI1367" s="7">
        <f>IF(T1367&gt;0,RANK(T1367,(N1367:P1367,Q1367:AE1367)),0)</f>
        <v>0</v>
      </c>
      <c r="AJ1367" s="7">
        <f>IF(S1367&gt;0,RANK(S1367,(N1367:P1367,Q1367:AE1367)),0)</f>
        <v>0</v>
      </c>
      <c r="AK1367" s="2">
        <f t="shared" si="551"/>
        <v>2.0030641774953187E-2</v>
      </c>
      <c r="AL1367" s="2">
        <f t="shared" si="552"/>
        <v>1.7590648584236508E-3</v>
      </c>
      <c r="AM1367" s="2">
        <f t="shared" si="553"/>
        <v>0</v>
      </c>
      <c r="AN1367" s="2">
        <f t="shared" si="554"/>
        <v>0</v>
      </c>
      <c r="AP1367" t="s">
        <v>1421</v>
      </c>
      <c r="AQ1367" t="s">
        <v>2580</v>
      </c>
      <c r="AT1367" s="104">
        <v>36</v>
      </c>
      <c r="AU1367" s="102">
        <v>77</v>
      </c>
      <c r="AV1367" s="108">
        <f t="shared" si="555"/>
        <v>36077</v>
      </c>
      <c r="AX1367" s="7" t="s">
        <v>538</v>
      </c>
    </row>
    <row r="1368" spans="1:50" hidden="1" outlineLevel="1">
      <c r="A1368" t="s">
        <v>1580</v>
      </c>
      <c r="B1368" t="s">
        <v>2580</v>
      </c>
      <c r="C1368" s="1">
        <f t="shared" si="545"/>
        <v>28415</v>
      </c>
      <c r="D1368" s="7">
        <f>RANK(N1368,(N1368:P1368,Q1368:AE1368))</f>
        <v>2</v>
      </c>
      <c r="E1368" s="7">
        <f>RANK(O1368,(N1368:P1368,Q1368:AE1368))</f>
        <v>1</v>
      </c>
      <c r="F1368" s="7">
        <f>IF(P1368&gt;0,RANK(P1368,(N1368:P1368,Q1368:AE1368)),0)</f>
        <v>3</v>
      </c>
      <c r="G1368" s="1">
        <f t="shared" si="546"/>
        <v>15714</v>
      </c>
      <c r="H1368" s="2">
        <f t="shared" si="544"/>
        <v>0.55301777230336091</v>
      </c>
      <c r="I1368" s="2"/>
      <c r="J1368" s="2">
        <f t="shared" si="547"/>
        <v>0.15076544078831602</v>
      </c>
      <c r="K1368" s="2">
        <f t="shared" si="548"/>
        <v>0.70378321309167691</v>
      </c>
      <c r="L1368" s="2">
        <f t="shared" si="549"/>
        <v>0.11321485131092733</v>
      </c>
      <c r="M1368" s="2">
        <f t="shared" si="550"/>
        <v>3.2236494809079766E-2</v>
      </c>
      <c r="N1368" s="1">
        <v>4284</v>
      </c>
      <c r="O1368" s="1">
        <v>19998</v>
      </c>
      <c r="P1368" s="1">
        <v>3217</v>
      </c>
      <c r="Q1368" s="1">
        <v>240</v>
      </c>
      <c r="R1368" s="1">
        <v>27</v>
      </c>
      <c r="U1368" s="1">
        <v>91</v>
      </c>
      <c r="V1368" s="1">
        <v>359</v>
      </c>
      <c r="W1368" s="1">
        <v>199</v>
      </c>
      <c r="AG1368" s="7">
        <f>IF(Q1368&gt;0,RANK(Q1368,(N1368:P1368,Q1368:AE1368)),0)</f>
        <v>5</v>
      </c>
      <c r="AH1368" s="7">
        <f>IF(R1368&gt;0,RANK(R1368,(N1368:P1368,Q1368:AE1368)),0)</f>
        <v>8</v>
      </c>
      <c r="AI1368" s="7">
        <f>IF(T1368&gt;0,RANK(T1368,(N1368:P1368,Q1368:AE1368)),0)</f>
        <v>0</v>
      </c>
      <c r="AJ1368" s="7">
        <f>IF(S1368&gt;0,RANK(S1368,(N1368:P1368,Q1368:AE1368)),0)</f>
        <v>0</v>
      </c>
      <c r="AK1368" s="2">
        <f t="shared" si="551"/>
        <v>8.4462431814182649E-3</v>
      </c>
      <c r="AL1368" s="2">
        <f t="shared" si="552"/>
        <v>9.5020235790955478E-4</v>
      </c>
      <c r="AM1368" s="2">
        <f t="shared" si="553"/>
        <v>0</v>
      </c>
      <c r="AN1368" s="2">
        <f t="shared" si="554"/>
        <v>0</v>
      </c>
      <c r="AP1368" t="s">
        <v>1580</v>
      </c>
      <c r="AQ1368" t="s">
        <v>2580</v>
      </c>
      <c r="AT1368" s="104">
        <v>36</v>
      </c>
      <c r="AU1368" s="102">
        <v>79</v>
      </c>
      <c r="AV1368" s="108">
        <f t="shared" si="555"/>
        <v>36079</v>
      </c>
      <c r="AX1368" s="7" t="s">
        <v>538</v>
      </c>
    </row>
    <row r="1369" spans="1:50" hidden="1" outlineLevel="1">
      <c r="A1369" t="s">
        <v>1092</v>
      </c>
      <c r="B1369" t="s">
        <v>2580</v>
      </c>
      <c r="C1369" s="1">
        <f t="shared" si="545"/>
        <v>54263</v>
      </c>
      <c r="D1369" s="7">
        <f>RANK(N1369,(N1369:P1369,Q1369:AE1369))</f>
        <v>2</v>
      </c>
      <c r="E1369" s="7">
        <f>RANK(O1369,(N1369:P1369,Q1369:AE1369))</f>
        <v>1</v>
      </c>
      <c r="F1369" s="7">
        <f>IF(P1369&gt;0,RANK(P1369,(N1369:P1369,Q1369:AE1369)),0)</f>
        <v>3</v>
      </c>
      <c r="G1369" s="1">
        <f t="shared" si="546"/>
        <v>11629</v>
      </c>
      <c r="H1369" s="2">
        <f t="shared" si="544"/>
        <v>0.21430809207010301</v>
      </c>
      <c r="I1369" s="2"/>
      <c r="J1369" s="2">
        <f t="shared" si="547"/>
        <v>0.28547997714833312</v>
      </c>
      <c r="K1369" s="2">
        <f t="shared" si="548"/>
        <v>0.49978806921843616</v>
      </c>
      <c r="L1369" s="2">
        <f t="shared" si="549"/>
        <v>0.18259218988998027</v>
      </c>
      <c r="M1369" s="2">
        <f t="shared" si="550"/>
        <v>3.2139763743250394E-2</v>
      </c>
      <c r="N1369" s="1">
        <v>15491</v>
      </c>
      <c r="O1369" s="1">
        <v>27120</v>
      </c>
      <c r="P1369" s="1">
        <v>9908</v>
      </c>
      <c r="Q1369" s="1">
        <v>512</v>
      </c>
      <c r="R1369" s="1">
        <v>62</v>
      </c>
      <c r="U1369" s="1">
        <v>147</v>
      </c>
      <c r="V1369" s="1">
        <v>601</v>
      </c>
      <c r="W1369" s="1">
        <v>422</v>
      </c>
      <c r="AG1369" s="7">
        <f>IF(Q1369&gt;0,RANK(Q1369,(N1369:P1369,Q1369:AE1369)),0)</f>
        <v>5</v>
      </c>
      <c r="AH1369" s="7">
        <f>IF(R1369&gt;0,RANK(R1369,(N1369:P1369,Q1369:AE1369)),0)</f>
        <v>8</v>
      </c>
      <c r="AI1369" s="7">
        <f>IF(T1369&gt;0,RANK(T1369,(N1369:P1369,Q1369:AE1369)),0)</f>
        <v>0</v>
      </c>
      <c r="AJ1369" s="7">
        <f>IF(S1369&gt;0,RANK(S1369,(N1369:P1369,Q1369:AE1369)),0)</f>
        <v>0</v>
      </c>
      <c r="AK1369" s="2">
        <f t="shared" si="551"/>
        <v>9.4355269704955499E-3</v>
      </c>
      <c r="AL1369" s="2">
        <f t="shared" si="552"/>
        <v>1.1425833440834455E-3</v>
      </c>
      <c r="AM1369" s="2">
        <f t="shared" si="553"/>
        <v>0</v>
      </c>
      <c r="AN1369" s="2">
        <f t="shared" si="554"/>
        <v>0</v>
      </c>
      <c r="AP1369" t="s">
        <v>1092</v>
      </c>
      <c r="AQ1369" t="s">
        <v>2580</v>
      </c>
      <c r="AT1369" s="104">
        <v>36</v>
      </c>
      <c r="AU1369" s="102">
        <v>83</v>
      </c>
      <c r="AV1369" s="108">
        <f t="shared" si="555"/>
        <v>36083</v>
      </c>
      <c r="AX1369" s="7" t="s">
        <v>538</v>
      </c>
    </row>
    <row r="1370" spans="1:50" hidden="1" outlineLevel="1">
      <c r="A1370" t="s">
        <v>2347</v>
      </c>
      <c r="B1370" t="s">
        <v>2580</v>
      </c>
      <c r="C1370" s="1">
        <f t="shared" si="545"/>
        <v>84624</v>
      </c>
      <c r="D1370" s="7">
        <f>RANK(N1370,(N1370:P1370,Q1370:AE1370))</f>
        <v>2</v>
      </c>
      <c r="E1370" s="7">
        <f>RANK(O1370,(N1370:P1370,Q1370:AE1370))</f>
        <v>1</v>
      </c>
      <c r="F1370" s="7">
        <f>IF(P1370&gt;0,RANK(P1370,(N1370:P1370,Q1370:AE1370)),0)</f>
        <v>3</v>
      </c>
      <c r="G1370" s="1">
        <f t="shared" si="546"/>
        <v>30971</v>
      </c>
      <c r="H1370" s="2">
        <f t="shared" si="544"/>
        <v>0.36598364530156929</v>
      </c>
      <c r="I1370" s="2"/>
      <c r="J1370" s="2">
        <f t="shared" si="547"/>
        <v>0.26061164681414256</v>
      </c>
      <c r="K1370" s="2">
        <f t="shared" si="548"/>
        <v>0.62659529211571185</v>
      </c>
      <c r="L1370" s="2">
        <f t="shared" si="549"/>
        <v>8.9300907543959154E-2</v>
      </c>
      <c r="M1370" s="2">
        <f t="shared" si="550"/>
        <v>2.3492153526186374E-2</v>
      </c>
      <c r="N1370" s="1">
        <v>22054</v>
      </c>
      <c r="O1370" s="1">
        <v>53025</v>
      </c>
      <c r="P1370" s="1">
        <v>7557</v>
      </c>
      <c r="Q1370" s="1">
        <v>589</v>
      </c>
      <c r="R1370" s="1">
        <v>72</v>
      </c>
      <c r="U1370" s="1">
        <v>280</v>
      </c>
      <c r="V1370" s="1">
        <v>649</v>
      </c>
      <c r="W1370" s="1">
        <v>398</v>
      </c>
      <c r="AG1370" s="7">
        <f>IF(Q1370&gt;0,RANK(Q1370,(N1370:P1370,Q1370:AE1370)),0)</f>
        <v>5</v>
      </c>
      <c r="AH1370" s="7">
        <f>IF(R1370&gt;0,RANK(R1370,(N1370:P1370,Q1370:AE1370)),0)</f>
        <v>8</v>
      </c>
      <c r="AI1370" s="7">
        <f>IF(T1370&gt;0,RANK(T1370,(N1370:P1370,Q1370:AE1370)),0)</f>
        <v>0</v>
      </c>
      <c r="AJ1370" s="7">
        <f>IF(S1370&gt;0,RANK(S1370,(N1370:P1370,Q1370:AE1370)),0)</f>
        <v>0</v>
      </c>
      <c r="AK1370" s="2">
        <f t="shared" si="551"/>
        <v>6.9602004159576483E-3</v>
      </c>
      <c r="AL1370" s="2">
        <f t="shared" si="552"/>
        <v>8.5082246171298923E-4</v>
      </c>
      <c r="AM1370" s="2">
        <f t="shared" si="553"/>
        <v>0</v>
      </c>
      <c r="AN1370" s="2">
        <f t="shared" si="554"/>
        <v>0</v>
      </c>
      <c r="AP1370" t="s">
        <v>2347</v>
      </c>
      <c r="AQ1370" t="s">
        <v>2580</v>
      </c>
      <c r="AT1370" s="104">
        <v>36</v>
      </c>
      <c r="AU1370" s="102">
        <v>87</v>
      </c>
      <c r="AV1370" s="108">
        <f t="shared" si="555"/>
        <v>36087</v>
      </c>
      <c r="AX1370" s="7" t="s">
        <v>538</v>
      </c>
    </row>
    <row r="1371" spans="1:50" hidden="1" outlineLevel="1">
      <c r="A1371" t="s">
        <v>2355</v>
      </c>
      <c r="B1371" t="s">
        <v>2580</v>
      </c>
      <c r="C1371" s="1">
        <f t="shared" si="545"/>
        <v>30098</v>
      </c>
      <c r="D1371" s="7">
        <f>RANK(N1371,(N1371:P1371,Q1371:AE1371))</f>
        <v>2</v>
      </c>
      <c r="E1371" s="7">
        <f>RANK(O1371,(N1371:P1371,Q1371:AE1371))</f>
        <v>1</v>
      </c>
      <c r="F1371" s="7">
        <f>IF(P1371&gt;0,RANK(P1371,(N1371:P1371,Q1371:AE1371)),0)</f>
        <v>3</v>
      </c>
      <c r="G1371" s="1">
        <f t="shared" si="546"/>
        <v>13401</v>
      </c>
      <c r="H1371" s="2">
        <f t="shared" si="544"/>
        <v>0.44524553126453587</v>
      </c>
      <c r="I1371" s="2"/>
      <c r="J1371" s="2">
        <f t="shared" si="547"/>
        <v>0.20712339690344875</v>
      </c>
      <c r="K1371" s="2">
        <f t="shared" si="548"/>
        <v>0.65236892816798453</v>
      </c>
      <c r="L1371" s="2">
        <f t="shared" si="549"/>
        <v>0.12030699714266729</v>
      </c>
      <c r="M1371" s="2">
        <f t="shared" si="550"/>
        <v>2.0200677785899457E-2</v>
      </c>
      <c r="N1371" s="1">
        <v>6234</v>
      </c>
      <c r="O1371" s="1">
        <v>19635</v>
      </c>
      <c r="P1371" s="1">
        <v>3621</v>
      </c>
      <c r="Q1371" s="1">
        <v>145</v>
      </c>
      <c r="R1371" s="1">
        <v>19</v>
      </c>
      <c r="U1371" s="1">
        <v>118</v>
      </c>
      <c r="V1371" s="1">
        <v>166</v>
      </c>
      <c r="W1371" s="1">
        <v>160</v>
      </c>
      <c r="AG1371" s="7">
        <f>IF(Q1371&gt;0,RANK(Q1371,(N1371:P1371,Q1371:AE1371)),0)</f>
        <v>6</v>
      </c>
      <c r="AH1371" s="7">
        <f>IF(R1371&gt;0,RANK(R1371,(N1371:P1371,Q1371:AE1371)),0)</f>
        <v>8</v>
      </c>
      <c r="AI1371" s="7">
        <f>IF(T1371&gt;0,RANK(T1371,(N1371:P1371,Q1371:AE1371)),0)</f>
        <v>0</v>
      </c>
      <c r="AJ1371" s="7">
        <f>IF(S1371&gt;0,RANK(S1371,(N1371:P1371,Q1371:AE1371)),0)</f>
        <v>0</v>
      </c>
      <c r="AK1371" s="2">
        <f t="shared" si="551"/>
        <v>4.8175958535450862E-3</v>
      </c>
      <c r="AL1371" s="2">
        <f t="shared" si="552"/>
        <v>6.3127118080935607E-4</v>
      </c>
      <c r="AM1371" s="2">
        <f t="shared" si="553"/>
        <v>0</v>
      </c>
      <c r="AN1371" s="2">
        <f t="shared" si="554"/>
        <v>0</v>
      </c>
      <c r="AP1371" t="s">
        <v>2355</v>
      </c>
      <c r="AQ1371" t="s">
        <v>2580</v>
      </c>
      <c r="AT1371" s="104">
        <v>36</v>
      </c>
      <c r="AU1371" s="102">
        <v>89</v>
      </c>
      <c r="AV1371" s="108">
        <f t="shared" si="555"/>
        <v>36089</v>
      </c>
      <c r="AX1371" s="7" t="s">
        <v>538</v>
      </c>
    </row>
    <row r="1372" spans="1:50" hidden="1" outlineLevel="1">
      <c r="A1372" t="s">
        <v>2115</v>
      </c>
      <c r="B1372" t="s">
        <v>2580</v>
      </c>
      <c r="C1372" s="1">
        <f t="shared" si="545"/>
        <v>70331</v>
      </c>
      <c r="D1372" s="7">
        <f>RANK(N1372,(N1372:P1372,Q1372:AE1372))</f>
        <v>2</v>
      </c>
      <c r="E1372" s="7">
        <f>RANK(O1372,(N1372:P1372,Q1372:AE1372))</f>
        <v>1</v>
      </c>
      <c r="F1372" s="7">
        <f>IF(P1372&gt;0,RANK(P1372,(N1372:P1372,Q1372:AE1372)),0)</f>
        <v>3</v>
      </c>
      <c r="G1372" s="1">
        <f t="shared" si="546"/>
        <v>21916</v>
      </c>
      <c r="H1372" s="2">
        <f t="shared" si="544"/>
        <v>0.31161223358120888</v>
      </c>
      <c r="I1372" s="2"/>
      <c r="J1372" s="2">
        <f t="shared" si="547"/>
        <v>0.24002218083064367</v>
      </c>
      <c r="K1372" s="2">
        <f t="shared" si="548"/>
        <v>0.55163441441185257</v>
      </c>
      <c r="L1372" s="2">
        <f t="shared" si="549"/>
        <v>0.17699165375154627</v>
      </c>
      <c r="M1372" s="2">
        <f t="shared" si="550"/>
        <v>3.1351751005957523E-2</v>
      </c>
      <c r="N1372" s="1">
        <v>16881</v>
      </c>
      <c r="O1372" s="1">
        <v>38797</v>
      </c>
      <c r="P1372" s="1">
        <v>12448</v>
      </c>
      <c r="Q1372" s="1">
        <v>735</v>
      </c>
      <c r="R1372" s="1">
        <v>80</v>
      </c>
      <c r="U1372" s="1">
        <v>162</v>
      </c>
      <c r="V1372" s="1">
        <v>659</v>
      </c>
      <c r="W1372" s="1">
        <v>569</v>
      </c>
      <c r="AG1372" s="7">
        <f>IF(Q1372&gt;0,RANK(Q1372,(N1372:P1372,Q1372:AE1372)),0)</f>
        <v>4</v>
      </c>
      <c r="AH1372" s="7">
        <f>IF(R1372&gt;0,RANK(R1372,(N1372:P1372,Q1372:AE1372)),0)</f>
        <v>8</v>
      </c>
      <c r="AI1372" s="7">
        <f>IF(T1372&gt;0,RANK(T1372,(N1372:P1372,Q1372:AE1372)),0)</f>
        <v>0</v>
      </c>
      <c r="AJ1372" s="7">
        <f>IF(S1372&gt;0,RANK(S1372,(N1372:P1372,Q1372:AE1372)),0)</f>
        <v>0</v>
      </c>
      <c r="AK1372" s="2">
        <f t="shared" si="551"/>
        <v>1.0450583668652515E-2</v>
      </c>
      <c r="AL1372" s="2">
        <f t="shared" si="552"/>
        <v>1.1374784945472126E-3</v>
      </c>
      <c r="AM1372" s="2">
        <f t="shared" si="553"/>
        <v>0</v>
      </c>
      <c r="AN1372" s="2">
        <f t="shared" si="554"/>
        <v>0</v>
      </c>
      <c r="AP1372" t="s">
        <v>2115</v>
      </c>
      <c r="AQ1372" t="s">
        <v>2580</v>
      </c>
      <c r="AT1372" s="104">
        <v>36</v>
      </c>
      <c r="AU1372" s="102">
        <v>91</v>
      </c>
      <c r="AV1372" s="108">
        <f t="shared" si="555"/>
        <v>36091</v>
      </c>
      <c r="AX1372" s="7" t="s">
        <v>538</v>
      </c>
    </row>
    <row r="1373" spans="1:50" hidden="1" outlineLevel="1">
      <c r="A1373" t="s">
        <v>2591</v>
      </c>
      <c r="B1373" t="s">
        <v>2580</v>
      </c>
      <c r="C1373" s="1">
        <f t="shared" si="545"/>
        <v>50178</v>
      </c>
      <c r="D1373" s="7">
        <f>RANK(N1373,(N1373:P1373,Q1373:AE1373))</f>
        <v>2</v>
      </c>
      <c r="E1373" s="7">
        <f>RANK(O1373,(N1373:P1373,Q1373:AE1373))</f>
        <v>1</v>
      </c>
      <c r="F1373" s="7">
        <f>IF(P1373&gt;0,RANK(P1373,(N1373:P1373,Q1373:AE1373)),0)</f>
        <v>3</v>
      </c>
      <c r="G1373" s="1">
        <f t="shared" si="546"/>
        <v>9823</v>
      </c>
      <c r="H1373" s="2">
        <f t="shared" si="544"/>
        <v>0.19576308342301407</v>
      </c>
      <c r="I1373" s="2"/>
      <c r="J1373" s="2">
        <f t="shared" si="547"/>
        <v>0.28653991789230338</v>
      </c>
      <c r="K1373" s="2">
        <f t="shared" si="548"/>
        <v>0.48230300131531745</v>
      </c>
      <c r="L1373" s="2">
        <f t="shared" si="549"/>
        <v>0.2016022958268564</v>
      </c>
      <c r="M1373" s="2">
        <f t="shared" si="550"/>
        <v>2.9554784965522773E-2</v>
      </c>
      <c r="N1373" s="1">
        <v>14378</v>
      </c>
      <c r="O1373" s="1">
        <v>24201</v>
      </c>
      <c r="P1373" s="1">
        <v>10116</v>
      </c>
      <c r="Q1373" s="1">
        <v>410</v>
      </c>
      <c r="R1373" s="1">
        <v>52</v>
      </c>
      <c r="U1373" s="1">
        <v>130</v>
      </c>
      <c r="V1373" s="1">
        <v>546</v>
      </c>
      <c r="W1373" s="1">
        <v>345</v>
      </c>
      <c r="AG1373" s="7">
        <f>IF(Q1373&gt;0,RANK(Q1373,(N1373:P1373,Q1373:AE1373)),0)</f>
        <v>5</v>
      </c>
      <c r="AH1373" s="7">
        <f>IF(R1373&gt;0,RANK(R1373,(N1373:P1373,Q1373:AE1373)),0)</f>
        <v>8</v>
      </c>
      <c r="AI1373" s="7">
        <f>IF(T1373&gt;0,RANK(T1373,(N1373:P1373,Q1373:AE1373)),0)</f>
        <v>0</v>
      </c>
      <c r="AJ1373" s="7">
        <f>IF(S1373&gt;0,RANK(S1373,(N1373:P1373,Q1373:AE1373)),0)</f>
        <v>0</v>
      </c>
      <c r="AK1373" s="2">
        <f t="shared" si="551"/>
        <v>8.1709115548646814E-3</v>
      </c>
      <c r="AL1373" s="2">
        <f t="shared" si="552"/>
        <v>1.0363107337877156E-3</v>
      </c>
      <c r="AM1373" s="2">
        <f t="shared" si="553"/>
        <v>0</v>
      </c>
      <c r="AN1373" s="2">
        <f t="shared" si="554"/>
        <v>0</v>
      </c>
      <c r="AP1373" t="s">
        <v>2591</v>
      </c>
      <c r="AQ1373" t="s">
        <v>2580</v>
      </c>
      <c r="AT1373" s="104">
        <v>36</v>
      </c>
      <c r="AU1373" s="102">
        <v>93</v>
      </c>
      <c r="AV1373" s="108">
        <f t="shared" si="555"/>
        <v>36093</v>
      </c>
      <c r="AX1373" s="7" t="s">
        <v>538</v>
      </c>
    </row>
    <row r="1374" spans="1:50" hidden="1" outlineLevel="1">
      <c r="A1374" t="s">
        <v>2595</v>
      </c>
      <c r="B1374" t="s">
        <v>2580</v>
      </c>
      <c r="C1374" s="1">
        <f t="shared" si="545"/>
        <v>10547</v>
      </c>
      <c r="D1374" s="7">
        <f>RANK(N1374,(N1374:P1374,Q1374:AE1374))</f>
        <v>2</v>
      </c>
      <c r="E1374" s="7">
        <f>RANK(O1374,(N1374:P1374,Q1374:AE1374))</f>
        <v>1</v>
      </c>
      <c r="F1374" s="7">
        <f>IF(P1374&gt;0,RANK(P1374,(N1374:P1374,Q1374:AE1374)),0)</f>
        <v>3</v>
      </c>
      <c r="G1374" s="1">
        <f t="shared" si="546"/>
        <v>3435</v>
      </c>
      <c r="H1374" s="2">
        <f t="shared" si="544"/>
        <v>0.3256850289181758</v>
      </c>
      <c r="I1374" s="2"/>
      <c r="J1374" s="2">
        <f t="shared" si="547"/>
        <v>0.21769223475869914</v>
      </c>
      <c r="K1374" s="2">
        <f t="shared" si="548"/>
        <v>0.54337726367687489</v>
      </c>
      <c r="L1374" s="2">
        <f t="shared" si="549"/>
        <v>0.20299611263866502</v>
      </c>
      <c r="M1374" s="2">
        <f t="shared" si="550"/>
        <v>3.5934388925760952E-2</v>
      </c>
      <c r="N1374" s="1">
        <v>2296</v>
      </c>
      <c r="O1374" s="1">
        <v>5731</v>
      </c>
      <c r="P1374" s="1">
        <v>2141</v>
      </c>
      <c r="Q1374" s="1">
        <v>109</v>
      </c>
      <c r="R1374" s="1">
        <v>13</v>
      </c>
      <c r="U1374" s="1">
        <v>23</v>
      </c>
      <c r="V1374" s="1">
        <v>121</v>
      </c>
      <c r="W1374" s="1">
        <v>113</v>
      </c>
      <c r="AG1374" s="7">
        <f>IF(Q1374&gt;0,RANK(Q1374,(N1374:P1374,Q1374:AE1374)),0)</f>
        <v>6</v>
      </c>
      <c r="AH1374" s="7">
        <f>IF(R1374&gt;0,RANK(R1374,(N1374:P1374,Q1374:AE1374)),0)</f>
        <v>8</v>
      </c>
      <c r="AI1374" s="7">
        <f>IF(T1374&gt;0,RANK(T1374,(N1374:P1374,Q1374:AE1374)),0)</f>
        <v>0</v>
      </c>
      <c r="AJ1374" s="7">
        <f>IF(S1374&gt;0,RANK(S1374,(N1374:P1374,Q1374:AE1374)),0)</f>
        <v>0</v>
      </c>
      <c r="AK1374" s="2">
        <f t="shared" si="551"/>
        <v>1.033469232957239E-2</v>
      </c>
      <c r="AL1374" s="2">
        <f t="shared" si="552"/>
        <v>1.2325779842609272E-3</v>
      </c>
      <c r="AM1374" s="2">
        <f t="shared" si="553"/>
        <v>0</v>
      </c>
      <c r="AN1374" s="2">
        <f t="shared" si="554"/>
        <v>0</v>
      </c>
      <c r="AP1374" t="s">
        <v>2595</v>
      </c>
      <c r="AQ1374" t="s">
        <v>2580</v>
      </c>
      <c r="AT1374" s="104">
        <v>36</v>
      </c>
      <c r="AU1374" s="102">
        <v>95</v>
      </c>
      <c r="AV1374" s="108">
        <f t="shared" si="555"/>
        <v>36095</v>
      </c>
      <c r="AX1374" s="7" t="s">
        <v>538</v>
      </c>
    </row>
    <row r="1375" spans="1:50" hidden="1" outlineLevel="1">
      <c r="A1375" t="s">
        <v>1908</v>
      </c>
      <c r="B1375" t="s">
        <v>2580</v>
      </c>
      <c r="C1375" s="1">
        <f t="shared" si="545"/>
        <v>5802</v>
      </c>
      <c r="D1375" s="7">
        <f>RANK(N1375,(N1375:P1375,Q1375:AE1375))</f>
        <v>2</v>
      </c>
      <c r="E1375" s="7">
        <f>RANK(O1375,(N1375:P1375,Q1375:AE1375))</f>
        <v>1</v>
      </c>
      <c r="F1375" s="7">
        <f>IF(P1375&gt;0,RANK(P1375,(N1375:P1375,Q1375:AE1375)),0)</f>
        <v>3</v>
      </c>
      <c r="G1375" s="1">
        <f t="shared" si="546"/>
        <v>2492</v>
      </c>
      <c r="H1375" s="2">
        <f t="shared" si="544"/>
        <v>0.42950706652878318</v>
      </c>
      <c r="I1375" s="2"/>
      <c r="J1375" s="2">
        <f t="shared" si="547"/>
        <v>0.17976559806963116</v>
      </c>
      <c r="K1375" s="2">
        <f t="shared" si="548"/>
        <v>0.60927266459841434</v>
      </c>
      <c r="L1375" s="2">
        <f t="shared" si="549"/>
        <v>0.17045846259910374</v>
      </c>
      <c r="M1375" s="2">
        <f t="shared" si="550"/>
        <v>4.0503274732850814E-2</v>
      </c>
      <c r="N1375" s="1">
        <v>1043</v>
      </c>
      <c r="O1375" s="1">
        <v>3535</v>
      </c>
      <c r="P1375" s="1">
        <v>989</v>
      </c>
      <c r="Q1375" s="1">
        <v>121</v>
      </c>
      <c r="R1375" s="1">
        <v>5</v>
      </c>
      <c r="U1375" s="1">
        <v>20</v>
      </c>
      <c r="V1375" s="1">
        <v>57</v>
      </c>
      <c r="W1375" s="1">
        <v>32</v>
      </c>
      <c r="AG1375" s="7">
        <f>IF(Q1375&gt;0,RANK(Q1375,(N1375:P1375,Q1375:AE1375)),0)</f>
        <v>4</v>
      </c>
      <c r="AH1375" s="7">
        <f>IF(R1375&gt;0,RANK(R1375,(N1375:P1375,Q1375:AE1375)),0)</f>
        <v>8</v>
      </c>
      <c r="AI1375" s="7">
        <f>IF(T1375&gt;0,RANK(T1375,(N1375:P1375,Q1375:AE1375)),0)</f>
        <v>0</v>
      </c>
      <c r="AJ1375" s="7">
        <f>IF(S1375&gt;0,RANK(S1375,(N1375:P1375,Q1375:AE1375)),0)</f>
        <v>0</v>
      </c>
      <c r="AK1375" s="2">
        <f t="shared" si="551"/>
        <v>2.0854877628404E-2</v>
      </c>
      <c r="AL1375" s="2">
        <f t="shared" si="552"/>
        <v>8.617718028266115E-4</v>
      </c>
      <c r="AM1375" s="2">
        <f t="shared" si="553"/>
        <v>0</v>
      </c>
      <c r="AN1375" s="2">
        <f t="shared" si="554"/>
        <v>0</v>
      </c>
      <c r="AP1375" t="s">
        <v>1908</v>
      </c>
      <c r="AQ1375" t="s">
        <v>2580</v>
      </c>
      <c r="AT1375" s="104">
        <v>36</v>
      </c>
      <c r="AU1375" s="102">
        <v>97</v>
      </c>
      <c r="AV1375" s="108">
        <f t="shared" si="555"/>
        <v>36097</v>
      </c>
      <c r="AX1375" s="7" t="s">
        <v>538</v>
      </c>
    </row>
    <row r="1376" spans="1:50" hidden="1" outlineLevel="1">
      <c r="A1376" t="s">
        <v>1225</v>
      </c>
      <c r="B1376" t="s">
        <v>2580</v>
      </c>
      <c r="C1376" s="1">
        <f t="shared" si="545"/>
        <v>10516</v>
      </c>
      <c r="D1376" s="7">
        <f>RANK(N1376,(N1376:P1376,Q1376:AE1376))</f>
        <v>3</v>
      </c>
      <c r="E1376" s="7">
        <f>RANK(O1376,(N1376:P1376,Q1376:AE1376))</f>
        <v>1</v>
      </c>
      <c r="F1376" s="7">
        <f>IF(P1376&gt;0,RANK(P1376,(N1376:P1376,Q1376:AE1376)),0)</f>
        <v>2</v>
      </c>
      <c r="G1376" s="1">
        <f t="shared" si="546"/>
        <v>3699</v>
      </c>
      <c r="H1376" s="2">
        <f t="shared" si="544"/>
        <v>0.35174971472042604</v>
      </c>
      <c r="I1376" s="2"/>
      <c r="J1376" s="2">
        <f t="shared" si="547"/>
        <v>0.1888550779764169</v>
      </c>
      <c r="K1376" s="2">
        <f t="shared" si="548"/>
        <v>0.56761125903385312</v>
      </c>
      <c r="L1376" s="2">
        <f t="shared" si="549"/>
        <v>0.21586154431342716</v>
      </c>
      <c r="M1376" s="2">
        <f t="shared" si="550"/>
        <v>2.7672118676302843E-2</v>
      </c>
      <c r="N1376" s="1">
        <v>1986</v>
      </c>
      <c r="O1376" s="1">
        <v>5969</v>
      </c>
      <c r="P1376" s="1">
        <v>2270</v>
      </c>
      <c r="Q1376" s="1">
        <v>81</v>
      </c>
      <c r="R1376" s="1">
        <v>10</v>
      </c>
      <c r="U1376" s="1">
        <v>39</v>
      </c>
      <c r="V1376" s="1">
        <v>79</v>
      </c>
      <c r="W1376" s="1">
        <v>82</v>
      </c>
      <c r="AG1376" s="7">
        <f>IF(Q1376&gt;0,RANK(Q1376,(N1376:P1376,Q1376:AE1376)),0)</f>
        <v>5</v>
      </c>
      <c r="AH1376" s="7">
        <f>IF(R1376&gt;0,RANK(R1376,(N1376:P1376,Q1376:AE1376)),0)</f>
        <v>8</v>
      </c>
      <c r="AI1376" s="7">
        <f>IF(T1376&gt;0,RANK(T1376,(N1376:P1376,Q1376:AE1376)),0)</f>
        <v>0</v>
      </c>
      <c r="AJ1376" s="7">
        <f>IF(S1376&gt;0,RANK(S1376,(N1376:P1376,Q1376:AE1376)),0)</f>
        <v>0</v>
      </c>
      <c r="AK1376" s="2">
        <f t="shared" si="551"/>
        <v>7.7025484975275773E-3</v>
      </c>
      <c r="AL1376" s="2">
        <f t="shared" si="552"/>
        <v>9.5093191327500946E-4</v>
      </c>
      <c r="AM1376" s="2">
        <f t="shared" si="553"/>
        <v>0</v>
      </c>
      <c r="AN1376" s="2">
        <f t="shared" si="554"/>
        <v>0</v>
      </c>
      <c r="AP1376" t="s">
        <v>1225</v>
      </c>
      <c r="AQ1376" t="s">
        <v>2580</v>
      </c>
      <c r="AT1376" s="104">
        <v>36</v>
      </c>
      <c r="AU1376" s="102">
        <v>99</v>
      </c>
      <c r="AV1376" s="108">
        <f t="shared" si="555"/>
        <v>36099</v>
      </c>
      <c r="AX1376" s="7" t="s">
        <v>538</v>
      </c>
    </row>
    <row r="1377" spans="1:50" hidden="1" outlineLevel="1">
      <c r="A1377" t="s">
        <v>2135</v>
      </c>
      <c r="B1377" t="s">
        <v>2580</v>
      </c>
      <c r="C1377" s="1">
        <f t="shared" si="545"/>
        <v>27414</v>
      </c>
      <c r="D1377" s="7">
        <f>RANK(N1377,(N1377:P1377,Q1377:AE1377))</f>
        <v>3</v>
      </c>
      <c r="E1377" s="7">
        <f>RANK(O1377,(N1377:P1377,Q1377:AE1377))</f>
        <v>1</v>
      </c>
      <c r="F1377" s="7">
        <f>IF(P1377&gt;0,RANK(P1377,(N1377:P1377,Q1377:AE1377)),0)</f>
        <v>2</v>
      </c>
      <c r="G1377" s="1">
        <f t="shared" si="546"/>
        <v>11802</v>
      </c>
      <c r="H1377" s="2">
        <f t="shared" si="544"/>
        <v>0.43050995841540818</v>
      </c>
      <c r="I1377" s="2"/>
      <c r="J1377" s="2">
        <f t="shared" si="547"/>
        <v>0.12471729773108631</v>
      </c>
      <c r="K1377" s="2">
        <f t="shared" si="548"/>
        <v>0.63919894944189104</v>
      </c>
      <c r="L1377" s="2">
        <f t="shared" si="549"/>
        <v>0.20868899102648281</v>
      </c>
      <c r="M1377" s="2">
        <f t="shared" si="550"/>
        <v>2.7394761800539846E-2</v>
      </c>
      <c r="N1377" s="1">
        <v>3419</v>
      </c>
      <c r="O1377" s="1">
        <v>17523</v>
      </c>
      <c r="P1377" s="1">
        <v>5721</v>
      </c>
      <c r="Q1377" s="1">
        <v>232</v>
      </c>
      <c r="R1377" s="1">
        <v>22</v>
      </c>
      <c r="U1377" s="1">
        <v>84</v>
      </c>
      <c r="V1377" s="1">
        <v>290</v>
      </c>
      <c r="W1377" s="1">
        <v>123</v>
      </c>
      <c r="AG1377" s="7">
        <f>IF(Q1377&gt;0,RANK(Q1377,(N1377:P1377,Q1377:AE1377)),0)</f>
        <v>5</v>
      </c>
      <c r="AH1377" s="7">
        <f>IF(R1377&gt;0,RANK(R1377,(N1377:P1377,Q1377:AE1377)),0)</f>
        <v>8</v>
      </c>
      <c r="AI1377" s="7">
        <f>IF(T1377&gt;0,RANK(T1377,(N1377:P1377,Q1377:AE1377)),0)</f>
        <v>0</v>
      </c>
      <c r="AJ1377" s="7">
        <f>IF(S1377&gt;0,RANK(S1377,(N1377:P1377,Q1377:AE1377)),0)</f>
        <v>0</v>
      </c>
      <c r="AK1377" s="2">
        <f t="shared" si="551"/>
        <v>8.4628292113518647E-3</v>
      </c>
      <c r="AL1377" s="2">
        <f t="shared" si="552"/>
        <v>8.0250966659371119E-4</v>
      </c>
      <c r="AM1377" s="2">
        <f t="shared" si="553"/>
        <v>0</v>
      </c>
      <c r="AN1377" s="2">
        <f t="shared" si="554"/>
        <v>0</v>
      </c>
      <c r="AP1377" t="s">
        <v>2135</v>
      </c>
      <c r="AQ1377" t="s">
        <v>2580</v>
      </c>
      <c r="AT1377" s="104">
        <v>36</v>
      </c>
      <c r="AU1377" s="102">
        <v>101</v>
      </c>
      <c r="AV1377" s="108">
        <f t="shared" si="555"/>
        <v>36101</v>
      </c>
      <c r="AX1377" s="7" t="s">
        <v>538</v>
      </c>
    </row>
    <row r="1378" spans="1:50" hidden="1" outlineLevel="1">
      <c r="A1378" t="s">
        <v>1091</v>
      </c>
      <c r="B1378" t="s">
        <v>2580</v>
      </c>
      <c r="C1378" s="1">
        <f t="shared" si="545"/>
        <v>354208</v>
      </c>
      <c r="D1378" s="7">
        <f>RANK(N1378,(N1378:P1378,Q1378:AE1378))</f>
        <v>2</v>
      </c>
      <c r="E1378" s="7">
        <f>RANK(O1378,(N1378:P1378,Q1378:AE1378))</f>
        <v>1</v>
      </c>
      <c r="F1378" s="7">
        <f>IF(P1378&gt;0,RANK(P1378,(N1378:P1378,Q1378:AE1378)),0)</f>
        <v>3</v>
      </c>
      <c r="G1378" s="1">
        <f t="shared" si="546"/>
        <v>126585</v>
      </c>
      <c r="H1378" s="2">
        <f t="shared" si="544"/>
        <v>0.35737476285120606</v>
      </c>
      <c r="I1378" s="2"/>
      <c r="J1378" s="2">
        <f t="shared" si="547"/>
        <v>0.23369319721745416</v>
      </c>
      <c r="K1378" s="2">
        <f t="shared" si="548"/>
        <v>0.59106796006866025</v>
      </c>
      <c r="L1378" s="2">
        <f t="shared" si="549"/>
        <v>0.14479627789321528</v>
      </c>
      <c r="M1378" s="2">
        <f t="shared" si="550"/>
        <v>3.0442564820670287E-2</v>
      </c>
      <c r="N1378" s="1">
        <v>82776</v>
      </c>
      <c r="O1378" s="1">
        <v>209361</v>
      </c>
      <c r="P1378" s="1">
        <v>51288</v>
      </c>
      <c r="Q1378" s="1">
        <v>1978</v>
      </c>
      <c r="R1378" s="1">
        <v>348</v>
      </c>
      <c r="U1378" s="1">
        <v>1356</v>
      </c>
      <c r="V1378" s="1">
        <v>5589</v>
      </c>
      <c r="W1378" s="1">
        <v>1512</v>
      </c>
      <c r="AG1378" s="7">
        <f>IF(Q1378&gt;0,RANK(Q1378,(N1378:P1378,Q1378:AE1378)),0)</f>
        <v>5</v>
      </c>
      <c r="AH1378" s="7">
        <f>IF(R1378&gt;0,RANK(R1378,(N1378:P1378,Q1378:AE1378)),0)</f>
        <v>8</v>
      </c>
      <c r="AI1378" s="7">
        <f>IF(T1378&gt;0,RANK(T1378,(N1378:P1378,Q1378:AE1378)),0)</f>
        <v>0</v>
      </c>
      <c r="AJ1378" s="7">
        <f>IF(S1378&gt;0,RANK(S1378,(N1378:P1378,Q1378:AE1378)),0)</f>
        <v>0</v>
      </c>
      <c r="AK1378" s="2">
        <f t="shared" si="551"/>
        <v>5.5842894570421898E-3</v>
      </c>
      <c r="AL1378" s="2">
        <f t="shared" si="552"/>
        <v>9.8247357484867646E-4</v>
      </c>
      <c r="AM1378" s="2">
        <f t="shared" si="553"/>
        <v>0</v>
      </c>
      <c r="AN1378" s="2">
        <f t="shared" si="554"/>
        <v>0</v>
      </c>
      <c r="AP1378" t="s">
        <v>1091</v>
      </c>
      <c r="AQ1378" t="s">
        <v>2580</v>
      </c>
      <c r="AT1378" s="104">
        <v>36</v>
      </c>
      <c r="AU1378" s="102">
        <v>103</v>
      </c>
      <c r="AV1378" s="108">
        <f t="shared" si="555"/>
        <v>36103</v>
      </c>
      <c r="AX1378" s="7" t="s">
        <v>538</v>
      </c>
    </row>
    <row r="1379" spans="1:50" hidden="1" outlineLevel="1">
      <c r="A1379" t="s">
        <v>2136</v>
      </c>
      <c r="B1379" t="s">
        <v>2580</v>
      </c>
      <c r="C1379" s="1">
        <f t="shared" si="545"/>
        <v>19997</v>
      </c>
      <c r="D1379" s="7">
        <f>RANK(N1379,(N1379:P1379,Q1379:AE1379))</f>
        <v>2</v>
      </c>
      <c r="E1379" s="7">
        <f>RANK(O1379,(N1379:P1379,Q1379:AE1379))</f>
        <v>1</v>
      </c>
      <c r="F1379" s="7">
        <f>IF(P1379&gt;0,RANK(P1379,(N1379:P1379,Q1379:AE1379)),0)</f>
        <v>3</v>
      </c>
      <c r="G1379" s="1">
        <f t="shared" si="546"/>
        <v>6330</v>
      </c>
      <c r="H1379" s="2">
        <f t="shared" si="544"/>
        <v>0.31654748212231837</v>
      </c>
      <c r="I1379" s="2"/>
      <c r="J1379" s="2">
        <f t="shared" si="547"/>
        <v>0.24748712306846027</v>
      </c>
      <c r="K1379" s="2">
        <f t="shared" si="548"/>
        <v>0.56403460519077864</v>
      </c>
      <c r="L1379" s="2">
        <f t="shared" si="549"/>
        <v>0.15667350102515376</v>
      </c>
      <c r="M1379" s="2">
        <f t="shared" si="550"/>
        <v>3.1804770715607278E-2</v>
      </c>
      <c r="N1379" s="1">
        <v>4949</v>
      </c>
      <c r="O1379" s="1">
        <v>11279</v>
      </c>
      <c r="P1379" s="1">
        <v>3133</v>
      </c>
      <c r="Q1379" s="1">
        <v>170</v>
      </c>
      <c r="R1379" s="1">
        <v>18</v>
      </c>
      <c r="U1379" s="1">
        <v>59</v>
      </c>
      <c r="V1379" s="1">
        <v>226</v>
      </c>
      <c r="W1379" s="1">
        <v>163</v>
      </c>
      <c r="AG1379" s="7">
        <f>IF(Q1379&gt;0,RANK(Q1379,(N1379:P1379,Q1379:AE1379)),0)</f>
        <v>5</v>
      </c>
      <c r="AH1379" s="7">
        <f>IF(R1379&gt;0,RANK(R1379,(N1379:P1379,Q1379:AE1379)),0)</f>
        <v>8</v>
      </c>
      <c r="AI1379" s="7">
        <f>IF(T1379&gt;0,RANK(T1379,(N1379:P1379,Q1379:AE1379)),0)</f>
        <v>0</v>
      </c>
      <c r="AJ1379" s="7">
        <f>IF(S1379&gt;0,RANK(S1379,(N1379:P1379,Q1379:AE1379)),0)</f>
        <v>0</v>
      </c>
      <c r="AK1379" s="2">
        <f t="shared" si="551"/>
        <v>8.5012751912786916E-3</v>
      </c>
      <c r="AL1379" s="2">
        <f t="shared" si="552"/>
        <v>9.00135020253038E-4</v>
      </c>
      <c r="AM1379" s="2">
        <f t="shared" si="553"/>
        <v>0</v>
      </c>
      <c r="AN1379" s="2">
        <f t="shared" si="554"/>
        <v>0</v>
      </c>
      <c r="AP1379" t="s">
        <v>2136</v>
      </c>
      <c r="AQ1379" t="s">
        <v>2580</v>
      </c>
      <c r="AT1379" s="104">
        <v>36</v>
      </c>
      <c r="AU1379" s="102">
        <v>105</v>
      </c>
      <c r="AV1379" s="108">
        <f t="shared" si="555"/>
        <v>36105</v>
      </c>
      <c r="AX1379" s="7" t="s">
        <v>538</v>
      </c>
    </row>
    <row r="1380" spans="1:50" hidden="1" outlineLevel="1">
      <c r="A1380" t="s">
        <v>1226</v>
      </c>
      <c r="B1380" t="s">
        <v>2580</v>
      </c>
      <c r="C1380" s="1">
        <f t="shared" si="545"/>
        <v>15844</v>
      </c>
      <c r="D1380" s="7">
        <f>RANK(N1380,(N1380:P1380,Q1380:AE1380))</f>
        <v>3</v>
      </c>
      <c r="E1380" s="7">
        <f>RANK(O1380,(N1380:P1380,Q1380:AE1380))</f>
        <v>1</v>
      </c>
      <c r="F1380" s="7">
        <f>IF(P1380&gt;0,RANK(P1380,(N1380:P1380,Q1380:AE1380)),0)</f>
        <v>2</v>
      </c>
      <c r="G1380" s="1">
        <f t="shared" si="546"/>
        <v>6102</v>
      </c>
      <c r="H1380" s="2">
        <f t="shared" si="544"/>
        <v>0.38513001767230498</v>
      </c>
      <c r="I1380" s="2"/>
      <c r="J1380" s="2">
        <f t="shared" si="547"/>
        <v>0.15122443827316334</v>
      </c>
      <c r="K1380" s="2">
        <f t="shared" si="548"/>
        <v>0.60344609946983085</v>
      </c>
      <c r="L1380" s="2">
        <f t="shared" si="549"/>
        <v>0.21831608179752587</v>
      </c>
      <c r="M1380" s="2">
        <f t="shared" si="550"/>
        <v>2.701338045947993E-2</v>
      </c>
      <c r="N1380" s="1">
        <v>2396</v>
      </c>
      <c r="O1380" s="1">
        <v>9561</v>
      </c>
      <c r="P1380" s="1">
        <v>3459</v>
      </c>
      <c r="Q1380" s="1">
        <v>172</v>
      </c>
      <c r="R1380" s="1">
        <v>16</v>
      </c>
      <c r="U1380" s="1">
        <v>46</v>
      </c>
      <c r="V1380" s="1">
        <v>131</v>
      </c>
      <c r="W1380" s="1">
        <v>63</v>
      </c>
      <c r="AG1380" s="7">
        <f>IF(Q1380&gt;0,RANK(Q1380,(N1380:P1380,Q1380:AE1380)),0)</f>
        <v>4</v>
      </c>
      <c r="AH1380" s="7">
        <f>IF(R1380&gt;0,RANK(R1380,(N1380:P1380,Q1380:AE1380)),0)</f>
        <v>8</v>
      </c>
      <c r="AI1380" s="7">
        <f>IF(T1380&gt;0,RANK(T1380,(N1380:P1380,Q1380:AE1380)),0)</f>
        <v>0</v>
      </c>
      <c r="AJ1380" s="7">
        <f>IF(S1380&gt;0,RANK(S1380,(N1380:P1380,Q1380:AE1380)),0)</f>
        <v>0</v>
      </c>
      <c r="AK1380" s="2">
        <f t="shared" si="551"/>
        <v>1.0855844483716234E-2</v>
      </c>
      <c r="AL1380" s="2">
        <f t="shared" si="552"/>
        <v>1.009845998485231E-3</v>
      </c>
      <c r="AM1380" s="2">
        <f t="shared" si="553"/>
        <v>0</v>
      </c>
      <c r="AN1380" s="2">
        <f t="shared" si="554"/>
        <v>0</v>
      </c>
      <c r="AP1380" t="s">
        <v>1226</v>
      </c>
      <c r="AQ1380" t="s">
        <v>2580</v>
      </c>
      <c r="AT1380" s="104">
        <v>36</v>
      </c>
      <c r="AU1380" s="102">
        <v>107</v>
      </c>
      <c r="AV1380" s="108">
        <f t="shared" si="555"/>
        <v>36107</v>
      </c>
      <c r="AX1380" s="7" t="s">
        <v>538</v>
      </c>
    </row>
    <row r="1381" spans="1:50" hidden="1" outlineLevel="1">
      <c r="A1381" t="s">
        <v>730</v>
      </c>
      <c r="B1381" t="s">
        <v>2580</v>
      </c>
      <c r="C1381" s="1">
        <f t="shared" si="545"/>
        <v>27389</v>
      </c>
      <c r="D1381" s="7">
        <f>RANK(N1381,(N1381:P1381,Q1381:AE1381))</f>
        <v>2</v>
      </c>
      <c r="E1381" s="7">
        <f>RANK(O1381,(N1381:P1381,Q1381:AE1381))</f>
        <v>1</v>
      </c>
      <c r="F1381" s="7">
        <f>IF(P1381&gt;0,RANK(P1381,(N1381:P1381,Q1381:AE1381)),0)</f>
        <v>3</v>
      </c>
      <c r="G1381" s="1">
        <f t="shared" si="546"/>
        <v>108</v>
      </c>
      <c r="H1381" s="2">
        <f t="shared" si="544"/>
        <v>3.9431888714447404E-3</v>
      </c>
      <c r="I1381" s="2"/>
      <c r="J1381" s="2">
        <f t="shared" si="547"/>
        <v>0.3974953448464712</v>
      </c>
      <c r="K1381" s="2">
        <f t="shared" si="548"/>
        <v>0.40143853371791594</v>
      </c>
      <c r="L1381" s="2">
        <f t="shared" si="549"/>
        <v>0.12187374493409762</v>
      </c>
      <c r="M1381" s="2">
        <f t="shared" si="550"/>
        <v>7.9192376501515241E-2</v>
      </c>
      <c r="N1381" s="1">
        <v>10887</v>
      </c>
      <c r="O1381" s="1">
        <v>10995</v>
      </c>
      <c r="P1381" s="1">
        <v>3338</v>
      </c>
      <c r="Q1381" s="1">
        <v>1418</v>
      </c>
      <c r="R1381" s="1">
        <v>58</v>
      </c>
      <c r="U1381" s="1">
        <v>118</v>
      </c>
      <c r="V1381" s="1">
        <v>150</v>
      </c>
      <c r="W1381" s="1">
        <v>425</v>
      </c>
      <c r="AG1381" s="7">
        <f>IF(Q1381&gt;0,RANK(Q1381,(N1381:P1381,Q1381:AE1381)),0)</f>
        <v>4</v>
      </c>
      <c r="AH1381" s="7">
        <f>IF(R1381&gt;0,RANK(R1381,(N1381:P1381,Q1381:AE1381)),0)</f>
        <v>8</v>
      </c>
      <c r="AI1381" s="7">
        <f>IF(T1381&gt;0,RANK(T1381,(N1381:P1381,Q1381:AE1381)),0)</f>
        <v>0</v>
      </c>
      <c r="AJ1381" s="7">
        <f>IF(S1381&gt;0,RANK(S1381,(N1381:P1381,Q1381:AE1381)),0)</f>
        <v>0</v>
      </c>
      <c r="AK1381" s="2">
        <f t="shared" si="551"/>
        <v>5.1772609441746685E-2</v>
      </c>
      <c r="AL1381" s="2">
        <f t="shared" si="552"/>
        <v>2.1176384679981015E-3</v>
      </c>
      <c r="AM1381" s="2">
        <f t="shared" si="553"/>
        <v>0</v>
      </c>
      <c r="AN1381" s="2">
        <f t="shared" si="554"/>
        <v>0</v>
      </c>
      <c r="AP1381" t="s">
        <v>730</v>
      </c>
      <c r="AQ1381" t="s">
        <v>2580</v>
      </c>
      <c r="AT1381" s="104">
        <v>36</v>
      </c>
      <c r="AU1381" s="102">
        <v>109</v>
      </c>
      <c r="AV1381" s="108">
        <f t="shared" si="555"/>
        <v>36109</v>
      </c>
      <c r="AX1381" s="7" t="s">
        <v>538</v>
      </c>
    </row>
    <row r="1382" spans="1:50" hidden="1" outlineLevel="1">
      <c r="A1382" t="s">
        <v>857</v>
      </c>
      <c r="B1382" t="s">
        <v>2580</v>
      </c>
      <c r="C1382" s="1">
        <f t="shared" si="545"/>
        <v>57448</v>
      </c>
      <c r="D1382" s="7">
        <f>RANK(N1382,(N1382:P1382,Q1382:AE1382))</f>
        <v>2</v>
      </c>
      <c r="E1382" s="7">
        <f>RANK(O1382,(N1382:P1382,Q1382:AE1382))</f>
        <v>1</v>
      </c>
      <c r="F1382" s="7">
        <f>IF(P1382&gt;0,RANK(P1382,(N1382:P1382,Q1382:AE1382)),0)</f>
        <v>3</v>
      </c>
      <c r="G1382" s="1">
        <f t="shared" si="546"/>
        <v>14234</v>
      </c>
      <c r="H1382" s="2">
        <f t="shared" si="544"/>
        <v>0.24777189806433644</v>
      </c>
      <c r="I1382" s="2"/>
      <c r="J1382" s="2">
        <f t="shared" si="547"/>
        <v>0.2709754908787077</v>
      </c>
      <c r="K1382" s="2">
        <f t="shared" si="548"/>
        <v>0.51874738894304417</v>
      </c>
      <c r="L1382" s="2">
        <f t="shared" si="549"/>
        <v>0.16023186185767999</v>
      </c>
      <c r="M1382" s="2">
        <f t="shared" si="550"/>
        <v>5.0045258320568192E-2</v>
      </c>
      <c r="N1382" s="1">
        <v>15567</v>
      </c>
      <c r="O1382" s="1">
        <v>29801</v>
      </c>
      <c r="P1382" s="1">
        <v>9205</v>
      </c>
      <c r="Q1382" s="1">
        <v>1318</v>
      </c>
      <c r="R1382" s="1">
        <v>122</v>
      </c>
      <c r="U1382" s="1">
        <v>215</v>
      </c>
      <c r="V1382" s="1">
        <v>511</v>
      </c>
      <c r="W1382" s="1">
        <v>709</v>
      </c>
      <c r="AG1382" s="7">
        <f>IF(Q1382&gt;0,RANK(Q1382,(N1382:P1382,Q1382:AE1382)),0)</f>
        <v>4</v>
      </c>
      <c r="AH1382" s="7">
        <f>IF(R1382&gt;0,RANK(R1382,(N1382:P1382,Q1382:AE1382)),0)</f>
        <v>8</v>
      </c>
      <c r="AI1382" s="7">
        <f>IF(T1382&gt;0,RANK(T1382,(N1382:P1382,Q1382:AE1382)),0)</f>
        <v>0</v>
      </c>
      <c r="AJ1382" s="7">
        <f>IF(S1382&gt;0,RANK(S1382,(N1382:P1382,Q1382:AE1382)),0)</f>
        <v>0</v>
      </c>
      <c r="AK1382" s="2">
        <f t="shared" si="551"/>
        <v>2.2942487118785684E-2</v>
      </c>
      <c r="AL1382" s="2">
        <f t="shared" si="552"/>
        <v>2.1236596574293275E-3</v>
      </c>
      <c r="AM1382" s="2">
        <f t="shared" si="553"/>
        <v>0</v>
      </c>
      <c r="AN1382" s="2">
        <f t="shared" si="554"/>
        <v>0</v>
      </c>
      <c r="AP1382" t="s">
        <v>857</v>
      </c>
      <c r="AQ1382" t="s">
        <v>2580</v>
      </c>
      <c r="AT1382" s="104">
        <v>36</v>
      </c>
      <c r="AU1382" s="102">
        <v>111</v>
      </c>
      <c r="AV1382" s="108">
        <f t="shared" si="555"/>
        <v>36111</v>
      </c>
      <c r="AX1382" s="7" t="s">
        <v>538</v>
      </c>
    </row>
    <row r="1383" spans="1:50" hidden="1" outlineLevel="1">
      <c r="A1383" t="s">
        <v>1279</v>
      </c>
      <c r="B1383" t="s">
        <v>2580</v>
      </c>
      <c r="C1383" s="1">
        <f t="shared" si="545"/>
        <v>20535</v>
      </c>
      <c r="D1383" s="7">
        <f>RANK(N1383,(N1383:P1383,Q1383:AE1383))</f>
        <v>2</v>
      </c>
      <c r="E1383" s="7">
        <f>RANK(O1383,(N1383:P1383,Q1383:AE1383))</f>
        <v>1</v>
      </c>
      <c r="F1383" s="7">
        <f>IF(P1383&gt;0,RANK(P1383,(N1383:P1383,Q1383:AE1383)),0)</f>
        <v>3</v>
      </c>
      <c r="G1383" s="1">
        <f t="shared" si="546"/>
        <v>7133</v>
      </c>
      <c r="H1383" s="2">
        <f t="shared" si="544"/>
        <v>0.3473581689797906</v>
      </c>
      <c r="I1383" s="2"/>
      <c r="J1383" s="2">
        <f t="shared" si="547"/>
        <v>0.23525687850012175</v>
      </c>
      <c r="K1383" s="2">
        <f t="shared" si="548"/>
        <v>0.58261504747991233</v>
      </c>
      <c r="L1383" s="2">
        <f t="shared" si="549"/>
        <v>0.15495495495495495</v>
      </c>
      <c r="M1383" s="2">
        <f t="shared" si="550"/>
        <v>2.7173119065010937E-2</v>
      </c>
      <c r="N1383" s="1">
        <v>4831</v>
      </c>
      <c r="O1383" s="1">
        <v>11964</v>
      </c>
      <c r="P1383" s="1">
        <v>3182</v>
      </c>
      <c r="Q1383" s="1">
        <v>143</v>
      </c>
      <c r="R1383" s="1">
        <v>14</v>
      </c>
      <c r="U1383" s="1">
        <v>58</v>
      </c>
      <c r="V1383" s="1">
        <v>188</v>
      </c>
      <c r="W1383" s="1">
        <v>155</v>
      </c>
      <c r="AG1383" s="7">
        <f>IF(Q1383&gt;0,RANK(Q1383,(N1383:P1383,Q1383:AE1383)),0)</f>
        <v>6</v>
      </c>
      <c r="AH1383" s="7">
        <f>IF(R1383&gt;0,RANK(R1383,(N1383:P1383,Q1383:AE1383)),0)</f>
        <v>8</v>
      </c>
      <c r="AI1383" s="7">
        <f>IF(T1383&gt;0,RANK(T1383,(N1383:P1383,Q1383:AE1383)),0)</f>
        <v>0</v>
      </c>
      <c r="AJ1383" s="7">
        <f>IF(S1383&gt;0,RANK(S1383,(N1383:P1383,Q1383:AE1383)),0)</f>
        <v>0</v>
      </c>
      <c r="AK1383" s="2">
        <f t="shared" si="551"/>
        <v>6.9637204772339907E-3</v>
      </c>
      <c r="AL1383" s="2">
        <f t="shared" si="552"/>
        <v>6.8176284392500609E-4</v>
      </c>
      <c r="AM1383" s="2">
        <f t="shared" si="553"/>
        <v>0</v>
      </c>
      <c r="AN1383" s="2">
        <f t="shared" si="554"/>
        <v>0</v>
      </c>
      <c r="AP1383" t="s">
        <v>1279</v>
      </c>
      <c r="AQ1383" t="s">
        <v>2580</v>
      </c>
      <c r="AT1383" s="104">
        <v>36</v>
      </c>
      <c r="AU1383" s="102">
        <v>113</v>
      </c>
      <c r="AV1383" s="108">
        <f t="shared" si="555"/>
        <v>36113</v>
      </c>
      <c r="AX1383" s="7" t="s">
        <v>538</v>
      </c>
    </row>
    <row r="1384" spans="1:50" hidden="1" outlineLevel="1">
      <c r="A1384" t="s">
        <v>1839</v>
      </c>
      <c r="B1384" t="s">
        <v>2580</v>
      </c>
      <c r="C1384" s="1">
        <f t="shared" si="545"/>
        <v>16799</v>
      </c>
      <c r="D1384" s="7">
        <f>RANK(N1384,(N1384:P1384,Q1384:AE1384))</f>
        <v>2</v>
      </c>
      <c r="E1384" s="7">
        <f>RANK(O1384,(N1384:P1384,Q1384:AE1384))</f>
        <v>1</v>
      </c>
      <c r="F1384" s="7">
        <f>IF(P1384&gt;0,RANK(P1384,(N1384:P1384,Q1384:AE1384)),0)</f>
        <v>3</v>
      </c>
      <c r="G1384" s="1">
        <f t="shared" si="546"/>
        <v>5724</v>
      </c>
      <c r="H1384" s="2">
        <f t="shared" si="544"/>
        <v>0.34073456753378178</v>
      </c>
      <c r="I1384" s="2"/>
      <c r="J1384" s="2">
        <f t="shared" si="547"/>
        <v>0.22423953806774213</v>
      </c>
      <c r="K1384" s="2">
        <f t="shared" si="548"/>
        <v>0.56497410560152395</v>
      </c>
      <c r="L1384" s="2">
        <f t="shared" si="549"/>
        <v>0.17929638668968392</v>
      </c>
      <c r="M1384" s="2">
        <f t="shared" si="550"/>
        <v>3.1489969641050025E-2</v>
      </c>
      <c r="N1384" s="1">
        <v>3767</v>
      </c>
      <c r="O1384" s="1">
        <v>9491</v>
      </c>
      <c r="P1384" s="1">
        <v>3012</v>
      </c>
      <c r="Q1384" s="1">
        <v>152</v>
      </c>
      <c r="R1384" s="1">
        <v>22</v>
      </c>
      <c r="U1384" s="1">
        <v>44</v>
      </c>
      <c r="V1384" s="1">
        <v>160</v>
      </c>
      <c r="W1384" s="1">
        <v>151</v>
      </c>
      <c r="AG1384" s="7">
        <f>IF(Q1384&gt;0,RANK(Q1384,(N1384:P1384,Q1384:AE1384)),0)</f>
        <v>5</v>
      </c>
      <c r="AH1384" s="7">
        <f>IF(R1384&gt;0,RANK(R1384,(N1384:P1384,Q1384:AE1384)),0)</f>
        <v>8</v>
      </c>
      <c r="AI1384" s="7">
        <f>IF(T1384&gt;0,RANK(T1384,(N1384:P1384,Q1384:AE1384)),0)</f>
        <v>0</v>
      </c>
      <c r="AJ1384" s="7">
        <f>IF(S1384&gt;0,RANK(S1384,(N1384:P1384,Q1384:AE1384)),0)</f>
        <v>0</v>
      </c>
      <c r="AK1384" s="2">
        <f t="shared" si="551"/>
        <v>9.0481576284302638E-3</v>
      </c>
      <c r="AL1384" s="2">
        <f t="shared" si="552"/>
        <v>1.3096017620096434E-3</v>
      </c>
      <c r="AM1384" s="2">
        <f t="shared" si="553"/>
        <v>0</v>
      </c>
      <c r="AN1384" s="2">
        <f t="shared" si="554"/>
        <v>0</v>
      </c>
      <c r="AP1384" t="s">
        <v>1839</v>
      </c>
      <c r="AQ1384" t="s">
        <v>2580</v>
      </c>
      <c r="AT1384" s="104">
        <v>36</v>
      </c>
      <c r="AU1384" s="102">
        <v>115</v>
      </c>
      <c r="AV1384" s="108">
        <f t="shared" si="555"/>
        <v>36115</v>
      </c>
      <c r="AX1384" s="7" t="s">
        <v>538</v>
      </c>
    </row>
    <row r="1385" spans="1:50" hidden="1" outlineLevel="1">
      <c r="A1385" t="s">
        <v>1280</v>
      </c>
      <c r="B1385" t="s">
        <v>2580</v>
      </c>
      <c r="C1385" s="1">
        <f t="shared" si="545"/>
        <v>27535</v>
      </c>
      <c r="D1385" s="7">
        <f>RANK(N1385,(N1385:P1385,Q1385:AE1385))</f>
        <v>3</v>
      </c>
      <c r="E1385" s="7">
        <f>RANK(O1385,(N1385:P1385,Q1385:AE1385))</f>
        <v>1</v>
      </c>
      <c r="F1385" s="7">
        <f>IF(P1385&gt;0,RANK(P1385,(N1385:P1385,Q1385:AE1385)),0)</f>
        <v>2</v>
      </c>
      <c r="G1385" s="1">
        <f t="shared" si="546"/>
        <v>2384</v>
      </c>
      <c r="H1385" s="2">
        <f t="shared" si="544"/>
        <v>8.6580715453059745E-2</v>
      </c>
      <c r="I1385" s="2"/>
      <c r="J1385" s="2">
        <f t="shared" si="547"/>
        <v>0.15147993462865444</v>
      </c>
      <c r="K1385" s="2">
        <f t="shared" si="548"/>
        <v>0.45589250045396768</v>
      </c>
      <c r="L1385" s="2">
        <f t="shared" si="549"/>
        <v>0.36931178500090794</v>
      </c>
      <c r="M1385" s="2">
        <f t="shared" si="550"/>
        <v>2.3315779916469992E-2</v>
      </c>
      <c r="N1385" s="1">
        <v>4171</v>
      </c>
      <c r="O1385" s="1">
        <v>12553</v>
      </c>
      <c r="P1385" s="1">
        <v>10169</v>
      </c>
      <c r="Q1385" s="1">
        <v>152</v>
      </c>
      <c r="R1385" s="1">
        <v>35</v>
      </c>
      <c r="U1385" s="1">
        <v>64</v>
      </c>
      <c r="V1385" s="1">
        <v>248</v>
      </c>
      <c r="W1385" s="1">
        <v>143</v>
      </c>
      <c r="AG1385" s="7">
        <f>IF(Q1385&gt;0,RANK(Q1385,(N1385:P1385,Q1385:AE1385)),0)</f>
        <v>5</v>
      </c>
      <c r="AH1385" s="7">
        <f>IF(R1385&gt;0,RANK(R1385,(N1385:P1385,Q1385:AE1385)),0)</f>
        <v>8</v>
      </c>
      <c r="AI1385" s="7">
        <f>IF(T1385&gt;0,RANK(T1385,(N1385:P1385,Q1385:AE1385)),0)</f>
        <v>0</v>
      </c>
      <c r="AJ1385" s="7">
        <f>IF(S1385&gt;0,RANK(S1385,(N1385:P1385,Q1385:AE1385)),0)</f>
        <v>0</v>
      </c>
      <c r="AK1385" s="2">
        <f t="shared" si="551"/>
        <v>5.5202469584165609E-3</v>
      </c>
      <c r="AL1385" s="2">
        <f t="shared" si="552"/>
        <v>1.2711094970038134E-3</v>
      </c>
      <c r="AM1385" s="2">
        <f t="shared" si="553"/>
        <v>0</v>
      </c>
      <c r="AN1385" s="2">
        <f t="shared" si="554"/>
        <v>0</v>
      </c>
      <c r="AP1385" t="s">
        <v>1280</v>
      </c>
      <c r="AQ1385" t="s">
        <v>2580</v>
      </c>
      <c r="AT1385" s="104">
        <v>36</v>
      </c>
      <c r="AU1385" s="102">
        <v>117</v>
      </c>
      <c r="AV1385" s="108">
        <f t="shared" si="555"/>
        <v>36117</v>
      </c>
      <c r="AX1385" s="7" t="s">
        <v>538</v>
      </c>
    </row>
    <row r="1386" spans="1:50" hidden="1" outlineLevel="1">
      <c r="A1386" t="s">
        <v>1523</v>
      </c>
      <c r="B1386" t="s">
        <v>2580</v>
      </c>
      <c r="C1386" s="1">
        <f t="shared" si="545"/>
        <v>252438</v>
      </c>
      <c r="D1386" s="7">
        <f>RANK(N1386,(N1386:P1386,Q1386:AE1386))</f>
        <v>2</v>
      </c>
      <c r="E1386" s="7">
        <f>RANK(O1386,(N1386:P1386,Q1386:AE1386))</f>
        <v>1</v>
      </c>
      <c r="F1386" s="7">
        <f>IF(P1386&gt;0,RANK(P1386,(N1386:P1386,Q1386:AE1386)),0)</f>
        <v>3</v>
      </c>
      <c r="G1386" s="1">
        <f t="shared" si="546"/>
        <v>58230</v>
      </c>
      <c r="H1386" s="2">
        <f t="shared" si="544"/>
        <v>0.23067050127159935</v>
      </c>
      <c r="I1386" s="2"/>
      <c r="J1386" s="2">
        <f t="shared" si="547"/>
        <v>0.32522441153867482</v>
      </c>
      <c r="K1386" s="2">
        <f t="shared" si="548"/>
        <v>0.55589491281027426</v>
      </c>
      <c r="L1386" s="2">
        <f t="shared" si="549"/>
        <v>9.1559115505589497E-2</v>
      </c>
      <c r="M1386" s="2">
        <f t="shared" si="550"/>
        <v>2.7321560145461374E-2</v>
      </c>
      <c r="N1386" s="1">
        <v>82099</v>
      </c>
      <c r="O1386" s="1">
        <v>140329</v>
      </c>
      <c r="P1386" s="1">
        <v>23113</v>
      </c>
      <c r="Q1386" s="1">
        <v>1982</v>
      </c>
      <c r="R1386" s="1">
        <v>265</v>
      </c>
      <c r="U1386" s="1">
        <v>1153</v>
      </c>
      <c r="V1386" s="1">
        <v>2200</v>
      </c>
      <c r="W1386" s="1">
        <v>1297</v>
      </c>
      <c r="AG1386" s="7">
        <f>IF(Q1386&gt;0,RANK(Q1386,(N1386:P1386,Q1386:AE1386)),0)</f>
        <v>5</v>
      </c>
      <c r="AH1386" s="7">
        <f>IF(R1386&gt;0,RANK(R1386,(N1386:P1386,Q1386:AE1386)),0)</f>
        <v>8</v>
      </c>
      <c r="AI1386" s="7">
        <f>IF(T1386&gt;0,RANK(T1386,(N1386:P1386,Q1386:AE1386)),0)</f>
        <v>0</v>
      </c>
      <c r="AJ1386" s="7">
        <f>IF(S1386&gt;0,RANK(S1386,(N1386:P1386,Q1386:AE1386)),0)</f>
        <v>0</v>
      </c>
      <c r="AK1386" s="2">
        <f t="shared" si="551"/>
        <v>7.8514328270704089E-3</v>
      </c>
      <c r="AL1386" s="2">
        <f t="shared" si="552"/>
        <v>1.0497627140129456E-3</v>
      </c>
      <c r="AM1386" s="2">
        <f t="shared" si="553"/>
        <v>0</v>
      </c>
      <c r="AN1386" s="2">
        <f t="shared" si="554"/>
        <v>0</v>
      </c>
      <c r="AP1386" t="s">
        <v>1523</v>
      </c>
      <c r="AQ1386" t="s">
        <v>2580</v>
      </c>
      <c r="AT1386" s="104">
        <v>36</v>
      </c>
      <c r="AU1386" s="102">
        <v>119</v>
      </c>
      <c r="AV1386" s="108">
        <f t="shared" si="555"/>
        <v>36119</v>
      </c>
      <c r="AX1386" s="7" t="s">
        <v>538</v>
      </c>
    </row>
    <row r="1387" spans="1:50" hidden="1" outlineLevel="1">
      <c r="A1387" t="s">
        <v>1288</v>
      </c>
      <c r="B1387" t="s">
        <v>2580</v>
      </c>
      <c r="C1387" s="1">
        <f t="shared" si="545"/>
        <v>12655</v>
      </c>
      <c r="D1387" s="7">
        <f>RANK(N1387,(N1387:P1387,Q1387:AE1387))</f>
        <v>3</v>
      </c>
      <c r="E1387" s="7">
        <f>RANK(O1387,(N1387:P1387,Q1387:AE1387))</f>
        <v>1</v>
      </c>
      <c r="F1387" s="7">
        <f>IF(P1387&gt;0,RANK(P1387,(N1387:P1387,Q1387:AE1387)),0)</f>
        <v>2</v>
      </c>
      <c r="G1387" s="1">
        <f t="shared" si="546"/>
        <v>3632</v>
      </c>
      <c r="H1387" s="2">
        <f t="shared" si="544"/>
        <v>0.28700118530225205</v>
      </c>
      <c r="I1387" s="2"/>
      <c r="J1387" s="2">
        <f t="shared" si="547"/>
        <v>0.16072698538127222</v>
      </c>
      <c r="K1387" s="2">
        <f t="shared" si="548"/>
        <v>0.54768866060845511</v>
      </c>
      <c r="L1387" s="2">
        <f t="shared" si="549"/>
        <v>0.26068747530620306</v>
      </c>
      <c r="M1387" s="2">
        <f t="shared" si="550"/>
        <v>3.0896878704069541E-2</v>
      </c>
      <c r="N1387" s="1">
        <v>2034</v>
      </c>
      <c r="O1387" s="1">
        <v>6931</v>
      </c>
      <c r="P1387" s="1">
        <v>3299</v>
      </c>
      <c r="Q1387" s="1">
        <v>41</v>
      </c>
      <c r="R1387" s="1">
        <v>14</v>
      </c>
      <c r="U1387" s="1">
        <v>26</v>
      </c>
      <c r="V1387" s="1">
        <v>238</v>
      </c>
      <c r="W1387" s="1">
        <v>72</v>
      </c>
      <c r="AG1387" s="7">
        <f>IF(Q1387&gt;0,RANK(Q1387,(N1387:P1387,Q1387:AE1387)),0)</f>
        <v>6</v>
      </c>
      <c r="AH1387" s="7">
        <f>IF(R1387&gt;0,RANK(R1387,(N1387:P1387,Q1387:AE1387)),0)</f>
        <v>8</v>
      </c>
      <c r="AI1387" s="7">
        <f>IF(T1387&gt;0,RANK(T1387,(N1387:P1387,Q1387:AE1387)),0)</f>
        <v>0</v>
      </c>
      <c r="AJ1387" s="7">
        <f>IF(S1387&gt;0,RANK(S1387,(N1387:P1387,Q1387:AE1387)),0)</f>
        <v>0</v>
      </c>
      <c r="AK1387" s="2">
        <f t="shared" si="551"/>
        <v>3.2398261556696958E-3</v>
      </c>
      <c r="AL1387" s="2">
        <f t="shared" si="552"/>
        <v>1.1062821019359936E-3</v>
      </c>
      <c r="AM1387" s="2">
        <f t="shared" si="553"/>
        <v>0</v>
      </c>
      <c r="AN1387" s="2">
        <f t="shared" si="554"/>
        <v>0</v>
      </c>
      <c r="AP1387" t="s">
        <v>1288</v>
      </c>
      <c r="AQ1387" t="s">
        <v>2580</v>
      </c>
      <c r="AT1387" s="104">
        <v>36</v>
      </c>
      <c r="AU1387" s="102">
        <v>121</v>
      </c>
      <c r="AV1387" s="108">
        <f t="shared" si="555"/>
        <v>36121</v>
      </c>
      <c r="AX1387" s="7" t="s">
        <v>538</v>
      </c>
    </row>
    <row r="1388" spans="1:50" hidden="1" outlineLevel="1">
      <c r="A1388" t="s">
        <v>1337</v>
      </c>
      <c r="B1388" t="s">
        <v>2580</v>
      </c>
      <c r="C1388" s="1">
        <f t="shared" si="545"/>
        <v>7104</v>
      </c>
      <c r="D1388" s="7">
        <f>RANK(N1388,(N1388:P1388,Q1388:AE1388))</f>
        <v>3</v>
      </c>
      <c r="E1388" s="7">
        <f>RANK(O1388,(N1388:P1388,Q1388:AE1388))</f>
        <v>1</v>
      </c>
      <c r="F1388" s="7">
        <f>IF(P1388&gt;0,RANK(P1388,(N1388:P1388,Q1388:AE1388)),0)</f>
        <v>2</v>
      </c>
      <c r="G1388" s="1">
        <f t="shared" si="546"/>
        <v>2013</v>
      </c>
      <c r="H1388" s="2">
        <f t="shared" si="544"/>
        <v>0.28336148648648651</v>
      </c>
      <c r="I1388" s="2"/>
      <c r="J1388" s="2">
        <f t="shared" si="547"/>
        <v>0.18567004504504506</v>
      </c>
      <c r="K1388" s="2">
        <f t="shared" si="548"/>
        <v>0.53223536036036034</v>
      </c>
      <c r="L1388" s="2">
        <f t="shared" si="549"/>
        <v>0.24887387387387389</v>
      </c>
      <c r="M1388" s="2">
        <f t="shared" si="550"/>
        <v>3.3220720720720742E-2</v>
      </c>
      <c r="N1388" s="1">
        <v>1319</v>
      </c>
      <c r="O1388" s="1">
        <v>3781</v>
      </c>
      <c r="P1388" s="1">
        <v>1768</v>
      </c>
      <c r="Q1388" s="1">
        <v>77</v>
      </c>
      <c r="R1388" s="1">
        <v>7</v>
      </c>
      <c r="U1388" s="1">
        <v>14</v>
      </c>
      <c r="V1388" s="1">
        <v>75</v>
      </c>
      <c r="W1388" s="1">
        <v>63</v>
      </c>
      <c r="AG1388" s="7">
        <f>IF(Q1388&gt;0,RANK(Q1388,(N1388:P1388,Q1388:AE1388)),0)</f>
        <v>4</v>
      </c>
      <c r="AH1388" s="7">
        <f>IF(R1388&gt;0,RANK(R1388,(N1388:P1388,Q1388:AE1388)),0)</f>
        <v>8</v>
      </c>
      <c r="AI1388" s="7">
        <f>IF(T1388&gt;0,RANK(T1388,(N1388:P1388,Q1388:AE1388)),0)</f>
        <v>0</v>
      </c>
      <c r="AJ1388" s="7">
        <f>IF(S1388&gt;0,RANK(S1388,(N1388:P1388,Q1388:AE1388)),0)</f>
        <v>0</v>
      </c>
      <c r="AK1388" s="2">
        <f t="shared" si="551"/>
        <v>1.0838963963963964E-2</v>
      </c>
      <c r="AL1388" s="2">
        <f t="shared" si="552"/>
        <v>9.8536036036036027E-4</v>
      </c>
      <c r="AM1388" s="2">
        <f t="shared" si="553"/>
        <v>0</v>
      </c>
      <c r="AN1388" s="2">
        <f t="shared" si="554"/>
        <v>0</v>
      </c>
      <c r="AP1388" t="s">
        <v>1337</v>
      </c>
      <c r="AQ1388" t="s">
        <v>2580</v>
      </c>
      <c r="AT1388" s="104">
        <v>36</v>
      </c>
      <c r="AU1388" s="102">
        <v>123</v>
      </c>
      <c r="AV1388" s="108">
        <f t="shared" si="555"/>
        <v>36123</v>
      </c>
      <c r="AX1388" s="7" t="s">
        <v>538</v>
      </c>
    </row>
    <row r="1389" spans="1:50" hidden="1" outlineLevel="1">
      <c r="A1389" t="s">
        <v>1813</v>
      </c>
      <c r="B1389" t="s">
        <v>2580</v>
      </c>
      <c r="C1389" s="1">
        <f t="shared" si="545"/>
        <v>189974</v>
      </c>
      <c r="D1389" s="7">
        <f>RANK(N1389,(N1389:P1389,Q1389:AE1389))</f>
        <v>1</v>
      </c>
      <c r="E1389" s="7">
        <f>RANK(O1389,(N1389:P1389,Q1389:AE1389))</f>
        <v>2</v>
      </c>
      <c r="F1389" s="7">
        <f>IF(P1389&gt;0,RANK(P1389,(N1389:P1389,Q1389:AE1389)),0)</f>
        <v>3</v>
      </c>
      <c r="G1389" s="1">
        <f t="shared" si="546"/>
        <v>62450</v>
      </c>
      <c r="H1389" s="2">
        <f t="shared" si="544"/>
        <v>0.32872919452135557</v>
      </c>
      <c r="I1389" s="2"/>
      <c r="J1389" s="2">
        <f t="shared" si="547"/>
        <v>0.63719245791529366</v>
      </c>
      <c r="K1389" s="2">
        <f t="shared" si="548"/>
        <v>0.30846326339393809</v>
      </c>
      <c r="L1389" s="2">
        <f t="shared" si="549"/>
        <v>4.1547790750313202E-2</v>
      </c>
      <c r="M1389" s="2">
        <f t="shared" si="550"/>
        <v>1.2796487940455042E-2</v>
      </c>
      <c r="N1389" s="1">
        <v>121050</v>
      </c>
      <c r="O1389" s="1">
        <v>58600</v>
      </c>
      <c r="P1389" s="1">
        <v>7893</v>
      </c>
      <c r="Q1389" s="1">
        <v>734</v>
      </c>
      <c r="R1389" s="1">
        <v>117</v>
      </c>
      <c r="U1389" s="1">
        <v>450</v>
      </c>
      <c r="V1389" s="1">
        <v>822</v>
      </c>
      <c r="W1389" s="1">
        <v>308</v>
      </c>
      <c r="AG1389" s="7">
        <f>IF(Q1389&gt;0,RANK(Q1389,(N1389:P1389,Q1389:AE1389)),0)</f>
        <v>5</v>
      </c>
      <c r="AH1389" s="7">
        <f>IF(R1389&gt;0,RANK(R1389,(N1389:P1389,Q1389:AE1389)),0)</f>
        <v>8</v>
      </c>
      <c r="AI1389" s="7">
        <f>IF(T1389&gt;0,RANK(T1389,(N1389:P1389,Q1389:AE1389)),0)</f>
        <v>0</v>
      </c>
      <c r="AJ1389" s="7">
        <f>IF(S1389&gt;0,RANK(S1389,(N1389:P1389,Q1389:AE1389)),0)</f>
        <v>0</v>
      </c>
      <c r="AK1389" s="2">
        <f t="shared" si="551"/>
        <v>3.8636866097465968E-3</v>
      </c>
      <c r="AL1389" s="2">
        <f t="shared" si="552"/>
        <v>6.1587375114489354E-4</v>
      </c>
      <c r="AM1389" s="2">
        <f t="shared" si="553"/>
        <v>0</v>
      </c>
      <c r="AN1389" s="2">
        <f t="shared" si="554"/>
        <v>0</v>
      </c>
      <c r="AP1389" t="s">
        <v>1813</v>
      </c>
      <c r="AQ1389" t="s">
        <v>2580</v>
      </c>
      <c r="AT1389" s="104">
        <v>36</v>
      </c>
      <c r="AU1389" s="102">
        <v>5</v>
      </c>
      <c r="AV1389" s="108">
        <f t="shared" si="555"/>
        <v>36005</v>
      </c>
      <c r="AX1389" s="7" t="s">
        <v>538</v>
      </c>
    </row>
    <row r="1390" spans="1:50" hidden="1" outlineLevel="1">
      <c r="A1390" t="s">
        <v>1082</v>
      </c>
      <c r="B1390" t="s">
        <v>2580</v>
      </c>
      <c r="C1390" s="1">
        <f t="shared" si="545"/>
        <v>398536</v>
      </c>
      <c r="D1390" s="7">
        <f>RANK(N1390,(N1390:P1390,Q1390:AE1390))</f>
        <v>1</v>
      </c>
      <c r="E1390" s="7">
        <f>RANK(O1390,(N1390:P1390,Q1390:AE1390))</f>
        <v>2</v>
      </c>
      <c r="F1390" s="7">
        <f>IF(P1390&gt;0,RANK(P1390,(N1390:P1390,Q1390:AE1390)),0)</f>
        <v>3</v>
      </c>
      <c r="G1390" s="1">
        <f t="shared" si="546"/>
        <v>88194</v>
      </c>
      <c r="H1390" s="2">
        <f t="shared" si="544"/>
        <v>0.22129493947849127</v>
      </c>
      <c r="I1390" s="2"/>
      <c r="J1390" s="2">
        <f t="shared" si="547"/>
        <v>0.57721259810907921</v>
      </c>
      <c r="K1390" s="2">
        <f t="shared" si="548"/>
        <v>0.35591765863058794</v>
      </c>
      <c r="L1390" s="2">
        <f t="shared" si="549"/>
        <v>4.2121665294979627E-2</v>
      </c>
      <c r="M1390" s="2">
        <f t="shared" si="550"/>
        <v>2.4748077965353221E-2</v>
      </c>
      <c r="N1390" s="1">
        <v>230040</v>
      </c>
      <c r="O1390" s="1">
        <v>141846</v>
      </c>
      <c r="P1390" s="1">
        <v>16787</v>
      </c>
      <c r="Q1390" s="1">
        <v>5674</v>
      </c>
      <c r="R1390" s="1">
        <v>412</v>
      </c>
      <c r="U1390" s="1">
        <v>1045</v>
      </c>
      <c r="V1390" s="1">
        <v>1655</v>
      </c>
      <c r="W1390" s="1">
        <v>1077</v>
      </c>
      <c r="AG1390" s="7">
        <f>IF(Q1390&gt;0,RANK(Q1390,(N1390:P1390,Q1390:AE1390)),0)</f>
        <v>4</v>
      </c>
      <c r="AH1390" s="7">
        <f>IF(R1390&gt;0,RANK(R1390,(N1390:P1390,Q1390:AE1390)),0)</f>
        <v>8</v>
      </c>
      <c r="AI1390" s="7">
        <f>IF(T1390&gt;0,RANK(T1390,(N1390:P1390,Q1390:AE1390)),0)</f>
        <v>0</v>
      </c>
      <c r="AJ1390" s="7">
        <f>IF(S1390&gt;0,RANK(S1390,(N1390:P1390,Q1390:AE1390)),0)</f>
        <v>0</v>
      </c>
      <c r="AK1390" s="2">
        <f t="shared" si="551"/>
        <v>1.4237107814601441E-2</v>
      </c>
      <c r="AL1390" s="2">
        <f t="shared" si="552"/>
        <v>1.0337836481522371E-3</v>
      </c>
      <c r="AM1390" s="2">
        <f t="shared" si="553"/>
        <v>0</v>
      </c>
      <c r="AN1390" s="2">
        <f t="shared" si="554"/>
        <v>0</v>
      </c>
      <c r="AP1390" t="s">
        <v>1082</v>
      </c>
      <c r="AQ1390" t="s">
        <v>2580</v>
      </c>
      <c r="AT1390" s="104">
        <v>36</v>
      </c>
      <c r="AU1390" s="102">
        <v>47</v>
      </c>
      <c r="AV1390" s="108">
        <f t="shared" si="555"/>
        <v>36047</v>
      </c>
      <c r="AX1390" s="7" t="s">
        <v>538</v>
      </c>
    </row>
    <row r="1391" spans="1:50" hidden="1" outlineLevel="1">
      <c r="A1391" t="s">
        <v>2320</v>
      </c>
      <c r="B1391" t="s">
        <v>2580</v>
      </c>
      <c r="C1391" s="1">
        <f t="shared" si="545"/>
        <v>353092</v>
      </c>
      <c r="D1391" s="7">
        <f>RANK(N1391,(N1391:P1391,Q1391:AE1391))</f>
        <v>1</v>
      </c>
      <c r="E1391" s="7">
        <f>RANK(O1391,(N1391:P1391,Q1391:AE1391))</f>
        <v>2</v>
      </c>
      <c r="F1391" s="7">
        <f>IF(P1391&gt;0,RANK(P1391,(N1391:P1391,Q1391:AE1391)),0)</f>
        <v>3</v>
      </c>
      <c r="G1391" s="1">
        <f t="shared" si="546"/>
        <v>84238</v>
      </c>
      <c r="H1391" s="2">
        <f t="shared" si="544"/>
        <v>0.23857238340149309</v>
      </c>
      <c r="I1391" s="2"/>
      <c r="J1391" s="2">
        <f t="shared" si="547"/>
        <v>0.57237490512387701</v>
      </c>
      <c r="K1391" s="2">
        <f t="shared" si="548"/>
        <v>0.33380252172238395</v>
      </c>
      <c r="L1391" s="2">
        <f t="shared" si="549"/>
        <v>5.5914605825110736E-2</v>
      </c>
      <c r="M1391" s="2">
        <f t="shared" si="550"/>
        <v>3.7907967328628306E-2</v>
      </c>
      <c r="N1391" s="1">
        <v>202101</v>
      </c>
      <c r="O1391" s="1">
        <v>117863</v>
      </c>
      <c r="P1391" s="1">
        <v>19743</v>
      </c>
      <c r="Q1391" s="1">
        <v>7415</v>
      </c>
      <c r="R1391" s="1">
        <v>770</v>
      </c>
      <c r="U1391" s="1">
        <v>2446</v>
      </c>
      <c r="V1391" s="1">
        <v>916</v>
      </c>
      <c r="W1391" s="1">
        <v>1838</v>
      </c>
      <c r="AG1391" s="7">
        <f>IF(Q1391&gt;0,RANK(Q1391,(N1391:P1391,Q1391:AE1391)),0)</f>
        <v>4</v>
      </c>
      <c r="AH1391" s="7">
        <f>IF(R1391&gt;0,RANK(R1391,(N1391:P1391,Q1391:AE1391)),0)</f>
        <v>8</v>
      </c>
      <c r="AI1391" s="7">
        <f>IF(T1391&gt;0,RANK(T1391,(N1391:P1391,Q1391:AE1391)),0)</f>
        <v>0</v>
      </c>
      <c r="AJ1391" s="7">
        <f>IF(S1391&gt;0,RANK(S1391,(N1391:P1391,Q1391:AE1391)),0)</f>
        <v>0</v>
      </c>
      <c r="AK1391" s="2">
        <f t="shared" si="551"/>
        <v>2.1000192584368946E-2</v>
      </c>
      <c r="AL1391" s="2">
        <f t="shared" si="552"/>
        <v>2.1807347660099917E-3</v>
      </c>
      <c r="AM1391" s="2">
        <f t="shared" si="553"/>
        <v>0</v>
      </c>
      <c r="AN1391" s="2">
        <f t="shared" si="554"/>
        <v>0</v>
      </c>
      <c r="AP1391" t="s">
        <v>2320</v>
      </c>
      <c r="AQ1391" t="s">
        <v>2580</v>
      </c>
      <c r="AT1391" s="104">
        <v>36</v>
      </c>
      <c r="AU1391" s="102">
        <v>61</v>
      </c>
      <c r="AV1391" s="108">
        <f t="shared" si="555"/>
        <v>36061</v>
      </c>
      <c r="AX1391" s="7" t="s">
        <v>538</v>
      </c>
    </row>
    <row r="1392" spans="1:50" hidden="1" outlineLevel="1">
      <c r="A1392" t="s">
        <v>1253</v>
      </c>
      <c r="B1392" t="s">
        <v>2580</v>
      </c>
      <c r="C1392" s="1">
        <f t="shared" si="545"/>
        <v>345718</v>
      </c>
      <c r="D1392" s="7">
        <f>RANK(N1392,(N1392:P1392,Q1392:AE1392))</f>
        <v>1</v>
      </c>
      <c r="E1392" s="7">
        <f>RANK(O1392,(N1392:P1392,Q1392:AE1392))</f>
        <v>2</v>
      </c>
      <c r="F1392" s="7">
        <f>IF(P1392&gt;0,RANK(P1392,(N1392:P1392,Q1392:AE1392)),0)</f>
        <v>3</v>
      </c>
      <c r="G1392" s="1">
        <f t="shared" si="546"/>
        <v>5147</v>
      </c>
      <c r="H1392" s="2">
        <f t="shared" si="544"/>
        <v>1.4887856576747523E-2</v>
      </c>
      <c r="I1392" s="2"/>
      <c r="J1392" s="2">
        <f t="shared" si="547"/>
        <v>0.46496277312723089</v>
      </c>
      <c r="K1392" s="2">
        <f t="shared" si="548"/>
        <v>0.45007491655048332</v>
      </c>
      <c r="L1392" s="2">
        <f t="shared" si="549"/>
        <v>6.2351396224668662E-2</v>
      </c>
      <c r="M1392" s="2">
        <f t="shared" si="550"/>
        <v>2.2610914097617132E-2</v>
      </c>
      <c r="N1392" s="1">
        <v>160746</v>
      </c>
      <c r="O1392" s="1">
        <v>155599</v>
      </c>
      <c r="P1392" s="1">
        <v>21556</v>
      </c>
      <c r="Q1392" s="1">
        <v>2402</v>
      </c>
      <c r="R1392" s="1">
        <v>312</v>
      </c>
      <c r="U1392" s="1">
        <v>1149</v>
      </c>
      <c r="V1392" s="1">
        <v>3219</v>
      </c>
      <c r="W1392" s="1">
        <v>735</v>
      </c>
      <c r="AG1392" s="7">
        <f>IF(Q1392&gt;0,RANK(Q1392,(N1392:P1392,Q1392:AE1392)),0)</f>
        <v>5</v>
      </c>
      <c r="AH1392" s="7">
        <f>IF(R1392&gt;0,RANK(R1392,(N1392:P1392,Q1392:AE1392)),0)</f>
        <v>8</v>
      </c>
      <c r="AI1392" s="7">
        <f>IF(T1392&gt;0,RANK(T1392,(N1392:P1392,Q1392:AE1392)),0)</f>
        <v>0</v>
      </c>
      <c r="AJ1392" s="7">
        <f>IF(S1392&gt;0,RANK(S1392,(N1392:P1392,Q1392:AE1392)),0)</f>
        <v>0</v>
      </c>
      <c r="AK1392" s="2">
        <f t="shared" si="551"/>
        <v>6.9478592378759566E-3</v>
      </c>
      <c r="AL1392" s="2">
        <f t="shared" si="552"/>
        <v>9.0246964288813426E-4</v>
      </c>
      <c r="AM1392" s="2">
        <f t="shared" si="553"/>
        <v>0</v>
      </c>
      <c r="AN1392" s="2">
        <f t="shared" si="554"/>
        <v>0</v>
      </c>
      <c r="AP1392" t="s">
        <v>1253</v>
      </c>
      <c r="AQ1392" t="s">
        <v>2580</v>
      </c>
      <c r="AT1392" s="104">
        <v>36</v>
      </c>
      <c r="AU1392" s="102">
        <v>81</v>
      </c>
      <c r="AV1392" s="108">
        <f t="shared" si="555"/>
        <v>36081</v>
      </c>
      <c r="AX1392" s="7" t="s">
        <v>538</v>
      </c>
    </row>
    <row r="1393" spans="1:50" hidden="1" outlineLevel="1">
      <c r="A1393" t="s">
        <v>360</v>
      </c>
      <c r="B1393" t="s">
        <v>2580</v>
      </c>
      <c r="C1393" s="1">
        <f t="shared" si="545"/>
        <v>87195</v>
      </c>
      <c r="D1393" s="7">
        <f>RANK(N1393,(N1393:P1393,Q1393:AE1393))</f>
        <v>2</v>
      </c>
      <c r="E1393" s="7">
        <f>RANK(O1393,(N1393:P1393,Q1393:AE1393))</f>
        <v>1</v>
      </c>
      <c r="F1393" s="7">
        <f>IF(P1393&gt;0,RANK(P1393,(N1393:P1393,Q1393:AE1393)),0)</f>
        <v>3</v>
      </c>
      <c r="G1393" s="1">
        <f t="shared" si="546"/>
        <v>41417</v>
      </c>
      <c r="H1393" s="2">
        <f t="shared" si="544"/>
        <v>0.47499283215780719</v>
      </c>
      <c r="I1393" s="2"/>
      <c r="J1393" s="2">
        <f t="shared" si="547"/>
        <v>0.20917483800676645</v>
      </c>
      <c r="K1393" s="2">
        <f t="shared" si="548"/>
        <v>0.68416767016457369</v>
      </c>
      <c r="L1393" s="2">
        <f t="shared" si="549"/>
        <v>8.6965995756637424E-2</v>
      </c>
      <c r="M1393" s="2">
        <f t="shared" si="550"/>
        <v>1.9691496072022488E-2</v>
      </c>
      <c r="N1393" s="1">
        <v>18239</v>
      </c>
      <c r="O1393" s="1">
        <v>59656</v>
      </c>
      <c r="P1393" s="1">
        <v>7583</v>
      </c>
      <c r="Q1393" s="1">
        <v>409</v>
      </c>
      <c r="R1393" s="1">
        <v>63</v>
      </c>
      <c r="U1393" s="1">
        <v>324</v>
      </c>
      <c r="V1393" s="1">
        <v>722</v>
      </c>
      <c r="W1393" s="1">
        <v>199</v>
      </c>
      <c r="AG1393" s="7">
        <f>IF(Q1393&gt;0,RANK(Q1393,(N1393:P1393,Q1393:AE1393)),0)</f>
        <v>5</v>
      </c>
      <c r="AH1393" s="7">
        <f>IF(R1393&gt;0,RANK(R1393,(N1393:P1393,Q1393:AE1393)),0)</f>
        <v>8</v>
      </c>
      <c r="AI1393" s="7">
        <f>IF(T1393&gt;0,RANK(T1393,(N1393:P1393,Q1393:AE1393)),0)</f>
        <v>0</v>
      </c>
      <c r="AJ1393" s="7">
        <f>IF(S1393&gt;0,RANK(S1393,(N1393:P1393,Q1393:AE1393)),0)</f>
        <v>0</v>
      </c>
      <c r="AK1393" s="2">
        <f t="shared" si="551"/>
        <v>4.6906359309593438E-3</v>
      </c>
      <c r="AL1393" s="2">
        <f t="shared" si="552"/>
        <v>7.2251849303285739E-4</v>
      </c>
      <c r="AM1393" s="2">
        <f t="shared" si="553"/>
        <v>0</v>
      </c>
      <c r="AN1393" s="2">
        <f t="shared" si="554"/>
        <v>0</v>
      </c>
      <c r="AP1393" t="s">
        <v>360</v>
      </c>
      <c r="AQ1393" t="s">
        <v>2580</v>
      </c>
      <c r="AT1393" s="104">
        <v>36</v>
      </c>
      <c r="AU1393" s="102">
        <v>85</v>
      </c>
      <c r="AV1393" s="108">
        <f t="shared" si="555"/>
        <v>36085</v>
      </c>
      <c r="AX1393" s="7" t="s">
        <v>538</v>
      </c>
    </row>
    <row r="1394" spans="1:50" collapsed="1">
      <c r="A1394" t="s">
        <v>2320</v>
      </c>
      <c r="B1394" t="s">
        <v>1842</v>
      </c>
      <c r="C1394" s="1">
        <f t="shared" si="545"/>
        <v>4579078</v>
      </c>
      <c r="D1394" s="7">
        <f>RANK(N1394,(N1394:P1394,Q1394:AE1394))</f>
        <v>2</v>
      </c>
      <c r="E1394" s="7">
        <f>RANK(O1394,(N1394:P1394,Q1394:AE1394))</f>
        <v>1</v>
      </c>
      <c r="F1394" s="7">
        <f>IF(P1394&gt;0,RANK(P1394,(N1394:P1394,Q1394:AE1394)),0)</f>
        <v>3</v>
      </c>
      <c r="G1394" s="1">
        <f t="shared" si="546"/>
        <v>728191</v>
      </c>
      <c r="H1394" s="2">
        <f t="shared" si="544"/>
        <v>0.15902568158917582</v>
      </c>
      <c r="I1394" s="2"/>
      <c r="J1394" s="2">
        <f t="shared" si="547"/>
        <v>0.33501591368393374</v>
      </c>
      <c r="K1394" s="2">
        <f t="shared" si="548"/>
        <v>0.49404159527310959</v>
      </c>
      <c r="L1394" s="2">
        <f t="shared" si="549"/>
        <v>0.14282700578588092</v>
      </c>
      <c r="M1394" s="2">
        <f t="shared" si="550"/>
        <v>2.8115485257075801E-2</v>
      </c>
      <c r="N1394" s="1">
        <f>SUM(N1332:N1393)</f>
        <v>1534064</v>
      </c>
      <c r="O1394" s="1">
        <f>SUM(O1332:O1393)</f>
        <v>2262255</v>
      </c>
      <c r="P1394" s="1">
        <f>SUM(P1332:P1393)</f>
        <v>654016</v>
      </c>
      <c r="Q1394" s="1">
        <f>SUM(Q1332:Q1393)</f>
        <v>41797</v>
      </c>
      <c r="R1394" s="1">
        <f>SUM(R1332:R1393)</f>
        <v>5013</v>
      </c>
      <c r="U1394" s="1">
        <f>SUM(U1332:U1393)</f>
        <v>15761</v>
      </c>
      <c r="V1394" s="1">
        <f>SUM(V1332:V1393)</f>
        <v>44195</v>
      </c>
      <c r="W1394" s="1">
        <f>SUM(W1332:W1393)</f>
        <v>21977</v>
      </c>
      <c r="AG1394" s="7">
        <f>IF(Q1394&gt;0,RANK(Q1394,(N1394:P1394,Q1394:AE1394)),0)</f>
        <v>5</v>
      </c>
      <c r="AH1394" s="7">
        <f>IF(R1394&gt;0,RANK(R1394,(N1394:P1394,Q1394:AE1394)),0)</f>
        <v>8</v>
      </c>
      <c r="AI1394" s="7">
        <f>IF(T1394&gt;0,RANK(T1394,(N1394:P1394,Q1394:AE1394)),0)</f>
        <v>0</v>
      </c>
      <c r="AJ1394" s="7">
        <f>IF(S1394&gt;0,RANK(S1394,(N1394:P1394,Q1394:AE1394)),0)</f>
        <v>0</v>
      </c>
      <c r="AK1394" s="2">
        <f t="shared" si="551"/>
        <v>9.1278200546048797E-3</v>
      </c>
      <c r="AL1394" s="2">
        <f t="shared" si="552"/>
        <v>1.09476187127627E-3</v>
      </c>
      <c r="AM1394" s="2">
        <f t="shared" si="553"/>
        <v>0</v>
      </c>
      <c r="AN1394" s="2">
        <f t="shared" si="554"/>
        <v>0</v>
      </c>
      <c r="AP1394" t="s">
        <v>2320</v>
      </c>
      <c r="AQ1394" t="s">
        <v>1842</v>
      </c>
      <c r="AT1394" s="104">
        <v>36</v>
      </c>
      <c r="AU1394" s="102"/>
      <c r="AV1394" s="104">
        <v>36</v>
      </c>
      <c r="AX1394" s="7" t="s">
        <v>831</v>
      </c>
    </row>
    <row r="1395" spans="1:50">
      <c r="C1395" s="1"/>
      <c r="E1395" s="7"/>
      <c r="F1395" s="7"/>
      <c r="I1395" s="2"/>
      <c r="AG1395" s="7"/>
      <c r="AH1395" s="7"/>
      <c r="AI1395" s="7"/>
      <c r="AJ1395" s="7"/>
      <c r="AT1395" s="104"/>
      <c r="AU1395" s="102"/>
    </row>
    <row r="1396" spans="1:50" hidden="1" outlineLevel="1">
      <c r="A1396" t="s">
        <v>956</v>
      </c>
      <c r="B1396" t="s">
        <v>1336</v>
      </c>
      <c r="C1396" s="1">
        <f t="shared" ref="C1396:C1427" si="556">SUM(N1396:AE1396)</f>
        <v>6775</v>
      </c>
      <c r="D1396" s="7">
        <f>RANK(N1396,(N1396:P1396,Q1396:AE1396))</f>
        <v>2</v>
      </c>
      <c r="E1396" s="7">
        <f>RANK(O1396,(N1396:P1396,Q1396:AE1396))</f>
        <v>1</v>
      </c>
      <c r="F1396" s="7">
        <f>IF(P1396&gt;0,RANK(P1396,(N1396:P1396,Q1396:AE1396)),0)</f>
        <v>3</v>
      </c>
      <c r="G1396" s="1">
        <f t="shared" ref="G1396:G1427" si="557">MAX(N1396:P1396)-LARGE(N1396:P1396,2)</f>
        <v>2119</v>
      </c>
      <c r="H1396" s="2">
        <f t="shared" ref="H1396:H1438" si="558">G1396/C1396</f>
        <v>0.31276752767527677</v>
      </c>
      <c r="I1396" s="2"/>
      <c r="J1396" s="2">
        <f t="shared" ref="J1396:J1427" si="559">IF($C1396=0,"-",N1396/$C1396)</f>
        <v>0.32132841328413286</v>
      </c>
      <c r="K1396" s="2">
        <f t="shared" ref="K1396:K1427" si="560">IF($C1396=0,"-",O1396/$C1396)</f>
        <v>0.63409594095940958</v>
      </c>
      <c r="L1396" s="2">
        <f t="shared" ref="L1396:L1427" si="561">IF($C1396=0,"-",P1396/$C1396)</f>
        <v>4.4575645756457567E-2</v>
      </c>
      <c r="M1396" s="2">
        <f t="shared" ref="M1396:M1427" si="562">IF(C1396=0,"-",(1-J1396-K1396-L1396))</f>
        <v>-6.9388939039072284E-18</v>
      </c>
      <c r="N1396" s="1">
        <v>2177</v>
      </c>
      <c r="O1396" s="1">
        <v>4296</v>
      </c>
      <c r="P1396" s="1">
        <v>302</v>
      </c>
      <c r="AA1396" s="1">
        <v>0</v>
      </c>
      <c r="AG1396" s="7">
        <f>IF(Q1396&gt;0,RANK(Q1396,(N1396:P1396,Q1396:AE1396)),0)</f>
        <v>0</v>
      </c>
      <c r="AH1396" s="7">
        <f>IF(R1396&gt;0,RANK(R1396,(N1396:P1396,Q1396:AE1396)),0)</f>
        <v>0</v>
      </c>
      <c r="AI1396" s="7">
        <f>IF(T1396&gt;0,RANK(T1396,(N1396:P1396,Q1396:AE1396)),0)</f>
        <v>0</v>
      </c>
      <c r="AJ1396" s="7">
        <f>IF(S1396&gt;0,RANK(S1396,(N1396:P1396,Q1396:AE1396)),0)</f>
        <v>0</v>
      </c>
      <c r="AK1396" s="2">
        <f t="shared" ref="AK1396:AK1427" si="563">IF($C1396=0,"-",Q1396/$C1396)</f>
        <v>0</v>
      </c>
      <c r="AL1396" s="2">
        <f t="shared" ref="AL1396:AL1427" si="564">IF($C1396=0,"-",R1396/$C1396)</f>
        <v>0</v>
      </c>
      <c r="AM1396" s="2">
        <f t="shared" ref="AM1396:AM1427" si="565">IF($C1396=0,"-",T1396/$C1396)</f>
        <v>0</v>
      </c>
      <c r="AN1396" s="2">
        <f t="shared" ref="AN1396:AN1427" si="566">IF($C1396=0,"-",S1396/$C1396)</f>
        <v>0</v>
      </c>
      <c r="AP1396" t="s">
        <v>956</v>
      </c>
      <c r="AQ1396" t="s">
        <v>1336</v>
      </c>
      <c r="AT1396" s="104">
        <v>39</v>
      </c>
      <c r="AU1396" s="102">
        <v>1</v>
      </c>
      <c r="AV1396" s="108">
        <f t="shared" ref="AV1396:AV1427" si="567">AT1396*1000+AU1396</f>
        <v>39001</v>
      </c>
      <c r="AX1396" s="7" t="s">
        <v>538</v>
      </c>
    </row>
    <row r="1397" spans="1:50" hidden="1" outlineLevel="1">
      <c r="A1397" t="s">
        <v>2588</v>
      </c>
      <c r="B1397" t="s">
        <v>1336</v>
      </c>
      <c r="C1397" s="1">
        <f t="shared" si="556"/>
        <v>29700</v>
      </c>
      <c r="D1397" s="7">
        <f>RANK(N1397,(N1397:P1397,Q1397:AE1397))</f>
        <v>2</v>
      </c>
      <c r="E1397" s="7">
        <f>RANK(O1397,(N1397:P1397,Q1397:AE1397))</f>
        <v>1</v>
      </c>
      <c r="F1397" s="7">
        <f>IF(P1397&gt;0,RANK(P1397,(N1397:P1397,Q1397:AE1397)),0)</f>
        <v>3</v>
      </c>
      <c r="G1397" s="1">
        <f t="shared" si="557"/>
        <v>10645</v>
      </c>
      <c r="H1397" s="2">
        <f t="shared" si="558"/>
        <v>0.35841750841750841</v>
      </c>
      <c r="I1397" s="2"/>
      <c r="J1397" s="2">
        <f t="shared" si="559"/>
        <v>0.28892255892255891</v>
      </c>
      <c r="K1397" s="2">
        <f t="shared" si="560"/>
        <v>0.64734006734006733</v>
      </c>
      <c r="L1397" s="2">
        <f t="shared" si="561"/>
        <v>6.3670033670033668E-2</v>
      </c>
      <c r="M1397" s="2">
        <f t="shared" si="562"/>
        <v>6.7340067340090903E-5</v>
      </c>
      <c r="N1397" s="1">
        <v>8581</v>
      </c>
      <c r="O1397" s="1">
        <v>19226</v>
      </c>
      <c r="P1397" s="1">
        <v>1891</v>
      </c>
      <c r="AA1397" s="1">
        <v>2</v>
      </c>
      <c r="AG1397" s="7">
        <f>IF(Q1397&gt;0,RANK(Q1397,(N1397:P1397,Q1397:AE1397)),0)</f>
        <v>0</v>
      </c>
      <c r="AH1397" s="7">
        <f>IF(R1397&gt;0,RANK(R1397,(N1397:P1397,Q1397:AE1397)),0)</f>
        <v>0</v>
      </c>
      <c r="AI1397" s="7">
        <f>IF(T1397&gt;0,RANK(T1397,(N1397:P1397,Q1397:AE1397)),0)</f>
        <v>0</v>
      </c>
      <c r="AJ1397" s="7">
        <f>IF(S1397&gt;0,RANK(S1397,(N1397:P1397,Q1397:AE1397)),0)</f>
        <v>0</v>
      </c>
      <c r="AK1397" s="2">
        <f t="shared" si="563"/>
        <v>0</v>
      </c>
      <c r="AL1397" s="2">
        <f t="shared" si="564"/>
        <v>0</v>
      </c>
      <c r="AM1397" s="2">
        <f t="shared" si="565"/>
        <v>0</v>
      </c>
      <c r="AN1397" s="2">
        <f t="shared" si="566"/>
        <v>0</v>
      </c>
      <c r="AP1397" t="s">
        <v>2588</v>
      </c>
      <c r="AQ1397" t="s">
        <v>1336</v>
      </c>
      <c r="AT1397" s="104">
        <v>39</v>
      </c>
      <c r="AU1397" s="102">
        <v>3</v>
      </c>
      <c r="AV1397" s="108">
        <f t="shared" si="567"/>
        <v>39003</v>
      </c>
      <c r="AX1397" s="7" t="s">
        <v>538</v>
      </c>
    </row>
    <row r="1398" spans="1:50" hidden="1" outlineLevel="1">
      <c r="A1398" t="s">
        <v>1334</v>
      </c>
      <c r="B1398" t="s">
        <v>1336</v>
      </c>
      <c r="C1398" s="1">
        <f t="shared" si="556"/>
        <v>15037</v>
      </c>
      <c r="D1398" s="7">
        <f>RANK(N1398,(N1398:P1398,Q1398:AE1398))</f>
        <v>2</v>
      </c>
      <c r="E1398" s="7">
        <f>RANK(O1398,(N1398:P1398,Q1398:AE1398))</f>
        <v>1</v>
      </c>
      <c r="F1398" s="7">
        <f>IF(P1398&gt;0,RANK(P1398,(N1398:P1398,Q1398:AE1398)),0)</f>
        <v>3</v>
      </c>
      <c r="G1398" s="1">
        <f t="shared" si="557"/>
        <v>5287</v>
      </c>
      <c r="H1398" s="2">
        <f t="shared" si="558"/>
        <v>0.35159938817583297</v>
      </c>
      <c r="I1398" s="2"/>
      <c r="J1398" s="2">
        <f t="shared" si="559"/>
        <v>0.30637760191527563</v>
      </c>
      <c r="K1398" s="2">
        <f t="shared" si="560"/>
        <v>0.65797699009110855</v>
      </c>
      <c r="L1398" s="2">
        <f t="shared" si="561"/>
        <v>3.5179889605639419E-2</v>
      </c>
      <c r="M1398" s="2">
        <f t="shared" si="562"/>
        <v>4.6551838797639911E-4</v>
      </c>
      <c r="N1398" s="1">
        <v>4607</v>
      </c>
      <c r="O1398" s="1">
        <v>9894</v>
      </c>
      <c r="P1398" s="1">
        <v>529</v>
      </c>
      <c r="AA1398" s="1">
        <v>7</v>
      </c>
      <c r="AG1398" s="7">
        <f>IF(Q1398&gt;0,RANK(Q1398,(N1398:P1398,Q1398:AE1398)),0)</f>
        <v>0</v>
      </c>
      <c r="AH1398" s="7">
        <f>IF(R1398&gt;0,RANK(R1398,(N1398:P1398,Q1398:AE1398)),0)</f>
        <v>0</v>
      </c>
      <c r="AI1398" s="7">
        <f>IF(T1398&gt;0,RANK(T1398,(N1398:P1398,Q1398:AE1398)),0)</f>
        <v>0</v>
      </c>
      <c r="AJ1398" s="7">
        <f>IF(S1398&gt;0,RANK(S1398,(N1398:P1398,Q1398:AE1398)),0)</f>
        <v>0</v>
      </c>
      <c r="AK1398" s="2">
        <f t="shared" si="563"/>
        <v>0</v>
      </c>
      <c r="AL1398" s="2">
        <f t="shared" si="564"/>
        <v>0</v>
      </c>
      <c r="AM1398" s="2">
        <f t="shared" si="565"/>
        <v>0</v>
      </c>
      <c r="AN1398" s="2">
        <f t="shared" si="566"/>
        <v>0</v>
      </c>
      <c r="AP1398" t="s">
        <v>1334</v>
      </c>
      <c r="AQ1398" t="s">
        <v>1336</v>
      </c>
      <c r="AT1398" s="104">
        <v>39</v>
      </c>
      <c r="AU1398" s="102">
        <v>5</v>
      </c>
      <c r="AV1398" s="108">
        <f t="shared" si="567"/>
        <v>39005</v>
      </c>
      <c r="AX1398" s="7" t="s">
        <v>538</v>
      </c>
    </row>
    <row r="1399" spans="1:50" hidden="1" outlineLevel="1">
      <c r="A1399" t="s">
        <v>2024</v>
      </c>
      <c r="B1399" t="s">
        <v>1336</v>
      </c>
      <c r="C1399" s="1">
        <f t="shared" si="556"/>
        <v>27395</v>
      </c>
      <c r="D1399" s="7">
        <f>RANK(N1399,(N1399:P1399,Q1399:AE1399))</f>
        <v>2</v>
      </c>
      <c r="E1399" s="7">
        <f>RANK(O1399,(N1399:P1399,Q1399:AE1399))</f>
        <v>1</v>
      </c>
      <c r="F1399" s="7">
        <f>IF(P1399&gt;0,RANK(P1399,(N1399:P1399,Q1399:AE1399)),0)</f>
        <v>3</v>
      </c>
      <c r="G1399" s="1">
        <f t="shared" si="557"/>
        <v>3353</v>
      </c>
      <c r="H1399" s="2">
        <f t="shared" si="558"/>
        <v>0.12239459755429823</v>
      </c>
      <c r="I1399" s="2"/>
      <c r="J1399" s="2">
        <f t="shared" si="559"/>
        <v>0.41876254791020256</v>
      </c>
      <c r="K1399" s="2">
        <f t="shared" si="560"/>
        <v>0.54115714546450078</v>
      </c>
      <c r="L1399" s="2">
        <f t="shared" si="561"/>
        <v>4.004380361379814E-2</v>
      </c>
      <c r="M1399" s="2">
        <f t="shared" si="562"/>
        <v>3.6503011498462135E-5</v>
      </c>
      <c r="N1399" s="1">
        <v>11472</v>
      </c>
      <c r="O1399" s="1">
        <v>14825</v>
      </c>
      <c r="P1399" s="1">
        <v>1097</v>
      </c>
      <c r="AA1399" s="1">
        <v>1</v>
      </c>
      <c r="AG1399" s="7">
        <f>IF(Q1399&gt;0,RANK(Q1399,(N1399:P1399,Q1399:AE1399)),0)</f>
        <v>0</v>
      </c>
      <c r="AH1399" s="7">
        <f>IF(R1399&gt;0,RANK(R1399,(N1399:P1399,Q1399:AE1399)),0)</f>
        <v>0</v>
      </c>
      <c r="AI1399" s="7">
        <f>IF(T1399&gt;0,RANK(T1399,(N1399:P1399,Q1399:AE1399)),0)</f>
        <v>0</v>
      </c>
      <c r="AJ1399" s="7">
        <f>IF(S1399&gt;0,RANK(S1399,(N1399:P1399,Q1399:AE1399)),0)</f>
        <v>0</v>
      </c>
      <c r="AK1399" s="2">
        <f t="shared" si="563"/>
        <v>0</v>
      </c>
      <c r="AL1399" s="2">
        <f t="shared" si="564"/>
        <v>0</v>
      </c>
      <c r="AM1399" s="2">
        <f t="shared" si="565"/>
        <v>0</v>
      </c>
      <c r="AN1399" s="2">
        <f t="shared" si="566"/>
        <v>0</v>
      </c>
      <c r="AP1399" t="s">
        <v>2024</v>
      </c>
      <c r="AQ1399" t="s">
        <v>1336</v>
      </c>
      <c r="AT1399" s="104">
        <v>39</v>
      </c>
      <c r="AU1399" s="102">
        <v>7</v>
      </c>
      <c r="AV1399" s="108">
        <f t="shared" si="567"/>
        <v>39007</v>
      </c>
      <c r="AX1399" s="7" t="s">
        <v>538</v>
      </c>
    </row>
    <row r="1400" spans="1:50" hidden="1" outlineLevel="1">
      <c r="A1400" t="s">
        <v>1534</v>
      </c>
      <c r="B1400" t="s">
        <v>1336</v>
      </c>
      <c r="C1400" s="1">
        <f t="shared" si="556"/>
        <v>16357</v>
      </c>
      <c r="D1400" s="7">
        <f>RANK(N1400,(N1400:P1400,Q1400:AE1400))</f>
        <v>1</v>
      </c>
      <c r="E1400" s="7">
        <f>RANK(O1400,(N1400:P1400,Q1400:AE1400))</f>
        <v>2</v>
      </c>
      <c r="F1400" s="7">
        <f>IF(P1400&gt;0,RANK(P1400,(N1400:P1400,Q1400:AE1400)),0)</f>
        <v>3</v>
      </c>
      <c r="G1400" s="1">
        <f t="shared" si="557"/>
        <v>1390</v>
      </c>
      <c r="H1400" s="2">
        <f t="shared" si="558"/>
        <v>8.4978908112734605E-2</v>
      </c>
      <c r="I1400" s="2"/>
      <c r="J1400" s="2">
        <f t="shared" si="559"/>
        <v>0.51403069022436876</v>
      </c>
      <c r="K1400" s="2">
        <f t="shared" si="560"/>
        <v>0.42905178211163414</v>
      </c>
      <c r="L1400" s="2">
        <f t="shared" si="561"/>
        <v>5.6856391758879993E-2</v>
      </c>
      <c r="M1400" s="2">
        <f t="shared" si="562"/>
        <v>6.113590511711009E-5</v>
      </c>
      <c r="N1400" s="1">
        <v>8408</v>
      </c>
      <c r="O1400" s="1">
        <v>7018</v>
      </c>
      <c r="P1400" s="1">
        <v>930</v>
      </c>
      <c r="AA1400" s="1">
        <v>1</v>
      </c>
      <c r="AG1400" s="7">
        <f>IF(Q1400&gt;0,RANK(Q1400,(N1400:P1400,Q1400:AE1400)),0)</f>
        <v>0</v>
      </c>
      <c r="AH1400" s="7">
        <f>IF(R1400&gt;0,RANK(R1400,(N1400:P1400,Q1400:AE1400)),0)</f>
        <v>0</v>
      </c>
      <c r="AI1400" s="7">
        <f>IF(T1400&gt;0,RANK(T1400,(N1400:P1400,Q1400:AE1400)),0)</f>
        <v>0</v>
      </c>
      <c r="AJ1400" s="7">
        <f>IF(S1400&gt;0,RANK(S1400,(N1400:P1400,Q1400:AE1400)),0)</f>
        <v>0</v>
      </c>
      <c r="AK1400" s="2">
        <f t="shared" si="563"/>
        <v>0</v>
      </c>
      <c r="AL1400" s="2">
        <f t="shared" si="564"/>
        <v>0</v>
      </c>
      <c r="AM1400" s="2">
        <f t="shared" si="565"/>
        <v>0</v>
      </c>
      <c r="AN1400" s="2">
        <f t="shared" si="566"/>
        <v>0</v>
      </c>
      <c r="AP1400" t="s">
        <v>1534</v>
      </c>
      <c r="AQ1400" t="s">
        <v>1336</v>
      </c>
      <c r="AT1400" s="104">
        <v>39</v>
      </c>
      <c r="AU1400" s="102">
        <v>9</v>
      </c>
      <c r="AV1400" s="108">
        <f t="shared" si="567"/>
        <v>39009</v>
      </c>
      <c r="AX1400" s="7" t="s">
        <v>538</v>
      </c>
    </row>
    <row r="1401" spans="1:50" hidden="1" outlineLevel="1">
      <c r="A1401" t="s">
        <v>1535</v>
      </c>
      <c r="B1401" t="s">
        <v>1336</v>
      </c>
      <c r="C1401" s="1">
        <f t="shared" si="556"/>
        <v>13494</v>
      </c>
      <c r="D1401" s="7">
        <f>RANK(N1401,(N1401:P1401,Q1401:AE1401))</f>
        <v>2</v>
      </c>
      <c r="E1401" s="7">
        <f>RANK(O1401,(N1401:P1401,Q1401:AE1401))</f>
        <v>1</v>
      </c>
      <c r="F1401" s="7">
        <f>IF(P1401&gt;0,RANK(P1401,(N1401:P1401,Q1401:AE1401)),0)</f>
        <v>3</v>
      </c>
      <c r="G1401" s="1">
        <f t="shared" si="557"/>
        <v>6463</v>
      </c>
      <c r="H1401" s="2">
        <f t="shared" si="558"/>
        <v>0.47895360901141248</v>
      </c>
      <c r="I1401" s="2"/>
      <c r="J1401" s="2">
        <f t="shared" si="559"/>
        <v>0.22943530457981326</v>
      </c>
      <c r="K1401" s="2">
        <f t="shared" si="560"/>
        <v>0.70838891359122569</v>
      </c>
      <c r="L1401" s="2">
        <f t="shared" si="561"/>
        <v>6.1953460797391433E-2</v>
      </c>
      <c r="M1401" s="2">
        <f t="shared" si="562"/>
        <v>2.2232103156967498E-4</v>
      </c>
      <c r="N1401" s="1">
        <v>3096</v>
      </c>
      <c r="O1401" s="1">
        <v>9559</v>
      </c>
      <c r="P1401" s="1">
        <v>836</v>
      </c>
      <c r="AA1401" s="1">
        <v>3</v>
      </c>
      <c r="AG1401" s="7">
        <f>IF(Q1401&gt;0,RANK(Q1401,(N1401:P1401,Q1401:AE1401)),0)</f>
        <v>0</v>
      </c>
      <c r="AH1401" s="7">
        <f>IF(R1401&gt;0,RANK(R1401,(N1401:P1401,Q1401:AE1401)),0)</f>
        <v>0</v>
      </c>
      <c r="AI1401" s="7">
        <f>IF(T1401&gt;0,RANK(T1401,(N1401:P1401,Q1401:AE1401)),0)</f>
        <v>0</v>
      </c>
      <c r="AJ1401" s="7">
        <f>IF(S1401&gt;0,RANK(S1401,(N1401:P1401,Q1401:AE1401)),0)</f>
        <v>0</v>
      </c>
      <c r="AK1401" s="2">
        <f t="shared" si="563"/>
        <v>0</v>
      </c>
      <c r="AL1401" s="2">
        <f t="shared" si="564"/>
        <v>0</v>
      </c>
      <c r="AM1401" s="2">
        <f t="shared" si="565"/>
        <v>0</v>
      </c>
      <c r="AN1401" s="2">
        <f t="shared" si="566"/>
        <v>0</v>
      </c>
      <c r="AP1401" t="s">
        <v>1535</v>
      </c>
      <c r="AQ1401" t="s">
        <v>1336</v>
      </c>
      <c r="AT1401" s="104">
        <v>39</v>
      </c>
      <c r="AU1401" s="102">
        <v>11</v>
      </c>
      <c r="AV1401" s="108">
        <f t="shared" si="567"/>
        <v>39011</v>
      </c>
      <c r="AX1401" s="7" t="s">
        <v>538</v>
      </c>
    </row>
    <row r="1402" spans="1:50" hidden="1" outlineLevel="1">
      <c r="A1402" t="s">
        <v>1194</v>
      </c>
      <c r="B1402" t="s">
        <v>1336</v>
      </c>
      <c r="C1402" s="1">
        <f t="shared" si="556"/>
        <v>20643</v>
      </c>
      <c r="D1402" s="7">
        <f>RANK(N1402,(N1402:P1402,Q1402:AE1402))</f>
        <v>2</v>
      </c>
      <c r="E1402" s="7">
        <f>RANK(O1402,(N1402:P1402,Q1402:AE1402))</f>
        <v>1</v>
      </c>
      <c r="F1402" s="7">
        <f>IF(P1402&gt;0,RANK(P1402,(N1402:P1402,Q1402:AE1402)),0)</f>
        <v>3</v>
      </c>
      <c r="G1402" s="1">
        <f t="shared" si="557"/>
        <v>807</v>
      </c>
      <c r="H1402" s="2">
        <f t="shared" si="558"/>
        <v>3.9093155064670836E-2</v>
      </c>
      <c r="I1402" s="2"/>
      <c r="J1402" s="2">
        <f t="shared" si="559"/>
        <v>0.45981688708036622</v>
      </c>
      <c r="K1402" s="2">
        <f t="shared" si="560"/>
        <v>0.49891004214503704</v>
      </c>
      <c r="L1402" s="2">
        <f t="shared" si="561"/>
        <v>4.1273070774596715E-2</v>
      </c>
      <c r="M1402" s="2">
        <f t="shared" si="562"/>
        <v>-2.7755575615628914E-17</v>
      </c>
      <c r="N1402" s="1">
        <v>9492</v>
      </c>
      <c r="O1402" s="1">
        <v>10299</v>
      </c>
      <c r="P1402" s="1">
        <v>852</v>
      </c>
      <c r="AA1402" s="1">
        <v>0</v>
      </c>
      <c r="AG1402" s="7">
        <f>IF(Q1402&gt;0,RANK(Q1402,(N1402:P1402,Q1402:AE1402)),0)</f>
        <v>0</v>
      </c>
      <c r="AH1402" s="7">
        <f>IF(R1402&gt;0,RANK(R1402,(N1402:P1402,Q1402:AE1402)),0)</f>
        <v>0</v>
      </c>
      <c r="AI1402" s="7">
        <f>IF(T1402&gt;0,RANK(T1402,(N1402:P1402,Q1402:AE1402)),0)</f>
        <v>0</v>
      </c>
      <c r="AJ1402" s="7">
        <f>IF(S1402&gt;0,RANK(S1402,(N1402:P1402,Q1402:AE1402)),0)</f>
        <v>0</v>
      </c>
      <c r="AK1402" s="2">
        <f t="shared" si="563"/>
        <v>0</v>
      </c>
      <c r="AL1402" s="2">
        <f t="shared" si="564"/>
        <v>0</v>
      </c>
      <c r="AM1402" s="2">
        <f t="shared" si="565"/>
        <v>0</v>
      </c>
      <c r="AN1402" s="2">
        <f t="shared" si="566"/>
        <v>0</v>
      </c>
      <c r="AP1402" t="s">
        <v>1194</v>
      </c>
      <c r="AQ1402" t="s">
        <v>1336</v>
      </c>
      <c r="AT1402" s="104">
        <v>39</v>
      </c>
      <c r="AU1402" s="102">
        <v>13</v>
      </c>
      <c r="AV1402" s="108">
        <f t="shared" si="567"/>
        <v>39013</v>
      </c>
      <c r="AX1402" s="7" t="s">
        <v>538</v>
      </c>
    </row>
    <row r="1403" spans="1:50" hidden="1" outlineLevel="1">
      <c r="A1403" t="s">
        <v>428</v>
      </c>
      <c r="B1403" t="s">
        <v>1336</v>
      </c>
      <c r="C1403" s="1">
        <f t="shared" si="556"/>
        <v>11550</v>
      </c>
      <c r="D1403" s="7">
        <f>RANK(N1403,(N1403:P1403,Q1403:AE1403))</f>
        <v>2</v>
      </c>
      <c r="E1403" s="7">
        <f>RANK(O1403,(N1403:P1403,Q1403:AE1403))</f>
        <v>1</v>
      </c>
      <c r="F1403" s="7">
        <f>IF(P1403&gt;0,RANK(P1403,(N1403:P1403,Q1403:AE1403)),0)</f>
        <v>3</v>
      </c>
      <c r="G1403" s="1">
        <f t="shared" si="557"/>
        <v>4700</v>
      </c>
      <c r="H1403" s="2">
        <f t="shared" si="558"/>
        <v>0.40692640692640691</v>
      </c>
      <c r="I1403" s="2"/>
      <c r="J1403" s="2">
        <f t="shared" si="559"/>
        <v>0.27541125541125538</v>
      </c>
      <c r="K1403" s="2">
        <f t="shared" si="560"/>
        <v>0.68233766233766235</v>
      </c>
      <c r="L1403" s="2">
        <f t="shared" si="561"/>
        <v>4.2251082251082255E-2</v>
      </c>
      <c r="M1403" s="2">
        <f t="shared" si="562"/>
        <v>6.2450045135165055E-17</v>
      </c>
      <c r="N1403" s="1">
        <v>3181</v>
      </c>
      <c r="O1403" s="1">
        <v>7881</v>
      </c>
      <c r="P1403" s="1">
        <v>488</v>
      </c>
      <c r="AA1403" s="1">
        <v>0</v>
      </c>
      <c r="AG1403" s="7">
        <f>IF(Q1403&gt;0,RANK(Q1403,(N1403:P1403,Q1403:AE1403)),0)</f>
        <v>0</v>
      </c>
      <c r="AH1403" s="7">
        <f>IF(R1403&gt;0,RANK(R1403,(N1403:P1403,Q1403:AE1403)),0)</f>
        <v>0</v>
      </c>
      <c r="AI1403" s="7">
        <f>IF(T1403&gt;0,RANK(T1403,(N1403:P1403,Q1403:AE1403)),0)</f>
        <v>0</v>
      </c>
      <c r="AJ1403" s="7">
        <f>IF(S1403&gt;0,RANK(S1403,(N1403:P1403,Q1403:AE1403)),0)</f>
        <v>0</v>
      </c>
      <c r="AK1403" s="2">
        <f t="shared" si="563"/>
        <v>0</v>
      </c>
      <c r="AL1403" s="2">
        <f t="shared" si="564"/>
        <v>0</v>
      </c>
      <c r="AM1403" s="2">
        <f t="shared" si="565"/>
        <v>0</v>
      </c>
      <c r="AN1403" s="2">
        <f t="shared" si="566"/>
        <v>0</v>
      </c>
      <c r="AP1403" t="s">
        <v>428</v>
      </c>
      <c r="AQ1403" t="s">
        <v>1336</v>
      </c>
      <c r="AT1403" s="104">
        <v>39</v>
      </c>
      <c r="AU1403" s="102">
        <v>15</v>
      </c>
      <c r="AV1403" s="108">
        <f t="shared" si="567"/>
        <v>39015</v>
      </c>
      <c r="AX1403" s="7" t="s">
        <v>538</v>
      </c>
    </row>
    <row r="1404" spans="1:50" hidden="1" outlineLevel="1">
      <c r="A1404" t="s">
        <v>454</v>
      </c>
      <c r="B1404" t="s">
        <v>1336</v>
      </c>
      <c r="C1404" s="1">
        <f t="shared" si="556"/>
        <v>86663</v>
      </c>
      <c r="D1404" s="7">
        <f>RANK(N1404,(N1404:P1404,Q1404:AE1404))</f>
        <v>2</v>
      </c>
      <c r="E1404" s="7">
        <f>RANK(O1404,(N1404:P1404,Q1404:AE1404))</f>
        <v>1</v>
      </c>
      <c r="F1404" s="7">
        <f>IF(P1404&gt;0,RANK(P1404,(N1404:P1404,Q1404:AE1404)),0)</f>
        <v>3</v>
      </c>
      <c r="G1404" s="1">
        <f t="shared" si="557"/>
        <v>41180</v>
      </c>
      <c r="H1404" s="2">
        <f t="shared" si="558"/>
        <v>0.4751739496671013</v>
      </c>
      <c r="I1404" s="2"/>
      <c r="J1404" s="2">
        <f t="shared" si="559"/>
        <v>0.24111789344933823</v>
      </c>
      <c r="K1404" s="2">
        <f t="shared" si="560"/>
        <v>0.71629184311643956</v>
      </c>
      <c r="L1404" s="2">
        <f t="shared" si="561"/>
        <v>4.2567185534772622E-2</v>
      </c>
      <c r="M1404" s="2">
        <f t="shared" si="562"/>
        <v>2.3077899449608363E-5</v>
      </c>
      <c r="N1404" s="1">
        <v>20896</v>
      </c>
      <c r="O1404" s="1">
        <v>62076</v>
      </c>
      <c r="P1404" s="1">
        <v>3689</v>
      </c>
      <c r="AA1404" s="1">
        <v>2</v>
      </c>
      <c r="AG1404" s="7">
        <f>IF(Q1404&gt;0,RANK(Q1404,(N1404:P1404,Q1404:AE1404)),0)</f>
        <v>0</v>
      </c>
      <c r="AH1404" s="7">
        <f>IF(R1404&gt;0,RANK(R1404,(N1404:P1404,Q1404:AE1404)),0)</f>
        <v>0</v>
      </c>
      <c r="AI1404" s="7">
        <f>IF(T1404&gt;0,RANK(T1404,(N1404:P1404,Q1404:AE1404)),0)</f>
        <v>0</v>
      </c>
      <c r="AJ1404" s="7">
        <f>IF(S1404&gt;0,RANK(S1404,(N1404:P1404,Q1404:AE1404)),0)</f>
        <v>0</v>
      </c>
      <c r="AK1404" s="2">
        <f t="shared" si="563"/>
        <v>0</v>
      </c>
      <c r="AL1404" s="2">
        <f t="shared" si="564"/>
        <v>0</v>
      </c>
      <c r="AM1404" s="2">
        <f t="shared" si="565"/>
        <v>0</v>
      </c>
      <c r="AN1404" s="2">
        <f t="shared" si="566"/>
        <v>0</v>
      </c>
      <c r="AP1404" t="s">
        <v>454</v>
      </c>
      <c r="AQ1404" t="s">
        <v>1336</v>
      </c>
      <c r="AT1404" s="104">
        <v>39</v>
      </c>
      <c r="AU1404" s="102">
        <v>17</v>
      </c>
      <c r="AV1404" s="108">
        <f t="shared" si="567"/>
        <v>39017</v>
      </c>
      <c r="AX1404" s="7" t="s">
        <v>538</v>
      </c>
    </row>
    <row r="1405" spans="1:50" hidden="1" outlineLevel="1">
      <c r="A1405" t="s">
        <v>2387</v>
      </c>
      <c r="B1405" t="s">
        <v>1336</v>
      </c>
      <c r="C1405" s="1">
        <f t="shared" si="556"/>
        <v>8753</v>
      </c>
      <c r="D1405" s="7">
        <f>RANK(N1405,(N1405:P1405,Q1405:AE1405))</f>
        <v>2</v>
      </c>
      <c r="E1405" s="7">
        <f>RANK(O1405,(N1405:P1405,Q1405:AE1405))</f>
        <v>1</v>
      </c>
      <c r="F1405" s="7">
        <f>IF(P1405&gt;0,RANK(P1405,(N1405:P1405,Q1405:AE1405)),0)</f>
        <v>3</v>
      </c>
      <c r="G1405" s="1">
        <f t="shared" si="557"/>
        <v>2150</v>
      </c>
      <c r="H1405" s="2">
        <f t="shared" si="558"/>
        <v>0.24563006969039186</v>
      </c>
      <c r="I1405" s="2"/>
      <c r="J1405" s="2">
        <f t="shared" si="559"/>
        <v>0.35462127270650062</v>
      </c>
      <c r="K1405" s="2">
        <f t="shared" si="560"/>
        <v>0.60025134239689248</v>
      </c>
      <c r="L1405" s="2">
        <f t="shared" si="561"/>
        <v>4.5013138352564833E-2</v>
      </c>
      <c r="M1405" s="2">
        <f t="shared" si="562"/>
        <v>1.1424654404211532E-4</v>
      </c>
      <c r="N1405" s="1">
        <v>3104</v>
      </c>
      <c r="O1405" s="1">
        <v>5254</v>
      </c>
      <c r="P1405" s="1">
        <v>394</v>
      </c>
      <c r="AA1405" s="1">
        <v>1</v>
      </c>
      <c r="AG1405" s="7">
        <f>IF(Q1405&gt;0,RANK(Q1405,(N1405:P1405,Q1405:AE1405)),0)</f>
        <v>0</v>
      </c>
      <c r="AH1405" s="7">
        <f>IF(R1405&gt;0,RANK(R1405,(N1405:P1405,Q1405:AE1405)),0)</f>
        <v>0</v>
      </c>
      <c r="AI1405" s="7">
        <f>IF(T1405&gt;0,RANK(T1405,(N1405:P1405,Q1405:AE1405)),0)</f>
        <v>0</v>
      </c>
      <c r="AJ1405" s="7">
        <f>IF(S1405&gt;0,RANK(S1405,(N1405:P1405,Q1405:AE1405)),0)</f>
        <v>0</v>
      </c>
      <c r="AK1405" s="2">
        <f t="shared" si="563"/>
        <v>0</v>
      </c>
      <c r="AL1405" s="2">
        <f t="shared" si="564"/>
        <v>0</v>
      </c>
      <c r="AM1405" s="2">
        <f t="shared" si="565"/>
        <v>0</v>
      </c>
      <c r="AN1405" s="2">
        <f t="shared" si="566"/>
        <v>0</v>
      </c>
      <c r="AP1405" t="s">
        <v>2387</v>
      </c>
      <c r="AQ1405" t="s">
        <v>1336</v>
      </c>
      <c r="AT1405" s="104">
        <v>39</v>
      </c>
      <c r="AU1405" s="102">
        <v>19</v>
      </c>
      <c r="AV1405" s="108">
        <f t="shared" si="567"/>
        <v>39019</v>
      </c>
      <c r="AX1405" s="7" t="s">
        <v>538</v>
      </c>
    </row>
    <row r="1406" spans="1:50" hidden="1" outlineLevel="1">
      <c r="A1406" t="s">
        <v>1195</v>
      </c>
      <c r="B1406" t="s">
        <v>1336</v>
      </c>
      <c r="C1406" s="1">
        <f t="shared" si="556"/>
        <v>10605</v>
      </c>
      <c r="D1406" s="7">
        <f>RANK(N1406,(N1406:P1406,Q1406:AE1406))</f>
        <v>2</v>
      </c>
      <c r="E1406" s="7">
        <f>RANK(O1406,(N1406:P1406,Q1406:AE1406))</f>
        <v>1</v>
      </c>
      <c r="F1406" s="7">
        <f>IF(P1406&gt;0,RANK(P1406,(N1406:P1406,Q1406:AE1406)),0)</f>
        <v>3</v>
      </c>
      <c r="G1406" s="1">
        <f t="shared" si="557"/>
        <v>4187</v>
      </c>
      <c r="H1406" s="2">
        <f t="shared" si="558"/>
        <v>0.3948137670909948</v>
      </c>
      <c r="I1406" s="2"/>
      <c r="J1406" s="2">
        <f t="shared" si="559"/>
        <v>0.27157001414427157</v>
      </c>
      <c r="K1406" s="2">
        <f t="shared" si="560"/>
        <v>0.66638378123526643</v>
      </c>
      <c r="L1406" s="2">
        <f t="shared" si="561"/>
        <v>6.2046204620462043E-2</v>
      </c>
      <c r="M1406" s="2">
        <f t="shared" si="562"/>
        <v>-9.0205620750793969E-17</v>
      </c>
      <c r="N1406" s="1">
        <v>2880</v>
      </c>
      <c r="O1406" s="1">
        <v>7067</v>
      </c>
      <c r="P1406" s="1">
        <v>658</v>
      </c>
      <c r="AA1406" s="1">
        <v>0</v>
      </c>
      <c r="AG1406" s="7">
        <f>IF(Q1406&gt;0,RANK(Q1406,(N1406:P1406,Q1406:AE1406)),0)</f>
        <v>0</v>
      </c>
      <c r="AH1406" s="7">
        <f>IF(R1406&gt;0,RANK(R1406,(N1406:P1406,Q1406:AE1406)),0)</f>
        <v>0</v>
      </c>
      <c r="AI1406" s="7">
        <f>IF(T1406&gt;0,RANK(T1406,(N1406:P1406,Q1406:AE1406)),0)</f>
        <v>0</v>
      </c>
      <c r="AJ1406" s="7">
        <f>IF(S1406&gt;0,RANK(S1406,(N1406:P1406,Q1406:AE1406)),0)</f>
        <v>0</v>
      </c>
      <c r="AK1406" s="2">
        <f t="shared" si="563"/>
        <v>0</v>
      </c>
      <c r="AL1406" s="2">
        <f t="shared" si="564"/>
        <v>0</v>
      </c>
      <c r="AM1406" s="2">
        <f t="shared" si="565"/>
        <v>0</v>
      </c>
      <c r="AN1406" s="2">
        <f t="shared" si="566"/>
        <v>0</v>
      </c>
      <c r="AP1406" t="s">
        <v>1195</v>
      </c>
      <c r="AQ1406" t="s">
        <v>1336</v>
      </c>
      <c r="AT1406" s="104">
        <v>39</v>
      </c>
      <c r="AU1406" s="102">
        <v>21</v>
      </c>
      <c r="AV1406" s="108">
        <f t="shared" si="567"/>
        <v>39021</v>
      </c>
      <c r="AX1406" s="7" t="s">
        <v>538</v>
      </c>
    </row>
    <row r="1407" spans="1:50" hidden="1" outlineLevel="1">
      <c r="A1407" t="s">
        <v>2414</v>
      </c>
      <c r="B1407" t="s">
        <v>1336</v>
      </c>
      <c r="C1407" s="1">
        <f t="shared" si="556"/>
        <v>37522</v>
      </c>
      <c r="D1407" s="7">
        <f>RANK(N1407,(N1407:P1407,Q1407:AE1407))</f>
        <v>2</v>
      </c>
      <c r="E1407" s="7">
        <f>RANK(O1407,(N1407:P1407,Q1407:AE1407))</f>
        <v>1</v>
      </c>
      <c r="F1407" s="7">
        <f>IF(P1407&gt;0,RANK(P1407,(N1407:P1407,Q1407:AE1407)),0)</f>
        <v>3</v>
      </c>
      <c r="G1407" s="1">
        <f t="shared" si="557"/>
        <v>10448</v>
      </c>
      <c r="H1407" s="2">
        <f t="shared" si="558"/>
        <v>0.27844997601407173</v>
      </c>
      <c r="I1407" s="2"/>
      <c r="J1407" s="2">
        <f t="shared" si="559"/>
        <v>0.33041948723415598</v>
      </c>
      <c r="K1407" s="2">
        <f t="shared" si="560"/>
        <v>0.60886946324822766</v>
      </c>
      <c r="L1407" s="2">
        <f t="shared" si="561"/>
        <v>6.0577794360641757E-2</v>
      </c>
      <c r="M1407" s="2">
        <f t="shared" si="562"/>
        <v>1.3325515697465429E-4</v>
      </c>
      <c r="N1407" s="1">
        <v>12398</v>
      </c>
      <c r="O1407" s="1">
        <v>22846</v>
      </c>
      <c r="P1407" s="1">
        <v>2273</v>
      </c>
      <c r="AA1407" s="1">
        <v>5</v>
      </c>
      <c r="AG1407" s="7">
        <f>IF(Q1407&gt;0,RANK(Q1407,(N1407:P1407,Q1407:AE1407)),0)</f>
        <v>0</v>
      </c>
      <c r="AH1407" s="7">
        <f>IF(R1407&gt;0,RANK(R1407,(N1407:P1407,Q1407:AE1407)),0)</f>
        <v>0</v>
      </c>
      <c r="AI1407" s="7">
        <f>IF(T1407&gt;0,RANK(T1407,(N1407:P1407,Q1407:AE1407)),0)</f>
        <v>0</v>
      </c>
      <c r="AJ1407" s="7">
        <f>IF(S1407&gt;0,RANK(S1407,(N1407:P1407,Q1407:AE1407)),0)</f>
        <v>0</v>
      </c>
      <c r="AK1407" s="2">
        <f t="shared" si="563"/>
        <v>0</v>
      </c>
      <c r="AL1407" s="2">
        <f t="shared" si="564"/>
        <v>0</v>
      </c>
      <c r="AM1407" s="2">
        <f t="shared" si="565"/>
        <v>0</v>
      </c>
      <c r="AN1407" s="2">
        <f t="shared" si="566"/>
        <v>0</v>
      </c>
      <c r="AP1407" t="s">
        <v>2414</v>
      </c>
      <c r="AQ1407" t="s">
        <v>1336</v>
      </c>
      <c r="AT1407" s="104">
        <v>39</v>
      </c>
      <c r="AU1407" s="102">
        <v>23</v>
      </c>
      <c r="AV1407" s="108">
        <f t="shared" si="567"/>
        <v>39023</v>
      </c>
      <c r="AX1407" s="7" t="s">
        <v>538</v>
      </c>
    </row>
    <row r="1408" spans="1:50" hidden="1" outlineLevel="1">
      <c r="A1408" t="s">
        <v>896</v>
      </c>
      <c r="B1408" t="s">
        <v>1336</v>
      </c>
      <c r="C1408" s="1">
        <f t="shared" si="556"/>
        <v>42440</v>
      </c>
      <c r="D1408" s="7">
        <f>RANK(N1408,(N1408:P1408,Q1408:AE1408))</f>
        <v>2</v>
      </c>
      <c r="E1408" s="7">
        <f>RANK(O1408,(N1408:P1408,Q1408:AE1408))</f>
        <v>1</v>
      </c>
      <c r="F1408" s="7">
        <f>IF(P1408&gt;0,RANK(P1408,(N1408:P1408,Q1408:AE1408)),0)</f>
        <v>3</v>
      </c>
      <c r="G1408" s="1">
        <f t="shared" si="557"/>
        <v>22650</v>
      </c>
      <c r="H1408" s="2">
        <f t="shared" si="558"/>
        <v>0.53369462770970777</v>
      </c>
      <c r="I1408" s="2"/>
      <c r="J1408" s="2">
        <f t="shared" si="559"/>
        <v>0.2137841658812441</v>
      </c>
      <c r="K1408" s="2">
        <f t="shared" si="560"/>
        <v>0.74747879359095193</v>
      </c>
      <c r="L1408" s="2">
        <f t="shared" si="561"/>
        <v>3.8619227144203579E-2</v>
      </c>
      <c r="M1408" s="2">
        <f t="shared" si="562"/>
        <v>1.1781338360044441E-4</v>
      </c>
      <c r="N1408" s="1">
        <v>9073</v>
      </c>
      <c r="O1408" s="1">
        <v>31723</v>
      </c>
      <c r="P1408" s="1">
        <v>1639</v>
      </c>
      <c r="AA1408" s="1">
        <v>5</v>
      </c>
      <c r="AG1408" s="7">
        <f>IF(Q1408&gt;0,RANK(Q1408,(N1408:P1408,Q1408:AE1408)),0)</f>
        <v>0</v>
      </c>
      <c r="AH1408" s="7">
        <f>IF(R1408&gt;0,RANK(R1408,(N1408:P1408,Q1408:AE1408)),0)</f>
        <v>0</v>
      </c>
      <c r="AI1408" s="7">
        <f>IF(T1408&gt;0,RANK(T1408,(N1408:P1408,Q1408:AE1408)),0)</f>
        <v>0</v>
      </c>
      <c r="AJ1408" s="7">
        <f>IF(S1408&gt;0,RANK(S1408,(N1408:P1408,Q1408:AE1408)),0)</f>
        <v>0</v>
      </c>
      <c r="AK1408" s="2">
        <f t="shared" si="563"/>
        <v>0</v>
      </c>
      <c r="AL1408" s="2">
        <f t="shared" si="564"/>
        <v>0</v>
      </c>
      <c r="AM1408" s="2">
        <f t="shared" si="565"/>
        <v>0</v>
      </c>
      <c r="AN1408" s="2">
        <f t="shared" si="566"/>
        <v>0</v>
      </c>
      <c r="AP1408" t="s">
        <v>896</v>
      </c>
      <c r="AQ1408" t="s">
        <v>1336</v>
      </c>
      <c r="AT1408" s="104">
        <v>39</v>
      </c>
      <c r="AU1408" s="102">
        <v>25</v>
      </c>
      <c r="AV1408" s="108">
        <f t="shared" si="567"/>
        <v>39025</v>
      </c>
      <c r="AX1408" s="7" t="s">
        <v>538</v>
      </c>
    </row>
    <row r="1409" spans="1:50" hidden="1" outlineLevel="1">
      <c r="A1409" t="s">
        <v>2057</v>
      </c>
      <c r="B1409" t="s">
        <v>1336</v>
      </c>
      <c r="C1409" s="1">
        <f t="shared" si="556"/>
        <v>10272</v>
      </c>
      <c r="D1409" s="7">
        <f>RANK(N1409,(N1409:P1409,Q1409:AE1409))</f>
        <v>2</v>
      </c>
      <c r="E1409" s="7">
        <f>RANK(O1409,(N1409:P1409,Q1409:AE1409))</f>
        <v>1</v>
      </c>
      <c r="F1409" s="7">
        <f>IF(P1409&gt;0,RANK(P1409,(N1409:P1409,Q1409:AE1409)),0)</f>
        <v>3</v>
      </c>
      <c r="G1409" s="1">
        <f t="shared" si="557"/>
        <v>4858</v>
      </c>
      <c r="H1409" s="2">
        <f t="shared" si="558"/>
        <v>0.47293613707165111</v>
      </c>
      <c r="I1409" s="2"/>
      <c r="J1409" s="2">
        <f t="shared" si="559"/>
        <v>0.23977803738317757</v>
      </c>
      <c r="K1409" s="2">
        <f t="shared" si="560"/>
        <v>0.71271417445482865</v>
      </c>
      <c r="L1409" s="2">
        <f t="shared" si="561"/>
        <v>4.7507788161993768E-2</v>
      </c>
      <c r="M1409" s="2">
        <f t="shared" si="562"/>
        <v>-2.0816681711721685E-17</v>
      </c>
      <c r="N1409" s="1">
        <v>2463</v>
      </c>
      <c r="O1409" s="1">
        <v>7321</v>
      </c>
      <c r="P1409" s="1">
        <v>488</v>
      </c>
      <c r="AA1409" s="1">
        <v>0</v>
      </c>
      <c r="AG1409" s="7">
        <f>IF(Q1409&gt;0,RANK(Q1409,(N1409:P1409,Q1409:AE1409)),0)</f>
        <v>0</v>
      </c>
      <c r="AH1409" s="7">
        <f>IF(R1409&gt;0,RANK(R1409,(N1409:P1409,Q1409:AE1409)),0)</f>
        <v>0</v>
      </c>
      <c r="AI1409" s="7">
        <f>IF(T1409&gt;0,RANK(T1409,(N1409:P1409,Q1409:AE1409)),0)</f>
        <v>0</v>
      </c>
      <c r="AJ1409" s="7">
        <f>IF(S1409&gt;0,RANK(S1409,(N1409:P1409,Q1409:AE1409)),0)</f>
        <v>0</v>
      </c>
      <c r="AK1409" s="2">
        <f t="shared" si="563"/>
        <v>0</v>
      </c>
      <c r="AL1409" s="2">
        <f t="shared" si="564"/>
        <v>0</v>
      </c>
      <c r="AM1409" s="2">
        <f t="shared" si="565"/>
        <v>0</v>
      </c>
      <c r="AN1409" s="2">
        <f t="shared" si="566"/>
        <v>0</v>
      </c>
      <c r="AP1409" t="s">
        <v>2057</v>
      </c>
      <c r="AQ1409" t="s">
        <v>1336</v>
      </c>
      <c r="AT1409" s="104">
        <v>39</v>
      </c>
      <c r="AU1409" s="102">
        <v>27</v>
      </c>
      <c r="AV1409" s="108">
        <f t="shared" si="567"/>
        <v>39027</v>
      </c>
      <c r="AX1409" s="7" t="s">
        <v>538</v>
      </c>
    </row>
    <row r="1410" spans="1:50" hidden="1" outlineLevel="1">
      <c r="A1410" t="s">
        <v>1631</v>
      </c>
      <c r="B1410" t="s">
        <v>1336</v>
      </c>
      <c r="C1410" s="1">
        <f t="shared" si="556"/>
        <v>30917</v>
      </c>
      <c r="D1410" s="7">
        <f>RANK(N1410,(N1410:P1410,Q1410:AE1410))</f>
        <v>2</v>
      </c>
      <c r="E1410" s="7">
        <f>RANK(O1410,(N1410:P1410,Q1410:AE1410))</f>
        <v>1</v>
      </c>
      <c r="F1410" s="7">
        <f>IF(P1410&gt;0,RANK(P1410,(N1410:P1410,Q1410:AE1410)),0)</f>
        <v>3</v>
      </c>
      <c r="G1410" s="1">
        <f t="shared" si="557"/>
        <v>6826</v>
      </c>
      <c r="H1410" s="2">
        <f t="shared" si="558"/>
        <v>0.22078468156677555</v>
      </c>
      <c r="I1410" s="2"/>
      <c r="J1410" s="2">
        <f t="shared" si="559"/>
        <v>0.36934372675227223</v>
      </c>
      <c r="K1410" s="2">
        <f t="shared" si="560"/>
        <v>0.59012840831904778</v>
      </c>
      <c r="L1410" s="2">
        <f t="shared" si="561"/>
        <v>4.0398486269689816E-2</v>
      </c>
      <c r="M1410" s="2">
        <f t="shared" si="562"/>
        <v>1.2937865899017437E-4</v>
      </c>
      <c r="N1410" s="1">
        <v>11419</v>
      </c>
      <c r="O1410" s="1">
        <v>18245</v>
      </c>
      <c r="P1410" s="1">
        <v>1249</v>
      </c>
      <c r="AA1410" s="1">
        <v>4</v>
      </c>
      <c r="AG1410" s="7">
        <f>IF(Q1410&gt;0,RANK(Q1410,(N1410:P1410,Q1410:AE1410)),0)</f>
        <v>0</v>
      </c>
      <c r="AH1410" s="7">
        <f>IF(R1410&gt;0,RANK(R1410,(N1410:P1410,Q1410:AE1410)),0)</f>
        <v>0</v>
      </c>
      <c r="AI1410" s="7">
        <f>IF(T1410&gt;0,RANK(T1410,(N1410:P1410,Q1410:AE1410)),0)</f>
        <v>0</v>
      </c>
      <c r="AJ1410" s="7">
        <f>IF(S1410&gt;0,RANK(S1410,(N1410:P1410,Q1410:AE1410)),0)</f>
        <v>0</v>
      </c>
      <c r="AK1410" s="2">
        <f t="shared" si="563"/>
        <v>0</v>
      </c>
      <c r="AL1410" s="2">
        <f t="shared" si="564"/>
        <v>0</v>
      </c>
      <c r="AM1410" s="2">
        <f t="shared" si="565"/>
        <v>0</v>
      </c>
      <c r="AN1410" s="2">
        <f t="shared" si="566"/>
        <v>0</v>
      </c>
      <c r="AP1410" t="s">
        <v>1631</v>
      </c>
      <c r="AQ1410" t="s">
        <v>1336</v>
      </c>
      <c r="AT1410" s="104">
        <v>39</v>
      </c>
      <c r="AU1410" s="102">
        <v>29</v>
      </c>
      <c r="AV1410" s="108">
        <f t="shared" si="567"/>
        <v>39029</v>
      </c>
      <c r="AX1410" s="7" t="s">
        <v>538</v>
      </c>
    </row>
    <row r="1411" spans="1:50" hidden="1" outlineLevel="1">
      <c r="A1411" t="s">
        <v>1443</v>
      </c>
      <c r="B1411" t="s">
        <v>1336</v>
      </c>
      <c r="C1411" s="1">
        <f t="shared" si="556"/>
        <v>10337</v>
      </c>
      <c r="D1411" s="7">
        <f>RANK(N1411,(N1411:P1411,Q1411:AE1411))</f>
        <v>2</v>
      </c>
      <c r="E1411" s="7">
        <f>RANK(O1411,(N1411:P1411,Q1411:AE1411))</f>
        <v>1</v>
      </c>
      <c r="F1411" s="7">
        <f>IF(P1411&gt;0,RANK(P1411,(N1411:P1411,Q1411:AE1411)),0)</f>
        <v>3</v>
      </c>
      <c r="G1411" s="1">
        <f t="shared" si="557"/>
        <v>3933</v>
      </c>
      <c r="H1411" s="2">
        <f t="shared" si="558"/>
        <v>0.38047789494050499</v>
      </c>
      <c r="I1411" s="2"/>
      <c r="J1411" s="2">
        <f t="shared" si="559"/>
        <v>0.28518912643900551</v>
      </c>
      <c r="K1411" s="2">
        <f t="shared" si="560"/>
        <v>0.6656670213795105</v>
      </c>
      <c r="L1411" s="2">
        <f t="shared" si="561"/>
        <v>4.9143852181483989E-2</v>
      </c>
      <c r="M1411" s="2">
        <f t="shared" si="562"/>
        <v>-6.9388939039072284E-18</v>
      </c>
      <c r="N1411" s="1">
        <v>2948</v>
      </c>
      <c r="O1411" s="1">
        <v>6881</v>
      </c>
      <c r="P1411" s="1">
        <v>508</v>
      </c>
      <c r="AA1411" s="1">
        <v>0</v>
      </c>
      <c r="AG1411" s="7">
        <f>IF(Q1411&gt;0,RANK(Q1411,(N1411:P1411,Q1411:AE1411)),0)</f>
        <v>0</v>
      </c>
      <c r="AH1411" s="7">
        <f>IF(R1411&gt;0,RANK(R1411,(N1411:P1411,Q1411:AE1411)),0)</f>
        <v>0</v>
      </c>
      <c r="AI1411" s="7">
        <f>IF(T1411&gt;0,RANK(T1411,(N1411:P1411,Q1411:AE1411)),0)</f>
        <v>0</v>
      </c>
      <c r="AJ1411" s="7">
        <f>IF(S1411&gt;0,RANK(S1411,(N1411:P1411,Q1411:AE1411)),0)</f>
        <v>0</v>
      </c>
      <c r="AK1411" s="2">
        <f t="shared" si="563"/>
        <v>0</v>
      </c>
      <c r="AL1411" s="2">
        <f t="shared" si="564"/>
        <v>0</v>
      </c>
      <c r="AM1411" s="2">
        <f t="shared" si="565"/>
        <v>0</v>
      </c>
      <c r="AN1411" s="2">
        <f t="shared" si="566"/>
        <v>0</v>
      </c>
      <c r="AP1411" t="s">
        <v>1443</v>
      </c>
      <c r="AQ1411" t="s">
        <v>1336</v>
      </c>
      <c r="AT1411" s="104">
        <v>39</v>
      </c>
      <c r="AU1411" s="102">
        <v>31</v>
      </c>
      <c r="AV1411" s="108">
        <f t="shared" si="567"/>
        <v>39031</v>
      </c>
      <c r="AX1411" s="7" t="s">
        <v>538</v>
      </c>
    </row>
    <row r="1412" spans="1:50" hidden="1" outlineLevel="1">
      <c r="A1412" t="s">
        <v>2260</v>
      </c>
      <c r="B1412" t="s">
        <v>1336</v>
      </c>
      <c r="C1412" s="1">
        <f t="shared" si="556"/>
        <v>13155</v>
      </c>
      <c r="D1412" s="7">
        <f>RANK(N1412,(N1412:P1412,Q1412:AE1412))</f>
        <v>2</v>
      </c>
      <c r="E1412" s="7">
        <f>RANK(O1412,(N1412:P1412,Q1412:AE1412))</f>
        <v>1</v>
      </c>
      <c r="F1412" s="7">
        <f>IF(P1412&gt;0,RANK(P1412,(N1412:P1412,Q1412:AE1412)),0)</f>
        <v>3</v>
      </c>
      <c r="G1412" s="1">
        <f t="shared" si="557"/>
        <v>4817</v>
      </c>
      <c r="H1412" s="2">
        <f t="shared" si="558"/>
        <v>0.36617255796275183</v>
      </c>
      <c r="I1412" s="2"/>
      <c r="J1412" s="2">
        <f t="shared" si="559"/>
        <v>0.29334853667806915</v>
      </c>
      <c r="K1412" s="2">
        <f t="shared" si="560"/>
        <v>0.65952109464082098</v>
      </c>
      <c r="L1412" s="2">
        <f t="shared" si="561"/>
        <v>4.7054351957430636E-2</v>
      </c>
      <c r="M1412" s="2">
        <f t="shared" si="562"/>
        <v>7.6016723679232789E-5</v>
      </c>
      <c r="N1412" s="1">
        <v>3859</v>
      </c>
      <c r="O1412" s="1">
        <v>8676</v>
      </c>
      <c r="P1412" s="1">
        <v>619</v>
      </c>
      <c r="AA1412" s="1">
        <v>1</v>
      </c>
      <c r="AG1412" s="7">
        <f>IF(Q1412&gt;0,RANK(Q1412,(N1412:P1412,Q1412:AE1412)),0)</f>
        <v>0</v>
      </c>
      <c r="AH1412" s="7">
        <f>IF(R1412&gt;0,RANK(R1412,(N1412:P1412,Q1412:AE1412)),0)</f>
        <v>0</v>
      </c>
      <c r="AI1412" s="7">
        <f>IF(T1412&gt;0,RANK(T1412,(N1412:P1412,Q1412:AE1412)),0)</f>
        <v>0</v>
      </c>
      <c r="AJ1412" s="7">
        <f>IF(S1412&gt;0,RANK(S1412,(N1412:P1412,Q1412:AE1412)),0)</f>
        <v>0</v>
      </c>
      <c r="AK1412" s="2">
        <f t="shared" si="563"/>
        <v>0</v>
      </c>
      <c r="AL1412" s="2">
        <f t="shared" si="564"/>
        <v>0</v>
      </c>
      <c r="AM1412" s="2">
        <f t="shared" si="565"/>
        <v>0</v>
      </c>
      <c r="AN1412" s="2">
        <f t="shared" si="566"/>
        <v>0</v>
      </c>
      <c r="AP1412" t="s">
        <v>2260</v>
      </c>
      <c r="AQ1412" t="s">
        <v>1336</v>
      </c>
      <c r="AT1412" s="104">
        <v>39</v>
      </c>
      <c r="AU1412" s="102">
        <v>33</v>
      </c>
      <c r="AV1412" s="108">
        <f t="shared" si="567"/>
        <v>39033</v>
      </c>
      <c r="AX1412" s="7" t="s">
        <v>538</v>
      </c>
    </row>
    <row r="1413" spans="1:50" hidden="1" outlineLevel="1">
      <c r="A1413" t="s">
        <v>2268</v>
      </c>
      <c r="B1413" t="s">
        <v>1336</v>
      </c>
      <c r="C1413" s="1">
        <f t="shared" si="556"/>
        <v>378952</v>
      </c>
      <c r="D1413" s="7">
        <f>RANK(N1413,(N1413:P1413,Q1413:AE1413))</f>
        <v>1</v>
      </c>
      <c r="E1413" s="7">
        <f>RANK(O1413,(N1413:P1413,Q1413:AE1413))</f>
        <v>2</v>
      </c>
      <c r="F1413" s="7">
        <f>IF(P1413&gt;0,RANK(P1413,(N1413:P1413,Q1413:AE1413)),0)</f>
        <v>3</v>
      </c>
      <c r="G1413" s="1">
        <f t="shared" si="557"/>
        <v>82708</v>
      </c>
      <c r="H1413" s="2">
        <f t="shared" si="558"/>
        <v>0.21825455466655408</v>
      </c>
      <c r="I1413" s="2"/>
      <c r="J1413" s="2">
        <f t="shared" si="559"/>
        <v>0.59527855770651694</v>
      </c>
      <c r="K1413" s="2">
        <f t="shared" si="560"/>
        <v>0.37702400303996286</v>
      </c>
      <c r="L1413" s="2">
        <f t="shared" si="561"/>
        <v>2.7657856403977284E-2</v>
      </c>
      <c r="M1413" s="2">
        <f t="shared" si="562"/>
        <v>3.9582849542911525E-5</v>
      </c>
      <c r="N1413" s="1">
        <v>225582</v>
      </c>
      <c r="O1413" s="1">
        <v>142874</v>
      </c>
      <c r="P1413" s="1">
        <v>10481</v>
      </c>
      <c r="AA1413" s="1">
        <v>15</v>
      </c>
      <c r="AG1413" s="7">
        <f>IF(Q1413&gt;0,RANK(Q1413,(N1413:P1413,Q1413:AE1413)),0)</f>
        <v>0</v>
      </c>
      <c r="AH1413" s="7">
        <f>IF(R1413&gt;0,RANK(R1413,(N1413:P1413,Q1413:AE1413)),0)</f>
        <v>0</v>
      </c>
      <c r="AI1413" s="7">
        <f>IF(T1413&gt;0,RANK(T1413,(N1413:P1413,Q1413:AE1413)),0)</f>
        <v>0</v>
      </c>
      <c r="AJ1413" s="7">
        <f>IF(S1413&gt;0,RANK(S1413,(N1413:P1413,Q1413:AE1413)),0)</f>
        <v>0</v>
      </c>
      <c r="AK1413" s="2">
        <f t="shared" si="563"/>
        <v>0</v>
      </c>
      <c r="AL1413" s="2">
        <f t="shared" si="564"/>
        <v>0</v>
      </c>
      <c r="AM1413" s="2">
        <f t="shared" si="565"/>
        <v>0</v>
      </c>
      <c r="AN1413" s="2">
        <f t="shared" si="566"/>
        <v>0</v>
      </c>
      <c r="AP1413" t="s">
        <v>2268</v>
      </c>
      <c r="AQ1413" t="s">
        <v>1336</v>
      </c>
      <c r="AT1413" s="104">
        <v>39</v>
      </c>
      <c r="AU1413" s="102">
        <v>35</v>
      </c>
      <c r="AV1413" s="108">
        <f t="shared" si="567"/>
        <v>39035</v>
      </c>
      <c r="AX1413" s="7" t="s">
        <v>538</v>
      </c>
    </row>
    <row r="1414" spans="1:50" hidden="1" outlineLevel="1">
      <c r="A1414" t="s">
        <v>2269</v>
      </c>
      <c r="B1414" t="s">
        <v>1336</v>
      </c>
      <c r="C1414" s="1">
        <f t="shared" si="556"/>
        <v>17456</v>
      </c>
      <c r="D1414" s="7">
        <f>RANK(N1414,(N1414:P1414,Q1414:AE1414))</f>
        <v>2</v>
      </c>
      <c r="E1414" s="7">
        <f>RANK(O1414,(N1414:P1414,Q1414:AE1414))</f>
        <v>1</v>
      </c>
      <c r="F1414" s="7">
        <f>IF(P1414&gt;0,RANK(P1414,(N1414:P1414,Q1414:AE1414)),0)</f>
        <v>3</v>
      </c>
      <c r="G1414" s="1">
        <f t="shared" si="557"/>
        <v>8094</v>
      </c>
      <c r="H1414" s="2">
        <f t="shared" si="558"/>
        <v>0.46368010999083409</v>
      </c>
      <c r="I1414" s="2"/>
      <c r="J1414" s="2">
        <f t="shared" si="559"/>
        <v>0.24152153987167735</v>
      </c>
      <c r="K1414" s="2">
        <f t="shared" si="560"/>
        <v>0.70520164986251144</v>
      </c>
      <c r="L1414" s="2">
        <f t="shared" si="561"/>
        <v>5.3219523373052247E-2</v>
      </c>
      <c r="M1414" s="2">
        <f t="shared" si="562"/>
        <v>5.7286892758967589E-5</v>
      </c>
      <c r="N1414" s="1">
        <v>4216</v>
      </c>
      <c r="O1414" s="1">
        <v>12310</v>
      </c>
      <c r="P1414" s="1">
        <v>929</v>
      </c>
      <c r="AA1414" s="1">
        <v>1</v>
      </c>
      <c r="AG1414" s="7">
        <f>IF(Q1414&gt;0,RANK(Q1414,(N1414:P1414,Q1414:AE1414)),0)</f>
        <v>0</v>
      </c>
      <c r="AH1414" s="7">
        <f>IF(R1414&gt;0,RANK(R1414,(N1414:P1414,Q1414:AE1414)),0)</f>
        <v>0</v>
      </c>
      <c r="AI1414" s="7">
        <f>IF(T1414&gt;0,RANK(T1414,(N1414:P1414,Q1414:AE1414)),0)</f>
        <v>0</v>
      </c>
      <c r="AJ1414" s="7">
        <f>IF(S1414&gt;0,RANK(S1414,(N1414:P1414,Q1414:AE1414)),0)</f>
        <v>0</v>
      </c>
      <c r="AK1414" s="2">
        <f t="shared" si="563"/>
        <v>0</v>
      </c>
      <c r="AL1414" s="2">
        <f t="shared" si="564"/>
        <v>0</v>
      </c>
      <c r="AM1414" s="2">
        <f t="shared" si="565"/>
        <v>0</v>
      </c>
      <c r="AN1414" s="2">
        <f t="shared" si="566"/>
        <v>0</v>
      </c>
      <c r="AP1414" t="s">
        <v>2269</v>
      </c>
      <c r="AQ1414" t="s">
        <v>1336</v>
      </c>
      <c r="AT1414" s="104">
        <v>39</v>
      </c>
      <c r="AU1414" s="102">
        <v>37</v>
      </c>
      <c r="AV1414" s="108">
        <f t="shared" si="567"/>
        <v>39037</v>
      </c>
      <c r="AX1414" s="7" t="s">
        <v>538</v>
      </c>
    </row>
    <row r="1415" spans="1:50" hidden="1" outlineLevel="1">
      <c r="A1415" t="s">
        <v>1584</v>
      </c>
      <c r="B1415" t="s">
        <v>1336</v>
      </c>
      <c r="C1415" s="1">
        <f t="shared" si="556"/>
        <v>10646</v>
      </c>
      <c r="D1415" s="7">
        <f>RANK(N1415,(N1415:P1415,Q1415:AE1415))</f>
        <v>2</v>
      </c>
      <c r="E1415" s="7">
        <f>RANK(O1415,(N1415:P1415,Q1415:AE1415))</f>
        <v>1</v>
      </c>
      <c r="F1415" s="7">
        <f>IF(P1415&gt;0,RANK(P1415,(N1415:P1415,Q1415:AE1415)),0)</f>
        <v>3</v>
      </c>
      <c r="G1415" s="1">
        <f t="shared" si="557"/>
        <v>3824</v>
      </c>
      <c r="H1415" s="2">
        <f t="shared" si="558"/>
        <v>0.35919594213789219</v>
      </c>
      <c r="I1415" s="2"/>
      <c r="J1415" s="2">
        <f t="shared" si="559"/>
        <v>0.30293067818899116</v>
      </c>
      <c r="K1415" s="2">
        <f t="shared" si="560"/>
        <v>0.6621266203268833</v>
      </c>
      <c r="L1415" s="2">
        <f t="shared" si="561"/>
        <v>3.4942701484125496E-2</v>
      </c>
      <c r="M1415" s="2">
        <f t="shared" si="562"/>
        <v>9.7144514654701197E-17</v>
      </c>
      <c r="N1415" s="1">
        <v>3225</v>
      </c>
      <c r="O1415" s="1">
        <v>7049</v>
      </c>
      <c r="P1415" s="1">
        <v>372</v>
      </c>
      <c r="AA1415" s="1">
        <v>0</v>
      </c>
      <c r="AG1415" s="7">
        <f>IF(Q1415&gt;0,RANK(Q1415,(N1415:P1415,Q1415:AE1415)),0)</f>
        <v>0</v>
      </c>
      <c r="AH1415" s="7">
        <f>IF(R1415&gt;0,RANK(R1415,(N1415:P1415,Q1415:AE1415)),0)</f>
        <v>0</v>
      </c>
      <c r="AI1415" s="7">
        <f>IF(T1415&gt;0,RANK(T1415,(N1415:P1415,Q1415:AE1415)),0)</f>
        <v>0</v>
      </c>
      <c r="AJ1415" s="7">
        <f>IF(S1415&gt;0,RANK(S1415,(N1415:P1415,Q1415:AE1415)),0)</f>
        <v>0</v>
      </c>
      <c r="AK1415" s="2">
        <f t="shared" si="563"/>
        <v>0</v>
      </c>
      <c r="AL1415" s="2">
        <f t="shared" si="564"/>
        <v>0</v>
      </c>
      <c r="AM1415" s="2">
        <f t="shared" si="565"/>
        <v>0</v>
      </c>
      <c r="AN1415" s="2">
        <f t="shared" si="566"/>
        <v>0</v>
      </c>
      <c r="AP1415" t="s">
        <v>1584</v>
      </c>
      <c r="AQ1415" t="s">
        <v>1336</v>
      </c>
      <c r="AT1415" s="104">
        <v>39</v>
      </c>
      <c r="AU1415" s="102">
        <v>39</v>
      </c>
      <c r="AV1415" s="108">
        <f t="shared" si="567"/>
        <v>39039</v>
      </c>
      <c r="AX1415" s="7" t="s">
        <v>538</v>
      </c>
    </row>
    <row r="1416" spans="1:50" hidden="1" outlineLevel="1">
      <c r="A1416" t="s">
        <v>629</v>
      </c>
      <c r="B1416" t="s">
        <v>1336</v>
      </c>
      <c r="C1416" s="1">
        <f t="shared" si="556"/>
        <v>39199</v>
      </c>
      <c r="D1416" s="7">
        <f>RANK(N1416,(N1416:P1416,Q1416:AE1416))</f>
        <v>2</v>
      </c>
      <c r="E1416" s="7">
        <f>RANK(O1416,(N1416:P1416,Q1416:AE1416))</f>
        <v>1</v>
      </c>
      <c r="F1416" s="7">
        <f>IF(P1416&gt;0,RANK(P1416,(N1416:P1416,Q1416:AE1416)),0)</f>
        <v>3</v>
      </c>
      <c r="G1416" s="1">
        <f t="shared" si="557"/>
        <v>18974</v>
      </c>
      <c r="H1416" s="2">
        <f t="shared" si="558"/>
        <v>0.48404296027959898</v>
      </c>
      <c r="I1416" s="2"/>
      <c r="J1416" s="2">
        <f t="shared" si="559"/>
        <v>0.23536314701905661</v>
      </c>
      <c r="K1416" s="2">
        <f t="shared" si="560"/>
        <v>0.71940610729865562</v>
      </c>
      <c r="L1416" s="2">
        <f t="shared" si="561"/>
        <v>4.5179723972550323E-2</v>
      </c>
      <c r="M1416" s="2">
        <f t="shared" si="562"/>
        <v>5.102170973747544E-5</v>
      </c>
      <c r="N1416" s="1">
        <v>9226</v>
      </c>
      <c r="O1416" s="1">
        <v>28200</v>
      </c>
      <c r="P1416" s="1">
        <v>1771</v>
      </c>
      <c r="AA1416" s="1">
        <v>2</v>
      </c>
      <c r="AG1416" s="7">
        <f>IF(Q1416&gt;0,RANK(Q1416,(N1416:P1416,Q1416:AE1416)),0)</f>
        <v>0</v>
      </c>
      <c r="AH1416" s="7">
        <f>IF(R1416&gt;0,RANK(R1416,(N1416:P1416,Q1416:AE1416)),0)</f>
        <v>0</v>
      </c>
      <c r="AI1416" s="7">
        <f>IF(T1416&gt;0,RANK(T1416,(N1416:P1416,Q1416:AE1416)),0)</f>
        <v>0</v>
      </c>
      <c r="AJ1416" s="7">
        <f>IF(S1416&gt;0,RANK(S1416,(N1416:P1416,Q1416:AE1416)),0)</f>
        <v>0</v>
      </c>
      <c r="AK1416" s="2">
        <f t="shared" si="563"/>
        <v>0</v>
      </c>
      <c r="AL1416" s="2">
        <f t="shared" si="564"/>
        <v>0</v>
      </c>
      <c r="AM1416" s="2">
        <f t="shared" si="565"/>
        <v>0</v>
      </c>
      <c r="AN1416" s="2">
        <f t="shared" si="566"/>
        <v>0</v>
      </c>
      <c r="AP1416" t="s">
        <v>629</v>
      </c>
      <c r="AQ1416" t="s">
        <v>1336</v>
      </c>
      <c r="AT1416" s="104">
        <v>39</v>
      </c>
      <c r="AU1416" s="102">
        <v>41</v>
      </c>
      <c r="AV1416" s="108">
        <f t="shared" si="567"/>
        <v>39041</v>
      </c>
      <c r="AX1416" s="7" t="s">
        <v>538</v>
      </c>
    </row>
    <row r="1417" spans="1:50" hidden="1" outlineLevel="1">
      <c r="A1417" t="s">
        <v>1158</v>
      </c>
      <c r="B1417" t="s">
        <v>1336</v>
      </c>
      <c r="C1417" s="1">
        <f t="shared" si="556"/>
        <v>24965</v>
      </c>
      <c r="D1417" s="7">
        <f>RANK(N1417,(N1417:P1417,Q1417:AE1417))</f>
        <v>2</v>
      </c>
      <c r="E1417" s="7">
        <f>RANK(O1417,(N1417:P1417,Q1417:AE1417))</f>
        <v>1</v>
      </c>
      <c r="F1417" s="7">
        <f>IF(P1417&gt;0,RANK(P1417,(N1417:P1417,Q1417:AE1417)),0)</f>
        <v>3</v>
      </c>
      <c r="G1417" s="1">
        <f t="shared" si="557"/>
        <v>2983</v>
      </c>
      <c r="H1417" s="2">
        <f t="shared" si="558"/>
        <v>0.1194872821950731</v>
      </c>
      <c r="I1417" s="2"/>
      <c r="J1417" s="2">
        <f t="shared" si="559"/>
        <v>0.42751852593631084</v>
      </c>
      <c r="K1417" s="2">
        <f t="shared" si="560"/>
        <v>0.54700580813138389</v>
      </c>
      <c r="L1417" s="2">
        <f t="shared" si="561"/>
        <v>2.5275385539755658E-2</v>
      </c>
      <c r="M1417" s="2">
        <f t="shared" si="562"/>
        <v>2.0028039254966698E-4</v>
      </c>
      <c r="N1417" s="1">
        <v>10673</v>
      </c>
      <c r="O1417" s="1">
        <v>13656</v>
      </c>
      <c r="P1417" s="1">
        <v>631</v>
      </c>
      <c r="AA1417" s="1">
        <v>5</v>
      </c>
      <c r="AG1417" s="7">
        <f>IF(Q1417&gt;0,RANK(Q1417,(N1417:P1417,Q1417:AE1417)),0)</f>
        <v>0</v>
      </c>
      <c r="AH1417" s="7">
        <f>IF(R1417&gt;0,RANK(R1417,(N1417:P1417,Q1417:AE1417)),0)</f>
        <v>0</v>
      </c>
      <c r="AI1417" s="7">
        <f>IF(T1417&gt;0,RANK(T1417,(N1417:P1417,Q1417:AE1417)),0)</f>
        <v>0</v>
      </c>
      <c r="AJ1417" s="7">
        <f>IF(S1417&gt;0,RANK(S1417,(N1417:P1417,Q1417:AE1417)),0)</f>
        <v>0</v>
      </c>
      <c r="AK1417" s="2">
        <f t="shared" si="563"/>
        <v>0</v>
      </c>
      <c r="AL1417" s="2">
        <f t="shared" si="564"/>
        <v>0</v>
      </c>
      <c r="AM1417" s="2">
        <f t="shared" si="565"/>
        <v>0</v>
      </c>
      <c r="AN1417" s="2">
        <f t="shared" si="566"/>
        <v>0</v>
      </c>
      <c r="AP1417" t="s">
        <v>1158</v>
      </c>
      <c r="AQ1417" t="s">
        <v>1336</v>
      </c>
      <c r="AT1417" s="104">
        <v>39</v>
      </c>
      <c r="AU1417" s="102">
        <v>43</v>
      </c>
      <c r="AV1417" s="108">
        <f t="shared" si="567"/>
        <v>39043</v>
      </c>
      <c r="AX1417" s="7" t="s">
        <v>538</v>
      </c>
    </row>
    <row r="1418" spans="1:50" hidden="1" outlineLevel="1">
      <c r="A1418" t="s">
        <v>2155</v>
      </c>
      <c r="B1418" t="s">
        <v>1336</v>
      </c>
      <c r="C1418" s="1">
        <f t="shared" si="556"/>
        <v>38893</v>
      </c>
      <c r="D1418" s="7">
        <f>RANK(N1418,(N1418:P1418,Q1418:AE1418))</f>
        <v>2</v>
      </c>
      <c r="E1418" s="7">
        <f>RANK(O1418,(N1418:P1418,Q1418:AE1418))</f>
        <v>1</v>
      </c>
      <c r="F1418" s="7">
        <f>IF(P1418&gt;0,RANK(P1418,(N1418:P1418,Q1418:AE1418)),0)</f>
        <v>3</v>
      </c>
      <c r="G1418" s="1">
        <f t="shared" si="557"/>
        <v>15725</v>
      </c>
      <c r="H1418" s="2">
        <f t="shared" si="558"/>
        <v>0.40431440104903194</v>
      </c>
      <c r="I1418" s="2"/>
      <c r="J1418" s="2">
        <f t="shared" si="559"/>
        <v>0.27076851875658858</v>
      </c>
      <c r="K1418" s="2">
        <f t="shared" si="560"/>
        <v>0.67508291980562052</v>
      </c>
      <c r="L1418" s="2">
        <f t="shared" si="561"/>
        <v>5.4097138302522302E-2</v>
      </c>
      <c r="M1418" s="2">
        <f t="shared" si="562"/>
        <v>5.1423135268596765E-5</v>
      </c>
      <c r="N1418" s="1">
        <v>10531</v>
      </c>
      <c r="O1418" s="1">
        <v>26256</v>
      </c>
      <c r="P1418" s="1">
        <v>2104</v>
      </c>
      <c r="AA1418" s="1">
        <v>2</v>
      </c>
      <c r="AG1418" s="7">
        <f>IF(Q1418&gt;0,RANK(Q1418,(N1418:P1418,Q1418:AE1418)),0)</f>
        <v>0</v>
      </c>
      <c r="AH1418" s="7">
        <f>IF(R1418&gt;0,RANK(R1418,(N1418:P1418,Q1418:AE1418)),0)</f>
        <v>0</v>
      </c>
      <c r="AI1418" s="7">
        <f>IF(T1418&gt;0,RANK(T1418,(N1418:P1418,Q1418:AE1418)),0)</f>
        <v>0</v>
      </c>
      <c r="AJ1418" s="7">
        <f>IF(S1418&gt;0,RANK(S1418,(N1418:P1418,Q1418:AE1418)),0)</f>
        <v>0</v>
      </c>
      <c r="AK1418" s="2">
        <f t="shared" si="563"/>
        <v>0</v>
      </c>
      <c r="AL1418" s="2">
        <f t="shared" si="564"/>
        <v>0</v>
      </c>
      <c r="AM1418" s="2">
        <f t="shared" si="565"/>
        <v>0</v>
      </c>
      <c r="AN1418" s="2">
        <f t="shared" si="566"/>
        <v>0</v>
      </c>
      <c r="AP1418" t="s">
        <v>2155</v>
      </c>
      <c r="AQ1418" t="s">
        <v>1336</v>
      </c>
      <c r="AT1418" s="104">
        <v>39</v>
      </c>
      <c r="AU1418" s="102">
        <v>45</v>
      </c>
      <c r="AV1418" s="108">
        <f t="shared" si="567"/>
        <v>39045</v>
      </c>
      <c r="AX1418" s="7" t="s">
        <v>538</v>
      </c>
    </row>
    <row r="1419" spans="1:50" hidden="1" outlineLevel="1">
      <c r="A1419" t="s">
        <v>1709</v>
      </c>
      <c r="B1419" t="s">
        <v>1336</v>
      </c>
      <c r="C1419" s="1">
        <f t="shared" si="556"/>
        <v>6516</v>
      </c>
      <c r="D1419" s="7">
        <f>RANK(N1419,(N1419:P1419,Q1419:AE1419))</f>
        <v>2</v>
      </c>
      <c r="E1419" s="7">
        <f>RANK(O1419,(N1419:P1419,Q1419:AE1419))</f>
        <v>1</v>
      </c>
      <c r="F1419" s="7">
        <f>IF(P1419&gt;0,RANK(P1419,(N1419:P1419,Q1419:AE1419)),0)</f>
        <v>3</v>
      </c>
      <c r="G1419" s="1">
        <f t="shared" si="557"/>
        <v>2578</v>
      </c>
      <c r="H1419" s="2">
        <f t="shared" si="558"/>
        <v>0.39564149785144259</v>
      </c>
      <c r="I1419" s="2"/>
      <c r="J1419" s="2">
        <f t="shared" si="559"/>
        <v>0.27731737262124001</v>
      </c>
      <c r="K1419" s="2">
        <f t="shared" si="560"/>
        <v>0.67295887047268266</v>
      </c>
      <c r="L1419" s="2">
        <f t="shared" si="561"/>
        <v>4.9723756906077346E-2</v>
      </c>
      <c r="M1419" s="2">
        <f t="shared" si="562"/>
        <v>-1.3877787807814457E-17</v>
      </c>
      <c r="N1419" s="1">
        <v>1807</v>
      </c>
      <c r="O1419" s="1">
        <v>4385</v>
      </c>
      <c r="P1419" s="1">
        <v>324</v>
      </c>
      <c r="AA1419" s="1">
        <v>0</v>
      </c>
      <c r="AG1419" s="7">
        <f>IF(Q1419&gt;0,RANK(Q1419,(N1419:P1419,Q1419:AE1419)),0)</f>
        <v>0</v>
      </c>
      <c r="AH1419" s="7">
        <f>IF(R1419&gt;0,RANK(R1419,(N1419:P1419,Q1419:AE1419)),0)</f>
        <v>0</v>
      </c>
      <c r="AI1419" s="7">
        <f>IF(T1419&gt;0,RANK(T1419,(N1419:P1419,Q1419:AE1419)),0)</f>
        <v>0</v>
      </c>
      <c r="AJ1419" s="7">
        <f>IF(S1419&gt;0,RANK(S1419,(N1419:P1419,Q1419:AE1419)),0)</f>
        <v>0</v>
      </c>
      <c r="AK1419" s="2">
        <f t="shared" si="563"/>
        <v>0</v>
      </c>
      <c r="AL1419" s="2">
        <f t="shared" si="564"/>
        <v>0</v>
      </c>
      <c r="AM1419" s="2">
        <f t="shared" si="565"/>
        <v>0</v>
      </c>
      <c r="AN1419" s="2">
        <f t="shared" si="566"/>
        <v>0</v>
      </c>
      <c r="AP1419" t="s">
        <v>1709</v>
      </c>
      <c r="AQ1419" t="s">
        <v>1336</v>
      </c>
      <c r="AT1419" s="104">
        <v>39</v>
      </c>
      <c r="AU1419" s="102">
        <v>47</v>
      </c>
      <c r="AV1419" s="108">
        <f t="shared" si="567"/>
        <v>39047</v>
      </c>
      <c r="AX1419" s="7" t="s">
        <v>538</v>
      </c>
    </row>
    <row r="1420" spans="1:50" hidden="1" outlineLevel="1">
      <c r="A1420" t="s">
        <v>957</v>
      </c>
      <c r="B1420" t="s">
        <v>1336</v>
      </c>
      <c r="C1420" s="1">
        <f t="shared" si="556"/>
        <v>277002</v>
      </c>
      <c r="D1420" s="7">
        <f>RANK(N1420,(N1420:P1420,Q1420:AE1420))</f>
        <v>2</v>
      </c>
      <c r="E1420" s="7">
        <f>RANK(O1420,(N1420:P1420,Q1420:AE1420))</f>
        <v>1</v>
      </c>
      <c r="F1420" s="7">
        <f>IF(P1420&gt;0,RANK(P1420,(N1420:P1420,Q1420:AE1420)),0)</f>
        <v>3</v>
      </c>
      <c r="G1420" s="1">
        <f t="shared" si="557"/>
        <v>47934</v>
      </c>
      <c r="H1420" s="2">
        <f t="shared" si="558"/>
        <v>0.17304568198063552</v>
      </c>
      <c r="I1420" s="2"/>
      <c r="J1420" s="2">
        <f t="shared" si="559"/>
        <v>0.39269752564963428</v>
      </c>
      <c r="K1420" s="2">
        <f t="shared" si="560"/>
        <v>0.56574320763026986</v>
      </c>
      <c r="L1420" s="2">
        <f t="shared" si="561"/>
        <v>4.1389592854925238E-2</v>
      </c>
      <c r="M1420" s="2">
        <f t="shared" si="562"/>
        <v>1.6967386517056232E-4</v>
      </c>
      <c r="N1420" s="1">
        <v>108778</v>
      </c>
      <c r="O1420" s="1">
        <v>156712</v>
      </c>
      <c r="P1420" s="1">
        <v>11465</v>
      </c>
      <c r="AA1420" s="1">
        <v>47</v>
      </c>
      <c r="AG1420" s="7">
        <f>IF(Q1420&gt;0,RANK(Q1420,(N1420:P1420,Q1420:AE1420)),0)</f>
        <v>0</v>
      </c>
      <c r="AH1420" s="7">
        <f>IF(R1420&gt;0,RANK(R1420,(N1420:P1420,Q1420:AE1420)),0)</f>
        <v>0</v>
      </c>
      <c r="AI1420" s="7">
        <f>IF(T1420&gt;0,RANK(T1420,(N1420:P1420,Q1420:AE1420)),0)</f>
        <v>0</v>
      </c>
      <c r="AJ1420" s="7">
        <f>IF(S1420&gt;0,RANK(S1420,(N1420:P1420,Q1420:AE1420)),0)</f>
        <v>0</v>
      </c>
      <c r="AK1420" s="2">
        <f t="shared" si="563"/>
        <v>0</v>
      </c>
      <c r="AL1420" s="2">
        <f t="shared" si="564"/>
        <v>0</v>
      </c>
      <c r="AM1420" s="2">
        <f t="shared" si="565"/>
        <v>0</v>
      </c>
      <c r="AN1420" s="2">
        <f t="shared" si="566"/>
        <v>0</v>
      </c>
      <c r="AP1420" t="s">
        <v>957</v>
      </c>
      <c r="AQ1420" t="s">
        <v>1336</v>
      </c>
      <c r="AT1420" s="104">
        <v>39</v>
      </c>
      <c r="AU1420" s="102">
        <v>49</v>
      </c>
      <c r="AV1420" s="108">
        <f t="shared" si="567"/>
        <v>39049</v>
      </c>
      <c r="AX1420" s="7" t="s">
        <v>538</v>
      </c>
    </row>
    <row r="1421" spans="1:50" hidden="1" outlineLevel="1">
      <c r="A1421" t="s">
        <v>535</v>
      </c>
      <c r="B1421" t="s">
        <v>1336</v>
      </c>
      <c r="C1421" s="1">
        <f t="shared" si="556"/>
        <v>13008</v>
      </c>
      <c r="D1421" s="7">
        <f>RANK(N1421,(N1421:P1421,Q1421:AE1421))</f>
        <v>2</v>
      </c>
      <c r="E1421" s="7">
        <f>RANK(O1421,(N1421:P1421,Q1421:AE1421))</f>
        <v>1</v>
      </c>
      <c r="F1421" s="7">
        <f>IF(P1421&gt;0,RANK(P1421,(N1421:P1421,Q1421:AE1421)),0)</f>
        <v>3</v>
      </c>
      <c r="G1421" s="1">
        <f t="shared" si="557"/>
        <v>6605</v>
      </c>
      <c r="H1421" s="2">
        <f t="shared" si="558"/>
        <v>0.50776445264452641</v>
      </c>
      <c r="I1421" s="2"/>
      <c r="J1421" s="2">
        <f t="shared" si="559"/>
        <v>0.2302429274292743</v>
      </c>
      <c r="K1421" s="2">
        <f t="shared" si="560"/>
        <v>0.73800738007380073</v>
      </c>
      <c r="L1421" s="2">
        <f t="shared" si="561"/>
        <v>3.1672816728167283E-2</v>
      </c>
      <c r="M1421" s="2">
        <f t="shared" si="562"/>
        <v>7.687576875765878E-5</v>
      </c>
      <c r="N1421" s="1">
        <v>2995</v>
      </c>
      <c r="O1421" s="1">
        <v>9600</v>
      </c>
      <c r="P1421" s="1">
        <v>412</v>
      </c>
      <c r="AA1421" s="1">
        <v>1</v>
      </c>
      <c r="AG1421" s="7">
        <f>IF(Q1421&gt;0,RANK(Q1421,(N1421:P1421,Q1421:AE1421)),0)</f>
        <v>0</v>
      </c>
      <c r="AH1421" s="7">
        <f>IF(R1421&gt;0,RANK(R1421,(N1421:P1421,Q1421:AE1421)),0)</f>
        <v>0</v>
      </c>
      <c r="AI1421" s="7">
        <f>IF(T1421&gt;0,RANK(T1421,(N1421:P1421,Q1421:AE1421)),0)</f>
        <v>0</v>
      </c>
      <c r="AJ1421" s="7">
        <f>IF(S1421&gt;0,RANK(S1421,(N1421:P1421,Q1421:AE1421)),0)</f>
        <v>0</v>
      </c>
      <c r="AK1421" s="2">
        <f t="shared" si="563"/>
        <v>0</v>
      </c>
      <c r="AL1421" s="2">
        <f t="shared" si="564"/>
        <v>0</v>
      </c>
      <c r="AM1421" s="2">
        <f t="shared" si="565"/>
        <v>0</v>
      </c>
      <c r="AN1421" s="2">
        <f t="shared" si="566"/>
        <v>0</v>
      </c>
      <c r="AP1421" t="s">
        <v>535</v>
      </c>
      <c r="AQ1421" t="s">
        <v>1336</v>
      </c>
      <c r="AT1421" s="104">
        <v>39</v>
      </c>
      <c r="AU1421" s="102">
        <v>51</v>
      </c>
      <c r="AV1421" s="108">
        <f t="shared" si="567"/>
        <v>39051</v>
      </c>
      <c r="AX1421" s="7" t="s">
        <v>538</v>
      </c>
    </row>
    <row r="1422" spans="1:50" hidden="1" outlineLevel="1">
      <c r="A1422" t="s">
        <v>2159</v>
      </c>
      <c r="B1422" t="s">
        <v>1336</v>
      </c>
      <c r="C1422" s="1">
        <f t="shared" si="556"/>
        <v>9242</v>
      </c>
      <c r="D1422" s="7">
        <f>RANK(N1422,(N1422:P1422,Q1422:AE1422))</f>
        <v>2</v>
      </c>
      <c r="E1422" s="7">
        <f>RANK(O1422,(N1422:P1422,Q1422:AE1422))</f>
        <v>1</v>
      </c>
      <c r="F1422" s="7">
        <f>IF(P1422&gt;0,RANK(P1422,(N1422:P1422,Q1422:AE1422)),0)</f>
        <v>3</v>
      </c>
      <c r="G1422" s="1">
        <f t="shared" si="557"/>
        <v>3298</v>
      </c>
      <c r="H1422" s="2">
        <f t="shared" si="558"/>
        <v>0.3568491668470028</v>
      </c>
      <c r="I1422" s="2"/>
      <c r="J1422" s="2">
        <f t="shared" si="559"/>
        <v>0.29852845704392988</v>
      </c>
      <c r="K1422" s="2">
        <f t="shared" si="560"/>
        <v>0.65537762389093268</v>
      </c>
      <c r="L1422" s="2">
        <f t="shared" si="561"/>
        <v>4.6093919065137413E-2</v>
      </c>
      <c r="M1422" s="2">
        <f t="shared" si="562"/>
        <v>-3.4694469519536142E-17</v>
      </c>
      <c r="N1422" s="1">
        <v>2759</v>
      </c>
      <c r="O1422" s="1">
        <v>6057</v>
      </c>
      <c r="P1422" s="1">
        <v>426</v>
      </c>
      <c r="AA1422" s="1">
        <v>0</v>
      </c>
      <c r="AG1422" s="7">
        <f>IF(Q1422&gt;0,RANK(Q1422,(N1422:P1422,Q1422:AE1422)),0)</f>
        <v>0</v>
      </c>
      <c r="AH1422" s="7">
        <f>IF(R1422&gt;0,RANK(R1422,(N1422:P1422,Q1422:AE1422)),0)</f>
        <v>0</v>
      </c>
      <c r="AI1422" s="7">
        <f>IF(T1422&gt;0,RANK(T1422,(N1422:P1422,Q1422:AE1422)),0)</f>
        <v>0</v>
      </c>
      <c r="AJ1422" s="7">
        <f>IF(S1422&gt;0,RANK(S1422,(N1422:P1422,Q1422:AE1422)),0)</f>
        <v>0</v>
      </c>
      <c r="AK1422" s="2">
        <f t="shared" si="563"/>
        <v>0</v>
      </c>
      <c r="AL1422" s="2">
        <f t="shared" si="564"/>
        <v>0</v>
      </c>
      <c r="AM1422" s="2">
        <f t="shared" si="565"/>
        <v>0</v>
      </c>
      <c r="AN1422" s="2">
        <f t="shared" si="566"/>
        <v>0</v>
      </c>
      <c r="AP1422" t="s">
        <v>2159</v>
      </c>
      <c r="AQ1422" t="s">
        <v>1336</v>
      </c>
      <c r="AT1422" s="104">
        <v>39</v>
      </c>
      <c r="AU1422" s="102">
        <v>53</v>
      </c>
      <c r="AV1422" s="108">
        <f t="shared" si="567"/>
        <v>39053</v>
      </c>
      <c r="AX1422" s="7" t="s">
        <v>538</v>
      </c>
    </row>
    <row r="1423" spans="1:50" hidden="1" outlineLevel="1">
      <c r="A1423" t="s">
        <v>2160</v>
      </c>
      <c r="B1423" t="s">
        <v>1336</v>
      </c>
      <c r="C1423" s="1">
        <f t="shared" si="556"/>
        <v>32190</v>
      </c>
      <c r="D1423" s="7">
        <f>RANK(N1423,(N1423:P1423,Q1423:AE1423))</f>
        <v>2</v>
      </c>
      <c r="E1423" s="7">
        <f>RANK(O1423,(N1423:P1423,Q1423:AE1423))</f>
        <v>1</v>
      </c>
      <c r="F1423" s="7">
        <f>IF(P1423&gt;0,RANK(P1423,(N1423:P1423,Q1423:AE1423)),0)</f>
        <v>3</v>
      </c>
      <c r="G1423" s="1">
        <f t="shared" si="557"/>
        <v>8310</v>
      </c>
      <c r="H1423" s="2">
        <f t="shared" si="558"/>
        <v>0.25815470643056848</v>
      </c>
      <c r="I1423" s="2"/>
      <c r="J1423" s="2">
        <f t="shared" si="559"/>
        <v>0.35594905250077663</v>
      </c>
      <c r="K1423" s="2">
        <f t="shared" si="560"/>
        <v>0.61410375893134517</v>
      </c>
      <c r="L1423" s="2">
        <f t="shared" si="561"/>
        <v>2.9667598633115876E-2</v>
      </c>
      <c r="M1423" s="2">
        <f t="shared" si="562"/>
        <v>2.7958993476227129E-4</v>
      </c>
      <c r="N1423" s="1">
        <v>11458</v>
      </c>
      <c r="O1423" s="1">
        <v>19768</v>
      </c>
      <c r="P1423" s="1">
        <v>955</v>
      </c>
      <c r="AA1423" s="1">
        <v>9</v>
      </c>
      <c r="AG1423" s="7">
        <f>IF(Q1423&gt;0,RANK(Q1423,(N1423:P1423,Q1423:AE1423)),0)</f>
        <v>0</v>
      </c>
      <c r="AH1423" s="7">
        <f>IF(R1423&gt;0,RANK(R1423,(N1423:P1423,Q1423:AE1423)),0)</f>
        <v>0</v>
      </c>
      <c r="AI1423" s="7">
        <f>IF(T1423&gt;0,RANK(T1423,(N1423:P1423,Q1423:AE1423)),0)</f>
        <v>0</v>
      </c>
      <c r="AJ1423" s="7">
        <f>IF(S1423&gt;0,RANK(S1423,(N1423:P1423,Q1423:AE1423)),0)</f>
        <v>0</v>
      </c>
      <c r="AK1423" s="2">
        <f t="shared" si="563"/>
        <v>0</v>
      </c>
      <c r="AL1423" s="2">
        <f t="shared" si="564"/>
        <v>0</v>
      </c>
      <c r="AM1423" s="2">
        <f t="shared" si="565"/>
        <v>0</v>
      </c>
      <c r="AN1423" s="2">
        <f t="shared" si="566"/>
        <v>0</v>
      </c>
      <c r="AP1423" t="s">
        <v>2160</v>
      </c>
      <c r="AQ1423" t="s">
        <v>1336</v>
      </c>
      <c r="AT1423" s="104">
        <v>39</v>
      </c>
      <c r="AU1423" s="102">
        <v>55</v>
      </c>
      <c r="AV1423" s="108">
        <f t="shared" si="567"/>
        <v>39055</v>
      </c>
      <c r="AX1423" s="7" t="s">
        <v>538</v>
      </c>
    </row>
    <row r="1424" spans="1:50" hidden="1" outlineLevel="1">
      <c r="A1424" t="s">
        <v>1193</v>
      </c>
      <c r="B1424" t="s">
        <v>1336</v>
      </c>
      <c r="C1424" s="1">
        <f t="shared" si="556"/>
        <v>42864</v>
      </c>
      <c r="D1424" s="7">
        <f>RANK(N1424,(N1424:P1424,Q1424:AE1424))</f>
        <v>2</v>
      </c>
      <c r="E1424" s="7">
        <f>RANK(O1424,(N1424:P1424,Q1424:AE1424))</f>
        <v>1</v>
      </c>
      <c r="F1424" s="7">
        <f>IF(P1424&gt;0,RANK(P1424,(N1424:P1424,Q1424:AE1424)),0)</f>
        <v>3</v>
      </c>
      <c r="G1424" s="1">
        <f t="shared" si="557"/>
        <v>17035</v>
      </c>
      <c r="H1424" s="2">
        <f t="shared" si="558"/>
        <v>0.39741974617394549</v>
      </c>
      <c r="I1424" s="2"/>
      <c r="J1424" s="2">
        <f t="shared" si="559"/>
        <v>0.27482269503546097</v>
      </c>
      <c r="K1424" s="2">
        <f t="shared" si="560"/>
        <v>0.67224244120940646</v>
      </c>
      <c r="L1424" s="2">
        <f t="shared" si="561"/>
        <v>5.284154535274356E-2</v>
      </c>
      <c r="M1424" s="2">
        <f t="shared" si="562"/>
        <v>9.3318402389006017E-5</v>
      </c>
      <c r="N1424" s="1">
        <v>11780</v>
      </c>
      <c r="O1424" s="1">
        <v>28815</v>
      </c>
      <c r="P1424" s="1">
        <v>2265</v>
      </c>
      <c r="AA1424" s="1">
        <v>4</v>
      </c>
      <c r="AG1424" s="7">
        <f>IF(Q1424&gt;0,RANK(Q1424,(N1424:P1424,Q1424:AE1424)),0)</f>
        <v>0</v>
      </c>
      <c r="AH1424" s="7">
        <f>IF(R1424&gt;0,RANK(R1424,(N1424:P1424,Q1424:AE1424)),0)</f>
        <v>0</v>
      </c>
      <c r="AI1424" s="7">
        <f>IF(T1424&gt;0,RANK(T1424,(N1424:P1424,Q1424:AE1424)),0)</f>
        <v>0</v>
      </c>
      <c r="AJ1424" s="7">
        <f>IF(S1424&gt;0,RANK(S1424,(N1424:P1424,Q1424:AE1424)),0)</f>
        <v>0</v>
      </c>
      <c r="AK1424" s="2">
        <f t="shared" si="563"/>
        <v>0</v>
      </c>
      <c r="AL1424" s="2">
        <f t="shared" si="564"/>
        <v>0</v>
      </c>
      <c r="AM1424" s="2">
        <f t="shared" si="565"/>
        <v>0</v>
      </c>
      <c r="AN1424" s="2">
        <f t="shared" si="566"/>
        <v>0</v>
      </c>
      <c r="AP1424" t="s">
        <v>1193</v>
      </c>
      <c r="AQ1424" t="s">
        <v>1336</v>
      </c>
      <c r="AT1424" s="104">
        <v>39</v>
      </c>
      <c r="AU1424" s="102">
        <v>57</v>
      </c>
      <c r="AV1424" s="108">
        <f t="shared" si="567"/>
        <v>39057</v>
      </c>
      <c r="AX1424" s="7" t="s">
        <v>538</v>
      </c>
    </row>
    <row r="1425" spans="1:50" hidden="1" outlineLevel="1">
      <c r="A1425" t="s">
        <v>2271</v>
      </c>
      <c r="B1425" t="s">
        <v>1336</v>
      </c>
      <c r="C1425" s="1">
        <f t="shared" si="556"/>
        <v>10846</v>
      </c>
      <c r="D1425" s="7">
        <f>RANK(N1425,(N1425:P1425,Q1425:AE1425))</f>
        <v>2</v>
      </c>
      <c r="E1425" s="7">
        <f>RANK(O1425,(N1425:P1425,Q1425:AE1425))</f>
        <v>1</v>
      </c>
      <c r="F1425" s="7">
        <f>IF(P1425&gt;0,RANK(P1425,(N1425:P1425,Q1425:AE1425)),0)</f>
        <v>3</v>
      </c>
      <c r="G1425" s="1">
        <f t="shared" si="557"/>
        <v>2306</v>
      </c>
      <c r="H1425" s="2">
        <f t="shared" si="558"/>
        <v>0.21261294486446616</v>
      </c>
      <c r="I1425" s="2"/>
      <c r="J1425" s="2">
        <f t="shared" si="559"/>
        <v>0.37267195279365667</v>
      </c>
      <c r="K1425" s="2">
        <f t="shared" si="560"/>
        <v>0.58528489765812286</v>
      </c>
      <c r="L1425" s="2">
        <f t="shared" si="561"/>
        <v>4.1950949658860412E-2</v>
      </c>
      <c r="M1425" s="2">
        <f t="shared" si="562"/>
        <v>9.2199889360114473E-5</v>
      </c>
      <c r="N1425" s="1">
        <v>4042</v>
      </c>
      <c r="O1425" s="1">
        <v>6348</v>
      </c>
      <c r="P1425" s="1">
        <v>455</v>
      </c>
      <c r="AA1425" s="1">
        <v>1</v>
      </c>
      <c r="AG1425" s="7">
        <f>IF(Q1425&gt;0,RANK(Q1425,(N1425:P1425,Q1425:AE1425)),0)</f>
        <v>0</v>
      </c>
      <c r="AH1425" s="7">
        <f>IF(R1425&gt;0,RANK(R1425,(N1425:P1425,Q1425:AE1425)),0)</f>
        <v>0</v>
      </c>
      <c r="AI1425" s="7">
        <f>IF(T1425&gt;0,RANK(T1425,(N1425:P1425,Q1425:AE1425)),0)</f>
        <v>0</v>
      </c>
      <c r="AJ1425" s="7">
        <f>IF(S1425&gt;0,RANK(S1425,(N1425:P1425,Q1425:AE1425)),0)</f>
        <v>0</v>
      </c>
      <c r="AK1425" s="2">
        <f t="shared" si="563"/>
        <v>0</v>
      </c>
      <c r="AL1425" s="2">
        <f t="shared" si="564"/>
        <v>0</v>
      </c>
      <c r="AM1425" s="2">
        <f t="shared" si="565"/>
        <v>0</v>
      </c>
      <c r="AN1425" s="2">
        <f t="shared" si="566"/>
        <v>0</v>
      </c>
      <c r="AP1425" t="s">
        <v>2271</v>
      </c>
      <c r="AQ1425" t="s">
        <v>1336</v>
      </c>
      <c r="AT1425" s="104">
        <v>39</v>
      </c>
      <c r="AU1425" s="102">
        <v>59</v>
      </c>
      <c r="AV1425" s="108">
        <f t="shared" si="567"/>
        <v>39059</v>
      </c>
      <c r="AX1425" s="7" t="s">
        <v>538</v>
      </c>
    </row>
    <row r="1426" spans="1:50" hidden="1" outlineLevel="1">
      <c r="A1426" t="s">
        <v>466</v>
      </c>
      <c r="B1426" t="s">
        <v>1336</v>
      </c>
      <c r="C1426" s="1">
        <f t="shared" si="556"/>
        <v>243345</v>
      </c>
      <c r="D1426" s="7">
        <f>RANK(N1426,(N1426:P1426,Q1426:AE1426))</f>
        <v>2</v>
      </c>
      <c r="E1426" s="7">
        <f>RANK(O1426,(N1426:P1426,Q1426:AE1426))</f>
        <v>1</v>
      </c>
      <c r="F1426" s="7">
        <f>IF(P1426&gt;0,RANK(P1426,(N1426:P1426,Q1426:AE1426)),0)</f>
        <v>3</v>
      </c>
      <c r="G1426" s="1">
        <f t="shared" si="557"/>
        <v>86380</v>
      </c>
      <c r="H1426" s="2">
        <f t="shared" si="558"/>
        <v>0.3549692822946845</v>
      </c>
      <c r="I1426" s="2"/>
      <c r="J1426" s="2">
        <f t="shared" si="559"/>
        <v>0.30344983459697139</v>
      </c>
      <c r="K1426" s="2">
        <f t="shared" si="560"/>
        <v>0.65841911689165589</v>
      </c>
      <c r="L1426" s="2">
        <f t="shared" si="561"/>
        <v>3.8110501551295486E-2</v>
      </c>
      <c r="M1426" s="2">
        <f t="shared" si="562"/>
        <v>2.054696007723622E-5</v>
      </c>
      <c r="N1426" s="1">
        <v>73843</v>
      </c>
      <c r="O1426" s="1">
        <v>160223</v>
      </c>
      <c r="P1426" s="1">
        <v>9274</v>
      </c>
      <c r="AA1426" s="1">
        <v>5</v>
      </c>
      <c r="AG1426" s="7">
        <f>IF(Q1426&gt;0,RANK(Q1426,(N1426:P1426,Q1426:AE1426)),0)</f>
        <v>0</v>
      </c>
      <c r="AH1426" s="7">
        <f>IF(R1426&gt;0,RANK(R1426,(N1426:P1426,Q1426:AE1426)),0)</f>
        <v>0</v>
      </c>
      <c r="AI1426" s="7">
        <f>IF(T1426&gt;0,RANK(T1426,(N1426:P1426,Q1426:AE1426)),0)</f>
        <v>0</v>
      </c>
      <c r="AJ1426" s="7">
        <f>IF(S1426&gt;0,RANK(S1426,(N1426:P1426,Q1426:AE1426)),0)</f>
        <v>0</v>
      </c>
      <c r="AK1426" s="2">
        <f t="shared" si="563"/>
        <v>0</v>
      </c>
      <c r="AL1426" s="2">
        <f t="shared" si="564"/>
        <v>0</v>
      </c>
      <c r="AM1426" s="2">
        <f t="shared" si="565"/>
        <v>0</v>
      </c>
      <c r="AN1426" s="2">
        <f t="shared" si="566"/>
        <v>0</v>
      </c>
      <c r="AP1426" t="s">
        <v>466</v>
      </c>
      <c r="AQ1426" t="s">
        <v>1336</v>
      </c>
      <c r="AT1426" s="104">
        <v>39</v>
      </c>
      <c r="AU1426" s="102">
        <v>61</v>
      </c>
      <c r="AV1426" s="108">
        <f t="shared" si="567"/>
        <v>39061</v>
      </c>
      <c r="AX1426" s="7" t="s">
        <v>538</v>
      </c>
    </row>
    <row r="1427" spans="1:50" hidden="1" outlineLevel="1">
      <c r="A1427" t="s">
        <v>2459</v>
      </c>
      <c r="B1427" t="s">
        <v>1336</v>
      </c>
      <c r="C1427" s="1">
        <f t="shared" si="556"/>
        <v>20593</v>
      </c>
      <c r="D1427" s="7">
        <f>RANK(N1427,(N1427:P1427,Q1427:AE1427))</f>
        <v>2</v>
      </c>
      <c r="E1427" s="7">
        <f>RANK(O1427,(N1427:P1427,Q1427:AE1427))</f>
        <v>1</v>
      </c>
      <c r="F1427" s="7">
        <f>IF(P1427&gt;0,RANK(P1427,(N1427:P1427,Q1427:AE1427)),0)</f>
        <v>3</v>
      </c>
      <c r="G1427" s="1">
        <f t="shared" si="557"/>
        <v>11606</v>
      </c>
      <c r="H1427" s="2">
        <f t="shared" si="558"/>
        <v>0.56358956927111159</v>
      </c>
      <c r="I1427" s="2"/>
      <c r="J1427" s="2">
        <f t="shared" si="559"/>
        <v>0.20157335016753267</v>
      </c>
      <c r="K1427" s="2">
        <f t="shared" si="560"/>
        <v>0.76516291943864423</v>
      </c>
      <c r="L1427" s="2">
        <f t="shared" si="561"/>
        <v>3.3069489632399356E-2</v>
      </c>
      <c r="M1427" s="2">
        <f t="shared" si="562"/>
        <v>1.942407614237765E-4</v>
      </c>
      <c r="N1427" s="1">
        <v>4151</v>
      </c>
      <c r="O1427" s="1">
        <v>15757</v>
      </c>
      <c r="P1427" s="1">
        <v>681</v>
      </c>
      <c r="AA1427" s="1">
        <v>4</v>
      </c>
      <c r="AG1427" s="7">
        <f>IF(Q1427&gt;0,RANK(Q1427,(N1427:P1427,Q1427:AE1427)),0)</f>
        <v>0</v>
      </c>
      <c r="AH1427" s="7">
        <f>IF(R1427&gt;0,RANK(R1427,(N1427:P1427,Q1427:AE1427)),0)</f>
        <v>0</v>
      </c>
      <c r="AI1427" s="7">
        <f>IF(T1427&gt;0,RANK(T1427,(N1427:P1427,Q1427:AE1427)),0)</f>
        <v>0</v>
      </c>
      <c r="AJ1427" s="7">
        <f>IF(S1427&gt;0,RANK(S1427,(N1427:P1427,Q1427:AE1427)),0)</f>
        <v>0</v>
      </c>
      <c r="AK1427" s="2">
        <f t="shared" si="563"/>
        <v>0</v>
      </c>
      <c r="AL1427" s="2">
        <f t="shared" si="564"/>
        <v>0</v>
      </c>
      <c r="AM1427" s="2">
        <f t="shared" si="565"/>
        <v>0</v>
      </c>
      <c r="AN1427" s="2">
        <f t="shared" si="566"/>
        <v>0</v>
      </c>
      <c r="AP1427" t="s">
        <v>2459</v>
      </c>
      <c r="AQ1427" t="s">
        <v>1336</v>
      </c>
      <c r="AT1427" s="104">
        <v>39</v>
      </c>
      <c r="AU1427" s="102">
        <v>63</v>
      </c>
      <c r="AV1427" s="108">
        <f t="shared" si="567"/>
        <v>39063</v>
      </c>
      <c r="AX1427" s="7" t="s">
        <v>538</v>
      </c>
    </row>
    <row r="1428" spans="1:50" hidden="1" outlineLevel="1">
      <c r="A1428" t="s">
        <v>1291</v>
      </c>
      <c r="B1428" t="s">
        <v>1336</v>
      </c>
      <c r="C1428" s="1">
        <f t="shared" ref="C1428:C1459" si="568">SUM(N1428:AE1428)</f>
        <v>8387</v>
      </c>
      <c r="D1428" s="7">
        <f>RANK(N1428,(N1428:P1428,Q1428:AE1428))</f>
        <v>2</v>
      </c>
      <c r="E1428" s="7">
        <f>RANK(O1428,(N1428:P1428,Q1428:AE1428))</f>
        <v>1</v>
      </c>
      <c r="F1428" s="7">
        <f>IF(P1428&gt;0,RANK(P1428,(N1428:P1428,Q1428:AE1428)),0)</f>
        <v>3</v>
      </c>
      <c r="G1428" s="1">
        <f t="shared" ref="G1428:G1459" si="569">MAX(N1428:P1428)-LARGE(N1428:P1428,2)</f>
        <v>2324</v>
      </c>
      <c r="H1428" s="2">
        <f t="shared" si="558"/>
        <v>0.27709550494813401</v>
      </c>
      <c r="I1428" s="2"/>
      <c r="J1428" s="2">
        <f t="shared" ref="J1428:J1459" si="570">IF($C1428=0,"-",N1428/$C1428)</f>
        <v>0.33730773816620963</v>
      </c>
      <c r="K1428" s="2">
        <f t="shared" ref="K1428:K1459" si="571">IF($C1428=0,"-",O1428/$C1428)</f>
        <v>0.61440324311434358</v>
      </c>
      <c r="L1428" s="2">
        <f t="shared" ref="L1428:L1459" si="572">IF($C1428=0,"-",P1428/$C1428)</f>
        <v>4.8050554429474188E-2</v>
      </c>
      <c r="M1428" s="2">
        <f t="shared" ref="M1428:M1459" si="573">IF(C1428=0,"-",(1-J1428-K1428-L1428))</f>
        <v>2.3846428997260916E-4</v>
      </c>
      <c r="N1428" s="1">
        <v>2829</v>
      </c>
      <c r="O1428" s="1">
        <v>5153</v>
      </c>
      <c r="P1428" s="1">
        <v>403</v>
      </c>
      <c r="AA1428" s="1">
        <v>2</v>
      </c>
      <c r="AG1428" s="7">
        <f>IF(Q1428&gt;0,RANK(Q1428,(N1428:P1428,Q1428:AE1428)),0)</f>
        <v>0</v>
      </c>
      <c r="AH1428" s="7">
        <f>IF(R1428&gt;0,RANK(R1428,(N1428:P1428,Q1428:AE1428)),0)</f>
        <v>0</v>
      </c>
      <c r="AI1428" s="7">
        <f>IF(T1428&gt;0,RANK(T1428,(N1428:P1428,Q1428:AE1428)),0)</f>
        <v>0</v>
      </c>
      <c r="AJ1428" s="7">
        <f>IF(S1428&gt;0,RANK(S1428,(N1428:P1428,Q1428:AE1428)),0)</f>
        <v>0</v>
      </c>
      <c r="AK1428" s="2">
        <f t="shared" ref="AK1428:AK1459" si="574">IF($C1428=0,"-",Q1428/$C1428)</f>
        <v>0</v>
      </c>
      <c r="AL1428" s="2">
        <f t="shared" ref="AL1428:AL1459" si="575">IF($C1428=0,"-",R1428/$C1428)</f>
        <v>0</v>
      </c>
      <c r="AM1428" s="2">
        <f t="shared" ref="AM1428:AM1459" si="576">IF($C1428=0,"-",T1428/$C1428)</f>
        <v>0</v>
      </c>
      <c r="AN1428" s="2">
        <f t="shared" ref="AN1428:AN1459" si="577">IF($C1428=0,"-",S1428/$C1428)</f>
        <v>0</v>
      </c>
      <c r="AP1428" t="s">
        <v>1291</v>
      </c>
      <c r="AQ1428" t="s">
        <v>1336</v>
      </c>
      <c r="AT1428" s="104">
        <v>39</v>
      </c>
      <c r="AU1428" s="102">
        <v>65</v>
      </c>
      <c r="AV1428" s="108">
        <f t="shared" ref="AV1428:AV1459" si="578">AT1428*1000+AU1428</f>
        <v>39065</v>
      </c>
      <c r="AX1428" s="7" t="s">
        <v>538</v>
      </c>
    </row>
    <row r="1429" spans="1:50" hidden="1" outlineLevel="1">
      <c r="A1429" t="s">
        <v>1913</v>
      </c>
      <c r="B1429" t="s">
        <v>1336</v>
      </c>
      <c r="C1429" s="1">
        <f t="shared" si="568"/>
        <v>5708</v>
      </c>
      <c r="D1429" s="7">
        <f>RANK(N1429,(N1429:P1429,Q1429:AE1429))</f>
        <v>2</v>
      </c>
      <c r="E1429" s="7">
        <f>RANK(O1429,(N1429:P1429,Q1429:AE1429))</f>
        <v>1</v>
      </c>
      <c r="F1429" s="7">
        <f>IF(P1429&gt;0,RANK(P1429,(N1429:P1429,Q1429:AE1429)),0)</f>
        <v>3</v>
      </c>
      <c r="G1429" s="1">
        <f t="shared" si="569"/>
        <v>804</v>
      </c>
      <c r="H1429" s="2">
        <f t="shared" si="558"/>
        <v>0.14085494043447794</v>
      </c>
      <c r="I1429" s="2"/>
      <c r="J1429" s="2">
        <f t="shared" si="570"/>
        <v>0.40767344078486334</v>
      </c>
      <c r="K1429" s="2">
        <f t="shared" si="571"/>
        <v>0.54852838121934122</v>
      </c>
      <c r="L1429" s="2">
        <f t="shared" si="572"/>
        <v>4.3622985283812192E-2</v>
      </c>
      <c r="M1429" s="2">
        <f t="shared" si="573"/>
        <v>1.7519271198324776E-4</v>
      </c>
      <c r="N1429" s="1">
        <v>2327</v>
      </c>
      <c r="O1429" s="1">
        <v>3131</v>
      </c>
      <c r="P1429" s="1">
        <v>249</v>
      </c>
      <c r="AA1429" s="1">
        <v>1</v>
      </c>
      <c r="AG1429" s="7">
        <f>IF(Q1429&gt;0,RANK(Q1429,(N1429:P1429,Q1429:AE1429)),0)</f>
        <v>0</v>
      </c>
      <c r="AH1429" s="7">
        <f>IF(R1429&gt;0,RANK(R1429,(N1429:P1429,Q1429:AE1429)),0)</f>
        <v>0</v>
      </c>
      <c r="AI1429" s="7">
        <f>IF(T1429&gt;0,RANK(T1429,(N1429:P1429,Q1429:AE1429)),0)</f>
        <v>0</v>
      </c>
      <c r="AJ1429" s="7">
        <f>IF(S1429&gt;0,RANK(S1429,(N1429:P1429,Q1429:AE1429)),0)</f>
        <v>0</v>
      </c>
      <c r="AK1429" s="2">
        <f t="shared" si="574"/>
        <v>0</v>
      </c>
      <c r="AL1429" s="2">
        <f t="shared" si="575"/>
        <v>0</v>
      </c>
      <c r="AM1429" s="2">
        <f t="shared" si="576"/>
        <v>0</v>
      </c>
      <c r="AN1429" s="2">
        <f t="shared" si="577"/>
        <v>0</v>
      </c>
      <c r="AP1429" t="s">
        <v>1913</v>
      </c>
      <c r="AQ1429" t="s">
        <v>1336</v>
      </c>
      <c r="AT1429" s="104">
        <v>39</v>
      </c>
      <c r="AU1429" s="102">
        <v>67</v>
      </c>
      <c r="AV1429" s="108">
        <f t="shared" si="578"/>
        <v>39067</v>
      </c>
      <c r="AX1429" s="7" t="s">
        <v>538</v>
      </c>
    </row>
    <row r="1430" spans="1:50" hidden="1" outlineLevel="1">
      <c r="A1430" t="s">
        <v>901</v>
      </c>
      <c r="B1430" t="s">
        <v>1336</v>
      </c>
      <c r="C1430" s="1">
        <f t="shared" si="568"/>
        <v>9156</v>
      </c>
      <c r="D1430" s="7">
        <f>RANK(N1430,(N1430:P1430,Q1430:AE1430))</f>
        <v>2</v>
      </c>
      <c r="E1430" s="7">
        <f>RANK(O1430,(N1430:P1430,Q1430:AE1430))</f>
        <v>1</v>
      </c>
      <c r="F1430" s="7">
        <f>IF(P1430&gt;0,RANK(P1430,(N1430:P1430,Q1430:AE1430)),0)</f>
        <v>3</v>
      </c>
      <c r="G1430" s="1">
        <f t="shared" si="569"/>
        <v>4745</v>
      </c>
      <c r="H1430" s="2">
        <f t="shared" si="558"/>
        <v>0.51823940585408479</v>
      </c>
      <c r="I1430" s="2"/>
      <c r="J1430" s="2">
        <f t="shared" si="570"/>
        <v>0.22597204019222367</v>
      </c>
      <c r="K1430" s="2">
        <f t="shared" si="571"/>
        <v>0.7442114460463084</v>
      </c>
      <c r="L1430" s="2">
        <f t="shared" si="572"/>
        <v>2.9816513761467892E-2</v>
      </c>
      <c r="M1430" s="2">
        <f t="shared" si="573"/>
        <v>9.7144514654701197E-17</v>
      </c>
      <c r="N1430" s="1">
        <v>2069</v>
      </c>
      <c r="O1430" s="1">
        <v>6814</v>
      </c>
      <c r="P1430" s="1">
        <v>273</v>
      </c>
      <c r="AA1430" s="1">
        <v>0</v>
      </c>
      <c r="AG1430" s="7">
        <f>IF(Q1430&gt;0,RANK(Q1430,(N1430:P1430,Q1430:AE1430)),0)</f>
        <v>0</v>
      </c>
      <c r="AH1430" s="7">
        <f>IF(R1430&gt;0,RANK(R1430,(N1430:P1430,Q1430:AE1430)),0)</f>
        <v>0</v>
      </c>
      <c r="AI1430" s="7">
        <f>IF(T1430&gt;0,RANK(T1430,(N1430:P1430,Q1430:AE1430)),0)</f>
        <v>0</v>
      </c>
      <c r="AJ1430" s="7">
        <f>IF(S1430&gt;0,RANK(S1430,(N1430:P1430,Q1430:AE1430)),0)</f>
        <v>0</v>
      </c>
      <c r="AK1430" s="2">
        <f t="shared" si="574"/>
        <v>0</v>
      </c>
      <c r="AL1430" s="2">
        <f t="shared" si="575"/>
        <v>0</v>
      </c>
      <c r="AM1430" s="2">
        <f t="shared" si="576"/>
        <v>0</v>
      </c>
      <c r="AN1430" s="2">
        <f t="shared" si="577"/>
        <v>0</v>
      </c>
      <c r="AP1430" t="s">
        <v>901</v>
      </c>
      <c r="AQ1430" t="s">
        <v>1336</v>
      </c>
      <c r="AT1430" s="104">
        <v>39</v>
      </c>
      <c r="AU1430" s="102">
        <v>69</v>
      </c>
      <c r="AV1430" s="108">
        <f t="shared" si="578"/>
        <v>39069</v>
      </c>
      <c r="AX1430" s="7" t="s">
        <v>538</v>
      </c>
    </row>
    <row r="1431" spans="1:50" hidden="1" outlineLevel="1">
      <c r="A1431" t="s">
        <v>2272</v>
      </c>
      <c r="B1431" t="s">
        <v>1336</v>
      </c>
      <c r="C1431" s="1">
        <f t="shared" si="568"/>
        <v>10940</v>
      </c>
      <c r="D1431" s="7">
        <f>RANK(N1431,(N1431:P1431,Q1431:AE1431))</f>
        <v>2</v>
      </c>
      <c r="E1431" s="7">
        <f>RANK(O1431,(N1431:P1431,Q1431:AE1431))</f>
        <v>1</v>
      </c>
      <c r="F1431" s="7">
        <f>IF(P1431&gt;0,RANK(P1431,(N1431:P1431,Q1431:AE1431)),0)</f>
        <v>3</v>
      </c>
      <c r="G1431" s="1">
        <f t="shared" si="569"/>
        <v>4434</v>
      </c>
      <c r="H1431" s="2">
        <f t="shared" si="558"/>
        <v>0.40530164533820839</v>
      </c>
      <c r="I1431" s="2"/>
      <c r="J1431" s="2">
        <f t="shared" si="570"/>
        <v>0.27349177330895796</v>
      </c>
      <c r="K1431" s="2">
        <f t="shared" si="571"/>
        <v>0.67879341864716636</v>
      </c>
      <c r="L1431" s="2">
        <f t="shared" si="572"/>
        <v>4.7714808043875685E-2</v>
      </c>
      <c r="M1431" s="2">
        <f t="shared" si="573"/>
        <v>4.8572257327350599E-17</v>
      </c>
      <c r="N1431" s="1">
        <v>2992</v>
      </c>
      <c r="O1431" s="1">
        <v>7426</v>
      </c>
      <c r="P1431" s="1">
        <v>522</v>
      </c>
      <c r="AA1431" s="1">
        <v>0</v>
      </c>
      <c r="AG1431" s="7">
        <f>IF(Q1431&gt;0,RANK(Q1431,(N1431:P1431,Q1431:AE1431)),0)</f>
        <v>0</v>
      </c>
      <c r="AH1431" s="7">
        <f>IF(R1431&gt;0,RANK(R1431,(N1431:P1431,Q1431:AE1431)),0)</f>
        <v>0</v>
      </c>
      <c r="AI1431" s="7">
        <f>IF(T1431&gt;0,RANK(T1431,(N1431:P1431,Q1431:AE1431)),0)</f>
        <v>0</v>
      </c>
      <c r="AJ1431" s="7">
        <f>IF(S1431&gt;0,RANK(S1431,(N1431:P1431,Q1431:AE1431)),0)</f>
        <v>0</v>
      </c>
      <c r="AK1431" s="2">
        <f t="shared" si="574"/>
        <v>0</v>
      </c>
      <c r="AL1431" s="2">
        <f t="shared" si="575"/>
        <v>0</v>
      </c>
      <c r="AM1431" s="2">
        <f t="shared" si="576"/>
        <v>0</v>
      </c>
      <c r="AN1431" s="2">
        <f t="shared" si="577"/>
        <v>0</v>
      </c>
      <c r="AP1431" t="s">
        <v>2272</v>
      </c>
      <c r="AQ1431" t="s">
        <v>1336</v>
      </c>
      <c r="AT1431" s="104">
        <v>39</v>
      </c>
      <c r="AU1431" s="102">
        <v>71</v>
      </c>
      <c r="AV1431" s="108">
        <f t="shared" si="578"/>
        <v>39071</v>
      </c>
      <c r="AX1431" s="7" t="s">
        <v>538</v>
      </c>
    </row>
    <row r="1432" spans="1:50" hidden="1" outlineLevel="1">
      <c r="A1432" t="s">
        <v>1690</v>
      </c>
      <c r="B1432" t="s">
        <v>1336</v>
      </c>
      <c r="C1432" s="1">
        <f t="shared" si="568"/>
        <v>7595</v>
      </c>
      <c r="D1432" s="7">
        <f>RANK(N1432,(N1432:P1432,Q1432:AE1432))</f>
        <v>2</v>
      </c>
      <c r="E1432" s="7">
        <f>RANK(O1432,(N1432:P1432,Q1432:AE1432))</f>
        <v>1</v>
      </c>
      <c r="F1432" s="7">
        <f>IF(P1432&gt;0,RANK(P1432,(N1432:P1432,Q1432:AE1432)),0)</f>
        <v>3</v>
      </c>
      <c r="G1432" s="1">
        <f t="shared" si="569"/>
        <v>1307</v>
      </c>
      <c r="H1432" s="2">
        <f t="shared" si="558"/>
        <v>0.17208689927583937</v>
      </c>
      <c r="I1432" s="2"/>
      <c r="J1432" s="2">
        <f t="shared" si="570"/>
        <v>0.37932850559578668</v>
      </c>
      <c r="K1432" s="2">
        <f t="shared" si="571"/>
        <v>0.5514154048716261</v>
      </c>
      <c r="L1432" s="2">
        <f t="shared" si="572"/>
        <v>6.9124423963133647E-2</v>
      </c>
      <c r="M1432" s="2">
        <f t="shared" si="573"/>
        <v>1.3166556945357066E-4</v>
      </c>
      <c r="N1432" s="1">
        <v>2881</v>
      </c>
      <c r="O1432" s="1">
        <v>4188</v>
      </c>
      <c r="P1432" s="1">
        <v>525</v>
      </c>
      <c r="AA1432" s="1">
        <v>1</v>
      </c>
      <c r="AG1432" s="7">
        <f>IF(Q1432&gt;0,RANK(Q1432,(N1432:P1432,Q1432:AE1432)),0)</f>
        <v>0</v>
      </c>
      <c r="AH1432" s="7">
        <f>IF(R1432&gt;0,RANK(R1432,(N1432:P1432,Q1432:AE1432)),0)</f>
        <v>0</v>
      </c>
      <c r="AI1432" s="7">
        <f>IF(T1432&gt;0,RANK(T1432,(N1432:P1432,Q1432:AE1432)),0)</f>
        <v>0</v>
      </c>
      <c r="AJ1432" s="7">
        <f>IF(S1432&gt;0,RANK(S1432,(N1432:P1432,Q1432:AE1432)),0)</f>
        <v>0</v>
      </c>
      <c r="AK1432" s="2">
        <f t="shared" si="574"/>
        <v>0</v>
      </c>
      <c r="AL1432" s="2">
        <f t="shared" si="575"/>
        <v>0</v>
      </c>
      <c r="AM1432" s="2">
        <f t="shared" si="576"/>
        <v>0</v>
      </c>
      <c r="AN1432" s="2">
        <f t="shared" si="577"/>
        <v>0</v>
      </c>
      <c r="AP1432" t="s">
        <v>1690</v>
      </c>
      <c r="AQ1432" t="s">
        <v>1336</v>
      </c>
      <c r="AT1432" s="104">
        <v>39</v>
      </c>
      <c r="AU1432" s="102">
        <v>73</v>
      </c>
      <c r="AV1432" s="108">
        <f t="shared" si="578"/>
        <v>39073</v>
      </c>
      <c r="AX1432" s="7" t="s">
        <v>538</v>
      </c>
    </row>
    <row r="1433" spans="1:50" hidden="1" outlineLevel="1">
      <c r="A1433" t="s">
        <v>2715</v>
      </c>
      <c r="B1433" t="s">
        <v>1336</v>
      </c>
      <c r="C1433" s="1">
        <f t="shared" si="568"/>
        <v>6192</v>
      </c>
      <c r="D1433" s="7">
        <f>RANK(N1433,(N1433:P1433,Q1433:AE1433))</f>
        <v>2</v>
      </c>
      <c r="E1433" s="7">
        <f>RANK(O1433,(N1433:P1433,Q1433:AE1433))</f>
        <v>1</v>
      </c>
      <c r="F1433" s="7">
        <f>IF(P1433&gt;0,RANK(P1433,(N1433:P1433,Q1433:AE1433)),0)</f>
        <v>3</v>
      </c>
      <c r="G1433" s="1">
        <f t="shared" si="569"/>
        <v>3123</v>
      </c>
      <c r="H1433" s="2">
        <f t="shared" si="558"/>
        <v>0.50436046511627908</v>
      </c>
      <c r="I1433" s="2"/>
      <c r="J1433" s="2">
        <f t="shared" si="570"/>
        <v>0.23078165374677004</v>
      </c>
      <c r="K1433" s="2">
        <f t="shared" si="571"/>
        <v>0.73514211886304914</v>
      </c>
      <c r="L1433" s="2">
        <f t="shared" si="572"/>
        <v>3.4076227390180881E-2</v>
      </c>
      <c r="M1433" s="2">
        <f t="shared" si="573"/>
        <v>-9.0205620750793969E-17</v>
      </c>
      <c r="N1433" s="1">
        <v>1429</v>
      </c>
      <c r="O1433" s="1">
        <v>4552</v>
      </c>
      <c r="P1433" s="1">
        <v>211</v>
      </c>
      <c r="AA1433" s="1">
        <v>0</v>
      </c>
      <c r="AG1433" s="7">
        <f>IF(Q1433&gt;0,RANK(Q1433,(N1433:P1433,Q1433:AE1433)),0)</f>
        <v>0</v>
      </c>
      <c r="AH1433" s="7">
        <f>IF(R1433&gt;0,RANK(R1433,(N1433:P1433,Q1433:AE1433)),0)</f>
        <v>0</v>
      </c>
      <c r="AI1433" s="7">
        <f>IF(T1433&gt;0,RANK(T1433,(N1433:P1433,Q1433:AE1433)),0)</f>
        <v>0</v>
      </c>
      <c r="AJ1433" s="7">
        <f>IF(S1433&gt;0,RANK(S1433,(N1433:P1433,Q1433:AE1433)),0)</f>
        <v>0</v>
      </c>
      <c r="AK1433" s="2">
        <f t="shared" si="574"/>
        <v>0</v>
      </c>
      <c r="AL1433" s="2">
        <f t="shared" si="575"/>
        <v>0</v>
      </c>
      <c r="AM1433" s="2">
        <f t="shared" si="576"/>
        <v>0</v>
      </c>
      <c r="AN1433" s="2">
        <f t="shared" si="577"/>
        <v>0</v>
      </c>
      <c r="AP1433" t="s">
        <v>2715</v>
      </c>
      <c r="AQ1433" t="s">
        <v>1336</v>
      </c>
      <c r="AT1433" s="104">
        <v>39</v>
      </c>
      <c r="AU1433" s="102">
        <v>75</v>
      </c>
      <c r="AV1433" s="108">
        <f t="shared" si="578"/>
        <v>39075</v>
      </c>
      <c r="AX1433" s="7" t="s">
        <v>538</v>
      </c>
    </row>
    <row r="1434" spans="1:50" hidden="1" outlineLevel="1">
      <c r="A1434" t="s">
        <v>1696</v>
      </c>
      <c r="B1434" t="s">
        <v>1336</v>
      </c>
      <c r="C1434" s="1">
        <f t="shared" si="568"/>
        <v>15194</v>
      </c>
      <c r="D1434" s="7">
        <f>RANK(N1434,(N1434:P1434,Q1434:AE1434))</f>
        <v>2</v>
      </c>
      <c r="E1434" s="7">
        <f>RANK(O1434,(N1434:P1434,Q1434:AE1434))</f>
        <v>1</v>
      </c>
      <c r="F1434" s="7">
        <f>IF(P1434&gt;0,RANK(P1434,(N1434:P1434,Q1434:AE1434)),0)</f>
        <v>3</v>
      </c>
      <c r="G1434" s="1">
        <f t="shared" si="569"/>
        <v>5320</v>
      </c>
      <c r="H1434" s="2">
        <f t="shared" si="558"/>
        <v>0.35013821245228377</v>
      </c>
      <c r="I1434" s="2"/>
      <c r="J1434" s="2">
        <f t="shared" si="570"/>
        <v>0.30755561405818088</v>
      </c>
      <c r="K1434" s="2">
        <f t="shared" si="571"/>
        <v>0.65769382651046471</v>
      </c>
      <c r="L1434" s="2">
        <f t="shared" si="572"/>
        <v>3.475055943135448E-2</v>
      </c>
      <c r="M1434" s="2">
        <f t="shared" si="573"/>
        <v>-6.9388939039072284E-17</v>
      </c>
      <c r="N1434" s="1">
        <v>4673</v>
      </c>
      <c r="O1434" s="1">
        <v>9993</v>
      </c>
      <c r="P1434" s="1">
        <v>528</v>
      </c>
      <c r="AA1434" s="1">
        <v>0</v>
      </c>
      <c r="AG1434" s="7">
        <f>IF(Q1434&gt;0,RANK(Q1434,(N1434:P1434,Q1434:AE1434)),0)</f>
        <v>0</v>
      </c>
      <c r="AH1434" s="7">
        <f>IF(R1434&gt;0,RANK(R1434,(N1434:P1434,Q1434:AE1434)),0)</f>
        <v>0</v>
      </c>
      <c r="AI1434" s="7">
        <f>IF(T1434&gt;0,RANK(T1434,(N1434:P1434,Q1434:AE1434)),0)</f>
        <v>0</v>
      </c>
      <c r="AJ1434" s="7">
        <f>IF(S1434&gt;0,RANK(S1434,(N1434:P1434,Q1434:AE1434)),0)</f>
        <v>0</v>
      </c>
      <c r="AK1434" s="2">
        <f t="shared" si="574"/>
        <v>0</v>
      </c>
      <c r="AL1434" s="2">
        <f t="shared" si="575"/>
        <v>0</v>
      </c>
      <c r="AM1434" s="2">
        <f t="shared" si="576"/>
        <v>0</v>
      </c>
      <c r="AN1434" s="2">
        <f t="shared" si="577"/>
        <v>0</v>
      </c>
      <c r="AP1434" t="s">
        <v>1696</v>
      </c>
      <c r="AQ1434" t="s">
        <v>1336</v>
      </c>
      <c r="AT1434" s="104">
        <v>39</v>
      </c>
      <c r="AU1434" s="102">
        <v>77</v>
      </c>
      <c r="AV1434" s="108">
        <f t="shared" si="578"/>
        <v>39077</v>
      </c>
      <c r="AX1434" s="7" t="s">
        <v>538</v>
      </c>
    </row>
    <row r="1435" spans="1:50" hidden="1" outlineLevel="1">
      <c r="A1435" t="s">
        <v>868</v>
      </c>
      <c r="B1435" t="s">
        <v>1336</v>
      </c>
      <c r="C1435" s="1">
        <f t="shared" si="568"/>
        <v>8880</v>
      </c>
      <c r="D1435" s="7">
        <f>RANK(N1435,(N1435:P1435,Q1435:AE1435))</f>
        <v>2</v>
      </c>
      <c r="E1435" s="7">
        <f>RANK(O1435,(N1435:P1435,Q1435:AE1435))</f>
        <v>1</v>
      </c>
      <c r="F1435" s="7">
        <f>IF(P1435&gt;0,RANK(P1435,(N1435:P1435,Q1435:AE1435)),0)</f>
        <v>3</v>
      </c>
      <c r="G1435" s="1">
        <f t="shared" si="569"/>
        <v>2638</v>
      </c>
      <c r="H1435" s="2">
        <f t="shared" si="558"/>
        <v>0.29707207207207209</v>
      </c>
      <c r="I1435" s="2"/>
      <c r="J1435" s="2">
        <f t="shared" si="570"/>
        <v>0.32578828828828826</v>
      </c>
      <c r="K1435" s="2">
        <f t="shared" si="571"/>
        <v>0.62286036036036041</v>
      </c>
      <c r="L1435" s="2">
        <f t="shared" si="572"/>
        <v>5.1238738738738736E-2</v>
      </c>
      <c r="M1435" s="2">
        <f t="shared" si="573"/>
        <v>1.1261261261253513E-4</v>
      </c>
      <c r="N1435" s="1">
        <v>2893</v>
      </c>
      <c r="O1435" s="1">
        <v>5531</v>
      </c>
      <c r="P1435" s="1">
        <v>455</v>
      </c>
      <c r="AA1435" s="1">
        <v>1</v>
      </c>
      <c r="AG1435" s="7">
        <f>IF(Q1435&gt;0,RANK(Q1435,(N1435:P1435,Q1435:AE1435)),0)</f>
        <v>0</v>
      </c>
      <c r="AH1435" s="7">
        <f>IF(R1435&gt;0,RANK(R1435,(N1435:P1435,Q1435:AE1435)),0)</f>
        <v>0</v>
      </c>
      <c r="AI1435" s="7">
        <f>IF(T1435&gt;0,RANK(T1435,(N1435:P1435,Q1435:AE1435)),0)</f>
        <v>0</v>
      </c>
      <c r="AJ1435" s="7">
        <f>IF(S1435&gt;0,RANK(S1435,(N1435:P1435,Q1435:AE1435)),0)</f>
        <v>0</v>
      </c>
      <c r="AK1435" s="2">
        <f t="shared" si="574"/>
        <v>0</v>
      </c>
      <c r="AL1435" s="2">
        <f t="shared" si="575"/>
        <v>0</v>
      </c>
      <c r="AM1435" s="2">
        <f t="shared" si="576"/>
        <v>0</v>
      </c>
      <c r="AN1435" s="2">
        <f t="shared" si="577"/>
        <v>0</v>
      </c>
      <c r="AP1435" t="s">
        <v>868</v>
      </c>
      <c r="AQ1435" t="s">
        <v>1336</v>
      </c>
      <c r="AT1435" s="104">
        <v>39</v>
      </c>
      <c r="AU1435" s="102">
        <v>79</v>
      </c>
      <c r="AV1435" s="108">
        <f t="shared" si="578"/>
        <v>39079</v>
      </c>
      <c r="AX1435" s="7" t="s">
        <v>538</v>
      </c>
    </row>
    <row r="1436" spans="1:50" hidden="1" outlineLevel="1">
      <c r="A1436" t="s">
        <v>588</v>
      </c>
      <c r="B1436" t="s">
        <v>1336</v>
      </c>
      <c r="C1436" s="1">
        <f t="shared" si="568"/>
        <v>23104</v>
      </c>
      <c r="D1436" s="7">
        <f>RANK(N1436,(N1436:P1436,Q1436:AE1436))</f>
        <v>2</v>
      </c>
      <c r="E1436" s="7">
        <f>RANK(O1436,(N1436:P1436,Q1436:AE1436))</f>
        <v>1</v>
      </c>
      <c r="F1436" s="7">
        <f>IF(P1436&gt;0,RANK(P1436,(N1436:P1436,Q1436:AE1436)),0)</f>
        <v>3</v>
      </c>
      <c r="G1436" s="1">
        <f t="shared" si="569"/>
        <v>3777</v>
      </c>
      <c r="H1436" s="2">
        <f t="shared" si="558"/>
        <v>0.16347818559556787</v>
      </c>
      <c r="I1436" s="2"/>
      <c r="J1436" s="2">
        <f t="shared" si="570"/>
        <v>0.3984591412742382</v>
      </c>
      <c r="K1436" s="2">
        <f t="shared" si="571"/>
        <v>0.56193732686980613</v>
      </c>
      <c r="L1436" s="2">
        <f t="shared" si="572"/>
        <v>3.9560249307479221E-2</v>
      </c>
      <c r="M1436" s="2">
        <f t="shared" si="573"/>
        <v>4.3282548476443472E-5</v>
      </c>
      <c r="N1436" s="1">
        <v>9206</v>
      </c>
      <c r="O1436" s="1">
        <v>12983</v>
      </c>
      <c r="P1436" s="1">
        <v>914</v>
      </c>
      <c r="AA1436" s="1">
        <v>1</v>
      </c>
      <c r="AG1436" s="7">
        <f>IF(Q1436&gt;0,RANK(Q1436,(N1436:P1436,Q1436:AE1436)),0)</f>
        <v>0</v>
      </c>
      <c r="AH1436" s="7">
        <f>IF(R1436&gt;0,RANK(R1436,(N1436:P1436,Q1436:AE1436)),0)</f>
        <v>0</v>
      </c>
      <c r="AI1436" s="7">
        <f>IF(T1436&gt;0,RANK(T1436,(N1436:P1436,Q1436:AE1436)),0)</f>
        <v>0</v>
      </c>
      <c r="AJ1436" s="7">
        <f>IF(S1436&gt;0,RANK(S1436,(N1436:P1436,Q1436:AE1436)),0)</f>
        <v>0</v>
      </c>
      <c r="AK1436" s="2">
        <f t="shared" si="574"/>
        <v>0</v>
      </c>
      <c r="AL1436" s="2">
        <f t="shared" si="575"/>
        <v>0</v>
      </c>
      <c r="AM1436" s="2">
        <f t="shared" si="576"/>
        <v>0</v>
      </c>
      <c r="AN1436" s="2">
        <f t="shared" si="577"/>
        <v>0</v>
      </c>
      <c r="AP1436" t="s">
        <v>588</v>
      </c>
      <c r="AQ1436" t="s">
        <v>1336</v>
      </c>
      <c r="AT1436" s="104">
        <v>39</v>
      </c>
      <c r="AU1436" s="102">
        <v>81</v>
      </c>
      <c r="AV1436" s="108">
        <f t="shared" si="578"/>
        <v>39081</v>
      </c>
      <c r="AX1436" s="7" t="s">
        <v>538</v>
      </c>
    </row>
    <row r="1437" spans="1:50" hidden="1" outlineLevel="1">
      <c r="A1437" t="s">
        <v>2044</v>
      </c>
      <c r="B1437" t="s">
        <v>1336</v>
      </c>
      <c r="C1437" s="1">
        <f t="shared" si="568"/>
        <v>14234</v>
      </c>
      <c r="D1437" s="7">
        <f>RANK(N1437,(N1437:P1437,Q1437:AE1437))</f>
        <v>2</v>
      </c>
      <c r="E1437" s="7">
        <f>RANK(O1437,(N1437:P1437,Q1437:AE1437))</f>
        <v>1</v>
      </c>
      <c r="F1437" s="7">
        <f>IF(P1437&gt;0,RANK(P1437,(N1437:P1437,Q1437:AE1437)),0)</f>
        <v>3</v>
      </c>
      <c r="G1437" s="1">
        <f t="shared" si="569"/>
        <v>5125</v>
      </c>
      <c r="H1437" s="2">
        <f t="shared" si="558"/>
        <v>0.36005339328368696</v>
      </c>
      <c r="I1437" s="2"/>
      <c r="J1437" s="2">
        <f t="shared" si="570"/>
        <v>0.29267949978923702</v>
      </c>
      <c r="K1437" s="2">
        <f t="shared" si="571"/>
        <v>0.65273289307292404</v>
      </c>
      <c r="L1437" s="2">
        <f t="shared" si="572"/>
        <v>5.458760713783898E-2</v>
      </c>
      <c r="M1437" s="2">
        <f t="shared" si="573"/>
        <v>-3.4694469519536142E-17</v>
      </c>
      <c r="N1437" s="1">
        <v>4166</v>
      </c>
      <c r="O1437" s="1">
        <v>9291</v>
      </c>
      <c r="P1437" s="1">
        <v>777</v>
      </c>
      <c r="AA1437" s="1">
        <v>0</v>
      </c>
      <c r="AG1437" s="7">
        <f>IF(Q1437&gt;0,RANK(Q1437,(N1437:P1437,Q1437:AE1437)),0)</f>
        <v>0</v>
      </c>
      <c r="AH1437" s="7">
        <f>IF(R1437&gt;0,RANK(R1437,(N1437:P1437,Q1437:AE1437)),0)</f>
        <v>0</v>
      </c>
      <c r="AI1437" s="7">
        <f>IF(T1437&gt;0,RANK(T1437,(N1437:P1437,Q1437:AE1437)),0)</f>
        <v>0</v>
      </c>
      <c r="AJ1437" s="7">
        <f>IF(S1437&gt;0,RANK(S1437,(N1437:P1437,Q1437:AE1437)),0)</f>
        <v>0</v>
      </c>
      <c r="AK1437" s="2">
        <f t="shared" si="574"/>
        <v>0</v>
      </c>
      <c r="AL1437" s="2">
        <f t="shared" si="575"/>
        <v>0</v>
      </c>
      <c r="AM1437" s="2">
        <f t="shared" si="576"/>
        <v>0</v>
      </c>
      <c r="AN1437" s="2">
        <f t="shared" si="577"/>
        <v>0</v>
      </c>
      <c r="AP1437" t="s">
        <v>2044</v>
      </c>
      <c r="AQ1437" t="s">
        <v>1336</v>
      </c>
      <c r="AT1437" s="104">
        <v>39</v>
      </c>
      <c r="AU1437" s="102">
        <v>83</v>
      </c>
      <c r="AV1437" s="108">
        <f t="shared" si="578"/>
        <v>39083</v>
      </c>
      <c r="AX1437" s="7" t="s">
        <v>538</v>
      </c>
    </row>
    <row r="1438" spans="1:50" hidden="1" outlineLevel="1">
      <c r="A1438" t="s">
        <v>1665</v>
      </c>
      <c r="B1438" t="s">
        <v>1336</v>
      </c>
      <c r="C1438" s="1">
        <f t="shared" si="568"/>
        <v>67113</v>
      </c>
      <c r="D1438" s="7">
        <f>RANK(N1438,(N1438:P1438,Q1438:AE1438))</f>
        <v>2</v>
      </c>
      <c r="E1438" s="7">
        <f>RANK(O1438,(N1438:P1438,Q1438:AE1438))</f>
        <v>1</v>
      </c>
      <c r="F1438" s="7">
        <f>IF(P1438&gt;0,RANK(P1438,(N1438:P1438,Q1438:AE1438)),0)</f>
        <v>3</v>
      </c>
      <c r="G1438" s="1">
        <f t="shared" si="569"/>
        <v>10616</v>
      </c>
      <c r="H1438" s="2">
        <f t="shared" si="558"/>
        <v>0.1581809783499471</v>
      </c>
      <c r="I1438" s="2"/>
      <c r="J1438" s="2">
        <f t="shared" si="570"/>
        <v>0.40781964746025362</v>
      </c>
      <c r="K1438" s="2">
        <f t="shared" si="571"/>
        <v>0.56600062581020072</v>
      </c>
      <c r="L1438" s="2">
        <f t="shared" si="572"/>
        <v>2.6090325272301939E-2</v>
      </c>
      <c r="M1438" s="2">
        <f t="shared" si="573"/>
        <v>8.9401457243776933E-5</v>
      </c>
      <c r="N1438" s="1">
        <v>27370</v>
      </c>
      <c r="O1438" s="1">
        <v>37986</v>
      </c>
      <c r="P1438" s="1">
        <v>1751</v>
      </c>
      <c r="AA1438" s="1">
        <v>6</v>
      </c>
      <c r="AG1438" s="7">
        <f>IF(Q1438&gt;0,RANK(Q1438,(N1438:P1438,Q1438:AE1438)),0)</f>
        <v>0</v>
      </c>
      <c r="AH1438" s="7">
        <f>IF(R1438&gt;0,RANK(R1438,(N1438:P1438,Q1438:AE1438)),0)</f>
        <v>0</v>
      </c>
      <c r="AI1438" s="7">
        <f>IF(T1438&gt;0,RANK(T1438,(N1438:P1438,Q1438:AE1438)),0)</f>
        <v>0</v>
      </c>
      <c r="AJ1438" s="7">
        <f>IF(S1438&gt;0,RANK(S1438,(N1438:P1438,Q1438:AE1438)),0)</f>
        <v>0</v>
      </c>
      <c r="AK1438" s="2">
        <f t="shared" si="574"/>
        <v>0</v>
      </c>
      <c r="AL1438" s="2">
        <f t="shared" si="575"/>
        <v>0</v>
      </c>
      <c r="AM1438" s="2">
        <f t="shared" si="576"/>
        <v>0</v>
      </c>
      <c r="AN1438" s="2">
        <f t="shared" si="577"/>
        <v>0</v>
      </c>
      <c r="AP1438" t="s">
        <v>1665</v>
      </c>
      <c r="AQ1438" t="s">
        <v>1336</v>
      </c>
      <c r="AT1438" s="104">
        <v>39</v>
      </c>
      <c r="AU1438" s="102">
        <v>85</v>
      </c>
      <c r="AV1438" s="108">
        <f t="shared" si="578"/>
        <v>39085</v>
      </c>
      <c r="AX1438" s="7" t="s">
        <v>538</v>
      </c>
    </row>
    <row r="1439" spans="1:50" hidden="1" outlineLevel="1">
      <c r="A1439" t="s">
        <v>1008</v>
      </c>
      <c r="B1439" t="s">
        <v>1336</v>
      </c>
      <c r="C1439" s="1">
        <f t="shared" si="568"/>
        <v>15486</v>
      </c>
      <c r="D1439" s="7">
        <f>RANK(N1439,(N1439:P1439,Q1439:AE1439))</f>
        <v>2</v>
      </c>
      <c r="E1439" s="7">
        <f>RANK(O1439,(N1439:P1439,Q1439:AE1439))</f>
        <v>1</v>
      </c>
      <c r="F1439" s="7">
        <f>IF(P1439&gt;0,RANK(P1439,(N1439:P1439,Q1439:AE1439)),0)</f>
        <v>3</v>
      </c>
      <c r="G1439" s="1">
        <f t="shared" si="569"/>
        <v>3963</v>
      </c>
      <c r="H1439" s="2">
        <f t="shared" ref="H1439:H1502" si="579">G1439/C1439</f>
        <v>0.25590856257264627</v>
      </c>
      <c r="I1439" s="2"/>
      <c r="J1439" s="2">
        <f t="shared" si="570"/>
        <v>0.35483662663050497</v>
      </c>
      <c r="K1439" s="2">
        <f t="shared" si="571"/>
        <v>0.61074518920315124</v>
      </c>
      <c r="L1439" s="2">
        <f t="shared" si="572"/>
        <v>3.4418184166343797E-2</v>
      </c>
      <c r="M1439" s="2">
        <f t="shared" si="573"/>
        <v>-6.9388939039072284E-18</v>
      </c>
      <c r="N1439" s="1">
        <v>5495</v>
      </c>
      <c r="O1439" s="1">
        <v>9458</v>
      </c>
      <c r="P1439" s="1">
        <v>533</v>
      </c>
      <c r="AA1439" s="1">
        <v>0</v>
      </c>
      <c r="AG1439" s="7">
        <f>IF(Q1439&gt;0,RANK(Q1439,(N1439:P1439,Q1439:AE1439)),0)</f>
        <v>0</v>
      </c>
      <c r="AH1439" s="7">
        <f>IF(R1439&gt;0,RANK(R1439,(N1439:P1439,Q1439:AE1439)),0)</f>
        <v>0</v>
      </c>
      <c r="AI1439" s="7">
        <f>IF(T1439&gt;0,RANK(T1439,(N1439:P1439,Q1439:AE1439)),0)</f>
        <v>0</v>
      </c>
      <c r="AJ1439" s="7">
        <f>IF(S1439&gt;0,RANK(S1439,(N1439:P1439,Q1439:AE1439)),0)</f>
        <v>0</v>
      </c>
      <c r="AK1439" s="2">
        <f t="shared" si="574"/>
        <v>0</v>
      </c>
      <c r="AL1439" s="2">
        <f t="shared" si="575"/>
        <v>0</v>
      </c>
      <c r="AM1439" s="2">
        <f t="shared" si="576"/>
        <v>0</v>
      </c>
      <c r="AN1439" s="2">
        <f t="shared" si="577"/>
        <v>0</v>
      </c>
      <c r="AP1439" t="s">
        <v>1008</v>
      </c>
      <c r="AQ1439" t="s">
        <v>1336</v>
      </c>
      <c r="AT1439" s="104">
        <v>39</v>
      </c>
      <c r="AU1439" s="102">
        <v>87</v>
      </c>
      <c r="AV1439" s="108">
        <f t="shared" si="578"/>
        <v>39087</v>
      </c>
      <c r="AX1439" s="7" t="s">
        <v>538</v>
      </c>
    </row>
    <row r="1440" spans="1:50" hidden="1" outlineLevel="1">
      <c r="A1440" t="s">
        <v>640</v>
      </c>
      <c r="B1440" t="s">
        <v>1336</v>
      </c>
      <c r="C1440" s="1">
        <f t="shared" si="568"/>
        <v>47179</v>
      </c>
      <c r="D1440" s="7">
        <f>RANK(N1440,(N1440:P1440,Q1440:AE1440))</f>
        <v>2</v>
      </c>
      <c r="E1440" s="7">
        <f>RANK(O1440,(N1440:P1440,Q1440:AE1440))</f>
        <v>1</v>
      </c>
      <c r="F1440" s="7">
        <f>IF(P1440&gt;0,RANK(P1440,(N1440:P1440,Q1440:AE1440)),0)</f>
        <v>3</v>
      </c>
      <c r="G1440" s="1">
        <f t="shared" si="569"/>
        <v>19465</v>
      </c>
      <c r="H1440" s="2">
        <f t="shared" si="579"/>
        <v>0.4125776298776998</v>
      </c>
      <c r="I1440" s="2"/>
      <c r="J1440" s="2">
        <f t="shared" si="570"/>
        <v>0.2681913563237881</v>
      </c>
      <c r="K1440" s="2">
        <f t="shared" si="571"/>
        <v>0.68076898620148796</v>
      </c>
      <c r="L1440" s="2">
        <f t="shared" si="572"/>
        <v>5.0891286377413678E-2</v>
      </c>
      <c r="M1440" s="2">
        <f t="shared" si="573"/>
        <v>1.4837109731026532E-4</v>
      </c>
      <c r="N1440" s="1">
        <v>12653</v>
      </c>
      <c r="O1440" s="1">
        <v>32118</v>
      </c>
      <c r="P1440" s="1">
        <v>2401</v>
      </c>
      <c r="AA1440" s="1">
        <v>7</v>
      </c>
      <c r="AG1440" s="7">
        <f>IF(Q1440&gt;0,RANK(Q1440,(N1440:P1440,Q1440:AE1440)),0)</f>
        <v>0</v>
      </c>
      <c r="AH1440" s="7">
        <f>IF(R1440&gt;0,RANK(R1440,(N1440:P1440,Q1440:AE1440)),0)</f>
        <v>0</v>
      </c>
      <c r="AI1440" s="7">
        <f>IF(T1440&gt;0,RANK(T1440,(N1440:P1440,Q1440:AE1440)),0)</f>
        <v>0</v>
      </c>
      <c r="AJ1440" s="7">
        <f>IF(S1440&gt;0,RANK(S1440,(N1440:P1440,Q1440:AE1440)),0)</f>
        <v>0</v>
      </c>
      <c r="AK1440" s="2">
        <f t="shared" si="574"/>
        <v>0</v>
      </c>
      <c r="AL1440" s="2">
        <f t="shared" si="575"/>
        <v>0</v>
      </c>
      <c r="AM1440" s="2">
        <f t="shared" si="576"/>
        <v>0</v>
      </c>
      <c r="AN1440" s="2">
        <f t="shared" si="577"/>
        <v>0</v>
      </c>
      <c r="AP1440" t="s">
        <v>640</v>
      </c>
      <c r="AQ1440" t="s">
        <v>1336</v>
      </c>
      <c r="AT1440" s="104">
        <v>39</v>
      </c>
      <c r="AU1440" s="102">
        <v>89</v>
      </c>
      <c r="AV1440" s="108">
        <f t="shared" si="578"/>
        <v>39089</v>
      </c>
      <c r="AX1440" s="7" t="s">
        <v>538</v>
      </c>
    </row>
    <row r="1441" spans="1:50" hidden="1" outlineLevel="1">
      <c r="A1441" t="s">
        <v>2447</v>
      </c>
      <c r="B1441" t="s">
        <v>1336</v>
      </c>
      <c r="C1441" s="1">
        <f t="shared" si="568"/>
        <v>12582</v>
      </c>
      <c r="D1441" s="7">
        <f>RANK(N1441,(N1441:P1441,Q1441:AE1441))</f>
        <v>2</v>
      </c>
      <c r="E1441" s="7">
        <f>RANK(O1441,(N1441:P1441,Q1441:AE1441))</f>
        <v>1</v>
      </c>
      <c r="F1441" s="7">
        <f>IF(P1441&gt;0,RANK(P1441,(N1441:P1441,Q1441:AE1441)),0)</f>
        <v>3</v>
      </c>
      <c r="G1441" s="1">
        <f t="shared" si="569"/>
        <v>6105</v>
      </c>
      <c r="H1441" s="2">
        <f t="shared" si="579"/>
        <v>0.48521697663328567</v>
      </c>
      <c r="I1441" s="2"/>
      <c r="J1441" s="2">
        <f t="shared" si="570"/>
        <v>0.2297726911460817</v>
      </c>
      <c r="K1441" s="2">
        <f t="shared" si="571"/>
        <v>0.71498966777936734</v>
      </c>
      <c r="L1441" s="2">
        <f t="shared" si="572"/>
        <v>5.4919726593546339E-2</v>
      </c>
      <c r="M1441" s="2">
        <f t="shared" si="573"/>
        <v>3.1791448100464137E-4</v>
      </c>
      <c r="N1441" s="1">
        <v>2891</v>
      </c>
      <c r="O1441" s="1">
        <v>8996</v>
      </c>
      <c r="P1441" s="1">
        <v>691</v>
      </c>
      <c r="AA1441" s="1">
        <v>4</v>
      </c>
      <c r="AG1441" s="7">
        <f>IF(Q1441&gt;0,RANK(Q1441,(N1441:P1441,Q1441:AE1441)),0)</f>
        <v>0</v>
      </c>
      <c r="AH1441" s="7">
        <f>IF(R1441&gt;0,RANK(R1441,(N1441:P1441,Q1441:AE1441)),0)</f>
        <v>0</v>
      </c>
      <c r="AI1441" s="7">
        <f>IF(T1441&gt;0,RANK(T1441,(N1441:P1441,Q1441:AE1441)),0)</f>
        <v>0</v>
      </c>
      <c r="AJ1441" s="7">
        <f>IF(S1441&gt;0,RANK(S1441,(N1441:P1441,Q1441:AE1441)),0)</f>
        <v>0</v>
      </c>
      <c r="AK1441" s="2">
        <f t="shared" si="574"/>
        <v>0</v>
      </c>
      <c r="AL1441" s="2">
        <f t="shared" si="575"/>
        <v>0</v>
      </c>
      <c r="AM1441" s="2">
        <f t="shared" si="576"/>
        <v>0</v>
      </c>
      <c r="AN1441" s="2">
        <f t="shared" si="577"/>
        <v>0</v>
      </c>
      <c r="AP1441" t="s">
        <v>2447</v>
      </c>
      <c r="AQ1441" t="s">
        <v>1336</v>
      </c>
      <c r="AT1441" s="104">
        <v>39</v>
      </c>
      <c r="AU1441" s="102">
        <v>91</v>
      </c>
      <c r="AV1441" s="108">
        <f t="shared" si="578"/>
        <v>39091</v>
      </c>
      <c r="AX1441" s="7" t="s">
        <v>538</v>
      </c>
    </row>
    <row r="1442" spans="1:50" hidden="1" outlineLevel="1">
      <c r="A1442" t="s">
        <v>2219</v>
      </c>
      <c r="B1442" t="s">
        <v>1336</v>
      </c>
      <c r="C1442" s="1">
        <f t="shared" si="568"/>
        <v>78466</v>
      </c>
      <c r="D1442" s="7">
        <f>RANK(N1442,(N1442:P1442,Q1442:AE1442))</f>
        <v>1</v>
      </c>
      <c r="E1442" s="7">
        <f>RANK(O1442,(N1442:P1442,Q1442:AE1442))</f>
        <v>2</v>
      </c>
      <c r="F1442" s="7">
        <f>IF(P1442&gt;0,RANK(P1442,(N1442:P1442,Q1442:AE1442)),0)</f>
        <v>3</v>
      </c>
      <c r="G1442" s="1">
        <f t="shared" si="569"/>
        <v>1092</v>
      </c>
      <c r="H1442" s="2">
        <f t="shared" si="579"/>
        <v>1.3916855708204827E-2</v>
      </c>
      <c r="I1442" s="2"/>
      <c r="J1442" s="2">
        <f t="shared" si="570"/>
        <v>0.49084953992812175</v>
      </c>
      <c r="K1442" s="2">
        <f t="shared" si="571"/>
        <v>0.47693268421991691</v>
      </c>
      <c r="L1442" s="2">
        <f t="shared" si="572"/>
        <v>3.2179542731883871E-2</v>
      </c>
      <c r="M1442" s="2">
        <f t="shared" si="573"/>
        <v>3.8233120077467431E-5</v>
      </c>
      <c r="N1442" s="1">
        <v>38515</v>
      </c>
      <c r="O1442" s="1">
        <v>37423</v>
      </c>
      <c r="P1442" s="1">
        <v>2525</v>
      </c>
      <c r="AA1442" s="1">
        <v>3</v>
      </c>
      <c r="AG1442" s="7">
        <f>IF(Q1442&gt;0,RANK(Q1442,(N1442:P1442,Q1442:AE1442)),0)</f>
        <v>0</v>
      </c>
      <c r="AH1442" s="7">
        <f>IF(R1442&gt;0,RANK(R1442,(N1442:P1442,Q1442:AE1442)),0)</f>
        <v>0</v>
      </c>
      <c r="AI1442" s="7">
        <f>IF(T1442&gt;0,RANK(T1442,(N1442:P1442,Q1442:AE1442)),0)</f>
        <v>0</v>
      </c>
      <c r="AJ1442" s="7">
        <f>IF(S1442&gt;0,RANK(S1442,(N1442:P1442,Q1442:AE1442)),0)</f>
        <v>0</v>
      </c>
      <c r="AK1442" s="2">
        <f t="shared" si="574"/>
        <v>0</v>
      </c>
      <c r="AL1442" s="2">
        <f t="shared" si="575"/>
        <v>0</v>
      </c>
      <c r="AM1442" s="2">
        <f t="shared" si="576"/>
        <v>0</v>
      </c>
      <c r="AN1442" s="2">
        <f t="shared" si="577"/>
        <v>0</v>
      </c>
      <c r="AP1442" t="s">
        <v>2219</v>
      </c>
      <c r="AQ1442" t="s">
        <v>1336</v>
      </c>
      <c r="AT1442" s="104">
        <v>39</v>
      </c>
      <c r="AU1442" s="102">
        <v>93</v>
      </c>
      <c r="AV1442" s="108">
        <f t="shared" si="578"/>
        <v>39093</v>
      </c>
      <c r="AX1442" s="7" t="s">
        <v>538</v>
      </c>
    </row>
    <row r="1443" spans="1:50" hidden="1" outlineLevel="1">
      <c r="A1443" t="s">
        <v>940</v>
      </c>
      <c r="B1443" t="s">
        <v>1336</v>
      </c>
      <c r="C1443" s="1">
        <f t="shared" si="568"/>
        <v>129486</v>
      </c>
      <c r="D1443" s="7">
        <f>RANK(N1443,(N1443:P1443,Q1443:AE1443))</f>
        <v>2</v>
      </c>
      <c r="E1443" s="7">
        <f>RANK(O1443,(N1443:P1443,Q1443:AE1443))</f>
        <v>1</v>
      </c>
      <c r="F1443" s="7">
        <f>IF(P1443&gt;0,RANK(P1443,(N1443:P1443,Q1443:AE1443)),0)</f>
        <v>3</v>
      </c>
      <c r="G1443" s="1">
        <f t="shared" si="569"/>
        <v>26924</v>
      </c>
      <c r="H1443" s="2">
        <f t="shared" si="579"/>
        <v>0.20792981480623388</v>
      </c>
      <c r="I1443" s="2"/>
      <c r="J1443" s="2">
        <f t="shared" si="570"/>
        <v>0.38342369059203313</v>
      </c>
      <c r="K1443" s="2">
        <f t="shared" si="571"/>
        <v>0.59135350539826703</v>
      </c>
      <c r="L1443" s="2">
        <f t="shared" si="572"/>
        <v>2.5199635481828152E-2</v>
      </c>
      <c r="M1443" s="2">
        <f t="shared" si="573"/>
        <v>2.3168527871632316E-5</v>
      </c>
      <c r="N1443" s="1">
        <v>49648</v>
      </c>
      <c r="O1443" s="1">
        <v>76572</v>
      </c>
      <c r="P1443" s="1">
        <v>3263</v>
      </c>
      <c r="AA1443" s="1">
        <v>3</v>
      </c>
      <c r="AG1443" s="7">
        <f>IF(Q1443&gt;0,RANK(Q1443,(N1443:P1443,Q1443:AE1443)),0)</f>
        <v>0</v>
      </c>
      <c r="AH1443" s="7">
        <f>IF(R1443&gt;0,RANK(R1443,(N1443:P1443,Q1443:AE1443)),0)</f>
        <v>0</v>
      </c>
      <c r="AI1443" s="7">
        <f>IF(T1443&gt;0,RANK(T1443,(N1443:P1443,Q1443:AE1443)),0)</f>
        <v>0</v>
      </c>
      <c r="AJ1443" s="7">
        <f>IF(S1443&gt;0,RANK(S1443,(N1443:P1443,Q1443:AE1443)),0)</f>
        <v>0</v>
      </c>
      <c r="AK1443" s="2">
        <f t="shared" si="574"/>
        <v>0</v>
      </c>
      <c r="AL1443" s="2">
        <f t="shared" si="575"/>
        <v>0</v>
      </c>
      <c r="AM1443" s="2">
        <f t="shared" si="576"/>
        <v>0</v>
      </c>
      <c r="AN1443" s="2">
        <f t="shared" si="577"/>
        <v>0</v>
      </c>
      <c r="AP1443" t="s">
        <v>940</v>
      </c>
      <c r="AQ1443" t="s">
        <v>1336</v>
      </c>
      <c r="AT1443" s="104">
        <v>39</v>
      </c>
      <c r="AU1443" s="102">
        <v>95</v>
      </c>
      <c r="AV1443" s="108">
        <f t="shared" si="578"/>
        <v>39095</v>
      </c>
      <c r="AX1443" s="7" t="s">
        <v>538</v>
      </c>
    </row>
    <row r="1444" spans="1:50" hidden="1" outlineLevel="1">
      <c r="A1444" t="s">
        <v>1228</v>
      </c>
      <c r="B1444" t="s">
        <v>1336</v>
      </c>
      <c r="C1444" s="1">
        <f t="shared" si="568"/>
        <v>10526</v>
      </c>
      <c r="D1444" s="7">
        <f>RANK(N1444,(N1444:P1444,Q1444:AE1444))</f>
        <v>2</v>
      </c>
      <c r="E1444" s="7">
        <f>RANK(O1444,(N1444:P1444,Q1444:AE1444))</f>
        <v>1</v>
      </c>
      <c r="F1444" s="7">
        <f>IF(P1444&gt;0,RANK(P1444,(N1444:P1444,Q1444:AE1444)),0)</f>
        <v>3</v>
      </c>
      <c r="G1444" s="1">
        <f t="shared" si="569"/>
        <v>4015</v>
      </c>
      <c r="H1444" s="2">
        <f t="shared" si="579"/>
        <v>0.38143644309329278</v>
      </c>
      <c r="I1444" s="2"/>
      <c r="J1444" s="2">
        <f t="shared" si="570"/>
        <v>0.27854835645069354</v>
      </c>
      <c r="K1444" s="2">
        <f t="shared" si="571"/>
        <v>0.65998479954398637</v>
      </c>
      <c r="L1444" s="2">
        <f t="shared" si="572"/>
        <v>6.1466844005320161E-2</v>
      </c>
      <c r="M1444" s="2">
        <f t="shared" si="573"/>
        <v>-6.2450045135165055E-17</v>
      </c>
      <c r="N1444" s="1">
        <v>2932</v>
      </c>
      <c r="O1444" s="1">
        <v>6947</v>
      </c>
      <c r="P1444" s="1">
        <v>647</v>
      </c>
      <c r="AA1444" s="1">
        <v>0</v>
      </c>
      <c r="AG1444" s="7">
        <f>IF(Q1444&gt;0,RANK(Q1444,(N1444:P1444,Q1444:AE1444)),0)</f>
        <v>0</v>
      </c>
      <c r="AH1444" s="7">
        <f>IF(R1444&gt;0,RANK(R1444,(N1444:P1444,Q1444:AE1444)),0)</f>
        <v>0</v>
      </c>
      <c r="AI1444" s="7">
        <f>IF(T1444&gt;0,RANK(T1444,(N1444:P1444,Q1444:AE1444)),0)</f>
        <v>0</v>
      </c>
      <c r="AJ1444" s="7">
        <f>IF(S1444&gt;0,RANK(S1444,(N1444:P1444,Q1444:AE1444)),0)</f>
        <v>0</v>
      </c>
      <c r="AK1444" s="2">
        <f t="shared" si="574"/>
        <v>0</v>
      </c>
      <c r="AL1444" s="2">
        <f t="shared" si="575"/>
        <v>0</v>
      </c>
      <c r="AM1444" s="2">
        <f t="shared" si="576"/>
        <v>0</v>
      </c>
      <c r="AN1444" s="2">
        <f t="shared" si="577"/>
        <v>0</v>
      </c>
      <c r="AP1444" t="s">
        <v>1228</v>
      </c>
      <c r="AQ1444" t="s">
        <v>1336</v>
      </c>
      <c r="AT1444" s="104">
        <v>39</v>
      </c>
      <c r="AU1444" s="102">
        <v>97</v>
      </c>
      <c r="AV1444" s="108">
        <f t="shared" si="578"/>
        <v>39097</v>
      </c>
      <c r="AX1444" s="7" t="s">
        <v>538</v>
      </c>
    </row>
    <row r="1445" spans="1:50" hidden="1" outlineLevel="1">
      <c r="A1445" t="s">
        <v>947</v>
      </c>
      <c r="B1445" t="s">
        <v>1336</v>
      </c>
      <c r="C1445" s="1">
        <f t="shared" si="568"/>
        <v>87000</v>
      </c>
      <c r="D1445" s="7">
        <f>RANK(N1445,(N1445:P1445,Q1445:AE1445))</f>
        <v>1</v>
      </c>
      <c r="E1445" s="7">
        <f>RANK(O1445,(N1445:P1445,Q1445:AE1445))</f>
        <v>2</v>
      </c>
      <c r="F1445" s="7">
        <f>IF(P1445&gt;0,RANK(P1445,(N1445:P1445,Q1445:AE1445)),0)</f>
        <v>3</v>
      </c>
      <c r="G1445" s="1">
        <f t="shared" si="569"/>
        <v>2961</v>
      </c>
      <c r="H1445" s="2">
        <f t="shared" si="579"/>
        <v>3.4034482758620692E-2</v>
      </c>
      <c r="I1445" s="2"/>
      <c r="J1445" s="2">
        <f t="shared" si="570"/>
        <v>0.49551724137931036</v>
      </c>
      <c r="K1445" s="2">
        <f t="shared" si="571"/>
        <v>0.46148275862068966</v>
      </c>
      <c r="L1445" s="2">
        <f t="shared" si="572"/>
        <v>4.1574712643678159E-2</v>
      </c>
      <c r="M1445" s="2">
        <f t="shared" si="573"/>
        <v>1.425287356321879E-3</v>
      </c>
      <c r="N1445" s="1">
        <v>43110</v>
      </c>
      <c r="O1445" s="1">
        <v>40149</v>
      </c>
      <c r="P1445" s="1">
        <v>3617</v>
      </c>
      <c r="AA1445" s="1">
        <v>124</v>
      </c>
      <c r="AG1445" s="7">
        <f>IF(Q1445&gt;0,RANK(Q1445,(N1445:P1445,Q1445:AE1445)),0)</f>
        <v>0</v>
      </c>
      <c r="AH1445" s="7">
        <f>IF(R1445&gt;0,RANK(R1445,(N1445:P1445,Q1445:AE1445)),0)</f>
        <v>0</v>
      </c>
      <c r="AI1445" s="7">
        <f>IF(T1445&gt;0,RANK(T1445,(N1445:P1445,Q1445:AE1445)),0)</f>
        <v>0</v>
      </c>
      <c r="AJ1445" s="7">
        <f>IF(S1445&gt;0,RANK(S1445,(N1445:P1445,Q1445:AE1445)),0)</f>
        <v>0</v>
      </c>
      <c r="AK1445" s="2">
        <f t="shared" si="574"/>
        <v>0</v>
      </c>
      <c r="AL1445" s="2">
        <f t="shared" si="575"/>
        <v>0</v>
      </c>
      <c r="AM1445" s="2">
        <f t="shared" si="576"/>
        <v>0</v>
      </c>
      <c r="AN1445" s="2">
        <f t="shared" si="577"/>
        <v>0</v>
      </c>
      <c r="AP1445" t="s">
        <v>947</v>
      </c>
      <c r="AQ1445" t="s">
        <v>1336</v>
      </c>
      <c r="AT1445" s="104">
        <v>39</v>
      </c>
      <c r="AU1445" s="102">
        <v>99</v>
      </c>
      <c r="AV1445" s="108">
        <f t="shared" si="578"/>
        <v>39099</v>
      </c>
      <c r="AX1445" s="7" t="s">
        <v>538</v>
      </c>
    </row>
    <row r="1446" spans="1:50" hidden="1" outlineLevel="1">
      <c r="A1446" t="s">
        <v>1710</v>
      </c>
      <c r="B1446" t="s">
        <v>1336</v>
      </c>
      <c r="C1446" s="1">
        <f t="shared" si="568"/>
        <v>17292</v>
      </c>
      <c r="D1446" s="7">
        <f>RANK(N1446,(N1446:P1446,Q1446:AE1446))</f>
        <v>2</v>
      </c>
      <c r="E1446" s="7">
        <f>RANK(O1446,(N1446:P1446,Q1446:AE1446))</f>
        <v>1</v>
      </c>
      <c r="F1446" s="7">
        <f>IF(P1446&gt;0,RANK(P1446,(N1446:P1446,Q1446:AE1446)),0)</f>
        <v>3</v>
      </c>
      <c r="G1446" s="1">
        <f t="shared" si="569"/>
        <v>4878</v>
      </c>
      <c r="H1446" s="2">
        <f t="shared" si="579"/>
        <v>0.28209576682859128</v>
      </c>
      <c r="I1446" s="2"/>
      <c r="J1446" s="2">
        <f t="shared" si="570"/>
        <v>0.32986352070321534</v>
      </c>
      <c r="K1446" s="2">
        <f t="shared" si="571"/>
        <v>0.61195928753180662</v>
      </c>
      <c r="L1446" s="2">
        <f t="shared" si="572"/>
        <v>5.8177191764978022E-2</v>
      </c>
      <c r="M1446" s="2">
        <f t="shared" si="573"/>
        <v>2.0816681711721685E-17</v>
      </c>
      <c r="N1446" s="1">
        <v>5704</v>
      </c>
      <c r="O1446" s="1">
        <v>10582</v>
      </c>
      <c r="P1446" s="1">
        <v>1006</v>
      </c>
      <c r="AA1446" s="1">
        <v>0</v>
      </c>
      <c r="AG1446" s="7">
        <f>IF(Q1446&gt;0,RANK(Q1446,(N1446:P1446,Q1446:AE1446)),0)</f>
        <v>0</v>
      </c>
      <c r="AH1446" s="7">
        <f>IF(R1446&gt;0,RANK(R1446,(N1446:P1446,Q1446:AE1446)),0)</f>
        <v>0</v>
      </c>
      <c r="AI1446" s="7">
        <f>IF(T1446&gt;0,RANK(T1446,(N1446:P1446,Q1446:AE1446)),0)</f>
        <v>0</v>
      </c>
      <c r="AJ1446" s="7">
        <f>IF(S1446&gt;0,RANK(S1446,(N1446:P1446,Q1446:AE1446)),0)</f>
        <v>0</v>
      </c>
      <c r="AK1446" s="2">
        <f t="shared" si="574"/>
        <v>0</v>
      </c>
      <c r="AL1446" s="2">
        <f t="shared" si="575"/>
        <v>0</v>
      </c>
      <c r="AM1446" s="2">
        <f t="shared" si="576"/>
        <v>0</v>
      </c>
      <c r="AN1446" s="2">
        <f t="shared" si="577"/>
        <v>0</v>
      </c>
      <c r="AP1446" t="s">
        <v>1710</v>
      </c>
      <c r="AQ1446" t="s">
        <v>1336</v>
      </c>
      <c r="AT1446" s="104">
        <v>39</v>
      </c>
      <c r="AU1446" s="102">
        <v>101</v>
      </c>
      <c r="AV1446" s="108">
        <f t="shared" si="578"/>
        <v>39101</v>
      </c>
      <c r="AX1446" s="7" t="s">
        <v>538</v>
      </c>
    </row>
    <row r="1447" spans="1:50" hidden="1" outlineLevel="1">
      <c r="A1447" t="s">
        <v>1030</v>
      </c>
      <c r="B1447" t="s">
        <v>1336</v>
      </c>
      <c r="C1447" s="1">
        <f t="shared" si="568"/>
        <v>47048</v>
      </c>
      <c r="D1447" s="7">
        <f>RANK(N1447,(N1447:P1447,Q1447:AE1447))</f>
        <v>2</v>
      </c>
      <c r="E1447" s="7">
        <f>RANK(O1447,(N1447:P1447,Q1447:AE1447))</f>
        <v>1</v>
      </c>
      <c r="F1447" s="7">
        <f>IF(P1447&gt;0,RANK(P1447,(N1447:P1447,Q1447:AE1447)),0)</f>
        <v>3</v>
      </c>
      <c r="G1447" s="1">
        <f t="shared" si="569"/>
        <v>9438</v>
      </c>
      <c r="H1447" s="2">
        <f t="shared" si="579"/>
        <v>0.2006036388369325</v>
      </c>
      <c r="I1447" s="2"/>
      <c r="J1447" s="2">
        <f t="shared" si="570"/>
        <v>0.38254548546165618</v>
      </c>
      <c r="K1447" s="2">
        <f t="shared" si="571"/>
        <v>0.58314912429858867</v>
      </c>
      <c r="L1447" s="2">
        <f t="shared" si="572"/>
        <v>3.4305390239755144E-2</v>
      </c>
      <c r="M1447" s="2">
        <f t="shared" si="573"/>
        <v>6.2450045135165055E-17</v>
      </c>
      <c r="N1447" s="1">
        <v>17998</v>
      </c>
      <c r="O1447" s="1">
        <v>27436</v>
      </c>
      <c r="P1447" s="1">
        <v>1614</v>
      </c>
      <c r="AA1447" s="1">
        <v>0</v>
      </c>
      <c r="AG1447" s="7">
        <f>IF(Q1447&gt;0,RANK(Q1447,(N1447:P1447,Q1447:AE1447)),0)</f>
        <v>0</v>
      </c>
      <c r="AH1447" s="7">
        <f>IF(R1447&gt;0,RANK(R1447,(N1447:P1447,Q1447:AE1447)),0)</f>
        <v>0</v>
      </c>
      <c r="AI1447" s="7">
        <f>IF(T1447&gt;0,RANK(T1447,(N1447:P1447,Q1447:AE1447)),0)</f>
        <v>0</v>
      </c>
      <c r="AJ1447" s="7">
        <f>IF(S1447&gt;0,RANK(S1447,(N1447:P1447,Q1447:AE1447)),0)</f>
        <v>0</v>
      </c>
      <c r="AK1447" s="2">
        <f t="shared" si="574"/>
        <v>0</v>
      </c>
      <c r="AL1447" s="2">
        <f t="shared" si="575"/>
        <v>0</v>
      </c>
      <c r="AM1447" s="2">
        <f t="shared" si="576"/>
        <v>0</v>
      </c>
      <c r="AN1447" s="2">
        <f t="shared" si="577"/>
        <v>0</v>
      </c>
      <c r="AP1447" t="s">
        <v>1030</v>
      </c>
      <c r="AQ1447" t="s">
        <v>1336</v>
      </c>
      <c r="AT1447" s="104">
        <v>39</v>
      </c>
      <c r="AU1447" s="102">
        <v>103</v>
      </c>
      <c r="AV1447" s="108">
        <f t="shared" si="578"/>
        <v>39103</v>
      </c>
      <c r="AX1447" s="7" t="s">
        <v>538</v>
      </c>
    </row>
    <row r="1448" spans="1:50" hidden="1" outlineLevel="1">
      <c r="A1448" t="s">
        <v>1031</v>
      </c>
      <c r="B1448" t="s">
        <v>1336</v>
      </c>
      <c r="C1448" s="1">
        <f t="shared" si="568"/>
        <v>6890</v>
      </c>
      <c r="D1448" s="7">
        <f>RANK(N1448,(N1448:P1448,Q1448:AE1448))</f>
        <v>2</v>
      </c>
      <c r="E1448" s="7">
        <f>RANK(O1448,(N1448:P1448,Q1448:AE1448))</f>
        <v>1</v>
      </c>
      <c r="F1448" s="7">
        <f>IF(P1448&gt;0,RANK(P1448,(N1448:P1448,Q1448:AE1448)),0)</f>
        <v>3</v>
      </c>
      <c r="G1448" s="1">
        <f t="shared" si="569"/>
        <v>2547</v>
      </c>
      <c r="H1448" s="2">
        <f t="shared" si="579"/>
        <v>0.36966618287373004</v>
      </c>
      <c r="I1448" s="2"/>
      <c r="J1448" s="2">
        <f t="shared" si="570"/>
        <v>0.28592162554426703</v>
      </c>
      <c r="K1448" s="2">
        <f t="shared" si="571"/>
        <v>0.65558780841799713</v>
      </c>
      <c r="L1448" s="2">
        <f t="shared" si="572"/>
        <v>5.849056603773585E-2</v>
      </c>
      <c r="M1448" s="2">
        <f t="shared" si="573"/>
        <v>-1.3877787807814457E-17</v>
      </c>
      <c r="N1448" s="1">
        <v>1970</v>
      </c>
      <c r="O1448" s="1">
        <v>4517</v>
      </c>
      <c r="P1448" s="1">
        <v>403</v>
      </c>
      <c r="AA1448" s="1">
        <v>0</v>
      </c>
      <c r="AG1448" s="7">
        <f>IF(Q1448&gt;0,RANK(Q1448,(N1448:P1448,Q1448:AE1448)),0)</f>
        <v>0</v>
      </c>
      <c r="AH1448" s="7">
        <f>IF(R1448&gt;0,RANK(R1448,(N1448:P1448,Q1448:AE1448)),0)</f>
        <v>0</v>
      </c>
      <c r="AI1448" s="7">
        <f>IF(T1448&gt;0,RANK(T1448,(N1448:P1448,Q1448:AE1448)),0)</f>
        <v>0</v>
      </c>
      <c r="AJ1448" s="7">
        <f>IF(S1448&gt;0,RANK(S1448,(N1448:P1448,Q1448:AE1448)),0)</f>
        <v>0</v>
      </c>
      <c r="AK1448" s="2">
        <f t="shared" si="574"/>
        <v>0</v>
      </c>
      <c r="AL1448" s="2">
        <f t="shared" si="575"/>
        <v>0</v>
      </c>
      <c r="AM1448" s="2">
        <f t="shared" si="576"/>
        <v>0</v>
      </c>
      <c r="AN1448" s="2">
        <f t="shared" si="577"/>
        <v>0</v>
      </c>
      <c r="AP1448" t="s">
        <v>1031</v>
      </c>
      <c r="AQ1448" t="s">
        <v>1336</v>
      </c>
      <c r="AT1448" s="104">
        <v>39</v>
      </c>
      <c r="AU1448" s="102">
        <v>105</v>
      </c>
      <c r="AV1448" s="108">
        <f t="shared" si="578"/>
        <v>39105</v>
      </c>
      <c r="AX1448" s="7" t="s">
        <v>538</v>
      </c>
    </row>
    <row r="1449" spans="1:50" hidden="1" outlineLevel="1">
      <c r="A1449" t="s">
        <v>2578</v>
      </c>
      <c r="B1449" t="s">
        <v>1336</v>
      </c>
      <c r="C1449" s="1">
        <f t="shared" si="568"/>
        <v>14834</v>
      </c>
      <c r="D1449" s="7">
        <f>RANK(N1449,(N1449:P1449,Q1449:AE1449))</f>
        <v>2</v>
      </c>
      <c r="E1449" s="7">
        <f>RANK(O1449,(N1449:P1449,Q1449:AE1449))</f>
        <v>1</v>
      </c>
      <c r="F1449" s="7">
        <f>IF(P1449&gt;0,RANK(P1449,(N1449:P1449,Q1449:AE1449)),0)</f>
        <v>3</v>
      </c>
      <c r="G1449" s="1">
        <f t="shared" si="569"/>
        <v>7764</v>
      </c>
      <c r="H1449" s="2">
        <f t="shared" si="579"/>
        <v>0.52339220709181611</v>
      </c>
      <c r="I1449" s="2"/>
      <c r="J1449" s="2">
        <f t="shared" si="570"/>
        <v>0.21821491168936227</v>
      </c>
      <c r="K1449" s="2">
        <f t="shared" si="571"/>
        <v>0.74160711878117835</v>
      </c>
      <c r="L1449" s="2">
        <f t="shared" si="572"/>
        <v>4.0110556828906567E-2</v>
      </c>
      <c r="M1449" s="2">
        <f t="shared" si="573"/>
        <v>6.7412700552833826E-5</v>
      </c>
      <c r="N1449" s="1">
        <v>3237</v>
      </c>
      <c r="O1449" s="1">
        <v>11001</v>
      </c>
      <c r="P1449" s="1">
        <v>595</v>
      </c>
      <c r="AA1449" s="1">
        <v>1</v>
      </c>
      <c r="AG1449" s="7">
        <f>IF(Q1449&gt;0,RANK(Q1449,(N1449:P1449,Q1449:AE1449)),0)</f>
        <v>0</v>
      </c>
      <c r="AH1449" s="7">
        <f>IF(R1449&gt;0,RANK(R1449,(N1449:P1449,Q1449:AE1449)),0)</f>
        <v>0</v>
      </c>
      <c r="AI1449" s="7">
        <f>IF(T1449&gt;0,RANK(T1449,(N1449:P1449,Q1449:AE1449)),0)</f>
        <v>0</v>
      </c>
      <c r="AJ1449" s="7">
        <f>IF(S1449&gt;0,RANK(S1449,(N1449:P1449,Q1449:AE1449)),0)</f>
        <v>0</v>
      </c>
      <c r="AK1449" s="2">
        <f t="shared" si="574"/>
        <v>0</v>
      </c>
      <c r="AL1449" s="2">
        <f t="shared" si="575"/>
        <v>0</v>
      </c>
      <c r="AM1449" s="2">
        <f t="shared" si="576"/>
        <v>0</v>
      </c>
      <c r="AN1449" s="2">
        <f t="shared" si="577"/>
        <v>0</v>
      </c>
      <c r="AP1449" t="s">
        <v>2578</v>
      </c>
      <c r="AQ1449" t="s">
        <v>1336</v>
      </c>
      <c r="AT1449" s="104">
        <v>39</v>
      </c>
      <c r="AU1449" s="102">
        <v>107</v>
      </c>
      <c r="AV1449" s="108">
        <f t="shared" si="578"/>
        <v>39107</v>
      </c>
      <c r="AX1449" s="7" t="s">
        <v>538</v>
      </c>
    </row>
    <row r="1450" spans="1:50" hidden="1" outlineLevel="1">
      <c r="A1450" t="s">
        <v>1551</v>
      </c>
      <c r="B1450" t="s">
        <v>1336</v>
      </c>
      <c r="C1450" s="1">
        <f t="shared" si="568"/>
        <v>29582</v>
      </c>
      <c r="D1450" s="7">
        <f>RANK(N1450,(N1450:P1450,Q1450:AE1450))</f>
        <v>2</v>
      </c>
      <c r="E1450" s="7">
        <f>RANK(O1450,(N1450:P1450,Q1450:AE1450))</f>
        <v>1</v>
      </c>
      <c r="F1450" s="7">
        <f>IF(P1450&gt;0,RANK(P1450,(N1450:P1450,Q1450:AE1450)),0)</f>
        <v>3</v>
      </c>
      <c r="G1450" s="1">
        <f t="shared" si="569"/>
        <v>13446</v>
      </c>
      <c r="H1450" s="2">
        <f t="shared" si="579"/>
        <v>0.45453316205800826</v>
      </c>
      <c r="I1450" s="2"/>
      <c r="J1450" s="2">
        <f t="shared" si="570"/>
        <v>0.24667027246298426</v>
      </c>
      <c r="K1450" s="2">
        <f t="shared" si="571"/>
        <v>0.70120343452099254</v>
      </c>
      <c r="L1450" s="2">
        <f t="shared" si="572"/>
        <v>5.1754445270772768E-2</v>
      </c>
      <c r="M1450" s="2">
        <f t="shared" si="573"/>
        <v>3.718477452504601E-4</v>
      </c>
      <c r="N1450" s="1">
        <v>7297</v>
      </c>
      <c r="O1450" s="1">
        <v>20743</v>
      </c>
      <c r="P1450" s="1">
        <v>1531</v>
      </c>
      <c r="AA1450" s="1">
        <v>11</v>
      </c>
      <c r="AG1450" s="7">
        <f>IF(Q1450&gt;0,RANK(Q1450,(N1450:P1450,Q1450:AE1450)),0)</f>
        <v>0</v>
      </c>
      <c r="AH1450" s="7">
        <f>IF(R1450&gt;0,RANK(R1450,(N1450:P1450,Q1450:AE1450)),0)</f>
        <v>0</v>
      </c>
      <c r="AI1450" s="7">
        <f>IF(T1450&gt;0,RANK(T1450,(N1450:P1450,Q1450:AE1450)),0)</f>
        <v>0</v>
      </c>
      <c r="AJ1450" s="7">
        <f>IF(S1450&gt;0,RANK(S1450,(N1450:P1450,Q1450:AE1450)),0)</f>
        <v>0</v>
      </c>
      <c r="AK1450" s="2">
        <f t="shared" si="574"/>
        <v>0</v>
      </c>
      <c r="AL1450" s="2">
        <f t="shared" si="575"/>
        <v>0</v>
      </c>
      <c r="AM1450" s="2">
        <f t="shared" si="576"/>
        <v>0</v>
      </c>
      <c r="AN1450" s="2">
        <f t="shared" si="577"/>
        <v>0</v>
      </c>
      <c r="AP1450" t="s">
        <v>1551</v>
      </c>
      <c r="AQ1450" t="s">
        <v>1336</v>
      </c>
      <c r="AT1450" s="104">
        <v>39</v>
      </c>
      <c r="AU1450" s="102">
        <v>109</v>
      </c>
      <c r="AV1450" s="108">
        <f t="shared" si="578"/>
        <v>39109</v>
      </c>
      <c r="AX1450" s="7" t="s">
        <v>538</v>
      </c>
    </row>
    <row r="1451" spans="1:50" hidden="1" outlineLevel="1">
      <c r="A1451" t="s">
        <v>2020</v>
      </c>
      <c r="B1451" t="s">
        <v>1336</v>
      </c>
      <c r="C1451" s="1">
        <f t="shared" si="568"/>
        <v>5085</v>
      </c>
      <c r="D1451" s="7">
        <f>RANK(N1451,(N1451:P1451,Q1451:AE1451))</f>
        <v>2</v>
      </c>
      <c r="E1451" s="7">
        <f>RANK(O1451,(N1451:P1451,Q1451:AE1451))</f>
        <v>1</v>
      </c>
      <c r="F1451" s="7">
        <f>IF(P1451&gt;0,RANK(P1451,(N1451:P1451,Q1451:AE1451)),0)</f>
        <v>3</v>
      </c>
      <c r="G1451" s="1">
        <f t="shared" si="569"/>
        <v>61</v>
      </c>
      <c r="H1451" s="2">
        <f t="shared" si="579"/>
        <v>1.1996066863323501E-2</v>
      </c>
      <c r="I1451" s="2"/>
      <c r="J1451" s="2">
        <f t="shared" si="570"/>
        <v>0.47610619469026549</v>
      </c>
      <c r="K1451" s="2">
        <f t="shared" si="571"/>
        <v>0.48810226155358899</v>
      </c>
      <c r="L1451" s="2">
        <f t="shared" si="572"/>
        <v>3.5791543756145523E-2</v>
      </c>
      <c r="M1451" s="2">
        <f t="shared" si="573"/>
        <v>-6.9388939039072284E-18</v>
      </c>
      <c r="N1451" s="1">
        <v>2421</v>
      </c>
      <c r="O1451" s="1">
        <v>2482</v>
      </c>
      <c r="P1451" s="1">
        <v>182</v>
      </c>
      <c r="AA1451" s="1">
        <v>0</v>
      </c>
      <c r="AG1451" s="7">
        <f>IF(Q1451&gt;0,RANK(Q1451,(N1451:P1451,Q1451:AE1451)),0)</f>
        <v>0</v>
      </c>
      <c r="AH1451" s="7">
        <f>IF(R1451&gt;0,RANK(R1451,(N1451:P1451,Q1451:AE1451)),0)</f>
        <v>0</v>
      </c>
      <c r="AI1451" s="7">
        <f>IF(T1451&gt;0,RANK(T1451,(N1451:P1451,Q1451:AE1451)),0)</f>
        <v>0</v>
      </c>
      <c r="AJ1451" s="7">
        <f>IF(S1451&gt;0,RANK(S1451,(N1451:P1451,Q1451:AE1451)),0)</f>
        <v>0</v>
      </c>
      <c r="AK1451" s="2">
        <f t="shared" si="574"/>
        <v>0</v>
      </c>
      <c r="AL1451" s="2">
        <f t="shared" si="575"/>
        <v>0</v>
      </c>
      <c r="AM1451" s="2">
        <f t="shared" si="576"/>
        <v>0</v>
      </c>
      <c r="AN1451" s="2">
        <f t="shared" si="577"/>
        <v>0</v>
      </c>
      <c r="AP1451" t="s">
        <v>2020</v>
      </c>
      <c r="AQ1451" t="s">
        <v>1336</v>
      </c>
      <c r="AT1451" s="104">
        <v>39</v>
      </c>
      <c r="AU1451" s="102">
        <v>111</v>
      </c>
      <c r="AV1451" s="108">
        <f t="shared" si="578"/>
        <v>39111</v>
      </c>
      <c r="AX1451" s="7" t="s">
        <v>538</v>
      </c>
    </row>
    <row r="1452" spans="1:50" hidden="1" outlineLevel="1">
      <c r="A1452" t="s">
        <v>2776</v>
      </c>
      <c r="B1452" t="s">
        <v>1336</v>
      </c>
      <c r="C1452" s="1">
        <f t="shared" si="568"/>
        <v>161283</v>
      </c>
      <c r="D1452" s="7">
        <f>RANK(N1452,(N1452:P1452,Q1452:AE1452))</f>
        <v>2</v>
      </c>
      <c r="E1452" s="7">
        <f>RANK(O1452,(N1452:P1452,Q1452:AE1452))</f>
        <v>1</v>
      </c>
      <c r="F1452" s="7">
        <f>IF(P1452&gt;0,RANK(P1452,(N1452:P1452,Q1452:AE1452)),0)</f>
        <v>3</v>
      </c>
      <c r="G1452" s="1">
        <f t="shared" si="569"/>
        <v>36307</v>
      </c>
      <c r="H1452" s="2">
        <f t="shared" si="579"/>
        <v>0.22511362015835518</v>
      </c>
      <c r="I1452" s="2"/>
      <c r="J1452" s="2">
        <f t="shared" si="570"/>
        <v>0.36943757246578995</v>
      </c>
      <c r="K1452" s="2">
        <f t="shared" si="571"/>
        <v>0.59455119262414513</v>
      </c>
      <c r="L1452" s="2">
        <f t="shared" si="572"/>
        <v>3.5874828717223764E-2</v>
      </c>
      <c r="M1452" s="2">
        <f t="shared" si="573"/>
        <v>1.3640619284120692E-4</v>
      </c>
      <c r="N1452" s="1">
        <v>59584</v>
      </c>
      <c r="O1452" s="1">
        <v>95891</v>
      </c>
      <c r="P1452" s="1">
        <v>5786</v>
      </c>
      <c r="AA1452" s="1">
        <v>22</v>
      </c>
      <c r="AG1452" s="7">
        <f>IF(Q1452&gt;0,RANK(Q1452,(N1452:P1452,Q1452:AE1452)),0)</f>
        <v>0</v>
      </c>
      <c r="AH1452" s="7">
        <f>IF(R1452&gt;0,RANK(R1452,(N1452:P1452,Q1452:AE1452)),0)</f>
        <v>0</v>
      </c>
      <c r="AI1452" s="7">
        <f>IF(T1452&gt;0,RANK(T1452,(N1452:P1452,Q1452:AE1452)),0)</f>
        <v>0</v>
      </c>
      <c r="AJ1452" s="7">
        <f>IF(S1452&gt;0,RANK(S1452,(N1452:P1452,Q1452:AE1452)),0)</f>
        <v>0</v>
      </c>
      <c r="AK1452" s="2">
        <f t="shared" si="574"/>
        <v>0</v>
      </c>
      <c r="AL1452" s="2">
        <f t="shared" si="575"/>
        <v>0</v>
      </c>
      <c r="AM1452" s="2">
        <f t="shared" si="576"/>
        <v>0</v>
      </c>
      <c r="AN1452" s="2">
        <f t="shared" si="577"/>
        <v>0</v>
      </c>
      <c r="AP1452" t="s">
        <v>2776</v>
      </c>
      <c r="AQ1452" t="s">
        <v>1336</v>
      </c>
      <c r="AT1452" s="104">
        <v>39</v>
      </c>
      <c r="AU1452" s="102">
        <v>113</v>
      </c>
      <c r="AV1452" s="108">
        <f t="shared" si="578"/>
        <v>39113</v>
      </c>
      <c r="AX1452" s="7" t="s">
        <v>538</v>
      </c>
    </row>
    <row r="1453" spans="1:50" hidden="1" outlineLevel="1">
      <c r="A1453" t="s">
        <v>2348</v>
      </c>
      <c r="B1453" t="s">
        <v>1336</v>
      </c>
      <c r="C1453" s="1">
        <f t="shared" si="568"/>
        <v>4634</v>
      </c>
      <c r="D1453" s="7">
        <f>RANK(N1453,(N1453:P1453,Q1453:AE1453))</f>
        <v>2</v>
      </c>
      <c r="E1453" s="7">
        <f>RANK(O1453,(N1453:P1453,Q1453:AE1453))</f>
        <v>1</v>
      </c>
      <c r="F1453" s="7">
        <f>IF(P1453&gt;0,RANK(P1453,(N1453:P1453,Q1453:AE1453)),0)</f>
        <v>3</v>
      </c>
      <c r="G1453" s="1">
        <f t="shared" si="569"/>
        <v>1597</v>
      </c>
      <c r="H1453" s="2">
        <f t="shared" si="579"/>
        <v>0.34462667242123435</v>
      </c>
      <c r="I1453" s="2"/>
      <c r="J1453" s="2">
        <f t="shared" si="570"/>
        <v>0.29736728528269313</v>
      </c>
      <c r="K1453" s="2">
        <f t="shared" si="571"/>
        <v>0.64199395770392753</v>
      </c>
      <c r="L1453" s="2">
        <f t="shared" si="572"/>
        <v>6.0638757013379369E-2</v>
      </c>
      <c r="M1453" s="2">
        <f t="shared" si="573"/>
        <v>-8.3266726846886741E-17</v>
      </c>
      <c r="N1453" s="1">
        <v>1378</v>
      </c>
      <c r="O1453" s="1">
        <v>2975</v>
      </c>
      <c r="P1453" s="1">
        <v>281</v>
      </c>
      <c r="AA1453" s="1">
        <v>0</v>
      </c>
      <c r="AG1453" s="7">
        <f>IF(Q1453&gt;0,RANK(Q1453,(N1453:P1453,Q1453:AE1453)),0)</f>
        <v>0</v>
      </c>
      <c r="AH1453" s="7">
        <f>IF(R1453&gt;0,RANK(R1453,(N1453:P1453,Q1453:AE1453)),0)</f>
        <v>0</v>
      </c>
      <c r="AI1453" s="7">
        <f>IF(T1453&gt;0,RANK(T1453,(N1453:P1453,Q1453:AE1453)),0)</f>
        <v>0</v>
      </c>
      <c r="AJ1453" s="7">
        <f>IF(S1453&gt;0,RANK(S1453,(N1453:P1453,Q1453:AE1453)),0)</f>
        <v>0</v>
      </c>
      <c r="AK1453" s="2">
        <f t="shared" si="574"/>
        <v>0</v>
      </c>
      <c r="AL1453" s="2">
        <f t="shared" si="575"/>
        <v>0</v>
      </c>
      <c r="AM1453" s="2">
        <f t="shared" si="576"/>
        <v>0</v>
      </c>
      <c r="AN1453" s="2">
        <f t="shared" si="577"/>
        <v>0</v>
      </c>
      <c r="AP1453" t="s">
        <v>2348</v>
      </c>
      <c r="AQ1453" t="s">
        <v>1336</v>
      </c>
      <c r="AT1453" s="104">
        <v>39</v>
      </c>
      <c r="AU1453" s="102">
        <v>115</v>
      </c>
      <c r="AV1453" s="108">
        <f t="shared" si="578"/>
        <v>39115</v>
      </c>
      <c r="AX1453" s="7" t="s">
        <v>538</v>
      </c>
    </row>
    <row r="1454" spans="1:50" hidden="1" outlineLevel="1">
      <c r="A1454" t="s">
        <v>593</v>
      </c>
      <c r="B1454" t="s">
        <v>1336</v>
      </c>
      <c r="C1454" s="1">
        <f t="shared" si="568"/>
        <v>9573</v>
      </c>
      <c r="D1454" s="7">
        <f>RANK(N1454,(N1454:P1454,Q1454:AE1454))</f>
        <v>2</v>
      </c>
      <c r="E1454" s="7">
        <f>RANK(O1454,(N1454:P1454,Q1454:AE1454))</f>
        <v>1</v>
      </c>
      <c r="F1454" s="7">
        <f>IF(P1454&gt;0,RANK(P1454,(N1454:P1454,Q1454:AE1454)),0)</f>
        <v>3</v>
      </c>
      <c r="G1454" s="1">
        <f t="shared" si="569"/>
        <v>3294</v>
      </c>
      <c r="H1454" s="2">
        <f t="shared" si="579"/>
        <v>0.34409276089000312</v>
      </c>
      <c r="I1454" s="2"/>
      <c r="J1454" s="2">
        <f t="shared" si="570"/>
        <v>0.29238483234095897</v>
      </c>
      <c r="K1454" s="2">
        <f t="shared" si="571"/>
        <v>0.63647759323096209</v>
      </c>
      <c r="L1454" s="2">
        <f t="shared" si="572"/>
        <v>7.113757442807897E-2</v>
      </c>
      <c r="M1454" s="2">
        <f t="shared" si="573"/>
        <v>-8.3266726846886741E-17</v>
      </c>
      <c r="N1454" s="1">
        <v>2799</v>
      </c>
      <c r="O1454" s="1">
        <v>6093</v>
      </c>
      <c r="P1454" s="1">
        <v>681</v>
      </c>
      <c r="AA1454" s="1">
        <v>0</v>
      </c>
      <c r="AG1454" s="7">
        <f>IF(Q1454&gt;0,RANK(Q1454,(N1454:P1454,Q1454:AE1454)),0)</f>
        <v>0</v>
      </c>
      <c r="AH1454" s="7">
        <f>IF(R1454&gt;0,RANK(R1454,(N1454:P1454,Q1454:AE1454)),0)</f>
        <v>0</v>
      </c>
      <c r="AI1454" s="7">
        <f>IF(T1454&gt;0,RANK(T1454,(N1454:P1454,Q1454:AE1454)),0)</f>
        <v>0</v>
      </c>
      <c r="AJ1454" s="7">
        <f>IF(S1454&gt;0,RANK(S1454,(N1454:P1454,Q1454:AE1454)),0)</f>
        <v>0</v>
      </c>
      <c r="AK1454" s="2">
        <f t="shared" si="574"/>
        <v>0</v>
      </c>
      <c r="AL1454" s="2">
        <f t="shared" si="575"/>
        <v>0</v>
      </c>
      <c r="AM1454" s="2">
        <f t="shared" si="576"/>
        <v>0</v>
      </c>
      <c r="AN1454" s="2">
        <f t="shared" si="577"/>
        <v>0</v>
      </c>
      <c r="AP1454" t="s">
        <v>593</v>
      </c>
      <c r="AQ1454" t="s">
        <v>1336</v>
      </c>
      <c r="AT1454" s="104">
        <v>39</v>
      </c>
      <c r="AU1454" s="102">
        <v>117</v>
      </c>
      <c r="AV1454" s="108">
        <f t="shared" si="578"/>
        <v>39117</v>
      </c>
      <c r="AX1454" s="7" t="s">
        <v>538</v>
      </c>
    </row>
    <row r="1455" spans="1:50" hidden="1" outlineLevel="1">
      <c r="A1455" t="s">
        <v>2117</v>
      </c>
      <c r="B1455" t="s">
        <v>1336</v>
      </c>
      <c r="C1455" s="1">
        <f t="shared" si="568"/>
        <v>22433</v>
      </c>
      <c r="D1455" s="7">
        <f>RANK(N1455,(N1455:P1455,Q1455:AE1455))</f>
        <v>2</v>
      </c>
      <c r="E1455" s="7">
        <f>RANK(O1455,(N1455:P1455,Q1455:AE1455))</f>
        <v>1</v>
      </c>
      <c r="F1455" s="7">
        <f>IF(P1455&gt;0,RANK(P1455,(N1455:P1455,Q1455:AE1455)),0)</f>
        <v>3</v>
      </c>
      <c r="G1455" s="1">
        <f t="shared" si="569"/>
        <v>8711</v>
      </c>
      <c r="H1455" s="2">
        <f t="shared" si="579"/>
        <v>0.388311861989034</v>
      </c>
      <c r="I1455" s="2"/>
      <c r="J1455" s="2">
        <f t="shared" si="570"/>
        <v>0.27990014710471178</v>
      </c>
      <c r="K1455" s="2">
        <f t="shared" si="571"/>
        <v>0.66821200909374578</v>
      </c>
      <c r="L1455" s="2">
        <f t="shared" si="572"/>
        <v>5.1798689430749341E-2</v>
      </c>
      <c r="M1455" s="2">
        <f t="shared" si="573"/>
        <v>8.9154370793091686E-5</v>
      </c>
      <c r="N1455" s="1">
        <v>6279</v>
      </c>
      <c r="O1455" s="1">
        <v>14990</v>
      </c>
      <c r="P1455" s="1">
        <v>1162</v>
      </c>
      <c r="AA1455" s="1">
        <v>2</v>
      </c>
      <c r="AG1455" s="7">
        <f>IF(Q1455&gt;0,RANK(Q1455,(N1455:P1455,Q1455:AE1455)),0)</f>
        <v>0</v>
      </c>
      <c r="AH1455" s="7">
        <f>IF(R1455&gt;0,RANK(R1455,(N1455:P1455,Q1455:AE1455)),0)</f>
        <v>0</v>
      </c>
      <c r="AI1455" s="7">
        <f>IF(T1455&gt;0,RANK(T1455,(N1455:P1455,Q1455:AE1455)),0)</f>
        <v>0</v>
      </c>
      <c r="AJ1455" s="7">
        <f>IF(S1455&gt;0,RANK(S1455,(N1455:P1455,Q1455:AE1455)),0)</f>
        <v>0</v>
      </c>
      <c r="AK1455" s="2">
        <f t="shared" si="574"/>
        <v>0</v>
      </c>
      <c r="AL1455" s="2">
        <f t="shared" si="575"/>
        <v>0</v>
      </c>
      <c r="AM1455" s="2">
        <f t="shared" si="576"/>
        <v>0</v>
      </c>
      <c r="AN1455" s="2">
        <f t="shared" si="577"/>
        <v>0</v>
      </c>
      <c r="AP1455" t="s">
        <v>2117</v>
      </c>
      <c r="AQ1455" t="s">
        <v>1336</v>
      </c>
      <c r="AT1455" s="104">
        <v>39</v>
      </c>
      <c r="AU1455" s="102">
        <v>119</v>
      </c>
      <c r="AV1455" s="108">
        <f t="shared" si="578"/>
        <v>39119</v>
      </c>
      <c r="AX1455" s="7" t="s">
        <v>538</v>
      </c>
    </row>
    <row r="1456" spans="1:50" hidden="1" outlineLevel="1">
      <c r="A1456" t="s">
        <v>1467</v>
      </c>
      <c r="B1456" t="s">
        <v>1336</v>
      </c>
      <c r="C1456" s="1">
        <f t="shared" si="568"/>
        <v>4283</v>
      </c>
      <c r="D1456" s="7">
        <f>RANK(N1456,(N1456:P1456,Q1456:AE1456))</f>
        <v>2</v>
      </c>
      <c r="E1456" s="7">
        <f>RANK(O1456,(N1456:P1456,Q1456:AE1456))</f>
        <v>1</v>
      </c>
      <c r="F1456" s="7">
        <f>IF(P1456&gt;0,RANK(P1456,(N1456:P1456,Q1456:AE1456)),0)</f>
        <v>3</v>
      </c>
      <c r="G1456" s="1">
        <f t="shared" si="569"/>
        <v>810</v>
      </c>
      <c r="H1456" s="2">
        <f t="shared" si="579"/>
        <v>0.18911977585804343</v>
      </c>
      <c r="I1456" s="2"/>
      <c r="J1456" s="2">
        <f t="shared" si="570"/>
        <v>0.38010740135419097</v>
      </c>
      <c r="K1456" s="2">
        <f t="shared" si="571"/>
        <v>0.56922717721223437</v>
      </c>
      <c r="L1456" s="2">
        <f t="shared" si="572"/>
        <v>5.0665421433574595E-2</v>
      </c>
      <c r="M1456" s="2">
        <f t="shared" si="573"/>
        <v>6.9388939039072284E-17</v>
      </c>
      <c r="N1456" s="1">
        <v>1628</v>
      </c>
      <c r="O1456" s="1">
        <v>2438</v>
      </c>
      <c r="P1456" s="1">
        <v>217</v>
      </c>
      <c r="AA1456" s="1">
        <v>0</v>
      </c>
      <c r="AG1456" s="7">
        <f>IF(Q1456&gt;0,RANK(Q1456,(N1456:P1456,Q1456:AE1456)),0)</f>
        <v>0</v>
      </c>
      <c r="AH1456" s="7">
        <f>IF(R1456&gt;0,RANK(R1456,(N1456:P1456,Q1456:AE1456)),0)</f>
        <v>0</v>
      </c>
      <c r="AI1456" s="7">
        <f>IF(T1456&gt;0,RANK(T1456,(N1456:P1456,Q1456:AE1456)),0)</f>
        <v>0</v>
      </c>
      <c r="AJ1456" s="7">
        <f>IF(S1456&gt;0,RANK(S1456,(N1456:P1456,Q1456:AE1456)),0)</f>
        <v>0</v>
      </c>
      <c r="AK1456" s="2">
        <f t="shared" si="574"/>
        <v>0</v>
      </c>
      <c r="AL1456" s="2">
        <f t="shared" si="575"/>
        <v>0</v>
      </c>
      <c r="AM1456" s="2">
        <f t="shared" si="576"/>
        <v>0</v>
      </c>
      <c r="AN1456" s="2">
        <f t="shared" si="577"/>
        <v>0</v>
      </c>
      <c r="AP1456" t="s">
        <v>1467</v>
      </c>
      <c r="AQ1456" t="s">
        <v>1336</v>
      </c>
      <c r="AT1456" s="104">
        <v>39</v>
      </c>
      <c r="AU1456" s="102">
        <v>121</v>
      </c>
      <c r="AV1456" s="108">
        <f t="shared" si="578"/>
        <v>39121</v>
      </c>
      <c r="AX1456" s="7" t="s">
        <v>538</v>
      </c>
    </row>
    <row r="1457" spans="1:50" hidden="1" outlineLevel="1">
      <c r="A1457" t="s">
        <v>2250</v>
      </c>
      <c r="B1457" t="s">
        <v>1336</v>
      </c>
      <c r="C1457" s="1">
        <f t="shared" si="568"/>
        <v>14971</v>
      </c>
      <c r="D1457" s="7">
        <f>RANK(N1457,(N1457:P1457,Q1457:AE1457))</f>
        <v>2</v>
      </c>
      <c r="E1457" s="7">
        <f>RANK(O1457,(N1457:P1457,Q1457:AE1457))</f>
        <v>1</v>
      </c>
      <c r="F1457" s="7">
        <f>IF(P1457&gt;0,RANK(P1457,(N1457:P1457,Q1457:AE1457)),0)</f>
        <v>3</v>
      </c>
      <c r="G1457" s="1">
        <f t="shared" si="569"/>
        <v>4355</v>
      </c>
      <c r="H1457" s="2">
        <f t="shared" si="579"/>
        <v>0.29089573174804623</v>
      </c>
      <c r="I1457" s="2"/>
      <c r="J1457" s="2">
        <f t="shared" si="570"/>
        <v>0.33885511989847039</v>
      </c>
      <c r="K1457" s="2">
        <f t="shared" si="571"/>
        <v>0.62975085164651656</v>
      </c>
      <c r="L1457" s="2">
        <f t="shared" si="572"/>
        <v>3.1327232649789594E-2</v>
      </c>
      <c r="M1457" s="2">
        <f t="shared" si="573"/>
        <v>6.6795805223451854E-5</v>
      </c>
      <c r="N1457" s="1">
        <v>5073</v>
      </c>
      <c r="O1457" s="1">
        <v>9428</v>
      </c>
      <c r="P1457" s="1">
        <v>469</v>
      </c>
      <c r="AA1457" s="1">
        <v>1</v>
      </c>
      <c r="AG1457" s="7">
        <f>IF(Q1457&gt;0,RANK(Q1457,(N1457:P1457,Q1457:AE1457)),0)</f>
        <v>0</v>
      </c>
      <c r="AH1457" s="7">
        <f>IF(R1457&gt;0,RANK(R1457,(N1457:P1457,Q1457:AE1457)),0)</f>
        <v>0</v>
      </c>
      <c r="AI1457" s="7">
        <f>IF(T1457&gt;0,RANK(T1457,(N1457:P1457,Q1457:AE1457)),0)</f>
        <v>0</v>
      </c>
      <c r="AJ1457" s="7">
        <f>IF(S1457&gt;0,RANK(S1457,(N1457:P1457,Q1457:AE1457)),0)</f>
        <v>0</v>
      </c>
      <c r="AK1457" s="2">
        <f t="shared" si="574"/>
        <v>0</v>
      </c>
      <c r="AL1457" s="2">
        <f t="shared" si="575"/>
        <v>0</v>
      </c>
      <c r="AM1457" s="2">
        <f t="shared" si="576"/>
        <v>0</v>
      </c>
      <c r="AN1457" s="2">
        <f t="shared" si="577"/>
        <v>0</v>
      </c>
      <c r="AP1457" t="s">
        <v>2250</v>
      </c>
      <c r="AQ1457" t="s">
        <v>1336</v>
      </c>
      <c r="AT1457" s="104">
        <v>39</v>
      </c>
      <c r="AU1457" s="102">
        <v>123</v>
      </c>
      <c r="AV1457" s="108">
        <f t="shared" si="578"/>
        <v>39123</v>
      </c>
      <c r="AX1457" s="7" t="s">
        <v>538</v>
      </c>
    </row>
    <row r="1458" spans="1:50" hidden="1" outlineLevel="1">
      <c r="A1458" t="s">
        <v>1474</v>
      </c>
      <c r="B1458" t="s">
        <v>1336</v>
      </c>
      <c r="C1458" s="1">
        <f t="shared" si="568"/>
        <v>6167</v>
      </c>
      <c r="D1458" s="7">
        <f>RANK(N1458,(N1458:P1458,Q1458:AE1458))</f>
        <v>2</v>
      </c>
      <c r="E1458" s="7">
        <f>RANK(O1458,(N1458:P1458,Q1458:AE1458))</f>
        <v>1</v>
      </c>
      <c r="F1458" s="7">
        <f>IF(P1458&gt;0,RANK(P1458,(N1458:P1458,Q1458:AE1458)),0)</f>
        <v>3</v>
      </c>
      <c r="G1458" s="1">
        <f t="shared" si="569"/>
        <v>2033</v>
      </c>
      <c r="H1458" s="2">
        <f t="shared" si="579"/>
        <v>0.32965785633209016</v>
      </c>
      <c r="I1458" s="2"/>
      <c r="J1458" s="2">
        <f t="shared" si="570"/>
        <v>0.31441543700340524</v>
      </c>
      <c r="K1458" s="2">
        <f t="shared" si="571"/>
        <v>0.64407329333549534</v>
      </c>
      <c r="L1458" s="2">
        <f t="shared" si="572"/>
        <v>4.1511269661099401E-2</v>
      </c>
      <c r="M1458" s="2">
        <f t="shared" si="573"/>
        <v>1.3877787807814457E-17</v>
      </c>
      <c r="N1458" s="1">
        <v>1939</v>
      </c>
      <c r="O1458" s="1">
        <v>3972</v>
      </c>
      <c r="P1458" s="1">
        <v>256</v>
      </c>
      <c r="AA1458" s="1">
        <v>0</v>
      </c>
      <c r="AG1458" s="7">
        <f>IF(Q1458&gt;0,RANK(Q1458,(N1458:P1458,Q1458:AE1458)),0)</f>
        <v>0</v>
      </c>
      <c r="AH1458" s="7">
        <f>IF(R1458&gt;0,RANK(R1458,(N1458:P1458,Q1458:AE1458)),0)</f>
        <v>0</v>
      </c>
      <c r="AI1458" s="7">
        <f>IF(T1458&gt;0,RANK(T1458,(N1458:P1458,Q1458:AE1458)),0)</f>
        <v>0</v>
      </c>
      <c r="AJ1458" s="7">
        <f>IF(S1458&gt;0,RANK(S1458,(N1458:P1458,Q1458:AE1458)),0)</f>
        <v>0</v>
      </c>
      <c r="AK1458" s="2">
        <f t="shared" si="574"/>
        <v>0</v>
      </c>
      <c r="AL1458" s="2">
        <f t="shared" si="575"/>
        <v>0</v>
      </c>
      <c r="AM1458" s="2">
        <f t="shared" si="576"/>
        <v>0</v>
      </c>
      <c r="AN1458" s="2">
        <f t="shared" si="577"/>
        <v>0</v>
      </c>
      <c r="AP1458" t="s">
        <v>1474</v>
      </c>
      <c r="AQ1458" t="s">
        <v>1336</v>
      </c>
      <c r="AT1458" s="104">
        <v>39</v>
      </c>
      <c r="AU1458" s="102">
        <v>125</v>
      </c>
      <c r="AV1458" s="108">
        <f t="shared" si="578"/>
        <v>39125</v>
      </c>
      <c r="AX1458" s="7" t="s">
        <v>538</v>
      </c>
    </row>
    <row r="1459" spans="1:50" hidden="1" outlineLevel="1">
      <c r="A1459" t="s">
        <v>889</v>
      </c>
      <c r="B1459" t="s">
        <v>1336</v>
      </c>
      <c r="C1459" s="1">
        <f t="shared" si="568"/>
        <v>9064</v>
      </c>
      <c r="D1459" s="7">
        <f>RANK(N1459,(N1459:P1459,Q1459:AE1459))</f>
        <v>2</v>
      </c>
      <c r="E1459" s="7">
        <f>RANK(O1459,(N1459:P1459,Q1459:AE1459))</f>
        <v>1</v>
      </c>
      <c r="F1459" s="7">
        <f>IF(P1459&gt;0,RANK(P1459,(N1459:P1459,Q1459:AE1459)),0)</f>
        <v>3</v>
      </c>
      <c r="G1459" s="1">
        <f t="shared" si="569"/>
        <v>1680</v>
      </c>
      <c r="H1459" s="2">
        <f t="shared" si="579"/>
        <v>0.18534863195057369</v>
      </c>
      <c r="I1459" s="2"/>
      <c r="J1459" s="2">
        <f t="shared" si="570"/>
        <v>0.37753751103265665</v>
      </c>
      <c r="K1459" s="2">
        <f t="shared" si="571"/>
        <v>0.56288614298323036</v>
      </c>
      <c r="L1459" s="2">
        <f t="shared" si="572"/>
        <v>5.9576345984112974E-2</v>
      </c>
      <c r="M1459" s="2">
        <f t="shared" si="573"/>
        <v>1.3877787807814457E-17</v>
      </c>
      <c r="N1459" s="1">
        <v>3422</v>
      </c>
      <c r="O1459" s="1">
        <v>5102</v>
      </c>
      <c r="P1459" s="1">
        <v>540</v>
      </c>
      <c r="AA1459" s="1">
        <v>0</v>
      </c>
      <c r="AG1459" s="7">
        <f>IF(Q1459&gt;0,RANK(Q1459,(N1459:P1459,Q1459:AE1459)),0)</f>
        <v>0</v>
      </c>
      <c r="AH1459" s="7">
        <f>IF(R1459&gt;0,RANK(R1459,(N1459:P1459,Q1459:AE1459)),0)</f>
        <v>0</v>
      </c>
      <c r="AI1459" s="7">
        <f>IF(T1459&gt;0,RANK(T1459,(N1459:P1459,Q1459:AE1459)),0)</f>
        <v>0</v>
      </c>
      <c r="AJ1459" s="7">
        <f>IF(S1459&gt;0,RANK(S1459,(N1459:P1459,Q1459:AE1459)),0)</f>
        <v>0</v>
      </c>
      <c r="AK1459" s="2">
        <f t="shared" si="574"/>
        <v>0</v>
      </c>
      <c r="AL1459" s="2">
        <f t="shared" si="575"/>
        <v>0</v>
      </c>
      <c r="AM1459" s="2">
        <f t="shared" si="576"/>
        <v>0</v>
      </c>
      <c r="AN1459" s="2">
        <f t="shared" si="577"/>
        <v>0</v>
      </c>
      <c r="AP1459" t="s">
        <v>889</v>
      </c>
      <c r="AQ1459" t="s">
        <v>1336</v>
      </c>
      <c r="AT1459" s="104">
        <v>39</v>
      </c>
      <c r="AU1459" s="102">
        <v>127</v>
      </c>
      <c r="AV1459" s="108">
        <f t="shared" si="578"/>
        <v>39127</v>
      </c>
      <c r="AX1459" s="7" t="s">
        <v>538</v>
      </c>
    </row>
    <row r="1460" spans="1:50" hidden="1" outlineLevel="1">
      <c r="A1460" t="s">
        <v>2645</v>
      </c>
      <c r="B1460" t="s">
        <v>1336</v>
      </c>
      <c r="C1460" s="1">
        <f t="shared" ref="C1460:C1484" si="580">SUM(N1460:AE1460)</f>
        <v>11883</v>
      </c>
      <c r="D1460" s="7">
        <f>RANK(N1460,(N1460:P1460,Q1460:AE1460))</f>
        <v>2</v>
      </c>
      <c r="E1460" s="7">
        <f>RANK(O1460,(N1460:P1460,Q1460:AE1460))</f>
        <v>1</v>
      </c>
      <c r="F1460" s="7">
        <f>IF(P1460&gt;0,RANK(P1460,(N1460:P1460,Q1460:AE1460)),0)</f>
        <v>3</v>
      </c>
      <c r="G1460" s="1">
        <f t="shared" ref="G1460:G1484" si="581">MAX(N1460:P1460)-LARGE(N1460:P1460,2)</f>
        <v>3657</v>
      </c>
      <c r="H1460" s="2">
        <f t="shared" si="579"/>
        <v>0.30775056803837414</v>
      </c>
      <c r="I1460" s="2"/>
      <c r="J1460" s="2">
        <f t="shared" ref="J1460:J1484" si="582">IF($C1460=0,"-",N1460/$C1460)</f>
        <v>0.31768072035681227</v>
      </c>
      <c r="K1460" s="2">
        <f t="shared" ref="K1460:K1484" si="583">IF($C1460=0,"-",O1460/$C1460)</f>
        <v>0.62543128839518636</v>
      </c>
      <c r="L1460" s="2">
        <f t="shared" ref="L1460:L1484" si="584">IF($C1460=0,"-",P1460/$C1460)</f>
        <v>5.6887991248001347E-2</v>
      </c>
      <c r="M1460" s="2">
        <f t="shared" ref="M1460:M1484" si="585">IF(C1460=0,"-",(1-J1460-K1460-L1460))</f>
        <v>2.0816681711721685E-17</v>
      </c>
      <c r="N1460" s="1">
        <v>3775</v>
      </c>
      <c r="O1460" s="1">
        <v>7432</v>
      </c>
      <c r="P1460" s="1">
        <v>676</v>
      </c>
      <c r="AA1460" s="1">
        <v>0</v>
      </c>
      <c r="AG1460" s="7">
        <f>IF(Q1460&gt;0,RANK(Q1460,(N1460:P1460,Q1460:AE1460)),0)</f>
        <v>0</v>
      </c>
      <c r="AH1460" s="7">
        <f>IF(R1460&gt;0,RANK(R1460,(N1460:P1460,Q1460:AE1460)),0)</f>
        <v>0</v>
      </c>
      <c r="AI1460" s="7">
        <f>IF(T1460&gt;0,RANK(T1460,(N1460:P1460,Q1460:AE1460)),0)</f>
        <v>0</v>
      </c>
      <c r="AJ1460" s="7">
        <f>IF(S1460&gt;0,RANK(S1460,(N1460:P1460,Q1460:AE1460)),0)</f>
        <v>0</v>
      </c>
      <c r="AK1460" s="2">
        <f t="shared" ref="AK1460:AK1484" si="586">IF($C1460=0,"-",Q1460/$C1460)</f>
        <v>0</v>
      </c>
      <c r="AL1460" s="2">
        <f t="shared" ref="AL1460:AL1484" si="587">IF($C1460=0,"-",R1460/$C1460)</f>
        <v>0</v>
      </c>
      <c r="AM1460" s="2">
        <f t="shared" ref="AM1460:AM1484" si="588">IF($C1460=0,"-",T1460/$C1460)</f>
        <v>0</v>
      </c>
      <c r="AN1460" s="2">
        <f t="shared" ref="AN1460:AN1484" si="589">IF($C1460=0,"-",S1460/$C1460)</f>
        <v>0</v>
      </c>
      <c r="AP1460" t="s">
        <v>2645</v>
      </c>
      <c r="AQ1460" t="s">
        <v>1336</v>
      </c>
      <c r="AT1460" s="104">
        <v>39</v>
      </c>
      <c r="AU1460" s="102">
        <v>129</v>
      </c>
      <c r="AV1460" s="108">
        <f t="shared" ref="AV1460:AV1483" si="590">AT1460*1000+AU1460</f>
        <v>39129</v>
      </c>
      <c r="AX1460" s="7" t="s">
        <v>538</v>
      </c>
    </row>
    <row r="1461" spans="1:50" hidden="1" outlineLevel="1">
      <c r="A1461" t="s">
        <v>1495</v>
      </c>
      <c r="B1461" t="s">
        <v>1336</v>
      </c>
      <c r="C1461" s="1">
        <f t="shared" si="580"/>
        <v>7707</v>
      </c>
      <c r="D1461" s="7">
        <f>RANK(N1461,(N1461:P1461,Q1461:AE1461))</f>
        <v>2</v>
      </c>
      <c r="E1461" s="7">
        <f>RANK(O1461,(N1461:P1461,Q1461:AE1461))</f>
        <v>1</v>
      </c>
      <c r="F1461" s="7">
        <f>IF(P1461&gt;0,RANK(P1461,(N1461:P1461,Q1461:AE1461)),0)</f>
        <v>3</v>
      </c>
      <c r="G1461" s="1">
        <f t="shared" si="581"/>
        <v>669</v>
      </c>
      <c r="H1461" s="2">
        <f t="shared" si="579"/>
        <v>8.6804203970416507E-2</v>
      </c>
      <c r="I1461" s="2"/>
      <c r="J1461" s="2">
        <f t="shared" si="582"/>
        <v>0.43817308939924743</v>
      </c>
      <c r="K1461" s="2">
        <f t="shared" si="583"/>
        <v>0.52497729336966392</v>
      </c>
      <c r="L1461" s="2">
        <f t="shared" si="584"/>
        <v>3.6849617231088622E-2</v>
      </c>
      <c r="M1461" s="2">
        <f t="shared" si="585"/>
        <v>-2.7755575615628914E-17</v>
      </c>
      <c r="N1461" s="1">
        <v>3377</v>
      </c>
      <c r="O1461" s="1">
        <v>4046</v>
      </c>
      <c r="P1461" s="1">
        <v>284</v>
      </c>
      <c r="AA1461" s="1">
        <v>0</v>
      </c>
      <c r="AG1461" s="7">
        <f>IF(Q1461&gt;0,RANK(Q1461,(N1461:P1461,Q1461:AE1461)),0)</f>
        <v>0</v>
      </c>
      <c r="AH1461" s="7">
        <f>IF(R1461&gt;0,RANK(R1461,(N1461:P1461,Q1461:AE1461)),0)</f>
        <v>0</v>
      </c>
      <c r="AI1461" s="7">
        <f>IF(T1461&gt;0,RANK(T1461,(N1461:P1461,Q1461:AE1461)),0)</f>
        <v>0</v>
      </c>
      <c r="AJ1461" s="7">
        <f>IF(S1461&gt;0,RANK(S1461,(N1461:P1461,Q1461:AE1461)),0)</f>
        <v>0</v>
      </c>
      <c r="AK1461" s="2">
        <f t="shared" si="586"/>
        <v>0</v>
      </c>
      <c r="AL1461" s="2">
        <f t="shared" si="587"/>
        <v>0</v>
      </c>
      <c r="AM1461" s="2">
        <f t="shared" si="588"/>
        <v>0</v>
      </c>
      <c r="AN1461" s="2">
        <f t="shared" si="589"/>
        <v>0</v>
      </c>
      <c r="AP1461" t="s">
        <v>1495</v>
      </c>
      <c r="AQ1461" t="s">
        <v>1336</v>
      </c>
      <c r="AT1461" s="104">
        <v>39</v>
      </c>
      <c r="AU1461" s="102">
        <v>131</v>
      </c>
      <c r="AV1461" s="108">
        <f t="shared" si="590"/>
        <v>39131</v>
      </c>
      <c r="AX1461" s="7" t="s">
        <v>538</v>
      </c>
    </row>
    <row r="1462" spans="1:50" hidden="1" outlineLevel="1">
      <c r="A1462" t="s">
        <v>1573</v>
      </c>
      <c r="B1462" t="s">
        <v>1336</v>
      </c>
      <c r="C1462" s="1">
        <f t="shared" si="580"/>
        <v>41530</v>
      </c>
      <c r="D1462" s="7">
        <f>RANK(N1462,(N1462:P1462,Q1462:AE1462))</f>
        <v>2</v>
      </c>
      <c r="E1462" s="7">
        <f>RANK(O1462,(N1462:P1462,Q1462:AE1462))</f>
        <v>1</v>
      </c>
      <c r="F1462" s="7">
        <f>IF(P1462&gt;0,RANK(P1462,(N1462:P1462,Q1462:AE1462)),0)</f>
        <v>3</v>
      </c>
      <c r="G1462" s="1">
        <f t="shared" si="581"/>
        <v>179</v>
      </c>
      <c r="H1462" s="2">
        <f t="shared" si="579"/>
        <v>4.3101372501805927E-3</v>
      </c>
      <c r="I1462" s="2"/>
      <c r="J1462" s="2">
        <f t="shared" si="582"/>
        <v>0.47454851914278834</v>
      </c>
      <c r="K1462" s="2">
        <f t="shared" si="583"/>
        <v>0.47885865639296893</v>
      </c>
      <c r="L1462" s="2">
        <f t="shared" si="584"/>
        <v>4.6544666506140142E-2</v>
      </c>
      <c r="M1462" s="2">
        <f t="shared" si="585"/>
        <v>4.8157958102645892E-5</v>
      </c>
      <c r="N1462" s="1">
        <v>19708</v>
      </c>
      <c r="O1462" s="1">
        <v>19887</v>
      </c>
      <c r="P1462" s="1">
        <v>1933</v>
      </c>
      <c r="AA1462" s="1">
        <v>2</v>
      </c>
      <c r="AG1462" s="7">
        <f>IF(Q1462&gt;0,RANK(Q1462,(N1462:P1462,Q1462:AE1462)),0)</f>
        <v>0</v>
      </c>
      <c r="AH1462" s="7">
        <f>IF(R1462&gt;0,RANK(R1462,(N1462:P1462,Q1462:AE1462)),0)</f>
        <v>0</v>
      </c>
      <c r="AI1462" s="7">
        <f>IF(T1462&gt;0,RANK(T1462,(N1462:P1462,Q1462:AE1462)),0)</f>
        <v>0</v>
      </c>
      <c r="AJ1462" s="7">
        <f>IF(S1462&gt;0,RANK(S1462,(N1462:P1462,Q1462:AE1462)),0)</f>
        <v>0</v>
      </c>
      <c r="AK1462" s="2">
        <f t="shared" si="586"/>
        <v>0</v>
      </c>
      <c r="AL1462" s="2">
        <f t="shared" si="587"/>
        <v>0</v>
      </c>
      <c r="AM1462" s="2">
        <f t="shared" si="588"/>
        <v>0</v>
      </c>
      <c r="AN1462" s="2">
        <f t="shared" si="589"/>
        <v>0</v>
      </c>
      <c r="AP1462" t="s">
        <v>1573</v>
      </c>
      <c r="AQ1462" t="s">
        <v>1336</v>
      </c>
      <c r="AT1462" s="104">
        <v>39</v>
      </c>
      <c r="AU1462" s="102">
        <v>133</v>
      </c>
      <c r="AV1462" s="108">
        <f t="shared" si="590"/>
        <v>39133</v>
      </c>
      <c r="AX1462" s="7" t="s">
        <v>538</v>
      </c>
    </row>
    <row r="1463" spans="1:50" hidden="1" outlineLevel="1">
      <c r="A1463" t="s">
        <v>1074</v>
      </c>
      <c r="B1463" t="s">
        <v>1336</v>
      </c>
      <c r="C1463" s="1">
        <f t="shared" si="580"/>
        <v>11646</v>
      </c>
      <c r="D1463" s="7">
        <f>RANK(N1463,(N1463:P1463,Q1463:AE1463))</f>
        <v>2</v>
      </c>
      <c r="E1463" s="7">
        <f>RANK(O1463,(N1463:P1463,Q1463:AE1463))</f>
        <v>1</v>
      </c>
      <c r="F1463" s="7">
        <f>IF(P1463&gt;0,RANK(P1463,(N1463:P1463,Q1463:AE1463)),0)</f>
        <v>3</v>
      </c>
      <c r="G1463" s="1">
        <f t="shared" si="581"/>
        <v>4720</v>
      </c>
      <c r="H1463" s="2">
        <f t="shared" si="579"/>
        <v>0.40528936974068347</v>
      </c>
      <c r="I1463" s="2"/>
      <c r="J1463" s="2">
        <f t="shared" si="582"/>
        <v>0.26721621157478964</v>
      </c>
      <c r="K1463" s="2">
        <f t="shared" si="583"/>
        <v>0.67250558131547311</v>
      </c>
      <c r="L1463" s="2">
        <f t="shared" si="584"/>
        <v>6.0106474325948824E-2</v>
      </c>
      <c r="M1463" s="2">
        <f t="shared" si="585"/>
        <v>1.7173278378847939E-4</v>
      </c>
      <c r="N1463" s="1">
        <v>3112</v>
      </c>
      <c r="O1463" s="1">
        <v>7832</v>
      </c>
      <c r="P1463" s="1">
        <v>700</v>
      </c>
      <c r="AA1463" s="1">
        <v>2</v>
      </c>
      <c r="AG1463" s="7">
        <f>IF(Q1463&gt;0,RANK(Q1463,(N1463:P1463,Q1463:AE1463)),0)</f>
        <v>0</v>
      </c>
      <c r="AH1463" s="7">
        <f>IF(R1463&gt;0,RANK(R1463,(N1463:P1463,Q1463:AE1463)),0)</f>
        <v>0</v>
      </c>
      <c r="AI1463" s="7">
        <f>IF(T1463&gt;0,RANK(T1463,(N1463:P1463,Q1463:AE1463)),0)</f>
        <v>0</v>
      </c>
      <c r="AJ1463" s="7">
        <f>IF(S1463&gt;0,RANK(S1463,(N1463:P1463,Q1463:AE1463)),0)</f>
        <v>0</v>
      </c>
      <c r="AK1463" s="2">
        <f t="shared" si="586"/>
        <v>0</v>
      </c>
      <c r="AL1463" s="2">
        <f t="shared" si="587"/>
        <v>0</v>
      </c>
      <c r="AM1463" s="2">
        <f t="shared" si="588"/>
        <v>0</v>
      </c>
      <c r="AN1463" s="2">
        <f t="shared" si="589"/>
        <v>0</v>
      </c>
      <c r="AP1463" t="s">
        <v>1074</v>
      </c>
      <c r="AQ1463" t="s">
        <v>1336</v>
      </c>
      <c r="AT1463" s="104">
        <v>39</v>
      </c>
      <c r="AU1463" s="102">
        <v>135</v>
      </c>
      <c r="AV1463" s="108">
        <f t="shared" si="590"/>
        <v>39135</v>
      </c>
      <c r="AX1463" s="7" t="s">
        <v>538</v>
      </c>
    </row>
    <row r="1464" spans="1:50" hidden="1" outlineLevel="1">
      <c r="A1464" t="s">
        <v>1580</v>
      </c>
      <c r="B1464" t="s">
        <v>1336</v>
      </c>
      <c r="C1464" s="1">
        <f t="shared" si="580"/>
        <v>12323</v>
      </c>
      <c r="D1464" s="7">
        <f>RANK(N1464,(N1464:P1464,Q1464:AE1464))</f>
        <v>2</v>
      </c>
      <c r="E1464" s="7">
        <f>RANK(O1464,(N1464:P1464,Q1464:AE1464))</f>
        <v>1</v>
      </c>
      <c r="F1464" s="7">
        <f>IF(P1464&gt;0,RANK(P1464,(N1464:P1464,Q1464:AE1464)),0)</f>
        <v>3</v>
      </c>
      <c r="G1464" s="1">
        <f t="shared" si="581"/>
        <v>5482</v>
      </c>
      <c r="H1464" s="2">
        <f t="shared" si="579"/>
        <v>0.44485920636208715</v>
      </c>
      <c r="I1464" s="2"/>
      <c r="J1464" s="2">
        <f t="shared" si="582"/>
        <v>0.25237361032216182</v>
      </c>
      <c r="K1464" s="2">
        <f t="shared" si="583"/>
        <v>0.69723281668424897</v>
      </c>
      <c r="L1464" s="2">
        <f t="shared" si="584"/>
        <v>5.0312423922746083E-2</v>
      </c>
      <c r="M1464" s="2">
        <f t="shared" si="585"/>
        <v>8.1149070843070104E-5</v>
      </c>
      <c r="N1464" s="1">
        <v>3110</v>
      </c>
      <c r="O1464" s="1">
        <v>8592</v>
      </c>
      <c r="P1464" s="1">
        <v>620</v>
      </c>
      <c r="AA1464" s="1">
        <v>1</v>
      </c>
      <c r="AG1464" s="7">
        <f>IF(Q1464&gt;0,RANK(Q1464,(N1464:P1464,Q1464:AE1464)),0)</f>
        <v>0</v>
      </c>
      <c r="AH1464" s="7">
        <f>IF(R1464&gt;0,RANK(R1464,(N1464:P1464,Q1464:AE1464)),0)</f>
        <v>0</v>
      </c>
      <c r="AI1464" s="7">
        <f>IF(T1464&gt;0,RANK(T1464,(N1464:P1464,Q1464:AE1464)),0)</f>
        <v>0</v>
      </c>
      <c r="AJ1464" s="7">
        <f>IF(S1464&gt;0,RANK(S1464,(N1464:P1464,Q1464:AE1464)),0)</f>
        <v>0</v>
      </c>
      <c r="AK1464" s="2">
        <f t="shared" si="586"/>
        <v>0</v>
      </c>
      <c r="AL1464" s="2">
        <f t="shared" si="587"/>
        <v>0</v>
      </c>
      <c r="AM1464" s="2">
        <f t="shared" si="588"/>
        <v>0</v>
      </c>
      <c r="AN1464" s="2">
        <f t="shared" si="589"/>
        <v>0</v>
      </c>
      <c r="AP1464" t="s">
        <v>1580</v>
      </c>
      <c r="AQ1464" t="s">
        <v>1336</v>
      </c>
      <c r="AT1464" s="104">
        <v>39</v>
      </c>
      <c r="AU1464" s="102">
        <v>137</v>
      </c>
      <c r="AV1464" s="108">
        <f t="shared" si="590"/>
        <v>39137</v>
      </c>
      <c r="AX1464" s="7" t="s">
        <v>538</v>
      </c>
    </row>
    <row r="1465" spans="1:50" hidden="1" outlineLevel="1">
      <c r="A1465" t="s">
        <v>2142</v>
      </c>
      <c r="B1465" t="s">
        <v>1336</v>
      </c>
      <c r="C1465" s="1">
        <f t="shared" si="580"/>
        <v>36811</v>
      </c>
      <c r="D1465" s="7">
        <f>RANK(N1465,(N1465:P1465,Q1465:AE1465))</f>
        <v>2</v>
      </c>
      <c r="E1465" s="7">
        <f>RANK(O1465,(N1465:P1465,Q1465:AE1465))</f>
        <v>1</v>
      </c>
      <c r="F1465" s="7">
        <f>IF(P1465&gt;0,RANK(P1465,(N1465:P1465,Q1465:AE1465)),0)</f>
        <v>3</v>
      </c>
      <c r="G1465" s="1">
        <f t="shared" si="581"/>
        <v>8443</v>
      </c>
      <c r="H1465" s="2">
        <f t="shared" si="579"/>
        <v>0.22936078889462388</v>
      </c>
      <c r="I1465" s="2"/>
      <c r="J1465" s="2">
        <f t="shared" si="582"/>
        <v>0.36728151911113527</v>
      </c>
      <c r="K1465" s="2">
        <f t="shared" si="583"/>
        <v>0.59664230800575913</v>
      </c>
      <c r="L1465" s="2">
        <f t="shared" si="584"/>
        <v>3.604900709027193E-2</v>
      </c>
      <c r="M1465" s="2">
        <f t="shared" si="585"/>
        <v>2.7165792833676317E-5</v>
      </c>
      <c r="N1465" s="1">
        <v>13520</v>
      </c>
      <c r="O1465" s="1">
        <v>21963</v>
      </c>
      <c r="P1465" s="1">
        <v>1327</v>
      </c>
      <c r="AA1465" s="1">
        <v>1</v>
      </c>
      <c r="AG1465" s="7">
        <f>IF(Q1465&gt;0,RANK(Q1465,(N1465:P1465,Q1465:AE1465)),0)</f>
        <v>0</v>
      </c>
      <c r="AH1465" s="7">
        <f>IF(R1465&gt;0,RANK(R1465,(N1465:P1465,Q1465:AE1465)),0)</f>
        <v>0</v>
      </c>
      <c r="AI1465" s="7">
        <f>IF(T1465&gt;0,RANK(T1465,(N1465:P1465,Q1465:AE1465)),0)</f>
        <v>0</v>
      </c>
      <c r="AJ1465" s="7">
        <f>IF(S1465&gt;0,RANK(S1465,(N1465:P1465,Q1465:AE1465)),0)</f>
        <v>0</v>
      </c>
      <c r="AK1465" s="2">
        <f t="shared" si="586"/>
        <v>0</v>
      </c>
      <c r="AL1465" s="2">
        <f t="shared" si="587"/>
        <v>0</v>
      </c>
      <c r="AM1465" s="2">
        <f t="shared" si="588"/>
        <v>0</v>
      </c>
      <c r="AN1465" s="2">
        <f t="shared" si="589"/>
        <v>0</v>
      </c>
      <c r="AP1465" t="s">
        <v>2142</v>
      </c>
      <c r="AQ1465" t="s">
        <v>1336</v>
      </c>
      <c r="AT1465" s="104">
        <v>39</v>
      </c>
      <c r="AU1465" s="102">
        <v>139</v>
      </c>
      <c r="AV1465" s="108">
        <f t="shared" si="590"/>
        <v>39139</v>
      </c>
      <c r="AX1465" s="7" t="s">
        <v>538</v>
      </c>
    </row>
    <row r="1466" spans="1:50" hidden="1" outlineLevel="1">
      <c r="A1466" t="s">
        <v>2253</v>
      </c>
      <c r="B1466" t="s">
        <v>1336</v>
      </c>
      <c r="C1466" s="1">
        <f t="shared" si="580"/>
        <v>18310</v>
      </c>
      <c r="D1466" s="7">
        <f>RANK(N1466,(N1466:P1466,Q1466:AE1466))</f>
        <v>2</v>
      </c>
      <c r="E1466" s="7">
        <f>RANK(O1466,(N1466:P1466,Q1466:AE1466))</f>
        <v>1</v>
      </c>
      <c r="F1466" s="7">
        <f>IF(P1466&gt;0,RANK(P1466,(N1466:P1466,Q1466:AE1466)),0)</f>
        <v>3</v>
      </c>
      <c r="G1466" s="1">
        <f t="shared" si="581"/>
        <v>4157</v>
      </c>
      <c r="H1466" s="2">
        <f t="shared" si="579"/>
        <v>0.22703440742763517</v>
      </c>
      <c r="I1466" s="2"/>
      <c r="J1466" s="2">
        <f t="shared" si="582"/>
        <v>0.36668487165483343</v>
      </c>
      <c r="K1466" s="2">
        <f t="shared" si="583"/>
        <v>0.59371927908246858</v>
      </c>
      <c r="L1466" s="2">
        <f t="shared" si="584"/>
        <v>3.9595849262697977E-2</v>
      </c>
      <c r="M1466" s="2">
        <f t="shared" si="585"/>
        <v>1.3877787807814457E-17</v>
      </c>
      <c r="N1466" s="1">
        <v>6714</v>
      </c>
      <c r="O1466" s="1">
        <v>10871</v>
      </c>
      <c r="P1466" s="1">
        <v>725</v>
      </c>
      <c r="AA1466" s="1">
        <v>0</v>
      </c>
      <c r="AG1466" s="7">
        <f>IF(Q1466&gt;0,RANK(Q1466,(N1466:P1466,Q1466:AE1466)),0)</f>
        <v>0</v>
      </c>
      <c r="AH1466" s="7">
        <f>IF(R1466&gt;0,RANK(R1466,(N1466:P1466,Q1466:AE1466)),0)</f>
        <v>0</v>
      </c>
      <c r="AI1466" s="7">
        <f>IF(T1466&gt;0,RANK(T1466,(N1466:P1466,Q1466:AE1466)),0)</f>
        <v>0</v>
      </c>
      <c r="AJ1466" s="7">
        <f>IF(S1466&gt;0,RANK(S1466,(N1466:P1466,Q1466:AE1466)),0)</f>
        <v>0</v>
      </c>
      <c r="AK1466" s="2">
        <f t="shared" si="586"/>
        <v>0</v>
      </c>
      <c r="AL1466" s="2">
        <f t="shared" si="587"/>
        <v>0</v>
      </c>
      <c r="AM1466" s="2">
        <f t="shared" si="588"/>
        <v>0</v>
      </c>
      <c r="AN1466" s="2">
        <f t="shared" si="589"/>
        <v>0</v>
      </c>
      <c r="AP1466" t="s">
        <v>2253</v>
      </c>
      <c r="AQ1466" t="s">
        <v>1336</v>
      </c>
      <c r="AT1466" s="104">
        <v>39</v>
      </c>
      <c r="AU1466" s="102">
        <v>141</v>
      </c>
      <c r="AV1466" s="108">
        <f t="shared" si="590"/>
        <v>39141</v>
      </c>
      <c r="AX1466" s="7" t="s">
        <v>538</v>
      </c>
    </row>
    <row r="1467" spans="1:50" hidden="1" outlineLevel="1">
      <c r="A1467" t="s">
        <v>2008</v>
      </c>
      <c r="B1467" t="s">
        <v>1336</v>
      </c>
      <c r="C1467" s="1">
        <f t="shared" si="580"/>
        <v>19032</v>
      </c>
      <c r="D1467" s="7">
        <f>RANK(N1467,(N1467:P1467,Q1467:AE1467))</f>
        <v>2</v>
      </c>
      <c r="E1467" s="7">
        <f>RANK(O1467,(N1467:P1467,Q1467:AE1467))</f>
        <v>1</v>
      </c>
      <c r="F1467" s="7">
        <f>IF(P1467&gt;0,RANK(P1467,(N1467:P1467,Q1467:AE1467)),0)</f>
        <v>3</v>
      </c>
      <c r="G1467" s="1">
        <f t="shared" si="581"/>
        <v>6038</v>
      </c>
      <c r="H1467" s="2">
        <f t="shared" si="579"/>
        <v>0.31725514922236236</v>
      </c>
      <c r="I1467" s="2"/>
      <c r="J1467" s="2">
        <f t="shared" si="582"/>
        <v>0.32308743169398907</v>
      </c>
      <c r="K1467" s="2">
        <f t="shared" si="583"/>
        <v>0.64034258091635143</v>
      </c>
      <c r="L1467" s="2">
        <f t="shared" si="584"/>
        <v>3.6569987389659518E-2</v>
      </c>
      <c r="M1467" s="2">
        <f t="shared" si="585"/>
        <v>-7.6327832942979512E-17</v>
      </c>
      <c r="N1467" s="1">
        <v>6149</v>
      </c>
      <c r="O1467" s="1">
        <v>12187</v>
      </c>
      <c r="P1467" s="1">
        <v>696</v>
      </c>
      <c r="AA1467" s="1">
        <v>0</v>
      </c>
      <c r="AG1467" s="7">
        <f>IF(Q1467&gt;0,RANK(Q1467,(N1467:P1467,Q1467:AE1467)),0)</f>
        <v>0</v>
      </c>
      <c r="AH1467" s="7">
        <f>IF(R1467&gt;0,RANK(R1467,(N1467:P1467,Q1467:AE1467)),0)</f>
        <v>0</v>
      </c>
      <c r="AI1467" s="7">
        <f>IF(T1467&gt;0,RANK(T1467,(N1467:P1467,Q1467:AE1467)),0)</f>
        <v>0</v>
      </c>
      <c r="AJ1467" s="7">
        <f>IF(S1467&gt;0,RANK(S1467,(N1467:P1467,Q1467:AE1467)),0)</f>
        <v>0</v>
      </c>
      <c r="AK1467" s="2">
        <f t="shared" si="586"/>
        <v>0</v>
      </c>
      <c r="AL1467" s="2">
        <f t="shared" si="587"/>
        <v>0</v>
      </c>
      <c r="AM1467" s="2">
        <f t="shared" si="588"/>
        <v>0</v>
      </c>
      <c r="AN1467" s="2">
        <f t="shared" si="589"/>
        <v>0</v>
      </c>
      <c r="AP1467" t="s">
        <v>2008</v>
      </c>
      <c r="AQ1467" t="s">
        <v>1336</v>
      </c>
      <c r="AT1467" s="104">
        <v>39</v>
      </c>
      <c r="AU1467" s="102">
        <v>143</v>
      </c>
      <c r="AV1467" s="108">
        <f t="shared" si="590"/>
        <v>39143</v>
      </c>
      <c r="AX1467" s="7" t="s">
        <v>538</v>
      </c>
    </row>
    <row r="1468" spans="1:50" hidden="1" outlineLevel="1">
      <c r="A1468" t="s">
        <v>2533</v>
      </c>
      <c r="B1468" t="s">
        <v>1336</v>
      </c>
      <c r="C1468" s="1">
        <f t="shared" si="580"/>
        <v>21845</v>
      </c>
      <c r="D1468" s="7">
        <f>RANK(N1468,(N1468:P1468,Q1468:AE1468))</f>
        <v>2</v>
      </c>
      <c r="E1468" s="7">
        <f>RANK(O1468,(N1468:P1468,Q1468:AE1468))</f>
        <v>1</v>
      </c>
      <c r="F1468" s="7">
        <f>IF(P1468&gt;0,RANK(P1468,(N1468:P1468,Q1468:AE1468)),0)</f>
        <v>3</v>
      </c>
      <c r="G1468" s="1">
        <f t="shared" si="581"/>
        <v>3294</v>
      </c>
      <c r="H1468" s="2">
        <f t="shared" si="579"/>
        <v>0.15078965438315403</v>
      </c>
      <c r="I1468" s="2"/>
      <c r="J1468" s="2">
        <f t="shared" si="582"/>
        <v>0.40590524147402152</v>
      </c>
      <c r="K1468" s="2">
        <f t="shared" si="583"/>
        <v>0.55669489585717558</v>
      </c>
      <c r="L1468" s="2">
        <f t="shared" si="584"/>
        <v>3.7399862668802929E-2</v>
      </c>
      <c r="M1468" s="2">
        <f t="shared" si="585"/>
        <v>-2.0816681711721685E-17</v>
      </c>
      <c r="N1468" s="1">
        <v>8867</v>
      </c>
      <c r="O1468" s="1">
        <v>12161</v>
      </c>
      <c r="P1468" s="1">
        <v>817</v>
      </c>
      <c r="AA1468" s="1">
        <v>0</v>
      </c>
      <c r="AG1468" s="7">
        <f>IF(Q1468&gt;0,RANK(Q1468,(N1468:P1468,Q1468:AE1468)),0)</f>
        <v>0</v>
      </c>
      <c r="AH1468" s="7">
        <f>IF(R1468&gt;0,RANK(R1468,(N1468:P1468,Q1468:AE1468)),0)</f>
        <v>0</v>
      </c>
      <c r="AI1468" s="7">
        <f>IF(T1468&gt;0,RANK(T1468,(N1468:P1468,Q1468:AE1468)),0)</f>
        <v>0</v>
      </c>
      <c r="AJ1468" s="7">
        <f>IF(S1468&gt;0,RANK(S1468,(N1468:P1468,Q1468:AE1468)),0)</f>
        <v>0</v>
      </c>
      <c r="AK1468" s="2">
        <f t="shared" si="586"/>
        <v>0</v>
      </c>
      <c r="AL1468" s="2">
        <f t="shared" si="587"/>
        <v>0</v>
      </c>
      <c r="AM1468" s="2">
        <f t="shared" si="588"/>
        <v>0</v>
      </c>
      <c r="AN1468" s="2">
        <f t="shared" si="589"/>
        <v>0</v>
      </c>
      <c r="AP1468" t="s">
        <v>2533</v>
      </c>
      <c r="AQ1468" t="s">
        <v>1336</v>
      </c>
      <c r="AT1468" s="104">
        <v>39</v>
      </c>
      <c r="AU1468" s="102">
        <v>145</v>
      </c>
      <c r="AV1468" s="108">
        <f t="shared" si="590"/>
        <v>39145</v>
      </c>
      <c r="AX1468" s="7" t="s">
        <v>538</v>
      </c>
    </row>
    <row r="1469" spans="1:50" hidden="1" outlineLevel="1">
      <c r="A1469" t="s">
        <v>1225</v>
      </c>
      <c r="B1469" t="s">
        <v>1336</v>
      </c>
      <c r="C1469" s="1">
        <f t="shared" si="580"/>
        <v>16616</v>
      </c>
      <c r="D1469" s="7">
        <f>RANK(N1469,(N1469:P1469,Q1469:AE1469))</f>
        <v>2</v>
      </c>
      <c r="E1469" s="7">
        <f>RANK(O1469,(N1469:P1469,Q1469:AE1469))</f>
        <v>1</v>
      </c>
      <c r="F1469" s="7">
        <f>IF(P1469&gt;0,RANK(P1469,(N1469:P1469,Q1469:AE1469)),0)</f>
        <v>3</v>
      </c>
      <c r="G1469" s="1">
        <f t="shared" si="581"/>
        <v>6321</v>
      </c>
      <c r="H1469" s="2">
        <f t="shared" si="579"/>
        <v>0.38041646605681273</v>
      </c>
      <c r="I1469" s="2"/>
      <c r="J1469" s="2">
        <f t="shared" si="582"/>
        <v>0.28767453057294173</v>
      </c>
      <c r="K1469" s="2">
        <f t="shared" si="583"/>
        <v>0.66809099662975446</v>
      </c>
      <c r="L1469" s="2">
        <f t="shared" si="584"/>
        <v>4.4234472797303803E-2</v>
      </c>
      <c r="M1469" s="2">
        <f t="shared" si="585"/>
        <v>-5.5511151231257827E-17</v>
      </c>
      <c r="N1469" s="1">
        <v>4780</v>
      </c>
      <c r="O1469" s="1">
        <v>11101</v>
      </c>
      <c r="P1469" s="1">
        <v>735</v>
      </c>
      <c r="AA1469" s="1">
        <v>0</v>
      </c>
      <c r="AG1469" s="7">
        <f>IF(Q1469&gt;0,RANK(Q1469,(N1469:P1469,Q1469:AE1469)),0)</f>
        <v>0</v>
      </c>
      <c r="AH1469" s="7">
        <f>IF(R1469&gt;0,RANK(R1469,(N1469:P1469,Q1469:AE1469)),0)</f>
        <v>0</v>
      </c>
      <c r="AI1469" s="7">
        <f>IF(T1469&gt;0,RANK(T1469,(N1469:P1469,Q1469:AE1469)),0)</f>
        <v>0</v>
      </c>
      <c r="AJ1469" s="7">
        <f>IF(S1469&gt;0,RANK(S1469,(N1469:P1469,Q1469:AE1469)),0)</f>
        <v>0</v>
      </c>
      <c r="AK1469" s="2">
        <f t="shared" si="586"/>
        <v>0</v>
      </c>
      <c r="AL1469" s="2">
        <f t="shared" si="587"/>
        <v>0</v>
      </c>
      <c r="AM1469" s="2">
        <f t="shared" si="588"/>
        <v>0</v>
      </c>
      <c r="AN1469" s="2">
        <f t="shared" si="589"/>
        <v>0</v>
      </c>
      <c r="AP1469" t="s">
        <v>1225</v>
      </c>
      <c r="AQ1469" t="s">
        <v>1336</v>
      </c>
      <c r="AT1469" s="104">
        <v>39</v>
      </c>
      <c r="AU1469" s="102">
        <v>147</v>
      </c>
      <c r="AV1469" s="108">
        <f t="shared" si="590"/>
        <v>39147</v>
      </c>
      <c r="AX1469" s="7" t="s">
        <v>538</v>
      </c>
    </row>
    <row r="1470" spans="1:50" hidden="1" outlineLevel="1">
      <c r="A1470" t="s">
        <v>1924</v>
      </c>
      <c r="B1470" t="s">
        <v>1336</v>
      </c>
      <c r="C1470" s="1">
        <f t="shared" si="580"/>
        <v>14789</v>
      </c>
      <c r="D1470" s="7">
        <f>RANK(N1470,(N1470:P1470,Q1470:AE1470))</f>
        <v>2</v>
      </c>
      <c r="E1470" s="7">
        <f>RANK(O1470,(N1470:P1470,Q1470:AE1470))</f>
        <v>1</v>
      </c>
      <c r="F1470" s="7">
        <f>IF(P1470&gt;0,RANK(P1470,(N1470:P1470,Q1470:AE1470)),0)</f>
        <v>3</v>
      </c>
      <c r="G1470" s="1">
        <f t="shared" si="581"/>
        <v>6378</v>
      </c>
      <c r="H1470" s="2">
        <f t="shared" si="579"/>
        <v>0.43126648184461425</v>
      </c>
      <c r="I1470" s="2"/>
      <c r="J1470" s="2">
        <f t="shared" si="582"/>
        <v>0.25775914531070387</v>
      </c>
      <c r="K1470" s="2">
        <f t="shared" si="583"/>
        <v>0.68902562715531812</v>
      </c>
      <c r="L1470" s="2">
        <f t="shared" si="584"/>
        <v>5.1998106700926361E-2</v>
      </c>
      <c r="M1470" s="2">
        <f t="shared" si="585"/>
        <v>1.2171208330516436E-3</v>
      </c>
      <c r="N1470" s="1">
        <v>3812</v>
      </c>
      <c r="O1470" s="1">
        <v>10190</v>
      </c>
      <c r="P1470" s="1">
        <v>769</v>
      </c>
      <c r="AA1470" s="1">
        <v>18</v>
      </c>
      <c r="AG1470" s="7">
        <f>IF(Q1470&gt;0,RANK(Q1470,(N1470:P1470,Q1470:AE1470)),0)</f>
        <v>0</v>
      </c>
      <c r="AH1470" s="7">
        <f>IF(R1470&gt;0,RANK(R1470,(N1470:P1470,Q1470:AE1470)),0)</f>
        <v>0</v>
      </c>
      <c r="AI1470" s="7">
        <f>IF(T1470&gt;0,RANK(T1470,(N1470:P1470,Q1470:AE1470)),0)</f>
        <v>0</v>
      </c>
      <c r="AJ1470" s="7">
        <f>IF(S1470&gt;0,RANK(S1470,(N1470:P1470,Q1470:AE1470)),0)</f>
        <v>0</v>
      </c>
      <c r="AK1470" s="2">
        <f t="shared" si="586"/>
        <v>0</v>
      </c>
      <c r="AL1470" s="2">
        <f t="shared" si="587"/>
        <v>0</v>
      </c>
      <c r="AM1470" s="2">
        <f t="shared" si="588"/>
        <v>0</v>
      </c>
      <c r="AN1470" s="2">
        <f t="shared" si="589"/>
        <v>0</v>
      </c>
      <c r="AP1470" t="s">
        <v>1924</v>
      </c>
      <c r="AQ1470" t="s">
        <v>1336</v>
      </c>
      <c r="AT1470" s="104">
        <v>39</v>
      </c>
      <c r="AU1470" s="102">
        <v>149</v>
      </c>
      <c r="AV1470" s="108">
        <f t="shared" si="590"/>
        <v>39149</v>
      </c>
      <c r="AX1470" s="7" t="s">
        <v>538</v>
      </c>
    </row>
    <row r="1471" spans="1:50" hidden="1" outlineLevel="1">
      <c r="A1471" t="s">
        <v>2457</v>
      </c>
      <c r="B1471" t="s">
        <v>1336</v>
      </c>
      <c r="C1471" s="1">
        <f t="shared" si="580"/>
        <v>114483</v>
      </c>
      <c r="D1471" s="7">
        <f>RANK(N1471,(N1471:P1471,Q1471:AE1471))</f>
        <v>2</v>
      </c>
      <c r="E1471" s="7">
        <f>RANK(O1471,(N1471:P1471,Q1471:AE1471))</f>
        <v>1</v>
      </c>
      <c r="F1471" s="7">
        <f>IF(P1471&gt;0,RANK(P1471,(N1471:P1471,Q1471:AE1471)),0)</f>
        <v>3</v>
      </c>
      <c r="G1471" s="1">
        <f t="shared" si="581"/>
        <v>20092</v>
      </c>
      <c r="H1471" s="2">
        <f t="shared" si="579"/>
        <v>0.17550203960413335</v>
      </c>
      <c r="I1471" s="2"/>
      <c r="J1471" s="2">
        <f t="shared" si="582"/>
        <v>0.39167387297677386</v>
      </c>
      <c r="K1471" s="2">
        <f t="shared" si="583"/>
        <v>0.56717591258090716</v>
      </c>
      <c r="L1471" s="2">
        <f t="shared" si="584"/>
        <v>4.1132744599634882E-2</v>
      </c>
      <c r="M1471" s="2">
        <f t="shared" si="585"/>
        <v>1.7469842684039727E-5</v>
      </c>
      <c r="N1471" s="1">
        <v>44840</v>
      </c>
      <c r="O1471" s="1">
        <v>64932</v>
      </c>
      <c r="P1471" s="1">
        <v>4709</v>
      </c>
      <c r="AA1471" s="1">
        <v>2</v>
      </c>
      <c r="AG1471" s="7">
        <f>IF(Q1471&gt;0,RANK(Q1471,(N1471:P1471,Q1471:AE1471)),0)</f>
        <v>0</v>
      </c>
      <c r="AH1471" s="7">
        <f>IF(R1471&gt;0,RANK(R1471,(N1471:P1471,Q1471:AE1471)),0)</f>
        <v>0</v>
      </c>
      <c r="AI1471" s="7">
        <f>IF(T1471&gt;0,RANK(T1471,(N1471:P1471,Q1471:AE1471)),0)</f>
        <v>0</v>
      </c>
      <c r="AJ1471" s="7">
        <f>IF(S1471&gt;0,RANK(S1471,(N1471:P1471,Q1471:AE1471)),0)</f>
        <v>0</v>
      </c>
      <c r="AK1471" s="2">
        <f t="shared" si="586"/>
        <v>0</v>
      </c>
      <c r="AL1471" s="2">
        <f t="shared" si="587"/>
        <v>0</v>
      </c>
      <c r="AM1471" s="2">
        <f t="shared" si="588"/>
        <v>0</v>
      </c>
      <c r="AN1471" s="2">
        <f t="shared" si="589"/>
        <v>0</v>
      </c>
      <c r="AP1471" t="s">
        <v>2457</v>
      </c>
      <c r="AQ1471" t="s">
        <v>1336</v>
      </c>
      <c r="AT1471" s="104">
        <v>39</v>
      </c>
      <c r="AU1471" s="102">
        <v>151</v>
      </c>
      <c r="AV1471" s="108">
        <f t="shared" si="590"/>
        <v>39151</v>
      </c>
      <c r="AX1471" s="7" t="s">
        <v>538</v>
      </c>
    </row>
    <row r="1472" spans="1:50" hidden="1" outlineLevel="1">
      <c r="A1472" t="s">
        <v>645</v>
      </c>
      <c r="B1472" t="s">
        <v>1336</v>
      </c>
      <c r="C1472" s="1">
        <f t="shared" si="580"/>
        <v>159246</v>
      </c>
      <c r="D1472" s="7">
        <f>RANK(N1472,(N1472:P1472,Q1472:AE1472))</f>
        <v>1</v>
      </c>
      <c r="E1472" s="7">
        <f>RANK(O1472,(N1472:P1472,Q1472:AE1472))</f>
        <v>2</v>
      </c>
      <c r="F1472" s="7">
        <f>IF(P1472&gt;0,RANK(P1472,(N1472:P1472,Q1472:AE1472)),0)</f>
        <v>3</v>
      </c>
      <c r="G1472" s="1">
        <f t="shared" si="581"/>
        <v>2588</v>
      </c>
      <c r="H1472" s="2">
        <f t="shared" si="579"/>
        <v>1.6251585597126458E-2</v>
      </c>
      <c r="I1472" s="2"/>
      <c r="J1472" s="2">
        <f t="shared" si="582"/>
        <v>0.48935609057684337</v>
      </c>
      <c r="K1472" s="2">
        <f t="shared" si="583"/>
        <v>0.4731045049797169</v>
      </c>
      <c r="L1472" s="2">
        <f t="shared" si="584"/>
        <v>3.7457769739899276E-2</v>
      </c>
      <c r="M1472" s="2">
        <f t="shared" si="585"/>
        <v>8.1634703540452158E-5</v>
      </c>
      <c r="N1472" s="1">
        <v>77928</v>
      </c>
      <c r="O1472" s="1">
        <v>75340</v>
      </c>
      <c r="P1472" s="1">
        <v>5965</v>
      </c>
      <c r="AA1472" s="1">
        <v>13</v>
      </c>
      <c r="AG1472" s="7">
        <f>IF(Q1472&gt;0,RANK(Q1472,(N1472:P1472,Q1472:AE1472)),0)</f>
        <v>0</v>
      </c>
      <c r="AH1472" s="7">
        <f>IF(R1472&gt;0,RANK(R1472,(N1472:P1472,Q1472:AE1472)),0)</f>
        <v>0</v>
      </c>
      <c r="AI1472" s="7">
        <f>IF(T1472&gt;0,RANK(T1472,(N1472:P1472,Q1472:AE1472)),0)</f>
        <v>0</v>
      </c>
      <c r="AJ1472" s="7">
        <f>IF(S1472&gt;0,RANK(S1472,(N1472:P1472,Q1472:AE1472)),0)</f>
        <v>0</v>
      </c>
      <c r="AK1472" s="2">
        <f t="shared" si="586"/>
        <v>0</v>
      </c>
      <c r="AL1472" s="2">
        <f t="shared" si="587"/>
        <v>0</v>
      </c>
      <c r="AM1472" s="2">
        <f t="shared" si="588"/>
        <v>0</v>
      </c>
      <c r="AN1472" s="2">
        <f t="shared" si="589"/>
        <v>0</v>
      </c>
      <c r="AP1472" t="s">
        <v>645</v>
      </c>
      <c r="AQ1472" t="s">
        <v>1336</v>
      </c>
      <c r="AT1472" s="104">
        <v>39</v>
      </c>
      <c r="AU1472" s="102">
        <v>153</v>
      </c>
      <c r="AV1472" s="108">
        <f t="shared" si="590"/>
        <v>39153</v>
      </c>
      <c r="AX1472" s="7" t="s">
        <v>538</v>
      </c>
    </row>
    <row r="1473" spans="1:51" hidden="1" outlineLevel="1">
      <c r="A1473" t="s">
        <v>2353</v>
      </c>
      <c r="B1473" t="s">
        <v>1336</v>
      </c>
      <c r="C1473" s="1">
        <f t="shared" si="580"/>
        <v>71695</v>
      </c>
      <c r="D1473" s="7">
        <f>RANK(N1473,(N1473:P1473,Q1473:AE1473))</f>
        <v>1</v>
      </c>
      <c r="E1473" s="7">
        <f>RANK(O1473,(N1473:P1473,Q1473:AE1473))</f>
        <v>2</v>
      </c>
      <c r="F1473" s="7">
        <f>IF(P1473&gt;0,RANK(P1473,(N1473:P1473,Q1473:AE1473)),0)</f>
        <v>3</v>
      </c>
      <c r="G1473" s="1">
        <f t="shared" si="581"/>
        <v>1646</v>
      </c>
      <c r="H1473" s="2">
        <f t="shared" si="579"/>
        <v>2.2958365297440546E-2</v>
      </c>
      <c r="I1473" s="2"/>
      <c r="J1473" s="2">
        <f t="shared" si="582"/>
        <v>0.49325615454355254</v>
      </c>
      <c r="K1473" s="2">
        <f t="shared" si="583"/>
        <v>0.47029778924611199</v>
      </c>
      <c r="L1473" s="2">
        <f t="shared" si="584"/>
        <v>3.6432108236278682E-2</v>
      </c>
      <c r="M1473" s="2">
        <f t="shared" si="585"/>
        <v>1.3947974056793822E-5</v>
      </c>
      <c r="N1473" s="1">
        <v>35364</v>
      </c>
      <c r="O1473" s="1">
        <v>33718</v>
      </c>
      <c r="P1473" s="1">
        <v>2612</v>
      </c>
      <c r="AA1473" s="1">
        <v>1</v>
      </c>
      <c r="AG1473" s="7">
        <f>IF(Q1473&gt;0,RANK(Q1473,(N1473:P1473,Q1473:AE1473)),0)</f>
        <v>0</v>
      </c>
      <c r="AH1473" s="7">
        <f>IF(R1473&gt;0,RANK(R1473,(N1473:P1473,Q1473:AE1473)),0)</f>
        <v>0</v>
      </c>
      <c r="AI1473" s="7">
        <f>IF(T1473&gt;0,RANK(T1473,(N1473:P1473,Q1473:AE1473)),0)</f>
        <v>0</v>
      </c>
      <c r="AJ1473" s="7">
        <f>IF(S1473&gt;0,RANK(S1473,(N1473:P1473,Q1473:AE1473)),0)</f>
        <v>0</v>
      </c>
      <c r="AK1473" s="2">
        <f t="shared" si="586"/>
        <v>0</v>
      </c>
      <c r="AL1473" s="2">
        <f t="shared" si="587"/>
        <v>0</v>
      </c>
      <c r="AM1473" s="2">
        <f t="shared" si="588"/>
        <v>0</v>
      </c>
      <c r="AN1473" s="2">
        <f t="shared" si="589"/>
        <v>0</v>
      </c>
      <c r="AP1473" t="s">
        <v>2353</v>
      </c>
      <c r="AQ1473" t="s">
        <v>1336</v>
      </c>
      <c r="AT1473" s="104">
        <v>39</v>
      </c>
      <c r="AU1473" s="102">
        <v>155</v>
      </c>
      <c r="AV1473" s="108">
        <f t="shared" si="590"/>
        <v>39155</v>
      </c>
      <c r="AX1473" s="7" t="s">
        <v>538</v>
      </c>
    </row>
    <row r="1474" spans="1:51" hidden="1" outlineLevel="1">
      <c r="A1474" t="s">
        <v>1508</v>
      </c>
      <c r="B1474" t="s">
        <v>1336</v>
      </c>
      <c r="C1474" s="1">
        <f t="shared" si="580"/>
        <v>25090</v>
      </c>
      <c r="D1474" s="7">
        <f>RANK(N1474,(N1474:P1474,Q1474:AE1474))</f>
        <v>2</v>
      </c>
      <c r="E1474" s="7">
        <f>RANK(O1474,(N1474:P1474,Q1474:AE1474))</f>
        <v>1</v>
      </c>
      <c r="F1474" s="7">
        <f>IF(P1474&gt;0,RANK(P1474,(N1474:P1474,Q1474:AE1474)),0)</f>
        <v>3</v>
      </c>
      <c r="G1474" s="1">
        <f t="shared" si="581"/>
        <v>2818</v>
      </c>
      <c r="H1474" s="2">
        <f t="shared" si="579"/>
        <v>0.1123156636110004</v>
      </c>
      <c r="I1474" s="2"/>
      <c r="J1474" s="2">
        <f t="shared" si="582"/>
        <v>0.42403347947389397</v>
      </c>
      <c r="K1474" s="2">
        <f t="shared" si="583"/>
        <v>0.53634914308489434</v>
      </c>
      <c r="L1474" s="2">
        <f t="shared" si="584"/>
        <v>3.9577520924671185E-2</v>
      </c>
      <c r="M1474" s="2">
        <f t="shared" si="585"/>
        <v>3.985651654044714E-5</v>
      </c>
      <c r="N1474" s="1">
        <v>10639</v>
      </c>
      <c r="O1474" s="1">
        <v>13457</v>
      </c>
      <c r="P1474" s="1">
        <v>993</v>
      </c>
      <c r="AA1474" s="1">
        <v>1</v>
      </c>
      <c r="AG1474" s="7">
        <f>IF(Q1474&gt;0,RANK(Q1474,(N1474:P1474,Q1474:AE1474)),0)</f>
        <v>0</v>
      </c>
      <c r="AH1474" s="7">
        <f>IF(R1474&gt;0,RANK(R1474,(N1474:P1474,Q1474:AE1474)),0)</f>
        <v>0</v>
      </c>
      <c r="AI1474" s="7">
        <f>IF(T1474&gt;0,RANK(T1474,(N1474:P1474,Q1474:AE1474)),0)</f>
        <v>0</v>
      </c>
      <c r="AJ1474" s="7">
        <f>IF(S1474&gt;0,RANK(S1474,(N1474:P1474,Q1474:AE1474)),0)</f>
        <v>0</v>
      </c>
      <c r="AK1474" s="2">
        <f t="shared" si="586"/>
        <v>0</v>
      </c>
      <c r="AL1474" s="2">
        <f t="shared" si="587"/>
        <v>0</v>
      </c>
      <c r="AM1474" s="2">
        <f t="shared" si="588"/>
        <v>0</v>
      </c>
      <c r="AN1474" s="2">
        <f t="shared" si="589"/>
        <v>0</v>
      </c>
      <c r="AP1474" t="s">
        <v>1508</v>
      </c>
      <c r="AQ1474" t="s">
        <v>1336</v>
      </c>
      <c r="AT1474" s="104">
        <v>39</v>
      </c>
      <c r="AU1474" s="102">
        <v>157</v>
      </c>
      <c r="AV1474" s="108">
        <f t="shared" si="590"/>
        <v>39157</v>
      </c>
      <c r="AX1474" s="7" t="s">
        <v>538</v>
      </c>
    </row>
    <row r="1475" spans="1:51" hidden="1" outlineLevel="1">
      <c r="A1475" t="s">
        <v>2887</v>
      </c>
      <c r="B1475" t="s">
        <v>1336</v>
      </c>
      <c r="C1475" s="1">
        <f t="shared" si="580"/>
        <v>12118</v>
      </c>
      <c r="D1475" s="7">
        <f>RANK(N1475,(N1475:P1475,Q1475:AE1475))</f>
        <v>2</v>
      </c>
      <c r="E1475" s="7">
        <f>RANK(O1475,(N1475:P1475,Q1475:AE1475))</f>
        <v>1</v>
      </c>
      <c r="F1475" s="7">
        <f>IF(P1475&gt;0,RANK(P1475,(N1475:P1475,Q1475:AE1475)),0)</f>
        <v>3</v>
      </c>
      <c r="G1475" s="1">
        <f t="shared" si="581"/>
        <v>5908</v>
      </c>
      <c r="H1475" s="2">
        <f t="shared" si="579"/>
        <v>0.48753919788744016</v>
      </c>
      <c r="I1475" s="2"/>
      <c r="J1475" s="2">
        <f t="shared" si="582"/>
        <v>0.2247070473675524</v>
      </c>
      <c r="K1475" s="2">
        <f t="shared" si="583"/>
        <v>0.71224624525499258</v>
      </c>
      <c r="L1475" s="2">
        <f t="shared" si="584"/>
        <v>6.2881663640864824E-2</v>
      </c>
      <c r="M1475" s="2">
        <f t="shared" si="585"/>
        <v>1.6504373659016747E-4</v>
      </c>
      <c r="N1475" s="1">
        <v>2723</v>
      </c>
      <c r="O1475" s="1">
        <v>8631</v>
      </c>
      <c r="P1475" s="1">
        <v>762</v>
      </c>
      <c r="AA1475" s="1">
        <v>2</v>
      </c>
      <c r="AG1475" s="7">
        <f>IF(Q1475&gt;0,RANK(Q1475,(N1475:P1475,Q1475:AE1475)),0)</f>
        <v>0</v>
      </c>
      <c r="AH1475" s="7">
        <f>IF(R1475&gt;0,RANK(R1475,(N1475:P1475,Q1475:AE1475)),0)</f>
        <v>0</v>
      </c>
      <c r="AI1475" s="7">
        <f>IF(T1475&gt;0,RANK(T1475,(N1475:P1475,Q1475:AE1475)),0)</f>
        <v>0</v>
      </c>
      <c r="AJ1475" s="7">
        <f>IF(S1475&gt;0,RANK(S1475,(N1475:P1475,Q1475:AE1475)),0)</f>
        <v>0</v>
      </c>
      <c r="AK1475" s="2">
        <f t="shared" si="586"/>
        <v>0</v>
      </c>
      <c r="AL1475" s="2">
        <f t="shared" si="587"/>
        <v>0</v>
      </c>
      <c r="AM1475" s="2">
        <f t="shared" si="588"/>
        <v>0</v>
      </c>
      <c r="AN1475" s="2">
        <f t="shared" si="589"/>
        <v>0</v>
      </c>
      <c r="AP1475" t="s">
        <v>2887</v>
      </c>
      <c r="AQ1475" t="s">
        <v>1336</v>
      </c>
      <c r="AT1475" s="104">
        <v>39</v>
      </c>
      <c r="AU1475" s="102">
        <v>159</v>
      </c>
      <c r="AV1475" s="108">
        <f t="shared" si="590"/>
        <v>39159</v>
      </c>
      <c r="AX1475" s="7" t="s">
        <v>538</v>
      </c>
    </row>
    <row r="1476" spans="1:51" hidden="1" outlineLevel="1">
      <c r="A1476" t="s">
        <v>1509</v>
      </c>
      <c r="B1476" t="s">
        <v>1336</v>
      </c>
      <c r="C1476" s="1">
        <f t="shared" si="580"/>
        <v>9047</v>
      </c>
      <c r="D1476" s="7">
        <f>RANK(N1476,(N1476:P1476,Q1476:AE1476))</f>
        <v>2</v>
      </c>
      <c r="E1476" s="7">
        <f>RANK(O1476,(N1476:P1476,Q1476:AE1476))</f>
        <v>1</v>
      </c>
      <c r="F1476" s="7">
        <f>IF(P1476&gt;0,RANK(P1476,(N1476:P1476,Q1476:AE1476)),0)</f>
        <v>3</v>
      </c>
      <c r="G1476" s="1">
        <f t="shared" si="581"/>
        <v>4476</v>
      </c>
      <c r="H1476" s="2">
        <f t="shared" si="579"/>
        <v>0.49474964076489442</v>
      </c>
      <c r="I1476" s="2"/>
      <c r="J1476" s="2">
        <f t="shared" si="582"/>
        <v>0.23046313695147563</v>
      </c>
      <c r="K1476" s="2">
        <f t="shared" si="583"/>
        <v>0.72521277771637005</v>
      </c>
      <c r="L1476" s="2">
        <f t="shared" si="584"/>
        <v>4.4213551453520503E-2</v>
      </c>
      <c r="M1476" s="2">
        <f t="shared" si="585"/>
        <v>1.1053387863386999E-4</v>
      </c>
      <c r="N1476" s="1">
        <v>2085</v>
      </c>
      <c r="O1476" s="1">
        <v>6561</v>
      </c>
      <c r="P1476" s="1">
        <v>400</v>
      </c>
      <c r="AA1476" s="1">
        <v>1</v>
      </c>
      <c r="AG1476" s="7">
        <f>IF(Q1476&gt;0,RANK(Q1476,(N1476:P1476,Q1476:AE1476)),0)</f>
        <v>0</v>
      </c>
      <c r="AH1476" s="7">
        <f>IF(R1476&gt;0,RANK(R1476,(N1476:P1476,Q1476:AE1476)),0)</f>
        <v>0</v>
      </c>
      <c r="AI1476" s="7">
        <f>IF(T1476&gt;0,RANK(T1476,(N1476:P1476,Q1476:AE1476)),0)</f>
        <v>0</v>
      </c>
      <c r="AJ1476" s="7">
        <f>IF(S1476&gt;0,RANK(S1476,(N1476:P1476,Q1476:AE1476)),0)</f>
        <v>0</v>
      </c>
      <c r="AK1476" s="2">
        <f t="shared" si="586"/>
        <v>0</v>
      </c>
      <c r="AL1476" s="2">
        <f t="shared" si="587"/>
        <v>0</v>
      </c>
      <c r="AM1476" s="2">
        <f t="shared" si="588"/>
        <v>0</v>
      </c>
      <c r="AN1476" s="2">
        <f t="shared" si="589"/>
        <v>0</v>
      </c>
      <c r="AP1476" t="s">
        <v>1509</v>
      </c>
      <c r="AQ1476" t="s">
        <v>1336</v>
      </c>
      <c r="AT1476" s="104">
        <v>39</v>
      </c>
      <c r="AU1476" s="102">
        <v>161</v>
      </c>
      <c r="AV1476" s="108">
        <f t="shared" si="590"/>
        <v>39161</v>
      </c>
      <c r="AX1476" s="7" t="s">
        <v>538</v>
      </c>
    </row>
    <row r="1477" spans="1:51" hidden="1" outlineLevel="1">
      <c r="A1477" t="s">
        <v>1442</v>
      </c>
      <c r="B1477" t="s">
        <v>1336</v>
      </c>
      <c r="C1477" s="1">
        <f t="shared" si="580"/>
        <v>3793</v>
      </c>
      <c r="D1477" s="7">
        <f>RANK(N1477,(N1477:P1477,Q1477:AE1477))</f>
        <v>2</v>
      </c>
      <c r="E1477" s="7">
        <f>RANK(O1477,(N1477:P1477,Q1477:AE1477))</f>
        <v>1</v>
      </c>
      <c r="F1477" s="7">
        <f>IF(P1477&gt;0,RANK(P1477,(N1477:P1477,Q1477:AE1477)),0)</f>
        <v>3</v>
      </c>
      <c r="G1477" s="1">
        <f t="shared" si="581"/>
        <v>687</v>
      </c>
      <c r="H1477" s="2">
        <f t="shared" si="579"/>
        <v>0.18112312153967836</v>
      </c>
      <c r="I1477" s="2"/>
      <c r="J1477" s="2">
        <f t="shared" si="582"/>
        <v>0.38175586606907463</v>
      </c>
      <c r="K1477" s="2">
        <f t="shared" si="583"/>
        <v>0.56287898760875299</v>
      </c>
      <c r="L1477" s="2">
        <f t="shared" si="584"/>
        <v>5.5365146322172425E-2</v>
      </c>
      <c r="M1477" s="2">
        <f t="shared" si="585"/>
        <v>-4.8572257327350599E-17</v>
      </c>
      <c r="N1477" s="1">
        <v>1448</v>
      </c>
      <c r="O1477" s="1">
        <v>2135</v>
      </c>
      <c r="P1477" s="1">
        <v>210</v>
      </c>
      <c r="AA1477" s="1">
        <v>0</v>
      </c>
      <c r="AG1477" s="7">
        <f>IF(Q1477&gt;0,RANK(Q1477,(N1477:P1477,Q1477:AE1477)),0)</f>
        <v>0</v>
      </c>
      <c r="AH1477" s="7">
        <f>IF(R1477&gt;0,RANK(R1477,(N1477:P1477,Q1477:AE1477)),0)</f>
        <v>0</v>
      </c>
      <c r="AI1477" s="7">
        <f>IF(T1477&gt;0,RANK(T1477,(N1477:P1477,Q1477:AE1477)),0)</f>
        <v>0</v>
      </c>
      <c r="AJ1477" s="7">
        <f>IF(S1477&gt;0,RANK(S1477,(N1477:P1477,Q1477:AE1477)),0)</f>
        <v>0</v>
      </c>
      <c r="AK1477" s="2">
        <f t="shared" si="586"/>
        <v>0</v>
      </c>
      <c r="AL1477" s="2">
        <f t="shared" si="587"/>
        <v>0</v>
      </c>
      <c r="AM1477" s="2">
        <f t="shared" si="588"/>
        <v>0</v>
      </c>
      <c r="AN1477" s="2">
        <f t="shared" si="589"/>
        <v>0</v>
      </c>
      <c r="AP1477" t="s">
        <v>1442</v>
      </c>
      <c r="AQ1477" t="s">
        <v>1336</v>
      </c>
      <c r="AT1477" s="104">
        <v>39</v>
      </c>
      <c r="AU1477" s="102">
        <v>163</v>
      </c>
      <c r="AV1477" s="108">
        <f t="shared" si="590"/>
        <v>39163</v>
      </c>
      <c r="AX1477" s="7" t="s">
        <v>538</v>
      </c>
    </row>
    <row r="1478" spans="1:51" hidden="1" outlineLevel="1">
      <c r="A1478" t="s">
        <v>1279</v>
      </c>
      <c r="B1478" t="s">
        <v>1336</v>
      </c>
      <c r="C1478" s="1">
        <f t="shared" si="580"/>
        <v>49168</v>
      </c>
      <c r="D1478" s="7">
        <f>RANK(N1478,(N1478:P1478,Q1478:AE1478))</f>
        <v>2</v>
      </c>
      <c r="E1478" s="7">
        <f>RANK(O1478,(N1478:P1478,Q1478:AE1478))</f>
        <v>1</v>
      </c>
      <c r="F1478" s="7">
        <f>IF(P1478&gt;0,RANK(P1478,(N1478:P1478,Q1478:AE1478)),0)</f>
        <v>3</v>
      </c>
      <c r="G1478" s="1">
        <f t="shared" si="581"/>
        <v>27555</v>
      </c>
      <c r="H1478" s="2">
        <f t="shared" si="579"/>
        <v>0.56042547998698344</v>
      </c>
      <c r="I1478" s="2"/>
      <c r="J1478" s="2">
        <f t="shared" si="582"/>
        <v>0.19998779694109992</v>
      </c>
      <c r="K1478" s="2">
        <f t="shared" si="583"/>
        <v>0.76041327692808336</v>
      </c>
      <c r="L1478" s="2">
        <f t="shared" si="584"/>
        <v>3.9558249267816467E-2</v>
      </c>
      <c r="M1478" s="2">
        <f t="shared" si="585"/>
        <v>4.0676863000257968E-5</v>
      </c>
      <c r="N1478" s="1">
        <v>9833</v>
      </c>
      <c r="O1478" s="1">
        <v>37388</v>
      </c>
      <c r="P1478" s="1">
        <v>1945</v>
      </c>
      <c r="AA1478" s="1">
        <v>2</v>
      </c>
      <c r="AG1478" s="7">
        <f>IF(Q1478&gt;0,RANK(Q1478,(N1478:P1478,Q1478:AE1478)),0)</f>
        <v>0</v>
      </c>
      <c r="AH1478" s="7">
        <f>IF(R1478&gt;0,RANK(R1478,(N1478:P1478,Q1478:AE1478)),0)</f>
        <v>0</v>
      </c>
      <c r="AI1478" s="7">
        <f>IF(T1478&gt;0,RANK(T1478,(N1478:P1478,Q1478:AE1478)),0)</f>
        <v>0</v>
      </c>
      <c r="AJ1478" s="7">
        <f>IF(S1478&gt;0,RANK(S1478,(N1478:P1478,Q1478:AE1478)),0)</f>
        <v>0</v>
      </c>
      <c r="AK1478" s="2">
        <f t="shared" si="586"/>
        <v>0</v>
      </c>
      <c r="AL1478" s="2">
        <f t="shared" si="587"/>
        <v>0</v>
      </c>
      <c r="AM1478" s="2">
        <f t="shared" si="588"/>
        <v>0</v>
      </c>
      <c r="AN1478" s="2">
        <f t="shared" si="589"/>
        <v>0</v>
      </c>
      <c r="AP1478" t="s">
        <v>1279</v>
      </c>
      <c r="AQ1478" t="s">
        <v>1336</v>
      </c>
      <c r="AT1478" s="104">
        <v>39</v>
      </c>
      <c r="AU1478" s="102">
        <v>165</v>
      </c>
      <c r="AV1478" s="108">
        <f t="shared" si="590"/>
        <v>39165</v>
      </c>
      <c r="AX1478" s="7" t="s">
        <v>538</v>
      </c>
    </row>
    <row r="1479" spans="1:51" hidden="1" outlineLevel="1">
      <c r="A1479" t="s">
        <v>1839</v>
      </c>
      <c r="B1479" t="s">
        <v>1336</v>
      </c>
      <c r="C1479" s="1">
        <f t="shared" si="580"/>
        <v>18274</v>
      </c>
      <c r="D1479" s="7">
        <f>RANK(N1479,(N1479:P1479,Q1479:AE1479))</f>
        <v>2</v>
      </c>
      <c r="E1479" s="7">
        <f>RANK(O1479,(N1479:P1479,Q1479:AE1479))</f>
        <v>1</v>
      </c>
      <c r="F1479" s="7">
        <f>IF(P1479&gt;0,RANK(P1479,(N1479:P1479,Q1479:AE1479)),0)</f>
        <v>3</v>
      </c>
      <c r="G1479" s="1">
        <f t="shared" si="581"/>
        <v>5454</v>
      </c>
      <c r="H1479" s="2">
        <f t="shared" si="579"/>
        <v>0.29845682390281275</v>
      </c>
      <c r="I1479" s="2"/>
      <c r="J1479" s="2">
        <f t="shared" si="582"/>
        <v>0.33079785487577978</v>
      </c>
      <c r="K1479" s="2">
        <f t="shared" si="583"/>
        <v>0.62925467877859254</v>
      </c>
      <c r="L1479" s="2">
        <f t="shared" si="584"/>
        <v>3.9838021232351972E-2</v>
      </c>
      <c r="M1479" s="2">
        <f t="shared" si="585"/>
        <v>1.0944511327576345E-4</v>
      </c>
      <c r="N1479" s="1">
        <v>6045</v>
      </c>
      <c r="O1479" s="1">
        <v>11499</v>
      </c>
      <c r="P1479" s="1">
        <v>728</v>
      </c>
      <c r="AA1479" s="1">
        <v>2</v>
      </c>
      <c r="AG1479" s="7">
        <f>IF(Q1479&gt;0,RANK(Q1479,(N1479:P1479,Q1479:AE1479)),0)</f>
        <v>0</v>
      </c>
      <c r="AH1479" s="7">
        <f>IF(R1479&gt;0,RANK(R1479,(N1479:P1479,Q1479:AE1479)),0)</f>
        <v>0</v>
      </c>
      <c r="AI1479" s="7">
        <f>IF(T1479&gt;0,RANK(T1479,(N1479:P1479,Q1479:AE1479)),0)</f>
        <v>0</v>
      </c>
      <c r="AJ1479" s="7">
        <f>IF(S1479&gt;0,RANK(S1479,(N1479:P1479,Q1479:AE1479)),0)</f>
        <v>0</v>
      </c>
      <c r="AK1479" s="2">
        <f t="shared" si="586"/>
        <v>0</v>
      </c>
      <c r="AL1479" s="2">
        <f t="shared" si="587"/>
        <v>0</v>
      </c>
      <c r="AM1479" s="2">
        <f t="shared" si="588"/>
        <v>0</v>
      </c>
      <c r="AN1479" s="2">
        <f t="shared" si="589"/>
        <v>0</v>
      </c>
      <c r="AP1479" t="s">
        <v>1839</v>
      </c>
      <c r="AQ1479" t="s">
        <v>1336</v>
      </c>
      <c r="AT1479" s="104">
        <v>39</v>
      </c>
      <c r="AU1479" s="102">
        <v>167</v>
      </c>
      <c r="AV1479" s="108">
        <f t="shared" si="590"/>
        <v>39167</v>
      </c>
      <c r="AX1479" s="7" t="s">
        <v>538</v>
      </c>
    </row>
    <row r="1480" spans="1:51" hidden="1" outlineLevel="1">
      <c r="A1480" t="s">
        <v>1280</v>
      </c>
      <c r="B1480" t="s">
        <v>1336</v>
      </c>
      <c r="C1480" s="1">
        <f t="shared" si="580"/>
        <v>30514</v>
      </c>
      <c r="D1480" s="7">
        <f>RANK(N1480,(N1480:P1480,Q1480:AE1480))</f>
        <v>2</v>
      </c>
      <c r="E1480" s="7">
        <f>RANK(O1480,(N1480:P1480,Q1480:AE1480))</f>
        <v>1</v>
      </c>
      <c r="F1480" s="7">
        <f>IF(P1480&gt;0,RANK(P1480,(N1480:P1480,Q1480:AE1480)),0)</f>
        <v>3</v>
      </c>
      <c r="G1480" s="1">
        <f t="shared" si="581"/>
        <v>11279</v>
      </c>
      <c r="H1480" s="2">
        <f t="shared" si="579"/>
        <v>0.36963361080159929</v>
      </c>
      <c r="I1480" s="2"/>
      <c r="J1480" s="2">
        <f t="shared" si="582"/>
        <v>0.2969456642852461</v>
      </c>
      <c r="K1480" s="2">
        <f t="shared" si="583"/>
        <v>0.66657927508684534</v>
      </c>
      <c r="L1480" s="2">
        <f t="shared" si="584"/>
        <v>3.64750606279085E-2</v>
      </c>
      <c r="M1480" s="2">
        <f t="shared" si="585"/>
        <v>6.9388939039072284E-18</v>
      </c>
      <c r="N1480" s="1">
        <v>9061</v>
      </c>
      <c r="O1480" s="1">
        <v>20340</v>
      </c>
      <c r="P1480" s="1">
        <v>1113</v>
      </c>
      <c r="AA1480" s="1">
        <v>0</v>
      </c>
      <c r="AG1480" s="7">
        <f>IF(Q1480&gt;0,RANK(Q1480,(N1480:P1480,Q1480:AE1480)),0)</f>
        <v>0</v>
      </c>
      <c r="AH1480" s="7">
        <f>IF(R1480&gt;0,RANK(R1480,(N1480:P1480,Q1480:AE1480)),0)</f>
        <v>0</v>
      </c>
      <c r="AI1480" s="7">
        <f>IF(T1480&gt;0,RANK(T1480,(N1480:P1480,Q1480:AE1480)),0)</f>
        <v>0</v>
      </c>
      <c r="AJ1480" s="7">
        <f>IF(S1480&gt;0,RANK(S1480,(N1480:P1480,Q1480:AE1480)),0)</f>
        <v>0</v>
      </c>
      <c r="AK1480" s="2">
        <f t="shared" si="586"/>
        <v>0</v>
      </c>
      <c r="AL1480" s="2">
        <f t="shared" si="587"/>
        <v>0</v>
      </c>
      <c r="AM1480" s="2">
        <f t="shared" si="588"/>
        <v>0</v>
      </c>
      <c r="AN1480" s="2">
        <f t="shared" si="589"/>
        <v>0</v>
      </c>
      <c r="AP1480" t="s">
        <v>1280</v>
      </c>
      <c r="AQ1480" t="s">
        <v>1336</v>
      </c>
      <c r="AT1480" s="104">
        <v>39</v>
      </c>
      <c r="AU1480" s="102">
        <v>169</v>
      </c>
      <c r="AV1480" s="108">
        <f t="shared" si="590"/>
        <v>39169</v>
      </c>
      <c r="AX1480" s="7" t="s">
        <v>538</v>
      </c>
    </row>
    <row r="1481" spans="1:51" hidden="1" outlineLevel="1">
      <c r="A1481" t="s">
        <v>1487</v>
      </c>
      <c r="B1481" t="s">
        <v>1336</v>
      </c>
      <c r="C1481" s="1">
        <f t="shared" si="580"/>
        <v>11192</v>
      </c>
      <c r="D1481" s="7">
        <f>RANK(N1481,(N1481:P1481,Q1481:AE1481))</f>
        <v>2</v>
      </c>
      <c r="E1481" s="7">
        <f>RANK(O1481,(N1481:P1481,Q1481:AE1481))</f>
        <v>1</v>
      </c>
      <c r="F1481" s="7">
        <f>IF(P1481&gt;0,RANK(P1481,(N1481:P1481,Q1481:AE1481)),0)</f>
        <v>3</v>
      </c>
      <c r="G1481" s="1">
        <f t="shared" si="581"/>
        <v>4764</v>
      </c>
      <c r="H1481" s="2">
        <f t="shared" si="579"/>
        <v>0.42566118656182989</v>
      </c>
      <c r="I1481" s="2"/>
      <c r="J1481" s="2">
        <f t="shared" si="582"/>
        <v>0.26510007147962833</v>
      </c>
      <c r="K1481" s="2">
        <f t="shared" si="583"/>
        <v>0.69076125804145816</v>
      </c>
      <c r="L1481" s="2">
        <f t="shared" si="584"/>
        <v>4.3959971408148675E-2</v>
      </c>
      <c r="M1481" s="2">
        <f t="shared" si="585"/>
        <v>1.7869907076483588E-4</v>
      </c>
      <c r="N1481" s="1">
        <v>2967</v>
      </c>
      <c r="O1481" s="1">
        <v>7731</v>
      </c>
      <c r="P1481" s="1">
        <v>492</v>
      </c>
      <c r="AA1481" s="1">
        <v>2</v>
      </c>
      <c r="AG1481" s="7">
        <f>IF(Q1481&gt;0,RANK(Q1481,(N1481:P1481,Q1481:AE1481)),0)</f>
        <v>0</v>
      </c>
      <c r="AH1481" s="7">
        <f>IF(R1481&gt;0,RANK(R1481,(N1481:P1481,Q1481:AE1481)),0)</f>
        <v>0</v>
      </c>
      <c r="AI1481" s="7">
        <f>IF(T1481&gt;0,RANK(T1481,(N1481:P1481,Q1481:AE1481)),0)</f>
        <v>0</v>
      </c>
      <c r="AJ1481" s="7">
        <f>IF(S1481&gt;0,RANK(S1481,(N1481:P1481,Q1481:AE1481)),0)</f>
        <v>0</v>
      </c>
      <c r="AK1481" s="2">
        <f t="shared" si="586"/>
        <v>0</v>
      </c>
      <c r="AL1481" s="2">
        <f t="shared" si="587"/>
        <v>0</v>
      </c>
      <c r="AM1481" s="2">
        <f t="shared" si="588"/>
        <v>0</v>
      </c>
      <c r="AN1481" s="2">
        <f t="shared" si="589"/>
        <v>0</v>
      </c>
      <c r="AP1481" t="s">
        <v>1487</v>
      </c>
      <c r="AQ1481" t="s">
        <v>1336</v>
      </c>
      <c r="AT1481" s="104">
        <v>39</v>
      </c>
      <c r="AU1481" s="102">
        <v>171</v>
      </c>
      <c r="AV1481" s="108">
        <f t="shared" si="590"/>
        <v>39171</v>
      </c>
      <c r="AX1481" s="7" t="s">
        <v>538</v>
      </c>
    </row>
    <row r="1482" spans="1:51" hidden="1" outlineLevel="1">
      <c r="A1482" t="s">
        <v>1963</v>
      </c>
      <c r="B1482" t="s">
        <v>1336</v>
      </c>
      <c r="C1482" s="1">
        <f t="shared" si="580"/>
        <v>37887</v>
      </c>
      <c r="D1482" s="7">
        <f>RANK(N1482,(N1482:P1482,Q1482:AE1482))</f>
        <v>2</v>
      </c>
      <c r="E1482" s="7">
        <f>RANK(O1482,(N1482:P1482,Q1482:AE1482))</f>
        <v>1</v>
      </c>
      <c r="F1482" s="7">
        <f>IF(P1482&gt;0,RANK(P1482,(N1482:P1482,Q1482:AE1482)),0)</f>
        <v>3</v>
      </c>
      <c r="G1482" s="1">
        <f t="shared" si="581"/>
        <v>13651</v>
      </c>
      <c r="H1482" s="2">
        <f t="shared" si="579"/>
        <v>0.3603082851637765</v>
      </c>
      <c r="I1482" s="2"/>
      <c r="J1482" s="2">
        <f t="shared" si="582"/>
        <v>0.30408847361891944</v>
      </c>
      <c r="K1482" s="2">
        <f t="shared" si="583"/>
        <v>0.66439675878269588</v>
      </c>
      <c r="L1482" s="2">
        <f t="shared" si="584"/>
        <v>3.1382796209781717E-2</v>
      </c>
      <c r="M1482" s="2">
        <f t="shared" si="585"/>
        <v>1.3197138860295693E-4</v>
      </c>
      <c r="N1482" s="1">
        <v>11521</v>
      </c>
      <c r="O1482" s="1">
        <v>25172</v>
      </c>
      <c r="P1482" s="1">
        <v>1189</v>
      </c>
      <c r="AA1482" s="1">
        <v>5</v>
      </c>
      <c r="AG1482" s="7">
        <f>IF(Q1482&gt;0,RANK(Q1482,(N1482:P1482,Q1482:AE1482)),0)</f>
        <v>0</v>
      </c>
      <c r="AH1482" s="7">
        <f>IF(R1482&gt;0,RANK(R1482,(N1482:P1482,Q1482:AE1482)),0)</f>
        <v>0</v>
      </c>
      <c r="AI1482" s="7">
        <f>IF(T1482&gt;0,RANK(T1482,(N1482:P1482,Q1482:AE1482)),0)</f>
        <v>0</v>
      </c>
      <c r="AJ1482" s="7">
        <f>IF(S1482&gt;0,RANK(S1482,(N1482:P1482,Q1482:AE1482)),0)</f>
        <v>0</v>
      </c>
      <c r="AK1482" s="2">
        <f t="shared" si="586"/>
        <v>0</v>
      </c>
      <c r="AL1482" s="2">
        <f t="shared" si="587"/>
        <v>0</v>
      </c>
      <c r="AM1482" s="2">
        <f t="shared" si="588"/>
        <v>0</v>
      </c>
      <c r="AN1482" s="2">
        <f t="shared" si="589"/>
        <v>0</v>
      </c>
      <c r="AP1482" t="s">
        <v>1963</v>
      </c>
      <c r="AQ1482" t="s">
        <v>1336</v>
      </c>
      <c r="AT1482" s="104">
        <v>39</v>
      </c>
      <c r="AU1482" s="102">
        <v>173</v>
      </c>
      <c r="AV1482" s="108">
        <f t="shared" si="590"/>
        <v>39173</v>
      </c>
      <c r="AX1482" s="7" t="s">
        <v>538</v>
      </c>
    </row>
    <row r="1483" spans="1:51" hidden="1" outlineLevel="1">
      <c r="A1483" t="s">
        <v>1359</v>
      </c>
      <c r="B1483" t="s">
        <v>1336</v>
      </c>
      <c r="C1483" s="1">
        <f t="shared" si="580"/>
        <v>6294</v>
      </c>
      <c r="D1483" s="7">
        <f>RANK(N1483,(N1483:P1483,Q1483:AE1483))</f>
        <v>2</v>
      </c>
      <c r="E1483" s="7">
        <f>RANK(O1483,(N1483:P1483,Q1483:AE1483))</f>
        <v>1</v>
      </c>
      <c r="F1483" s="7">
        <f>IF(P1483&gt;0,RANK(P1483,(N1483:P1483,Q1483:AE1483)),0)</f>
        <v>3</v>
      </c>
      <c r="G1483" s="1">
        <f t="shared" si="581"/>
        <v>2765</v>
      </c>
      <c r="H1483" s="2">
        <f t="shared" si="579"/>
        <v>0.43930727677152842</v>
      </c>
      <c r="I1483" s="2"/>
      <c r="J1483" s="2">
        <f t="shared" si="582"/>
        <v>0.25707022561169368</v>
      </c>
      <c r="K1483" s="2">
        <f t="shared" si="583"/>
        <v>0.69637750238322216</v>
      </c>
      <c r="L1483" s="2">
        <f t="shared" si="584"/>
        <v>4.6234509056244044E-2</v>
      </c>
      <c r="M1483" s="2">
        <f t="shared" si="585"/>
        <v>3.177629488401168E-4</v>
      </c>
      <c r="N1483" s="1">
        <v>1618</v>
      </c>
      <c r="O1483" s="1">
        <v>4383</v>
      </c>
      <c r="P1483" s="1">
        <v>291</v>
      </c>
      <c r="AA1483" s="1">
        <v>2</v>
      </c>
      <c r="AG1483" s="7">
        <f>IF(Q1483&gt;0,RANK(Q1483,(N1483:P1483,Q1483:AE1483)),0)</f>
        <v>0</v>
      </c>
      <c r="AH1483" s="7">
        <f>IF(R1483&gt;0,RANK(R1483,(N1483:P1483,Q1483:AE1483)),0)</f>
        <v>0</v>
      </c>
      <c r="AI1483" s="7">
        <f>IF(T1483&gt;0,RANK(T1483,(N1483:P1483,Q1483:AE1483)),0)</f>
        <v>0</v>
      </c>
      <c r="AJ1483" s="7">
        <f>IF(S1483&gt;0,RANK(S1483,(N1483:P1483,Q1483:AE1483)),0)</f>
        <v>0</v>
      </c>
      <c r="AK1483" s="2">
        <f t="shared" si="586"/>
        <v>0</v>
      </c>
      <c r="AL1483" s="2">
        <f t="shared" si="587"/>
        <v>0</v>
      </c>
      <c r="AM1483" s="2">
        <f t="shared" si="588"/>
        <v>0</v>
      </c>
      <c r="AN1483" s="2">
        <f t="shared" si="589"/>
        <v>0</v>
      </c>
      <c r="AP1483" t="s">
        <v>1359</v>
      </c>
      <c r="AQ1483" t="s">
        <v>1336</v>
      </c>
      <c r="AT1483" s="104">
        <v>39</v>
      </c>
      <c r="AU1483" s="102">
        <v>175</v>
      </c>
      <c r="AV1483" s="108">
        <f t="shared" si="590"/>
        <v>39175</v>
      </c>
      <c r="AX1483" s="7" t="s">
        <v>538</v>
      </c>
    </row>
    <row r="1484" spans="1:51" collapsed="1">
      <c r="A1484" t="s">
        <v>2243</v>
      </c>
      <c r="B1484" t="s">
        <v>1842</v>
      </c>
      <c r="C1484" s="1">
        <f t="shared" si="580"/>
        <v>3228992</v>
      </c>
      <c r="D1484" s="7">
        <f>RANK(N1484,(N1484:P1484,Q1484:AE1484))</f>
        <v>2</v>
      </c>
      <c r="E1484" s="7">
        <f>RANK(O1484,(N1484:P1484,Q1484:AE1484))</f>
        <v>1</v>
      </c>
      <c r="F1484" s="7">
        <f>IF(P1484&gt;0,RANK(P1484,(N1484:P1484,Q1484:AE1484)),0)</f>
        <v>3</v>
      </c>
      <c r="G1484" s="1">
        <f t="shared" si="581"/>
        <v>628083</v>
      </c>
      <c r="H1484" s="2">
        <f t="shared" si="579"/>
        <v>0.19451364388638931</v>
      </c>
      <c r="I1484" s="2"/>
      <c r="J1484" s="2">
        <f t="shared" si="582"/>
        <v>0.38306815253800569</v>
      </c>
      <c r="K1484" s="2">
        <f t="shared" si="583"/>
        <v>0.577581796424395</v>
      </c>
      <c r="L1484" s="2">
        <f t="shared" si="584"/>
        <v>3.9233915723544684E-2</v>
      </c>
      <c r="M1484" s="2">
        <f t="shared" si="585"/>
        <v>1.1613531405457039E-4</v>
      </c>
      <c r="N1484" s="1">
        <f>SUM(N1396:N1483)</f>
        <v>1236924</v>
      </c>
      <c r="O1484" s="1">
        <f>SUM(O1396:O1483)</f>
        <v>1865007</v>
      </c>
      <c r="P1484" s="1">
        <f>SUM(P1396:P1483)</f>
        <v>126686</v>
      </c>
      <c r="AA1484" s="1">
        <f>SUM(AA1396:AA1483)</f>
        <v>375</v>
      </c>
      <c r="AG1484" s="7">
        <f>IF(Q1484&gt;0,RANK(Q1484,(N1484:P1484,Q1484:AE1484)),0)</f>
        <v>0</v>
      </c>
      <c r="AH1484" s="7">
        <f>IF(R1484&gt;0,RANK(R1484,(N1484:P1484,Q1484:AE1484)),0)</f>
        <v>0</v>
      </c>
      <c r="AI1484" s="7">
        <f>IF(T1484&gt;0,RANK(T1484,(N1484:P1484,Q1484:AE1484)),0)</f>
        <v>0</v>
      </c>
      <c r="AJ1484" s="7">
        <f>IF(S1484&gt;0,RANK(S1484,(N1484:P1484,Q1484:AE1484)),0)</f>
        <v>0</v>
      </c>
      <c r="AK1484" s="2">
        <f t="shared" si="586"/>
        <v>0</v>
      </c>
      <c r="AL1484" s="2">
        <f t="shared" si="587"/>
        <v>0</v>
      </c>
      <c r="AM1484" s="2">
        <f t="shared" si="588"/>
        <v>0</v>
      </c>
      <c r="AN1484" s="2">
        <f t="shared" si="589"/>
        <v>0</v>
      </c>
      <c r="AP1484" t="s">
        <v>2243</v>
      </c>
      <c r="AQ1484" t="s">
        <v>1842</v>
      </c>
      <c r="AT1484" s="104">
        <v>39</v>
      </c>
      <c r="AU1484" s="102"/>
      <c r="AV1484" s="104">
        <v>39</v>
      </c>
      <c r="AX1484" s="7" t="s">
        <v>831</v>
      </c>
    </row>
    <row r="1485" spans="1:51">
      <c r="C1485" s="1"/>
      <c r="E1485" s="7"/>
      <c r="F1485" s="7"/>
      <c r="I1485" s="2"/>
      <c r="AG1485" s="7"/>
      <c r="AH1485" s="7"/>
      <c r="AI1485" s="7"/>
      <c r="AJ1485" s="7"/>
      <c r="AT1485" s="104"/>
      <c r="AU1485" s="102"/>
    </row>
    <row r="1486" spans="1:51" s="1" customFormat="1" hidden="1" outlineLevel="1">
      <c r="A1486" t="s">
        <v>1706</v>
      </c>
      <c r="B1486" t="s">
        <v>650</v>
      </c>
      <c r="C1486" s="1">
        <f t="shared" ref="C1486:C1517" si="591">SUM(N1486:AE1486)</f>
        <v>6051</v>
      </c>
      <c r="D1486" s="7">
        <f>RANK(N1486,(N1486:AE1486))</f>
        <v>1</v>
      </c>
      <c r="E1486" s="7">
        <f>RANK(O1486,(N1486:AE1486))</f>
        <v>2</v>
      </c>
      <c r="F1486" s="7">
        <f>IF(P1486&gt;0,RANK(P1486,(N1486:P1486,Q1486:AE1486)),0)</f>
        <v>3</v>
      </c>
      <c r="G1486" s="1">
        <f t="shared" ref="G1486:G1517" si="592">MAX(N1486:P1486)-LARGE(N1486:P1486,2)</f>
        <v>429</v>
      </c>
      <c r="H1486" s="2">
        <f t="shared" si="579"/>
        <v>7.0897372335151213E-2</v>
      </c>
      <c r="I1486" s="2"/>
      <c r="J1486" s="2">
        <f t="shared" ref="J1486:J1517" si="593">IF($C1486=0,"-",N1486/$C1486)</f>
        <v>0.46322921831102298</v>
      </c>
      <c r="K1486" s="2">
        <f t="shared" ref="K1486:K1517" si="594">IF($C1486=0,"-",O1486/$C1486)</f>
        <v>0.39233184597587173</v>
      </c>
      <c r="L1486" s="2">
        <f t="shared" ref="L1486:L1517" si="595">IF($C1486=0,"-",P1486/$C1486)</f>
        <v>0.14443893571310526</v>
      </c>
      <c r="M1486" s="2">
        <f t="shared" ref="M1486:M1517" si="596">IF(C1486=0,"-",(1-J1486-K1486-L1486))</f>
        <v>8.3266726846886741E-17</v>
      </c>
      <c r="N1486" s="1">
        <v>2803</v>
      </c>
      <c r="O1486" s="1">
        <v>2374</v>
      </c>
      <c r="P1486" s="1">
        <v>874</v>
      </c>
      <c r="AG1486" s="7">
        <f>IF(Q1486&gt;0,RANK(Q1486,(N1486:P1486,Q1486:AE1486)),0)</f>
        <v>0</v>
      </c>
      <c r="AH1486" s="7">
        <f>IF(R1486&gt;0,RANK(R1486,(N1486:P1486,Q1486:AE1486)),0)</f>
        <v>0</v>
      </c>
      <c r="AI1486" s="7">
        <f>IF(T1486&gt;0,RANK(T1486,(N1486:P1486,Q1486:AE1486)),0)</f>
        <v>0</v>
      </c>
      <c r="AJ1486" s="7">
        <f>IF(S1486&gt;0,RANK(S1486,(N1486:P1486,Q1486:AE1486)),0)</f>
        <v>0</v>
      </c>
      <c r="AK1486" s="2">
        <f t="shared" ref="AK1486:AK1517" si="597">IF($C1486=0,"-",Q1486/$C1486)</f>
        <v>0</v>
      </c>
      <c r="AL1486" s="2">
        <f t="shared" ref="AL1486:AL1517" si="598">IF($C1486=0,"-",R1486/$C1486)</f>
        <v>0</v>
      </c>
      <c r="AM1486" s="2">
        <f t="shared" ref="AM1486:AM1517" si="599">IF($C1486=0,"-",T1486/$C1486)</f>
        <v>0</v>
      </c>
      <c r="AN1486" s="2">
        <f t="shared" ref="AN1486:AN1517" si="600">IF($C1486=0,"-",S1486/$C1486)</f>
        <v>0</v>
      </c>
      <c r="AO1486" s="2"/>
      <c r="AP1486" t="s">
        <v>1706</v>
      </c>
      <c r="AQ1486" t="s">
        <v>650</v>
      </c>
      <c r="AR1486" s="1">
        <v>2</v>
      </c>
      <c r="AT1486" s="104">
        <v>40</v>
      </c>
      <c r="AU1486" s="102">
        <v>1</v>
      </c>
      <c r="AV1486" s="108">
        <f t="shared" ref="AV1486:AV1517" si="601">AT1486*1000+AU1486</f>
        <v>40001</v>
      </c>
      <c r="AX1486" s="7" t="s">
        <v>538</v>
      </c>
      <c r="AY1486"/>
    </row>
    <row r="1487" spans="1:51" s="1" customFormat="1" hidden="1" outlineLevel="1">
      <c r="A1487" t="s">
        <v>753</v>
      </c>
      <c r="B1487" t="s">
        <v>650</v>
      </c>
      <c r="C1487" s="1">
        <f t="shared" si="591"/>
        <v>2043</v>
      </c>
      <c r="D1487" s="7">
        <f t="shared" ref="D1487:D1550" si="602">RANK(N1487,(N1487:AE1487))</f>
        <v>2</v>
      </c>
      <c r="E1487" s="7">
        <f t="shared" ref="E1487:E1550" si="603">RANK(O1487,(N1487:AE1487))</f>
        <v>1</v>
      </c>
      <c r="F1487" s="7">
        <f>IF(P1487&gt;0,RANK(P1487,(N1487:P1487,Q1487:AE1487)),0)</f>
        <v>3</v>
      </c>
      <c r="G1487" s="1">
        <f t="shared" si="592"/>
        <v>182</v>
      </c>
      <c r="H1487" s="2">
        <f t="shared" si="579"/>
        <v>8.908467939304944E-2</v>
      </c>
      <c r="I1487" s="2"/>
      <c r="J1487" s="2">
        <f t="shared" si="593"/>
        <v>0.38277043563387175</v>
      </c>
      <c r="K1487" s="2">
        <f t="shared" si="594"/>
        <v>0.47185511502692118</v>
      </c>
      <c r="L1487" s="2">
        <f t="shared" si="595"/>
        <v>0.14537444933920704</v>
      </c>
      <c r="M1487" s="2">
        <f t="shared" si="596"/>
        <v>8.3266726846886741E-17</v>
      </c>
      <c r="N1487" s="1">
        <v>782</v>
      </c>
      <c r="O1487" s="1">
        <v>964</v>
      </c>
      <c r="P1487" s="1">
        <v>297</v>
      </c>
      <c r="AG1487" s="7">
        <f>IF(Q1487&gt;0,RANK(Q1487,(N1487:P1487,Q1487:AE1487)),0)</f>
        <v>0</v>
      </c>
      <c r="AH1487" s="7">
        <f>IF(R1487&gt;0,RANK(R1487,(N1487:P1487,Q1487:AE1487)),0)</f>
        <v>0</v>
      </c>
      <c r="AI1487" s="7">
        <f>IF(T1487&gt;0,RANK(T1487,(N1487:P1487,Q1487:AE1487)),0)</f>
        <v>0</v>
      </c>
      <c r="AJ1487" s="7">
        <f>IF(S1487&gt;0,RANK(S1487,(N1487:P1487,Q1487:AE1487)),0)</f>
        <v>0</v>
      </c>
      <c r="AK1487" s="2">
        <f t="shared" si="597"/>
        <v>0</v>
      </c>
      <c r="AL1487" s="2">
        <f t="shared" si="598"/>
        <v>0</v>
      </c>
      <c r="AM1487" s="2">
        <f t="shared" si="599"/>
        <v>0</v>
      </c>
      <c r="AN1487" s="2">
        <f t="shared" si="600"/>
        <v>0</v>
      </c>
      <c r="AO1487" s="2"/>
      <c r="AP1487" t="s">
        <v>753</v>
      </c>
      <c r="AQ1487" t="s">
        <v>650</v>
      </c>
      <c r="AR1487" s="1">
        <v>6</v>
      </c>
      <c r="AT1487" s="104">
        <v>40</v>
      </c>
      <c r="AU1487" s="102">
        <v>3</v>
      </c>
      <c r="AV1487" s="108">
        <f t="shared" si="601"/>
        <v>40003</v>
      </c>
      <c r="AX1487" s="7" t="s">
        <v>538</v>
      </c>
      <c r="AY1487"/>
    </row>
    <row r="1488" spans="1:51" s="1" customFormat="1" hidden="1" outlineLevel="1">
      <c r="A1488" t="s">
        <v>1623</v>
      </c>
      <c r="B1488" t="s">
        <v>650</v>
      </c>
      <c r="C1488" s="1">
        <f t="shared" si="591"/>
        <v>3821</v>
      </c>
      <c r="D1488" s="7">
        <f t="shared" si="602"/>
        <v>1</v>
      </c>
      <c r="E1488" s="7">
        <f t="shared" si="603"/>
        <v>2</v>
      </c>
      <c r="F1488" s="7">
        <f>IF(P1488&gt;0,RANK(P1488,(N1488:P1488,Q1488:AE1488)),0)</f>
        <v>3</v>
      </c>
      <c r="G1488" s="1">
        <f t="shared" si="592"/>
        <v>1218</v>
      </c>
      <c r="H1488" s="2">
        <f t="shared" si="579"/>
        <v>0.31876472127715255</v>
      </c>
      <c r="I1488" s="2"/>
      <c r="J1488" s="2">
        <f t="shared" si="593"/>
        <v>0.63569746139753991</v>
      </c>
      <c r="K1488" s="2">
        <f t="shared" si="594"/>
        <v>0.31693274012038736</v>
      </c>
      <c r="L1488" s="2">
        <f t="shared" si="595"/>
        <v>4.7369798482072754E-2</v>
      </c>
      <c r="M1488" s="2">
        <f t="shared" si="596"/>
        <v>-2.0816681711721685E-17</v>
      </c>
      <c r="N1488" s="1">
        <v>2429</v>
      </c>
      <c r="O1488" s="1">
        <v>1211</v>
      </c>
      <c r="P1488" s="1">
        <v>181</v>
      </c>
      <c r="AG1488" s="7">
        <f>IF(Q1488&gt;0,RANK(Q1488,(N1488:P1488,Q1488:AE1488)),0)</f>
        <v>0</v>
      </c>
      <c r="AH1488" s="7">
        <f>IF(R1488&gt;0,RANK(R1488,(N1488:P1488,Q1488:AE1488)),0)</f>
        <v>0</v>
      </c>
      <c r="AI1488" s="7">
        <f>IF(T1488&gt;0,RANK(T1488,(N1488:P1488,Q1488:AE1488)),0)</f>
        <v>0</v>
      </c>
      <c r="AJ1488" s="7">
        <f>IF(S1488&gt;0,RANK(S1488,(N1488:P1488,Q1488:AE1488)),0)</f>
        <v>0</v>
      </c>
      <c r="AK1488" s="2">
        <f t="shared" si="597"/>
        <v>0</v>
      </c>
      <c r="AL1488" s="2">
        <f t="shared" si="598"/>
        <v>0</v>
      </c>
      <c r="AM1488" s="2">
        <f t="shared" si="599"/>
        <v>0</v>
      </c>
      <c r="AN1488" s="2">
        <f t="shared" si="600"/>
        <v>0</v>
      </c>
      <c r="AO1488" s="2"/>
      <c r="AP1488" t="s">
        <v>1623</v>
      </c>
      <c r="AQ1488" t="s">
        <v>650</v>
      </c>
      <c r="AR1488" s="1">
        <v>3</v>
      </c>
      <c r="AT1488" s="104">
        <v>40</v>
      </c>
      <c r="AU1488" s="102">
        <v>5</v>
      </c>
      <c r="AV1488" s="108">
        <f t="shared" si="601"/>
        <v>40005</v>
      </c>
      <c r="AX1488" s="7" t="s">
        <v>538</v>
      </c>
      <c r="AY1488"/>
    </row>
    <row r="1489" spans="1:51" s="1" customFormat="1" hidden="1" outlineLevel="1">
      <c r="A1489" t="s">
        <v>1577</v>
      </c>
      <c r="B1489" t="s">
        <v>650</v>
      </c>
      <c r="C1489" s="1">
        <f t="shared" si="591"/>
        <v>1977</v>
      </c>
      <c r="D1489" s="7">
        <f t="shared" si="602"/>
        <v>2</v>
      </c>
      <c r="E1489" s="7">
        <f t="shared" si="603"/>
        <v>1</v>
      </c>
      <c r="F1489" s="7">
        <f>IF(P1489&gt;0,RANK(P1489,(N1489:P1489,Q1489:AE1489)),0)</f>
        <v>3</v>
      </c>
      <c r="G1489" s="1">
        <f t="shared" si="592"/>
        <v>736</v>
      </c>
      <c r="H1489" s="2">
        <f t="shared" si="579"/>
        <v>0.37228123419322207</v>
      </c>
      <c r="I1489" s="2"/>
      <c r="J1489" s="2">
        <f t="shared" si="593"/>
        <v>0.28376327769347498</v>
      </c>
      <c r="K1489" s="2">
        <f t="shared" si="594"/>
        <v>0.65604451188669699</v>
      </c>
      <c r="L1489" s="2">
        <f t="shared" si="595"/>
        <v>6.0192210419828023E-2</v>
      </c>
      <c r="M1489" s="2">
        <f t="shared" si="596"/>
        <v>6.9388939039072284E-18</v>
      </c>
      <c r="N1489" s="1">
        <v>561</v>
      </c>
      <c r="O1489" s="1">
        <v>1297</v>
      </c>
      <c r="P1489" s="1">
        <v>119</v>
      </c>
      <c r="AG1489" s="7">
        <f>IF(Q1489&gt;0,RANK(Q1489,(N1489:P1489,Q1489:AE1489)),0)</f>
        <v>0</v>
      </c>
      <c r="AH1489" s="7">
        <f>IF(R1489&gt;0,RANK(R1489,(N1489:P1489,Q1489:AE1489)),0)</f>
        <v>0</v>
      </c>
      <c r="AI1489" s="7">
        <f>IF(T1489&gt;0,RANK(T1489,(N1489:P1489,Q1489:AE1489)),0)</f>
        <v>0</v>
      </c>
      <c r="AJ1489" s="7">
        <f>IF(S1489&gt;0,RANK(S1489,(N1489:P1489,Q1489:AE1489)),0)</f>
        <v>0</v>
      </c>
      <c r="AK1489" s="2">
        <f t="shared" si="597"/>
        <v>0</v>
      </c>
      <c r="AL1489" s="2">
        <f t="shared" si="598"/>
        <v>0</v>
      </c>
      <c r="AM1489" s="2">
        <f t="shared" si="599"/>
        <v>0</v>
      </c>
      <c r="AN1489" s="2">
        <f t="shared" si="600"/>
        <v>0</v>
      </c>
      <c r="AO1489" s="2"/>
      <c r="AP1489" t="s">
        <v>1577</v>
      </c>
      <c r="AQ1489" t="s">
        <v>650</v>
      </c>
      <c r="AR1489" s="1">
        <v>6</v>
      </c>
      <c r="AT1489" s="104">
        <v>40</v>
      </c>
      <c r="AU1489" s="102">
        <v>7</v>
      </c>
      <c r="AV1489" s="108">
        <f t="shared" si="601"/>
        <v>40007</v>
      </c>
      <c r="AX1489" s="7" t="s">
        <v>538</v>
      </c>
      <c r="AY1489"/>
    </row>
    <row r="1490" spans="1:51" s="1" customFormat="1" hidden="1" outlineLevel="1">
      <c r="A1490" t="s">
        <v>1407</v>
      </c>
      <c r="B1490" t="s">
        <v>650</v>
      </c>
      <c r="C1490" s="1">
        <f t="shared" si="591"/>
        <v>5265</v>
      </c>
      <c r="D1490" s="7">
        <f t="shared" si="602"/>
        <v>1</v>
      </c>
      <c r="E1490" s="7">
        <f t="shared" si="603"/>
        <v>2</v>
      </c>
      <c r="F1490" s="7">
        <f>IF(P1490&gt;0,RANK(P1490,(N1490:P1490,Q1490:AE1490)),0)</f>
        <v>3</v>
      </c>
      <c r="G1490" s="1">
        <f t="shared" si="592"/>
        <v>406</v>
      </c>
      <c r="H1490" s="2">
        <f t="shared" si="579"/>
        <v>7.7113010446343777E-2</v>
      </c>
      <c r="I1490" s="2"/>
      <c r="J1490" s="2">
        <f t="shared" si="593"/>
        <v>0.47692307692307695</v>
      </c>
      <c r="K1490" s="2">
        <f t="shared" si="594"/>
        <v>0.39981006647673312</v>
      </c>
      <c r="L1490" s="2">
        <f t="shared" si="595"/>
        <v>0.12326685660018993</v>
      </c>
      <c r="M1490" s="2">
        <f t="shared" si="596"/>
        <v>-5.5511151231257827E-17</v>
      </c>
      <c r="N1490" s="1">
        <v>2511</v>
      </c>
      <c r="O1490" s="1">
        <v>2105</v>
      </c>
      <c r="P1490" s="1">
        <v>649</v>
      </c>
      <c r="AG1490" s="7">
        <f>IF(Q1490&gt;0,RANK(Q1490,(N1490:P1490,Q1490:AE1490)),0)</f>
        <v>0</v>
      </c>
      <c r="AH1490" s="7">
        <f>IF(R1490&gt;0,RANK(R1490,(N1490:P1490,Q1490:AE1490)),0)</f>
        <v>0</v>
      </c>
      <c r="AI1490" s="7">
        <f>IF(T1490&gt;0,RANK(T1490,(N1490:P1490,Q1490:AE1490)),0)</f>
        <v>0</v>
      </c>
      <c r="AJ1490" s="7">
        <f>IF(S1490&gt;0,RANK(S1490,(N1490:P1490,Q1490:AE1490)),0)</f>
        <v>0</v>
      </c>
      <c r="AK1490" s="2">
        <f t="shared" si="597"/>
        <v>0</v>
      </c>
      <c r="AL1490" s="2">
        <f t="shared" si="598"/>
        <v>0</v>
      </c>
      <c r="AM1490" s="2">
        <f t="shared" si="599"/>
        <v>0</v>
      </c>
      <c r="AN1490" s="2">
        <f t="shared" si="600"/>
        <v>0</v>
      </c>
      <c r="AO1490" s="2"/>
      <c r="AP1490" t="s">
        <v>1407</v>
      </c>
      <c r="AQ1490" t="s">
        <v>650</v>
      </c>
      <c r="AR1490" s="1">
        <v>6</v>
      </c>
      <c r="AT1490" s="104">
        <v>40</v>
      </c>
      <c r="AU1490" s="102">
        <v>9</v>
      </c>
      <c r="AV1490" s="108">
        <f t="shared" si="601"/>
        <v>40009</v>
      </c>
      <c r="AX1490" s="7" t="s">
        <v>538</v>
      </c>
      <c r="AY1490"/>
    </row>
    <row r="1491" spans="1:51" s="1" customFormat="1" hidden="1" outlineLevel="1">
      <c r="A1491" t="s">
        <v>1938</v>
      </c>
      <c r="B1491" t="s">
        <v>650</v>
      </c>
      <c r="C1491" s="1">
        <f t="shared" si="591"/>
        <v>3392</v>
      </c>
      <c r="D1491" s="7">
        <f t="shared" si="602"/>
        <v>1</v>
      </c>
      <c r="E1491" s="7">
        <f t="shared" si="603"/>
        <v>2</v>
      </c>
      <c r="F1491" s="7">
        <f>IF(P1491&gt;0,RANK(P1491,(N1491:P1491,Q1491:AE1491)),0)</f>
        <v>3</v>
      </c>
      <c r="G1491" s="1">
        <f t="shared" si="592"/>
        <v>269</v>
      </c>
      <c r="H1491" s="2">
        <f t="shared" si="579"/>
        <v>7.9304245283018868E-2</v>
      </c>
      <c r="I1491" s="2"/>
      <c r="J1491" s="2">
        <f t="shared" si="593"/>
        <v>0.45813679245283018</v>
      </c>
      <c r="K1491" s="2">
        <f t="shared" si="594"/>
        <v>0.3788325471698113</v>
      </c>
      <c r="L1491" s="2">
        <f t="shared" si="595"/>
        <v>0.1630306603773585</v>
      </c>
      <c r="M1491" s="2">
        <f t="shared" si="596"/>
        <v>8.3266726846886741E-17</v>
      </c>
      <c r="N1491" s="1">
        <v>1554</v>
      </c>
      <c r="O1491" s="1">
        <v>1285</v>
      </c>
      <c r="P1491" s="1">
        <v>553</v>
      </c>
      <c r="AG1491" s="7">
        <f>IF(Q1491&gt;0,RANK(Q1491,(N1491:P1491,Q1491:AE1491)),0)</f>
        <v>0</v>
      </c>
      <c r="AH1491" s="7">
        <f>IF(R1491&gt;0,RANK(R1491,(N1491:P1491,Q1491:AE1491)),0)</f>
        <v>0</v>
      </c>
      <c r="AI1491" s="7">
        <f>IF(T1491&gt;0,RANK(T1491,(N1491:P1491,Q1491:AE1491)),0)</f>
        <v>0</v>
      </c>
      <c r="AJ1491" s="7">
        <f>IF(S1491&gt;0,RANK(S1491,(N1491:P1491,Q1491:AE1491)),0)</f>
        <v>0</v>
      </c>
      <c r="AK1491" s="2">
        <f t="shared" si="597"/>
        <v>0</v>
      </c>
      <c r="AL1491" s="2">
        <f t="shared" si="598"/>
        <v>0</v>
      </c>
      <c r="AM1491" s="2">
        <f t="shared" si="599"/>
        <v>0</v>
      </c>
      <c r="AN1491" s="2">
        <f t="shared" si="600"/>
        <v>0</v>
      </c>
      <c r="AO1491" s="2"/>
      <c r="AP1491" t="s">
        <v>1938</v>
      </c>
      <c r="AQ1491" t="s">
        <v>650</v>
      </c>
      <c r="AR1491" s="1">
        <v>6</v>
      </c>
      <c r="AT1491" s="104">
        <v>40</v>
      </c>
      <c r="AU1491" s="102">
        <v>11</v>
      </c>
      <c r="AV1491" s="108">
        <f t="shared" si="601"/>
        <v>40011</v>
      </c>
      <c r="AX1491" s="7" t="s">
        <v>538</v>
      </c>
      <c r="AY1491"/>
    </row>
    <row r="1492" spans="1:51" s="1" customFormat="1" hidden="1" outlineLevel="1">
      <c r="A1492" t="s">
        <v>305</v>
      </c>
      <c r="B1492" t="s">
        <v>650</v>
      </c>
      <c r="C1492" s="1">
        <f t="shared" si="591"/>
        <v>9963</v>
      </c>
      <c r="D1492" s="7">
        <f t="shared" si="602"/>
        <v>1</v>
      </c>
      <c r="E1492" s="7">
        <f t="shared" si="603"/>
        <v>2</v>
      </c>
      <c r="F1492" s="7">
        <f>IF(P1492&gt;0,RANK(P1492,(N1492:P1492,Q1492:AE1492)),0)</f>
        <v>3</v>
      </c>
      <c r="G1492" s="1">
        <f t="shared" si="592"/>
        <v>2736</v>
      </c>
      <c r="H1492" s="2">
        <f t="shared" si="579"/>
        <v>0.27461607949412825</v>
      </c>
      <c r="I1492" s="2"/>
      <c r="J1492" s="2">
        <f t="shared" si="593"/>
        <v>0.61808692160995682</v>
      </c>
      <c r="K1492" s="2">
        <f t="shared" si="594"/>
        <v>0.34347084211582857</v>
      </c>
      <c r="L1492" s="2">
        <f t="shared" si="595"/>
        <v>3.8442236274214593E-2</v>
      </c>
      <c r="M1492" s="2">
        <f t="shared" si="596"/>
        <v>2.0816681711721685E-17</v>
      </c>
      <c r="N1492" s="1">
        <v>6158</v>
      </c>
      <c r="O1492" s="1">
        <v>3422</v>
      </c>
      <c r="P1492" s="1">
        <v>383</v>
      </c>
      <c r="AG1492" s="7">
        <f>IF(Q1492&gt;0,RANK(Q1492,(N1492:P1492,Q1492:AE1492)),0)</f>
        <v>0</v>
      </c>
      <c r="AH1492" s="7">
        <f>IF(R1492&gt;0,RANK(R1492,(N1492:P1492,Q1492:AE1492)),0)</f>
        <v>0</v>
      </c>
      <c r="AI1492" s="7">
        <f>IF(T1492&gt;0,RANK(T1492,(N1492:P1492,Q1492:AE1492)),0)</f>
        <v>0</v>
      </c>
      <c r="AJ1492" s="7">
        <f>IF(S1492&gt;0,RANK(S1492,(N1492:P1492,Q1492:AE1492)),0)</f>
        <v>0</v>
      </c>
      <c r="AK1492" s="2">
        <f t="shared" si="597"/>
        <v>0</v>
      </c>
      <c r="AL1492" s="2">
        <f t="shared" si="598"/>
        <v>0</v>
      </c>
      <c r="AM1492" s="2">
        <f t="shared" si="599"/>
        <v>0</v>
      </c>
      <c r="AN1492" s="2">
        <f t="shared" si="600"/>
        <v>0</v>
      </c>
      <c r="AO1492" s="2"/>
      <c r="AP1492" t="s">
        <v>305</v>
      </c>
      <c r="AQ1492" t="s">
        <v>650</v>
      </c>
      <c r="AR1492" s="1">
        <v>3</v>
      </c>
      <c r="AT1492" s="104">
        <v>40</v>
      </c>
      <c r="AU1492" s="102">
        <v>13</v>
      </c>
      <c r="AV1492" s="108">
        <f t="shared" si="601"/>
        <v>40013</v>
      </c>
      <c r="AX1492" s="7" t="s">
        <v>538</v>
      </c>
      <c r="AY1492"/>
    </row>
    <row r="1493" spans="1:51" s="1" customFormat="1" hidden="1" outlineLevel="1">
      <c r="A1493" t="s">
        <v>2108</v>
      </c>
      <c r="B1493" t="s">
        <v>650</v>
      </c>
      <c r="C1493" s="1">
        <f t="shared" si="591"/>
        <v>7752</v>
      </c>
      <c r="D1493" s="7">
        <f t="shared" si="602"/>
        <v>1</v>
      </c>
      <c r="E1493" s="7">
        <f t="shared" si="603"/>
        <v>2</v>
      </c>
      <c r="F1493" s="7">
        <f>IF(P1493&gt;0,RANK(P1493,(N1493:P1493,Q1493:AE1493)),0)</f>
        <v>3</v>
      </c>
      <c r="G1493" s="1">
        <f t="shared" si="592"/>
        <v>1607</v>
      </c>
      <c r="H1493" s="2">
        <f t="shared" si="579"/>
        <v>0.20730134158926727</v>
      </c>
      <c r="I1493" s="2"/>
      <c r="J1493" s="2">
        <f t="shared" si="593"/>
        <v>0.50928792569659442</v>
      </c>
      <c r="K1493" s="2">
        <f t="shared" si="594"/>
        <v>0.30198658410732715</v>
      </c>
      <c r="L1493" s="2">
        <f t="shared" si="595"/>
        <v>0.18872549019607843</v>
      </c>
      <c r="M1493" s="2">
        <f t="shared" si="596"/>
        <v>0</v>
      </c>
      <c r="N1493" s="1">
        <v>3948</v>
      </c>
      <c r="O1493" s="1">
        <v>2341</v>
      </c>
      <c r="P1493" s="1">
        <v>1463</v>
      </c>
      <c r="AG1493" s="7">
        <f>IF(Q1493&gt;0,RANK(Q1493,(N1493:P1493,Q1493:AE1493)),0)</f>
        <v>0</v>
      </c>
      <c r="AH1493" s="7">
        <f>IF(R1493&gt;0,RANK(R1493,(N1493:P1493,Q1493:AE1493)),0)</f>
        <v>0</v>
      </c>
      <c r="AI1493" s="7">
        <f>IF(T1493&gt;0,RANK(T1493,(N1493:P1493,Q1493:AE1493)),0)</f>
        <v>0</v>
      </c>
      <c r="AJ1493" s="7">
        <f>IF(S1493&gt;0,RANK(S1493,(N1493:P1493,Q1493:AE1493)),0)</f>
        <v>0</v>
      </c>
      <c r="AK1493" s="2">
        <f t="shared" si="597"/>
        <v>0</v>
      </c>
      <c r="AL1493" s="2">
        <f t="shared" si="598"/>
        <v>0</v>
      </c>
      <c r="AM1493" s="2">
        <f t="shared" si="599"/>
        <v>0</v>
      </c>
      <c r="AN1493" s="2">
        <f t="shared" si="600"/>
        <v>0</v>
      </c>
      <c r="AO1493" s="2"/>
      <c r="AP1493" t="s">
        <v>2108</v>
      </c>
      <c r="AQ1493" t="s">
        <v>650</v>
      </c>
      <c r="AR1493" s="1">
        <v>6</v>
      </c>
      <c r="AT1493" s="104">
        <v>40</v>
      </c>
      <c r="AU1493" s="102">
        <v>15</v>
      </c>
      <c r="AV1493" s="108">
        <f t="shared" si="601"/>
        <v>40015</v>
      </c>
      <c r="AX1493" s="7" t="s">
        <v>538</v>
      </c>
      <c r="AY1493"/>
    </row>
    <row r="1494" spans="1:51" hidden="1" outlineLevel="1">
      <c r="A1494" t="s">
        <v>1984</v>
      </c>
      <c r="B1494" t="s">
        <v>650</v>
      </c>
      <c r="C1494" s="1">
        <f t="shared" si="591"/>
        <v>28565</v>
      </c>
      <c r="D1494" s="7">
        <f t="shared" si="602"/>
        <v>2</v>
      </c>
      <c r="E1494" s="7">
        <f t="shared" si="603"/>
        <v>1</v>
      </c>
      <c r="F1494" s="7">
        <f>IF(P1494&gt;0,RANK(P1494,(N1494:P1494,Q1494:AE1494)),0)</f>
        <v>3</v>
      </c>
      <c r="G1494" s="1">
        <f t="shared" si="592"/>
        <v>4764</v>
      </c>
      <c r="H1494" s="2">
        <f t="shared" si="579"/>
        <v>0.16677752494311221</v>
      </c>
      <c r="I1494" s="2"/>
      <c r="J1494" s="2">
        <f t="shared" si="593"/>
        <v>0.33810607386662</v>
      </c>
      <c r="K1494" s="2">
        <f t="shared" si="594"/>
        <v>0.50488359880973221</v>
      </c>
      <c r="L1494" s="2">
        <f t="shared" si="595"/>
        <v>0.15701032732364781</v>
      </c>
      <c r="M1494" s="2">
        <f t="shared" si="596"/>
        <v>2.7755575615628914E-17</v>
      </c>
      <c r="N1494" s="1">
        <v>9658</v>
      </c>
      <c r="O1494" s="1">
        <v>14422</v>
      </c>
      <c r="P1494" s="1">
        <v>4485</v>
      </c>
      <c r="AG1494" s="7">
        <f>IF(Q1494&gt;0,RANK(Q1494,(N1494:P1494,Q1494:AE1494)),0)</f>
        <v>0</v>
      </c>
      <c r="AH1494" s="7">
        <f>IF(R1494&gt;0,RANK(R1494,(N1494:P1494,Q1494:AE1494)),0)</f>
        <v>0</v>
      </c>
      <c r="AI1494" s="7">
        <f>IF(T1494&gt;0,RANK(T1494,(N1494:P1494,Q1494:AE1494)),0)</f>
        <v>0</v>
      </c>
      <c r="AJ1494" s="7">
        <f>IF(S1494&gt;0,RANK(S1494,(N1494:P1494,Q1494:AE1494)),0)</f>
        <v>0</v>
      </c>
      <c r="AK1494" s="2">
        <f t="shared" si="597"/>
        <v>0</v>
      </c>
      <c r="AL1494" s="2">
        <f t="shared" si="598"/>
        <v>0</v>
      </c>
      <c r="AM1494" s="2">
        <f t="shared" si="599"/>
        <v>0</v>
      </c>
      <c r="AN1494" s="2">
        <f t="shared" si="600"/>
        <v>0</v>
      </c>
      <c r="AP1494" t="s">
        <v>1984</v>
      </c>
      <c r="AQ1494" t="s">
        <v>650</v>
      </c>
      <c r="AT1494" s="104">
        <v>40</v>
      </c>
      <c r="AU1494" s="102">
        <v>17</v>
      </c>
      <c r="AV1494" s="108">
        <f t="shared" si="601"/>
        <v>40017</v>
      </c>
      <c r="AX1494" s="7" t="s">
        <v>538</v>
      </c>
    </row>
    <row r="1495" spans="1:51" hidden="1" outlineLevel="1">
      <c r="A1495" t="s">
        <v>2502</v>
      </c>
      <c r="B1495" t="s">
        <v>650</v>
      </c>
      <c r="C1495" s="1">
        <f t="shared" si="591"/>
        <v>13457</v>
      </c>
      <c r="D1495" s="7">
        <f t="shared" si="602"/>
        <v>1</v>
      </c>
      <c r="E1495" s="7">
        <f t="shared" si="603"/>
        <v>2</v>
      </c>
      <c r="F1495" s="7">
        <f>IF(P1495&gt;0,RANK(P1495,(N1495:P1495,Q1495:AE1495)),0)</f>
        <v>3</v>
      </c>
      <c r="G1495" s="1">
        <f t="shared" si="592"/>
        <v>1641</v>
      </c>
      <c r="H1495" s="2">
        <f t="shared" si="579"/>
        <v>0.12194396968120681</v>
      </c>
      <c r="I1495" s="2"/>
      <c r="J1495" s="2">
        <f t="shared" si="593"/>
        <v>0.52753213940700006</v>
      </c>
      <c r="K1495" s="2">
        <f t="shared" si="594"/>
        <v>0.40558816972579326</v>
      </c>
      <c r="L1495" s="2">
        <f t="shared" si="595"/>
        <v>6.6879690867206659E-2</v>
      </c>
      <c r="M1495" s="2">
        <f t="shared" si="596"/>
        <v>2.7755575615628914E-17</v>
      </c>
      <c r="N1495" s="1">
        <v>7099</v>
      </c>
      <c r="O1495" s="1">
        <v>5458</v>
      </c>
      <c r="P1495" s="1">
        <v>900</v>
      </c>
      <c r="AG1495" s="7">
        <f>IF(Q1495&gt;0,RANK(Q1495,(N1495:P1495,Q1495:AE1495)),0)</f>
        <v>0</v>
      </c>
      <c r="AH1495" s="7">
        <f>IF(R1495&gt;0,RANK(R1495,(N1495:P1495,Q1495:AE1495)),0)</f>
        <v>0</v>
      </c>
      <c r="AI1495" s="7">
        <f>IF(T1495&gt;0,RANK(T1495,(N1495:P1495,Q1495:AE1495)),0)</f>
        <v>0</v>
      </c>
      <c r="AJ1495" s="7">
        <f>IF(S1495&gt;0,RANK(S1495,(N1495:P1495,Q1495:AE1495)),0)</f>
        <v>0</v>
      </c>
      <c r="AK1495" s="2">
        <f t="shared" si="597"/>
        <v>0</v>
      </c>
      <c r="AL1495" s="2">
        <f t="shared" si="598"/>
        <v>0</v>
      </c>
      <c r="AM1495" s="2">
        <f t="shared" si="599"/>
        <v>0</v>
      </c>
      <c r="AN1495" s="2">
        <f t="shared" si="600"/>
        <v>0</v>
      </c>
      <c r="AP1495" t="s">
        <v>2502</v>
      </c>
      <c r="AQ1495" t="s">
        <v>650</v>
      </c>
      <c r="AR1495">
        <v>3</v>
      </c>
      <c r="AT1495" s="104">
        <v>40</v>
      </c>
      <c r="AU1495" s="102">
        <v>19</v>
      </c>
      <c r="AV1495" s="108">
        <f t="shared" si="601"/>
        <v>40019</v>
      </c>
      <c r="AX1495" s="7" t="s">
        <v>538</v>
      </c>
    </row>
    <row r="1496" spans="1:51" hidden="1" outlineLevel="1">
      <c r="A1496" t="s">
        <v>1820</v>
      </c>
      <c r="B1496" t="s">
        <v>650</v>
      </c>
      <c r="C1496" s="1">
        <f t="shared" si="591"/>
        <v>12800</v>
      </c>
      <c r="D1496" s="7">
        <f t="shared" si="602"/>
        <v>1</v>
      </c>
      <c r="E1496" s="7">
        <f t="shared" si="603"/>
        <v>2</v>
      </c>
      <c r="F1496" s="7">
        <f>IF(P1496&gt;0,RANK(P1496,(N1496:P1496,Q1496:AE1496)),0)</f>
        <v>3</v>
      </c>
      <c r="G1496" s="1">
        <f t="shared" si="592"/>
        <v>2818</v>
      </c>
      <c r="H1496" s="2">
        <f t="shared" si="579"/>
        <v>0.22015625</v>
      </c>
      <c r="I1496" s="2"/>
      <c r="J1496" s="2">
        <f t="shared" si="593"/>
        <v>0.51164062499999996</v>
      </c>
      <c r="K1496" s="2">
        <f t="shared" si="594"/>
        <v>0.29148437500000002</v>
      </c>
      <c r="L1496" s="2">
        <f t="shared" si="595"/>
        <v>0.19687499999999999</v>
      </c>
      <c r="M1496" s="2">
        <f t="shared" si="596"/>
        <v>2.7755575615628914E-17</v>
      </c>
      <c r="N1496" s="1">
        <v>6549</v>
      </c>
      <c r="O1496" s="1">
        <v>3731</v>
      </c>
      <c r="P1496" s="1">
        <v>2520</v>
      </c>
      <c r="AG1496" s="7">
        <f>IF(Q1496&gt;0,RANK(Q1496,(N1496:P1496,Q1496:AE1496)),0)</f>
        <v>0</v>
      </c>
      <c r="AH1496" s="7">
        <f>IF(R1496&gt;0,RANK(R1496,(N1496:P1496,Q1496:AE1496)),0)</f>
        <v>0</v>
      </c>
      <c r="AI1496" s="7">
        <f>IF(T1496&gt;0,RANK(T1496,(N1496:P1496,Q1496:AE1496)),0)</f>
        <v>0</v>
      </c>
      <c r="AJ1496" s="7">
        <f>IF(S1496&gt;0,RANK(S1496,(N1496:P1496,Q1496:AE1496)),0)</f>
        <v>0</v>
      </c>
      <c r="AK1496" s="2">
        <f t="shared" si="597"/>
        <v>0</v>
      </c>
      <c r="AL1496" s="2">
        <f t="shared" si="598"/>
        <v>0</v>
      </c>
      <c r="AM1496" s="2">
        <f t="shared" si="599"/>
        <v>0</v>
      </c>
      <c r="AN1496" s="2">
        <f t="shared" si="600"/>
        <v>0</v>
      </c>
      <c r="AP1496" t="s">
        <v>1820</v>
      </c>
      <c r="AQ1496" t="s">
        <v>650</v>
      </c>
      <c r="AR1496">
        <v>2</v>
      </c>
      <c r="AT1496" s="104">
        <v>40</v>
      </c>
      <c r="AU1496" s="102">
        <v>21</v>
      </c>
      <c r="AV1496" s="108">
        <f t="shared" si="601"/>
        <v>40021</v>
      </c>
      <c r="AX1496" s="7" t="s">
        <v>538</v>
      </c>
    </row>
    <row r="1497" spans="1:51" hidden="1" outlineLevel="1">
      <c r="A1497" t="s">
        <v>167</v>
      </c>
      <c r="B1497" t="s">
        <v>650</v>
      </c>
      <c r="C1497" s="1">
        <f t="shared" si="591"/>
        <v>3868</v>
      </c>
      <c r="D1497" s="7">
        <f t="shared" si="602"/>
        <v>1</v>
      </c>
      <c r="E1497" s="7">
        <f t="shared" si="603"/>
        <v>2</v>
      </c>
      <c r="F1497" s="7">
        <f>IF(P1497&gt;0,RANK(P1497,(N1497:P1497,Q1497:AE1497)),0)</f>
        <v>3</v>
      </c>
      <c r="G1497" s="1">
        <f t="shared" si="592"/>
        <v>1289</v>
      </c>
      <c r="H1497" s="2">
        <f t="shared" si="579"/>
        <v>0.33324715615305067</v>
      </c>
      <c r="I1497" s="2"/>
      <c r="J1497" s="2">
        <f t="shared" si="593"/>
        <v>0.63908996897621506</v>
      </c>
      <c r="K1497" s="2">
        <f t="shared" si="594"/>
        <v>0.30584281282316444</v>
      </c>
      <c r="L1497" s="2">
        <f t="shared" si="595"/>
        <v>5.5067218200620473E-2</v>
      </c>
      <c r="M1497" s="2">
        <f t="shared" si="596"/>
        <v>2.0816681711721685E-17</v>
      </c>
      <c r="N1497" s="1">
        <v>2472</v>
      </c>
      <c r="O1497" s="1">
        <v>1183</v>
      </c>
      <c r="P1497" s="1">
        <v>213</v>
      </c>
      <c r="AG1497" s="7">
        <f>IF(Q1497&gt;0,RANK(Q1497,(N1497:P1497,Q1497:AE1497)),0)</f>
        <v>0</v>
      </c>
      <c r="AH1497" s="7">
        <f>IF(R1497&gt;0,RANK(R1497,(N1497:P1497,Q1497:AE1497)),0)</f>
        <v>0</v>
      </c>
      <c r="AI1497" s="7">
        <f>IF(T1497&gt;0,RANK(T1497,(N1497:P1497,Q1497:AE1497)),0)</f>
        <v>0</v>
      </c>
      <c r="AJ1497" s="7">
        <f>IF(S1497&gt;0,RANK(S1497,(N1497:P1497,Q1497:AE1497)),0)</f>
        <v>0</v>
      </c>
      <c r="AK1497" s="2">
        <f t="shared" si="597"/>
        <v>0</v>
      </c>
      <c r="AL1497" s="2">
        <f t="shared" si="598"/>
        <v>0</v>
      </c>
      <c r="AM1497" s="2">
        <f t="shared" si="599"/>
        <v>0</v>
      </c>
      <c r="AN1497" s="2">
        <f t="shared" si="600"/>
        <v>0</v>
      </c>
      <c r="AP1497" t="s">
        <v>167</v>
      </c>
      <c r="AQ1497" t="s">
        <v>650</v>
      </c>
      <c r="AR1497">
        <v>3</v>
      </c>
      <c r="AT1497" s="104">
        <v>40</v>
      </c>
      <c r="AU1497" s="102">
        <v>23</v>
      </c>
      <c r="AV1497" s="108">
        <f t="shared" si="601"/>
        <v>40023</v>
      </c>
      <c r="AX1497" s="7" t="s">
        <v>538</v>
      </c>
    </row>
    <row r="1498" spans="1:51" hidden="1" outlineLevel="1">
      <c r="A1498" t="s">
        <v>1057</v>
      </c>
      <c r="B1498" t="s">
        <v>650</v>
      </c>
      <c r="C1498" s="1">
        <f t="shared" si="591"/>
        <v>1281</v>
      </c>
      <c r="D1498" s="7">
        <f t="shared" si="602"/>
        <v>2</v>
      </c>
      <c r="E1498" s="7">
        <f t="shared" si="603"/>
        <v>1</v>
      </c>
      <c r="F1498" s="7">
        <f>IF(P1498&gt;0,RANK(P1498,(N1498:P1498,Q1498:AE1498)),0)</f>
        <v>3</v>
      </c>
      <c r="G1498" s="1">
        <f t="shared" si="592"/>
        <v>611</v>
      </c>
      <c r="H1498" s="2">
        <f t="shared" si="579"/>
        <v>0.47697111631537858</v>
      </c>
      <c r="I1498" s="2"/>
      <c r="J1498" s="2">
        <f t="shared" si="593"/>
        <v>0.23263075722092116</v>
      </c>
      <c r="K1498" s="2">
        <f t="shared" si="594"/>
        <v>0.70960187353629978</v>
      </c>
      <c r="L1498" s="2">
        <f t="shared" si="595"/>
        <v>5.7767369242779081E-2</v>
      </c>
      <c r="M1498" s="2">
        <f t="shared" si="596"/>
        <v>-4.8572257327350599E-17</v>
      </c>
      <c r="N1498" s="1">
        <v>298</v>
      </c>
      <c r="O1498" s="1">
        <v>909</v>
      </c>
      <c r="P1498" s="1">
        <v>74</v>
      </c>
      <c r="AG1498" s="7">
        <f>IF(Q1498&gt;0,RANK(Q1498,(N1498:P1498,Q1498:AE1498)),0)</f>
        <v>0</v>
      </c>
      <c r="AH1498" s="7">
        <f>IF(R1498&gt;0,RANK(R1498,(N1498:P1498,Q1498:AE1498)),0)</f>
        <v>0</v>
      </c>
      <c r="AI1498" s="7">
        <f>IF(T1498&gt;0,RANK(T1498,(N1498:P1498,Q1498:AE1498)),0)</f>
        <v>0</v>
      </c>
      <c r="AJ1498" s="7">
        <f>IF(S1498&gt;0,RANK(S1498,(N1498:P1498,Q1498:AE1498)),0)</f>
        <v>0</v>
      </c>
      <c r="AK1498" s="2">
        <f t="shared" si="597"/>
        <v>0</v>
      </c>
      <c r="AL1498" s="2">
        <f t="shared" si="598"/>
        <v>0</v>
      </c>
      <c r="AM1498" s="2">
        <f t="shared" si="599"/>
        <v>0</v>
      </c>
      <c r="AN1498" s="2">
        <f t="shared" si="600"/>
        <v>0</v>
      </c>
      <c r="AP1498" t="s">
        <v>1057</v>
      </c>
      <c r="AQ1498" t="s">
        <v>650</v>
      </c>
      <c r="AR1498">
        <v>6</v>
      </c>
      <c r="AT1498" s="104">
        <v>40</v>
      </c>
      <c r="AU1498" s="102">
        <v>25</v>
      </c>
      <c r="AV1498" s="108">
        <f t="shared" si="601"/>
        <v>40025</v>
      </c>
      <c r="AX1498" s="7" t="s">
        <v>538</v>
      </c>
    </row>
    <row r="1499" spans="1:51" hidden="1" outlineLevel="1">
      <c r="A1499" t="s">
        <v>108</v>
      </c>
      <c r="B1499" t="s">
        <v>650</v>
      </c>
      <c r="C1499" s="1">
        <f t="shared" si="591"/>
        <v>65294</v>
      </c>
      <c r="D1499" s="7">
        <f t="shared" si="602"/>
        <v>2</v>
      </c>
      <c r="E1499" s="7">
        <f t="shared" si="603"/>
        <v>1</v>
      </c>
      <c r="F1499" s="7">
        <f>IF(P1499&gt;0,RANK(P1499,(N1499:P1499,Q1499:AE1499)),0)</f>
        <v>3</v>
      </c>
      <c r="G1499" s="1">
        <f t="shared" si="592"/>
        <v>1048</v>
      </c>
      <c r="H1499" s="2">
        <f t="shared" si="579"/>
        <v>1.6050479370233101E-2</v>
      </c>
      <c r="I1499" s="2"/>
      <c r="J1499" s="2">
        <f t="shared" si="593"/>
        <v>0.43054491990075655</v>
      </c>
      <c r="K1499" s="2">
        <f t="shared" si="594"/>
        <v>0.44659539927098968</v>
      </c>
      <c r="L1499" s="2">
        <f t="shared" si="595"/>
        <v>0.12285968082825374</v>
      </c>
      <c r="M1499" s="2">
        <f t="shared" si="596"/>
        <v>8.3266726846886741E-17</v>
      </c>
      <c r="N1499" s="1">
        <v>28112</v>
      </c>
      <c r="O1499" s="1">
        <v>29160</v>
      </c>
      <c r="P1499" s="1">
        <v>8022</v>
      </c>
      <c r="AG1499" s="7">
        <f>IF(Q1499&gt;0,RANK(Q1499,(N1499:P1499,Q1499:AE1499)),0)</f>
        <v>0</v>
      </c>
      <c r="AH1499" s="7">
        <f>IF(R1499&gt;0,RANK(R1499,(N1499:P1499,Q1499:AE1499)),0)</f>
        <v>0</v>
      </c>
      <c r="AI1499" s="7">
        <f>IF(T1499&gt;0,RANK(T1499,(N1499:P1499,Q1499:AE1499)),0)</f>
        <v>0</v>
      </c>
      <c r="AJ1499" s="7">
        <f>IF(S1499&gt;0,RANK(S1499,(N1499:P1499,Q1499:AE1499)),0)</f>
        <v>0</v>
      </c>
      <c r="AK1499" s="2">
        <f t="shared" si="597"/>
        <v>0</v>
      </c>
      <c r="AL1499" s="2">
        <f t="shared" si="598"/>
        <v>0</v>
      </c>
      <c r="AM1499" s="2">
        <f t="shared" si="599"/>
        <v>0</v>
      </c>
      <c r="AN1499" s="2">
        <f t="shared" si="600"/>
        <v>0</v>
      </c>
      <c r="AP1499" t="s">
        <v>108</v>
      </c>
      <c r="AQ1499" t="s">
        <v>650</v>
      </c>
      <c r="AR1499">
        <v>4</v>
      </c>
      <c r="AT1499" s="104">
        <v>40</v>
      </c>
      <c r="AU1499" s="102">
        <v>27</v>
      </c>
      <c r="AV1499" s="108">
        <f t="shared" si="601"/>
        <v>40027</v>
      </c>
      <c r="AX1499" s="7" t="s">
        <v>538</v>
      </c>
    </row>
    <row r="1500" spans="1:51" hidden="1" outlineLevel="1">
      <c r="A1500" t="s">
        <v>612</v>
      </c>
      <c r="B1500" t="s">
        <v>650</v>
      </c>
      <c r="C1500" s="1">
        <f t="shared" si="591"/>
        <v>2046</v>
      </c>
      <c r="D1500" s="7">
        <f t="shared" si="602"/>
        <v>1</v>
      </c>
      <c r="E1500" s="7">
        <f t="shared" si="603"/>
        <v>2</v>
      </c>
      <c r="F1500" s="7">
        <f>IF(P1500&gt;0,RANK(P1500,(N1500:P1500,Q1500:AE1500)),0)</f>
        <v>3</v>
      </c>
      <c r="G1500" s="1">
        <f t="shared" si="592"/>
        <v>806</v>
      </c>
      <c r="H1500" s="2">
        <f t="shared" si="579"/>
        <v>0.39393939393939392</v>
      </c>
      <c r="I1500" s="2"/>
      <c r="J1500" s="2">
        <f t="shared" si="593"/>
        <v>0.6647116324535679</v>
      </c>
      <c r="K1500" s="2">
        <f t="shared" si="594"/>
        <v>0.27077223851417398</v>
      </c>
      <c r="L1500" s="2">
        <f t="shared" si="595"/>
        <v>6.4516129032258063E-2</v>
      </c>
      <c r="M1500" s="2">
        <f t="shared" si="596"/>
        <v>5.5511151231257827E-17</v>
      </c>
      <c r="N1500" s="1">
        <v>1360</v>
      </c>
      <c r="O1500" s="1">
        <v>554</v>
      </c>
      <c r="P1500" s="1">
        <v>132</v>
      </c>
      <c r="AG1500" s="7">
        <f>IF(Q1500&gt;0,RANK(Q1500,(N1500:P1500,Q1500:AE1500)),0)</f>
        <v>0</v>
      </c>
      <c r="AH1500" s="7">
        <f>IF(R1500&gt;0,RANK(R1500,(N1500:P1500,Q1500:AE1500)),0)</f>
        <v>0</v>
      </c>
      <c r="AI1500" s="7">
        <f>IF(T1500&gt;0,RANK(T1500,(N1500:P1500,Q1500:AE1500)),0)</f>
        <v>0</v>
      </c>
      <c r="AJ1500" s="7">
        <f>IF(S1500&gt;0,RANK(S1500,(N1500:P1500,Q1500:AE1500)),0)</f>
        <v>0</v>
      </c>
      <c r="AK1500" s="2">
        <f t="shared" si="597"/>
        <v>0</v>
      </c>
      <c r="AL1500" s="2">
        <f t="shared" si="598"/>
        <v>0</v>
      </c>
      <c r="AM1500" s="2">
        <f t="shared" si="599"/>
        <v>0</v>
      </c>
      <c r="AN1500" s="2">
        <f t="shared" si="600"/>
        <v>0</v>
      </c>
      <c r="AP1500" t="s">
        <v>612</v>
      </c>
      <c r="AQ1500" t="s">
        <v>650</v>
      </c>
      <c r="AR1500">
        <v>3</v>
      </c>
      <c r="AT1500" s="104">
        <v>40</v>
      </c>
      <c r="AU1500" s="102">
        <v>29</v>
      </c>
      <c r="AV1500" s="108">
        <f t="shared" si="601"/>
        <v>40029</v>
      </c>
      <c r="AX1500" s="7" t="s">
        <v>538</v>
      </c>
    </row>
    <row r="1501" spans="1:51" hidden="1" outlineLevel="1">
      <c r="A1501" t="s">
        <v>1926</v>
      </c>
      <c r="B1501" t="s">
        <v>650</v>
      </c>
      <c r="C1501" s="1">
        <f t="shared" si="591"/>
        <v>21780</v>
      </c>
      <c r="D1501" s="7">
        <f t="shared" si="602"/>
        <v>2</v>
      </c>
      <c r="E1501" s="7">
        <f t="shared" si="603"/>
        <v>1</v>
      </c>
      <c r="F1501" s="7">
        <f>IF(P1501&gt;0,RANK(P1501,(N1501:P1501,Q1501:AE1501)),0)</f>
        <v>3</v>
      </c>
      <c r="G1501" s="1">
        <f t="shared" si="592"/>
        <v>714</v>
      </c>
      <c r="H1501" s="2">
        <f t="shared" si="579"/>
        <v>3.2782369146005512E-2</v>
      </c>
      <c r="I1501" s="2"/>
      <c r="J1501" s="2">
        <f t="shared" si="593"/>
        <v>0.38397612488521582</v>
      </c>
      <c r="K1501" s="2">
        <f t="shared" si="594"/>
        <v>0.41675849403122128</v>
      </c>
      <c r="L1501" s="2">
        <f t="shared" si="595"/>
        <v>0.1992653810835629</v>
      </c>
      <c r="M1501" s="2">
        <f t="shared" si="596"/>
        <v>0</v>
      </c>
      <c r="N1501" s="1">
        <v>8363</v>
      </c>
      <c r="O1501" s="1">
        <v>9077</v>
      </c>
      <c r="P1501" s="1">
        <v>4340</v>
      </c>
      <c r="AG1501" s="7">
        <f>IF(Q1501&gt;0,RANK(Q1501,(N1501:P1501,Q1501:AE1501)),0)</f>
        <v>0</v>
      </c>
      <c r="AH1501" s="7">
        <f>IF(R1501&gt;0,RANK(R1501,(N1501:P1501,Q1501:AE1501)),0)</f>
        <v>0</v>
      </c>
      <c r="AI1501" s="7">
        <f>IF(T1501&gt;0,RANK(T1501,(N1501:P1501,Q1501:AE1501)),0)</f>
        <v>0</v>
      </c>
      <c r="AJ1501" s="7">
        <f>IF(S1501&gt;0,RANK(S1501,(N1501:P1501,Q1501:AE1501)),0)</f>
        <v>0</v>
      </c>
      <c r="AK1501" s="2">
        <f t="shared" si="597"/>
        <v>0</v>
      </c>
      <c r="AL1501" s="2">
        <f t="shared" si="598"/>
        <v>0</v>
      </c>
      <c r="AM1501" s="2">
        <f t="shared" si="599"/>
        <v>0</v>
      </c>
      <c r="AN1501" s="2">
        <f t="shared" si="600"/>
        <v>0</v>
      </c>
      <c r="AP1501" t="s">
        <v>1926</v>
      </c>
      <c r="AQ1501" t="s">
        <v>650</v>
      </c>
      <c r="AR1501">
        <v>4</v>
      </c>
      <c r="AT1501" s="104">
        <v>40</v>
      </c>
      <c r="AU1501" s="102">
        <v>31</v>
      </c>
      <c r="AV1501" s="108">
        <f t="shared" si="601"/>
        <v>40031</v>
      </c>
      <c r="AX1501" s="7" t="s">
        <v>538</v>
      </c>
    </row>
    <row r="1502" spans="1:51" hidden="1" outlineLevel="1">
      <c r="A1502" t="s">
        <v>323</v>
      </c>
      <c r="B1502" t="s">
        <v>650</v>
      </c>
      <c r="C1502" s="1">
        <f t="shared" si="591"/>
        <v>1849</v>
      </c>
      <c r="D1502" s="7">
        <f t="shared" si="602"/>
        <v>1</v>
      </c>
      <c r="E1502" s="7">
        <f t="shared" si="603"/>
        <v>2</v>
      </c>
      <c r="F1502" s="7">
        <f>IF(P1502&gt;0,RANK(P1502,(N1502:P1502,Q1502:AE1502)),0)</f>
        <v>3</v>
      </c>
      <c r="G1502" s="1">
        <f t="shared" si="592"/>
        <v>82</v>
      </c>
      <c r="H1502" s="2">
        <f t="shared" si="579"/>
        <v>4.4348296376419689E-2</v>
      </c>
      <c r="I1502" s="2"/>
      <c r="J1502" s="2">
        <f t="shared" si="593"/>
        <v>0.43212547322877232</v>
      </c>
      <c r="K1502" s="2">
        <f t="shared" si="594"/>
        <v>0.38777717685235263</v>
      </c>
      <c r="L1502" s="2">
        <f t="shared" si="595"/>
        <v>0.18009734991887508</v>
      </c>
      <c r="M1502" s="2">
        <f t="shared" si="596"/>
        <v>2.7755575615628914E-17</v>
      </c>
      <c r="N1502" s="1">
        <v>799</v>
      </c>
      <c r="O1502" s="1">
        <v>717</v>
      </c>
      <c r="P1502" s="1">
        <v>333</v>
      </c>
      <c r="AG1502" s="7">
        <f>IF(Q1502&gt;0,RANK(Q1502,(N1502:P1502,Q1502:AE1502)),0)</f>
        <v>0</v>
      </c>
      <c r="AH1502" s="7">
        <f>IF(R1502&gt;0,RANK(R1502,(N1502:P1502,Q1502:AE1502)),0)</f>
        <v>0</v>
      </c>
      <c r="AI1502" s="7">
        <f>IF(T1502&gt;0,RANK(T1502,(N1502:P1502,Q1502:AE1502)),0)</f>
        <v>0</v>
      </c>
      <c r="AJ1502" s="7">
        <f>IF(S1502&gt;0,RANK(S1502,(N1502:P1502,Q1502:AE1502)),0)</f>
        <v>0</v>
      </c>
      <c r="AK1502" s="2">
        <f t="shared" si="597"/>
        <v>0</v>
      </c>
      <c r="AL1502" s="2">
        <f t="shared" si="598"/>
        <v>0</v>
      </c>
      <c r="AM1502" s="2">
        <f t="shared" si="599"/>
        <v>0</v>
      </c>
      <c r="AN1502" s="2">
        <f t="shared" si="600"/>
        <v>0</v>
      </c>
      <c r="AP1502" t="s">
        <v>323</v>
      </c>
      <c r="AQ1502" t="s">
        <v>650</v>
      </c>
      <c r="AR1502">
        <v>4</v>
      </c>
      <c r="AT1502" s="104">
        <v>40</v>
      </c>
      <c r="AU1502" s="102">
        <v>33</v>
      </c>
      <c r="AV1502" s="108">
        <f t="shared" si="601"/>
        <v>40033</v>
      </c>
      <c r="AX1502" s="7" t="s">
        <v>538</v>
      </c>
    </row>
    <row r="1503" spans="1:51" hidden="1" outlineLevel="1">
      <c r="A1503" t="s">
        <v>1818</v>
      </c>
      <c r="B1503" t="s">
        <v>650</v>
      </c>
      <c r="C1503" s="1">
        <f t="shared" si="591"/>
        <v>4513</v>
      </c>
      <c r="D1503" s="7">
        <f t="shared" si="602"/>
        <v>1</v>
      </c>
      <c r="E1503" s="7">
        <f t="shared" si="603"/>
        <v>2</v>
      </c>
      <c r="F1503" s="7">
        <f>IF(P1503&gt;0,RANK(P1503,(N1503:P1503,Q1503:AE1503)),0)</f>
        <v>3</v>
      </c>
      <c r="G1503" s="1">
        <f t="shared" si="592"/>
        <v>844</v>
      </c>
      <c r="H1503" s="2">
        <f t="shared" ref="H1503:H1566" si="604">G1503/C1503</f>
        <v>0.1870152891646355</v>
      </c>
      <c r="I1503" s="2"/>
      <c r="J1503" s="2">
        <f t="shared" si="593"/>
        <v>0.4992244626634168</v>
      </c>
      <c r="K1503" s="2">
        <f t="shared" si="594"/>
        <v>0.3122091734987813</v>
      </c>
      <c r="L1503" s="2">
        <f t="shared" si="595"/>
        <v>0.1885663638378019</v>
      </c>
      <c r="M1503" s="2">
        <f t="shared" si="596"/>
        <v>0</v>
      </c>
      <c r="N1503" s="1">
        <v>2253</v>
      </c>
      <c r="O1503" s="1">
        <v>1409</v>
      </c>
      <c r="P1503" s="1">
        <v>851</v>
      </c>
      <c r="AG1503" s="7">
        <f>IF(Q1503&gt;0,RANK(Q1503,(N1503:P1503,Q1503:AE1503)),0)</f>
        <v>0</v>
      </c>
      <c r="AH1503" s="7">
        <f>IF(R1503&gt;0,RANK(R1503,(N1503:P1503,Q1503:AE1503)),0)</f>
        <v>0</v>
      </c>
      <c r="AI1503" s="7">
        <f>IF(T1503&gt;0,RANK(T1503,(N1503:P1503,Q1503:AE1503)),0)</f>
        <v>0</v>
      </c>
      <c r="AJ1503" s="7">
        <f>IF(S1503&gt;0,RANK(S1503,(N1503:P1503,Q1503:AE1503)),0)</f>
        <v>0</v>
      </c>
      <c r="AK1503" s="2">
        <f t="shared" si="597"/>
        <v>0</v>
      </c>
      <c r="AL1503" s="2">
        <f t="shared" si="598"/>
        <v>0</v>
      </c>
      <c r="AM1503" s="2">
        <f t="shared" si="599"/>
        <v>0</v>
      </c>
      <c r="AN1503" s="2">
        <f t="shared" si="600"/>
        <v>0</v>
      </c>
      <c r="AP1503" t="s">
        <v>1818</v>
      </c>
      <c r="AQ1503" t="s">
        <v>650</v>
      </c>
      <c r="AR1503">
        <v>2</v>
      </c>
      <c r="AT1503" s="104">
        <v>40</v>
      </c>
      <c r="AU1503" s="102">
        <v>35</v>
      </c>
      <c r="AV1503" s="108">
        <f t="shared" si="601"/>
        <v>40035</v>
      </c>
      <c r="AX1503" s="7" t="s">
        <v>538</v>
      </c>
    </row>
    <row r="1504" spans="1:51" hidden="1" outlineLevel="1">
      <c r="A1504" t="s">
        <v>324</v>
      </c>
      <c r="B1504" t="s">
        <v>650</v>
      </c>
      <c r="C1504" s="1">
        <f t="shared" si="591"/>
        <v>20014</v>
      </c>
      <c r="D1504" s="7">
        <f t="shared" si="602"/>
        <v>1</v>
      </c>
      <c r="E1504" s="7">
        <f t="shared" si="603"/>
        <v>2</v>
      </c>
      <c r="F1504" s="7">
        <f>IF(P1504&gt;0,RANK(P1504,(N1504:P1504,Q1504:AE1504)),0)</f>
        <v>3</v>
      </c>
      <c r="G1504" s="1">
        <f t="shared" si="592"/>
        <v>888</v>
      </c>
      <c r="H1504" s="2">
        <f t="shared" si="604"/>
        <v>4.4368941740781452E-2</v>
      </c>
      <c r="I1504" s="2"/>
      <c r="J1504" s="2">
        <f t="shared" si="593"/>
        <v>0.41895673028879782</v>
      </c>
      <c r="K1504" s="2">
        <f t="shared" si="594"/>
        <v>0.37458778854801639</v>
      </c>
      <c r="L1504" s="2">
        <f t="shared" si="595"/>
        <v>0.20645548116318577</v>
      </c>
      <c r="M1504" s="2">
        <f t="shared" si="596"/>
        <v>8.3266726846886741E-17</v>
      </c>
      <c r="N1504" s="1">
        <v>8385</v>
      </c>
      <c r="O1504" s="1">
        <v>7497</v>
      </c>
      <c r="P1504" s="1">
        <v>4132</v>
      </c>
      <c r="AG1504" s="7">
        <f>IF(Q1504&gt;0,RANK(Q1504,(N1504:P1504,Q1504:AE1504)),0)</f>
        <v>0</v>
      </c>
      <c r="AH1504" s="7">
        <f>IF(R1504&gt;0,RANK(R1504,(N1504:P1504,Q1504:AE1504)),0)</f>
        <v>0</v>
      </c>
      <c r="AI1504" s="7">
        <f>IF(T1504&gt;0,RANK(T1504,(N1504:P1504,Q1504:AE1504)),0)</f>
        <v>0</v>
      </c>
      <c r="AJ1504" s="7">
        <f>IF(S1504&gt;0,RANK(S1504,(N1504:P1504,Q1504:AE1504)),0)</f>
        <v>0</v>
      </c>
      <c r="AK1504" s="2">
        <f t="shared" si="597"/>
        <v>0</v>
      </c>
      <c r="AL1504" s="2">
        <f t="shared" si="598"/>
        <v>0</v>
      </c>
      <c r="AM1504" s="2">
        <f t="shared" si="599"/>
        <v>0</v>
      </c>
      <c r="AN1504" s="2">
        <f t="shared" si="600"/>
        <v>0</v>
      </c>
      <c r="AP1504" t="s">
        <v>324</v>
      </c>
      <c r="AQ1504" t="s">
        <v>650</v>
      </c>
      <c r="AR1504">
        <v>2</v>
      </c>
      <c r="AT1504" s="104">
        <v>40</v>
      </c>
      <c r="AU1504" s="102">
        <v>37</v>
      </c>
      <c r="AV1504" s="108">
        <f t="shared" si="601"/>
        <v>40037</v>
      </c>
      <c r="AX1504" s="7" t="s">
        <v>538</v>
      </c>
    </row>
    <row r="1505" spans="1:50" hidden="1" outlineLevel="1">
      <c r="A1505" t="s">
        <v>1684</v>
      </c>
      <c r="B1505" t="s">
        <v>650</v>
      </c>
      <c r="C1505" s="1">
        <f t="shared" si="591"/>
        <v>8043</v>
      </c>
      <c r="D1505" s="7">
        <f t="shared" si="602"/>
        <v>2</v>
      </c>
      <c r="E1505" s="7">
        <f t="shared" si="603"/>
        <v>1</v>
      </c>
      <c r="F1505" s="7">
        <f>IF(P1505&gt;0,RANK(P1505,(N1505:P1505,Q1505:AE1505)),0)</f>
        <v>3</v>
      </c>
      <c r="G1505" s="1">
        <f t="shared" si="592"/>
        <v>12</v>
      </c>
      <c r="H1505" s="2">
        <f t="shared" si="604"/>
        <v>1.4919806042521448E-3</v>
      </c>
      <c r="I1505" s="2"/>
      <c r="J1505" s="2">
        <f t="shared" si="593"/>
        <v>0.42596046251398734</v>
      </c>
      <c r="K1505" s="2">
        <f t="shared" si="594"/>
        <v>0.42745244311823949</v>
      </c>
      <c r="L1505" s="2">
        <f t="shared" si="595"/>
        <v>0.14658709436777323</v>
      </c>
      <c r="M1505" s="2">
        <f t="shared" si="596"/>
        <v>-5.5511151231257827E-17</v>
      </c>
      <c r="N1505" s="1">
        <v>3426</v>
      </c>
      <c r="O1505" s="1">
        <v>3438</v>
      </c>
      <c r="P1505" s="1">
        <v>1179</v>
      </c>
      <c r="AG1505" s="7">
        <f>IF(Q1505&gt;0,RANK(Q1505,(N1505:P1505,Q1505:AE1505)),0)</f>
        <v>0</v>
      </c>
      <c r="AH1505" s="7">
        <f>IF(R1505&gt;0,RANK(R1505,(N1505:P1505,Q1505:AE1505)),0)</f>
        <v>0</v>
      </c>
      <c r="AI1505" s="7">
        <f>IF(T1505&gt;0,RANK(T1505,(N1505:P1505,Q1505:AE1505)),0)</f>
        <v>0</v>
      </c>
      <c r="AJ1505" s="7">
        <f>IF(S1505&gt;0,RANK(S1505,(N1505:P1505,Q1505:AE1505)),0)</f>
        <v>0</v>
      </c>
      <c r="AK1505" s="2">
        <f t="shared" si="597"/>
        <v>0</v>
      </c>
      <c r="AL1505" s="2">
        <f t="shared" si="598"/>
        <v>0</v>
      </c>
      <c r="AM1505" s="2">
        <f t="shared" si="599"/>
        <v>0</v>
      </c>
      <c r="AN1505" s="2">
        <f t="shared" si="600"/>
        <v>0</v>
      </c>
      <c r="AP1505" t="s">
        <v>1684</v>
      </c>
      <c r="AQ1505" t="s">
        <v>650</v>
      </c>
      <c r="AR1505">
        <v>6</v>
      </c>
      <c r="AT1505" s="104">
        <v>40</v>
      </c>
      <c r="AU1505" s="102">
        <v>39</v>
      </c>
      <c r="AV1505" s="108">
        <f t="shared" si="601"/>
        <v>40039</v>
      </c>
      <c r="AX1505" s="7" t="s">
        <v>538</v>
      </c>
    </row>
    <row r="1506" spans="1:50" hidden="1" outlineLevel="1">
      <c r="A1506" t="s">
        <v>629</v>
      </c>
      <c r="B1506" t="s">
        <v>650</v>
      </c>
      <c r="C1506" s="1">
        <f t="shared" si="591"/>
        <v>10826</v>
      </c>
      <c r="D1506" s="7">
        <f t="shared" si="602"/>
        <v>1</v>
      </c>
      <c r="E1506" s="7">
        <f t="shared" si="603"/>
        <v>2</v>
      </c>
      <c r="F1506" s="7">
        <f>IF(P1506&gt;0,RANK(P1506,(N1506:P1506,Q1506:AE1506)),0)</f>
        <v>3</v>
      </c>
      <c r="G1506" s="1">
        <f t="shared" si="592"/>
        <v>592</v>
      </c>
      <c r="H1506" s="2">
        <f t="shared" si="604"/>
        <v>5.4683170145944947E-2</v>
      </c>
      <c r="I1506" s="2"/>
      <c r="J1506" s="2">
        <f t="shared" si="593"/>
        <v>0.44753371513024198</v>
      </c>
      <c r="K1506" s="2">
        <f t="shared" si="594"/>
        <v>0.39285054498429706</v>
      </c>
      <c r="L1506" s="2">
        <f t="shared" si="595"/>
        <v>0.15961573988546093</v>
      </c>
      <c r="M1506" s="2">
        <f t="shared" si="596"/>
        <v>2.7755575615628914E-17</v>
      </c>
      <c r="N1506" s="1">
        <v>4845</v>
      </c>
      <c r="O1506" s="1">
        <v>4253</v>
      </c>
      <c r="P1506" s="1">
        <v>1728</v>
      </c>
      <c r="AG1506" s="7">
        <f>IF(Q1506&gt;0,RANK(Q1506,(N1506:P1506,Q1506:AE1506)),0)</f>
        <v>0</v>
      </c>
      <c r="AH1506" s="7">
        <f>IF(R1506&gt;0,RANK(R1506,(N1506:P1506,Q1506:AE1506)),0)</f>
        <v>0</v>
      </c>
      <c r="AI1506" s="7">
        <f>IF(T1506&gt;0,RANK(T1506,(N1506:P1506,Q1506:AE1506)),0)</f>
        <v>0</v>
      </c>
      <c r="AJ1506" s="7">
        <f>IF(S1506&gt;0,RANK(S1506,(N1506:P1506,Q1506:AE1506)),0)</f>
        <v>0</v>
      </c>
      <c r="AK1506" s="2">
        <f t="shared" si="597"/>
        <v>0</v>
      </c>
      <c r="AL1506" s="2">
        <f t="shared" si="598"/>
        <v>0</v>
      </c>
      <c r="AM1506" s="2">
        <f t="shared" si="599"/>
        <v>0</v>
      </c>
      <c r="AN1506" s="2">
        <f t="shared" si="600"/>
        <v>0</v>
      </c>
      <c r="AP1506" t="s">
        <v>629</v>
      </c>
      <c r="AQ1506" t="s">
        <v>650</v>
      </c>
      <c r="AR1506">
        <v>2</v>
      </c>
      <c r="AT1506" s="104">
        <v>40</v>
      </c>
      <c r="AU1506" s="102">
        <v>41</v>
      </c>
      <c r="AV1506" s="108">
        <f t="shared" si="601"/>
        <v>40041</v>
      </c>
      <c r="AX1506" s="7" t="s">
        <v>538</v>
      </c>
    </row>
    <row r="1507" spans="1:50" hidden="1" outlineLevel="1">
      <c r="A1507" t="s">
        <v>279</v>
      </c>
      <c r="B1507" t="s">
        <v>650</v>
      </c>
      <c r="C1507" s="1">
        <f t="shared" si="591"/>
        <v>1847</v>
      </c>
      <c r="D1507" s="7">
        <f t="shared" si="602"/>
        <v>1</v>
      </c>
      <c r="E1507" s="7">
        <f t="shared" si="603"/>
        <v>2</v>
      </c>
      <c r="F1507" s="7">
        <f>IF(P1507&gt;0,RANK(P1507,(N1507:P1507,Q1507:AE1507)),0)</f>
        <v>3</v>
      </c>
      <c r="G1507" s="1">
        <f t="shared" si="592"/>
        <v>76</v>
      </c>
      <c r="H1507" s="2">
        <f t="shared" si="604"/>
        <v>4.114780725500812E-2</v>
      </c>
      <c r="I1507" s="2"/>
      <c r="J1507" s="2">
        <f t="shared" si="593"/>
        <v>0.4439631835408771</v>
      </c>
      <c r="K1507" s="2">
        <f t="shared" si="594"/>
        <v>0.402815376285869</v>
      </c>
      <c r="L1507" s="2">
        <f t="shared" si="595"/>
        <v>0.15322144017325393</v>
      </c>
      <c r="M1507" s="2">
        <f t="shared" si="596"/>
        <v>2.7755575615628914E-17</v>
      </c>
      <c r="N1507" s="1">
        <v>820</v>
      </c>
      <c r="O1507" s="1">
        <v>744</v>
      </c>
      <c r="P1507" s="1">
        <v>283</v>
      </c>
      <c r="AG1507" s="7">
        <f>IF(Q1507&gt;0,RANK(Q1507,(N1507:P1507,Q1507:AE1507)),0)</f>
        <v>0</v>
      </c>
      <c r="AH1507" s="7">
        <f>IF(R1507&gt;0,RANK(R1507,(N1507:P1507,Q1507:AE1507)),0)</f>
        <v>0</v>
      </c>
      <c r="AI1507" s="7">
        <f>IF(T1507&gt;0,RANK(T1507,(N1507:P1507,Q1507:AE1507)),0)</f>
        <v>0</v>
      </c>
      <c r="AJ1507" s="7">
        <f>IF(S1507&gt;0,RANK(S1507,(N1507:P1507,Q1507:AE1507)),0)</f>
        <v>0</v>
      </c>
      <c r="AK1507" s="2">
        <f t="shared" si="597"/>
        <v>0</v>
      </c>
      <c r="AL1507" s="2">
        <f t="shared" si="598"/>
        <v>0</v>
      </c>
      <c r="AM1507" s="2">
        <f t="shared" si="599"/>
        <v>0</v>
      </c>
      <c r="AN1507" s="2">
        <f t="shared" si="600"/>
        <v>0</v>
      </c>
      <c r="AP1507" t="s">
        <v>279</v>
      </c>
      <c r="AQ1507" t="s">
        <v>650</v>
      </c>
      <c r="AR1507">
        <v>6</v>
      </c>
      <c r="AT1507" s="104">
        <v>40</v>
      </c>
      <c r="AU1507" s="102">
        <v>43</v>
      </c>
      <c r="AV1507" s="108">
        <f t="shared" si="601"/>
        <v>40043</v>
      </c>
      <c r="AX1507" s="7" t="s">
        <v>538</v>
      </c>
    </row>
    <row r="1508" spans="1:50" hidden="1" outlineLevel="1">
      <c r="A1508" t="s">
        <v>585</v>
      </c>
      <c r="B1508" t="s">
        <v>650</v>
      </c>
      <c r="C1508" s="1">
        <f t="shared" si="591"/>
        <v>1642</v>
      </c>
      <c r="D1508" s="7">
        <f t="shared" si="602"/>
        <v>2</v>
      </c>
      <c r="E1508" s="7">
        <f t="shared" si="603"/>
        <v>1</v>
      </c>
      <c r="F1508" s="7">
        <f>IF(P1508&gt;0,RANK(P1508,(N1508:P1508,Q1508:AE1508)),0)</f>
        <v>3</v>
      </c>
      <c r="G1508" s="1">
        <f t="shared" si="592"/>
        <v>106</v>
      </c>
      <c r="H1508" s="2">
        <f t="shared" si="604"/>
        <v>6.4555420219244819E-2</v>
      </c>
      <c r="I1508" s="2"/>
      <c r="J1508" s="2">
        <f t="shared" si="593"/>
        <v>0.38550548112058464</v>
      </c>
      <c r="K1508" s="2">
        <f t="shared" si="594"/>
        <v>0.45006090133982946</v>
      </c>
      <c r="L1508" s="2">
        <f t="shared" si="595"/>
        <v>0.16443361753958588</v>
      </c>
      <c r="M1508" s="2">
        <f t="shared" si="596"/>
        <v>-2.7755575615628914E-17</v>
      </c>
      <c r="N1508" s="1">
        <v>633</v>
      </c>
      <c r="O1508" s="1">
        <v>739</v>
      </c>
      <c r="P1508" s="1">
        <v>270</v>
      </c>
      <c r="AG1508" s="7">
        <f>IF(Q1508&gt;0,RANK(Q1508,(N1508:P1508,Q1508:AE1508)),0)</f>
        <v>0</v>
      </c>
      <c r="AH1508" s="7">
        <f>IF(R1508&gt;0,RANK(R1508,(N1508:P1508,Q1508:AE1508)),0)</f>
        <v>0</v>
      </c>
      <c r="AI1508" s="7">
        <f>IF(T1508&gt;0,RANK(T1508,(N1508:P1508,Q1508:AE1508)),0)</f>
        <v>0</v>
      </c>
      <c r="AJ1508" s="7">
        <f>IF(S1508&gt;0,RANK(S1508,(N1508:P1508,Q1508:AE1508)),0)</f>
        <v>0</v>
      </c>
      <c r="AK1508" s="2">
        <f t="shared" si="597"/>
        <v>0</v>
      </c>
      <c r="AL1508" s="2">
        <f t="shared" si="598"/>
        <v>0</v>
      </c>
      <c r="AM1508" s="2">
        <f t="shared" si="599"/>
        <v>0</v>
      </c>
      <c r="AN1508" s="2">
        <f t="shared" si="600"/>
        <v>0</v>
      </c>
      <c r="AP1508" t="s">
        <v>585</v>
      </c>
      <c r="AQ1508" t="s">
        <v>650</v>
      </c>
      <c r="AR1508">
        <v>6</v>
      </c>
      <c r="AT1508" s="104">
        <v>40</v>
      </c>
      <c r="AU1508" s="102">
        <v>45</v>
      </c>
      <c r="AV1508" s="108">
        <f t="shared" si="601"/>
        <v>40045</v>
      </c>
      <c r="AX1508" s="7" t="s">
        <v>538</v>
      </c>
    </row>
    <row r="1509" spans="1:50" hidden="1" outlineLevel="1">
      <c r="A1509" t="s">
        <v>532</v>
      </c>
      <c r="B1509" t="s">
        <v>650</v>
      </c>
      <c r="C1509" s="1">
        <f t="shared" si="591"/>
        <v>17569</v>
      </c>
      <c r="D1509" s="7">
        <f t="shared" si="602"/>
        <v>2</v>
      </c>
      <c r="E1509" s="7">
        <f t="shared" si="603"/>
        <v>1</v>
      </c>
      <c r="F1509" s="7">
        <f>IF(P1509&gt;0,RANK(P1509,(N1509:P1509,Q1509:AE1509)),0)</f>
        <v>3</v>
      </c>
      <c r="G1509" s="1">
        <f t="shared" si="592"/>
        <v>1960</v>
      </c>
      <c r="H1509" s="2">
        <f t="shared" si="604"/>
        <v>0.11156013432750868</v>
      </c>
      <c r="I1509" s="2"/>
      <c r="J1509" s="2">
        <f t="shared" si="593"/>
        <v>0.36547327679435371</v>
      </c>
      <c r="K1509" s="2">
        <f t="shared" si="594"/>
        <v>0.47703341112186237</v>
      </c>
      <c r="L1509" s="2">
        <f t="shared" si="595"/>
        <v>0.15749331208378395</v>
      </c>
      <c r="M1509" s="2">
        <f t="shared" si="596"/>
        <v>-2.7755575615628914E-17</v>
      </c>
      <c r="N1509" s="1">
        <v>6421</v>
      </c>
      <c r="O1509" s="1">
        <v>8381</v>
      </c>
      <c r="P1509" s="1">
        <v>2767</v>
      </c>
      <c r="AG1509" s="7">
        <f>IF(Q1509&gt;0,RANK(Q1509,(N1509:P1509,Q1509:AE1509)),0)</f>
        <v>0</v>
      </c>
      <c r="AH1509" s="7">
        <f>IF(R1509&gt;0,RANK(R1509,(N1509:P1509,Q1509:AE1509)),0)</f>
        <v>0</v>
      </c>
      <c r="AI1509" s="7">
        <f>IF(T1509&gt;0,RANK(T1509,(N1509:P1509,Q1509:AE1509)),0)</f>
        <v>0</v>
      </c>
      <c r="AJ1509" s="7">
        <f>IF(S1509&gt;0,RANK(S1509,(N1509:P1509,Q1509:AE1509)),0)</f>
        <v>0</v>
      </c>
      <c r="AK1509" s="2">
        <f t="shared" si="597"/>
        <v>0</v>
      </c>
      <c r="AL1509" s="2">
        <f t="shared" si="598"/>
        <v>0</v>
      </c>
      <c r="AM1509" s="2">
        <f t="shared" si="599"/>
        <v>0</v>
      </c>
      <c r="AN1509" s="2">
        <f t="shared" si="600"/>
        <v>0</v>
      </c>
      <c r="AP1509" t="s">
        <v>532</v>
      </c>
      <c r="AQ1509" t="s">
        <v>650</v>
      </c>
      <c r="AR1509">
        <v>6</v>
      </c>
      <c r="AT1509" s="104">
        <v>40</v>
      </c>
      <c r="AU1509" s="102">
        <v>47</v>
      </c>
      <c r="AV1509" s="108">
        <f t="shared" si="601"/>
        <v>40047</v>
      </c>
      <c r="AX1509" s="7" t="s">
        <v>538</v>
      </c>
    </row>
    <row r="1510" spans="1:50" hidden="1" outlineLevel="1">
      <c r="A1510" t="s">
        <v>835</v>
      </c>
      <c r="B1510" t="s">
        <v>650</v>
      </c>
      <c r="C1510" s="1">
        <f t="shared" si="591"/>
        <v>8864</v>
      </c>
      <c r="D1510" s="7">
        <f t="shared" si="602"/>
        <v>1</v>
      </c>
      <c r="E1510" s="7">
        <f t="shared" si="603"/>
        <v>2</v>
      </c>
      <c r="F1510" s="7">
        <f>IF(P1510&gt;0,RANK(P1510,(N1510:P1510,Q1510:AE1510)),0)</f>
        <v>3</v>
      </c>
      <c r="G1510" s="1">
        <f t="shared" si="592"/>
        <v>1461</v>
      </c>
      <c r="H1510" s="2">
        <f t="shared" si="604"/>
        <v>0.16482400722021662</v>
      </c>
      <c r="I1510" s="2"/>
      <c r="J1510" s="2">
        <f t="shared" si="593"/>
        <v>0.51049187725631773</v>
      </c>
      <c r="K1510" s="2">
        <f t="shared" si="594"/>
        <v>0.34566787003610111</v>
      </c>
      <c r="L1510" s="2">
        <f t="shared" si="595"/>
        <v>0.14384025270758122</v>
      </c>
      <c r="M1510" s="2">
        <f t="shared" si="596"/>
        <v>-5.5511151231257827E-17</v>
      </c>
      <c r="N1510" s="1">
        <v>4525</v>
      </c>
      <c r="O1510" s="1">
        <v>3064</v>
      </c>
      <c r="P1510" s="1">
        <v>1275</v>
      </c>
      <c r="AG1510" s="7">
        <f>IF(Q1510&gt;0,RANK(Q1510,(N1510:P1510,Q1510:AE1510)),0)</f>
        <v>0</v>
      </c>
      <c r="AH1510" s="7">
        <f>IF(R1510&gt;0,RANK(R1510,(N1510:P1510,Q1510:AE1510)),0)</f>
        <v>0</v>
      </c>
      <c r="AI1510" s="7">
        <f>IF(T1510&gt;0,RANK(T1510,(N1510:P1510,Q1510:AE1510)),0)</f>
        <v>0</v>
      </c>
      <c r="AJ1510" s="7">
        <f>IF(S1510&gt;0,RANK(S1510,(N1510:P1510,Q1510:AE1510)),0)</f>
        <v>0</v>
      </c>
      <c r="AK1510" s="2">
        <f t="shared" si="597"/>
        <v>0</v>
      </c>
      <c r="AL1510" s="2">
        <f t="shared" si="598"/>
        <v>0</v>
      </c>
      <c r="AM1510" s="2">
        <f t="shared" si="599"/>
        <v>0</v>
      </c>
      <c r="AN1510" s="2">
        <f t="shared" si="600"/>
        <v>0</v>
      </c>
      <c r="AP1510" t="s">
        <v>835</v>
      </c>
      <c r="AQ1510" t="s">
        <v>650</v>
      </c>
      <c r="AR1510">
        <v>4</v>
      </c>
      <c r="AT1510" s="104">
        <v>40</v>
      </c>
      <c r="AU1510" s="102">
        <v>49</v>
      </c>
      <c r="AV1510" s="108">
        <f t="shared" si="601"/>
        <v>40049</v>
      </c>
      <c r="AX1510" s="7" t="s">
        <v>538</v>
      </c>
    </row>
    <row r="1511" spans="1:50" hidden="1" outlineLevel="1">
      <c r="A1511" t="s">
        <v>1331</v>
      </c>
      <c r="B1511" t="s">
        <v>650</v>
      </c>
      <c r="C1511" s="1">
        <f t="shared" si="591"/>
        <v>14383</v>
      </c>
      <c r="D1511" s="7">
        <f t="shared" si="602"/>
        <v>1</v>
      </c>
      <c r="E1511" s="7">
        <f t="shared" si="603"/>
        <v>2</v>
      </c>
      <c r="F1511" s="7">
        <f>IF(P1511&gt;0,RANK(P1511,(N1511:P1511,Q1511:AE1511)),0)</f>
        <v>3</v>
      </c>
      <c r="G1511" s="1">
        <f t="shared" si="592"/>
        <v>708</v>
      </c>
      <c r="H1511" s="2">
        <f t="shared" si="604"/>
        <v>4.9224779253285125E-2</v>
      </c>
      <c r="I1511" s="2"/>
      <c r="J1511" s="2">
        <f t="shared" si="593"/>
        <v>0.43739136480567337</v>
      </c>
      <c r="K1511" s="2">
        <f t="shared" si="594"/>
        <v>0.38816658555238825</v>
      </c>
      <c r="L1511" s="2">
        <f t="shared" si="595"/>
        <v>0.17444204964193841</v>
      </c>
      <c r="M1511" s="2">
        <f t="shared" si="596"/>
        <v>2.7755575615628914E-17</v>
      </c>
      <c r="N1511" s="1">
        <v>6291</v>
      </c>
      <c r="O1511" s="1">
        <v>5583</v>
      </c>
      <c r="P1511" s="1">
        <v>2509</v>
      </c>
      <c r="AG1511" s="7">
        <f>IF(Q1511&gt;0,RANK(Q1511,(N1511:P1511,Q1511:AE1511)),0)</f>
        <v>0</v>
      </c>
      <c r="AH1511" s="7">
        <f>IF(R1511&gt;0,RANK(R1511,(N1511:P1511,Q1511:AE1511)),0)</f>
        <v>0</v>
      </c>
      <c r="AI1511" s="7">
        <f>IF(T1511&gt;0,RANK(T1511,(N1511:P1511,Q1511:AE1511)),0)</f>
        <v>0</v>
      </c>
      <c r="AJ1511" s="7">
        <f>IF(S1511&gt;0,RANK(S1511,(N1511:P1511,Q1511:AE1511)),0)</f>
        <v>0</v>
      </c>
      <c r="AK1511" s="2">
        <f t="shared" si="597"/>
        <v>0</v>
      </c>
      <c r="AL1511" s="2">
        <f t="shared" si="598"/>
        <v>0</v>
      </c>
      <c r="AM1511" s="2">
        <f t="shared" si="599"/>
        <v>0</v>
      </c>
      <c r="AN1511" s="2">
        <f t="shared" si="600"/>
        <v>0</v>
      </c>
      <c r="AP1511" t="s">
        <v>1331</v>
      </c>
      <c r="AQ1511" t="s">
        <v>650</v>
      </c>
      <c r="AR1511">
        <v>4</v>
      </c>
      <c r="AT1511" s="104">
        <v>40</v>
      </c>
      <c r="AU1511" s="102">
        <v>51</v>
      </c>
      <c r="AV1511" s="108">
        <f t="shared" si="601"/>
        <v>40051</v>
      </c>
      <c r="AX1511" s="7" t="s">
        <v>538</v>
      </c>
    </row>
    <row r="1512" spans="1:50" hidden="1" outlineLevel="1">
      <c r="A1512" t="s">
        <v>1912</v>
      </c>
      <c r="B1512" t="s">
        <v>650</v>
      </c>
      <c r="C1512" s="1">
        <f t="shared" si="591"/>
        <v>2141</v>
      </c>
      <c r="D1512" s="7">
        <f t="shared" si="602"/>
        <v>2</v>
      </c>
      <c r="E1512" s="7">
        <f t="shared" si="603"/>
        <v>1</v>
      </c>
      <c r="F1512" s="7">
        <f>IF(P1512&gt;0,RANK(P1512,(N1512:P1512,Q1512:AE1512)),0)</f>
        <v>3</v>
      </c>
      <c r="G1512" s="1">
        <f t="shared" si="592"/>
        <v>66</v>
      </c>
      <c r="H1512" s="2">
        <f t="shared" si="604"/>
        <v>3.0826716487622606E-2</v>
      </c>
      <c r="I1512" s="2"/>
      <c r="J1512" s="2">
        <f t="shared" si="593"/>
        <v>0.40868752919196638</v>
      </c>
      <c r="K1512" s="2">
        <f t="shared" si="594"/>
        <v>0.43951424567958897</v>
      </c>
      <c r="L1512" s="2">
        <f t="shared" si="595"/>
        <v>0.15179822512844465</v>
      </c>
      <c r="M1512" s="2">
        <f t="shared" si="596"/>
        <v>0</v>
      </c>
      <c r="N1512" s="1">
        <v>875</v>
      </c>
      <c r="O1512" s="1">
        <v>941</v>
      </c>
      <c r="P1512" s="1">
        <v>325</v>
      </c>
      <c r="AG1512" s="7">
        <f>IF(Q1512&gt;0,RANK(Q1512,(N1512:P1512,Q1512:AE1512)),0)</f>
        <v>0</v>
      </c>
      <c r="AH1512" s="7">
        <f>IF(R1512&gt;0,RANK(R1512,(N1512:P1512,Q1512:AE1512)),0)</f>
        <v>0</v>
      </c>
      <c r="AI1512" s="7">
        <f>IF(T1512&gt;0,RANK(T1512,(N1512:P1512,Q1512:AE1512)),0)</f>
        <v>0</v>
      </c>
      <c r="AJ1512" s="7">
        <f>IF(S1512&gt;0,RANK(S1512,(N1512:P1512,Q1512:AE1512)),0)</f>
        <v>0</v>
      </c>
      <c r="AK1512" s="2">
        <f t="shared" si="597"/>
        <v>0</v>
      </c>
      <c r="AL1512" s="2">
        <f t="shared" si="598"/>
        <v>0</v>
      </c>
      <c r="AM1512" s="2">
        <f t="shared" si="599"/>
        <v>0</v>
      </c>
      <c r="AN1512" s="2">
        <f t="shared" si="600"/>
        <v>0</v>
      </c>
      <c r="AP1512" t="s">
        <v>1912</v>
      </c>
      <c r="AQ1512" t="s">
        <v>650</v>
      </c>
      <c r="AR1512">
        <v>6</v>
      </c>
      <c r="AT1512" s="104">
        <v>40</v>
      </c>
      <c r="AU1512" s="102">
        <v>53</v>
      </c>
      <c r="AV1512" s="108">
        <f t="shared" si="601"/>
        <v>40053</v>
      </c>
      <c r="AX1512" s="7" t="s">
        <v>538</v>
      </c>
    </row>
    <row r="1513" spans="1:50" hidden="1" outlineLevel="1">
      <c r="A1513" t="s">
        <v>106</v>
      </c>
      <c r="B1513" t="s">
        <v>650</v>
      </c>
      <c r="C1513" s="1">
        <f t="shared" si="591"/>
        <v>1939</v>
      </c>
      <c r="D1513" s="7">
        <f t="shared" si="602"/>
        <v>1</v>
      </c>
      <c r="E1513" s="7">
        <f t="shared" si="603"/>
        <v>2</v>
      </c>
      <c r="F1513" s="7">
        <f>IF(P1513&gt;0,RANK(P1513,(N1513:P1513,Q1513:AE1513)),0)</f>
        <v>3</v>
      </c>
      <c r="G1513" s="1">
        <f t="shared" si="592"/>
        <v>306</v>
      </c>
      <c r="H1513" s="2">
        <f t="shared" si="604"/>
        <v>0.15781330582774625</v>
      </c>
      <c r="I1513" s="2"/>
      <c r="J1513" s="2">
        <f t="shared" si="593"/>
        <v>0.49355337802991234</v>
      </c>
      <c r="K1513" s="2">
        <f t="shared" si="594"/>
        <v>0.33574007220216606</v>
      </c>
      <c r="L1513" s="2">
        <f t="shared" si="595"/>
        <v>0.1707065497679216</v>
      </c>
      <c r="M1513" s="2">
        <f t="shared" si="596"/>
        <v>-5.5511151231257827E-17</v>
      </c>
      <c r="N1513" s="1">
        <v>957</v>
      </c>
      <c r="O1513" s="1">
        <v>651</v>
      </c>
      <c r="P1513" s="1">
        <v>331</v>
      </c>
      <c r="AG1513" s="7">
        <f>IF(Q1513&gt;0,RANK(Q1513,(N1513:P1513,Q1513:AE1513)),0)</f>
        <v>0</v>
      </c>
      <c r="AH1513" s="7">
        <f>IF(R1513&gt;0,RANK(R1513,(N1513:P1513,Q1513:AE1513)),0)</f>
        <v>0</v>
      </c>
      <c r="AI1513" s="7">
        <f>IF(T1513&gt;0,RANK(T1513,(N1513:P1513,Q1513:AE1513)),0)</f>
        <v>0</v>
      </c>
      <c r="AJ1513" s="7">
        <f>IF(S1513&gt;0,RANK(S1513,(N1513:P1513,Q1513:AE1513)),0)</f>
        <v>0</v>
      </c>
      <c r="AK1513" s="2">
        <f t="shared" si="597"/>
        <v>0</v>
      </c>
      <c r="AL1513" s="2">
        <f t="shared" si="598"/>
        <v>0</v>
      </c>
      <c r="AM1513" s="2">
        <f t="shared" si="599"/>
        <v>0</v>
      </c>
      <c r="AN1513" s="2">
        <f t="shared" si="600"/>
        <v>0</v>
      </c>
      <c r="AP1513" t="s">
        <v>106</v>
      </c>
      <c r="AQ1513" t="s">
        <v>650</v>
      </c>
      <c r="AR1513">
        <v>6</v>
      </c>
      <c r="AT1513" s="104">
        <v>40</v>
      </c>
      <c r="AU1513" s="102">
        <v>55</v>
      </c>
      <c r="AV1513" s="108">
        <f t="shared" si="601"/>
        <v>40055</v>
      </c>
      <c r="AX1513" s="7" t="s">
        <v>538</v>
      </c>
    </row>
    <row r="1514" spans="1:50" hidden="1" outlineLevel="1">
      <c r="A1514" t="s">
        <v>335</v>
      </c>
      <c r="B1514" t="s">
        <v>650</v>
      </c>
      <c r="C1514" s="1">
        <f t="shared" si="591"/>
        <v>889</v>
      </c>
      <c r="D1514" s="7">
        <f t="shared" si="602"/>
        <v>1</v>
      </c>
      <c r="E1514" s="7">
        <f t="shared" si="603"/>
        <v>2</v>
      </c>
      <c r="F1514" s="7">
        <f>IF(P1514&gt;0,RANK(P1514,(N1514:P1514,Q1514:AE1514)),0)</f>
        <v>3</v>
      </c>
      <c r="G1514" s="1">
        <f t="shared" si="592"/>
        <v>136</v>
      </c>
      <c r="H1514" s="2">
        <f t="shared" si="604"/>
        <v>0.1529808773903262</v>
      </c>
      <c r="I1514" s="2"/>
      <c r="J1514" s="2">
        <f t="shared" si="593"/>
        <v>0.50168728908886384</v>
      </c>
      <c r="K1514" s="2">
        <f t="shared" si="594"/>
        <v>0.34870641169853767</v>
      </c>
      <c r="L1514" s="2">
        <f t="shared" si="595"/>
        <v>0.14960629921259844</v>
      </c>
      <c r="M1514" s="2">
        <f t="shared" si="596"/>
        <v>5.5511151231257827E-17</v>
      </c>
      <c r="N1514" s="1">
        <v>446</v>
      </c>
      <c r="O1514" s="1">
        <v>310</v>
      </c>
      <c r="P1514" s="1">
        <v>133</v>
      </c>
      <c r="AG1514" s="7">
        <f>IF(Q1514&gt;0,RANK(Q1514,(N1514:P1514,Q1514:AE1514)),0)</f>
        <v>0</v>
      </c>
      <c r="AH1514" s="7">
        <f>IF(R1514&gt;0,RANK(R1514,(N1514:P1514,Q1514:AE1514)),0)</f>
        <v>0</v>
      </c>
      <c r="AI1514" s="7">
        <f>IF(T1514&gt;0,RANK(T1514,(N1514:P1514,Q1514:AE1514)),0)</f>
        <v>0</v>
      </c>
      <c r="AJ1514" s="7">
        <f>IF(S1514&gt;0,RANK(S1514,(N1514:P1514,Q1514:AE1514)),0)</f>
        <v>0</v>
      </c>
      <c r="AK1514" s="2">
        <f t="shared" si="597"/>
        <v>0</v>
      </c>
      <c r="AL1514" s="2">
        <f t="shared" si="598"/>
        <v>0</v>
      </c>
      <c r="AM1514" s="2">
        <f t="shared" si="599"/>
        <v>0</v>
      </c>
      <c r="AN1514" s="2">
        <f t="shared" si="600"/>
        <v>0</v>
      </c>
      <c r="AP1514" t="s">
        <v>335</v>
      </c>
      <c r="AQ1514" t="s">
        <v>650</v>
      </c>
      <c r="AR1514">
        <v>6</v>
      </c>
      <c r="AT1514" s="104">
        <v>40</v>
      </c>
      <c r="AU1514" s="102">
        <v>57</v>
      </c>
      <c r="AV1514" s="108">
        <f t="shared" si="601"/>
        <v>40057</v>
      </c>
      <c r="AX1514" s="7" t="s">
        <v>538</v>
      </c>
    </row>
    <row r="1515" spans="1:50" hidden="1" outlineLevel="1">
      <c r="A1515" t="s">
        <v>948</v>
      </c>
      <c r="B1515" t="s">
        <v>650</v>
      </c>
      <c r="C1515" s="1">
        <f t="shared" si="591"/>
        <v>1422</v>
      </c>
      <c r="D1515" s="7">
        <f t="shared" si="602"/>
        <v>2</v>
      </c>
      <c r="E1515" s="7">
        <f t="shared" si="603"/>
        <v>1</v>
      </c>
      <c r="F1515" s="7">
        <f>IF(P1515&gt;0,RANK(P1515,(N1515:P1515,Q1515:AE1515)),0)</f>
        <v>3</v>
      </c>
      <c r="G1515" s="1">
        <f t="shared" si="592"/>
        <v>48</v>
      </c>
      <c r="H1515" s="2">
        <f t="shared" si="604"/>
        <v>3.3755274261603373E-2</v>
      </c>
      <c r="I1515" s="2"/>
      <c r="J1515" s="2">
        <f t="shared" si="593"/>
        <v>0.41772151898734178</v>
      </c>
      <c r="K1515" s="2">
        <f t="shared" si="594"/>
        <v>0.45147679324894513</v>
      </c>
      <c r="L1515" s="2">
        <f t="shared" si="595"/>
        <v>0.13080168776371309</v>
      </c>
      <c r="M1515" s="2">
        <f t="shared" si="596"/>
        <v>0</v>
      </c>
      <c r="N1515" s="1">
        <v>594</v>
      </c>
      <c r="O1515" s="1">
        <v>642</v>
      </c>
      <c r="P1515" s="1">
        <v>186</v>
      </c>
      <c r="AG1515" s="7">
        <f>IF(Q1515&gt;0,RANK(Q1515,(N1515:P1515,Q1515:AE1515)),0)</f>
        <v>0</v>
      </c>
      <c r="AH1515" s="7">
        <f>IF(R1515&gt;0,RANK(R1515,(N1515:P1515,Q1515:AE1515)),0)</f>
        <v>0</v>
      </c>
      <c r="AI1515" s="7">
        <f>IF(T1515&gt;0,RANK(T1515,(N1515:P1515,Q1515:AE1515)),0)</f>
        <v>0</v>
      </c>
      <c r="AJ1515" s="7">
        <f>IF(S1515&gt;0,RANK(S1515,(N1515:P1515,Q1515:AE1515)),0)</f>
        <v>0</v>
      </c>
      <c r="AK1515" s="2">
        <f t="shared" si="597"/>
        <v>0</v>
      </c>
      <c r="AL1515" s="2">
        <f t="shared" si="598"/>
        <v>0</v>
      </c>
      <c r="AM1515" s="2">
        <f t="shared" si="599"/>
        <v>0</v>
      </c>
      <c r="AN1515" s="2">
        <f t="shared" si="600"/>
        <v>0</v>
      </c>
      <c r="AP1515" t="s">
        <v>948</v>
      </c>
      <c r="AQ1515" t="s">
        <v>650</v>
      </c>
      <c r="AR1515">
        <v>6</v>
      </c>
      <c r="AT1515" s="104">
        <v>40</v>
      </c>
      <c r="AU1515" s="102">
        <v>59</v>
      </c>
      <c r="AV1515" s="108">
        <f t="shared" si="601"/>
        <v>40059</v>
      </c>
      <c r="AX1515" s="7" t="s">
        <v>538</v>
      </c>
    </row>
    <row r="1516" spans="1:50" hidden="1" outlineLevel="1">
      <c r="A1516" t="s">
        <v>2529</v>
      </c>
      <c r="B1516" t="s">
        <v>650</v>
      </c>
      <c r="C1516" s="1">
        <f t="shared" si="591"/>
        <v>4190</v>
      </c>
      <c r="D1516" s="7">
        <f t="shared" si="602"/>
        <v>1</v>
      </c>
      <c r="E1516" s="7">
        <f t="shared" si="603"/>
        <v>2</v>
      </c>
      <c r="F1516" s="7">
        <f>IF(P1516&gt;0,RANK(P1516,(N1516:P1516,Q1516:AE1516)),0)</f>
        <v>3</v>
      </c>
      <c r="G1516" s="1">
        <f t="shared" si="592"/>
        <v>1351</v>
      </c>
      <c r="H1516" s="2">
        <f t="shared" si="604"/>
        <v>0.32243436754176613</v>
      </c>
      <c r="I1516" s="2"/>
      <c r="J1516" s="2">
        <f t="shared" si="593"/>
        <v>0.60047732696897371</v>
      </c>
      <c r="K1516" s="2">
        <f t="shared" si="594"/>
        <v>0.27804295942720764</v>
      </c>
      <c r="L1516" s="2">
        <f t="shared" si="595"/>
        <v>0.12147971360381861</v>
      </c>
      <c r="M1516" s="2">
        <f t="shared" si="596"/>
        <v>4.163336342344337E-17</v>
      </c>
      <c r="N1516" s="1">
        <v>2516</v>
      </c>
      <c r="O1516" s="1">
        <v>1165</v>
      </c>
      <c r="P1516" s="1">
        <v>509</v>
      </c>
      <c r="AG1516" s="7">
        <f>IF(Q1516&gt;0,RANK(Q1516,(N1516:P1516,Q1516:AE1516)),0)</f>
        <v>0</v>
      </c>
      <c r="AH1516" s="7">
        <f>IF(R1516&gt;0,RANK(R1516,(N1516:P1516,Q1516:AE1516)),0)</f>
        <v>0</v>
      </c>
      <c r="AI1516" s="7">
        <f>IF(T1516&gt;0,RANK(T1516,(N1516:P1516,Q1516:AE1516)),0)</f>
        <v>0</v>
      </c>
      <c r="AJ1516" s="7">
        <f>IF(S1516&gt;0,RANK(S1516,(N1516:P1516,Q1516:AE1516)),0)</f>
        <v>0</v>
      </c>
      <c r="AK1516" s="2">
        <f t="shared" si="597"/>
        <v>0</v>
      </c>
      <c r="AL1516" s="2">
        <f t="shared" si="598"/>
        <v>0</v>
      </c>
      <c r="AM1516" s="2">
        <f t="shared" si="599"/>
        <v>0</v>
      </c>
      <c r="AN1516" s="2">
        <f t="shared" si="600"/>
        <v>0</v>
      </c>
      <c r="AP1516" t="s">
        <v>2529</v>
      </c>
      <c r="AQ1516" t="s">
        <v>650</v>
      </c>
      <c r="AR1516">
        <v>2</v>
      </c>
      <c r="AT1516" s="104">
        <v>40</v>
      </c>
      <c r="AU1516" s="102">
        <v>61</v>
      </c>
      <c r="AV1516" s="108">
        <f t="shared" si="601"/>
        <v>40061</v>
      </c>
      <c r="AX1516" s="7" t="s">
        <v>538</v>
      </c>
    </row>
    <row r="1517" spans="1:50" hidden="1" outlineLevel="1">
      <c r="A1517" t="s">
        <v>518</v>
      </c>
      <c r="B1517" t="s">
        <v>650</v>
      </c>
      <c r="C1517" s="1">
        <f t="shared" si="591"/>
        <v>4106</v>
      </c>
      <c r="D1517" s="7">
        <f t="shared" si="602"/>
        <v>1</v>
      </c>
      <c r="E1517" s="7">
        <f t="shared" si="603"/>
        <v>2</v>
      </c>
      <c r="F1517" s="7">
        <f>IF(P1517&gt;0,RANK(P1517,(N1517:P1517,Q1517:AE1517)),0)</f>
        <v>3</v>
      </c>
      <c r="G1517" s="1">
        <f t="shared" si="592"/>
        <v>1182</v>
      </c>
      <c r="H1517" s="2">
        <f t="shared" si="604"/>
        <v>0.28787140769605457</v>
      </c>
      <c r="I1517" s="2"/>
      <c r="J1517" s="2">
        <f t="shared" si="593"/>
        <v>0.57355090112031171</v>
      </c>
      <c r="K1517" s="2">
        <f t="shared" si="594"/>
        <v>0.28567949342425719</v>
      </c>
      <c r="L1517" s="2">
        <f t="shared" si="595"/>
        <v>0.14076960545543107</v>
      </c>
      <c r="M1517" s="2">
        <f t="shared" si="596"/>
        <v>2.7755575615628914E-17</v>
      </c>
      <c r="N1517" s="1">
        <v>2355</v>
      </c>
      <c r="O1517" s="1">
        <v>1173</v>
      </c>
      <c r="P1517" s="1">
        <v>578</v>
      </c>
      <c r="AG1517" s="7">
        <f>IF(Q1517&gt;0,RANK(Q1517,(N1517:P1517,Q1517:AE1517)),0)</f>
        <v>0</v>
      </c>
      <c r="AH1517" s="7">
        <f>IF(R1517&gt;0,RANK(R1517,(N1517:P1517,Q1517:AE1517)),0)</f>
        <v>0</v>
      </c>
      <c r="AI1517" s="7">
        <f>IF(T1517&gt;0,RANK(T1517,(N1517:P1517,Q1517:AE1517)),0)</f>
        <v>0</v>
      </c>
      <c r="AJ1517" s="7">
        <f>IF(S1517&gt;0,RANK(S1517,(N1517:P1517,Q1517:AE1517)),0)</f>
        <v>0</v>
      </c>
      <c r="AK1517" s="2">
        <f t="shared" si="597"/>
        <v>0</v>
      </c>
      <c r="AL1517" s="2">
        <f t="shared" si="598"/>
        <v>0</v>
      </c>
      <c r="AM1517" s="2">
        <f t="shared" si="599"/>
        <v>0</v>
      </c>
      <c r="AN1517" s="2">
        <f t="shared" si="600"/>
        <v>0</v>
      </c>
      <c r="AP1517" t="s">
        <v>518</v>
      </c>
      <c r="AQ1517" t="s">
        <v>650</v>
      </c>
      <c r="AR1517">
        <v>3</v>
      </c>
      <c r="AT1517" s="104">
        <v>40</v>
      </c>
      <c r="AU1517" s="102">
        <v>63</v>
      </c>
      <c r="AV1517" s="108">
        <f t="shared" si="601"/>
        <v>40063</v>
      </c>
      <c r="AX1517" s="7" t="s">
        <v>538</v>
      </c>
    </row>
    <row r="1518" spans="1:50" hidden="1" outlineLevel="1">
      <c r="A1518" t="s">
        <v>868</v>
      </c>
      <c r="B1518" t="s">
        <v>650</v>
      </c>
      <c r="C1518" s="1">
        <f t="shared" ref="C1518:C1549" si="605">SUM(N1518:AE1518)</f>
        <v>6304</v>
      </c>
      <c r="D1518" s="7">
        <f t="shared" si="602"/>
        <v>2</v>
      </c>
      <c r="E1518" s="7">
        <f t="shared" si="603"/>
        <v>1</v>
      </c>
      <c r="F1518" s="7">
        <f>IF(P1518&gt;0,RANK(P1518,(N1518:P1518,Q1518:AE1518)),0)</f>
        <v>3</v>
      </c>
      <c r="G1518" s="1">
        <f t="shared" ref="G1518:G1549" si="606">MAX(N1518:P1518)-LARGE(N1518:P1518,2)</f>
        <v>793</v>
      </c>
      <c r="H1518" s="2">
        <f t="shared" si="604"/>
        <v>0.12579314720812182</v>
      </c>
      <c r="I1518" s="2"/>
      <c r="J1518" s="2">
        <f t="shared" ref="J1518:J1549" si="607">IF($C1518=0,"-",N1518/$C1518)</f>
        <v>0.37484137055837563</v>
      </c>
      <c r="K1518" s="2">
        <f t="shared" ref="K1518:K1549" si="608">IF($C1518=0,"-",O1518/$C1518)</f>
        <v>0.50063451776649748</v>
      </c>
      <c r="L1518" s="2">
        <f t="shared" ref="L1518:L1549" si="609">IF($C1518=0,"-",P1518/$C1518)</f>
        <v>0.12452411167512691</v>
      </c>
      <c r="M1518" s="2">
        <f t="shared" ref="M1518:M1549" si="610">IF(C1518=0,"-",(1-J1518-K1518-L1518))</f>
        <v>-1.3877787807814457E-17</v>
      </c>
      <c r="N1518" s="1">
        <v>2363</v>
      </c>
      <c r="O1518" s="1">
        <v>3156</v>
      </c>
      <c r="P1518" s="1">
        <v>785</v>
      </c>
      <c r="AG1518" s="7">
        <f>IF(Q1518&gt;0,RANK(Q1518,(N1518:P1518,Q1518:AE1518)),0)</f>
        <v>0</v>
      </c>
      <c r="AH1518" s="7">
        <f>IF(R1518&gt;0,RANK(R1518,(N1518:P1518,Q1518:AE1518)),0)</f>
        <v>0</v>
      </c>
      <c r="AI1518" s="7">
        <f>IF(T1518&gt;0,RANK(T1518,(N1518:P1518,Q1518:AE1518)),0)</f>
        <v>0</v>
      </c>
      <c r="AJ1518" s="7">
        <f>IF(S1518&gt;0,RANK(S1518,(N1518:P1518,Q1518:AE1518)),0)</f>
        <v>0</v>
      </c>
      <c r="AK1518" s="2">
        <f t="shared" ref="AK1518:AK1549" si="611">IF($C1518=0,"-",Q1518/$C1518)</f>
        <v>0</v>
      </c>
      <c r="AL1518" s="2">
        <f t="shared" ref="AL1518:AL1549" si="612">IF($C1518=0,"-",R1518/$C1518)</f>
        <v>0</v>
      </c>
      <c r="AM1518" s="2">
        <f t="shared" ref="AM1518:AM1549" si="613">IF($C1518=0,"-",T1518/$C1518)</f>
        <v>0</v>
      </c>
      <c r="AN1518" s="2">
        <f t="shared" ref="AN1518:AN1549" si="614">IF($C1518=0,"-",S1518/$C1518)</f>
        <v>0</v>
      </c>
      <c r="AP1518" t="s">
        <v>868</v>
      </c>
      <c r="AQ1518" t="s">
        <v>650</v>
      </c>
      <c r="AR1518">
        <v>4</v>
      </c>
      <c r="AT1518" s="104">
        <v>40</v>
      </c>
      <c r="AU1518" s="102">
        <v>65</v>
      </c>
      <c r="AV1518" s="108">
        <f t="shared" ref="AV1518:AV1549" si="615">AT1518*1000+AU1518</f>
        <v>40065</v>
      </c>
      <c r="AX1518" s="7" t="s">
        <v>538</v>
      </c>
    </row>
    <row r="1519" spans="1:50" hidden="1" outlineLevel="1">
      <c r="A1519" t="s">
        <v>588</v>
      </c>
      <c r="B1519" t="s">
        <v>650</v>
      </c>
      <c r="C1519" s="1">
        <f t="shared" si="605"/>
        <v>1968</v>
      </c>
      <c r="D1519" s="7">
        <f t="shared" si="602"/>
        <v>1</v>
      </c>
      <c r="E1519" s="7">
        <f t="shared" si="603"/>
        <v>2</v>
      </c>
      <c r="F1519" s="7">
        <f>IF(P1519&gt;0,RANK(P1519,(N1519:P1519,Q1519:AE1519)),0)</f>
        <v>3</v>
      </c>
      <c r="G1519" s="1">
        <f t="shared" si="606"/>
        <v>301</v>
      </c>
      <c r="H1519" s="2">
        <f t="shared" si="604"/>
        <v>0.15294715447154472</v>
      </c>
      <c r="I1519" s="2"/>
      <c r="J1519" s="2">
        <f t="shared" si="607"/>
        <v>0.53709349593495936</v>
      </c>
      <c r="K1519" s="2">
        <f t="shared" si="608"/>
        <v>0.38414634146341464</v>
      </c>
      <c r="L1519" s="2">
        <f t="shared" si="609"/>
        <v>7.8760162601626021E-2</v>
      </c>
      <c r="M1519" s="2">
        <f t="shared" si="610"/>
        <v>-2.7755575615628914E-17</v>
      </c>
      <c r="N1519" s="1">
        <v>1057</v>
      </c>
      <c r="O1519" s="1">
        <v>756</v>
      </c>
      <c r="P1519" s="1">
        <v>155</v>
      </c>
      <c r="AG1519" s="7">
        <f>IF(Q1519&gt;0,RANK(Q1519,(N1519:P1519,Q1519:AE1519)),0)</f>
        <v>0</v>
      </c>
      <c r="AH1519" s="7">
        <f>IF(R1519&gt;0,RANK(R1519,(N1519:P1519,Q1519:AE1519)),0)</f>
        <v>0</v>
      </c>
      <c r="AI1519" s="7">
        <f>IF(T1519&gt;0,RANK(T1519,(N1519:P1519,Q1519:AE1519)),0)</f>
        <v>0</v>
      </c>
      <c r="AJ1519" s="7">
        <f>IF(S1519&gt;0,RANK(S1519,(N1519:P1519,Q1519:AE1519)),0)</f>
        <v>0</v>
      </c>
      <c r="AK1519" s="2">
        <f t="shared" si="611"/>
        <v>0</v>
      </c>
      <c r="AL1519" s="2">
        <f t="shared" si="612"/>
        <v>0</v>
      </c>
      <c r="AM1519" s="2">
        <f t="shared" si="613"/>
        <v>0</v>
      </c>
      <c r="AN1519" s="2">
        <f t="shared" si="614"/>
        <v>0</v>
      </c>
      <c r="AP1519" t="s">
        <v>588</v>
      </c>
      <c r="AQ1519" t="s">
        <v>650</v>
      </c>
      <c r="AR1519">
        <v>4</v>
      </c>
      <c r="AT1519" s="104">
        <v>40</v>
      </c>
      <c r="AU1519" s="102">
        <v>67</v>
      </c>
      <c r="AV1519" s="108">
        <f t="shared" si="615"/>
        <v>40067</v>
      </c>
      <c r="AX1519" s="7" t="s">
        <v>538</v>
      </c>
    </row>
    <row r="1520" spans="1:50" hidden="1" outlineLevel="1">
      <c r="A1520" t="s">
        <v>1209</v>
      </c>
      <c r="B1520" t="s">
        <v>650</v>
      </c>
      <c r="C1520" s="1">
        <f t="shared" si="605"/>
        <v>3411</v>
      </c>
      <c r="D1520" s="7">
        <f t="shared" si="602"/>
        <v>1</v>
      </c>
      <c r="E1520" s="7">
        <f t="shared" si="603"/>
        <v>2</v>
      </c>
      <c r="F1520" s="7">
        <f>IF(P1520&gt;0,RANK(P1520,(N1520:P1520,Q1520:AE1520)),0)</f>
        <v>3</v>
      </c>
      <c r="G1520" s="1">
        <f t="shared" si="606"/>
        <v>1290</v>
      </c>
      <c r="H1520" s="2">
        <f t="shared" si="604"/>
        <v>0.3781882145998241</v>
      </c>
      <c r="I1520" s="2"/>
      <c r="J1520" s="2">
        <f t="shared" si="607"/>
        <v>0.66842568161829374</v>
      </c>
      <c r="K1520" s="2">
        <f t="shared" si="608"/>
        <v>0.29023746701846964</v>
      </c>
      <c r="L1520" s="2">
        <f t="shared" si="609"/>
        <v>4.1336851363236587E-2</v>
      </c>
      <c r="M1520" s="2">
        <f t="shared" si="610"/>
        <v>2.7755575615628914E-17</v>
      </c>
      <c r="N1520" s="1">
        <v>2280</v>
      </c>
      <c r="O1520" s="1">
        <v>990</v>
      </c>
      <c r="P1520" s="1">
        <v>141</v>
      </c>
      <c r="AG1520" s="7">
        <f>IF(Q1520&gt;0,RANK(Q1520,(N1520:P1520,Q1520:AE1520)),0)</f>
        <v>0</v>
      </c>
      <c r="AH1520" s="7">
        <f>IF(R1520&gt;0,RANK(R1520,(N1520:P1520,Q1520:AE1520)),0)</f>
        <v>0</v>
      </c>
      <c r="AI1520" s="7">
        <f>IF(T1520&gt;0,RANK(T1520,(N1520:P1520,Q1520:AE1520)),0)</f>
        <v>0</v>
      </c>
      <c r="AJ1520" s="7">
        <f>IF(S1520&gt;0,RANK(S1520,(N1520:P1520,Q1520:AE1520)),0)</f>
        <v>0</v>
      </c>
      <c r="AK1520" s="2">
        <f t="shared" si="611"/>
        <v>0</v>
      </c>
      <c r="AL1520" s="2">
        <f t="shared" si="612"/>
        <v>0</v>
      </c>
      <c r="AM1520" s="2">
        <f t="shared" si="613"/>
        <v>0</v>
      </c>
      <c r="AN1520" s="2">
        <f t="shared" si="614"/>
        <v>0</v>
      </c>
      <c r="AP1520" t="s">
        <v>1209</v>
      </c>
      <c r="AQ1520" t="s">
        <v>650</v>
      </c>
      <c r="AR1520">
        <v>3</v>
      </c>
      <c r="AT1520" s="104">
        <v>40</v>
      </c>
      <c r="AU1520" s="102">
        <v>69</v>
      </c>
      <c r="AV1520" s="108">
        <f t="shared" si="615"/>
        <v>40069</v>
      </c>
      <c r="AX1520" s="7" t="s">
        <v>538</v>
      </c>
    </row>
    <row r="1521" spans="1:50" hidden="1" outlineLevel="1">
      <c r="A1521" t="s">
        <v>361</v>
      </c>
      <c r="B1521" t="s">
        <v>650</v>
      </c>
      <c r="C1521" s="1">
        <f t="shared" si="605"/>
        <v>15614</v>
      </c>
      <c r="D1521" s="7">
        <f t="shared" si="602"/>
        <v>2</v>
      </c>
      <c r="E1521" s="7">
        <f t="shared" si="603"/>
        <v>1</v>
      </c>
      <c r="F1521" s="7">
        <f>IF(P1521&gt;0,RANK(P1521,(N1521:P1521,Q1521:AE1521)),0)</f>
        <v>3</v>
      </c>
      <c r="G1521" s="1">
        <f t="shared" si="606"/>
        <v>1193</v>
      </c>
      <c r="H1521" s="2">
        <f t="shared" si="604"/>
        <v>7.6405789675931854E-2</v>
      </c>
      <c r="I1521" s="2"/>
      <c r="J1521" s="2">
        <f t="shared" si="607"/>
        <v>0.38881772768028694</v>
      </c>
      <c r="K1521" s="2">
        <f t="shared" si="608"/>
        <v>0.46522351735621875</v>
      </c>
      <c r="L1521" s="2">
        <f t="shared" si="609"/>
        <v>0.14595875496349431</v>
      </c>
      <c r="M1521" s="2">
        <f t="shared" si="610"/>
        <v>5.5511151231257827E-17</v>
      </c>
      <c r="N1521" s="1">
        <v>6071</v>
      </c>
      <c r="O1521" s="1">
        <v>7264</v>
      </c>
      <c r="P1521" s="1">
        <v>2279</v>
      </c>
      <c r="AG1521" s="7">
        <f>IF(Q1521&gt;0,RANK(Q1521,(N1521:P1521,Q1521:AE1521)),0)</f>
        <v>0</v>
      </c>
      <c r="AH1521" s="7">
        <f>IF(R1521&gt;0,RANK(R1521,(N1521:P1521,Q1521:AE1521)),0)</f>
        <v>0</v>
      </c>
      <c r="AI1521" s="7">
        <f>IF(T1521&gt;0,RANK(T1521,(N1521:P1521,Q1521:AE1521)),0)</f>
        <v>0</v>
      </c>
      <c r="AJ1521" s="7">
        <f>IF(S1521&gt;0,RANK(S1521,(N1521:P1521,Q1521:AE1521)),0)</f>
        <v>0</v>
      </c>
      <c r="AK1521" s="2">
        <f t="shared" si="611"/>
        <v>0</v>
      </c>
      <c r="AL1521" s="2">
        <f t="shared" si="612"/>
        <v>0</v>
      </c>
      <c r="AM1521" s="2">
        <f t="shared" si="613"/>
        <v>0</v>
      </c>
      <c r="AN1521" s="2">
        <f t="shared" si="614"/>
        <v>0</v>
      </c>
      <c r="AP1521" t="s">
        <v>361</v>
      </c>
      <c r="AQ1521" t="s">
        <v>650</v>
      </c>
      <c r="AR1521">
        <v>5</v>
      </c>
      <c r="AT1521" s="104">
        <v>40</v>
      </c>
      <c r="AU1521" s="102">
        <v>71</v>
      </c>
      <c r="AV1521" s="108">
        <f t="shared" si="615"/>
        <v>40071</v>
      </c>
      <c r="AX1521" s="7" t="s">
        <v>538</v>
      </c>
    </row>
    <row r="1522" spans="1:50" hidden="1" outlineLevel="1">
      <c r="A1522" t="s">
        <v>203</v>
      </c>
      <c r="B1522" t="s">
        <v>650</v>
      </c>
      <c r="C1522" s="1">
        <f t="shared" si="605"/>
        <v>4901</v>
      </c>
      <c r="D1522" s="7">
        <f t="shared" si="602"/>
        <v>2</v>
      </c>
      <c r="E1522" s="7">
        <f t="shared" si="603"/>
        <v>1</v>
      </c>
      <c r="F1522" s="7">
        <f>IF(P1522&gt;0,RANK(P1522,(N1522:P1522,Q1522:AE1522)),0)</f>
        <v>3</v>
      </c>
      <c r="G1522" s="1">
        <f t="shared" si="606"/>
        <v>659</v>
      </c>
      <c r="H1522" s="2">
        <f t="shared" si="604"/>
        <v>0.13446235462150583</v>
      </c>
      <c r="I1522" s="2"/>
      <c r="J1522" s="2">
        <f t="shared" si="607"/>
        <v>0.36053866557845338</v>
      </c>
      <c r="K1522" s="2">
        <f t="shared" si="608"/>
        <v>0.49500102019995917</v>
      </c>
      <c r="L1522" s="2">
        <f t="shared" si="609"/>
        <v>0.14446031422158742</v>
      </c>
      <c r="M1522" s="2">
        <f t="shared" si="610"/>
        <v>2.7755575615628914E-17</v>
      </c>
      <c r="N1522" s="1">
        <v>1767</v>
      </c>
      <c r="O1522" s="1">
        <v>2426</v>
      </c>
      <c r="P1522" s="1">
        <v>708</v>
      </c>
      <c r="AG1522" s="7">
        <f>IF(Q1522&gt;0,RANK(Q1522,(N1522:P1522,Q1522:AE1522)),0)</f>
        <v>0</v>
      </c>
      <c r="AH1522" s="7">
        <f>IF(R1522&gt;0,RANK(R1522,(N1522:P1522,Q1522:AE1522)),0)</f>
        <v>0</v>
      </c>
      <c r="AI1522" s="7">
        <f>IF(T1522&gt;0,RANK(T1522,(N1522:P1522,Q1522:AE1522)),0)</f>
        <v>0</v>
      </c>
      <c r="AJ1522" s="7">
        <f>IF(S1522&gt;0,RANK(S1522,(N1522:P1522,Q1522:AE1522)),0)</f>
        <v>0</v>
      </c>
      <c r="AK1522" s="2">
        <f t="shared" si="611"/>
        <v>0</v>
      </c>
      <c r="AL1522" s="2">
        <f t="shared" si="612"/>
        <v>0</v>
      </c>
      <c r="AM1522" s="2">
        <f t="shared" si="613"/>
        <v>0</v>
      </c>
      <c r="AN1522" s="2">
        <f t="shared" si="614"/>
        <v>0</v>
      </c>
      <c r="AP1522" t="s">
        <v>203</v>
      </c>
      <c r="AQ1522" t="s">
        <v>650</v>
      </c>
      <c r="AR1522">
        <v>6</v>
      </c>
      <c r="AT1522" s="104">
        <v>40</v>
      </c>
      <c r="AU1522" s="102">
        <v>73</v>
      </c>
      <c r="AV1522" s="108">
        <f t="shared" si="615"/>
        <v>40073</v>
      </c>
      <c r="AX1522" s="7" t="s">
        <v>538</v>
      </c>
    </row>
    <row r="1523" spans="1:50" hidden="1" outlineLevel="1">
      <c r="A1523" t="s">
        <v>1118</v>
      </c>
      <c r="B1523" t="s">
        <v>650</v>
      </c>
      <c r="C1523" s="1">
        <f t="shared" si="605"/>
        <v>3115</v>
      </c>
      <c r="D1523" s="7">
        <f t="shared" si="602"/>
        <v>1</v>
      </c>
      <c r="E1523" s="7">
        <f t="shared" si="603"/>
        <v>2</v>
      </c>
      <c r="F1523" s="7">
        <f>IF(P1523&gt;0,RANK(P1523,(N1523:P1523,Q1523:AE1523)),0)</f>
        <v>3</v>
      </c>
      <c r="G1523" s="1">
        <f t="shared" si="606"/>
        <v>742</v>
      </c>
      <c r="H1523" s="2">
        <f t="shared" si="604"/>
        <v>0.23820224719101124</v>
      </c>
      <c r="I1523" s="2"/>
      <c r="J1523" s="2">
        <f t="shared" si="607"/>
        <v>0.55922953451043333</v>
      </c>
      <c r="K1523" s="2">
        <f t="shared" si="608"/>
        <v>0.32102728731942215</v>
      </c>
      <c r="L1523" s="2">
        <f t="shared" si="609"/>
        <v>0.11974317817014446</v>
      </c>
      <c r="M1523" s="2">
        <f t="shared" si="610"/>
        <v>5.5511151231257827E-17</v>
      </c>
      <c r="N1523" s="1">
        <v>1742</v>
      </c>
      <c r="O1523" s="1">
        <v>1000</v>
      </c>
      <c r="P1523" s="1">
        <v>373</v>
      </c>
      <c r="AG1523" s="7">
        <f>IF(Q1523&gt;0,RANK(Q1523,(N1523:P1523,Q1523:AE1523)),0)</f>
        <v>0</v>
      </c>
      <c r="AH1523" s="7">
        <f>IF(R1523&gt;0,RANK(R1523,(N1523:P1523,Q1523:AE1523)),0)</f>
        <v>0</v>
      </c>
      <c r="AI1523" s="7">
        <f>IF(T1523&gt;0,RANK(T1523,(N1523:P1523,Q1523:AE1523)),0)</f>
        <v>0</v>
      </c>
      <c r="AJ1523" s="7">
        <f>IF(S1523&gt;0,RANK(S1523,(N1523:P1523,Q1523:AE1523)),0)</f>
        <v>0</v>
      </c>
      <c r="AK1523" s="2">
        <f t="shared" si="611"/>
        <v>0</v>
      </c>
      <c r="AL1523" s="2">
        <f t="shared" si="612"/>
        <v>0</v>
      </c>
      <c r="AM1523" s="2">
        <f t="shared" si="613"/>
        <v>0</v>
      </c>
      <c r="AN1523" s="2">
        <f t="shared" si="614"/>
        <v>0</v>
      </c>
      <c r="AP1523" t="s">
        <v>1118</v>
      </c>
      <c r="AQ1523" t="s">
        <v>650</v>
      </c>
      <c r="AR1523">
        <v>6</v>
      </c>
      <c r="AT1523" s="104">
        <v>40</v>
      </c>
      <c r="AU1523" s="102">
        <v>75</v>
      </c>
      <c r="AV1523" s="108">
        <f t="shared" si="615"/>
        <v>40075</v>
      </c>
      <c r="AX1523" s="7" t="s">
        <v>538</v>
      </c>
    </row>
    <row r="1524" spans="1:50" hidden="1" outlineLevel="1">
      <c r="A1524" t="s">
        <v>241</v>
      </c>
      <c r="B1524" t="s">
        <v>650</v>
      </c>
      <c r="C1524" s="1">
        <f t="shared" si="605"/>
        <v>3275</v>
      </c>
      <c r="D1524" s="7">
        <f t="shared" si="602"/>
        <v>1</v>
      </c>
      <c r="E1524" s="7">
        <f t="shared" si="603"/>
        <v>2</v>
      </c>
      <c r="F1524" s="7">
        <f>IF(P1524&gt;0,RANK(P1524,(N1524:P1524,Q1524:AE1524)),0)</f>
        <v>3</v>
      </c>
      <c r="G1524" s="1">
        <f t="shared" si="606"/>
        <v>1070</v>
      </c>
      <c r="H1524" s="2">
        <f t="shared" si="604"/>
        <v>0.32671755725190837</v>
      </c>
      <c r="I1524" s="2"/>
      <c r="J1524" s="2">
        <f t="shared" si="607"/>
        <v>0.60580152671755727</v>
      </c>
      <c r="K1524" s="2">
        <f t="shared" si="608"/>
        <v>0.27908396946564884</v>
      </c>
      <c r="L1524" s="2">
        <f t="shared" si="609"/>
        <v>0.11511450381679389</v>
      </c>
      <c r="M1524" s="2">
        <f t="shared" si="610"/>
        <v>0</v>
      </c>
      <c r="N1524" s="1">
        <v>1984</v>
      </c>
      <c r="O1524" s="1">
        <v>914</v>
      </c>
      <c r="P1524" s="1">
        <v>377</v>
      </c>
      <c r="AG1524" s="7">
        <f>IF(Q1524&gt;0,RANK(Q1524,(N1524:P1524,Q1524:AE1524)),0)</f>
        <v>0</v>
      </c>
      <c r="AH1524" s="7">
        <f>IF(R1524&gt;0,RANK(R1524,(N1524:P1524,Q1524:AE1524)),0)</f>
        <v>0</v>
      </c>
      <c r="AI1524" s="7">
        <f>IF(T1524&gt;0,RANK(T1524,(N1524:P1524,Q1524:AE1524)),0)</f>
        <v>0</v>
      </c>
      <c r="AJ1524" s="7">
        <f>IF(S1524&gt;0,RANK(S1524,(N1524:P1524,Q1524:AE1524)),0)</f>
        <v>0</v>
      </c>
      <c r="AK1524" s="2">
        <f t="shared" si="611"/>
        <v>0</v>
      </c>
      <c r="AL1524" s="2">
        <f t="shared" si="612"/>
        <v>0</v>
      </c>
      <c r="AM1524" s="2">
        <f t="shared" si="613"/>
        <v>0</v>
      </c>
      <c r="AN1524" s="2">
        <f t="shared" si="614"/>
        <v>0</v>
      </c>
      <c r="AP1524" t="s">
        <v>241</v>
      </c>
      <c r="AQ1524" t="s">
        <v>650</v>
      </c>
      <c r="AR1524">
        <v>3</v>
      </c>
      <c r="AT1524" s="104">
        <v>40</v>
      </c>
      <c r="AU1524" s="102">
        <v>77</v>
      </c>
      <c r="AV1524" s="108">
        <f t="shared" si="615"/>
        <v>40077</v>
      </c>
      <c r="AX1524" s="7" t="s">
        <v>538</v>
      </c>
    </row>
    <row r="1525" spans="1:50" hidden="1" outlineLevel="1">
      <c r="A1525" t="s">
        <v>1250</v>
      </c>
      <c r="B1525" t="s">
        <v>650</v>
      </c>
      <c r="C1525" s="1">
        <f t="shared" si="605"/>
        <v>11908</v>
      </c>
      <c r="D1525" s="7">
        <f t="shared" si="602"/>
        <v>1</v>
      </c>
      <c r="E1525" s="7">
        <f t="shared" si="603"/>
        <v>2</v>
      </c>
      <c r="F1525" s="7">
        <f>IF(P1525&gt;0,RANK(P1525,(N1525:P1525,Q1525:AE1525)),0)</f>
        <v>3</v>
      </c>
      <c r="G1525" s="1">
        <f t="shared" si="606"/>
        <v>2473</v>
      </c>
      <c r="H1525" s="2">
        <f t="shared" si="604"/>
        <v>0.20767551226066511</v>
      </c>
      <c r="I1525" s="2"/>
      <c r="J1525" s="2">
        <f t="shared" si="607"/>
        <v>0.5828854551561975</v>
      </c>
      <c r="K1525" s="2">
        <f t="shared" si="608"/>
        <v>0.37520994289553239</v>
      </c>
      <c r="L1525" s="2">
        <f t="shared" si="609"/>
        <v>4.1904601948270073E-2</v>
      </c>
      <c r="M1525" s="2">
        <f t="shared" si="610"/>
        <v>4.163336342344337E-17</v>
      </c>
      <c r="N1525" s="1">
        <v>6941</v>
      </c>
      <c r="O1525" s="1">
        <v>4468</v>
      </c>
      <c r="P1525" s="1">
        <v>499</v>
      </c>
      <c r="AG1525" s="7">
        <f>IF(Q1525&gt;0,RANK(Q1525,(N1525:P1525,Q1525:AE1525)),0)</f>
        <v>0</v>
      </c>
      <c r="AH1525" s="7">
        <f>IF(R1525&gt;0,RANK(R1525,(N1525:P1525,Q1525:AE1525)),0)</f>
        <v>0</v>
      </c>
      <c r="AI1525" s="7">
        <f>IF(T1525&gt;0,RANK(T1525,(N1525:P1525,Q1525:AE1525)),0)</f>
        <v>0</v>
      </c>
      <c r="AJ1525" s="7">
        <f>IF(S1525&gt;0,RANK(S1525,(N1525:P1525,Q1525:AE1525)),0)</f>
        <v>0</v>
      </c>
      <c r="AK1525" s="2">
        <f t="shared" si="611"/>
        <v>0</v>
      </c>
      <c r="AL1525" s="2">
        <f t="shared" si="612"/>
        <v>0</v>
      </c>
      <c r="AM1525" s="2">
        <f t="shared" si="613"/>
        <v>0</v>
      </c>
      <c r="AN1525" s="2">
        <f t="shared" si="614"/>
        <v>0</v>
      </c>
      <c r="AP1525" t="s">
        <v>1250</v>
      </c>
      <c r="AQ1525" t="s">
        <v>650</v>
      </c>
      <c r="AR1525">
        <v>3</v>
      </c>
      <c r="AT1525" s="104">
        <v>40</v>
      </c>
      <c r="AU1525" s="102">
        <v>79</v>
      </c>
      <c r="AV1525" s="108">
        <f t="shared" si="615"/>
        <v>40079</v>
      </c>
      <c r="AX1525" s="7" t="s">
        <v>538</v>
      </c>
    </row>
    <row r="1526" spans="1:50" hidden="1" outlineLevel="1">
      <c r="A1526" t="s">
        <v>1988</v>
      </c>
      <c r="B1526" t="s">
        <v>650</v>
      </c>
      <c r="C1526" s="1">
        <f t="shared" si="605"/>
        <v>11289</v>
      </c>
      <c r="D1526" s="7">
        <f t="shared" si="602"/>
        <v>1</v>
      </c>
      <c r="E1526" s="7">
        <f t="shared" si="603"/>
        <v>2</v>
      </c>
      <c r="F1526" s="7">
        <f>IF(P1526&gt;0,RANK(P1526,(N1526:P1526,Q1526:AE1526)),0)</f>
        <v>3</v>
      </c>
      <c r="G1526" s="1">
        <f t="shared" si="606"/>
        <v>684</v>
      </c>
      <c r="H1526" s="2">
        <f t="shared" si="604"/>
        <v>6.05899548232793E-2</v>
      </c>
      <c r="I1526" s="2"/>
      <c r="J1526" s="2">
        <f t="shared" si="607"/>
        <v>0.43715120914164229</v>
      </c>
      <c r="K1526" s="2">
        <f t="shared" si="608"/>
        <v>0.37656125431836301</v>
      </c>
      <c r="L1526" s="2">
        <f t="shared" si="609"/>
        <v>0.18628753653999469</v>
      </c>
      <c r="M1526" s="2">
        <f t="shared" si="610"/>
        <v>0</v>
      </c>
      <c r="N1526" s="1">
        <v>4935</v>
      </c>
      <c r="O1526" s="1">
        <v>4251</v>
      </c>
      <c r="P1526" s="1">
        <v>2103</v>
      </c>
      <c r="AG1526" s="7">
        <f>IF(Q1526&gt;0,RANK(Q1526,(N1526:P1526,Q1526:AE1526)),0)</f>
        <v>0</v>
      </c>
      <c r="AH1526" s="7">
        <f>IF(R1526&gt;0,RANK(R1526,(N1526:P1526,Q1526:AE1526)),0)</f>
        <v>0</v>
      </c>
      <c r="AI1526" s="7">
        <f>IF(T1526&gt;0,RANK(T1526,(N1526:P1526,Q1526:AE1526)),0)</f>
        <v>0</v>
      </c>
      <c r="AJ1526" s="7">
        <f>IF(S1526&gt;0,RANK(S1526,(N1526:P1526,Q1526:AE1526)),0)</f>
        <v>0</v>
      </c>
      <c r="AK1526" s="2">
        <f t="shared" si="611"/>
        <v>0</v>
      </c>
      <c r="AL1526" s="2">
        <f t="shared" si="612"/>
        <v>0</v>
      </c>
      <c r="AM1526" s="2">
        <f t="shared" si="613"/>
        <v>0</v>
      </c>
      <c r="AN1526" s="2">
        <f t="shared" si="614"/>
        <v>0</v>
      </c>
      <c r="AP1526" t="s">
        <v>1988</v>
      </c>
      <c r="AQ1526" t="s">
        <v>650</v>
      </c>
      <c r="AR1526">
        <v>3</v>
      </c>
      <c r="AT1526" s="104">
        <v>40</v>
      </c>
      <c r="AU1526" s="102">
        <v>81</v>
      </c>
      <c r="AV1526" s="108">
        <f t="shared" si="615"/>
        <v>40081</v>
      </c>
      <c r="AX1526" s="7" t="s">
        <v>538</v>
      </c>
    </row>
    <row r="1527" spans="1:50" hidden="1" outlineLevel="1">
      <c r="A1527" t="s">
        <v>2447</v>
      </c>
      <c r="B1527" t="s">
        <v>650</v>
      </c>
      <c r="C1527" s="1">
        <f t="shared" si="605"/>
        <v>11257</v>
      </c>
      <c r="D1527" s="7">
        <f t="shared" si="602"/>
        <v>2</v>
      </c>
      <c r="E1527" s="7">
        <f t="shared" si="603"/>
        <v>1</v>
      </c>
      <c r="F1527" s="7">
        <f>IF(P1527&gt;0,RANK(P1527,(N1527:P1527,Q1527:AE1527)),0)</f>
        <v>3</v>
      </c>
      <c r="G1527" s="1">
        <f t="shared" si="606"/>
        <v>803</v>
      </c>
      <c r="H1527" s="2">
        <f t="shared" si="604"/>
        <v>7.13333925557431E-2</v>
      </c>
      <c r="I1527" s="2"/>
      <c r="J1527" s="2">
        <f t="shared" si="607"/>
        <v>0.37709869414586478</v>
      </c>
      <c r="K1527" s="2">
        <f t="shared" si="608"/>
        <v>0.44843208670160789</v>
      </c>
      <c r="L1527" s="2">
        <f t="shared" si="609"/>
        <v>0.17446921915252731</v>
      </c>
      <c r="M1527" s="2">
        <f t="shared" si="610"/>
        <v>8.3266726846886741E-17</v>
      </c>
      <c r="N1527" s="1">
        <v>4245</v>
      </c>
      <c r="O1527" s="1">
        <v>5048</v>
      </c>
      <c r="P1527" s="1">
        <v>1964</v>
      </c>
      <c r="AG1527" s="7">
        <f>IF(Q1527&gt;0,RANK(Q1527,(N1527:P1527,Q1527:AE1527)),0)</f>
        <v>0</v>
      </c>
      <c r="AH1527" s="7">
        <f>IF(R1527&gt;0,RANK(R1527,(N1527:P1527,Q1527:AE1527)),0)</f>
        <v>0</v>
      </c>
      <c r="AI1527" s="7">
        <f>IF(T1527&gt;0,RANK(T1527,(N1527:P1527,Q1527:AE1527)),0)</f>
        <v>0</v>
      </c>
      <c r="AJ1527" s="7">
        <f>IF(S1527&gt;0,RANK(S1527,(N1527:P1527,Q1527:AE1527)),0)</f>
        <v>0</v>
      </c>
      <c r="AK1527" s="2">
        <f t="shared" si="611"/>
        <v>0</v>
      </c>
      <c r="AL1527" s="2">
        <f t="shared" si="612"/>
        <v>0</v>
      </c>
      <c r="AM1527" s="2">
        <f t="shared" si="613"/>
        <v>0</v>
      </c>
      <c r="AN1527" s="2">
        <f t="shared" si="614"/>
        <v>0</v>
      </c>
      <c r="AP1527" t="s">
        <v>2447</v>
      </c>
      <c r="AQ1527" t="s">
        <v>650</v>
      </c>
      <c r="AR1527">
        <v>5</v>
      </c>
      <c r="AT1527" s="104">
        <v>40</v>
      </c>
      <c r="AU1527" s="102">
        <v>83</v>
      </c>
      <c r="AV1527" s="108">
        <f t="shared" si="615"/>
        <v>40083</v>
      </c>
      <c r="AX1527" s="7" t="s">
        <v>538</v>
      </c>
    </row>
    <row r="1528" spans="1:50" hidden="1" outlineLevel="1">
      <c r="A1528" t="s">
        <v>107</v>
      </c>
      <c r="B1528" t="s">
        <v>650</v>
      </c>
      <c r="C1528" s="1">
        <f t="shared" si="605"/>
        <v>2732</v>
      </c>
      <c r="D1528" s="7">
        <f t="shared" si="602"/>
        <v>1</v>
      </c>
      <c r="E1528" s="7">
        <f t="shared" si="603"/>
        <v>2</v>
      </c>
      <c r="F1528" s="7">
        <f>IF(P1528&gt;0,RANK(P1528,(N1528:P1528,Q1528:AE1528)),0)</f>
        <v>3</v>
      </c>
      <c r="G1528" s="1">
        <f t="shared" si="606"/>
        <v>869</v>
      </c>
      <c r="H1528" s="2">
        <f t="shared" si="604"/>
        <v>0.31808199121522696</v>
      </c>
      <c r="I1528" s="2"/>
      <c r="J1528" s="2">
        <f t="shared" si="607"/>
        <v>0.64165446559297223</v>
      </c>
      <c r="K1528" s="2">
        <f t="shared" si="608"/>
        <v>0.32357247437774522</v>
      </c>
      <c r="L1528" s="2">
        <f t="shared" si="609"/>
        <v>3.4773060029282578E-2</v>
      </c>
      <c r="M1528" s="2">
        <f t="shared" si="610"/>
        <v>-3.4694469519536142E-17</v>
      </c>
      <c r="N1528" s="1">
        <v>1753</v>
      </c>
      <c r="O1528" s="1">
        <v>884</v>
      </c>
      <c r="P1528" s="1">
        <v>95</v>
      </c>
      <c r="AG1528" s="7">
        <f>IF(Q1528&gt;0,RANK(Q1528,(N1528:P1528,Q1528:AE1528)),0)</f>
        <v>0</v>
      </c>
      <c r="AH1528" s="7">
        <f>IF(R1528&gt;0,RANK(R1528,(N1528:P1528,Q1528:AE1528)),0)</f>
        <v>0</v>
      </c>
      <c r="AI1528" s="7">
        <f>IF(T1528&gt;0,RANK(T1528,(N1528:P1528,Q1528:AE1528)),0)</f>
        <v>0</v>
      </c>
      <c r="AJ1528" s="7">
        <f>IF(S1528&gt;0,RANK(S1528,(N1528:P1528,Q1528:AE1528)),0)</f>
        <v>0</v>
      </c>
      <c r="AK1528" s="2">
        <f t="shared" si="611"/>
        <v>0</v>
      </c>
      <c r="AL1528" s="2">
        <f t="shared" si="612"/>
        <v>0</v>
      </c>
      <c r="AM1528" s="2">
        <f t="shared" si="613"/>
        <v>0</v>
      </c>
      <c r="AN1528" s="2">
        <f t="shared" si="614"/>
        <v>0</v>
      </c>
      <c r="AP1528" t="s">
        <v>107</v>
      </c>
      <c r="AQ1528" t="s">
        <v>650</v>
      </c>
      <c r="AR1528">
        <v>3</v>
      </c>
      <c r="AT1528" s="104">
        <v>40</v>
      </c>
      <c r="AU1528" s="102">
        <v>85</v>
      </c>
      <c r="AV1528" s="108">
        <f t="shared" si="615"/>
        <v>40085</v>
      </c>
      <c r="AX1528" s="7" t="s">
        <v>538</v>
      </c>
    </row>
    <row r="1529" spans="1:50" hidden="1" outlineLevel="1">
      <c r="A1529" t="s">
        <v>2233</v>
      </c>
      <c r="B1529" t="s">
        <v>650</v>
      </c>
      <c r="C1529" s="1">
        <f t="shared" si="605"/>
        <v>9753</v>
      </c>
      <c r="D1529" s="7">
        <f t="shared" si="602"/>
        <v>2</v>
      </c>
      <c r="E1529" s="7">
        <f t="shared" si="603"/>
        <v>1</v>
      </c>
      <c r="F1529" s="7">
        <f>IF(P1529&gt;0,RANK(P1529,(N1529:P1529,Q1529:AE1529)),0)</f>
        <v>3</v>
      </c>
      <c r="G1529" s="1">
        <f t="shared" si="606"/>
        <v>13</v>
      </c>
      <c r="H1529" s="2">
        <f t="shared" si="604"/>
        <v>1.3329232031169896E-3</v>
      </c>
      <c r="I1529" s="2"/>
      <c r="J1529" s="2">
        <f t="shared" si="607"/>
        <v>0.42058853686045322</v>
      </c>
      <c r="K1529" s="2">
        <f t="shared" si="608"/>
        <v>0.42192146006357018</v>
      </c>
      <c r="L1529" s="2">
        <f t="shared" si="609"/>
        <v>0.15749000307597663</v>
      </c>
      <c r="M1529" s="2">
        <f t="shared" si="610"/>
        <v>2.7755575615628914E-17</v>
      </c>
      <c r="N1529" s="1">
        <v>4102</v>
      </c>
      <c r="O1529" s="1">
        <v>4115</v>
      </c>
      <c r="P1529" s="1">
        <v>1536</v>
      </c>
      <c r="AG1529" s="7">
        <f>IF(Q1529&gt;0,RANK(Q1529,(N1529:P1529,Q1529:AE1529)),0)</f>
        <v>0</v>
      </c>
      <c r="AH1529" s="7">
        <f>IF(R1529&gt;0,RANK(R1529,(N1529:P1529,Q1529:AE1529)),0)</f>
        <v>0</v>
      </c>
      <c r="AI1529" s="7">
        <f>IF(T1529&gt;0,RANK(T1529,(N1529:P1529,Q1529:AE1529)),0)</f>
        <v>0</v>
      </c>
      <c r="AJ1529" s="7">
        <f>IF(S1529&gt;0,RANK(S1529,(N1529:P1529,Q1529:AE1529)),0)</f>
        <v>0</v>
      </c>
      <c r="AK1529" s="2">
        <f t="shared" si="611"/>
        <v>0</v>
      </c>
      <c r="AL1529" s="2">
        <f t="shared" si="612"/>
        <v>0</v>
      </c>
      <c r="AM1529" s="2">
        <f t="shared" si="613"/>
        <v>0</v>
      </c>
      <c r="AN1529" s="2">
        <f t="shared" si="614"/>
        <v>0</v>
      </c>
      <c r="AP1529" t="s">
        <v>2233</v>
      </c>
      <c r="AQ1529" t="s">
        <v>650</v>
      </c>
      <c r="AR1529">
        <v>4</v>
      </c>
      <c r="AT1529" s="104">
        <v>40</v>
      </c>
      <c r="AU1529" s="102">
        <v>87</v>
      </c>
      <c r="AV1529" s="108">
        <f t="shared" si="615"/>
        <v>40087</v>
      </c>
      <c r="AX1529" s="7" t="s">
        <v>538</v>
      </c>
    </row>
    <row r="1530" spans="1:50" hidden="1" outlineLevel="1">
      <c r="A1530" t="s">
        <v>2234</v>
      </c>
      <c r="B1530" t="s">
        <v>650</v>
      </c>
      <c r="C1530" s="1">
        <f t="shared" si="605"/>
        <v>8649</v>
      </c>
      <c r="D1530" s="7">
        <f t="shared" si="602"/>
        <v>1</v>
      </c>
      <c r="E1530" s="7">
        <f t="shared" si="603"/>
        <v>2</v>
      </c>
      <c r="F1530" s="7">
        <f>IF(P1530&gt;0,RANK(P1530,(N1530:P1530,Q1530:AE1530)),0)</f>
        <v>3</v>
      </c>
      <c r="G1530" s="1">
        <f t="shared" si="606"/>
        <v>2152</v>
      </c>
      <c r="H1530" s="2">
        <f t="shared" si="604"/>
        <v>0.24881489189501677</v>
      </c>
      <c r="I1530" s="2"/>
      <c r="J1530" s="2">
        <f t="shared" si="607"/>
        <v>0.59972251127297949</v>
      </c>
      <c r="K1530" s="2">
        <f t="shared" si="608"/>
        <v>0.35090761937796278</v>
      </c>
      <c r="L1530" s="2">
        <f t="shared" si="609"/>
        <v>4.9369869349057696E-2</v>
      </c>
      <c r="M1530" s="2">
        <f t="shared" si="610"/>
        <v>4.163336342344337E-17</v>
      </c>
      <c r="N1530" s="1">
        <v>5187</v>
      </c>
      <c r="O1530" s="1">
        <v>3035</v>
      </c>
      <c r="P1530" s="1">
        <v>427</v>
      </c>
      <c r="AG1530" s="7">
        <f>IF(Q1530&gt;0,RANK(Q1530,(N1530:P1530,Q1530:AE1530)),0)</f>
        <v>0</v>
      </c>
      <c r="AH1530" s="7">
        <f>IF(R1530&gt;0,RANK(R1530,(N1530:P1530,Q1530:AE1530)),0)</f>
        <v>0</v>
      </c>
      <c r="AI1530" s="7">
        <f>IF(T1530&gt;0,RANK(T1530,(N1530:P1530,Q1530:AE1530)),0)</f>
        <v>0</v>
      </c>
      <c r="AJ1530" s="7">
        <f>IF(S1530&gt;0,RANK(S1530,(N1530:P1530,Q1530:AE1530)),0)</f>
        <v>0</v>
      </c>
      <c r="AK1530" s="2">
        <f t="shared" si="611"/>
        <v>0</v>
      </c>
      <c r="AL1530" s="2">
        <f t="shared" si="612"/>
        <v>0</v>
      </c>
      <c r="AM1530" s="2">
        <f t="shared" si="613"/>
        <v>0</v>
      </c>
      <c r="AN1530" s="2">
        <f t="shared" si="614"/>
        <v>0</v>
      </c>
      <c r="AP1530" t="s">
        <v>2234</v>
      </c>
      <c r="AQ1530" t="s">
        <v>650</v>
      </c>
      <c r="AR1530">
        <v>3</v>
      </c>
      <c r="AT1530" s="104">
        <v>40</v>
      </c>
      <c r="AU1530" s="102">
        <v>89</v>
      </c>
      <c r="AV1530" s="108">
        <f t="shared" si="615"/>
        <v>40089</v>
      </c>
      <c r="AX1530" s="7" t="s">
        <v>538</v>
      </c>
    </row>
    <row r="1531" spans="1:50" hidden="1" outlineLevel="1">
      <c r="A1531" t="s">
        <v>1000</v>
      </c>
      <c r="B1531" t="s">
        <v>650</v>
      </c>
      <c r="C1531" s="1">
        <f t="shared" si="605"/>
        <v>6797</v>
      </c>
      <c r="D1531" s="7">
        <f t="shared" si="602"/>
        <v>1</v>
      </c>
      <c r="E1531" s="7">
        <f t="shared" si="603"/>
        <v>2</v>
      </c>
      <c r="F1531" s="7">
        <f>IF(P1531&gt;0,RANK(P1531,(N1531:P1531,Q1531:AE1531)),0)</f>
        <v>3</v>
      </c>
      <c r="G1531" s="1">
        <f t="shared" si="606"/>
        <v>1822</v>
      </c>
      <c r="H1531" s="2">
        <f t="shared" si="604"/>
        <v>0.26805943798734738</v>
      </c>
      <c r="I1531" s="2"/>
      <c r="J1531" s="2">
        <f t="shared" si="607"/>
        <v>0.53420626747094302</v>
      </c>
      <c r="K1531" s="2">
        <f t="shared" si="608"/>
        <v>0.26614682948359569</v>
      </c>
      <c r="L1531" s="2">
        <f t="shared" si="609"/>
        <v>0.19964690304546123</v>
      </c>
      <c r="M1531" s="2">
        <f t="shared" si="610"/>
        <v>5.5511151231257827E-17</v>
      </c>
      <c r="N1531" s="1">
        <v>3631</v>
      </c>
      <c r="O1531" s="1">
        <v>1809</v>
      </c>
      <c r="P1531" s="1">
        <v>1357</v>
      </c>
      <c r="AG1531" s="7">
        <f>IF(Q1531&gt;0,RANK(Q1531,(N1531:P1531,Q1531:AE1531)),0)</f>
        <v>0</v>
      </c>
      <c r="AH1531" s="7">
        <f>IF(R1531&gt;0,RANK(R1531,(N1531:P1531,Q1531:AE1531)),0)</f>
        <v>0</v>
      </c>
      <c r="AI1531" s="7">
        <f>IF(T1531&gt;0,RANK(T1531,(N1531:P1531,Q1531:AE1531)),0)</f>
        <v>0</v>
      </c>
      <c r="AJ1531" s="7">
        <f>IF(S1531&gt;0,RANK(S1531,(N1531:P1531,Q1531:AE1531)),0)</f>
        <v>0</v>
      </c>
      <c r="AK1531" s="2">
        <f t="shared" si="611"/>
        <v>0</v>
      </c>
      <c r="AL1531" s="2">
        <f t="shared" si="612"/>
        <v>0</v>
      </c>
      <c r="AM1531" s="2">
        <f t="shared" si="613"/>
        <v>0</v>
      </c>
      <c r="AN1531" s="2">
        <f t="shared" si="614"/>
        <v>0</v>
      </c>
      <c r="AP1531" t="s">
        <v>1000</v>
      </c>
      <c r="AQ1531" t="s">
        <v>650</v>
      </c>
      <c r="AR1531">
        <v>2</v>
      </c>
      <c r="AT1531" s="104">
        <v>40</v>
      </c>
      <c r="AU1531" s="102">
        <v>91</v>
      </c>
      <c r="AV1531" s="108">
        <f t="shared" si="615"/>
        <v>40091</v>
      </c>
      <c r="AX1531" s="7" t="s">
        <v>538</v>
      </c>
    </row>
    <row r="1532" spans="1:50" hidden="1" outlineLevel="1">
      <c r="A1532" t="s">
        <v>1338</v>
      </c>
      <c r="B1532" t="s">
        <v>650</v>
      </c>
      <c r="C1532" s="1">
        <f t="shared" si="605"/>
        <v>2795</v>
      </c>
      <c r="D1532" s="7">
        <f t="shared" si="602"/>
        <v>2</v>
      </c>
      <c r="E1532" s="7">
        <f t="shared" si="603"/>
        <v>1</v>
      </c>
      <c r="F1532" s="7">
        <f>IF(P1532&gt;0,RANK(P1532,(N1532:P1532,Q1532:AE1532)),0)</f>
        <v>3</v>
      </c>
      <c r="G1532" s="1">
        <f t="shared" si="606"/>
        <v>583</v>
      </c>
      <c r="H1532" s="2">
        <f t="shared" si="604"/>
        <v>0.20858676207513416</v>
      </c>
      <c r="I1532" s="2"/>
      <c r="J1532" s="2">
        <f t="shared" si="607"/>
        <v>0.32450805008944544</v>
      </c>
      <c r="K1532" s="2">
        <f t="shared" si="608"/>
        <v>0.53309481216457966</v>
      </c>
      <c r="L1532" s="2">
        <f t="shared" si="609"/>
        <v>0.14239713774597496</v>
      </c>
      <c r="M1532" s="2">
        <f t="shared" si="610"/>
        <v>-1.1102230246251565E-16</v>
      </c>
      <c r="N1532" s="1">
        <v>907</v>
      </c>
      <c r="O1532" s="1">
        <v>1490</v>
      </c>
      <c r="P1532" s="1">
        <v>398</v>
      </c>
      <c r="AG1532" s="7">
        <f>IF(Q1532&gt;0,RANK(Q1532,(N1532:P1532,Q1532:AE1532)),0)</f>
        <v>0</v>
      </c>
      <c r="AH1532" s="7">
        <f>IF(R1532&gt;0,RANK(R1532,(N1532:P1532,Q1532:AE1532)),0)</f>
        <v>0</v>
      </c>
      <c r="AI1532" s="7">
        <f>IF(T1532&gt;0,RANK(T1532,(N1532:P1532,Q1532:AE1532)),0)</f>
        <v>0</v>
      </c>
      <c r="AJ1532" s="7">
        <f>IF(S1532&gt;0,RANK(S1532,(N1532:P1532,Q1532:AE1532)),0)</f>
        <v>0</v>
      </c>
      <c r="AK1532" s="2">
        <f t="shared" si="611"/>
        <v>0</v>
      </c>
      <c r="AL1532" s="2">
        <f t="shared" si="612"/>
        <v>0</v>
      </c>
      <c r="AM1532" s="2">
        <f t="shared" si="613"/>
        <v>0</v>
      </c>
      <c r="AN1532" s="2">
        <f t="shared" si="614"/>
        <v>0</v>
      </c>
      <c r="AP1532" t="s">
        <v>1338</v>
      </c>
      <c r="AQ1532" t="s">
        <v>650</v>
      </c>
      <c r="AR1532">
        <v>6</v>
      </c>
      <c r="AT1532" s="104">
        <v>40</v>
      </c>
      <c r="AU1532" s="102">
        <v>93</v>
      </c>
      <c r="AV1532" s="108">
        <f t="shared" si="615"/>
        <v>40093</v>
      </c>
      <c r="AX1532" s="7" t="s">
        <v>538</v>
      </c>
    </row>
    <row r="1533" spans="1:50" hidden="1" outlineLevel="1">
      <c r="A1533" t="s">
        <v>2231</v>
      </c>
      <c r="B1533" t="s">
        <v>650</v>
      </c>
      <c r="C1533" s="1">
        <f t="shared" si="605"/>
        <v>4268</v>
      </c>
      <c r="D1533" s="7">
        <f t="shared" si="602"/>
        <v>1</v>
      </c>
      <c r="E1533" s="7">
        <f t="shared" si="603"/>
        <v>2</v>
      </c>
      <c r="F1533" s="7">
        <f>IF(P1533&gt;0,RANK(P1533,(N1533:P1533,Q1533:AE1533)),0)</f>
        <v>3</v>
      </c>
      <c r="G1533" s="1">
        <f t="shared" si="606"/>
        <v>1292</v>
      </c>
      <c r="H1533" s="2">
        <f t="shared" si="604"/>
        <v>0.30271790065604498</v>
      </c>
      <c r="I1533" s="2"/>
      <c r="J1533" s="2">
        <f t="shared" si="607"/>
        <v>0.63120899718837864</v>
      </c>
      <c r="K1533" s="2">
        <f t="shared" si="608"/>
        <v>0.32849109653233366</v>
      </c>
      <c r="L1533" s="2">
        <f t="shared" si="609"/>
        <v>4.0299906279287721E-2</v>
      </c>
      <c r="M1533" s="2">
        <f t="shared" si="610"/>
        <v>-2.0816681711721685E-17</v>
      </c>
      <c r="N1533" s="1">
        <v>2694</v>
      </c>
      <c r="O1533" s="1">
        <v>1402</v>
      </c>
      <c r="P1533" s="1">
        <v>172</v>
      </c>
      <c r="AG1533" s="7">
        <f>IF(Q1533&gt;0,RANK(Q1533,(N1533:P1533,Q1533:AE1533)),0)</f>
        <v>0</v>
      </c>
      <c r="AH1533" s="7">
        <f>IF(R1533&gt;0,RANK(R1533,(N1533:P1533,Q1533:AE1533)),0)</f>
        <v>0</v>
      </c>
      <c r="AI1533" s="7">
        <f>IF(T1533&gt;0,RANK(T1533,(N1533:P1533,Q1533:AE1533)),0)</f>
        <v>0</v>
      </c>
      <c r="AJ1533" s="7">
        <f>IF(S1533&gt;0,RANK(S1533,(N1533:P1533,Q1533:AE1533)),0)</f>
        <v>0</v>
      </c>
      <c r="AK1533" s="2">
        <f t="shared" si="611"/>
        <v>0</v>
      </c>
      <c r="AL1533" s="2">
        <f t="shared" si="612"/>
        <v>0</v>
      </c>
      <c r="AM1533" s="2">
        <f t="shared" si="613"/>
        <v>0</v>
      </c>
      <c r="AN1533" s="2">
        <f t="shared" si="614"/>
        <v>0</v>
      </c>
      <c r="AP1533" t="s">
        <v>2231</v>
      </c>
      <c r="AQ1533" t="s">
        <v>650</v>
      </c>
      <c r="AR1533">
        <v>3</v>
      </c>
      <c r="AT1533" s="104">
        <v>40</v>
      </c>
      <c r="AU1533" s="102">
        <v>95</v>
      </c>
      <c r="AV1533" s="108">
        <f t="shared" si="615"/>
        <v>40095</v>
      </c>
      <c r="AX1533" s="7" t="s">
        <v>538</v>
      </c>
    </row>
    <row r="1534" spans="1:50" hidden="1" outlineLevel="1">
      <c r="A1534" t="s">
        <v>541</v>
      </c>
      <c r="B1534" t="s">
        <v>650</v>
      </c>
      <c r="C1534" s="1">
        <f t="shared" si="605"/>
        <v>12466</v>
      </c>
      <c r="D1534" s="7">
        <f t="shared" si="602"/>
        <v>1</v>
      </c>
      <c r="E1534" s="7">
        <f t="shared" si="603"/>
        <v>2</v>
      </c>
      <c r="F1534" s="7">
        <f>IF(P1534&gt;0,RANK(P1534,(N1534:P1534,Q1534:AE1534)),0)</f>
        <v>3</v>
      </c>
      <c r="G1534" s="1">
        <f t="shared" si="606"/>
        <v>2435</v>
      </c>
      <c r="H1534" s="2">
        <f t="shared" si="604"/>
        <v>0.19533130113909836</v>
      </c>
      <c r="I1534" s="2"/>
      <c r="J1534" s="2">
        <f t="shared" si="607"/>
        <v>0.51820952992138614</v>
      </c>
      <c r="K1534" s="2">
        <f t="shared" si="608"/>
        <v>0.32287822878228783</v>
      </c>
      <c r="L1534" s="2">
        <f t="shared" si="609"/>
        <v>0.158912241296326</v>
      </c>
      <c r="M1534" s="2">
        <f t="shared" si="610"/>
        <v>2.7755575615628914E-17</v>
      </c>
      <c r="N1534" s="1">
        <v>6460</v>
      </c>
      <c r="O1534" s="1">
        <v>4025</v>
      </c>
      <c r="P1534" s="1">
        <v>1981</v>
      </c>
      <c r="AG1534" s="7">
        <f>IF(Q1534&gt;0,RANK(Q1534,(N1534:P1534,Q1534:AE1534)),0)</f>
        <v>0</v>
      </c>
      <c r="AH1534" s="7">
        <f>IF(R1534&gt;0,RANK(R1534,(N1534:P1534,Q1534:AE1534)),0)</f>
        <v>0</v>
      </c>
      <c r="AI1534" s="7">
        <f>IF(T1534&gt;0,RANK(T1534,(N1534:P1534,Q1534:AE1534)),0)</f>
        <v>0</v>
      </c>
      <c r="AJ1534" s="7">
        <f>IF(S1534&gt;0,RANK(S1534,(N1534:P1534,Q1534:AE1534)),0)</f>
        <v>0</v>
      </c>
      <c r="AK1534" s="2">
        <f t="shared" si="611"/>
        <v>0</v>
      </c>
      <c r="AL1534" s="2">
        <f t="shared" si="612"/>
        <v>0</v>
      </c>
      <c r="AM1534" s="2">
        <f t="shared" si="613"/>
        <v>0</v>
      </c>
      <c r="AN1534" s="2">
        <f t="shared" si="614"/>
        <v>0</v>
      </c>
      <c r="AP1534" t="s">
        <v>541</v>
      </c>
      <c r="AQ1534" t="s">
        <v>650</v>
      </c>
      <c r="AR1534">
        <v>2</v>
      </c>
      <c r="AT1534" s="104">
        <v>40</v>
      </c>
      <c r="AU1534" s="102">
        <v>97</v>
      </c>
      <c r="AV1534" s="108">
        <f t="shared" si="615"/>
        <v>40097</v>
      </c>
      <c r="AX1534" s="7" t="s">
        <v>538</v>
      </c>
    </row>
    <row r="1535" spans="1:50" hidden="1" outlineLevel="1">
      <c r="A1535" t="s">
        <v>1626</v>
      </c>
      <c r="B1535" t="s">
        <v>650</v>
      </c>
      <c r="C1535" s="1">
        <f t="shared" si="605"/>
        <v>4450</v>
      </c>
      <c r="D1535" s="7">
        <f t="shared" si="602"/>
        <v>1</v>
      </c>
      <c r="E1535" s="7">
        <f t="shared" si="603"/>
        <v>2</v>
      </c>
      <c r="F1535" s="7">
        <f>IF(P1535&gt;0,RANK(P1535,(N1535:P1535,Q1535:AE1535)),0)</f>
        <v>3</v>
      </c>
      <c r="G1535" s="1">
        <f t="shared" si="606"/>
        <v>1337</v>
      </c>
      <c r="H1535" s="2">
        <f t="shared" si="604"/>
        <v>0.30044943820224718</v>
      </c>
      <c r="I1535" s="2"/>
      <c r="J1535" s="2">
        <f t="shared" si="607"/>
        <v>0.59820224719101123</v>
      </c>
      <c r="K1535" s="2">
        <f t="shared" si="608"/>
        <v>0.29775280898876405</v>
      </c>
      <c r="L1535" s="2">
        <f t="shared" si="609"/>
        <v>0.10404494382022472</v>
      </c>
      <c r="M1535" s="2">
        <f t="shared" si="610"/>
        <v>0</v>
      </c>
      <c r="N1535" s="1">
        <v>2662</v>
      </c>
      <c r="O1535" s="1">
        <v>1325</v>
      </c>
      <c r="P1535" s="1">
        <v>463</v>
      </c>
      <c r="AG1535" s="7">
        <f>IF(Q1535&gt;0,RANK(Q1535,(N1535:P1535,Q1535:AE1535)),0)</f>
        <v>0</v>
      </c>
      <c r="AH1535" s="7">
        <f>IF(R1535&gt;0,RANK(R1535,(N1535:P1535,Q1535:AE1535)),0)</f>
        <v>0</v>
      </c>
      <c r="AI1535" s="7">
        <f>IF(T1535&gt;0,RANK(T1535,(N1535:P1535,Q1535:AE1535)),0)</f>
        <v>0</v>
      </c>
      <c r="AJ1535" s="7">
        <f>IF(S1535&gt;0,RANK(S1535,(N1535:P1535,Q1535:AE1535)),0)</f>
        <v>0</v>
      </c>
      <c r="AK1535" s="2">
        <f t="shared" si="611"/>
        <v>0</v>
      </c>
      <c r="AL1535" s="2">
        <f t="shared" si="612"/>
        <v>0</v>
      </c>
      <c r="AM1535" s="2">
        <f t="shared" si="613"/>
        <v>0</v>
      </c>
      <c r="AN1535" s="2">
        <f t="shared" si="614"/>
        <v>0</v>
      </c>
      <c r="AP1535" t="s">
        <v>1626</v>
      </c>
      <c r="AQ1535" t="s">
        <v>650</v>
      </c>
      <c r="AR1535">
        <v>3</v>
      </c>
      <c r="AT1535" s="104">
        <v>40</v>
      </c>
      <c r="AU1535" s="102">
        <v>99</v>
      </c>
      <c r="AV1535" s="108">
        <f t="shared" si="615"/>
        <v>40099</v>
      </c>
      <c r="AX1535" s="7" t="s">
        <v>538</v>
      </c>
    </row>
    <row r="1536" spans="1:50" hidden="1" outlineLevel="1">
      <c r="A1536" t="s">
        <v>174</v>
      </c>
      <c r="B1536" t="s">
        <v>650</v>
      </c>
      <c r="C1536" s="1">
        <f t="shared" si="605"/>
        <v>20274</v>
      </c>
      <c r="D1536" s="7">
        <f t="shared" si="602"/>
        <v>1</v>
      </c>
      <c r="E1536" s="7">
        <f t="shared" si="603"/>
        <v>2</v>
      </c>
      <c r="F1536" s="7">
        <f>IF(P1536&gt;0,RANK(P1536,(N1536:P1536,Q1536:AE1536)),0)</f>
        <v>3</v>
      </c>
      <c r="G1536" s="1">
        <f t="shared" si="606"/>
        <v>3735</v>
      </c>
      <c r="H1536" s="2">
        <f t="shared" si="604"/>
        <v>0.18422610239715892</v>
      </c>
      <c r="I1536" s="2"/>
      <c r="J1536" s="2">
        <f t="shared" si="607"/>
        <v>0.48668245042912106</v>
      </c>
      <c r="K1536" s="2">
        <f t="shared" si="608"/>
        <v>0.30245634803196214</v>
      </c>
      <c r="L1536" s="2">
        <f t="shared" si="609"/>
        <v>0.21086120153891683</v>
      </c>
      <c r="M1536" s="2">
        <f t="shared" si="610"/>
        <v>-2.7755575615628914E-17</v>
      </c>
      <c r="N1536" s="1">
        <v>9867</v>
      </c>
      <c r="O1536" s="1">
        <v>6132</v>
      </c>
      <c r="P1536" s="1">
        <v>4275</v>
      </c>
      <c r="AG1536" s="7">
        <f>IF(Q1536&gt;0,RANK(Q1536,(N1536:P1536,Q1536:AE1536)),0)</f>
        <v>0</v>
      </c>
      <c r="AH1536" s="7">
        <f>IF(R1536&gt;0,RANK(R1536,(N1536:P1536,Q1536:AE1536)),0)</f>
        <v>0</v>
      </c>
      <c r="AI1536" s="7">
        <f>IF(T1536&gt;0,RANK(T1536,(N1536:P1536,Q1536:AE1536)),0)</f>
        <v>0</v>
      </c>
      <c r="AJ1536" s="7">
        <f>IF(S1536&gt;0,RANK(S1536,(N1536:P1536,Q1536:AE1536)),0)</f>
        <v>0</v>
      </c>
      <c r="AK1536" s="2">
        <f t="shared" si="611"/>
        <v>0</v>
      </c>
      <c r="AL1536" s="2">
        <f t="shared" si="612"/>
        <v>0</v>
      </c>
      <c r="AM1536" s="2">
        <f t="shared" si="613"/>
        <v>0</v>
      </c>
      <c r="AN1536" s="2">
        <f t="shared" si="614"/>
        <v>0</v>
      </c>
      <c r="AP1536" t="s">
        <v>174</v>
      </c>
      <c r="AQ1536" t="s">
        <v>650</v>
      </c>
      <c r="AR1536">
        <v>2</v>
      </c>
      <c r="AT1536" s="104">
        <v>40</v>
      </c>
      <c r="AU1536" s="102">
        <v>101</v>
      </c>
      <c r="AV1536" s="108">
        <f t="shared" si="615"/>
        <v>40101</v>
      </c>
      <c r="AX1536" s="7" t="s">
        <v>538</v>
      </c>
    </row>
    <row r="1537" spans="1:50" hidden="1" outlineLevel="1">
      <c r="A1537" t="s">
        <v>1467</v>
      </c>
      <c r="B1537" t="s">
        <v>650</v>
      </c>
      <c r="C1537" s="1">
        <f t="shared" si="605"/>
        <v>4228</v>
      </c>
      <c r="D1537" s="7">
        <f t="shared" si="602"/>
        <v>2</v>
      </c>
      <c r="E1537" s="7">
        <f t="shared" si="603"/>
        <v>1</v>
      </c>
      <c r="F1537" s="7">
        <f>IF(P1537&gt;0,RANK(P1537,(N1537:P1537,Q1537:AE1537)),0)</f>
        <v>3</v>
      </c>
      <c r="G1537" s="1">
        <f t="shared" si="606"/>
        <v>10</v>
      </c>
      <c r="H1537" s="2">
        <f t="shared" si="604"/>
        <v>2.3651844843897824E-3</v>
      </c>
      <c r="I1537" s="2"/>
      <c r="J1537" s="2">
        <f t="shared" si="607"/>
        <v>0.41556291390728478</v>
      </c>
      <c r="K1537" s="2">
        <f t="shared" si="608"/>
        <v>0.41792809839167455</v>
      </c>
      <c r="L1537" s="2">
        <f t="shared" si="609"/>
        <v>0.16650898770104069</v>
      </c>
      <c r="M1537" s="2">
        <f t="shared" si="610"/>
        <v>2.7755575615628914E-17</v>
      </c>
      <c r="N1537" s="1">
        <v>1757</v>
      </c>
      <c r="O1537" s="1">
        <v>1767</v>
      </c>
      <c r="P1537" s="1">
        <v>704</v>
      </c>
      <c r="AG1537" s="7">
        <f>IF(Q1537&gt;0,RANK(Q1537,(N1537:P1537,Q1537:AE1537)),0)</f>
        <v>0</v>
      </c>
      <c r="AH1537" s="7">
        <f>IF(R1537&gt;0,RANK(R1537,(N1537:P1537,Q1537:AE1537)),0)</f>
        <v>0</v>
      </c>
      <c r="AI1537" s="7">
        <f>IF(T1537&gt;0,RANK(T1537,(N1537:P1537,Q1537:AE1537)),0)</f>
        <v>0</v>
      </c>
      <c r="AJ1537" s="7">
        <f>IF(S1537&gt;0,RANK(S1537,(N1537:P1537,Q1537:AE1537)),0)</f>
        <v>0</v>
      </c>
      <c r="AK1537" s="2">
        <f t="shared" si="611"/>
        <v>0</v>
      </c>
      <c r="AL1537" s="2">
        <f t="shared" si="612"/>
        <v>0</v>
      </c>
      <c r="AM1537" s="2">
        <f t="shared" si="613"/>
        <v>0</v>
      </c>
      <c r="AN1537" s="2">
        <f t="shared" si="614"/>
        <v>0</v>
      </c>
      <c r="AP1537" t="s">
        <v>1467</v>
      </c>
      <c r="AQ1537" t="s">
        <v>650</v>
      </c>
      <c r="AR1537">
        <v>5</v>
      </c>
      <c r="AT1537" s="104">
        <v>40</v>
      </c>
      <c r="AU1537" s="102">
        <v>103</v>
      </c>
      <c r="AV1537" s="108">
        <f t="shared" si="615"/>
        <v>40103</v>
      </c>
      <c r="AX1537" s="7" t="s">
        <v>538</v>
      </c>
    </row>
    <row r="1538" spans="1:50" hidden="1" outlineLevel="1">
      <c r="A1538" t="s">
        <v>540</v>
      </c>
      <c r="B1538" t="s">
        <v>650</v>
      </c>
      <c r="C1538" s="1">
        <f t="shared" si="605"/>
        <v>3668</v>
      </c>
      <c r="D1538" s="7">
        <f t="shared" si="602"/>
        <v>1</v>
      </c>
      <c r="E1538" s="7">
        <f t="shared" si="603"/>
        <v>2</v>
      </c>
      <c r="F1538" s="7">
        <f>IF(P1538&gt;0,RANK(P1538,(N1538:P1538,Q1538:AE1538)),0)</f>
        <v>3</v>
      </c>
      <c r="G1538" s="1">
        <f t="shared" si="606"/>
        <v>477</v>
      </c>
      <c r="H1538" s="2">
        <f t="shared" si="604"/>
        <v>0.13004362050163576</v>
      </c>
      <c r="I1538" s="2"/>
      <c r="J1538" s="2">
        <f t="shared" si="607"/>
        <v>0.46837513631406763</v>
      </c>
      <c r="K1538" s="2">
        <f t="shared" si="608"/>
        <v>0.33833151581243182</v>
      </c>
      <c r="L1538" s="2">
        <f t="shared" si="609"/>
        <v>0.19329334787350055</v>
      </c>
      <c r="M1538" s="2">
        <f t="shared" si="610"/>
        <v>5.5511151231257827E-17</v>
      </c>
      <c r="N1538" s="1">
        <v>1718</v>
      </c>
      <c r="O1538" s="1">
        <v>1241</v>
      </c>
      <c r="P1538" s="1">
        <v>709</v>
      </c>
      <c r="AG1538" s="7">
        <f>IF(Q1538&gt;0,RANK(Q1538,(N1538:P1538,Q1538:AE1538)),0)</f>
        <v>0</v>
      </c>
      <c r="AH1538" s="7">
        <f>IF(R1538&gt;0,RANK(R1538,(N1538:P1538,Q1538:AE1538)),0)</f>
        <v>0</v>
      </c>
      <c r="AI1538" s="7">
        <f>IF(T1538&gt;0,RANK(T1538,(N1538:P1538,Q1538:AE1538)),0)</f>
        <v>0</v>
      </c>
      <c r="AJ1538" s="7">
        <f>IF(S1538&gt;0,RANK(S1538,(N1538:P1538,Q1538:AE1538)),0)</f>
        <v>0</v>
      </c>
      <c r="AK1538" s="2">
        <f t="shared" si="611"/>
        <v>0</v>
      </c>
      <c r="AL1538" s="2">
        <f t="shared" si="612"/>
        <v>0</v>
      </c>
      <c r="AM1538" s="2">
        <f t="shared" si="613"/>
        <v>0</v>
      </c>
      <c r="AN1538" s="2">
        <f t="shared" si="614"/>
        <v>0</v>
      </c>
      <c r="AP1538" t="s">
        <v>540</v>
      </c>
      <c r="AQ1538" t="s">
        <v>650</v>
      </c>
      <c r="AR1538">
        <v>2</v>
      </c>
      <c r="AT1538" s="104">
        <v>40</v>
      </c>
      <c r="AU1538" s="102">
        <v>105</v>
      </c>
      <c r="AV1538" s="108">
        <f t="shared" si="615"/>
        <v>40105</v>
      </c>
      <c r="AX1538" s="7" t="s">
        <v>538</v>
      </c>
    </row>
    <row r="1539" spans="1:50" hidden="1" outlineLevel="1">
      <c r="A1539" t="s">
        <v>564</v>
      </c>
      <c r="B1539" t="s">
        <v>650</v>
      </c>
      <c r="C1539" s="1">
        <f t="shared" si="605"/>
        <v>3510</v>
      </c>
      <c r="D1539" s="7">
        <f t="shared" si="602"/>
        <v>1</v>
      </c>
      <c r="E1539" s="7">
        <f t="shared" si="603"/>
        <v>2</v>
      </c>
      <c r="F1539" s="7">
        <f>IF(P1539&gt;0,RANK(P1539,(N1539:P1539,Q1539:AE1539)),0)</f>
        <v>3</v>
      </c>
      <c r="G1539" s="1">
        <f t="shared" si="606"/>
        <v>956</v>
      </c>
      <c r="H1539" s="2">
        <f t="shared" si="604"/>
        <v>0.27236467236467238</v>
      </c>
      <c r="I1539" s="2"/>
      <c r="J1539" s="2">
        <f t="shared" si="607"/>
        <v>0.55042735042735047</v>
      </c>
      <c r="K1539" s="2">
        <f t="shared" si="608"/>
        <v>0.27806267806267804</v>
      </c>
      <c r="L1539" s="2">
        <f t="shared" si="609"/>
        <v>0.17150997150997152</v>
      </c>
      <c r="M1539" s="2">
        <f t="shared" si="610"/>
        <v>-2.7755575615628914E-17</v>
      </c>
      <c r="N1539" s="1">
        <v>1932</v>
      </c>
      <c r="O1539" s="1">
        <v>976</v>
      </c>
      <c r="P1539" s="1">
        <v>602</v>
      </c>
      <c r="AG1539" s="7">
        <f>IF(Q1539&gt;0,RANK(Q1539,(N1539:P1539,Q1539:AE1539)),0)</f>
        <v>0</v>
      </c>
      <c r="AH1539" s="7">
        <f>IF(R1539&gt;0,RANK(R1539,(N1539:P1539,Q1539:AE1539)),0)</f>
        <v>0</v>
      </c>
      <c r="AI1539" s="7">
        <f>IF(T1539&gt;0,RANK(T1539,(N1539:P1539,Q1539:AE1539)),0)</f>
        <v>0</v>
      </c>
      <c r="AJ1539" s="7">
        <f>IF(S1539&gt;0,RANK(S1539,(N1539:P1539,Q1539:AE1539)),0)</f>
        <v>0</v>
      </c>
      <c r="AK1539" s="2">
        <f t="shared" si="611"/>
        <v>0</v>
      </c>
      <c r="AL1539" s="2">
        <f t="shared" si="612"/>
        <v>0</v>
      </c>
      <c r="AM1539" s="2">
        <f t="shared" si="613"/>
        <v>0</v>
      </c>
      <c r="AN1539" s="2">
        <f t="shared" si="614"/>
        <v>0</v>
      </c>
      <c r="AP1539" t="s">
        <v>564</v>
      </c>
      <c r="AQ1539" t="s">
        <v>650</v>
      </c>
      <c r="AR1539">
        <v>2</v>
      </c>
      <c r="AT1539" s="104">
        <v>40</v>
      </c>
      <c r="AU1539" s="102">
        <v>107</v>
      </c>
      <c r="AV1539" s="108">
        <f t="shared" si="615"/>
        <v>40107</v>
      </c>
      <c r="AX1539" s="7" t="s">
        <v>538</v>
      </c>
    </row>
    <row r="1540" spans="1:50" hidden="1" outlineLevel="1">
      <c r="A1540" t="s">
        <v>649</v>
      </c>
      <c r="B1540" t="s">
        <v>650</v>
      </c>
      <c r="C1540" s="1">
        <f t="shared" si="605"/>
        <v>189076</v>
      </c>
      <c r="D1540" s="7">
        <f t="shared" si="602"/>
        <v>2</v>
      </c>
      <c r="E1540" s="7">
        <f t="shared" si="603"/>
        <v>1</v>
      </c>
      <c r="F1540" s="7">
        <f>IF(P1540&gt;0,RANK(P1540,(N1540:P1540,Q1540:AE1540)),0)</f>
        <v>3</v>
      </c>
      <c r="G1540" s="1">
        <f t="shared" si="606"/>
        <v>18034</v>
      </c>
      <c r="H1540" s="2">
        <f t="shared" si="604"/>
        <v>9.5379635702045731E-2</v>
      </c>
      <c r="I1540" s="2"/>
      <c r="J1540" s="2">
        <f t="shared" si="607"/>
        <v>0.38733630920899531</v>
      </c>
      <c r="K1540" s="2">
        <f t="shared" si="608"/>
        <v>0.48271594491104108</v>
      </c>
      <c r="L1540" s="2">
        <f t="shared" si="609"/>
        <v>0.12994774587996361</v>
      </c>
      <c r="M1540" s="2">
        <f t="shared" si="610"/>
        <v>0</v>
      </c>
      <c r="N1540" s="1">
        <v>73236</v>
      </c>
      <c r="O1540" s="1">
        <v>91270</v>
      </c>
      <c r="P1540" s="1">
        <v>24570</v>
      </c>
      <c r="AG1540" s="7">
        <f>IF(Q1540&gt;0,RANK(Q1540,(N1540:P1540,Q1540:AE1540)),0)</f>
        <v>0</v>
      </c>
      <c r="AH1540" s="7">
        <f>IF(R1540&gt;0,RANK(R1540,(N1540:P1540,Q1540:AE1540)),0)</f>
        <v>0</v>
      </c>
      <c r="AI1540" s="7">
        <f>IF(T1540&gt;0,RANK(T1540,(N1540:P1540,Q1540:AE1540)),0)</f>
        <v>0</v>
      </c>
      <c r="AJ1540" s="7">
        <f>IF(S1540&gt;0,RANK(S1540,(N1540:P1540,Q1540:AE1540)),0)</f>
        <v>0</v>
      </c>
      <c r="AK1540" s="2">
        <f t="shared" si="611"/>
        <v>0</v>
      </c>
      <c r="AL1540" s="2">
        <f t="shared" si="612"/>
        <v>0</v>
      </c>
      <c r="AM1540" s="2">
        <f t="shared" si="613"/>
        <v>0</v>
      </c>
      <c r="AN1540" s="2">
        <f t="shared" si="614"/>
        <v>0</v>
      </c>
      <c r="AP1540" t="s">
        <v>649</v>
      </c>
      <c r="AQ1540" t="s">
        <v>650</v>
      </c>
      <c r="AT1540" s="104">
        <v>40</v>
      </c>
      <c r="AU1540" s="102">
        <v>109</v>
      </c>
      <c r="AV1540" s="108">
        <f t="shared" si="615"/>
        <v>40109</v>
      </c>
      <c r="AX1540" s="7" t="s">
        <v>538</v>
      </c>
    </row>
    <row r="1541" spans="1:50" hidden="1" outlineLevel="1">
      <c r="A1541" t="s">
        <v>565</v>
      </c>
      <c r="B1541" t="s">
        <v>650</v>
      </c>
      <c r="C1541" s="1">
        <f t="shared" si="605"/>
        <v>11138</v>
      </c>
      <c r="D1541" s="7">
        <f t="shared" si="602"/>
        <v>1</v>
      </c>
      <c r="E1541" s="7">
        <f t="shared" si="603"/>
        <v>2</v>
      </c>
      <c r="F1541" s="7">
        <f>IF(P1541&gt;0,RANK(P1541,(N1541:P1541,Q1541:AE1541)),0)</f>
        <v>3</v>
      </c>
      <c r="G1541" s="1">
        <f t="shared" si="606"/>
        <v>2482</v>
      </c>
      <c r="H1541" s="2">
        <f t="shared" si="604"/>
        <v>0.22284072544442449</v>
      </c>
      <c r="I1541" s="2"/>
      <c r="J1541" s="2">
        <f t="shared" si="607"/>
        <v>0.52280481235410303</v>
      </c>
      <c r="K1541" s="2">
        <f t="shared" si="608"/>
        <v>0.29996408690967857</v>
      </c>
      <c r="L1541" s="2">
        <f t="shared" si="609"/>
        <v>0.17723110073621834</v>
      </c>
      <c r="M1541" s="2">
        <f t="shared" si="610"/>
        <v>5.5511151231257827E-17</v>
      </c>
      <c r="N1541" s="1">
        <v>5823</v>
      </c>
      <c r="O1541" s="1">
        <v>3341</v>
      </c>
      <c r="P1541" s="1">
        <v>1974</v>
      </c>
      <c r="AG1541" s="7">
        <f>IF(Q1541&gt;0,RANK(Q1541,(N1541:P1541,Q1541:AE1541)),0)</f>
        <v>0</v>
      </c>
      <c r="AH1541" s="7">
        <f>IF(R1541&gt;0,RANK(R1541,(N1541:P1541,Q1541:AE1541)),0)</f>
        <v>0</v>
      </c>
      <c r="AI1541" s="7">
        <f>IF(T1541&gt;0,RANK(T1541,(N1541:P1541,Q1541:AE1541)),0)</f>
        <v>0</v>
      </c>
      <c r="AJ1541" s="7">
        <f>IF(S1541&gt;0,RANK(S1541,(N1541:P1541,Q1541:AE1541)),0)</f>
        <v>0</v>
      </c>
      <c r="AK1541" s="2">
        <f t="shared" si="611"/>
        <v>0</v>
      </c>
      <c r="AL1541" s="2">
        <f t="shared" si="612"/>
        <v>0</v>
      </c>
      <c r="AM1541" s="2">
        <f t="shared" si="613"/>
        <v>0</v>
      </c>
      <c r="AN1541" s="2">
        <f t="shared" si="614"/>
        <v>0</v>
      </c>
      <c r="AP1541" t="s">
        <v>565</v>
      </c>
      <c r="AQ1541" t="s">
        <v>650</v>
      </c>
      <c r="AR1541">
        <v>2</v>
      </c>
      <c r="AT1541" s="104">
        <v>40</v>
      </c>
      <c r="AU1541" s="102">
        <v>111</v>
      </c>
      <c r="AV1541" s="108">
        <f t="shared" si="615"/>
        <v>40111</v>
      </c>
      <c r="AX1541" s="7" t="s">
        <v>538</v>
      </c>
    </row>
    <row r="1542" spans="1:50" hidden="1" outlineLevel="1">
      <c r="A1542" t="s">
        <v>1245</v>
      </c>
      <c r="B1542" t="s">
        <v>650</v>
      </c>
      <c r="C1542" s="1">
        <f t="shared" si="605"/>
        <v>13886</v>
      </c>
      <c r="D1542" s="7">
        <f t="shared" si="602"/>
        <v>1</v>
      </c>
      <c r="E1542" s="7">
        <f t="shared" si="603"/>
        <v>2</v>
      </c>
      <c r="F1542" s="7">
        <f>IF(P1542&gt;0,RANK(P1542,(N1542:P1542,Q1542:AE1542)),0)</f>
        <v>3</v>
      </c>
      <c r="G1542" s="1">
        <f t="shared" si="606"/>
        <v>2147</v>
      </c>
      <c r="H1542" s="2">
        <f t="shared" si="604"/>
        <v>0.15461616016131355</v>
      </c>
      <c r="I1542" s="2"/>
      <c r="J1542" s="2">
        <f t="shared" si="607"/>
        <v>0.4927985020884344</v>
      </c>
      <c r="K1542" s="2">
        <f t="shared" si="608"/>
        <v>0.33818234192712082</v>
      </c>
      <c r="L1542" s="2">
        <f t="shared" si="609"/>
        <v>0.16901915598444475</v>
      </c>
      <c r="M1542" s="2">
        <f t="shared" si="610"/>
        <v>-2.7755575615628914E-17</v>
      </c>
      <c r="N1542" s="1">
        <v>6843</v>
      </c>
      <c r="O1542" s="1">
        <v>4696</v>
      </c>
      <c r="P1542" s="1">
        <v>2347</v>
      </c>
      <c r="AG1542" s="7">
        <f>IF(Q1542&gt;0,RANK(Q1542,(N1542:P1542,Q1542:AE1542)),0)</f>
        <v>0</v>
      </c>
      <c r="AH1542" s="7">
        <f>IF(R1542&gt;0,RANK(R1542,(N1542:P1542,Q1542:AE1542)),0)</f>
        <v>0</v>
      </c>
      <c r="AI1542" s="7">
        <f>IF(T1542&gt;0,RANK(T1542,(N1542:P1542,Q1542:AE1542)),0)</f>
        <v>0</v>
      </c>
      <c r="AJ1542" s="7">
        <f>IF(S1542&gt;0,RANK(S1542,(N1542:P1542,Q1542:AE1542)),0)</f>
        <v>0</v>
      </c>
      <c r="AK1542" s="2">
        <f t="shared" si="611"/>
        <v>0</v>
      </c>
      <c r="AL1542" s="2">
        <f t="shared" si="612"/>
        <v>0</v>
      </c>
      <c r="AM1542" s="2">
        <f t="shared" si="613"/>
        <v>0</v>
      </c>
      <c r="AN1542" s="2">
        <f t="shared" si="614"/>
        <v>0</v>
      </c>
      <c r="AP1542" t="s">
        <v>1245</v>
      </c>
      <c r="AQ1542" t="s">
        <v>650</v>
      </c>
      <c r="AT1542" s="104">
        <v>40</v>
      </c>
      <c r="AU1542" s="102">
        <v>113</v>
      </c>
      <c r="AV1542" s="108">
        <f t="shared" si="615"/>
        <v>40113</v>
      </c>
      <c r="AX1542" s="7" t="s">
        <v>538</v>
      </c>
    </row>
    <row r="1543" spans="1:50" hidden="1" outlineLevel="1">
      <c r="A1543" t="s">
        <v>2250</v>
      </c>
      <c r="B1543" t="s">
        <v>650</v>
      </c>
      <c r="C1543" s="1">
        <f t="shared" si="605"/>
        <v>8662</v>
      </c>
      <c r="D1543" s="7">
        <f t="shared" si="602"/>
        <v>1</v>
      </c>
      <c r="E1543" s="7">
        <f t="shared" si="603"/>
        <v>2</v>
      </c>
      <c r="F1543" s="7">
        <f>IF(P1543&gt;0,RANK(P1543,(N1543:P1543,Q1543:AE1543)),0)</f>
        <v>3</v>
      </c>
      <c r="G1543" s="1">
        <f t="shared" si="606"/>
        <v>1490</v>
      </c>
      <c r="H1543" s="2">
        <f t="shared" si="604"/>
        <v>0.17201570076194875</v>
      </c>
      <c r="I1543" s="2"/>
      <c r="J1543" s="2">
        <f t="shared" si="607"/>
        <v>0.52043407988917112</v>
      </c>
      <c r="K1543" s="2">
        <f t="shared" si="608"/>
        <v>0.34841837912722234</v>
      </c>
      <c r="L1543" s="2">
        <f t="shared" si="609"/>
        <v>0.13114754098360656</v>
      </c>
      <c r="M1543" s="2">
        <f t="shared" si="610"/>
        <v>-2.7755575615628914E-17</v>
      </c>
      <c r="N1543" s="1">
        <v>4508</v>
      </c>
      <c r="O1543" s="1">
        <v>3018</v>
      </c>
      <c r="P1543" s="1">
        <v>1136</v>
      </c>
      <c r="AG1543" s="7">
        <f>IF(Q1543&gt;0,RANK(Q1543,(N1543:P1543,Q1543:AE1543)),0)</f>
        <v>0</v>
      </c>
      <c r="AH1543" s="7">
        <f>IF(R1543&gt;0,RANK(R1543,(N1543:P1543,Q1543:AE1543)),0)</f>
        <v>0</v>
      </c>
      <c r="AI1543" s="7">
        <f>IF(T1543&gt;0,RANK(T1543,(N1543:P1543,Q1543:AE1543)),0)</f>
        <v>0</v>
      </c>
      <c r="AJ1543" s="7">
        <f>IF(S1543&gt;0,RANK(S1543,(N1543:P1543,Q1543:AE1543)),0)</f>
        <v>0</v>
      </c>
      <c r="AK1543" s="2">
        <f t="shared" si="611"/>
        <v>0</v>
      </c>
      <c r="AL1543" s="2">
        <f t="shared" si="612"/>
        <v>0</v>
      </c>
      <c r="AM1543" s="2">
        <f t="shared" si="613"/>
        <v>0</v>
      </c>
      <c r="AN1543" s="2">
        <f t="shared" si="614"/>
        <v>0</v>
      </c>
      <c r="AP1543" t="s">
        <v>2250</v>
      </c>
      <c r="AQ1543" t="s">
        <v>650</v>
      </c>
      <c r="AR1543">
        <v>2</v>
      </c>
      <c r="AT1543" s="104">
        <v>40</v>
      </c>
      <c r="AU1543" s="102">
        <v>115</v>
      </c>
      <c r="AV1543" s="108">
        <f t="shared" si="615"/>
        <v>40115</v>
      </c>
      <c r="AX1543" s="7" t="s">
        <v>538</v>
      </c>
    </row>
    <row r="1544" spans="1:50" hidden="1" outlineLevel="1">
      <c r="A1544" t="s">
        <v>1007</v>
      </c>
      <c r="B1544" t="s">
        <v>650</v>
      </c>
      <c r="C1544" s="1">
        <f t="shared" si="605"/>
        <v>4969</v>
      </c>
      <c r="D1544" s="7">
        <f t="shared" si="602"/>
        <v>1</v>
      </c>
      <c r="E1544" s="7">
        <f t="shared" si="603"/>
        <v>2</v>
      </c>
      <c r="F1544" s="7">
        <f>IF(P1544&gt;0,RANK(P1544,(N1544:P1544,Q1544:AE1544)),0)</f>
        <v>3</v>
      </c>
      <c r="G1544" s="1">
        <f t="shared" si="606"/>
        <v>437</v>
      </c>
      <c r="H1544" s="2">
        <f t="shared" si="604"/>
        <v>8.7945260615818074E-2</v>
      </c>
      <c r="I1544" s="2"/>
      <c r="J1544" s="2">
        <f t="shared" si="607"/>
        <v>0.45300865365264642</v>
      </c>
      <c r="K1544" s="2">
        <f t="shared" si="608"/>
        <v>0.36506339303682833</v>
      </c>
      <c r="L1544" s="2">
        <f t="shared" si="609"/>
        <v>0.18192795331052525</v>
      </c>
      <c r="M1544" s="2">
        <f t="shared" si="610"/>
        <v>0</v>
      </c>
      <c r="N1544" s="1">
        <v>2251</v>
      </c>
      <c r="O1544" s="1">
        <v>1814</v>
      </c>
      <c r="P1544" s="1">
        <v>904</v>
      </c>
      <c r="AG1544" s="7">
        <f>IF(Q1544&gt;0,RANK(Q1544,(N1544:P1544,Q1544:AE1544)),0)</f>
        <v>0</v>
      </c>
      <c r="AH1544" s="7">
        <f>IF(R1544&gt;0,RANK(R1544,(N1544:P1544,Q1544:AE1544)),0)</f>
        <v>0</v>
      </c>
      <c r="AI1544" s="7">
        <f>IF(T1544&gt;0,RANK(T1544,(N1544:P1544,Q1544:AE1544)),0)</f>
        <v>0</v>
      </c>
      <c r="AJ1544" s="7">
        <f>IF(S1544&gt;0,RANK(S1544,(N1544:P1544,Q1544:AE1544)),0)</f>
        <v>0</v>
      </c>
      <c r="AK1544" s="2">
        <f t="shared" si="611"/>
        <v>0</v>
      </c>
      <c r="AL1544" s="2">
        <f t="shared" si="612"/>
        <v>0</v>
      </c>
      <c r="AM1544" s="2">
        <f t="shared" si="613"/>
        <v>0</v>
      </c>
      <c r="AN1544" s="2">
        <f t="shared" si="614"/>
        <v>0</v>
      </c>
      <c r="AP1544" t="s">
        <v>1007</v>
      </c>
      <c r="AQ1544" t="s">
        <v>650</v>
      </c>
      <c r="AT1544" s="104">
        <v>40</v>
      </c>
      <c r="AU1544" s="102">
        <v>117</v>
      </c>
      <c r="AV1544" s="108">
        <f t="shared" si="615"/>
        <v>40117</v>
      </c>
      <c r="AX1544" s="7" t="s">
        <v>538</v>
      </c>
    </row>
    <row r="1545" spans="1:50" hidden="1" outlineLevel="1">
      <c r="A1545" t="s">
        <v>566</v>
      </c>
      <c r="B1545" t="s">
        <v>650</v>
      </c>
      <c r="C1545" s="1">
        <f t="shared" si="605"/>
        <v>20006</v>
      </c>
      <c r="D1545" s="7">
        <f t="shared" si="602"/>
        <v>1</v>
      </c>
      <c r="E1545" s="7">
        <f t="shared" si="603"/>
        <v>2</v>
      </c>
      <c r="F1545" s="7">
        <f>IF(P1545&gt;0,RANK(P1545,(N1545:P1545,Q1545:AE1545)),0)</f>
        <v>3</v>
      </c>
      <c r="G1545" s="1">
        <f t="shared" si="606"/>
        <v>17</v>
      </c>
      <c r="H1545" s="2">
        <f t="shared" si="604"/>
        <v>8.4974507647705684E-4</v>
      </c>
      <c r="I1545" s="2"/>
      <c r="J1545" s="2">
        <f t="shared" si="607"/>
        <v>0.43556932920123964</v>
      </c>
      <c r="K1545" s="2">
        <f t="shared" si="608"/>
        <v>0.43471958412476258</v>
      </c>
      <c r="L1545" s="2">
        <f t="shared" si="609"/>
        <v>0.12971108667399781</v>
      </c>
      <c r="M1545" s="2">
        <f t="shared" si="610"/>
        <v>-8.3266726846886741E-17</v>
      </c>
      <c r="N1545" s="1">
        <v>8714</v>
      </c>
      <c r="O1545" s="1">
        <v>8697</v>
      </c>
      <c r="P1545" s="1">
        <v>2595</v>
      </c>
      <c r="AG1545" s="7">
        <f>IF(Q1545&gt;0,RANK(Q1545,(N1545:P1545,Q1545:AE1545)),0)</f>
        <v>0</v>
      </c>
      <c r="AH1545" s="7">
        <f>IF(R1545&gt;0,RANK(R1545,(N1545:P1545,Q1545:AE1545)),0)</f>
        <v>0</v>
      </c>
      <c r="AI1545" s="7">
        <f>IF(T1545&gt;0,RANK(T1545,(N1545:P1545,Q1545:AE1545)),0)</f>
        <v>0</v>
      </c>
      <c r="AJ1545" s="7">
        <f>IF(S1545&gt;0,RANK(S1545,(N1545:P1545,Q1545:AE1545)),0)</f>
        <v>0</v>
      </c>
      <c r="AK1545" s="2">
        <f t="shared" si="611"/>
        <v>0</v>
      </c>
      <c r="AL1545" s="2">
        <f t="shared" si="612"/>
        <v>0</v>
      </c>
      <c r="AM1545" s="2">
        <f t="shared" si="613"/>
        <v>0</v>
      </c>
      <c r="AN1545" s="2">
        <f t="shared" si="614"/>
        <v>0</v>
      </c>
      <c r="AP1545" t="s">
        <v>566</v>
      </c>
      <c r="AQ1545" t="s">
        <v>650</v>
      </c>
      <c r="AR1545">
        <v>3</v>
      </c>
      <c r="AT1545" s="104">
        <v>40</v>
      </c>
      <c r="AU1545" s="102">
        <v>119</v>
      </c>
      <c r="AV1545" s="108">
        <f t="shared" si="615"/>
        <v>40119</v>
      </c>
      <c r="AX1545" s="7" t="s">
        <v>538</v>
      </c>
    </row>
    <row r="1546" spans="1:50" hidden="1" outlineLevel="1">
      <c r="A1546" t="s">
        <v>1811</v>
      </c>
      <c r="B1546" t="s">
        <v>650</v>
      </c>
      <c r="C1546" s="1">
        <f t="shared" si="605"/>
        <v>14629</v>
      </c>
      <c r="D1546" s="7">
        <f t="shared" si="602"/>
        <v>1</v>
      </c>
      <c r="E1546" s="7">
        <f t="shared" si="603"/>
        <v>2</v>
      </c>
      <c r="F1546" s="7">
        <f>IF(P1546&gt;0,RANK(P1546,(N1546:P1546,Q1546:AE1546)),0)</f>
        <v>3</v>
      </c>
      <c r="G1546" s="1">
        <f t="shared" si="606"/>
        <v>3349</v>
      </c>
      <c r="H1546" s="2">
        <f t="shared" si="604"/>
        <v>0.22892883997539135</v>
      </c>
      <c r="I1546" s="2"/>
      <c r="J1546" s="2">
        <f t="shared" si="607"/>
        <v>0.54925148677284841</v>
      </c>
      <c r="K1546" s="2">
        <f t="shared" si="608"/>
        <v>0.32032264679745709</v>
      </c>
      <c r="L1546" s="2">
        <f t="shared" si="609"/>
        <v>0.13042586642969445</v>
      </c>
      <c r="M1546" s="2">
        <f t="shared" si="610"/>
        <v>5.5511151231257827E-17</v>
      </c>
      <c r="N1546" s="1">
        <v>8035</v>
      </c>
      <c r="O1546" s="1">
        <v>4686</v>
      </c>
      <c r="P1546" s="1">
        <v>1908</v>
      </c>
      <c r="AG1546" s="7">
        <f>IF(Q1546&gt;0,RANK(Q1546,(N1546:P1546,Q1546:AE1546)),0)</f>
        <v>0</v>
      </c>
      <c r="AH1546" s="7">
        <f>IF(R1546&gt;0,RANK(R1546,(N1546:P1546,Q1546:AE1546)),0)</f>
        <v>0</v>
      </c>
      <c r="AI1546" s="7">
        <f>IF(T1546&gt;0,RANK(T1546,(N1546:P1546,Q1546:AE1546)),0)</f>
        <v>0</v>
      </c>
      <c r="AJ1546" s="7">
        <f>IF(S1546&gt;0,RANK(S1546,(N1546:P1546,Q1546:AE1546)),0)</f>
        <v>0</v>
      </c>
      <c r="AK1546" s="2">
        <f t="shared" si="611"/>
        <v>0</v>
      </c>
      <c r="AL1546" s="2">
        <f t="shared" si="612"/>
        <v>0</v>
      </c>
      <c r="AM1546" s="2">
        <f t="shared" si="613"/>
        <v>0</v>
      </c>
      <c r="AN1546" s="2">
        <f t="shared" si="614"/>
        <v>0</v>
      </c>
      <c r="AP1546" t="s">
        <v>1811</v>
      </c>
      <c r="AQ1546" t="s">
        <v>650</v>
      </c>
      <c r="AR1546">
        <v>3</v>
      </c>
      <c r="AT1546" s="104">
        <v>40</v>
      </c>
      <c r="AU1546" s="102">
        <v>121</v>
      </c>
      <c r="AV1546" s="108">
        <f t="shared" si="615"/>
        <v>40121</v>
      </c>
      <c r="AX1546" s="7" t="s">
        <v>538</v>
      </c>
    </row>
    <row r="1547" spans="1:50" hidden="1" outlineLevel="1">
      <c r="A1547" t="s">
        <v>622</v>
      </c>
      <c r="B1547" t="s">
        <v>650</v>
      </c>
      <c r="C1547" s="1">
        <f t="shared" si="605"/>
        <v>10458</v>
      </c>
      <c r="D1547" s="7">
        <f t="shared" si="602"/>
        <v>1</v>
      </c>
      <c r="E1547" s="7">
        <f t="shared" si="603"/>
        <v>2</v>
      </c>
      <c r="F1547" s="7">
        <f>IF(P1547&gt;0,RANK(P1547,(N1547:P1547,Q1547:AE1547)),0)</f>
        <v>3</v>
      </c>
      <c r="G1547" s="1">
        <f t="shared" si="606"/>
        <v>1543</v>
      </c>
      <c r="H1547" s="2">
        <f t="shared" si="604"/>
        <v>0.14754255115700898</v>
      </c>
      <c r="I1547" s="2"/>
      <c r="J1547" s="2">
        <f t="shared" si="607"/>
        <v>0.52084528590552692</v>
      </c>
      <c r="K1547" s="2">
        <f t="shared" si="608"/>
        <v>0.37330273474851788</v>
      </c>
      <c r="L1547" s="2">
        <f t="shared" si="609"/>
        <v>0.10585197934595525</v>
      </c>
      <c r="M1547" s="2">
        <f t="shared" si="610"/>
        <v>-5.5511151231257827E-17</v>
      </c>
      <c r="N1547" s="1">
        <v>5447</v>
      </c>
      <c r="O1547" s="1">
        <v>3904</v>
      </c>
      <c r="P1547" s="1">
        <v>1107</v>
      </c>
      <c r="AG1547" s="7">
        <f>IF(Q1547&gt;0,RANK(Q1547,(N1547:P1547,Q1547:AE1547)),0)</f>
        <v>0</v>
      </c>
      <c r="AH1547" s="7">
        <f>IF(R1547&gt;0,RANK(R1547,(N1547:P1547,Q1547:AE1547)),0)</f>
        <v>0</v>
      </c>
      <c r="AI1547" s="7">
        <f>IF(T1547&gt;0,RANK(T1547,(N1547:P1547,Q1547:AE1547)),0)</f>
        <v>0</v>
      </c>
      <c r="AJ1547" s="7">
        <f>IF(S1547&gt;0,RANK(S1547,(N1547:P1547,Q1547:AE1547)),0)</f>
        <v>0</v>
      </c>
      <c r="AK1547" s="2">
        <f t="shared" si="611"/>
        <v>0</v>
      </c>
      <c r="AL1547" s="2">
        <f t="shared" si="612"/>
        <v>0</v>
      </c>
      <c r="AM1547" s="2">
        <f t="shared" si="613"/>
        <v>0</v>
      </c>
      <c r="AN1547" s="2">
        <f t="shared" si="614"/>
        <v>0</v>
      </c>
      <c r="AP1547" t="s">
        <v>622</v>
      </c>
      <c r="AQ1547" t="s">
        <v>650</v>
      </c>
      <c r="AR1547">
        <v>3</v>
      </c>
      <c r="AT1547" s="104">
        <v>40</v>
      </c>
      <c r="AU1547" s="102">
        <v>123</v>
      </c>
      <c r="AV1547" s="108">
        <f t="shared" si="615"/>
        <v>40123</v>
      </c>
      <c r="AX1547" s="7" t="s">
        <v>538</v>
      </c>
    </row>
    <row r="1548" spans="1:50" hidden="1" outlineLevel="1">
      <c r="A1548" t="s">
        <v>2256</v>
      </c>
      <c r="B1548" t="s">
        <v>650</v>
      </c>
      <c r="C1548" s="1">
        <f t="shared" si="605"/>
        <v>20431</v>
      </c>
      <c r="D1548" s="7">
        <f t="shared" si="602"/>
        <v>1</v>
      </c>
      <c r="E1548" s="7">
        <f t="shared" si="603"/>
        <v>2</v>
      </c>
      <c r="F1548" s="7">
        <f>IF(P1548&gt;0,RANK(P1548,(N1548:P1548,Q1548:AE1548)),0)</f>
        <v>3</v>
      </c>
      <c r="G1548" s="1">
        <f t="shared" si="606"/>
        <v>4287</v>
      </c>
      <c r="H1548" s="2">
        <f t="shared" si="604"/>
        <v>0.20982820224169155</v>
      </c>
      <c r="I1548" s="2"/>
      <c r="J1548" s="2">
        <f t="shared" si="607"/>
        <v>0.5512211834956684</v>
      </c>
      <c r="K1548" s="2">
        <f t="shared" si="608"/>
        <v>0.34139298125397682</v>
      </c>
      <c r="L1548" s="2">
        <f t="shared" si="609"/>
        <v>0.10738583525035485</v>
      </c>
      <c r="M1548" s="2">
        <f t="shared" si="610"/>
        <v>-6.9388939039072284E-17</v>
      </c>
      <c r="N1548" s="1">
        <v>11262</v>
      </c>
      <c r="O1548" s="1">
        <v>6975</v>
      </c>
      <c r="P1548" s="1">
        <v>2194</v>
      </c>
      <c r="AG1548" s="7">
        <f>IF(Q1548&gt;0,RANK(Q1548,(N1548:P1548,Q1548:AE1548)),0)</f>
        <v>0</v>
      </c>
      <c r="AH1548" s="7">
        <f>IF(R1548&gt;0,RANK(R1548,(N1548:P1548,Q1548:AE1548)),0)</f>
        <v>0</v>
      </c>
      <c r="AI1548" s="7">
        <f>IF(T1548&gt;0,RANK(T1548,(N1548:P1548,Q1548:AE1548)),0)</f>
        <v>0</v>
      </c>
      <c r="AJ1548" s="7">
        <f>IF(S1548&gt;0,RANK(S1548,(N1548:P1548,Q1548:AE1548)),0)</f>
        <v>0</v>
      </c>
      <c r="AK1548" s="2">
        <f t="shared" si="611"/>
        <v>0</v>
      </c>
      <c r="AL1548" s="2">
        <f t="shared" si="612"/>
        <v>0</v>
      </c>
      <c r="AM1548" s="2">
        <f t="shared" si="613"/>
        <v>0</v>
      </c>
      <c r="AN1548" s="2">
        <f t="shared" si="614"/>
        <v>0</v>
      </c>
      <c r="AP1548" t="s">
        <v>2256</v>
      </c>
      <c r="AQ1548" t="s">
        <v>650</v>
      </c>
      <c r="AR1548">
        <v>3</v>
      </c>
      <c r="AT1548" s="104">
        <v>40</v>
      </c>
      <c r="AU1548" s="102">
        <v>125</v>
      </c>
      <c r="AV1548" s="108">
        <f t="shared" si="615"/>
        <v>40125</v>
      </c>
      <c r="AX1548" s="7" t="s">
        <v>538</v>
      </c>
    </row>
    <row r="1549" spans="1:50" hidden="1" outlineLevel="1">
      <c r="A1549" t="s">
        <v>2255</v>
      </c>
      <c r="B1549" t="s">
        <v>650</v>
      </c>
      <c r="C1549" s="1">
        <f t="shared" si="605"/>
        <v>3776</v>
      </c>
      <c r="D1549" s="7">
        <f t="shared" si="602"/>
        <v>1</v>
      </c>
      <c r="E1549" s="7">
        <f t="shared" si="603"/>
        <v>2</v>
      </c>
      <c r="F1549" s="7">
        <f>IF(P1549&gt;0,RANK(P1549,(N1549:P1549,Q1549:AE1549)),0)</f>
        <v>3</v>
      </c>
      <c r="G1549" s="1">
        <f t="shared" si="606"/>
        <v>1217</v>
      </c>
      <c r="H1549" s="2">
        <f t="shared" si="604"/>
        <v>0.32229872881355931</v>
      </c>
      <c r="I1549" s="2"/>
      <c r="J1549" s="2">
        <f t="shared" si="607"/>
        <v>0.61864406779661019</v>
      </c>
      <c r="K1549" s="2">
        <f t="shared" si="608"/>
        <v>0.29634533898305082</v>
      </c>
      <c r="L1549" s="2">
        <f t="shared" si="609"/>
        <v>8.5010593220338979E-2</v>
      </c>
      <c r="M1549" s="2">
        <f t="shared" si="610"/>
        <v>1.3877787807814457E-17</v>
      </c>
      <c r="N1549" s="1">
        <v>2336</v>
      </c>
      <c r="O1549" s="1">
        <v>1119</v>
      </c>
      <c r="P1549" s="1">
        <v>321</v>
      </c>
      <c r="AG1549" s="7">
        <f>IF(Q1549&gt;0,RANK(Q1549,(N1549:P1549,Q1549:AE1549)),0)</f>
        <v>0</v>
      </c>
      <c r="AH1549" s="7">
        <f>IF(R1549&gt;0,RANK(R1549,(N1549:P1549,Q1549:AE1549)),0)</f>
        <v>0</v>
      </c>
      <c r="AI1549" s="7">
        <f>IF(T1549&gt;0,RANK(T1549,(N1549:P1549,Q1549:AE1549)),0)</f>
        <v>0</v>
      </c>
      <c r="AJ1549" s="7">
        <f>IF(S1549&gt;0,RANK(S1549,(N1549:P1549,Q1549:AE1549)),0)</f>
        <v>0</v>
      </c>
      <c r="AK1549" s="2">
        <f t="shared" si="611"/>
        <v>0</v>
      </c>
      <c r="AL1549" s="2">
        <f t="shared" si="612"/>
        <v>0</v>
      </c>
      <c r="AM1549" s="2">
        <f t="shared" si="613"/>
        <v>0</v>
      </c>
      <c r="AN1549" s="2">
        <f t="shared" si="614"/>
        <v>0</v>
      </c>
      <c r="AP1549" t="s">
        <v>2255</v>
      </c>
      <c r="AQ1549" t="s">
        <v>650</v>
      </c>
      <c r="AR1549">
        <v>3</v>
      </c>
      <c r="AT1549" s="104">
        <v>40</v>
      </c>
      <c r="AU1549" s="102">
        <v>127</v>
      </c>
      <c r="AV1549" s="108">
        <f t="shared" si="615"/>
        <v>40127</v>
      </c>
      <c r="AX1549" s="7" t="s">
        <v>538</v>
      </c>
    </row>
    <row r="1550" spans="1:50" hidden="1" outlineLevel="1">
      <c r="A1550" t="s">
        <v>545</v>
      </c>
      <c r="B1550" t="s">
        <v>650</v>
      </c>
      <c r="C1550" s="1">
        <f t="shared" ref="C1550:C1563" si="616">SUM(N1550:AE1550)</f>
        <v>1431</v>
      </c>
      <c r="D1550" s="7">
        <f t="shared" si="602"/>
        <v>2</v>
      </c>
      <c r="E1550" s="7">
        <f t="shared" si="603"/>
        <v>1</v>
      </c>
      <c r="F1550" s="7">
        <f>IF(P1550&gt;0,RANK(P1550,(N1550:P1550,Q1550:AE1550)),0)</f>
        <v>3</v>
      </c>
      <c r="G1550" s="1">
        <f t="shared" ref="G1550:G1563" si="617">MAX(N1550:P1550)-LARGE(N1550:P1550,2)</f>
        <v>18</v>
      </c>
      <c r="H1550" s="2">
        <f t="shared" si="604"/>
        <v>1.2578616352201259E-2</v>
      </c>
      <c r="I1550" s="2"/>
      <c r="J1550" s="2">
        <f t="shared" ref="J1550:J1563" si="618">IF($C1550=0,"-",N1550/$C1550)</f>
        <v>0.42907058001397624</v>
      </c>
      <c r="K1550" s="2">
        <f t="shared" ref="K1550:K1563" si="619">IF($C1550=0,"-",O1550/$C1550)</f>
        <v>0.4416491963661775</v>
      </c>
      <c r="L1550" s="2">
        <f t="shared" ref="L1550:L1563" si="620">IF($C1550=0,"-",P1550/$C1550)</f>
        <v>0.12928022361984626</v>
      </c>
      <c r="M1550" s="2">
        <f t="shared" ref="M1550:M1563" si="621">IF(C1550=0,"-",(1-J1550-K1550-L1550))</f>
        <v>0</v>
      </c>
      <c r="N1550" s="1">
        <v>614</v>
      </c>
      <c r="O1550" s="1">
        <v>632</v>
      </c>
      <c r="P1550" s="1">
        <v>185</v>
      </c>
      <c r="AG1550" s="7">
        <f>IF(Q1550&gt;0,RANK(Q1550,(N1550:P1550,Q1550:AE1550)),0)</f>
        <v>0</v>
      </c>
      <c r="AH1550" s="7">
        <f>IF(R1550&gt;0,RANK(R1550,(N1550:P1550,Q1550:AE1550)),0)</f>
        <v>0</v>
      </c>
      <c r="AI1550" s="7">
        <f>IF(T1550&gt;0,RANK(T1550,(N1550:P1550,Q1550:AE1550)),0)</f>
        <v>0</v>
      </c>
      <c r="AJ1550" s="7">
        <f>IF(S1550&gt;0,RANK(S1550,(N1550:P1550,Q1550:AE1550)),0)</f>
        <v>0</v>
      </c>
      <c r="AK1550" s="2">
        <f t="shared" ref="AK1550:AK1563" si="622">IF($C1550=0,"-",Q1550/$C1550)</f>
        <v>0</v>
      </c>
      <c r="AL1550" s="2">
        <f t="shared" ref="AL1550:AL1563" si="623">IF($C1550=0,"-",R1550/$C1550)</f>
        <v>0</v>
      </c>
      <c r="AM1550" s="2">
        <f t="shared" ref="AM1550:AM1563" si="624">IF($C1550=0,"-",T1550/$C1550)</f>
        <v>0</v>
      </c>
      <c r="AN1550" s="2">
        <f t="shared" ref="AN1550:AN1563" si="625">IF($C1550=0,"-",S1550/$C1550)</f>
        <v>0</v>
      </c>
      <c r="AP1550" t="s">
        <v>545</v>
      </c>
      <c r="AQ1550" t="s">
        <v>650</v>
      </c>
      <c r="AR1550">
        <v>6</v>
      </c>
      <c r="AT1550" s="104">
        <v>40</v>
      </c>
      <c r="AU1550" s="102">
        <v>129</v>
      </c>
      <c r="AV1550" s="108">
        <f t="shared" ref="AV1550:AV1562" si="626">AT1550*1000+AU1550</f>
        <v>40129</v>
      </c>
      <c r="AX1550" s="7" t="s">
        <v>538</v>
      </c>
    </row>
    <row r="1551" spans="1:50" hidden="1" outlineLevel="1">
      <c r="A1551" t="s">
        <v>546</v>
      </c>
      <c r="B1551" t="s">
        <v>650</v>
      </c>
      <c r="C1551" s="1">
        <f t="shared" si="616"/>
        <v>24957</v>
      </c>
      <c r="D1551" s="7">
        <f t="shared" ref="D1551:D1563" si="627">RANK(N1551,(N1551:AE1551))</f>
        <v>1</v>
      </c>
      <c r="E1551" s="7">
        <f t="shared" ref="E1551:E1563" si="628">RANK(O1551,(N1551:AE1551))</f>
        <v>2</v>
      </c>
      <c r="F1551" s="7">
        <f>IF(P1551&gt;0,RANK(P1551,(N1551:P1551,Q1551:AE1551)),0)</f>
        <v>3</v>
      </c>
      <c r="G1551" s="1">
        <f t="shared" si="617"/>
        <v>243</v>
      </c>
      <c r="H1551" s="2">
        <f t="shared" si="604"/>
        <v>9.7367472051929325E-3</v>
      </c>
      <c r="I1551" s="2"/>
      <c r="J1551" s="2">
        <f t="shared" si="618"/>
        <v>0.42104419601714949</v>
      </c>
      <c r="K1551" s="2">
        <f t="shared" si="619"/>
        <v>0.41130744881195658</v>
      </c>
      <c r="L1551" s="2">
        <f t="shared" si="620"/>
        <v>0.16764835517089394</v>
      </c>
      <c r="M1551" s="2">
        <f t="shared" si="621"/>
        <v>0</v>
      </c>
      <c r="N1551" s="1">
        <v>10508</v>
      </c>
      <c r="O1551" s="1">
        <v>10265</v>
      </c>
      <c r="P1551" s="1">
        <v>4184</v>
      </c>
      <c r="AG1551" s="7">
        <f>IF(Q1551&gt;0,RANK(Q1551,(N1551:P1551,Q1551:AE1551)),0)</f>
        <v>0</v>
      </c>
      <c r="AH1551" s="7">
        <f>IF(R1551&gt;0,RANK(R1551,(N1551:P1551,Q1551:AE1551)),0)</f>
        <v>0</v>
      </c>
      <c r="AI1551" s="7">
        <f>IF(T1551&gt;0,RANK(T1551,(N1551:P1551,Q1551:AE1551)),0)</f>
        <v>0</v>
      </c>
      <c r="AJ1551" s="7">
        <f>IF(S1551&gt;0,RANK(S1551,(N1551:P1551,Q1551:AE1551)),0)</f>
        <v>0</v>
      </c>
      <c r="AK1551" s="2">
        <f t="shared" si="622"/>
        <v>0</v>
      </c>
      <c r="AL1551" s="2">
        <f t="shared" si="623"/>
        <v>0</v>
      </c>
      <c r="AM1551" s="2">
        <f t="shared" si="624"/>
        <v>0</v>
      </c>
      <c r="AN1551" s="2">
        <f t="shared" si="625"/>
        <v>0</v>
      </c>
      <c r="AP1551" t="s">
        <v>546</v>
      </c>
      <c r="AQ1551" t="s">
        <v>650</v>
      </c>
      <c r="AR1551">
        <v>2</v>
      </c>
      <c r="AT1551" s="104">
        <v>40</v>
      </c>
      <c r="AU1551" s="102">
        <v>131</v>
      </c>
      <c r="AV1551" s="108">
        <f t="shared" si="626"/>
        <v>40131</v>
      </c>
      <c r="AX1551" s="7" t="s">
        <v>538</v>
      </c>
    </row>
    <row r="1552" spans="1:50" hidden="1" outlineLevel="1">
      <c r="A1552" t="s">
        <v>897</v>
      </c>
      <c r="B1552" t="s">
        <v>650</v>
      </c>
      <c r="C1552" s="1">
        <f t="shared" si="616"/>
        <v>7449</v>
      </c>
      <c r="D1552" s="7">
        <f t="shared" si="627"/>
        <v>1</v>
      </c>
      <c r="E1552" s="7">
        <f t="shared" si="628"/>
        <v>2</v>
      </c>
      <c r="F1552" s="7">
        <f>IF(P1552&gt;0,RANK(P1552,(N1552:P1552,Q1552:AE1552)),0)</f>
        <v>3</v>
      </c>
      <c r="G1552" s="1">
        <f t="shared" si="617"/>
        <v>1953</v>
      </c>
      <c r="H1552" s="2">
        <f t="shared" si="604"/>
        <v>0.26218284333467579</v>
      </c>
      <c r="I1552" s="2"/>
      <c r="J1552" s="2">
        <f t="shared" si="618"/>
        <v>0.57188884414015306</v>
      </c>
      <c r="K1552" s="2">
        <f t="shared" si="619"/>
        <v>0.30970600080547722</v>
      </c>
      <c r="L1552" s="2">
        <f t="shared" si="620"/>
        <v>0.11840515505436972</v>
      </c>
      <c r="M1552" s="2">
        <f t="shared" si="621"/>
        <v>0</v>
      </c>
      <c r="N1552" s="1">
        <v>4260</v>
      </c>
      <c r="O1552" s="1">
        <v>2307</v>
      </c>
      <c r="P1552" s="1">
        <v>882</v>
      </c>
      <c r="AG1552" s="7">
        <f>IF(Q1552&gt;0,RANK(Q1552,(N1552:P1552,Q1552:AE1552)),0)</f>
        <v>0</v>
      </c>
      <c r="AH1552" s="7">
        <f>IF(R1552&gt;0,RANK(R1552,(N1552:P1552,Q1552:AE1552)),0)</f>
        <v>0</v>
      </c>
      <c r="AI1552" s="7">
        <f>IF(T1552&gt;0,RANK(T1552,(N1552:P1552,Q1552:AE1552)),0)</f>
        <v>0</v>
      </c>
      <c r="AJ1552" s="7">
        <f>IF(S1552&gt;0,RANK(S1552,(N1552:P1552,Q1552:AE1552)),0)</f>
        <v>0</v>
      </c>
      <c r="AK1552" s="2">
        <f t="shared" si="622"/>
        <v>0</v>
      </c>
      <c r="AL1552" s="2">
        <f t="shared" si="623"/>
        <v>0</v>
      </c>
      <c r="AM1552" s="2">
        <f t="shared" si="624"/>
        <v>0</v>
      </c>
      <c r="AN1552" s="2">
        <f t="shared" si="625"/>
        <v>0</v>
      </c>
      <c r="AP1552" t="s">
        <v>897</v>
      </c>
      <c r="AQ1552" t="s">
        <v>650</v>
      </c>
      <c r="AR1552">
        <v>3</v>
      </c>
      <c r="AT1552" s="104">
        <v>40</v>
      </c>
      <c r="AU1552" s="102">
        <v>133</v>
      </c>
      <c r="AV1552" s="108">
        <f t="shared" si="626"/>
        <v>40133</v>
      </c>
      <c r="AX1552" s="7" t="s">
        <v>538</v>
      </c>
    </row>
    <row r="1553" spans="1:50" hidden="1" outlineLevel="1">
      <c r="A1553" t="s">
        <v>2610</v>
      </c>
      <c r="B1553" t="s">
        <v>650</v>
      </c>
      <c r="C1553" s="1">
        <f t="shared" si="616"/>
        <v>9414</v>
      </c>
      <c r="D1553" s="7">
        <f t="shared" si="627"/>
        <v>1</v>
      </c>
      <c r="E1553" s="7">
        <f t="shared" si="628"/>
        <v>2</v>
      </c>
      <c r="F1553" s="7">
        <f>IF(P1553&gt;0,RANK(P1553,(N1553:P1553,Q1553:AE1553)),0)</f>
        <v>3</v>
      </c>
      <c r="G1553" s="1">
        <f t="shared" si="617"/>
        <v>1767</v>
      </c>
      <c r="H1553" s="2">
        <f t="shared" si="604"/>
        <v>0.18769917144678139</v>
      </c>
      <c r="I1553" s="2"/>
      <c r="J1553" s="2">
        <f t="shared" si="618"/>
        <v>0.54790737199915018</v>
      </c>
      <c r="K1553" s="2">
        <f t="shared" si="619"/>
        <v>0.3602082005523688</v>
      </c>
      <c r="L1553" s="2">
        <f t="shared" si="620"/>
        <v>9.1884427448480979E-2</v>
      </c>
      <c r="M1553" s="2">
        <f t="shared" si="621"/>
        <v>4.163336342344337E-17</v>
      </c>
      <c r="N1553" s="1">
        <v>5158</v>
      </c>
      <c r="O1553" s="1">
        <v>3391</v>
      </c>
      <c r="P1553" s="1">
        <v>865</v>
      </c>
      <c r="AG1553" s="7">
        <f>IF(Q1553&gt;0,RANK(Q1553,(N1553:P1553,Q1553:AE1553)),0)</f>
        <v>0</v>
      </c>
      <c r="AH1553" s="7">
        <f>IF(R1553&gt;0,RANK(R1553,(N1553:P1553,Q1553:AE1553)),0)</f>
        <v>0</v>
      </c>
      <c r="AI1553" s="7">
        <f>IF(T1553&gt;0,RANK(T1553,(N1553:P1553,Q1553:AE1553)),0)</f>
        <v>0</v>
      </c>
      <c r="AJ1553" s="7">
        <f>IF(S1553&gt;0,RANK(S1553,(N1553:P1553,Q1553:AE1553)),0)</f>
        <v>0</v>
      </c>
      <c r="AK1553" s="2">
        <f t="shared" si="622"/>
        <v>0</v>
      </c>
      <c r="AL1553" s="2">
        <f t="shared" si="623"/>
        <v>0</v>
      </c>
      <c r="AM1553" s="2">
        <f t="shared" si="624"/>
        <v>0</v>
      </c>
      <c r="AN1553" s="2">
        <f t="shared" si="625"/>
        <v>0</v>
      </c>
      <c r="AP1553" t="s">
        <v>2610</v>
      </c>
      <c r="AQ1553" t="s">
        <v>650</v>
      </c>
      <c r="AR1553">
        <v>2</v>
      </c>
      <c r="AT1553" s="104">
        <v>40</v>
      </c>
      <c r="AU1553" s="102">
        <v>135</v>
      </c>
      <c r="AV1553" s="108">
        <f t="shared" si="626"/>
        <v>40135</v>
      </c>
      <c r="AX1553" s="7" t="s">
        <v>538</v>
      </c>
    </row>
    <row r="1554" spans="1:50" hidden="1" outlineLevel="1">
      <c r="A1554" t="s">
        <v>1462</v>
      </c>
      <c r="B1554" t="s">
        <v>650</v>
      </c>
      <c r="C1554" s="1">
        <f t="shared" si="616"/>
        <v>14256</v>
      </c>
      <c r="D1554" s="7">
        <f t="shared" si="627"/>
        <v>2</v>
      </c>
      <c r="E1554" s="7">
        <f t="shared" si="628"/>
        <v>1</v>
      </c>
      <c r="F1554" s="7">
        <f>IF(P1554&gt;0,RANK(P1554,(N1554:P1554,Q1554:AE1554)),0)</f>
        <v>3</v>
      </c>
      <c r="G1554" s="1">
        <f t="shared" si="617"/>
        <v>806</v>
      </c>
      <c r="H1554" s="2">
        <f t="shared" si="604"/>
        <v>5.653759820426487E-2</v>
      </c>
      <c r="I1554" s="2"/>
      <c r="J1554" s="2">
        <f t="shared" si="618"/>
        <v>0.38468013468013468</v>
      </c>
      <c r="K1554" s="2">
        <f t="shared" si="619"/>
        <v>0.44121773288439953</v>
      </c>
      <c r="L1554" s="2">
        <f t="shared" si="620"/>
        <v>0.17410213243546577</v>
      </c>
      <c r="M1554" s="2">
        <f t="shared" si="621"/>
        <v>-2.7755575615628914E-17</v>
      </c>
      <c r="N1554" s="1">
        <v>5484</v>
      </c>
      <c r="O1554" s="1">
        <v>6290</v>
      </c>
      <c r="P1554" s="1">
        <v>2482</v>
      </c>
      <c r="AG1554" s="7">
        <f>IF(Q1554&gt;0,RANK(Q1554,(N1554:P1554,Q1554:AE1554)),0)</f>
        <v>0</v>
      </c>
      <c r="AH1554" s="7">
        <f>IF(R1554&gt;0,RANK(R1554,(N1554:P1554,Q1554:AE1554)),0)</f>
        <v>0</v>
      </c>
      <c r="AI1554" s="7">
        <f>IF(T1554&gt;0,RANK(T1554,(N1554:P1554,Q1554:AE1554)),0)</f>
        <v>0</v>
      </c>
      <c r="AJ1554" s="7">
        <f>IF(S1554&gt;0,RANK(S1554,(N1554:P1554,Q1554:AE1554)),0)</f>
        <v>0</v>
      </c>
      <c r="AK1554" s="2">
        <f t="shared" si="622"/>
        <v>0</v>
      </c>
      <c r="AL1554" s="2">
        <f t="shared" si="623"/>
        <v>0</v>
      </c>
      <c r="AM1554" s="2">
        <f t="shared" si="624"/>
        <v>0</v>
      </c>
      <c r="AN1554" s="2">
        <f t="shared" si="625"/>
        <v>0</v>
      </c>
      <c r="AP1554" t="s">
        <v>1462</v>
      </c>
      <c r="AQ1554" t="s">
        <v>650</v>
      </c>
      <c r="AR1554">
        <v>4</v>
      </c>
      <c r="AT1554" s="104">
        <v>40</v>
      </c>
      <c r="AU1554" s="102">
        <v>137</v>
      </c>
      <c r="AV1554" s="108">
        <f t="shared" si="626"/>
        <v>40137</v>
      </c>
      <c r="AX1554" s="7" t="s">
        <v>538</v>
      </c>
    </row>
    <row r="1555" spans="1:50" hidden="1" outlineLevel="1">
      <c r="A1555" t="s">
        <v>2893</v>
      </c>
      <c r="B1555" t="s">
        <v>650</v>
      </c>
      <c r="C1555" s="1">
        <f t="shared" si="616"/>
        <v>4914</v>
      </c>
      <c r="D1555" s="7">
        <f t="shared" si="627"/>
        <v>2</v>
      </c>
      <c r="E1555" s="7">
        <f t="shared" si="628"/>
        <v>1</v>
      </c>
      <c r="F1555" s="7">
        <f>IF(P1555&gt;0,RANK(P1555,(N1555:P1555,Q1555:AE1555)),0)</f>
        <v>3</v>
      </c>
      <c r="G1555" s="1">
        <f t="shared" si="617"/>
        <v>1784</v>
      </c>
      <c r="H1555" s="2">
        <f t="shared" si="604"/>
        <v>0.36304436304436305</v>
      </c>
      <c r="I1555" s="2"/>
      <c r="J1555" s="2">
        <f t="shared" si="618"/>
        <v>0.28978428978428977</v>
      </c>
      <c r="K1555" s="2">
        <f t="shared" si="619"/>
        <v>0.65282865282865288</v>
      </c>
      <c r="L1555" s="2">
        <f t="shared" si="620"/>
        <v>5.7387057387057384E-2</v>
      </c>
      <c r="M1555" s="2">
        <f t="shared" si="621"/>
        <v>2.0816681711721685E-17</v>
      </c>
      <c r="N1555" s="1">
        <v>1424</v>
      </c>
      <c r="O1555" s="1">
        <v>3208</v>
      </c>
      <c r="P1555" s="1">
        <v>282</v>
      </c>
      <c r="AG1555" s="7">
        <f>IF(Q1555&gt;0,RANK(Q1555,(N1555:P1555,Q1555:AE1555)),0)</f>
        <v>0</v>
      </c>
      <c r="AH1555" s="7">
        <f>IF(R1555&gt;0,RANK(R1555,(N1555:P1555,Q1555:AE1555)),0)</f>
        <v>0</v>
      </c>
      <c r="AI1555" s="7">
        <f>IF(T1555&gt;0,RANK(T1555,(N1555:P1555,Q1555:AE1555)),0)</f>
        <v>0</v>
      </c>
      <c r="AJ1555" s="7">
        <f>IF(S1555&gt;0,RANK(S1555,(N1555:P1555,Q1555:AE1555)),0)</f>
        <v>0</v>
      </c>
      <c r="AK1555" s="2">
        <f t="shared" si="622"/>
        <v>0</v>
      </c>
      <c r="AL1555" s="2">
        <f t="shared" si="623"/>
        <v>0</v>
      </c>
      <c r="AM1555" s="2">
        <f t="shared" si="624"/>
        <v>0</v>
      </c>
      <c r="AN1555" s="2">
        <f t="shared" si="625"/>
        <v>0</v>
      </c>
      <c r="AP1555" t="s">
        <v>2893</v>
      </c>
      <c r="AQ1555" t="s">
        <v>650</v>
      </c>
      <c r="AR1555">
        <v>6</v>
      </c>
      <c r="AT1555" s="104">
        <v>40</v>
      </c>
      <c r="AU1555" s="102">
        <v>139</v>
      </c>
      <c r="AV1555" s="108">
        <f t="shared" si="626"/>
        <v>40139</v>
      </c>
      <c r="AX1555" s="7" t="s">
        <v>538</v>
      </c>
    </row>
    <row r="1556" spans="1:50" hidden="1" outlineLevel="1">
      <c r="A1556" t="s">
        <v>2611</v>
      </c>
      <c r="B1556" t="s">
        <v>650</v>
      </c>
      <c r="C1556" s="1">
        <f t="shared" si="616"/>
        <v>2635</v>
      </c>
      <c r="D1556" s="7">
        <f t="shared" si="627"/>
        <v>1</v>
      </c>
      <c r="E1556" s="7">
        <f t="shared" si="628"/>
        <v>2</v>
      </c>
      <c r="F1556" s="7">
        <f>IF(P1556&gt;0,RANK(P1556,(N1556:P1556,Q1556:AE1556)),0)</f>
        <v>3</v>
      </c>
      <c r="G1556" s="1">
        <f t="shared" si="617"/>
        <v>229</v>
      </c>
      <c r="H1556" s="2">
        <f t="shared" si="604"/>
        <v>8.6907020872865282E-2</v>
      </c>
      <c r="I1556" s="2"/>
      <c r="J1556" s="2">
        <f t="shared" si="618"/>
        <v>0.47931688804554079</v>
      </c>
      <c r="K1556" s="2">
        <f t="shared" si="619"/>
        <v>0.39240986717267551</v>
      </c>
      <c r="L1556" s="2">
        <f t="shared" si="620"/>
        <v>0.12827324478178367</v>
      </c>
      <c r="M1556" s="2">
        <f t="shared" si="621"/>
        <v>8.3266726846886741E-17</v>
      </c>
      <c r="N1556" s="1">
        <v>1263</v>
      </c>
      <c r="O1556" s="1">
        <v>1034</v>
      </c>
      <c r="P1556" s="1">
        <v>338</v>
      </c>
      <c r="AG1556" s="7">
        <f>IF(Q1556&gt;0,RANK(Q1556,(N1556:P1556,Q1556:AE1556)),0)</f>
        <v>0</v>
      </c>
      <c r="AH1556" s="7">
        <f>IF(R1556&gt;0,RANK(R1556,(N1556:P1556,Q1556:AE1556)),0)</f>
        <v>0</v>
      </c>
      <c r="AI1556" s="7">
        <f>IF(T1556&gt;0,RANK(T1556,(N1556:P1556,Q1556:AE1556)),0)</f>
        <v>0</v>
      </c>
      <c r="AJ1556" s="7">
        <f>IF(S1556&gt;0,RANK(S1556,(N1556:P1556,Q1556:AE1556)),0)</f>
        <v>0</v>
      </c>
      <c r="AK1556" s="2">
        <f t="shared" si="622"/>
        <v>0</v>
      </c>
      <c r="AL1556" s="2">
        <f t="shared" si="623"/>
        <v>0</v>
      </c>
      <c r="AM1556" s="2">
        <f t="shared" si="624"/>
        <v>0</v>
      </c>
      <c r="AN1556" s="2">
        <f t="shared" si="625"/>
        <v>0</v>
      </c>
      <c r="AP1556" t="s">
        <v>2611</v>
      </c>
      <c r="AQ1556" t="s">
        <v>650</v>
      </c>
      <c r="AR1556">
        <v>4</v>
      </c>
      <c r="AT1556" s="104">
        <v>40</v>
      </c>
      <c r="AU1556" s="102">
        <v>141</v>
      </c>
      <c r="AV1556" s="108">
        <f t="shared" si="626"/>
        <v>40141</v>
      </c>
      <c r="AX1556" s="7" t="s">
        <v>538</v>
      </c>
    </row>
    <row r="1557" spans="1:50" hidden="1" outlineLevel="1">
      <c r="A1557" t="s">
        <v>898</v>
      </c>
      <c r="B1557" t="s">
        <v>650</v>
      </c>
      <c r="C1557" s="1">
        <f t="shared" si="616"/>
        <v>174728</v>
      </c>
      <c r="D1557" s="7">
        <f t="shared" si="627"/>
        <v>2</v>
      </c>
      <c r="E1557" s="7">
        <f t="shared" si="628"/>
        <v>1</v>
      </c>
      <c r="F1557" s="7">
        <f>IF(P1557&gt;0,RANK(P1557,(N1557:P1557,Q1557:AE1557)),0)</f>
        <v>3</v>
      </c>
      <c r="G1557" s="1">
        <f t="shared" si="617"/>
        <v>18804</v>
      </c>
      <c r="H1557" s="2">
        <f t="shared" si="604"/>
        <v>0.1076186987775285</v>
      </c>
      <c r="I1557" s="2"/>
      <c r="J1557" s="2">
        <f t="shared" si="618"/>
        <v>0.37419875463577673</v>
      </c>
      <c r="K1557" s="2">
        <f t="shared" si="619"/>
        <v>0.48181745341330523</v>
      </c>
      <c r="L1557" s="2">
        <f t="shared" si="620"/>
        <v>0.14398379195091801</v>
      </c>
      <c r="M1557" s="2">
        <f t="shared" si="621"/>
        <v>-2.7755575615628914E-17</v>
      </c>
      <c r="N1557" s="1">
        <v>65383</v>
      </c>
      <c r="O1557" s="1">
        <v>84187</v>
      </c>
      <c r="P1557" s="1">
        <v>25158</v>
      </c>
      <c r="AG1557" s="7">
        <f>IF(Q1557&gt;0,RANK(Q1557,(N1557:P1557,Q1557:AE1557)),0)</f>
        <v>0</v>
      </c>
      <c r="AH1557" s="7">
        <f>IF(R1557&gt;0,RANK(R1557,(N1557:P1557,Q1557:AE1557)),0)</f>
        <v>0</v>
      </c>
      <c r="AI1557" s="7">
        <f>IF(T1557&gt;0,RANK(T1557,(N1557:P1557,Q1557:AE1557)),0)</f>
        <v>0</v>
      </c>
      <c r="AJ1557" s="7">
        <f>IF(S1557&gt;0,RANK(S1557,(N1557:P1557,Q1557:AE1557)),0)</f>
        <v>0</v>
      </c>
      <c r="AK1557" s="2">
        <f t="shared" si="622"/>
        <v>0</v>
      </c>
      <c r="AL1557" s="2">
        <f t="shared" si="623"/>
        <v>0</v>
      </c>
      <c r="AM1557" s="2">
        <f t="shared" si="624"/>
        <v>0</v>
      </c>
      <c r="AN1557" s="2">
        <f t="shared" si="625"/>
        <v>0</v>
      </c>
      <c r="AP1557" t="s">
        <v>898</v>
      </c>
      <c r="AQ1557" t="s">
        <v>650</v>
      </c>
      <c r="AR1557">
        <v>1</v>
      </c>
      <c r="AT1557" s="104">
        <v>40</v>
      </c>
      <c r="AU1557" s="102">
        <v>143</v>
      </c>
      <c r="AV1557" s="108">
        <f t="shared" si="626"/>
        <v>40143</v>
      </c>
      <c r="AX1557" s="7" t="s">
        <v>538</v>
      </c>
    </row>
    <row r="1558" spans="1:50" hidden="1" outlineLevel="1">
      <c r="A1558" t="s">
        <v>899</v>
      </c>
      <c r="B1558" t="s">
        <v>650</v>
      </c>
      <c r="C1558" s="1">
        <f t="shared" si="616"/>
        <v>18591</v>
      </c>
      <c r="D1558" s="7">
        <f t="shared" si="627"/>
        <v>2</v>
      </c>
      <c r="E1558" s="7">
        <f t="shared" si="628"/>
        <v>1</v>
      </c>
      <c r="F1558" s="7">
        <f>IF(P1558&gt;0,RANK(P1558,(N1558:P1558,Q1558:AE1558)),0)</f>
        <v>3</v>
      </c>
      <c r="G1558" s="1">
        <f t="shared" si="617"/>
        <v>275</v>
      </c>
      <c r="H1558" s="2">
        <f t="shared" si="604"/>
        <v>1.4792103706094347E-2</v>
      </c>
      <c r="I1558" s="2"/>
      <c r="J1558" s="2">
        <f t="shared" si="618"/>
        <v>0.39373890592222044</v>
      </c>
      <c r="K1558" s="2">
        <f t="shared" si="619"/>
        <v>0.40853100962831479</v>
      </c>
      <c r="L1558" s="2">
        <f t="shared" si="620"/>
        <v>0.1977300844494648</v>
      </c>
      <c r="M1558" s="2">
        <f t="shared" si="621"/>
        <v>-8.3266726846886741E-17</v>
      </c>
      <c r="N1558" s="1">
        <v>7320</v>
      </c>
      <c r="O1558" s="1">
        <v>7595</v>
      </c>
      <c r="P1558" s="1">
        <v>3676</v>
      </c>
      <c r="AG1558" s="7">
        <f>IF(Q1558&gt;0,RANK(Q1558,(N1558:P1558,Q1558:AE1558)),0)</f>
        <v>0</v>
      </c>
      <c r="AH1558" s="7">
        <f>IF(R1558&gt;0,RANK(R1558,(N1558:P1558,Q1558:AE1558)),0)</f>
        <v>0</v>
      </c>
      <c r="AI1558" s="7">
        <f>IF(T1558&gt;0,RANK(T1558,(N1558:P1558,Q1558:AE1558)),0)</f>
        <v>0</v>
      </c>
      <c r="AJ1558" s="7">
        <f>IF(S1558&gt;0,RANK(S1558,(N1558:P1558,Q1558:AE1558)),0)</f>
        <v>0</v>
      </c>
      <c r="AK1558" s="2">
        <f t="shared" si="622"/>
        <v>0</v>
      </c>
      <c r="AL1558" s="2">
        <f t="shared" si="623"/>
        <v>0</v>
      </c>
      <c r="AM1558" s="2">
        <f t="shared" si="624"/>
        <v>0</v>
      </c>
      <c r="AN1558" s="2">
        <f t="shared" si="625"/>
        <v>0</v>
      </c>
      <c r="AP1558" t="s">
        <v>899</v>
      </c>
      <c r="AQ1558" t="s">
        <v>650</v>
      </c>
      <c r="AT1558" s="104">
        <v>40</v>
      </c>
      <c r="AU1558" s="102">
        <v>145</v>
      </c>
      <c r="AV1558" s="108">
        <f t="shared" si="626"/>
        <v>40145</v>
      </c>
      <c r="AX1558" s="7" t="s">
        <v>538</v>
      </c>
    </row>
    <row r="1559" spans="1:50" hidden="1" outlineLevel="1">
      <c r="A1559" t="s">
        <v>1839</v>
      </c>
      <c r="B1559" t="s">
        <v>650</v>
      </c>
      <c r="C1559" s="1">
        <f t="shared" si="616"/>
        <v>17188</v>
      </c>
      <c r="D1559" s="7">
        <f t="shared" si="627"/>
        <v>2</v>
      </c>
      <c r="E1559" s="7">
        <f t="shared" si="628"/>
        <v>1</v>
      </c>
      <c r="F1559" s="7">
        <f>IF(P1559&gt;0,RANK(P1559,(N1559:P1559,Q1559:AE1559)),0)</f>
        <v>3</v>
      </c>
      <c r="G1559" s="1">
        <f t="shared" si="617"/>
        <v>2899</v>
      </c>
      <c r="H1559" s="2">
        <f t="shared" si="604"/>
        <v>0.16866418431463812</v>
      </c>
      <c r="I1559" s="2"/>
      <c r="J1559" s="2">
        <f t="shared" si="618"/>
        <v>0.33750290900628344</v>
      </c>
      <c r="K1559" s="2">
        <f t="shared" si="619"/>
        <v>0.50616709332092158</v>
      </c>
      <c r="L1559" s="2">
        <f t="shared" si="620"/>
        <v>0.15632999767279498</v>
      </c>
      <c r="M1559" s="2">
        <f t="shared" si="621"/>
        <v>0</v>
      </c>
      <c r="N1559" s="1">
        <v>5801</v>
      </c>
      <c r="O1559" s="1">
        <v>8700</v>
      </c>
      <c r="P1559" s="1">
        <v>2687</v>
      </c>
      <c r="AG1559" s="7">
        <f>IF(Q1559&gt;0,RANK(Q1559,(N1559:P1559,Q1559:AE1559)),0)</f>
        <v>0</v>
      </c>
      <c r="AH1559" s="7">
        <f>IF(R1559&gt;0,RANK(R1559,(N1559:P1559,Q1559:AE1559)),0)</f>
        <v>0</v>
      </c>
      <c r="AI1559" s="7">
        <f>IF(T1559&gt;0,RANK(T1559,(N1559:P1559,Q1559:AE1559)),0)</f>
        <v>0</v>
      </c>
      <c r="AJ1559" s="7">
        <f>IF(S1559&gt;0,RANK(S1559,(N1559:P1559,Q1559:AE1559)),0)</f>
        <v>0</v>
      </c>
      <c r="AK1559" s="2">
        <f t="shared" si="622"/>
        <v>0</v>
      </c>
      <c r="AL1559" s="2">
        <f t="shared" si="623"/>
        <v>0</v>
      </c>
      <c r="AM1559" s="2">
        <f t="shared" si="624"/>
        <v>0</v>
      </c>
      <c r="AN1559" s="2">
        <f t="shared" si="625"/>
        <v>0</v>
      </c>
      <c r="AP1559" t="s">
        <v>1839</v>
      </c>
      <c r="AQ1559" t="s">
        <v>650</v>
      </c>
      <c r="AR1559">
        <v>5</v>
      </c>
      <c r="AT1559" s="104">
        <v>40</v>
      </c>
      <c r="AU1559" s="102">
        <v>147</v>
      </c>
      <c r="AV1559" s="108">
        <f t="shared" si="626"/>
        <v>40147</v>
      </c>
      <c r="AX1559" s="7" t="s">
        <v>538</v>
      </c>
    </row>
    <row r="1560" spans="1:50" hidden="1" outlineLevel="1">
      <c r="A1560" t="s">
        <v>310</v>
      </c>
      <c r="B1560" t="s">
        <v>650</v>
      </c>
      <c r="C1560" s="1">
        <f t="shared" si="616"/>
        <v>3804</v>
      </c>
      <c r="D1560" s="7">
        <f t="shared" si="627"/>
        <v>1</v>
      </c>
      <c r="E1560" s="7">
        <f t="shared" si="628"/>
        <v>2</v>
      </c>
      <c r="F1560" s="7">
        <f>IF(P1560&gt;0,RANK(P1560,(N1560:P1560,Q1560:AE1560)),0)</f>
        <v>3</v>
      </c>
      <c r="G1560" s="1">
        <f t="shared" si="617"/>
        <v>370</v>
      </c>
      <c r="H1560" s="2">
        <f t="shared" si="604"/>
        <v>9.7266035751840174E-2</v>
      </c>
      <c r="I1560" s="2"/>
      <c r="J1560" s="2">
        <f t="shared" si="618"/>
        <v>0.47581493165089378</v>
      </c>
      <c r="K1560" s="2">
        <f t="shared" si="619"/>
        <v>0.37854889589905361</v>
      </c>
      <c r="L1560" s="2">
        <f t="shared" si="620"/>
        <v>0.14563617245005259</v>
      </c>
      <c r="M1560" s="2">
        <f t="shared" si="621"/>
        <v>8.3266726846886741E-17</v>
      </c>
      <c r="N1560" s="1">
        <v>1810</v>
      </c>
      <c r="O1560" s="1">
        <v>1440</v>
      </c>
      <c r="P1560" s="1">
        <v>554</v>
      </c>
      <c r="AG1560" s="7">
        <f>IF(Q1560&gt;0,RANK(Q1560,(N1560:P1560,Q1560:AE1560)),0)</f>
        <v>0</v>
      </c>
      <c r="AH1560" s="7">
        <f>IF(R1560&gt;0,RANK(R1560,(N1560:P1560,Q1560:AE1560)),0)</f>
        <v>0</v>
      </c>
      <c r="AI1560" s="7">
        <f>IF(T1560&gt;0,RANK(T1560,(N1560:P1560,Q1560:AE1560)),0)</f>
        <v>0</v>
      </c>
      <c r="AJ1560" s="7">
        <f>IF(S1560&gt;0,RANK(S1560,(N1560:P1560,Q1560:AE1560)),0)</f>
        <v>0</v>
      </c>
      <c r="AK1560" s="2">
        <f t="shared" si="622"/>
        <v>0</v>
      </c>
      <c r="AL1560" s="2">
        <f t="shared" si="623"/>
        <v>0</v>
      </c>
      <c r="AM1560" s="2">
        <f t="shared" si="624"/>
        <v>0</v>
      </c>
      <c r="AN1560" s="2">
        <f t="shared" si="625"/>
        <v>0</v>
      </c>
      <c r="AP1560" t="s">
        <v>310</v>
      </c>
      <c r="AQ1560" t="s">
        <v>650</v>
      </c>
      <c r="AR1560">
        <v>6</v>
      </c>
      <c r="AT1560" s="104">
        <v>40</v>
      </c>
      <c r="AU1560" s="102">
        <v>149</v>
      </c>
      <c r="AV1560" s="108">
        <f t="shared" si="626"/>
        <v>40149</v>
      </c>
      <c r="AX1560" s="7" t="s">
        <v>538</v>
      </c>
    </row>
    <row r="1561" spans="1:50" hidden="1" outlineLevel="1">
      <c r="A1561" t="s">
        <v>655</v>
      </c>
      <c r="B1561" t="s">
        <v>650</v>
      </c>
      <c r="C1561" s="1">
        <f t="shared" si="616"/>
        <v>3163</v>
      </c>
      <c r="D1561" s="7">
        <f t="shared" si="627"/>
        <v>1</v>
      </c>
      <c r="E1561" s="7">
        <f t="shared" si="628"/>
        <v>2</v>
      </c>
      <c r="F1561" s="7">
        <f>IF(P1561&gt;0,RANK(P1561,(N1561:P1561,Q1561:AE1561)),0)</f>
        <v>3</v>
      </c>
      <c r="G1561" s="1">
        <f t="shared" si="617"/>
        <v>132</v>
      </c>
      <c r="H1561" s="2">
        <f t="shared" si="604"/>
        <v>4.1732532405943726E-2</v>
      </c>
      <c r="I1561" s="2"/>
      <c r="J1561" s="2">
        <f t="shared" si="618"/>
        <v>0.46506481188744864</v>
      </c>
      <c r="K1561" s="2">
        <f t="shared" si="619"/>
        <v>0.42333227948150493</v>
      </c>
      <c r="L1561" s="2">
        <f t="shared" si="620"/>
        <v>0.11160290863104648</v>
      </c>
      <c r="M1561" s="2">
        <f t="shared" si="621"/>
        <v>-4.163336342344337E-17</v>
      </c>
      <c r="N1561" s="1">
        <v>1471</v>
      </c>
      <c r="O1561" s="1">
        <v>1339</v>
      </c>
      <c r="P1561" s="1">
        <v>353</v>
      </c>
      <c r="AG1561" s="7">
        <f>IF(Q1561&gt;0,RANK(Q1561,(N1561:P1561,Q1561:AE1561)),0)</f>
        <v>0</v>
      </c>
      <c r="AH1561" s="7">
        <f>IF(R1561&gt;0,RANK(R1561,(N1561:P1561,Q1561:AE1561)),0)</f>
        <v>0</v>
      </c>
      <c r="AI1561" s="7">
        <f>IF(T1561&gt;0,RANK(T1561,(N1561:P1561,Q1561:AE1561)),0)</f>
        <v>0</v>
      </c>
      <c r="AJ1561" s="7">
        <f>IF(S1561&gt;0,RANK(S1561,(N1561:P1561,Q1561:AE1561)),0)</f>
        <v>0</v>
      </c>
      <c r="AK1561" s="2">
        <f t="shared" si="622"/>
        <v>0</v>
      </c>
      <c r="AL1561" s="2">
        <f t="shared" si="623"/>
        <v>0</v>
      </c>
      <c r="AM1561" s="2">
        <f t="shared" si="624"/>
        <v>0</v>
      </c>
      <c r="AN1561" s="2">
        <f t="shared" si="625"/>
        <v>0</v>
      </c>
      <c r="AP1561" t="s">
        <v>655</v>
      </c>
      <c r="AQ1561" t="s">
        <v>650</v>
      </c>
      <c r="AR1561">
        <v>6</v>
      </c>
      <c r="AT1561" s="104">
        <v>40</v>
      </c>
      <c r="AU1561" s="102">
        <v>151</v>
      </c>
      <c r="AV1561" s="108">
        <f t="shared" si="626"/>
        <v>40151</v>
      </c>
      <c r="AX1561" s="7" t="s">
        <v>538</v>
      </c>
    </row>
    <row r="1562" spans="1:50" hidden="1" outlineLevel="1">
      <c r="A1562" t="s">
        <v>1646</v>
      </c>
      <c r="B1562" t="s">
        <v>650</v>
      </c>
      <c r="C1562" s="1">
        <f t="shared" si="616"/>
        <v>5835</v>
      </c>
      <c r="D1562" s="7">
        <f t="shared" si="627"/>
        <v>2</v>
      </c>
      <c r="E1562" s="7">
        <f t="shared" si="628"/>
        <v>1</v>
      </c>
      <c r="F1562" s="7">
        <f>IF(P1562&gt;0,RANK(P1562,(N1562:P1562,Q1562:AE1562)),0)</f>
        <v>3</v>
      </c>
      <c r="G1562" s="1">
        <f t="shared" si="617"/>
        <v>356</v>
      </c>
      <c r="H1562" s="2">
        <f t="shared" si="604"/>
        <v>6.1011139674378746E-2</v>
      </c>
      <c r="I1562" s="2"/>
      <c r="J1562" s="2">
        <f t="shared" si="618"/>
        <v>0.40085689802913455</v>
      </c>
      <c r="K1562" s="2">
        <f t="shared" si="619"/>
        <v>0.46186803770351326</v>
      </c>
      <c r="L1562" s="2">
        <f t="shared" si="620"/>
        <v>0.1372750642673522</v>
      </c>
      <c r="M1562" s="2">
        <f t="shared" si="621"/>
        <v>5.5511151231257827E-17</v>
      </c>
      <c r="N1562" s="1">
        <v>2339</v>
      </c>
      <c r="O1562" s="1">
        <v>2695</v>
      </c>
      <c r="P1562" s="1">
        <v>801</v>
      </c>
      <c r="AG1562" s="7">
        <f>IF(Q1562&gt;0,RANK(Q1562,(N1562:P1562,Q1562:AE1562)),0)</f>
        <v>0</v>
      </c>
      <c r="AH1562" s="7">
        <f>IF(R1562&gt;0,RANK(R1562,(N1562:P1562,Q1562:AE1562)),0)</f>
        <v>0</v>
      </c>
      <c r="AI1562" s="7">
        <f>IF(T1562&gt;0,RANK(T1562,(N1562:P1562,Q1562:AE1562)),0)</f>
        <v>0</v>
      </c>
      <c r="AJ1562" s="7">
        <f>IF(S1562&gt;0,RANK(S1562,(N1562:P1562,Q1562:AE1562)),0)</f>
        <v>0</v>
      </c>
      <c r="AK1562" s="2">
        <f t="shared" si="622"/>
        <v>0</v>
      </c>
      <c r="AL1562" s="2">
        <f t="shared" si="623"/>
        <v>0</v>
      </c>
      <c r="AM1562" s="2">
        <f t="shared" si="624"/>
        <v>0</v>
      </c>
      <c r="AN1562" s="2">
        <f t="shared" si="625"/>
        <v>0</v>
      </c>
      <c r="AP1562" t="s">
        <v>1646</v>
      </c>
      <c r="AQ1562" t="s">
        <v>650</v>
      </c>
      <c r="AR1562">
        <v>6</v>
      </c>
      <c r="AT1562" s="104">
        <v>40</v>
      </c>
      <c r="AU1562" s="102">
        <v>153</v>
      </c>
      <c r="AV1562" s="108">
        <f t="shared" si="626"/>
        <v>40153</v>
      </c>
      <c r="AX1562" s="7" t="s">
        <v>538</v>
      </c>
    </row>
    <row r="1563" spans="1:50" collapsed="1">
      <c r="A1563" t="s">
        <v>649</v>
      </c>
      <c r="B1563" t="s">
        <v>1842</v>
      </c>
      <c r="C1563" s="1">
        <f t="shared" si="616"/>
        <v>1035620</v>
      </c>
      <c r="D1563" s="7">
        <f t="shared" si="627"/>
        <v>1</v>
      </c>
      <c r="E1563" s="7">
        <f t="shared" si="628"/>
        <v>2</v>
      </c>
      <c r="F1563" s="7">
        <f>IF(P1563&gt;0,RANK(P1563,(N1563:P1563,Q1563:AE1563)),0)</f>
        <v>3</v>
      </c>
      <c r="G1563" s="1">
        <f t="shared" si="617"/>
        <v>6866</v>
      </c>
      <c r="H1563" s="2">
        <f t="shared" si="604"/>
        <v>6.629844923813754E-3</v>
      </c>
      <c r="I1563" s="2"/>
      <c r="J1563" s="2">
        <f t="shared" si="618"/>
        <v>0.43272918638110502</v>
      </c>
      <c r="K1563" s="2">
        <f t="shared" si="619"/>
        <v>0.42609934145729128</v>
      </c>
      <c r="L1563" s="2">
        <f t="shared" si="620"/>
        <v>0.14117147216160367</v>
      </c>
      <c r="M1563" s="2">
        <f t="shared" si="621"/>
        <v>2.7755575615628914E-17</v>
      </c>
      <c r="N1563" s="1">
        <f>SUM(N1486:N1562)</f>
        <v>448143</v>
      </c>
      <c r="O1563" s="1">
        <f>SUM(O1486:O1562)</f>
        <v>441277</v>
      </c>
      <c r="P1563" s="1">
        <f>SUM(P1486:P1562)</f>
        <v>146200</v>
      </c>
      <c r="AG1563" s="7">
        <f>IF(Q1563&gt;0,RANK(Q1563,(N1563:P1563,Q1563:AE1563)),0)</f>
        <v>0</v>
      </c>
      <c r="AH1563" s="7">
        <f>IF(R1563&gt;0,RANK(R1563,(N1563:P1563,Q1563:AE1563)),0)</f>
        <v>0</v>
      </c>
      <c r="AI1563" s="7">
        <f>IF(T1563&gt;0,RANK(T1563,(N1563:P1563,Q1563:AE1563)),0)</f>
        <v>0</v>
      </c>
      <c r="AJ1563" s="7">
        <f>IF(S1563&gt;0,RANK(S1563,(N1563:P1563,Q1563:AE1563)),0)</f>
        <v>0</v>
      </c>
      <c r="AK1563" s="2">
        <f t="shared" si="622"/>
        <v>0</v>
      </c>
      <c r="AL1563" s="2">
        <f t="shared" si="623"/>
        <v>0</v>
      </c>
      <c r="AM1563" s="2">
        <f t="shared" si="624"/>
        <v>0</v>
      </c>
      <c r="AN1563" s="2">
        <f t="shared" si="625"/>
        <v>0</v>
      </c>
      <c r="AP1563" t="s">
        <v>649</v>
      </c>
      <c r="AQ1563" t="s">
        <v>1842</v>
      </c>
      <c r="AT1563" s="104">
        <v>40</v>
      </c>
      <c r="AU1563" s="102"/>
      <c r="AV1563" s="104">
        <v>40</v>
      </c>
      <c r="AX1563" s="7" t="s">
        <v>831</v>
      </c>
    </row>
    <row r="1564" spans="1:50">
      <c r="C1564" s="1"/>
      <c r="E1564" s="7"/>
      <c r="F1564" s="7"/>
      <c r="I1564" s="2"/>
      <c r="Q1564" s="62"/>
      <c r="R1564" s="62"/>
      <c r="AG1564" s="7"/>
      <c r="AH1564" s="7"/>
      <c r="AI1564" s="7"/>
      <c r="AJ1564" s="7"/>
      <c r="AT1564" s="104"/>
      <c r="AU1564" s="102"/>
    </row>
    <row r="1565" spans="1:50" hidden="1" outlineLevel="1">
      <c r="A1565" t="s">
        <v>282</v>
      </c>
      <c r="B1565" t="s">
        <v>651</v>
      </c>
      <c r="C1565" s="1">
        <f t="shared" ref="C1565:C1601" si="629">SUM(N1565:AE1565)</f>
        <v>7209</v>
      </c>
      <c r="D1565" s="7">
        <f>RANK(N1565,(N1565:P1565,Q1565:AE1565))</f>
        <v>2</v>
      </c>
      <c r="E1565" s="7">
        <f>RANK(O1565,(N1565:P1565,Q1565:AE1565))</f>
        <v>1</v>
      </c>
      <c r="F1565" s="7">
        <f>IF(P1565&gt;0,RANK(P1565,(N1565:P1565,Q1565:AE1565)),0)</f>
        <v>0</v>
      </c>
      <c r="G1565" s="1">
        <f t="shared" ref="G1565:G1601" si="630">MAX(N1565:P1565)-LARGE(N1565:P1565,2)</f>
        <v>2187</v>
      </c>
      <c r="H1565" s="2">
        <f t="shared" si="604"/>
        <v>0.30337078651685395</v>
      </c>
      <c r="I1565" s="2"/>
      <c r="J1565" s="2">
        <f t="shared" ref="J1565:J1601" si="631">IF($C1565=0,"-",N1565/$C1565)</f>
        <v>0.32390067970592318</v>
      </c>
      <c r="K1565" s="2">
        <f t="shared" ref="K1565:K1601" si="632">IF($C1565=0,"-",O1565/$C1565)</f>
        <v>0.62727146622277707</v>
      </c>
      <c r="L1565" s="2">
        <f t="shared" ref="L1565:L1601" si="633">IF($C1565=0,"-",P1565/$C1565)</f>
        <v>0</v>
      </c>
      <c r="M1565" s="2">
        <f t="shared" ref="M1565:M1601" si="634">IF(C1565=0,"-",(1-J1565-K1565-L1565))</f>
        <v>4.8827854071299748E-2</v>
      </c>
      <c r="N1565" s="1">
        <v>2335</v>
      </c>
      <c r="O1565" s="1">
        <v>4522</v>
      </c>
      <c r="R1565" s="1">
        <v>341</v>
      </c>
      <c r="AA1565" s="1">
        <v>11</v>
      </c>
      <c r="AG1565" s="7">
        <f>IF(Q1565&gt;0,RANK(Q1565,(N1565:P1565,Q1565:AE1565)),0)</f>
        <v>0</v>
      </c>
      <c r="AH1565" s="7">
        <f>IF(R1565&gt;0,RANK(R1565,(N1565:P1565,Q1565:AE1565)),0)</f>
        <v>3</v>
      </c>
      <c r="AI1565" s="7">
        <f>IF(T1565&gt;0,RANK(T1565,(N1565:P1565,Q1565:AE1565)),0)</f>
        <v>0</v>
      </c>
      <c r="AJ1565" s="7">
        <f>IF(S1565&gt;0,RANK(S1565,(N1565:P1565,Q1565:AE1565)),0)</f>
        <v>0</v>
      </c>
      <c r="AK1565" s="2">
        <f t="shared" ref="AK1565:AK1601" si="635">IF($C1565=0,"-",Q1565/$C1565)</f>
        <v>0</v>
      </c>
      <c r="AL1565" s="2">
        <f t="shared" ref="AL1565:AL1601" si="636">IF($C1565=0,"-",R1565/$C1565)</f>
        <v>4.7301983631571648E-2</v>
      </c>
      <c r="AM1565" s="2">
        <f t="shared" ref="AM1565:AM1601" si="637">IF($C1565=0,"-",T1565/$C1565)</f>
        <v>0</v>
      </c>
      <c r="AN1565" s="2">
        <f t="shared" ref="AN1565:AN1601" si="638">IF($C1565=0,"-",S1565/$C1565)</f>
        <v>0</v>
      </c>
      <c r="AP1565" t="s">
        <v>282</v>
      </c>
      <c r="AQ1565" t="s">
        <v>651</v>
      </c>
      <c r="AR1565">
        <v>2</v>
      </c>
      <c r="AT1565" s="104">
        <v>41</v>
      </c>
      <c r="AU1565" s="102">
        <v>1</v>
      </c>
      <c r="AV1565" s="108">
        <f t="shared" ref="AV1565:AV1600" si="639">AT1565*1000+AU1565</f>
        <v>41001</v>
      </c>
      <c r="AX1565" s="7" t="s">
        <v>538</v>
      </c>
    </row>
    <row r="1566" spans="1:50" hidden="1" outlineLevel="1">
      <c r="A1566" t="s">
        <v>2589</v>
      </c>
      <c r="B1566" t="s">
        <v>651</v>
      </c>
      <c r="C1566" s="1">
        <f t="shared" si="629"/>
        <v>32214</v>
      </c>
      <c r="D1566" s="7">
        <f>RANK(N1566,(N1566:P1566,Q1566:AE1566))</f>
        <v>1</v>
      </c>
      <c r="E1566" s="7">
        <f>RANK(O1566,(N1566:P1566,Q1566:AE1566))</f>
        <v>2</v>
      </c>
      <c r="F1566" s="7">
        <f>IF(P1566&gt;0,RANK(P1566,(N1566:P1566,Q1566:AE1566)),0)</f>
        <v>0</v>
      </c>
      <c r="G1566" s="1">
        <f t="shared" si="630"/>
        <v>5457</v>
      </c>
      <c r="H1566" s="2">
        <f t="shared" si="604"/>
        <v>0.16939839821195754</v>
      </c>
      <c r="I1566" s="2"/>
      <c r="J1566" s="2">
        <f t="shared" si="631"/>
        <v>0.56577885391444716</v>
      </c>
      <c r="K1566" s="2">
        <f t="shared" si="632"/>
        <v>0.39638045570248959</v>
      </c>
      <c r="L1566" s="2">
        <f t="shared" si="633"/>
        <v>0</v>
      </c>
      <c r="M1566" s="2">
        <f t="shared" si="634"/>
        <v>3.7840690383063258E-2</v>
      </c>
      <c r="N1566" s="1">
        <v>18226</v>
      </c>
      <c r="O1566" s="1">
        <v>12769</v>
      </c>
      <c r="R1566" s="1">
        <v>1138</v>
      </c>
      <c r="AA1566" s="1">
        <v>81</v>
      </c>
      <c r="AG1566" s="7">
        <f>IF(Q1566&gt;0,RANK(Q1566,(N1566:P1566,Q1566:AE1566)),0)</f>
        <v>0</v>
      </c>
      <c r="AH1566" s="7">
        <f>IF(R1566&gt;0,RANK(R1566,(N1566:P1566,Q1566:AE1566)),0)</f>
        <v>3</v>
      </c>
      <c r="AI1566" s="7">
        <f>IF(T1566&gt;0,RANK(T1566,(N1566:P1566,Q1566:AE1566)),0)</f>
        <v>0</v>
      </c>
      <c r="AJ1566" s="7">
        <f>IF(S1566&gt;0,RANK(S1566,(N1566:P1566,Q1566:AE1566)),0)</f>
        <v>0</v>
      </c>
      <c r="AK1566" s="2">
        <f t="shared" si="635"/>
        <v>0</v>
      </c>
      <c r="AL1566" s="2">
        <f t="shared" si="636"/>
        <v>3.5326255665238719E-2</v>
      </c>
      <c r="AM1566" s="2">
        <f t="shared" si="637"/>
        <v>0</v>
      </c>
      <c r="AN1566" s="2">
        <f t="shared" si="638"/>
        <v>0</v>
      </c>
      <c r="AP1566" t="s">
        <v>2589</v>
      </c>
      <c r="AQ1566" t="s">
        <v>651</v>
      </c>
      <c r="AT1566" s="104">
        <v>41</v>
      </c>
      <c r="AU1566" s="102">
        <v>3</v>
      </c>
      <c r="AV1566" s="108">
        <f t="shared" si="639"/>
        <v>41003</v>
      </c>
      <c r="AX1566" s="7" t="s">
        <v>538</v>
      </c>
    </row>
    <row r="1567" spans="1:50" hidden="1" outlineLevel="1">
      <c r="A1567" t="s">
        <v>2072</v>
      </c>
      <c r="B1567" t="s">
        <v>651</v>
      </c>
      <c r="C1567" s="1">
        <f t="shared" si="629"/>
        <v>132461</v>
      </c>
      <c r="D1567" s="7">
        <f>RANK(N1567,(N1567:P1567,Q1567:AE1567))</f>
        <v>2</v>
      </c>
      <c r="E1567" s="7">
        <f>RANK(O1567,(N1567:P1567,Q1567:AE1567))</f>
        <v>1</v>
      </c>
      <c r="F1567" s="7">
        <f>IF(P1567&gt;0,RANK(P1567,(N1567:P1567,Q1567:AE1567)),0)</f>
        <v>0</v>
      </c>
      <c r="G1567" s="1">
        <f t="shared" si="630"/>
        <v>5274</v>
      </c>
      <c r="H1567" s="2">
        <f t="shared" ref="H1567:H1630" si="640">G1567/C1567</f>
        <v>3.981549286204996E-2</v>
      </c>
      <c r="I1567" s="2"/>
      <c r="J1567" s="2">
        <f t="shared" si="631"/>
        <v>0.45930500298200982</v>
      </c>
      <c r="K1567" s="2">
        <f t="shared" si="632"/>
        <v>0.49912049584405976</v>
      </c>
      <c r="L1567" s="2">
        <f t="shared" si="633"/>
        <v>0</v>
      </c>
      <c r="M1567" s="2">
        <f t="shared" si="634"/>
        <v>4.1574501173930412E-2</v>
      </c>
      <c r="N1567" s="1">
        <v>60840</v>
      </c>
      <c r="O1567" s="1">
        <v>66114</v>
      </c>
      <c r="R1567" s="1">
        <v>5439</v>
      </c>
      <c r="AA1567" s="1">
        <v>68</v>
      </c>
      <c r="AG1567" s="7">
        <f>IF(Q1567&gt;0,RANK(Q1567,(N1567:P1567,Q1567:AE1567)),0)</f>
        <v>0</v>
      </c>
      <c r="AH1567" s="7">
        <f>IF(R1567&gt;0,RANK(R1567,(N1567:P1567,Q1567:AE1567)),0)</f>
        <v>3</v>
      </c>
      <c r="AI1567" s="7">
        <f>IF(T1567&gt;0,RANK(T1567,(N1567:P1567,Q1567:AE1567)),0)</f>
        <v>0</v>
      </c>
      <c r="AJ1567" s="7">
        <f>IF(S1567&gt;0,RANK(S1567,(N1567:P1567,Q1567:AE1567)),0)</f>
        <v>0</v>
      </c>
      <c r="AK1567" s="2">
        <f t="shared" si="635"/>
        <v>0</v>
      </c>
      <c r="AL1567" s="2">
        <f t="shared" si="636"/>
        <v>4.1061142524969611E-2</v>
      </c>
      <c r="AM1567" s="2">
        <f t="shared" si="637"/>
        <v>0</v>
      </c>
      <c r="AN1567" s="2">
        <f t="shared" si="638"/>
        <v>0</v>
      </c>
      <c r="AP1567" t="s">
        <v>2072</v>
      </c>
      <c r="AQ1567" t="s">
        <v>651</v>
      </c>
      <c r="AT1567" s="104">
        <v>41</v>
      </c>
      <c r="AU1567" s="102">
        <v>5</v>
      </c>
      <c r="AV1567" s="108">
        <f t="shared" si="639"/>
        <v>41005</v>
      </c>
      <c r="AX1567" s="7" t="s">
        <v>538</v>
      </c>
    </row>
    <row r="1568" spans="1:50" hidden="1" outlineLevel="1">
      <c r="A1568" t="s">
        <v>2073</v>
      </c>
      <c r="B1568" t="s">
        <v>651</v>
      </c>
      <c r="C1568" s="1">
        <f t="shared" si="629"/>
        <v>13720</v>
      </c>
      <c r="D1568" s="7">
        <f>RANK(N1568,(N1568:P1568,Q1568:AE1568))</f>
        <v>1</v>
      </c>
      <c r="E1568" s="7">
        <f>RANK(O1568,(N1568:P1568,Q1568:AE1568))</f>
        <v>2</v>
      </c>
      <c r="F1568" s="7">
        <f>IF(P1568&gt;0,RANK(P1568,(N1568:P1568,Q1568:AE1568)),0)</f>
        <v>0</v>
      </c>
      <c r="G1568" s="1">
        <f t="shared" si="630"/>
        <v>1741</v>
      </c>
      <c r="H1568" s="2">
        <f t="shared" si="640"/>
        <v>0.12689504373177843</v>
      </c>
      <c r="I1568" s="2"/>
      <c r="J1568" s="2">
        <f t="shared" si="631"/>
        <v>0.53549562682215746</v>
      </c>
      <c r="K1568" s="2">
        <f t="shared" si="632"/>
        <v>0.408600583090379</v>
      </c>
      <c r="L1568" s="2">
        <f t="shared" si="633"/>
        <v>0</v>
      </c>
      <c r="M1568" s="2">
        <f t="shared" si="634"/>
        <v>5.5903790087463545E-2</v>
      </c>
      <c r="N1568" s="1">
        <v>7347</v>
      </c>
      <c r="O1568" s="1">
        <v>5606</v>
      </c>
      <c r="R1568" s="1">
        <v>699</v>
      </c>
      <c r="AA1568" s="1">
        <v>68</v>
      </c>
      <c r="AG1568" s="7">
        <f>IF(Q1568&gt;0,RANK(Q1568,(N1568:P1568,Q1568:AE1568)),0)</f>
        <v>0</v>
      </c>
      <c r="AH1568" s="7">
        <f>IF(R1568&gt;0,RANK(R1568,(N1568:P1568,Q1568:AE1568)),0)</f>
        <v>3</v>
      </c>
      <c r="AI1568" s="7">
        <f>IF(T1568&gt;0,RANK(T1568,(N1568:P1568,Q1568:AE1568)),0)</f>
        <v>0</v>
      </c>
      <c r="AJ1568" s="7">
        <f>IF(S1568&gt;0,RANK(S1568,(N1568:P1568,Q1568:AE1568)),0)</f>
        <v>0</v>
      </c>
      <c r="AK1568" s="2">
        <f t="shared" si="635"/>
        <v>0</v>
      </c>
      <c r="AL1568" s="2">
        <f t="shared" si="636"/>
        <v>5.094752186588921E-2</v>
      </c>
      <c r="AM1568" s="2">
        <f t="shared" si="637"/>
        <v>0</v>
      </c>
      <c r="AN1568" s="2">
        <f t="shared" si="638"/>
        <v>0</v>
      </c>
      <c r="AP1568" t="s">
        <v>2073</v>
      </c>
      <c r="AQ1568" t="s">
        <v>651</v>
      </c>
      <c r="AR1568">
        <v>1</v>
      </c>
      <c r="AT1568" s="104">
        <v>41</v>
      </c>
      <c r="AU1568" s="102">
        <v>7</v>
      </c>
      <c r="AV1568" s="108">
        <f t="shared" si="639"/>
        <v>41007</v>
      </c>
      <c r="AX1568" s="7" t="s">
        <v>538</v>
      </c>
    </row>
    <row r="1569" spans="1:50" hidden="1" outlineLevel="1">
      <c r="A1569" t="s">
        <v>635</v>
      </c>
      <c r="B1569" t="s">
        <v>651</v>
      </c>
      <c r="C1569" s="1">
        <f t="shared" si="629"/>
        <v>17855</v>
      </c>
      <c r="D1569" s="7">
        <f>RANK(N1569,(N1569:P1569,Q1569:AE1569))</f>
        <v>1</v>
      </c>
      <c r="E1569" s="7">
        <f>RANK(O1569,(N1569:P1569,Q1569:AE1569))</f>
        <v>2</v>
      </c>
      <c r="F1569" s="7">
        <f>IF(P1569&gt;0,RANK(P1569,(N1569:P1569,Q1569:AE1569)),0)</f>
        <v>0</v>
      </c>
      <c r="G1569" s="1">
        <f t="shared" si="630"/>
        <v>465</v>
      </c>
      <c r="H1569" s="2">
        <f t="shared" si="640"/>
        <v>2.6043125175021001E-2</v>
      </c>
      <c r="I1569" s="2"/>
      <c r="J1569" s="2">
        <f t="shared" si="631"/>
        <v>0.47409689162699525</v>
      </c>
      <c r="K1569" s="2">
        <f t="shared" si="632"/>
        <v>0.44805376645197426</v>
      </c>
      <c r="L1569" s="2">
        <f t="shared" si="633"/>
        <v>0</v>
      </c>
      <c r="M1569" s="2">
        <f t="shared" si="634"/>
        <v>7.7849341921030546E-2</v>
      </c>
      <c r="N1569" s="1">
        <v>8465</v>
      </c>
      <c r="O1569" s="1">
        <v>8000</v>
      </c>
      <c r="R1569" s="1">
        <v>1298</v>
      </c>
      <c r="AA1569" s="1">
        <v>92</v>
      </c>
      <c r="AG1569" s="7">
        <f>IF(Q1569&gt;0,RANK(Q1569,(N1569:P1569,Q1569:AE1569)),0)</f>
        <v>0</v>
      </c>
      <c r="AH1569" s="7">
        <f>IF(R1569&gt;0,RANK(R1569,(N1569:P1569,Q1569:AE1569)),0)</f>
        <v>3</v>
      </c>
      <c r="AI1569" s="7">
        <f>IF(T1569&gt;0,RANK(T1569,(N1569:P1569,Q1569:AE1569)),0)</f>
        <v>0</v>
      </c>
      <c r="AJ1569" s="7">
        <f>IF(S1569&gt;0,RANK(S1569,(N1569:P1569,Q1569:AE1569)),0)</f>
        <v>0</v>
      </c>
      <c r="AK1569" s="2">
        <f t="shared" si="635"/>
        <v>0</v>
      </c>
      <c r="AL1569" s="2">
        <f t="shared" si="636"/>
        <v>7.2696723606832825E-2</v>
      </c>
      <c r="AM1569" s="2">
        <f t="shared" si="637"/>
        <v>0</v>
      </c>
      <c r="AN1569" s="2">
        <f t="shared" si="638"/>
        <v>0</v>
      </c>
      <c r="AP1569" t="s">
        <v>635</v>
      </c>
      <c r="AQ1569" t="s">
        <v>651</v>
      </c>
      <c r="AR1569">
        <v>1</v>
      </c>
      <c r="AT1569" s="104">
        <v>41</v>
      </c>
      <c r="AU1569" s="102">
        <v>9</v>
      </c>
      <c r="AV1569" s="108">
        <f t="shared" si="639"/>
        <v>41009</v>
      </c>
      <c r="AX1569" s="7" t="s">
        <v>538</v>
      </c>
    </row>
    <row r="1570" spans="1:50" hidden="1" outlineLevel="1">
      <c r="A1570" t="s">
        <v>1700</v>
      </c>
      <c r="B1570" t="s">
        <v>651</v>
      </c>
      <c r="C1570" s="1">
        <f t="shared" si="629"/>
        <v>24899</v>
      </c>
      <c r="D1570" s="7">
        <f>RANK(N1570,(N1570:P1570,Q1570:AE1570))</f>
        <v>2</v>
      </c>
      <c r="E1570" s="7">
        <f>RANK(O1570,(N1570:P1570,Q1570:AE1570))</f>
        <v>1</v>
      </c>
      <c r="F1570" s="7">
        <f>IF(P1570&gt;0,RANK(P1570,(N1570:P1570,Q1570:AE1570)),0)</f>
        <v>0</v>
      </c>
      <c r="G1570" s="1">
        <f t="shared" si="630"/>
        <v>1495</v>
      </c>
      <c r="H1570" s="2">
        <f t="shared" si="640"/>
        <v>6.0042571990843008E-2</v>
      </c>
      <c r="I1570" s="2"/>
      <c r="J1570" s="2">
        <f t="shared" si="631"/>
        <v>0.44049961845857261</v>
      </c>
      <c r="K1570" s="2">
        <f t="shared" si="632"/>
        <v>0.50054219044941561</v>
      </c>
      <c r="L1570" s="2">
        <f t="shared" si="633"/>
        <v>0</v>
      </c>
      <c r="M1570" s="2">
        <f t="shared" si="634"/>
        <v>5.8958191092011836E-2</v>
      </c>
      <c r="N1570" s="1">
        <v>10968</v>
      </c>
      <c r="O1570" s="1">
        <v>12463</v>
      </c>
      <c r="R1570" s="1">
        <v>1395</v>
      </c>
      <c r="AA1570" s="1">
        <v>73</v>
      </c>
      <c r="AG1570" s="7">
        <f>IF(Q1570&gt;0,RANK(Q1570,(N1570:P1570,Q1570:AE1570)),0)</f>
        <v>0</v>
      </c>
      <c r="AH1570" s="7">
        <f>IF(R1570&gt;0,RANK(R1570,(N1570:P1570,Q1570:AE1570)),0)</f>
        <v>3</v>
      </c>
      <c r="AI1570" s="7">
        <f>IF(T1570&gt;0,RANK(T1570,(N1570:P1570,Q1570:AE1570)),0)</f>
        <v>0</v>
      </c>
      <c r="AJ1570" s="7">
        <f>IF(S1570&gt;0,RANK(S1570,(N1570:P1570,Q1570:AE1570)),0)</f>
        <v>0</v>
      </c>
      <c r="AK1570" s="2">
        <f t="shared" si="635"/>
        <v>0</v>
      </c>
      <c r="AL1570" s="2">
        <f t="shared" si="636"/>
        <v>5.602634643961605E-2</v>
      </c>
      <c r="AM1570" s="2">
        <f t="shared" si="637"/>
        <v>0</v>
      </c>
      <c r="AN1570" s="2">
        <f t="shared" si="638"/>
        <v>0</v>
      </c>
      <c r="AP1570" t="s">
        <v>1700</v>
      </c>
      <c r="AQ1570" t="s">
        <v>651</v>
      </c>
      <c r="AR1570">
        <v>4</v>
      </c>
      <c r="AT1570" s="104">
        <v>41</v>
      </c>
      <c r="AU1570" s="102">
        <v>11</v>
      </c>
      <c r="AV1570" s="108">
        <f t="shared" si="639"/>
        <v>41011</v>
      </c>
      <c r="AX1570" s="7" t="s">
        <v>538</v>
      </c>
    </row>
    <row r="1571" spans="1:50" hidden="1" outlineLevel="1">
      <c r="A1571" t="s">
        <v>2078</v>
      </c>
      <c r="B1571" t="s">
        <v>651</v>
      </c>
      <c r="C1571" s="1">
        <f t="shared" si="629"/>
        <v>7130</v>
      </c>
      <c r="D1571" s="7">
        <f>RANK(N1571,(N1571:P1571,Q1571:AE1571))</f>
        <v>2</v>
      </c>
      <c r="E1571" s="7">
        <f>RANK(O1571,(N1571:P1571,Q1571:AE1571))</f>
        <v>1</v>
      </c>
      <c r="F1571" s="7">
        <f>IF(P1571&gt;0,RANK(P1571,(N1571:P1571,Q1571:AE1571)),0)</f>
        <v>0</v>
      </c>
      <c r="G1571" s="1">
        <f t="shared" si="630"/>
        <v>1721</v>
      </c>
      <c r="H1571" s="2">
        <f t="shared" si="640"/>
        <v>0.24137447405329593</v>
      </c>
      <c r="I1571" s="2"/>
      <c r="J1571" s="2">
        <f t="shared" si="631"/>
        <v>0.34417952314165495</v>
      </c>
      <c r="K1571" s="2">
        <f t="shared" si="632"/>
        <v>0.58555399719495094</v>
      </c>
      <c r="L1571" s="2">
        <f t="shared" si="633"/>
        <v>0</v>
      </c>
      <c r="M1571" s="2">
        <f t="shared" si="634"/>
        <v>7.0266479663394166E-2</v>
      </c>
      <c r="N1571" s="1">
        <v>2454</v>
      </c>
      <c r="O1571" s="1">
        <v>4175</v>
      </c>
      <c r="R1571" s="1">
        <v>474</v>
      </c>
      <c r="AA1571" s="1">
        <v>27</v>
      </c>
      <c r="AG1571" s="7">
        <f>IF(Q1571&gt;0,RANK(Q1571,(N1571:P1571,Q1571:AE1571)),0)</f>
        <v>0</v>
      </c>
      <c r="AH1571" s="7">
        <f>IF(R1571&gt;0,RANK(R1571,(N1571:P1571,Q1571:AE1571)),0)</f>
        <v>3</v>
      </c>
      <c r="AI1571" s="7">
        <f>IF(T1571&gt;0,RANK(T1571,(N1571:P1571,Q1571:AE1571)),0)</f>
        <v>0</v>
      </c>
      <c r="AJ1571" s="7">
        <f>IF(S1571&gt;0,RANK(S1571,(N1571:P1571,Q1571:AE1571)),0)</f>
        <v>0</v>
      </c>
      <c r="AK1571" s="2">
        <f t="shared" si="635"/>
        <v>0</v>
      </c>
      <c r="AL1571" s="2">
        <f t="shared" si="636"/>
        <v>6.6479663394109392E-2</v>
      </c>
      <c r="AM1571" s="2">
        <f t="shared" si="637"/>
        <v>0</v>
      </c>
      <c r="AN1571" s="2">
        <f t="shared" si="638"/>
        <v>0</v>
      </c>
      <c r="AP1571" t="s">
        <v>2078</v>
      </c>
      <c r="AQ1571" t="s">
        <v>651</v>
      </c>
      <c r="AR1571">
        <v>2</v>
      </c>
      <c r="AT1571" s="104">
        <v>41</v>
      </c>
      <c r="AU1571" s="102">
        <v>13</v>
      </c>
      <c r="AV1571" s="108">
        <f t="shared" si="639"/>
        <v>41013</v>
      </c>
      <c r="AX1571" s="7" t="s">
        <v>538</v>
      </c>
    </row>
    <row r="1572" spans="1:50" hidden="1" outlineLevel="1">
      <c r="A1572" t="s">
        <v>1199</v>
      </c>
      <c r="B1572" t="s">
        <v>651</v>
      </c>
      <c r="C1572" s="1">
        <f t="shared" si="629"/>
        <v>9472</v>
      </c>
      <c r="D1572" s="7">
        <f>RANK(N1572,(N1572:P1572,Q1572:AE1572))</f>
        <v>2</v>
      </c>
      <c r="E1572" s="7">
        <f>RANK(O1572,(N1572:P1572,Q1572:AE1572))</f>
        <v>1</v>
      </c>
      <c r="F1572" s="7">
        <f>IF(P1572&gt;0,RANK(P1572,(N1572:P1572,Q1572:AE1572)),0)</f>
        <v>0</v>
      </c>
      <c r="G1572" s="1">
        <f t="shared" si="630"/>
        <v>1338</v>
      </c>
      <c r="H1572" s="2">
        <f t="shared" si="640"/>
        <v>0.14125844594594594</v>
      </c>
      <c r="I1572" s="2"/>
      <c r="J1572" s="2">
        <f t="shared" si="631"/>
        <v>0.4028716216216216</v>
      </c>
      <c r="K1572" s="2">
        <f t="shared" si="632"/>
        <v>0.54413006756756754</v>
      </c>
      <c r="L1572" s="2">
        <f t="shared" si="633"/>
        <v>0</v>
      </c>
      <c r="M1572" s="2">
        <f t="shared" si="634"/>
        <v>5.2998310810810856E-2</v>
      </c>
      <c r="N1572" s="1">
        <v>3816</v>
      </c>
      <c r="O1572" s="1">
        <v>5154</v>
      </c>
      <c r="R1572" s="1">
        <v>479</v>
      </c>
      <c r="AA1572" s="1">
        <v>23</v>
      </c>
      <c r="AG1572" s="7">
        <f>IF(Q1572&gt;0,RANK(Q1572,(N1572:P1572,Q1572:AE1572)),0)</f>
        <v>0</v>
      </c>
      <c r="AH1572" s="7">
        <f>IF(R1572&gt;0,RANK(R1572,(N1572:P1572,Q1572:AE1572)),0)</f>
        <v>3</v>
      </c>
      <c r="AI1572" s="7">
        <f>IF(T1572&gt;0,RANK(T1572,(N1572:P1572,Q1572:AE1572)),0)</f>
        <v>0</v>
      </c>
      <c r="AJ1572" s="7">
        <f>IF(S1572&gt;0,RANK(S1572,(N1572:P1572,Q1572:AE1572)),0)</f>
        <v>0</v>
      </c>
      <c r="AK1572" s="2">
        <f t="shared" si="635"/>
        <v>0</v>
      </c>
      <c r="AL1572" s="2">
        <f t="shared" si="636"/>
        <v>5.057010135135135E-2</v>
      </c>
      <c r="AM1572" s="2">
        <f t="shared" si="637"/>
        <v>0</v>
      </c>
      <c r="AN1572" s="2">
        <f t="shared" si="638"/>
        <v>0</v>
      </c>
      <c r="AP1572" t="s">
        <v>1199</v>
      </c>
      <c r="AQ1572" t="s">
        <v>651</v>
      </c>
      <c r="AR1572">
        <v>4</v>
      </c>
      <c r="AT1572" s="104">
        <v>41</v>
      </c>
      <c r="AU1572" s="102">
        <v>15</v>
      </c>
      <c r="AV1572" s="108">
        <f t="shared" si="639"/>
        <v>41015</v>
      </c>
      <c r="AX1572" s="7" t="s">
        <v>538</v>
      </c>
    </row>
    <row r="1573" spans="1:50" hidden="1" outlineLevel="1">
      <c r="A1573" t="s">
        <v>2593</v>
      </c>
      <c r="B1573" t="s">
        <v>651</v>
      </c>
      <c r="C1573" s="1">
        <f t="shared" si="629"/>
        <v>49408</v>
      </c>
      <c r="D1573" s="7">
        <f>RANK(N1573,(N1573:P1573,Q1573:AE1573))</f>
        <v>2</v>
      </c>
      <c r="E1573" s="7">
        <f>RANK(O1573,(N1573:P1573,Q1573:AE1573))</f>
        <v>1</v>
      </c>
      <c r="F1573" s="7">
        <f>IF(P1573&gt;0,RANK(P1573,(N1573:P1573,Q1573:AE1573)),0)</f>
        <v>0</v>
      </c>
      <c r="G1573" s="1">
        <f t="shared" si="630"/>
        <v>3645</v>
      </c>
      <c r="H1573" s="2">
        <f t="shared" si="640"/>
        <v>7.377347797927461E-2</v>
      </c>
      <c r="I1573" s="2"/>
      <c r="J1573" s="2">
        <f t="shared" si="631"/>
        <v>0.43604274611398963</v>
      </c>
      <c r="K1573" s="2">
        <f t="shared" si="632"/>
        <v>0.50981622409326421</v>
      </c>
      <c r="L1573" s="2">
        <f t="shared" si="633"/>
        <v>0</v>
      </c>
      <c r="M1573" s="2">
        <f t="shared" si="634"/>
        <v>5.4141029792746154E-2</v>
      </c>
      <c r="N1573" s="1">
        <v>21544</v>
      </c>
      <c r="O1573" s="1">
        <v>25189</v>
      </c>
      <c r="R1573" s="1">
        <v>2546</v>
      </c>
      <c r="AA1573" s="1">
        <v>129</v>
      </c>
      <c r="AG1573" s="7">
        <f>IF(Q1573&gt;0,RANK(Q1573,(N1573:P1573,Q1573:AE1573)),0)</f>
        <v>0</v>
      </c>
      <c r="AH1573" s="7">
        <f>IF(R1573&gt;0,RANK(R1573,(N1573:P1573,Q1573:AE1573)),0)</f>
        <v>3</v>
      </c>
      <c r="AI1573" s="7">
        <f>IF(T1573&gt;0,RANK(T1573,(N1573:P1573,Q1573:AE1573)),0)</f>
        <v>0</v>
      </c>
      <c r="AJ1573" s="7">
        <f>IF(S1573&gt;0,RANK(S1573,(N1573:P1573,Q1573:AE1573)),0)</f>
        <v>0</v>
      </c>
      <c r="AK1573" s="2">
        <f t="shared" si="635"/>
        <v>0</v>
      </c>
      <c r="AL1573" s="2">
        <f t="shared" si="636"/>
        <v>5.1530116580310883E-2</v>
      </c>
      <c r="AM1573" s="2">
        <f t="shared" si="637"/>
        <v>0</v>
      </c>
      <c r="AN1573" s="2">
        <f t="shared" si="638"/>
        <v>0</v>
      </c>
      <c r="AP1573" t="s">
        <v>2593</v>
      </c>
      <c r="AQ1573" t="s">
        <v>651</v>
      </c>
      <c r="AR1573">
        <v>2</v>
      </c>
      <c r="AT1573" s="104">
        <v>41</v>
      </c>
      <c r="AU1573" s="102">
        <v>17</v>
      </c>
      <c r="AV1573" s="108">
        <f t="shared" si="639"/>
        <v>41017</v>
      </c>
      <c r="AX1573" s="7" t="s">
        <v>538</v>
      </c>
    </row>
    <row r="1574" spans="1:50" hidden="1" outlineLevel="1">
      <c r="A1574" t="s">
        <v>2899</v>
      </c>
      <c r="B1574" t="s">
        <v>651</v>
      </c>
      <c r="C1574" s="1">
        <f t="shared" si="629"/>
        <v>38094</v>
      </c>
      <c r="D1574" s="7">
        <f>RANK(N1574,(N1574:P1574,Q1574:AE1574))</f>
        <v>2</v>
      </c>
      <c r="E1574" s="7">
        <f>RANK(O1574,(N1574:P1574,Q1574:AE1574))</f>
        <v>1</v>
      </c>
      <c r="F1574" s="7">
        <f>IF(P1574&gt;0,RANK(P1574,(N1574:P1574,Q1574:AE1574)),0)</f>
        <v>0</v>
      </c>
      <c r="G1574" s="1">
        <f t="shared" si="630"/>
        <v>9981</v>
      </c>
      <c r="H1574" s="2">
        <f t="shared" si="640"/>
        <v>0.2620097653173728</v>
      </c>
      <c r="I1574" s="2"/>
      <c r="J1574" s="2">
        <f t="shared" si="631"/>
        <v>0.34002730088727884</v>
      </c>
      <c r="K1574" s="2">
        <f t="shared" si="632"/>
        <v>0.60203706620465169</v>
      </c>
      <c r="L1574" s="2">
        <f t="shared" si="633"/>
        <v>0</v>
      </c>
      <c r="M1574" s="2">
        <f t="shared" si="634"/>
        <v>5.7935632908069468E-2</v>
      </c>
      <c r="N1574" s="1">
        <v>12953</v>
      </c>
      <c r="O1574" s="1">
        <v>22934</v>
      </c>
      <c r="R1574" s="1">
        <v>2101</v>
      </c>
      <c r="AA1574" s="1">
        <v>106</v>
      </c>
      <c r="AG1574" s="7">
        <f>IF(Q1574&gt;0,RANK(Q1574,(N1574:P1574,Q1574:AE1574)),0)</f>
        <v>0</v>
      </c>
      <c r="AH1574" s="7">
        <f>IF(R1574&gt;0,RANK(R1574,(N1574:P1574,Q1574:AE1574)),0)</f>
        <v>3</v>
      </c>
      <c r="AI1574" s="7">
        <f>IF(T1574&gt;0,RANK(T1574,(N1574:P1574,Q1574:AE1574)),0)</f>
        <v>0</v>
      </c>
      <c r="AJ1574" s="7">
        <f>IF(S1574&gt;0,RANK(S1574,(N1574:P1574,Q1574:AE1574)),0)</f>
        <v>0</v>
      </c>
      <c r="AK1574" s="2">
        <f t="shared" si="635"/>
        <v>0</v>
      </c>
      <c r="AL1574" s="2">
        <f t="shared" si="636"/>
        <v>5.51530424738804E-2</v>
      </c>
      <c r="AM1574" s="2">
        <f t="shared" si="637"/>
        <v>0</v>
      </c>
      <c r="AN1574" s="2">
        <f t="shared" si="638"/>
        <v>0</v>
      </c>
      <c r="AP1574" t="s">
        <v>2899</v>
      </c>
      <c r="AQ1574" t="s">
        <v>651</v>
      </c>
      <c r="AR1574">
        <v>4</v>
      </c>
      <c r="AT1574" s="104">
        <v>41</v>
      </c>
      <c r="AU1574" s="102">
        <v>19</v>
      </c>
      <c r="AV1574" s="108">
        <f t="shared" si="639"/>
        <v>41019</v>
      </c>
      <c r="AX1574" s="7" t="s">
        <v>538</v>
      </c>
    </row>
    <row r="1575" spans="1:50" hidden="1" outlineLevel="1">
      <c r="A1575" t="s">
        <v>2594</v>
      </c>
      <c r="B1575" t="s">
        <v>651</v>
      </c>
      <c r="C1575" s="1">
        <f t="shared" si="629"/>
        <v>991</v>
      </c>
      <c r="D1575" s="7">
        <f>RANK(N1575,(N1575:P1575,Q1575:AE1575))</f>
        <v>2</v>
      </c>
      <c r="E1575" s="7">
        <f>RANK(O1575,(N1575:P1575,Q1575:AE1575))</f>
        <v>1</v>
      </c>
      <c r="F1575" s="7">
        <f>IF(P1575&gt;0,RANK(P1575,(N1575:P1575,Q1575:AE1575)),0)</f>
        <v>0</v>
      </c>
      <c r="G1575" s="1">
        <f t="shared" si="630"/>
        <v>142</v>
      </c>
      <c r="H1575" s="2">
        <f t="shared" si="640"/>
        <v>0.14328960645812311</v>
      </c>
      <c r="I1575" s="2"/>
      <c r="J1575" s="2">
        <f t="shared" si="631"/>
        <v>0.41372351160443999</v>
      </c>
      <c r="K1575" s="2">
        <f t="shared" si="632"/>
        <v>0.55701311806256304</v>
      </c>
      <c r="L1575" s="2">
        <f t="shared" si="633"/>
        <v>0</v>
      </c>
      <c r="M1575" s="2">
        <f t="shared" si="634"/>
        <v>2.9263370332996974E-2</v>
      </c>
      <c r="N1575" s="1">
        <v>410</v>
      </c>
      <c r="O1575" s="1">
        <v>552</v>
      </c>
      <c r="R1575" s="1">
        <v>29</v>
      </c>
      <c r="AA1575" s="1">
        <v>0</v>
      </c>
      <c r="AG1575" s="7">
        <f>IF(Q1575&gt;0,RANK(Q1575,(N1575:P1575,Q1575:AE1575)),0)</f>
        <v>0</v>
      </c>
      <c r="AH1575" s="7">
        <f>IF(R1575&gt;0,RANK(R1575,(N1575:P1575,Q1575:AE1575)),0)</f>
        <v>3</v>
      </c>
      <c r="AI1575" s="7">
        <f>IF(T1575&gt;0,RANK(T1575,(N1575:P1575,Q1575:AE1575)),0)</f>
        <v>0</v>
      </c>
      <c r="AJ1575" s="7">
        <f>IF(S1575&gt;0,RANK(S1575,(N1575:P1575,Q1575:AE1575)),0)</f>
        <v>0</v>
      </c>
      <c r="AK1575" s="2">
        <f t="shared" si="635"/>
        <v>0</v>
      </c>
      <c r="AL1575" s="2">
        <f t="shared" si="636"/>
        <v>2.9263370332996974E-2</v>
      </c>
      <c r="AM1575" s="2">
        <f t="shared" si="637"/>
        <v>0</v>
      </c>
      <c r="AN1575" s="2">
        <f t="shared" si="638"/>
        <v>0</v>
      </c>
      <c r="AP1575" t="s">
        <v>2594</v>
      </c>
      <c r="AQ1575" t="s">
        <v>651</v>
      </c>
      <c r="AR1575">
        <v>2</v>
      </c>
      <c r="AT1575" s="104">
        <v>41</v>
      </c>
      <c r="AU1575" s="102">
        <v>21</v>
      </c>
      <c r="AV1575" s="108">
        <f t="shared" si="639"/>
        <v>41021</v>
      </c>
      <c r="AX1575" s="7" t="s">
        <v>538</v>
      </c>
    </row>
    <row r="1576" spans="1:50" hidden="1" outlineLevel="1">
      <c r="A1576" t="s">
        <v>1912</v>
      </c>
      <c r="B1576" t="s">
        <v>651</v>
      </c>
      <c r="C1576" s="1">
        <f t="shared" si="629"/>
        <v>3441</v>
      </c>
      <c r="D1576" s="7">
        <f>RANK(N1576,(N1576:P1576,Q1576:AE1576))</f>
        <v>2</v>
      </c>
      <c r="E1576" s="7">
        <f>RANK(O1576,(N1576:P1576,Q1576:AE1576))</f>
        <v>1</v>
      </c>
      <c r="F1576" s="7">
        <f>IF(P1576&gt;0,RANK(P1576,(N1576:P1576,Q1576:AE1576)),0)</f>
        <v>0</v>
      </c>
      <c r="G1576" s="1">
        <f t="shared" si="630"/>
        <v>1911</v>
      </c>
      <c r="H1576" s="2">
        <f t="shared" si="640"/>
        <v>0.55536181342632951</v>
      </c>
      <c r="I1576" s="2"/>
      <c r="J1576" s="2">
        <f t="shared" si="631"/>
        <v>0.20459168846265621</v>
      </c>
      <c r="K1576" s="2">
        <f t="shared" si="632"/>
        <v>0.75995350188898581</v>
      </c>
      <c r="L1576" s="2">
        <f t="shared" si="633"/>
        <v>0</v>
      </c>
      <c r="M1576" s="2">
        <f t="shared" si="634"/>
        <v>3.545480964835801E-2</v>
      </c>
      <c r="N1576" s="1">
        <v>704</v>
      </c>
      <c r="O1576" s="1">
        <v>2615</v>
      </c>
      <c r="R1576" s="1">
        <v>115</v>
      </c>
      <c r="AA1576" s="1">
        <v>7</v>
      </c>
      <c r="AG1576" s="7">
        <f>IF(Q1576&gt;0,RANK(Q1576,(N1576:P1576,Q1576:AE1576)),0)</f>
        <v>0</v>
      </c>
      <c r="AH1576" s="7">
        <f>IF(R1576&gt;0,RANK(R1576,(N1576:P1576,Q1576:AE1576)),0)</f>
        <v>3</v>
      </c>
      <c r="AI1576" s="7">
        <f>IF(T1576&gt;0,RANK(T1576,(N1576:P1576,Q1576:AE1576)),0)</f>
        <v>0</v>
      </c>
      <c r="AJ1576" s="7">
        <f>IF(S1576&gt;0,RANK(S1576,(N1576:P1576,Q1576:AE1576)),0)</f>
        <v>0</v>
      </c>
      <c r="AK1576" s="2">
        <f t="shared" si="635"/>
        <v>0</v>
      </c>
      <c r="AL1576" s="2">
        <f t="shared" si="636"/>
        <v>3.3420517291485034E-2</v>
      </c>
      <c r="AM1576" s="2">
        <f t="shared" si="637"/>
        <v>0</v>
      </c>
      <c r="AN1576" s="2">
        <f t="shared" si="638"/>
        <v>0</v>
      </c>
      <c r="AP1576" t="s">
        <v>1912</v>
      </c>
      <c r="AQ1576" t="s">
        <v>651</v>
      </c>
      <c r="AR1576">
        <v>2</v>
      </c>
      <c r="AT1576" s="104">
        <v>41</v>
      </c>
      <c r="AU1576" s="102">
        <v>23</v>
      </c>
      <c r="AV1576" s="108">
        <f t="shared" si="639"/>
        <v>41023</v>
      </c>
      <c r="AX1576" s="7" t="s">
        <v>538</v>
      </c>
    </row>
    <row r="1577" spans="1:50" hidden="1" outlineLevel="1">
      <c r="A1577" t="s">
        <v>2454</v>
      </c>
      <c r="B1577" t="s">
        <v>651</v>
      </c>
      <c r="C1577" s="1">
        <f t="shared" si="629"/>
        <v>2972</v>
      </c>
      <c r="D1577" s="7">
        <f>RANK(N1577,(N1577:P1577,Q1577:AE1577))</f>
        <v>2</v>
      </c>
      <c r="E1577" s="7">
        <f>RANK(O1577,(N1577:P1577,Q1577:AE1577))</f>
        <v>1</v>
      </c>
      <c r="F1577" s="7">
        <f>IF(P1577&gt;0,RANK(P1577,(N1577:P1577,Q1577:AE1577)),0)</f>
        <v>0</v>
      </c>
      <c r="G1577" s="1">
        <f t="shared" si="630"/>
        <v>1193</v>
      </c>
      <c r="H1577" s="2">
        <f t="shared" si="640"/>
        <v>0.40141318977119783</v>
      </c>
      <c r="I1577" s="2"/>
      <c r="J1577" s="2">
        <f t="shared" si="631"/>
        <v>0.26144010767160164</v>
      </c>
      <c r="K1577" s="2">
        <f t="shared" si="632"/>
        <v>0.66285329744279942</v>
      </c>
      <c r="L1577" s="2">
        <f t="shared" si="633"/>
        <v>0</v>
      </c>
      <c r="M1577" s="2">
        <f t="shared" si="634"/>
        <v>7.5706594885598943E-2</v>
      </c>
      <c r="N1577" s="1">
        <v>777</v>
      </c>
      <c r="O1577" s="1">
        <v>1970</v>
      </c>
      <c r="R1577" s="1">
        <v>214</v>
      </c>
      <c r="AA1577" s="1">
        <v>11</v>
      </c>
      <c r="AG1577" s="7">
        <f>IF(Q1577&gt;0,RANK(Q1577,(N1577:P1577,Q1577:AE1577)),0)</f>
        <v>0</v>
      </c>
      <c r="AH1577" s="7">
        <f>IF(R1577&gt;0,RANK(R1577,(N1577:P1577,Q1577:AE1577)),0)</f>
        <v>3</v>
      </c>
      <c r="AI1577" s="7">
        <f>IF(T1577&gt;0,RANK(T1577,(N1577:P1577,Q1577:AE1577)),0)</f>
        <v>0</v>
      </c>
      <c r="AJ1577" s="7">
        <f>IF(S1577&gt;0,RANK(S1577,(N1577:P1577,Q1577:AE1577)),0)</f>
        <v>0</v>
      </c>
      <c r="AK1577" s="2">
        <f t="shared" si="635"/>
        <v>0</v>
      </c>
      <c r="AL1577" s="2">
        <f t="shared" si="636"/>
        <v>7.2005383580080753E-2</v>
      </c>
      <c r="AM1577" s="2">
        <f t="shared" si="637"/>
        <v>0</v>
      </c>
      <c r="AN1577" s="2">
        <f t="shared" si="638"/>
        <v>0</v>
      </c>
      <c r="AP1577" t="s">
        <v>2454</v>
      </c>
      <c r="AQ1577" t="s">
        <v>651</v>
      </c>
      <c r="AR1577">
        <v>2</v>
      </c>
      <c r="AT1577" s="104">
        <v>41</v>
      </c>
      <c r="AU1577" s="102">
        <v>25</v>
      </c>
      <c r="AV1577" s="108">
        <f t="shared" si="639"/>
        <v>41025</v>
      </c>
      <c r="AX1577" s="7" t="s">
        <v>538</v>
      </c>
    </row>
    <row r="1578" spans="1:50" hidden="1" outlineLevel="1">
      <c r="A1578" t="s">
        <v>1076</v>
      </c>
      <c r="B1578" t="s">
        <v>651</v>
      </c>
      <c r="C1578" s="1">
        <f t="shared" si="629"/>
        <v>6963</v>
      </c>
      <c r="D1578" s="7">
        <f>RANK(N1578,(N1578:P1578,Q1578:AE1578))</f>
        <v>1</v>
      </c>
      <c r="E1578" s="7">
        <f>RANK(O1578,(N1578:P1578,Q1578:AE1578))</f>
        <v>2</v>
      </c>
      <c r="F1578" s="7">
        <f>IF(P1578&gt;0,RANK(P1578,(N1578:P1578,Q1578:AE1578)),0)</f>
        <v>0</v>
      </c>
      <c r="G1578" s="1">
        <f t="shared" si="630"/>
        <v>642</v>
      </c>
      <c r="H1578" s="2">
        <f t="shared" si="640"/>
        <v>9.2201637225333907E-2</v>
      </c>
      <c r="I1578" s="2"/>
      <c r="J1578" s="2">
        <f t="shared" si="631"/>
        <v>0.52534826942409885</v>
      </c>
      <c r="K1578" s="2">
        <f t="shared" si="632"/>
        <v>0.43314663219876492</v>
      </c>
      <c r="L1578" s="2">
        <f t="shared" si="633"/>
        <v>0</v>
      </c>
      <c r="M1578" s="2">
        <f t="shared" si="634"/>
        <v>4.1505098377136229E-2</v>
      </c>
      <c r="N1578" s="1">
        <v>3658</v>
      </c>
      <c r="O1578" s="1">
        <v>3016</v>
      </c>
      <c r="R1578" s="1">
        <v>276</v>
      </c>
      <c r="AA1578" s="1">
        <v>13</v>
      </c>
      <c r="AG1578" s="7">
        <f>IF(Q1578&gt;0,RANK(Q1578,(N1578:P1578,Q1578:AE1578)),0)</f>
        <v>0</v>
      </c>
      <c r="AH1578" s="7">
        <f>IF(R1578&gt;0,RANK(R1578,(N1578:P1578,Q1578:AE1578)),0)</f>
        <v>3</v>
      </c>
      <c r="AI1578" s="7">
        <f>IF(T1578&gt;0,RANK(T1578,(N1578:P1578,Q1578:AE1578)),0)</f>
        <v>0</v>
      </c>
      <c r="AJ1578" s="7">
        <f>IF(S1578&gt;0,RANK(S1578,(N1578:P1578,Q1578:AE1578)),0)</f>
        <v>0</v>
      </c>
      <c r="AK1578" s="2">
        <f t="shared" si="635"/>
        <v>0</v>
      </c>
      <c r="AL1578" s="2">
        <f t="shared" si="636"/>
        <v>3.9638087031451961E-2</v>
      </c>
      <c r="AM1578" s="2">
        <f t="shared" si="637"/>
        <v>0</v>
      </c>
      <c r="AN1578" s="2">
        <f t="shared" si="638"/>
        <v>0</v>
      </c>
      <c r="AP1578" t="s">
        <v>1076</v>
      </c>
      <c r="AQ1578" t="s">
        <v>651</v>
      </c>
      <c r="AR1578">
        <v>2</v>
      </c>
      <c r="AT1578" s="104">
        <v>41</v>
      </c>
      <c r="AU1578" s="102">
        <v>27</v>
      </c>
      <c r="AV1578" s="108">
        <f t="shared" si="639"/>
        <v>41027</v>
      </c>
      <c r="AX1578" s="7" t="s">
        <v>538</v>
      </c>
    </row>
    <row r="1579" spans="1:50" hidden="1" outlineLevel="1">
      <c r="A1579" t="s">
        <v>868</v>
      </c>
      <c r="B1579" t="s">
        <v>651</v>
      </c>
      <c r="C1579" s="1">
        <f t="shared" si="629"/>
        <v>71218</v>
      </c>
      <c r="D1579" s="7">
        <f>RANK(N1579,(N1579:P1579,Q1579:AE1579))</f>
        <v>2</v>
      </c>
      <c r="E1579" s="7">
        <f>RANK(O1579,(N1579:P1579,Q1579:AE1579))</f>
        <v>1</v>
      </c>
      <c r="F1579" s="7">
        <f>IF(P1579&gt;0,RANK(P1579,(N1579:P1579,Q1579:AE1579)),0)</f>
        <v>0</v>
      </c>
      <c r="G1579" s="1">
        <f t="shared" si="630"/>
        <v>3982</v>
      </c>
      <c r="H1579" s="2">
        <f t="shared" si="640"/>
        <v>5.5912831025864244E-2</v>
      </c>
      <c r="I1579" s="2"/>
      <c r="J1579" s="2">
        <f t="shared" si="631"/>
        <v>0.44721839984273637</v>
      </c>
      <c r="K1579" s="2">
        <f t="shared" si="632"/>
        <v>0.50313123086860068</v>
      </c>
      <c r="L1579" s="2">
        <f t="shared" si="633"/>
        <v>0</v>
      </c>
      <c r="M1579" s="2">
        <f t="shared" si="634"/>
        <v>4.9650369288662954E-2</v>
      </c>
      <c r="N1579" s="1">
        <v>31850</v>
      </c>
      <c r="O1579" s="1">
        <v>35832</v>
      </c>
      <c r="R1579" s="1">
        <v>3404</v>
      </c>
      <c r="AA1579" s="1">
        <v>132</v>
      </c>
      <c r="AG1579" s="7">
        <f>IF(Q1579&gt;0,RANK(Q1579,(N1579:P1579,Q1579:AE1579)),0)</f>
        <v>0</v>
      </c>
      <c r="AH1579" s="7">
        <f>IF(R1579&gt;0,RANK(R1579,(N1579:P1579,Q1579:AE1579)),0)</f>
        <v>3</v>
      </c>
      <c r="AI1579" s="7">
        <f>IF(T1579&gt;0,RANK(T1579,(N1579:P1579,Q1579:AE1579)),0)</f>
        <v>0</v>
      </c>
      <c r="AJ1579" s="7">
        <f>IF(S1579&gt;0,RANK(S1579,(N1579:P1579,Q1579:AE1579)),0)</f>
        <v>0</v>
      </c>
      <c r="AK1579" s="2">
        <f t="shared" si="635"/>
        <v>0</v>
      </c>
      <c r="AL1579" s="2">
        <f t="shared" si="636"/>
        <v>4.7796905276755876E-2</v>
      </c>
      <c r="AM1579" s="2">
        <f t="shared" si="637"/>
        <v>0</v>
      </c>
      <c r="AN1579" s="2">
        <f t="shared" si="638"/>
        <v>0</v>
      </c>
      <c r="AP1579" t="s">
        <v>868</v>
      </c>
      <c r="AQ1579" t="s">
        <v>651</v>
      </c>
      <c r="AR1579">
        <v>2</v>
      </c>
      <c r="AT1579" s="104">
        <v>41</v>
      </c>
      <c r="AU1579" s="102">
        <v>29</v>
      </c>
      <c r="AV1579" s="108">
        <f t="shared" si="639"/>
        <v>41029</v>
      </c>
      <c r="AX1579" s="7" t="s">
        <v>538</v>
      </c>
    </row>
    <row r="1580" spans="1:50" hidden="1" outlineLevel="1">
      <c r="A1580" t="s">
        <v>588</v>
      </c>
      <c r="B1580" t="s">
        <v>651</v>
      </c>
      <c r="C1580" s="1">
        <f t="shared" si="629"/>
        <v>5906</v>
      </c>
      <c r="D1580" s="7">
        <f>RANK(N1580,(N1580:P1580,Q1580:AE1580))</f>
        <v>2</v>
      </c>
      <c r="E1580" s="7">
        <f>RANK(O1580,(N1580:P1580,Q1580:AE1580))</f>
        <v>1</v>
      </c>
      <c r="F1580" s="7">
        <f>IF(P1580&gt;0,RANK(P1580,(N1580:P1580,Q1580:AE1580)),0)</f>
        <v>0</v>
      </c>
      <c r="G1580" s="1">
        <f t="shared" si="630"/>
        <v>636</v>
      </c>
      <c r="H1580" s="2">
        <f t="shared" si="640"/>
        <v>0.10768709786657636</v>
      </c>
      <c r="I1580" s="2"/>
      <c r="J1580" s="2">
        <f t="shared" si="631"/>
        <v>0.41652556721977652</v>
      </c>
      <c r="K1580" s="2">
        <f t="shared" si="632"/>
        <v>0.52421266508635289</v>
      </c>
      <c r="L1580" s="2">
        <f t="shared" si="633"/>
        <v>0</v>
      </c>
      <c r="M1580" s="2">
        <f t="shared" si="634"/>
        <v>5.9261767693870593E-2</v>
      </c>
      <c r="N1580" s="1">
        <v>2460</v>
      </c>
      <c r="O1580" s="1">
        <v>3096</v>
      </c>
      <c r="R1580" s="1">
        <v>327</v>
      </c>
      <c r="AA1580" s="1">
        <v>23</v>
      </c>
      <c r="AG1580" s="7">
        <f>IF(Q1580&gt;0,RANK(Q1580,(N1580:P1580,Q1580:AE1580)),0)</f>
        <v>0</v>
      </c>
      <c r="AH1580" s="7">
        <f>IF(R1580&gt;0,RANK(R1580,(N1580:P1580,Q1580:AE1580)),0)</f>
        <v>3</v>
      </c>
      <c r="AI1580" s="7">
        <f>IF(T1580&gt;0,RANK(T1580,(N1580:P1580,Q1580:AE1580)),0)</f>
        <v>0</v>
      </c>
      <c r="AJ1580" s="7">
        <f>IF(S1580&gt;0,RANK(S1580,(N1580:P1580,Q1580:AE1580)),0)</f>
        <v>0</v>
      </c>
      <c r="AK1580" s="2">
        <f t="shared" si="635"/>
        <v>0</v>
      </c>
      <c r="AL1580" s="2">
        <f t="shared" si="636"/>
        <v>5.5367422959701998E-2</v>
      </c>
      <c r="AM1580" s="2">
        <f t="shared" si="637"/>
        <v>0</v>
      </c>
      <c r="AN1580" s="2">
        <f t="shared" si="638"/>
        <v>0</v>
      </c>
      <c r="AP1580" t="s">
        <v>588</v>
      </c>
      <c r="AQ1580" t="s">
        <v>651</v>
      </c>
      <c r="AR1580">
        <v>2</v>
      </c>
      <c r="AT1580" s="104">
        <v>41</v>
      </c>
      <c r="AU1580" s="102">
        <v>31</v>
      </c>
      <c r="AV1580" s="108">
        <f t="shared" si="639"/>
        <v>41031</v>
      </c>
      <c r="AX1580" s="7" t="s">
        <v>538</v>
      </c>
    </row>
    <row r="1581" spans="1:50" hidden="1" outlineLevel="1">
      <c r="A1581" t="s">
        <v>1956</v>
      </c>
      <c r="B1581" t="s">
        <v>651</v>
      </c>
      <c r="C1581" s="1">
        <f t="shared" si="629"/>
        <v>29711</v>
      </c>
      <c r="D1581" s="7">
        <f>RANK(N1581,(N1581:P1581,Q1581:AE1581))</f>
        <v>2</v>
      </c>
      <c r="E1581" s="7">
        <f>RANK(O1581,(N1581:P1581,Q1581:AE1581))</f>
        <v>1</v>
      </c>
      <c r="F1581" s="7">
        <f>IF(P1581&gt;0,RANK(P1581,(N1581:P1581,Q1581:AE1581)),0)</f>
        <v>0</v>
      </c>
      <c r="G1581" s="1">
        <f t="shared" si="630"/>
        <v>7000</v>
      </c>
      <c r="H1581" s="2">
        <f t="shared" si="640"/>
        <v>0.23560297532900273</v>
      </c>
      <c r="I1581" s="2"/>
      <c r="J1581" s="2">
        <f t="shared" si="631"/>
        <v>0.35212547541314665</v>
      </c>
      <c r="K1581" s="2">
        <f t="shared" si="632"/>
        <v>0.58772845074214941</v>
      </c>
      <c r="L1581" s="2">
        <f t="shared" si="633"/>
        <v>0</v>
      </c>
      <c r="M1581" s="2">
        <f t="shared" si="634"/>
        <v>6.014607384470394E-2</v>
      </c>
      <c r="N1581" s="1">
        <v>10462</v>
      </c>
      <c r="O1581" s="1">
        <v>17462</v>
      </c>
      <c r="R1581" s="1">
        <v>1720</v>
      </c>
      <c r="AA1581" s="1">
        <v>67</v>
      </c>
      <c r="AG1581" s="7">
        <f>IF(Q1581&gt;0,RANK(Q1581,(N1581:P1581,Q1581:AE1581)),0)</f>
        <v>0</v>
      </c>
      <c r="AH1581" s="7">
        <f>IF(R1581&gt;0,RANK(R1581,(N1581:P1581,Q1581:AE1581)),0)</f>
        <v>3</v>
      </c>
      <c r="AI1581" s="7">
        <f>IF(T1581&gt;0,RANK(T1581,(N1581:P1581,Q1581:AE1581)),0)</f>
        <v>0</v>
      </c>
      <c r="AJ1581" s="7">
        <f>IF(S1581&gt;0,RANK(S1581,(N1581:P1581,Q1581:AE1581)),0)</f>
        <v>0</v>
      </c>
      <c r="AK1581" s="2">
        <f t="shared" si="635"/>
        <v>0</v>
      </c>
      <c r="AL1581" s="2">
        <f t="shared" si="636"/>
        <v>5.7891016795126385E-2</v>
      </c>
      <c r="AM1581" s="2">
        <f t="shared" si="637"/>
        <v>0</v>
      </c>
      <c r="AN1581" s="2">
        <f t="shared" si="638"/>
        <v>0</v>
      </c>
      <c r="AP1581" t="s">
        <v>1956</v>
      </c>
      <c r="AQ1581" t="s">
        <v>651</v>
      </c>
      <c r="AT1581" s="104">
        <v>41</v>
      </c>
      <c r="AU1581" s="102">
        <v>33</v>
      </c>
      <c r="AV1581" s="108">
        <f t="shared" si="639"/>
        <v>41033</v>
      </c>
      <c r="AX1581" s="7" t="s">
        <v>538</v>
      </c>
    </row>
    <row r="1582" spans="1:50" hidden="1" outlineLevel="1">
      <c r="A1582" t="s">
        <v>2261</v>
      </c>
      <c r="B1582" t="s">
        <v>651</v>
      </c>
      <c r="C1582" s="1">
        <f t="shared" si="629"/>
        <v>21524</v>
      </c>
      <c r="D1582" s="7">
        <f>RANK(N1582,(N1582:P1582,Q1582:AE1582))</f>
        <v>2</v>
      </c>
      <c r="E1582" s="7">
        <f>RANK(O1582,(N1582:P1582,Q1582:AE1582))</f>
        <v>1</v>
      </c>
      <c r="F1582" s="7">
        <f>IF(P1582&gt;0,RANK(P1582,(N1582:P1582,Q1582:AE1582)),0)</f>
        <v>0</v>
      </c>
      <c r="G1582" s="1">
        <f t="shared" si="630"/>
        <v>8766</v>
      </c>
      <c r="H1582" s="2">
        <f t="shared" si="640"/>
        <v>0.40726630737781083</v>
      </c>
      <c r="I1582" s="2"/>
      <c r="J1582" s="2">
        <f t="shared" si="631"/>
        <v>0.27230068760453446</v>
      </c>
      <c r="K1582" s="2">
        <f t="shared" si="632"/>
        <v>0.6795669949823453</v>
      </c>
      <c r="L1582" s="2">
        <f t="shared" si="633"/>
        <v>0</v>
      </c>
      <c r="M1582" s="2">
        <f t="shared" si="634"/>
        <v>4.8132317413120296E-2</v>
      </c>
      <c r="N1582" s="1">
        <v>5861</v>
      </c>
      <c r="O1582" s="1">
        <v>14627</v>
      </c>
      <c r="R1582" s="1">
        <v>986</v>
      </c>
      <c r="AA1582" s="1">
        <v>50</v>
      </c>
      <c r="AG1582" s="7">
        <f>IF(Q1582&gt;0,RANK(Q1582,(N1582:P1582,Q1582:AE1582)),0)</f>
        <v>0</v>
      </c>
      <c r="AH1582" s="7">
        <f>IF(R1582&gt;0,RANK(R1582,(N1582:P1582,Q1582:AE1582)),0)</f>
        <v>3</v>
      </c>
      <c r="AI1582" s="7">
        <f>IF(T1582&gt;0,RANK(T1582,(N1582:P1582,Q1582:AE1582)),0)</f>
        <v>0</v>
      </c>
      <c r="AJ1582" s="7">
        <f>IF(S1582&gt;0,RANK(S1582,(N1582:P1582,Q1582:AE1582)),0)</f>
        <v>0</v>
      </c>
      <c r="AK1582" s="2">
        <f t="shared" si="635"/>
        <v>0</v>
      </c>
      <c r="AL1582" s="2">
        <f t="shared" si="636"/>
        <v>4.5809329120981228E-2</v>
      </c>
      <c r="AM1582" s="2">
        <f t="shared" si="637"/>
        <v>0</v>
      </c>
      <c r="AN1582" s="2">
        <f t="shared" si="638"/>
        <v>0</v>
      </c>
      <c r="AP1582" t="s">
        <v>2261</v>
      </c>
      <c r="AQ1582" t="s">
        <v>651</v>
      </c>
      <c r="AR1582">
        <v>2</v>
      </c>
      <c r="AT1582" s="104">
        <v>41</v>
      </c>
      <c r="AU1582" s="102">
        <v>35</v>
      </c>
      <c r="AV1582" s="108">
        <f t="shared" si="639"/>
        <v>41035</v>
      </c>
      <c r="AX1582" s="7" t="s">
        <v>538</v>
      </c>
    </row>
    <row r="1583" spans="1:50" hidden="1" outlineLevel="1">
      <c r="A1583" t="s">
        <v>1665</v>
      </c>
      <c r="B1583" t="s">
        <v>651</v>
      </c>
      <c r="C1583" s="1">
        <f t="shared" si="629"/>
        <v>3093</v>
      </c>
      <c r="D1583" s="7">
        <f>RANK(N1583,(N1583:P1583,Q1583:AE1583))</f>
        <v>2</v>
      </c>
      <c r="E1583" s="7">
        <f>RANK(O1583,(N1583:P1583,Q1583:AE1583))</f>
        <v>1</v>
      </c>
      <c r="F1583" s="7">
        <f>IF(P1583&gt;0,RANK(P1583,(N1583:P1583,Q1583:AE1583)),0)</f>
        <v>0</v>
      </c>
      <c r="G1583" s="1">
        <f t="shared" si="630"/>
        <v>1434</v>
      </c>
      <c r="H1583" s="2">
        <f t="shared" si="640"/>
        <v>0.46362754607177498</v>
      </c>
      <c r="I1583" s="2"/>
      <c r="J1583" s="2">
        <f t="shared" si="631"/>
        <v>0.24830261881668284</v>
      </c>
      <c r="K1583" s="2">
        <f t="shared" si="632"/>
        <v>0.71193016488845784</v>
      </c>
      <c r="L1583" s="2">
        <f t="shared" si="633"/>
        <v>0</v>
      </c>
      <c r="M1583" s="2">
        <f t="shared" si="634"/>
        <v>3.9767216294859353E-2</v>
      </c>
      <c r="N1583" s="1">
        <v>768</v>
      </c>
      <c r="O1583" s="1">
        <v>2202</v>
      </c>
      <c r="R1583" s="1">
        <v>111</v>
      </c>
      <c r="AA1583" s="1">
        <v>12</v>
      </c>
      <c r="AG1583" s="7">
        <f>IF(Q1583&gt;0,RANK(Q1583,(N1583:P1583,Q1583:AE1583)),0)</f>
        <v>0</v>
      </c>
      <c r="AH1583" s="7">
        <f>IF(R1583&gt;0,RANK(R1583,(N1583:P1583,Q1583:AE1583)),0)</f>
        <v>3</v>
      </c>
      <c r="AI1583" s="7">
        <f>IF(T1583&gt;0,RANK(T1583,(N1583:P1583,Q1583:AE1583)),0)</f>
        <v>0</v>
      </c>
      <c r="AJ1583" s="7">
        <f>IF(S1583&gt;0,RANK(S1583,(N1583:P1583,Q1583:AE1583)),0)</f>
        <v>0</v>
      </c>
      <c r="AK1583" s="2">
        <f t="shared" si="635"/>
        <v>0</v>
      </c>
      <c r="AL1583" s="2">
        <f t="shared" si="636"/>
        <v>3.5887487875848688E-2</v>
      </c>
      <c r="AM1583" s="2">
        <f t="shared" si="637"/>
        <v>0</v>
      </c>
      <c r="AN1583" s="2">
        <f t="shared" si="638"/>
        <v>0</v>
      </c>
      <c r="AP1583" t="s">
        <v>1665</v>
      </c>
      <c r="AQ1583" t="s">
        <v>651</v>
      </c>
      <c r="AR1583">
        <v>2</v>
      </c>
      <c r="AT1583" s="104">
        <v>41</v>
      </c>
      <c r="AU1583" s="102">
        <v>37</v>
      </c>
      <c r="AV1583" s="108">
        <f t="shared" si="639"/>
        <v>41037</v>
      </c>
      <c r="AX1583" s="7" t="s">
        <v>538</v>
      </c>
    </row>
    <row r="1584" spans="1:50" hidden="1" outlineLevel="1">
      <c r="A1584" t="s">
        <v>105</v>
      </c>
      <c r="B1584" t="s">
        <v>651</v>
      </c>
      <c r="C1584" s="1">
        <f t="shared" si="629"/>
        <v>121679</v>
      </c>
      <c r="D1584" s="7">
        <f>RANK(N1584,(N1584:P1584,Q1584:AE1584))</f>
        <v>1</v>
      </c>
      <c r="E1584" s="7">
        <f>RANK(O1584,(N1584:P1584,Q1584:AE1584))</f>
        <v>2</v>
      </c>
      <c r="F1584" s="7">
        <f>IF(P1584&gt;0,RANK(P1584,(N1584:P1584,Q1584:AE1584)),0)</f>
        <v>0</v>
      </c>
      <c r="G1584" s="1">
        <f t="shared" si="630"/>
        <v>22362</v>
      </c>
      <c r="H1584" s="2">
        <f t="shared" si="640"/>
        <v>0.18377863065935782</v>
      </c>
      <c r="I1584" s="2"/>
      <c r="J1584" s="2">
        <f t="shared" si="631"/>
        <v>0.568882058531053</v>
      </c>
      <c r="K1584" s="2">
        <f t="shared" si="632"/>
        <v>0.38510342787169521</v>
      </c>
      <c r="L1584" s="2">
        <f t="shared" si="633"/>
        <v>0</v>
      </c>
      <c r="M1584" s="2">
        <f t="shared" si="634"/>
        <v>4.6014513597251783E-2</v>
      </c>
      <c r="N1584" s="1">
        <v>69221</v>
      </c>
      <c r="O1584" s="1">
        <v>46859</v>
      </c>
      <c r="R1584" s="1">
        <v>5491</v>
      </c>
      <c r="AA1584" s="1">
        <v>108</v>
      </c>
      <c r="AG1584" s="7">
        <f>IF(Q1584&gt;0,RANK(Q1584,(N1584:P1584,Q1584:AE1584)),0)</f>
        <v>0</v>
      </c>
      <c r="AH1584" s="7">
        <f>IF(R1584&gt;0,RANK(R1584,(N1584:P1584,Q1584:AE1584)),0)</f>
        <v>3</v>
      </c>
      <c r="AI1584" s="7">
        <f>IF(T1584&gt;0,RANK(T1584,(N1584:P1584,Q1584:AE1584)),0)</f>
        <v>0</v>
      </c>
      <c r="AJ1584" s="7">
        <f>IF(S1584&gt;0,RANK(S1584,(N1584:P1584,Q1584:AE1584)),0)</f>
        <v>0</v>
      </c>
      <c r="AK1584" s="2">
        <f t="shared" si="635"/>
        <v>0</v>
      </c>
      <c r="AL1584" s="2">
        <f t="shared" si="636"/>
        <v>4.5126932338365698E-2</v>
      </c>
      <c r="AM1584" s="2">
        <f t="shared" si="637"/>
        <v>0</v>
      </c>
      <c r="AN1584" s="2">
        <f t="shared" si="638"/>
        <v>0</v>
      </c>
      <c r="AP1584" t="s">
        <v>105</v>
      </c>
      <c r="AQ1584" t="s">
        <v>651</v>
      </c>
      <c r="AR1584">
        <v>4</v>
      </c>
      <c r="AT1584" s="104">
        <v>41</v>
      </c>
      <c r="AU1584" s="102">
        <v>39</v>
      </c>
      <c r="AV1584" s="108">
        <f t="shared" si="639"/>
        <v>41039</v>
      </c>
      <c r="AX1584" s="7" t="s">
        <v>538</v>
      </c>
    </row>
    <row r="1585" spans="1:50" hidden="1" outlineLevel="1">
      <c r="A1585" t="s">
        <v>1988</v>
      </c>
      <c r="B1585" t="s">
        <v>651</v>
      </c>
      <c r="C1585" s="1">
        <f t="shared" si="629"/>
        <v>18084</v>
      </c>
      <c r="D1585" s="7">
        <f>RANK(N1585,(N1585:P1585,Q1585:AE1585))</f>
        <v>1</v>
      </c>
      <c r="E1585" s="7">
        <f>RANK(O1585,(N1585:P1585,Q1585:AE1585))</f>
        <v>2</v>
      </c>
      <c r="F1585" s="7">
        <f>IF(P1585&gt;0,RANK(P1585,(N1585:P1585,Q1585:AE1585)),0)</f>
        <v>0</v>
      </c>
      <c r="G1585" s="1">
        <f t="shared" si="630"/>
        <v>2285</v>
      </c>
      <c r="H1585" s="2">
        <f t="shared" si="640"/>
        <v>0.12635478876354789</v>
      </c>
      <c r="I1585" s="2"/>
      <c r="J1585" s="2">
        <f t="shared" si="631"/>
        <v>0.53096660030966603</v>
      </c>
      <c r="K1585" s="2">
        <f t="shared" si="632"/>
        <v>0.40461181154611814</v>
      </c>
      <c r="L1585" s="2">
        <f t="shared" si="633"/>
        <v>0</v>
      </c>
      <c r="M1585" s="2">
        <f t="shared" si="634"/>
        <v>6.4421588144215836E-2</v>
      </c>
      <c r="N1585" s="1">
        <v>9602</v>
      </c>
      <c r="O1585" s="1">
        <v>7317</v>
      </c>
      <c r="R1585" s="1">
        <v>1113</v>
      </c>
      <c r="AA1585" s="1">
        <v>52</v>
      </c>
      <c r="AG1585" s="7">
        <f>IF(Q1585&gt;0,RANK(Q1585,(N1585:P1585,Q1585:AE1585)),0)</f>
        <v>0</v>
      </c>
      <c r="AH1585" s="7">
        <f>IF(R1585&gt;0,RANK(R1585,(N1585:P1585,Q1585:AE1585)),0)</f>
        <v>3</v>
      </c>
      <c r="AI1585" s="7">
        <f>IF(T1585&gt;0,RANK(T1585,(N1585:P1585,Q1585:AE1585)),0)</f>
        <v>0</v>
      </c>
      <c r="AJ1585" s="7">
        <f>IF(S1585&gt;0,RANK(S1585,(N1585:P1585,Q1585:AE1585)),0)</f>
        <v>0</v>
      </c>
      <c r="AK1585" s="2">
        <f t="shared" si="635"/>
        <v>0</v>
      </c>
      <c r="AL1585" s="2">
        <f t="shared" si="636"/>
        <v>6.1546118115461179E-2</v>
      </c>
      <c r="AM1585" s="2">
        <f t="shared" si="637"/>
        <v>0</v>
      </c>
      <c r="AN1585" s="2">
        <f t="shared" si="638"/>
        <v>0</v>
      </c>
      <c r="AP1585" t="s">
        <v>1988</v>
      </c>
      <c r="AQ1585" t="s">
        <v>651</v>
      </c>
      <c r="AR1585">
        <v>5</v>
      </c>
      <c r="AT1585" s="104">
        <v>41</v>
      </c>
      <c r="AU1585" s="102">
        <v>41</v>
      </c>
      <c r="AV1585" s="108">
        <f t="shared" si="639"/>
        <v>41041</v>
      </c>
      <c r="AX1585" s="7" t="s">
        <v>538</v>
      </c>
    </row>
    <row r="1586" spans="1:50" hidden="1" outlineLevel="1">
      <c r="A1586" t="s">
        <v>1925</v>
      </c>
      <c r="B1586" t="s">
        <v>651</v>
      </c>
      <c r="C1586" s="1">
        <f t="shared" si="629"/>
        <v>36369</v>
      </c>
      <c r="D1586" s="7">
        <f>RANK(N1586,(N1586:P1586,Q1586:AE1586))</f>
        <v>2</v>
      </c>
      <c r="E1586" s="7">
        <f>RANK(O1586,(N1586:P1586,Q1586:AE1586))</f>
        <v>1</v>
      </c>
      <c r="F1586" s="7">
        <f>IF(P1586&gt;0,RANK(P1586,(N1586:P1586,Q1586:AE1586)),0)</f>
        <v>0</v>
      </c>
      <c r="G1586" s="1">
        <f t="shared" si="630"/>
        <v>6445</v>
      </c>
      <c r="H1586" s="2">
        <f t="shared" si="640"/>
        <v>0.17721136132420467</v>
      </c>
      <c r="I1586" s="2"/>
      <c r="J1586" s="2">
        <f t="shared" si="631"/>
        <v>0.38425582226621574</v>
      </c>
      <c r="K1586" s="2">
        <f t="shared" si="632"/>
        <v>0.56146718359042036</v>
      </c>
      <c r="L1586" s="2">
        <f t="shared" si="633"/>
        <v>0</v>
      </c>
      <c r="M1586" s="2">
        <f t="shared" si="634"/>
        <v>5.4276994143363844E-2</v>
      </c>
      <c r="N1586" s="1">
        <v>13975</v>
      </c>
      <c r="O1586" s="1">
        <v>20420</v>
      </c>
      <c r="R1586" s="1">
        <v>1891</v>
      </c>
      <c r="AA1586" s="1">
        <v>83</v>
      </c>
      <c r="AG1586" s="7">
        <f>IF(Q1586&gt;0,RANK(Q1586,(N1586:P1586,Q1586:AE1586)),0)</f>
        <v>0</v>
      </c>
      <c r="AH1586" s="7">
        <f>IF(R1586&gt;0,RANK(R1586,(N1586:P1586,Q1586:AE1586)),0)</f>
        <v>3</v>
      </c>
      <c r="AI1586" s="7">
        <f>IF(T1586&gt;0,RANK(T1586,(N1586:P1586,Q1586:AE1586)),0)</f>
        <v>0</v>
      </c>
      <c r="AJ1586" s="7">
        <f>IF(S1586&gt;0,RANK(S1586,(N1586:P1586,Q1586:AE1586)),0)</f>
        <v>0</v>
      </c>
      <c r="AK1586" s="2">
        <f t="shared" si="635"/>
        <v>0</v>
      </c>
      <c r="AL1586" s="2">
        <f t="shared" si="636"/>
        <v>5.1994830762462536E-2</v>
      </c>
      <c r="AM1586" s="2">
        <f t="shared" si="637"/>
        <v>0</v>
      </c>
      <c r="AN1586" s="2">
        <f t="shared" si="638"/>
        <v>0</v>
      </c>
      <c r="AP1586" t="s">
        <v>1925</v>
      </c>
      <c r="AQ1586" t="s">
        <v>651</v>
      </c>
      <c r="AR1586">
        <v>4</v>
      </c>
      <c r="AT1586" s="104">
        <v>41</v>
      </c>
      <c r="AU1586" s="102">
        <v>43</v>
      </c>
      <c r="AV1586" s="108">
        <f t="shared" si="639"/>
        <v>41043</v>
      </c>
      <c r="AX1586" s="7" t="s">
        <v>538</v>
      </c>
    </row>
    <row r="1587" spans="1:50" hidden="1" outlineLevel="1">
      <c r="A1587" t="s">
        <v>1667</v>
      </c>
      <c r="B1587" t="s">
        <v>651</v>
      </c>
      <c r="C1587" s="1">
        <f t="shared" si="629"/>
        <v>8109</v>
      </c>
      <c r="D1587" s="7">
        <f>RANK(N1587,(N1587:P1587,Q1587:AE1587))</f>
        <v>2</v>
      </c>
      <c r="E1587" s="7">
        <f>RANK(O1587,(N1587:P1587,Q1587:AE1587))</f>
        <v>1</v>
      </c>
      <c r="F1587" s="7">
        <f>IF(P1587&gt;0,RANK(P1587,(N1587:P1587,Q1587:AE1587)),0)</f>
        <v>0</v>
      </c>
      <c r="G1587" s="1">
        <f t="shared" si="630"/>
        <v>3230</v>
      </c>
      <c r="H1587" s="2">
        <f t="shared" si="640"/>
        <v>0.39832285115303984</v>
      </c>
      <c r="I1587" s="2"/>
      <c r="J1587" s="2">
        <f t="shared" si="631"/>
        <v>0.28881489702799357</v>
      </c>
      <c r="K1587" s="2">
        <f t="shared" si="632"/>
        <v>0.68713774818103346</v>
      </c>
      <c r="L1587" s="2">
        <f t="shared" si="633"/>
        <v>0</v>
      </c>
      <c r="M1587" s="2">
        <f t="shared" si="634"/>
        <v>2.4047354790972975E-2</v>
      </c>
      <c r="N1587" s="1">
        <v>2342</v>
      </c>
      <c r="O1587" s="1">
        <v>5572</v>
      </c>
      <c r="R1587" s="1">
        <v>189</v>
      </c>
      <c r="AA1587" s="1">
        <v>6</v>
      </c>
      <c r="AG1587" s="7">
        <f>IF(Q1587&gt;0,RANK(Q1587,(N1587:P1587,Q1587:AE1587)),0)</f>
        <v>0</v>
      </c>
      <c r="AH1587" s="7">
        <f>IF(R1587&gt;0,RANK(R1587,(N1587:P1587,Q1587:AE1587)),0)</f>
        <v>3</v>
      </c>
      <c r="AI1587" s="7">
        <f>IF(T1587&gt;0,RANK(T1587,(N1587:P1587,Q1587:AE1587)),0)</f>
        <v>0</v>
      </c>
      <c r="AJ1587" s="7">
        <f>IF(S1587&gt;0,RANK(S1587,(N1587:P1587,Q1587:AE1587)),0)</f>
        <v>0</v>
      </c>
      <c r="AK1587" s="2">
        <f t="shared" si="635"/>
        <v>0</v>
      </c>
      <c r="AL1587" s="2">
        <f t="shared" si="636"/>
        <v>2.3307436182019976E-2</v>
      </c>
      <c r="AM1587" s="2">
        <f t="shared" si="637"/>
        <v>0</v>
      </c>
      <c r="AN1587" s="2">
        <f t="shared" si="638"/>
        <v>0</v>
      </c>
      <c r="AP1587" t="s">
        <v>1667</v>
      </c>
      <c r="AQ1587" t="s">
        <v>651</v>
      </c>
      <c r="AR1587">
        <v>2</v>
      </c>
      <c r="AT1587" s="104">
        <v>41</v>
      </c>
      <c r="AU1587" s="102">
        <v>45</v>
      </c>
      <c r="AV1587" s="108">
        <f t="shared" si="639"/>
        <v>41045</v>
      </c>
      <c r="AX1587" s="7" t="s">
        <v>538</v>
      </c>
    </row>
    <row r="1588" spans="1:50" hidden="1" outlineLevel="1">
      <c r="A1588" t="s">
        <v>1710</v>
      </c>
      <c r="B1588" t="s">
        <v>651</v>
      </c>
      <c r="C1588" s="1">
        <f t="shared" si="629"/>
        <v>96013</v>
      </c>
      <c r="D1588" s="7">
        <f>RANK(N1588,(N1588:P1588,Q1588:AE1588))</f>
        <v>2</v>
      </c>
      <c r="E1588" s="7">
        <f>RANK(O1588,(N1588:P1588,Q1588:AE1588))</f>
        <v>1</v>
      </c>
      <c r="F1588" s="7">
        <f>IF(P1588&gt;0,RANK(P1588,(N1588:P1588,Q1588:AE1588)),0)</f>
        <v>0</v>
      </c>
      <c r="G1588" s="1">
        <f t="shared" si="630"/>
        <v>9039</v>
      </c>
      <c r="H1588" s="2">
        <f t="shared" si="640"/>
        <v>9.4143501400851967E-2</v>
      </c>
      <c r="I1588" s="2"/>
      <c r="J1588" s="2">
        <f t="shared" si="631"/>
        <v>0.43048337204336912</v>
      </c>
      <c r="K1588" s="2">
        <f t="shared" si="632"/>
        <v>0.5246268734442211</v>
      </c>
      <c r="L1588" s="2">
        <f t="shared" si="633"/>
        <v>0</v>
      </c>
      <c r="M1588" s="2">
        <f t="shared" si="634"/>
        <v>4.488975451240973E-2</v>
      </c>
      <c r="N1588" s="1">
        <v>41332</v>
      </c>
      <c r="O1588" s="1">
        <v>50371</v>
      </c>
      <c r="R1588" s="1">
        <v>3968</v>
      </c>
      <c r="AA1588" s="1">
        <v>342</v>
      </c>
      <c r="AG1588" s="7">
        <f>IF(Q1588&gt;0,RANK(Q1588,(N1588:P1588,Q1588:AE1588)),0)</f>
        <v>0</v>
      </c>
      <c r="AH1588" s="7">
        <f>IF(R1588&gt;0,RANK(R1588,(N1588:P1588,Q1588:AE1588)),0)</f>
        <v>3</v>
      </c>
      <c r="AI1588" s="7">
        <f>IF(T1588&gt;0,RANK(T1588,(N1588:P1588,Q1588:AE1588)),0)</f>
        <v>0</v>
      </c>
      <c r="AJ1588" s="7">
        <f>IF(S1588&gt;0,RANK(S1588,(N1588:P1588,Q1588:AE1588)),0)</f>
        <v>0</v>
      </c>
      <c r="AK1588" s="2">
        <f t="shared" si="635"/>
        <v>0</v>
      </c>
      <c r="AL1588" s="2">
        <f t="shared" si="636"/>
        <v>4.132773686896566E-2</v>
      </c>
      <c r="AM1588" s="2">
        <f t="shared" si="637"/>
        <v>0</v>
      </c>
      <c r="AN1588" s="2">
        <f t="shared" si="638"/>
        <v>0</v>
      </c>
      <c r="AP1588" t="s">
        <v>1710</v>
      </c>
      <c r="AQ1588" t="s">
        <v>651</v>
      </c>
      <c r="AR1588">
        <v>5</v>
      </c>
      <c r="AT1588" s="104">
        <v>41</v>
      </c>
      <c r="AU1588" s="102">
        <v>47</v>
      </c>
      <c r="AV1588" s="108">
        <f t="shared" si="639"/>
        <v>41047</v>
      </c>
      <c r="AX1588" s="7" t="s">
        <v>538</v>
      </c>
    </row>
    <row r="1589" spans="1:50" hidden="1" outlineLevel="1">
      <c r="A1589" t="s">
        <v>593</v>
      </c>
      <c r="B1589" t="s">
        <v>651</v>
      </c>
      <c r="C1589" s="1">
        <f t="shared" si="629"/>
        <v>2825</v>
      </c>
      <c r="D1589" s="7">
        <f>RANK(N1589,(N1589:P1589,Q1589:AE1589))</f>
        <v>2</v>
      </c>
      <c r="E1589" s="7">
        <f>RANK(O1589,(N1589:P1589,Q1589:AE1589))</f>
        <v>1</v>
      </c>
      <c r="F1589" s="7">
        <f>IF(P1589&gt;0,RANK(P1589,(N1589:P1589,Q1589:AE1589)),0)</f>
        <v>0</v>
      </c>
      <c r="G1589" s="1">
        <f t="shared" si="630"/>
        <v>716</v>
      </c>
      <c r="H1589" s="2">
        <f t="shared" si="640"/>
        <v>0.2534513274336283</v>
      </c>
      <c r="I1589" s="2"/>
      <c r="J1589" s="2">
        <f t="shared" si="631"/>
        <v>0.34867256637168142</v>
      </c>
      <c r="K1589" s="2">
        <f t="shared" si="632"/>
        <v>0.60212389380530973</v>
      </c>
      <c r="L1589" s="2">
        <f t="shared" si="633"/>
        <v>0</v>
      </c>
      <c r="M1589" s="2">
        <f t="shared" si="634"/>
        <v>4.9203539823008846E-2</v>
      </c>
      <c r="N1589" s="1">
        <v>985</v>
      </c>
      <c r="O1589" s="1">
        <v>1701</v>
      </c>
      <c r="R1589" s="1">
        <v>133</v>
      </c>
      <c r="AA1589" s="1">
        <v>6</v>
      </c>
      <c r="AG1589" s="7">
        <f>IF(Q1589&gt;0,RANK(Q1589,(N1589:P1589,Q1589:AE1589)),0)</f>
        <v>0</v>
      </c>
      <c r="AH1589" s="7">
        <f>IF(R1589&gt;0,RANK(R1589,(N1589:P1589,Q1589:AE1589)),0)</f>
        <v>3</v>
      </c>
      <c r="AI1589" s="7">
        <f>IF(T1589&gt;0,RANK(T1589,(N1589:P1589,Q1589:AE1589)),0)</f>
        <v>0</v>
      </c>
      <c r="AJ1589" s="7">
        <f>IF(S1589&gt;0,RANK(S1589,(N1589:P1589,Q1589:AE1589)),0)</f>
        <v>0</v>
      </c>
      <c r="AK1589" s="2">
        <f t="shared" si="635"/>
        <v>0</v>
      </c>
      <c r="AL1589" s="2">
        <f t="shared" si="636"/>
        <v>4.7079646017699116E-2</v>
      </c>
      <c r="AM1589" s="2">
        <f t="shared" si="637"/>
        <v>0</v>
      </c>
      <c r="AN1589" s="2">
        <f t="shared" si="638"/>
        <v>0</v>
      </c>
      <c r="AP1589" t="s">
        <v>593</v>
      </c>
      <c r="AQ1589" t="s">
        <v>651</v>
      </c>
      <c r="AR1589">
        <v>2</v>
      </c>
      <c r="AT1589" s="104">
        <v>41</v>
      </c>
      <c r="AU1589" s="102">
        <v>49</v>
      </c>
      <c r="AV1589" s="108">
        <f t="shared" si="639"/>
        <v>41049</v>
      </c>
      <c r="AX1589" s="7" t="s">
        <v>538</v>
      </c>
    </row>
    <row r="1590" spans="1:50" hidden="1" outlineLevel="1">
      <c r="A1590" t="s">
        <v>938</v>
      </c>
      <c r="B1590" t="s">
        <v>651</v>
      </c>
      <c r="C1590" s="1">
        <f t="shared" si="629"/>
        <v>241624</v>
      </c>
      <c r="D1590" s="7">
        <f>RANK(N1590,(N1590:P1590,Q1590:AE1590))</f>
        <v>1</v>
      </c>
      <c r="E1590" s="7">
        <f>RANK(O1590,(N1590:P1590,Q1590:AE1590))</f>
        <v>2</v>
      </c>
      <c r="F1590" s="7">
        <f>IF(P1590&gt;0,RANK(P1590,(N1590:P1590,Q1590:AE1590)),0)</f>
        <v>0</v>
      </c>
      <c r="G1590" s="1">
        <f t="shared" si="630"/>
        <v>88497</v>
      </c>
      <c r="H1590" s="2">
        <f t="shared" si="640"/>
        <v>0.36625914644240637</v>
      </c>
      <c r="I1590" s="2"/>
      <c r="J1590" s="2">
        <f t="shared" si="631"/>
        <v>0.65904876998973616</v>
      </c>
      <c r="K1590" s="2">
        <f t="shared" si="632"/>
        <v>0.29278962354732974</v>
      </c>
      <c r="L1590" s="2">
        <f t="shared" si="633"/>
        <v>0</v>
      </c>
      <c r="M1590" s="2">
        <f t="shared" si="634"/>
        <v>4.8161606462934103E-2</v>
      </c>
      <c r="N1590" s="1">
        <v>159242</v>
      </c>
      <c r="O1590" s="1">
        <v>70745</v>
      </c>
      <c r="R1590" s="1">
        <v>10658</v>
      </c>
      <c r="AA1590" s="1">
        <v>979</v>
      </c>
      <c r="AG1590" s="7">
        <f>IF(Q1590&gt;0,RANK(Q1590,(N1590:P1590,Q1590:AE1590)),0)</f>
        <v>0</v>
      </c>
      <c r="AH1590" s="7">
        <f>IF(R1590&gt;0,RANK(R1590,(N1590:P1590,Q1590:AE1590)),0)</f>
        <v>3</v>
      </c>
      <c r="AI1590" s="7">
        <f>IF(T1590&gt;0,RANK(T1590,(N1590:P1590,Q1590:AE1590)),0)</f>
        <v>0</v>
      </c>
      <c r="AJ1590" s="7">
        <f>IF(S1590&gt;0,RANK(S1590,(N1590:P1590,Q1590:AE1590)),0)</f>
        <v>0</v>
      </c>
      <c r="AK1590" s="2">
        <f t="shared" si="635"/>
        <v>0</v>
      </c>
      <c r="AL1590" s="2">
        <f t="shared" si="636"/>
        <v>4.4109856636757941E-2</v>
      </c>
      <c r="AM1590" s="2">
        <f t="shared" si="637"/>
        <v>0</v>
      </c>
      <c r="AN1590" s="2">
        <f t="shared" si="638"/>
        <v>0</v>
      </c>
      <c r="AP1590" t="s">
        <v>938</v>
      </c>
      <c r="AQ1590" t="s">
        <v>651</v>
      </c>
      <c r="AT1590" s="104">
        <v>41</v>
      </c>
      <c r="AU1590" s="102">
        <v>51</v>
      </c>
      <c r="AV1590" s="108">
        <f t="shared" si="639"/>
        <v>41051</v>
      </c>
      <c r="AX1590" s="7" t="s">
        <v>538</v>
      </c>
    </row>
    <row r="1591" spans="1:50" hidden="1" outlineLevel="1">
      <c r="A1591" t="s">
        <v>1579</v>
      </c>
      <c r="B1591" t="s">
        <v>651</v>
      </c>
      <c r="C1591" s="1">
        <f t="shared" si="629"/>
        <v>25046</v>
      </c>
      <c r="D1591" s="7">
        <f>RANK(N1591,(N1591:P1591,Q1591:AE1591))</f>
        <v>2</v>
      </c>
      <c r="E1591" s="7">
        <f>RANK(O1591,(N1591:P1591,Q1591:AE1591))</f>
        <v>1</v>
      </c>
      <c r="F1591" s="7">
        <f>IF(P1591&gt;0,RANK(P1591,(N1591:P1591,Q1591:AE1591)),0)</f>
        <v>0</v>
      </c>
      <c r="G1591" s="1">
        <f t="shared" si="630"/>
        <v>2172</v>
      </c>
      <c r="H1591" s="2">
        <f t="shared" si="640"/>
        <v>8.6720434400702706E-2</v>
      </c>
      <c r="I1591" s="2"/>
      <c r="J1591" s="2">
        <f t="shared" si="631"/>
        <v>0.43743511938034019</v>
      </c>
      <c r="K1591" s="2">
        <f t="shared" si="632"/>
        <v>0.52415555378104284</v>
      </c>
      <c r="L1591" s="2">
        <f t="shared" si="633"/>
        <v>0</v>
      </c>
      <c r="M1591" s="2">
        <f t="shared" si="634"/>
        <v>3.8409326838616975E-2</v>
      </c>
      <c r="N1591" s="1">
        <v>10956</v>
      </c>
      <c r="O1591" s="1">
        <v>13128</v>
      </c>
      <c r="R1591" s="1">
        <v>922</v>
      </c>
      <c r="AA1591" s="1">
        <v>40</v>
      </c>
      <c r="AG1591" s="7">
        <f>IF(Q1591&gt;0,RANK(Q1591,(N1591:P1591,Q1591:AE1591)),0)</f>
        <v>0</v>
      </c>
      <c r="AH1591" s="7">
        <f>IF(R1591&gt;0,RANK(R1591,(N1591:P1591,Q1591:AE1591)),0)</f>
        <v>3</v>
      </c>
      <c r="AI1591" s="7">
        <f>IF(T1591&gt;0,RANK(T1591,(N1591:P1591,Q1591:AE1591)),0)</f>
        <v>0</v>
      </c>
      <c r="AJ1591" s="7">
        <f>IF(S1591&gt;0,RANK(S1591,(N1591:P1591,Q1591:AE1591)),0)</f>
        <v>0</v>
      </c>
      <c r="AK1591" s="2">
        <f t="shared" si="635"/>
        <v>0</v>
      </c>
      <c r="AL1591" s="2">
        <f t="shared" si="636"/>
        <v>3.6812265431605845E-2</v>
      </c>
      <c r="AM1591" s="2">
        <f t="shared" si="637"/>
        <v>0</v>
      </c>
      <c r="AN1591" s="2">
        <f t="shared" si="638"/>
        <v>0</v>
      </c>
      <c r="AP1591" t="s">
        <v>1579</v>
      </c>
      <c r="AQ1591" t="s">
        <v>651</v>
      </c>
      <c r="AR1591">
        <v>5</v>
      </c>
      <c r="AT1591" s="104">
        <v>41</v>
      </c>
      <c r="AU1591" s="102">
        <v>53</v>
      </c>
      <c r="AV1591" s="108">
        <f t="shared" si="639"/>
        <v>41053</v>
      </c>
      <c r="AX1591" s="7" t="s">
        <v>538</v>
      </c>
    </row>
    <row r="1592" spans="1:50" hidden="1" outlineLevel="1">
      <c r="A1592" t="s">
        <v>715</v>
      </c>
      <c r="B1592" t="s">
        <v>651</v>
      </c>
      <c r="C1592" s="1">
        <f t="shared" si="629"/>
        <v>922</v>
      </c>
      <c r="D1592" s="7">
        <f>RANK(N1592,(N1592:P1592,Q1592:AE1592))</f>
        <v>2</v>
      </c>
      <c r="E1592" s="7">
        <f>RANK(O1592,(N1592:P1592,Q1592:AE1592))</f>
        <v>1</v>
      </c>
      <c r="F1592" s="7">
        <f>IF(P1592&gt;0,RANK(P1592,(N1592:P1592,Q1592:AE1592)),0)</f>
        <v>0</v>
      </c>
      <c r="G1592" s="1">
        <f t="shared" si="630"/>
        <v>243</v>
      </c>
      <c r="H1592" s="2">
        <f t="shared" si="640"/>
        <v>0.2635574837310195</v>
      </c>
      <c r="I1592" s="2"/>
      <c r="J1592" s="2">
        <f t="shared" si="631"/>
        <v>0.33188720173535791</v>
      </c>
      <c r="K1592" s="2">
        <f t="shared" si="632"/>
        <v>0.59544468546637741</v>
      </c>
      <c r="L1592" s="2">
        <f t="shared" si="633"/>
        <v>0</v>
      </c>
      <c r="M1592" s="2">
        <f t="shared" si="634"/>
        <v>7.2668112798264684E-2</v>
      </c>
      <c r="N1592" s="1">
        <v>306</v>
      </c>
      <c r="O1592" s="1">
        <v>549</v>
      </c>
      <c r="R1592" s="1">
        <v>66</v>
      </c>
      <c r="AA1592" s="1">
        <v>1</v>
      </c>
      <c r="AG1592" s="7">
        <f>IF(Q1592&gt;0,RANK(Q1592,(N1592:P1592,Q1592:AE1592)),0)</f>
        <v>0</v>
      </c>
      <c r="AH1592" s="7">
        <f>IF(R1592&gt;0,RANK(R1592,(N1592:P1592,Q1592:AE1592)),0)</f>
        <v>3</v>
      </c>
      <c r="AI1592" s="7">
        <f>IF(T1592&gt;0,RANK(T1592,(N1592:P1592,Q1592:AE1592)),0)</f>
        <v>0</v>
      </c>
      <c r="AJ1592" s="7">
        <f>IF(S1592&gt;0,RANK(S1592,(N1592:P1592,Q1592:AE1592)),0)</f>
        <v>0</v>
      </c>
      <c r="AK1592" s="2">
        <f t="shared" si="635"/>
        <v>0</v>
      </c>
      <c r="AL1592" s="2">
        <f t="shared" si="636"/>
        <v>7.1583514099783085E-2</v>
      </c>
      <c r="AM1592" s="2">
        <f t="shared" si="637"/>
        <v>0</v>
      </c>
      <c r="AN1592" s="2">
        <f t="shared" si="638"/>
        <v>0</v>
      </c>
      <c r="AP1592" t="s">
        <v>715</v>
      </c>
      <c r="AQ1592" t="s">
        <v>651</v>
      </c>
      <c r="AR1592">
        <v>2</v>
      </c>
      <c r="AT1592" s="104">
        <v>41</v>
      </c>
      <c r="AU1592" s="102">
        <v>55</v>
      </c>
      <c r="AV1592" s="108">
        <f t="shared" si="639"/>
        <v>41055</v>
      </c>
      <c r="AX1592" s="7" t="s">
        <v>538</v>
      </c>
    </row>
    <row r="1593" spans="1:50" hidden="1" outlineLevel="1">
      <c r="A1593" t="s">
        <v>1304</v>
      </c>
      <c r="B1593" t="s">
        <v>651</v>
      </c>
      <c r="C1593" s="1">
        <f t="shared" si="629"/>
        <v>10458</v>
      </c>
      <c r="D1593" s="7">
        <f>RANK(N1593,(N1593:P1593,Q1593:AE1593))</f>
        <v>1</v>
      </c>
      <c r="E1593" s="7">
        <f>RANK(O1593,(N1593:P1593,Q1593:AE1593))</f>
        <v>2</v>
      </c>
      <c r="F1593" s="7">
        <f>IF(P1593&gt;0,RANK(P1593,(N1593:P1593,Q1593:AE1593)),0)</f>
        <v>0</v>
      </c>
      <c r="G1593" s="1">
        <f t="shared" si="630"/>
        <v>207</v>
      </c>
      <c r="H1593" s="2">
        <f t="shared" si="640"/>
        <v>1.9793459552495698E-2</v>
      </c>
      <c r="I1593" s="2"/>
      <c r="J1593" s="2">
        <f t="shared" si="631"/>
        <v>0.48049340218014919</v>
      </c>
      <c r="K1593" s="2">
        <f t="shared" si="632"/>
        <v>0.46069994262765346</v>
      </c>
      <c r="L1593" s="2">
        <f t="shared" si="633"/>
        <v>0</v>
      </c>
      <c r="M1593" s="2">
        <f t="shared" si="634"/>
        <v>5.8806655192197299E-2</v>
      </c>
      <c r="N1593" s="1">
        <v>5025</v>
      </c>
      <c r="O1593" s="1">
        <v>4818</v>
      </c>
      <c r="R1593" s="1">
        <v>586</v>
      </c>
      <c r="AA1593" s="1">
        <v>29</v>
      </c>
      <c r="AG1593" s="7">
        <f>IF(Q1593&gt;0,RANK(Q1593,(N1593:P1593,Q1593:AE1593)),0)</f>
        <v>0</v>
      </c>
      <c r="AH1593" s="7">
        <f>IF(R1593&gt;0,RANK(R1593,(N1593:P1593,Q1593:AE1593)),0)</f>
        <v>3</v>
      </c>
      <c r="AI1593" s="7">
        <f>IF(T1593&gt;0,RANK(T1593,(N1593:P1593,Q1593:AE1593)),0)</f>
        <v>0</v>
      </c>
      <c r="AJ1593" s="7">
        <f>IF(S1593&gt;0,RANK(S1593,(N1593:P1593,Q1593:AE1593)),0)</f>
        <v>0</v>
      </c>
      <c r="AK1593" s="2">
        <f t="shared" si="635"/>
        <v>0</v>
      </c>
      <c r="AL1593" s="2">
        <f t="shared" si="636"/>
        <v>5.6033658443296996E-2</v>
      </c>
      <c r="AM1593" s="2">
        <f t="shared" si="637"/>
        <v>0</v>
      </c>
      <c r="AN1593" s="2">
        <f t="shared" si="638"/>
        <v>0</v>
      </c>
      <c r="AP1593" t="s">
        <v>1304</v>
      </c>
      <c r="AQ1593" t="s">
        <v>651</v>
      </c>
      <c r="AR1593">
        <v>5</v>
      </c>
      <c r="AT1593" s="104">
        <v>41</v>
      </c>
      <c r="AU1593" s="102">
        <v>57</v>
      </c>
      <c r="AV1593" s="108">
        <f t="shared" si="639"/>
        <v>41057</v>
      </c>
      <c r="AX1593" s="7" t="s">
        <v>538</v>
      </c>
    </row>
    <row r="1594" spans="1:50" hidden="1" outlineLevel="1">
      <c r="A1594" t="s">
        <v>1305</v>
      </c>
      <c r="B1594" t="s">
        <v>651</v>
      </c>
      <c r="C1594" s="1">
        <f t="shared" si="629"/>
        <v>18494</v>
      </c>
      <c r="D1594" s="7">
        <f>RANK(N1594,(N1594:P1594,Q1594:AE1594))</f>
        <v>2</v>
      </c>
      <c r="E1594" s="7">
        <f>RANK(O1594,(N1594:P1594,Q1594:AE1594))</f>
        <v>1</v>
      </c>
      <c r="F1594" s="7">
        <f>IF(P1594&gt;0,RANK(P1594,(N1594:P1594,Q1594:AE1594)),0)</f>
        <v>0</v>
      </c>
      <c r="G1594" s="1">
        <f t="shared" si="630"/>
        <v>3615</v>
      </c>
      <c r="H1594" s="2">
        <f t="shared" si="640"/>
        <v>0.19546880069211636</v>
      </c>
      <c r="I1594" s="2"/>
      <c r="J1594" s="2">
        <f t="shared" si="631"/>
        <v>0.38347572185573697</v>
      </c>
      <c r="K1594" s="2">
        <f t="shared" si="632"/>
        <v>0.57894452254785334</v>
      </c>
      <c r="L1594" s="2">
        <f t="shared" si="633"/>
        <v>0</v>
      </c>
      <c r="M1594" s="2">
        <f t="shared" si="634"/>
        <v>3.7579755596409692E-2</v>
      </c>
      <c r="N1594" s="1">
        <v>7092</v>
      </c>
      <c r="O1594" s="1">
        <v>10707</v>
      </c>
      <c r="R1594" s="1">
        <v>656</v>
      </c>
      <c r="AA1594" s="1">
        <v>39</v>
      </c>
      <c r="AG1594" s="7">
        <f>IF(Q1594&gt;0,RANK(Q1594,(N1594:P1594,Q1594:AE1594)),0)</f>
        <v>0</v>
      </c>
      <c r="AH1594" s="7">
        <f>IF(R1594&gt;0,RANK(R1594,(N1594:P1594,Q1594:AE1594)),0)</f>
        <v>3</v>
      </c>
      <c r="AI1594" s="7">
        <f>IF(T1594&gt;0,RANK(T1594,(N1594:P1594,Q1594:AE1594)),0)</f>
        <v>0</v>
      </c>
      <c r="AJ1594" s="7">
        <f>IF(S1594&gt;0,RANK(S1594,(N1594:P1594,Q1594:AE1594)),0)</f>
        <v>0</v>
      </c>
      <c r="AK1594" s="2">
        <f t="shared" si="635"/>
        <v>0</v>
      </c>
      <c r="AL1594" s="2">
        <f t="shared" si="636"/>
        <v>3.547096355574781E-2</v>
      </c>
      <c r="AM1594" s="2">
        <f t="shared" si="637"/>
        <v>0</v>
      </c>
      <c r="AN1594" s="2">
        <f t="shared" si="638"/>
        <v>0</v>
      </c>
      <c r="AP1594" t="s">
        <v>1305</v>
      </c>
      <c r="AQ1594" t="s">
        <v>651</v>
      </c>
      <c r="AR1594">
        <v>2</v>
      </c>
      <c r="AT1594" s="104">
        <v>41</v>
      </c>
      <c r="AU1594" s="102">
        <v>59</v>
      </c>
      <c r="AV1594" s="108">
        <f t="shared" si="639"/>
        <v>41059</v>
      </c>
      <c r="AX1594" s="7" t="s">
        <v>538</v>
      </c>
    </row>
    <row r="1595" spans="1:50" hidden="1" outlineLevel="1">
      <c r="A1595" t="s">
        <v>2887</v>
      </c>
      <c r="B1595" t="s">
        <v>651</v>
      </c>
      <c r="C1595" s="1">
        <f t="shared" si="629"/>
        <v>9969</v>
      </c>
      <c r="D1595" s="7">
        <f>RANK(N1595,(N1595:P1595,Q1595:AE1595))</f>
        <v>2</v>
      </c>
      <c r="E1595" s="7">
        <f>RANK(O1595,(N1595:P1595,Q1595:AE1595))</f>
        <v>1</v>
      </c>
      <c r="F1595" s="7">
        <f>IF(P1595&gt;0,RANK(P1595,(N1595:P1595,Q1595:AE1595)),0)</f>
        <v>0</v>
      </c>
      <c r="G1595" s="1">
        <f t="shared" si="630"/>
        <v>2242</v>
      </c>
      <c r="H1595" s="2">
        <f t="shared" si="640"/>
        <v>0.22489718126191194</v>
      </c>
      <c r="I1595" s="2"/>
      <c r="J1595" s="2">
        <f t="shared" si="631"/>
        <v>0.36222289096198212</v>
      </c>
      <c r="K1595" s="2">
        <f t="shared" si="632"/>
        <v>0.58712007222389406</v>
      </c>
      <c r="L1595" s="2">
        <f t="shared" si="633"/>
        <v>0</v>
      </c>
      <c r="M1595" s="2">
        <f t="shared" si="634"/>
        <v>5.0657036814123813E-2</v>
      </c>
      <c r="N1595" s="1">
        <v>3611</v>
      </c>
      <c r="O1595" s="1">
        <v>5853</v>
      </c>
      <c r="R1595" s="1">
        <v>484</v>
      </c>
      <c r="AA1595" s="1">
        <v>21</v>
      </c>
      <c r="AG1595" s="7">
        <f>IF(Q1595&gt;0,RANK(Q1595,(N1595:P1595,Q1595:AE1595)),0)</f>
        <v>0</v>
      </c>
      <c r="AH1595" s="7">
        <f>IF(R1595&gt;0,RANK(R1595,(N1595:P1595,Q1595:AE1595)),0)</f>
        <v>3</v>
      </c>
      <c r="AI1595" s="7">
        <f>IF(T1595&gt;0,RANK(T1595,(N1595:P1595,Q1595:AE1595)),0)</f>
        <v>0</v>
      </c>
      <c r="AJ1595" s="7">
        <f>IF(S1595&gt;0,RANK(S1595,(N1595:P1595,Q1595:AE1595)),0)</f>
        <v>0</v>
      </c>
      <c r="AK1595" s="2">
        <f t="shared" si="635"/>
        <v>0</v>
      </c>
      <c r="AL1595" s="2">
        <f t="shared" si="636"/>
        <v>4.8550506570368142E-2</v>
      </c>
      <c r="AM1595" s="2">
        <f t="shared" si="637"/>
        <v>0</v>
      </c>
      <c r="AN1595" s="2">
        <f t="shared" si="638"/>
        <v>0</v>
      </c>
      <c r="AP1595" t="s">
        <v>2887</v>
      </c>
      <c r="AQ1595" t="s">
        <v>651</v>
      </c>
      <c r="AR1595">
        <v>2</v>
      </c>
      <c r="AT1595" s="104">
        <v>41</v>
      </c>
      <c r="AU1595" s="102">
        <v>61</v>
      </c>
      <c r="AV1595" s="108">
        <f t="shared" si="639"/>
        <v>41061</v>
      </c>
      <c r="AX1595" s="7" t="s">
        <v>538</v>
      </c>
    </row>
    <row r="1596" spans="1:50" hidden="1" outlineLevel="1">
      <c r="A1596" t="s">
        <v>2380</v>
      </c>
      <c r="B1596" t="s">
        <v>651</v>
      </c>
      <c r="C1596" s="1">
        <f t="shared" si="629"/>
        <v>3457</v>
      </c>
      <c r="D1596" s="7">
        <f>RANK(N1596,(N1596:P1596,Q1596:AE1596))</f>
        <v>2</v>
      </c>
      <c r="E1596" s="7">
        <f>RANK(O1596,(N1596:P1596,Q1596:AE1596))</f>
        <v>1</v>
      </c>
      <c r="F1596" s="7">
        <f>IF(P1596&gt;0,RANK(P1596,(N1596:P1596,Q1596:AE1596)),0)</f>
        <v>0</v>
      </c>
      <c r="G1596" s="1">
        <f t="shared" si="630"/>
        <v>1297</v>
      </c>
      <c r="H1596" s="2">
        <f t="shared" si="640"/>
        <v>0.3751807925947353</v>
      </c>
      <c r="I1596" s="2"/>
      <c r="J1596" s="2">
        <f t="shared" si="631"/>
        <v>0.28521839745444028</v>
      </c>
      <c r="K1596" s="2">
        <f t="shared" si="632"/>
        <v>0.66039919004917558</v>
      </c>
      <c r="L1596" s="2">
        <f t="shared" si="633"/>
        <v>0</v>
      </c>
      <c r="M1596" s="2">
        <f t="shared" si="634"/>
        <v>5.4382412496384203E-2</v>
      </c>
      <c r="N1596" s="1">
        <v>986</v>
      </c>
      <c r="O1596" s="1">
        <v>2283</v>
      </c>
      <c r="R1596" s="1">
        <v>182</v>
      </c>
      <c r="AA1596" s="1">
        <v>6</v>
      </c>
      <c r="AG1596" s="7">
        <f>IF(Q1596&gt;0,RANK(Q1596,(N1596:P1596,Q1596:AE1596)),0)</f>
        <v>0</v>
      </c>
      <c r="AH1596" s="7">
        <f>IF(R1596&gt;0,RANK(R1596,(N1596:P1596,Q1596:AE1596)),0)</f>
        <v>3</v>
      </c>
      <c r="AI1596" s="7">
        <f>IF(T1596&gt;0,RANK(T1596,(N1596:P1596,Q1596:AE1596)),0)</f>
        <v>0</v>
      </c>
      <c r="AJ1596" s="7">
        <f>IF(S1596&gt;0,RANK(S1596,(N1596:P1596,Q1596:AE1596)),0)</f>
        <v>0</v>
      </c>
      <c r="AK1596" s="2">
        <f t="shared" si="635"/>
        <v>0</v>
      </c>
      <c r="AL1596" s="2">
        <f t="shared" si="636"/>
        <v>5.2646803586925077E-2</v>
      </c>
      <c r="AM1596" s="2">
        <f t="shared" si="637"/>
        <v>0</v>
      </c>
      <c r="AN1596" s="2">
        <f t="shared" si="638"/>
        <v>0</v>
      </c>
      <c r="AP1596" t="s">
        <v>2380</v>
      </c>
      <c r="AQ1596" t="s">
        <v>651</v>
      </c>
      <c r="AR1596">
        <v>2</v>
      </c>
      <c r="AT1596" s="104">
        <v>41</v>
      </c>
      <c r="AU1596" s="102">
        <v>63</v>
      </c>
      <c r="AV1596" s="108">
        <f t="shared" si="639"/>
        <v>41063</v>
      </c>
      <c r="AX1596" s="7" t="s">
        <v>538</v>
      </c>
    </row>
    <row r="1597" spans="1:50" hidden="1" outlineLevel="1">
      <c r="A1597" t="s">
        <v>2381</v>
      </c>
      <c r="B1597" t="s">
        <v>651</v>
      </c>
      <c r="C1597" s="1">
        <f t="shared" si="629"/>
        <v>9055</v>
      </c>
      <c r="D1597" s="7">
        <f>RANK(N1597,(N1597:P1597,Q1597:AE1597))</f>
        <v>2</v>
      </c>
      <c r="E1597" s="7">
        <f>RANK(O1597,(N1597:P1597,Q1597:AE1597))</f>
        <v>1</v>
      </c>
      <c r="F1597" s="7">
        <f>IF(P1597&gt;0,RANK(P1597,(N1597:P1597,Q1597:AE1597)),0)</f>
        <v>0</v>
      </c>
      <c r="G1597" s="1">
        <f t="shared" si="630"/>
        <v>218</v>
      </c>
      <c r="H1597" s="2">
        <f t="shared" si="640"/>
        <v>2.4075096631695197E-2</v>
      </c>
      <c r="I1597" s="2"/>
      <c r="J1597" s="2">
        <f t="shared" si="631"/>
        <v>0.45897294312534509</v>
      </c>
      <c r="K1597" s="2">
        <f t="shared" si="632"/>
        <v>0.4830480397570403</v>
      </c>
      <c r="L1597" s="2">
        <f t="shared" si="633"/>
        <v>0</v>
      </c>
      <c r="M1597" s="2">
        <f t="shared" si="634"/>
        <v>5.7979017117614606E-2</v>
      </c>
      <c r="N1597" s="1">
        <v>4156</v>
      </c>
      <c r="O1597" s="1">
        <v>4374</v>
      </c>
      <c r="R1597" s="1">
        <v>498</v>
      </c>
      <c r="AA1597" s="1">
        <v>27</v>
      </c>
      <c r="AG1597" s="7">
        <f>IF(Q1597&gt;0,RANK(Q1597,(N1597:P1597,Q1597:AE1597)),0)</f>
        <v>0</v>
      </c>
      <c r="AH1597" s="7">
        <f>IF(R1597&gt;0,RANK(R1597,(N1597:P1597,Q1597:AE1597)),0)</f>
        <v>3</v>
      </c>
      <c r="AI1597" s="7">
        <f>IF(T1597&gt;0,RANK(T1597,(N1597:P1597,Q1597:AE1597)),0)</f>
        <v>0</v>
      </c>
      <c r="AJ1597" s="7">
        <f>IF(S1597&gt;0,RANK(S1597,(N1597:P1597,Q1597:AE1597)),0)</f>
        <v>0</v>
      </c>
      <c r="AK1597" s="2">
        <f t="shared" si="635"/>
        <v>0</v>
      </c>
      <c r="AL1597" s="2">
        <f t="shared" si="636"/>
        <v>5.4997239094422973E-2</v>
      </c>
      <c r="AM1597" s="2">
        <f t="shared" si="637"/>
        <v>0</v>
      </c>
      <c r="AN1597" s="2">
        <f t="shared" si="638"/>
        <v>0</v>
      </c>
      <c r="AP1597" t="s">
        <v>2381</v>
      </c>
      <c r="AQ1597" t="s">
        <v>651</v>
      </c>
      <c r="AR1597">
        <v>2</v>
      </c>
      <c r="AT1597" s="104">
        <v>41</v>
      </c>
      <c r="AU1597" s="102">
        <v>65</v>
      </c>
      <c r="AV1597" s="108">
        <f t="shared" si="639"/>
        <v>41065</v>
      </c>
      <c r="AX1597" s="7" t="s">
        <v>538</v>
      </c>
    </row>
    <row r="1598" spans="1:50" hidden="1" outlineLevel="1">
      <c r="A1598" t="s">
        <v>1839</v>
      </c>
      <c r="B1598" t="s">
        <v>651</v>
      </c>
      <c r="C1598" s="1">
        <f t="shared" si="629"/>
        <v>148928</v>
      </c>
      <c r="D1598" s="7">
        <f>RANK(N1598,(N1598:P1598,Q1598:AE1598))</f>
        <v>2</v>
      </c>
      <c r="E1598" s="7">
        <f>RANK(O1598,(N1598:P1598,Q1598:AE1598))</f>
        <v>1</v>
      </c>
      <c r="F1598" s="7">
        <f>IF(P1598&gt;0,RANK(P1598,(N1598:P1598,Q1598:AE1598)),0)</f>
        <v>0</v>
      </c>
      <c r="G1598" s="1">
        <f t="shared" si="630"/>
        <v>950</v>
      </c>
      <c r="H1598" s="2">
        <f t="shared" si="640"/>
        <v>6.3789213579716376E-3</v>
      </c>
      <c r="I1598" s="2"/>
      <c r="J1598" s="2">
        <f t="shared" si="631"/>
        <v>0.47579367211001289</v>
      </c>
      <c r="K1598" s="2">
        <f t="shared" si="632"/>
        <v>0.48217259346798452</v>
      </c>
      <c r="L1598" s="2">
        <f t="shared" si="633"/>
        <v>0</v>
      </c>
      <c r="M1598" s="2">
        <f t="shared" si="634"/>
        <v>4.2033734422002589E-2</v>
      </c>
      <c r="N1598" s="1">
        <v>70859</v>
      </c>
      <c r="O1598" s="1">
        <v>71809</v>
      </c>
      <c r="R1598" s="1">
        <v>6203</v>
      </c>
      <c r="AA1598" s="1">
        <v>57</v>
      </c>
      <c r="AG1598" s="7">
        <f>IF(Q1598&gt;0,RANK(Q1598,(N1598:P1598,Q1598:AE1598)),0)</f>
        <v>0</v>
      </c>
      <c r="AH1598" s="7">
        <f>IF(R1598&gt;0,RANK(R1598,(N1598:P1598,Q1598:AE1598)),0)</f>
        <v>3</v>
      </c>
      <c r="AI1598" s="7">
        <f>IF(T1598&gt;0,RANK(T1598,(N1598:P1598,Q1598:AE1598)),0)</f>
        <v>0</v>
      </c>
      <c r="AJ1598" s="7">
        <f>IF(S1598&gt;0,RANK(S1598,(N1598:P1598,Q1598:AE1598)),0)</f>
        <v>0</v>
      </c>
      <c r="AK1598" s="2">
        <f t="shared" si="635"/>
        <v>0</v>
      </c>
      <c r="AL1598" s="2">
        <f t="shared" si="636"/>
        <v>4.1650999140524281E-2</v>
      </c>
      <c r="AM1598" s="2">
        <f t="shared" si="637"/>
        <v>0</v>
      </c>
      <c r="AN1598" s="2">
        <f t="shared" si="638"/>
        <v>0</v>
      </c>
      <c r="AP1598" t="s">
        <v>1839</v>
      </c>
      <c r="AQ1598" t="s">
        <v>651</v>
      </c>
      <c r="AR1598">
        <v>1</v>
      </c>
      <c r="AT1598" s="104">
        <v>41</v>
      </c>
      <c r="AU1598" s="102">
        <v>67</v>
      </c>
      <c r="AV1598" s="108">
        <f t="shared" si="639"/>
        <v>41067</v>
      </c>
      <c r="AX1598" s="7" t="s">
        <v>538</v>
      </c>
    </row>
    <row r="1599" spans="1:50" hidden="1" outlineLevel="1">
      <c r="A1599" t="s">
        <v>1761</v>
      </c>
      <c r="B1599" t="s">
        <v>651</v>
      </c>
      <c r="C1599" s="1">
        <f t="shared" si="629"/>
        <v>684</v>
      </c>
      <c r="D1599" s="7">
        <f>RANK(N1599,(N1599:P1599,Q1599:AE1599))</f>
        <v>2</v>
      </c>
      <c r="E1599" s="7">
        <f>RANK(O1599,(N1599:P1599,Q1599:AE1599))</f>
        <v>1</v>
      </c>
      <c r="F1599" s="7">
        <f>IF(P1599&gt;0,RANK(P1599,(N1599:P1599,Q1599:AE1599)),0)</f>
        <v>0</v>
      </c>
      <c r="G1599" s="1">
        <f t="shared" si="630"/>
        <v>189</v>
      </c>
      <c r="H1599" s="2">
        <f t="shared" si="640"/>
        <v>0.27631578947368424</v>
      </c>
      <c r="I1599" s="2"/>
      <c r="J1599" s="2">
        <f t="shared" si="631"/>
        <v>0.33187134502923976</v>
      </c>
      <c r="K1599" s="2">
        <f t="shared" si="632"/>
        <v>0.60818713450292394</v>
      </c>
      <c r="L1599" s="2">
        <f t="shared" si="633"/>
        <v>0</v>
      </c>
      <c r="M1599" s="2">
        <f t="shared" si="634"/>
        <v>5.9941520467836296E-2</v>
      </c>
      <c r="N1599" s="1">
        <v>227</v>
      </c>
      <c r="O1599" s="1">
        <v>416</v>
      </c>
      <c r="R1599" s="1">
        <v>39</v>
      </c>
      <c r="AA1599" s="1">
        <v>2</v>
      </c>
      <c r="AG1599" s="7">
        <f>IF(Q1599&gt;0,RANK(Q1599,(N1599:P1599,Q1599:AE1599)),0)</f>
        <v>0</v>
      </c>
      <c r="AH1599" s="7">
        <f>IF(R1599&gt;0,RANK(R1599,(N1599:P1599,Q1599:AE1599)),0)</f>
        <v>3</v>
      </c>
      <c r="AI1599" s="7">
        <f>IF(T1599&gt;0,RANK(T1599,(N1599:P1599,Q1599:AE1599)),0)</f>
        <v>0</v>
      </c>
      <c r="AJ1599" s="7">
        <f>IF(S1599&gt;0,RANK(S1599,(N1599:P1599,Q1599:AE1599)),0)</f>
        <v>0</v>
      </c>
      <c r="AK1599" s="2">
        <f t="shared" si="635"/>
        <v>0</v>
      </c>
      <c r="AL1599" s="2">
        <f t="shared" si="636"/>
        <v>5.701754385964912E-2</v>
      </c>
      <c r="AM1599" s="2">
        <f t="shared" si="637"/>
        <v>0</v>
      </c>
      <c r="AN1599" s="2">
        <f t="shared" si="638"/>
        <v>0</v>
      </c>
      <c r="AP1599" t="s">
        <v>1761</v>
      </c>
      <c r="AQ1599" t="s">
        <v>651</v>
      </c>
      <c r="AR1599">
        <v>2</v>
      </c>
      <c r="AT1599" s="104">
        <v>41</v>
      </c>
      <c r="AU1599" s="102">
        <v>69</v>
      </c>
      <c r="AV1599" s="108">
        <f t="shared" si="639"/>
        <v>41069</v>
      </c>
      <c r="AX1599" s="7" t="s">
        <v>538</v>
      </c>
    </row>
    <row r="1600" spans="1:50" hidden="1" outlineLevel="1">
      <c r="A1600" t="s">
        <v>2382</v>
      </c>
      <c r="B1600" t="s">
        <v>651</v>
      </c>
      <c r="C1600" s="1">
        <f t="shared" si="629"/>
        <v>30500</v>
      </c>
      <c r="D1600" s="7">
        <f>RANK(N1600,(N1600:P1600,Q1600:AE1600))</f>
        <v>2</v>
      </c>
      <c r="E1600" s="7">
        <f>RANK(O1600,(N1600:P1600,Q1600:AE1600))</f>
        <v>1</v>
      </c>
      <c r="F1600" s="7">
        <f>IF(P1600&gt;0,RANK(P1600,(N1600:P1600,Q1600:AE1600)),0)</f>
        <v>0</v>
      </c>
      <c r="G1600" s="1">
        <f t="shared" si="630"/>
        <v>4376</v>
      </c>
      <c r="H1600" s="2">
        <f t="shared" si="640"/>
        <v>0.14347540983606558</v>
      </c>
      <c r="I1600" s="2"/>
      <c r="J1600" s="2">
        <f t="shared" si="631"/>
        <v>0.39963934426229508</v>
      </c>
      <c r="K1600" s="2">
        <f t="shared" si="632"/>
        <v>0.54311475409836063</v>
      </c>
      <c r="L1600" s="2">
        <f t="shared" si="633"/>
        <v>0</v>
      </c>
      <c r="M1600" s="2">
        <f t="shared" si="634"/>
        <v>5.7245901639344288E-2</v>
      </c>
      <c r="N1600" s="1">
        <v>12189</v>
      </c>
      <c r="O1600" s="1">
        <v>16565</v>
      </c>
      <c r="R1600" s="1">
        <v>1589</v>
      </c>
      <c r="AA1600" s="1">
        <v>157</v>
      </c>
      <c r="AG1600" s="7">
        <f>IF(Q1600&gt;0,RANK(Q1600,(N1600:P1600,Q1600:AE1600)),0)</f>
        <v>0</v>
      </c>
      <c r="AH1600" s="7">
        <f>IF(R1600&gt;0,RANK(R1600,(N1600:P1600,Q1600:AE1600)),0)</f>
        <v>3</v>
      </c>
      <c r="AI1600" s="7">
        <f>IF(T1600&gt;0,RANK(T1600,(N1600:P1600,Q1600:AE1600)),0)</f>
        <v>0</v>
      </c>
      <c r="AJ1600" s="7">
        <f>IF(S1600&gt;0,RANK(S1600,(N1600:P1600,Q1600:AE1600)),0)</f>
        <v>0</v>
      </c>
      <c r="AK1600" s="2">
        <f t="shared" si="635"/>
        <v>0</v>
      </c>
      <c r="AL1600" s="2">
        <f t="shared" si="636"/>
        <v>5.2098360655737704E-2</v>
      </c>
      <c r="AM1600" s="2">
        <f t="shared" si="637"/>
        <v>0</v>
      </c>
      <c r="AN1600" s="2">
        <f t="shared" si="638"/>
        <v>0</v>
      </c>
      <c r="AP1600" t="s">
        <v>2382</v>
      </c>
      <c r="AQ1600" t="s">
        <v>651</v>
      </c>
      <c r="AR1600">
        <v>1</v>
      </c>
      <c r="AT1600" s="104">
        <v>41</v>
      </c>
      <c r="AU1600" s="102">
        <v>71</v>
      </c>
      <c r="AV1600" s="108">
        <f t="shared" si="639"/>
        <v>41071</v>
      </c>
      <c r="AX1600" s="7" t="s">
        <v>538</v>
      </c>
    </row>
    <row r="1601" spans="1:50" collapsed="1">
      <c r="A1601" t="s">
        <v>1762</v>
      </c>
      <c r="B1601" t="s">
        <v>1842</v>
      </c>
      <c r="C1601" s="1">
        <f t="shared" si="629"/>
        <v>1260497</v>
      </c>
      <c r="D1601" s="7">
        <f>RANK(N1601,(N1601:P1601,Q1601:AE1601))</f>
        <v>1</v>
      </c>
      <c r="E1601" s="7">
        <f>RANK(O1601,(N1601:P1601,Q1601:AE1601))</f>
        <v>2</v>
      </c>
      <c r="F1601" s="7">
        <f>IF(P1601&gt;0,RANK(P1601,(N1601:P1601,Q1601:AE1601)),0)</f>
        <v>0</v>
      </c>
      <c r="G1601" s="1">
        <f t="shared" si="630"/>
        <v>36219</v>
      </c>
      <c r="H1601" s="2">
        <f t="shared" si="640"/>
        <v>2.8733904166372469E-2</v>
      </c>
      <c r="I1601" s="2"/>
      <c r="J1601" s="2">
        <f t="shared" si="631"/>
        <v>0.49028597450053429</v>
      </c>
      <c r="K1601" s="2">
        <f t="shared" si="632"/>
        <v>0.46155207033416185</v>
      </c>
      <c r="L1601" s="2">
        <f t="shared" si="633"/>
        <v>0</v>
      </c>
      <c r="M1601" s="2">
        <f t="shared" si="634"/>
        <v>4.8161955165303805E-2</v>
      </c>
      <c r="N1601" s="1">
        <f>SUM(N1565:N1600)</f>
        <v>618004</v>
      </c>
      <c r="O1601" s="1">
        <f>SUM(O1565:O1600)</f>
        <v>581785</v>
      </c>
      <c r="R1601" s="1">
        <f>SUM(R1565:R1600)</f>
        <v>57760</v>
      </c>
      <c r="AA1601" s="1">
        <f>SUM(AA1565:AA1600)</f>
        <v>2948</v>
      </c>
      <c r="AG1601" s="7">
        <f>IF(Q1601&gt;0,RANK(Q1601,(N1601:P1601,Q1601:AE1601)),0)</f>
        <v>0</v>
      </c>
      <c r="AH1601" s="7">
        <f>IF(R1601&gt;0,RANK(R1601,(N1601:P1601,Q1601:AE1601)),0)</f>
        <v>3</v>
      </c>
      <c r="AI1601" s="7">
        <f>IF(T1601&gt;0,RANK(T1601,(N1601:P1601,Q1601:AE1601)),0)</f>
        <v>0</v>
      </c>
      <c r="AJ1601" s="7">
        <f>IF(S1601&gt;0,RANK(S1601,(N1601:P1601,Q1601:AE1601)),0)</f>
        <v>0</v>
      </c>
      <c r="AK1601" s="2">
        <f t="shared" si="635"/>
        <v>0</v>
      </c>
      <c r="AL1601" s="2">
        <f t="shared" si="636"/>
        <v>4.5823195136521548E-2</v>
      </c>
      <c r="AM1601" s="2">
        <f t="shared" si="637"/>
        <v>0</v>
      </c>
      <c r="AN1601" s="2">
        <f t="shared" si="638"/>
        <v>0</v>
      </c>
      <c r="AP1601" t="s">
        <v>1762</v>
      </c>
      <c r="AQ1601" t="s">
        <v>1842</v>
      </c>
      <c r="AT1601" s="104">
        <v>41</v>
      </c>
      <c r="AU1601" s="102"/>
      <c r="AV1601" s="104">
        <v>41</v>
      </c>
      <c r="AX1601" s="7" t="s">
        <v>831</v>
      </c>
    </row>
    <row r="1602" spans="1:50">
      <c r="C1602" s="1"/>
      <c r="E1602" s="7"/>
      <c r="F1602" s="7"/>
      <c r="I1602" s="2"/>
      <c r="AG1602" s="7"/>
      <c r="AH1602" s="7"/>
      <c r="AI1602" s="7"/>
      <c r="AJ1602" s="7"/>
      <c r="AT1602" s="104"/>
      <c r="AU1602" s="102"/>
    </row>
    <row r="1603" spans="1:50" hidden="1" outlineLevel="1">
      <c r="A1603" t="s">
        <v>956</v>
      </c>
      <c r="B1603" t="s">
        <v>2168</v>
      </c>
      <c r="C1603" s="1">
        <f t="shared" ref="C1603:C1634" si="641">SUM(N1603:AE1603)</f>
        <v>24173</v>
      </c>
      <c r="D1603" s="7">
        <f>RANK(N1603,(N1603:P1603,Q1603:AE1603))</f>
        <v>2</v>
      </c>
      <c r="E1603" s="7">
        <f>RANK(O1603,(N1603:P1603,Q1603:AE1603))</f>
        <v>1</v>
      </c>
      <c r="F1603" s="7">
        <f>IF(P1603&gt;0,RANK(P1603,(N1603:P1603,Q1603:AE1603)),0)</f>
        <v>0</v>
      </c>
      <c r="G1603" s="1">
        <f t="shared" ref="G1603:G1634" si="642">MAX(N1603:P1603)-LARGE(N1603:P1603,2)</f>
        <v>8218</v>
      </c>
      <c r="H1603" s="2">
        <f t="shared" si="640"/>
        <v>0.33996607785545857</v>
      </c>
      <c r="I1603" s="2"/>
      <c r="J1603" s="2">
        <f t="shared" ref="J1603:J1634" si="643">IF($C1603=0,"-",N1603/$C1603)</f>
        <v>0.31986100194431805</v>
      </c>
      <c r="K1603" s="2">
        <f t="shared" ref="K1603:K1634" si="644">IF($C1603=0,"-",O1603/$C1603)</f>
        <v>0.65982707979977662</v>
      </c>
      <c r="L1603" s="2">
        <f t="shared" ref="L1603:L1634" si="645">IF($C1603=0,"-",P1603/$C1603)</f>
        <v>0</v>
      </c>
      <c r="M1603" s="2">
        <f t="shared" ref="M1603:M1634" si="646">IF(C1603=0,"-",(1-J1603-K1603-L1603))</f>
        <v>2.0311918255905392E-2</v>
      </c>
      <c r="N1603" s="1">
        <v>7732</v>
      </c>
      <c r="O1603" s="1">
        <v>15950</v>
      </c>
      <c r="Q1603" s="1">
        <v>292</v>
      </c>
      <c r="R1603" s="1">
        <v>199</v>
      </c>
      <c r="AG1603" s="7">
        <f>IF(Q1603&gt;0,RANK(Q1603,(N1603:P1603,Q1603:AE1603)),0)</f>
        <v>3</v>
      </c>
      <c r="AH1603" s="7">
        <f>IF(R1603&gt;0,RANK(R1603,(N1603:P1603,Q1603:AE1603)),0)</f>
        <v>4</v>
      </c>
      <c r="AI1603" s="7">
        <f>IF(T1603&gt;0,RANK(T1603,(N1603:P1603,Q1603:AE1603)),0)</f>
        <v>0</v>
      </c>
      <c r="AJ1603" s="7">
        <f>IF(S1603&gt;0,RANK(S1603,(N1603:P1603,Q1603:AE1603)),0)</f>
        <v>0</v>
      </c>
      <c r="AK1603" s="2">
        <f t="shared" ref="AK1603:AK1634" si="647">IF($C1603=0,"-",Q1603/$C1603)</f>
        <v>1.2079592934265504E-2</v>
      </c>
      <c r="AL1603" s="2">
        <f t="shared" ref="AL1603:AL1634" si="648">IF($C1603=0,"-",R1603/$C1603)</f>
        <v>8.2323253216398454E-3</v>
      </c>
      <c r="AM1603" s="2">
        <f t="shared" ref="AM1603:AM1634" si="649">IF($C1603=0,"-",T1603/$C1603)</f>
        <v>0</v>
      </c>
      <c r="AN1603" s="2">
        <f t="shared" ref="AN1603:AN1634" si="650">IF($C1603=0,"-",S1603/$C1603)</f>
        <v>0</v>
      </c>
      <c r="AP1603" t="s">
        <v>956</v>
      </c>
      <c r="AQ1603" t="s">
        <v>2168</v>
      </c>
      <c r="AT1603" s="104">
        <v>42</v>
      </c>
      <c r="AU1603" s="102">
        <v>1</v>
      </c>
      <c r="AV1603" s="108">
        <f t="shared" ref="AV1603:AV1634" si="651">AT1603*1000+AU1603</f>
        <v>42001</v>
      </c>
      <c r="AX1603" s="7" t="s">
        <v>538</v>
      </c>
    </row>
    <row r="1604" spans="1:50" hidden="1" outlineLevel="1">
      <c r="A1604" t="s">
        <v>2340</v>
      </c>
      <c r="B1604" t="s">
        <v>2168</v>
      </c>
      <c r="C1604" s="1">
        <f t="shared" si="641"/>
        <v>390786</v>
      </c>
      <c r="D1604" s="7">
        <f>RANK(N1604,(N1604:P1604,Q1604:AE1604))</f>
        <v>1</v>
      </c>
      <c r="E1604" s="7">
        <f>RANK(O1604,(N1604:P1604,Q1604:AE1604))</f>
        <v>2</v>
      </c>
      <c r="F1604" s="7">
        <f>IF(P1604&gt;0,RANK(P1604,(N1604:P1604,Q1604:AE1604)),0)</f>
        <v>0</v>
      </c>
      <c r="G1604" s="1">
        <f t="shared" si="642"/>
        <v>40294</v>
      </c>
      <c r="H1604" s="2">
        <f t="shared" si="640"/>
        <v>0.10311014212382225</v>
      </c>
      <c r="I1604" s="2"/>
      <c r="J1604" s="2">
        <f t="shared" si="643"/>
        <v>0.53663130204255016</v>
      </c>
      <c r="K1604" s="2">
        <f t="shared" si="644"/>
        <v>0.43352115991872792</v>
      </c>
      <c r="L1604" s="2">
        <f t="shared" si="645"/>
        <v>0</v>
      </c>
      <c r="M1604" s="2">
        <f t="shared" si="646"/>
        <v>2.9847538038721921E-2</v>
      </c>
      <c r="N1604" s="1">
        <v>209708</v>
      </c>
      <c r="O1604" s="1">
        <v>169414</v>
      </c>
      <c r="Q1604" s="1">
        <v>4991</v>
      </c>
      <c r="R1604" s="1">
        <v>6673</v>
      </c>
      <c r="AG1604" s="7">
        <f>IF(Q1604&gt;0,RANK(Q1604,(N1604:P1604,Q1604:AE1604)),0)</f>
        <v>4</v>
      </c>
      <c r="AH1604" s="7">
        <f>IF(R1604&gt;0,RANK(R1604,(N1604:P1604,Q1604:AE1604)),0)</f>
        <v>3</v>
      </c>
      <c r="AI1604" s="7">
        <f>IF(T1604&gt;0,RANK(T1604,(N1604:P1604,Q1604:AE1604)),0)</f>
        <v>0</v>
      </c>
      <c r="AJ1604" s="7">
        <f>IF(S1604&gt;0,RANK(S1604,(N1604:P1604,Q1604:AE1604)),0)</f>
        <v>0</v>
      </c>
      <c r="AK1604" s="2">
        <f t="shared" si="647"/>
        <v>1.2771696017769316E-2</v>
      </c>
      <c r="AL1604" s="2">
        <f t="shared" si="648"/>
        <v>1.7075842020952643E-2</v>
      </c>
      <c r="AM1604" s="2">
        <f t="shared" si="649"/>
        <v>0</v>
      </c>
      <c r="AN1604" s="2">
        <f t="shared" si="650"/>
        <v>0</v>
      </c>
      <c r="AP1604" t="s">
        <v>2340</v>
      </c>
      <c r="AQ1604" t="s">
        <v>2168</v>
      </c>
      <c r="AT1604" s="104">
        <v>42</v>
      </c>
      <c r="AU1604" s="102">
        <v>3</v>
      </c>
      <c r="AV1604" s="108">
        <f t="shared" si="651"/>
        <v>42003</v>
      </c>
      <c r="AX1604" s="7" t="s">
        <v>538</v>
      </c>
    </row>
    <row r="1605" spans="1:50" hidden="1" outlineLevel="1">
      <c r="A1605" t="s">
        <v>2379</v>
      </c>
      <c r="B1605" t="s">
        <v>2168</v>
      </c>
      <c r="C1605" s="1">
        <f t="shared" si="641"/>
        <v>20364</v>
      </c>
      <c r="D1605" s="7">
        <f>RANK(N1605,(N1605:P1605,Q1605:AE1605))</f>
        <v>2</v>
      </c>
      <c r="E1605" s="7">
        <f>RANK(O1605,(N1605:P1605,Q1605:AE1605))</f>
        <v>1</v>
      </c>
      <c r="F1605" s="7">
        <f>IF(P1605&gt;0,RANK(P1605,(N1605:P1605,Q1605:AE1605)),0)</f>
        <v>0</v>
      </c>
      <c r="G1605" s="1">
        <f t="shared" si="642"/>
        <v>3933</v>
      </c>
      <c r="H1605" s="2">
        <f t="shared" si="640"/>
        <v>0.19313494401885681</v>
      </c>
      <c r="I1605" s="2"/>
      <c r="J1605" s="2">
        <f t="shared" si="643"/>
        <v>0.39113140836770771</v>
      </c>
      <c r="K1605" s="2">
        <f t="shared" si="644"/>
        <v>0.58426635238656455</v>
      </c>
      <c r="L1605" s="2">
        <f t="shared" si="645"/>
        <v>0</v>
      </c>
      <c r="M1605" s="2">
        <f t="shared" si="646"/>
        <v>2.4602239245727686E-2</v>
      </c>
      <c r="N1605" s="1">
        <v>7965</v>
      </c>
      <c r="O1605" s="1">
        <v>11898</v>
      </c>
      <c r="Q1605" s="1">
        <v>213</v>
      </c>
      <c r="R1605" s="1">
        <v>288</v>
      </c>
      <c r="AG1605" s="7">
        <f>IF(Q1605&gt;0,RANK(Q1605,(N1605:P1605,Q1605:AE1605)),0)</f>
        <v>4</v>
      </c>
      <c r="AH1605" s="7">
        <f>IF(R1605&gt;0,RANK(R1605,(N1605:P1605,Q1605:AE1605)),0)</f>
        <v>3</v>
      </c>
      <c r="AI1605" s="7">
        <f>IF(T1605&gt;0,RANK(T1605,(N1605:P1605,Q1605:AE1605)),0)</f>
        <v>0</v>
      </c>
      <c r="AJ1605" s="7">
        <f>IF(S1605&gt;0,RANK(S1605,(N1605:P1605,Q1605:AE1605)),0)</f>
        <v>0</v>
      </c>
      <c r="AK1605" s="2">
        <f t="shared" si="647"/>
        <v>1.0459634649381261E-2</v>
      </c>
      <c r="AL1605" s="2">
        <f t="shared" si="648"/>
        <v>1.4142604596346494E-2</v>
      </c>
      <c r="AM1605" s="2">
        <f t="shared" si="649"/>
        <v>0</v>
      </c>
      <c r="AN1605" s="2">
        <f t="shared" si="650"/>
        <v>0</v>
      </c>
      <c r="AP1605" t="s">
        <v>2379</v>
      </c>
      <c r="AQ1605" t="s">
        <v>2168</v>
      </c>
      <c r="AT1605" s="104">
        <v>42</v>
      </c>
      <c r="AU1605" s="102">
        <v>5</v>
      </c>
      <c r="AV1605" s="108">
        <f t="shared" si="651"/>
        <v>42005</v>
      </c>
      <c r="AX1605" s="7" t="s">
        <v>538</v>
      </c>
    </row>
    <row r="1606" spans="1:50" hidden="1" outlineLevel="1">
      <c r="A1606" t="s">
        <v>1577</v>
      </c>
      <c r="B1606" t="s">
        <v>2168</v>
      </c>
      <c r="C1606" s="1">
        <f t="shared" si="641"/>
        <v>52493</v>
      </c>
      <c r="D1606" s="7">
        <f>RANK(N1606,(N1606:P1606,Q1606:AE1606))</f>
        <v>1</v>
      </c>
      <c r="E1606" s="7">
        <f>RANK(O1606,(N1606:P1606,Q1606:AE1606))</f>
        <v>2</v>
      </c>
      <c r="F1606" s="7">
        <f>IF(P1606&gt;0,RANK(P1606,(N1606:P1606,Q1606:AE1606)),0)</f>
        <v>0</v>
      </c>
      <c r="G1606" s="1">
        <f t="shared" si="642"/>
        <v>3578</v>
      </c>
      <c r="H1606" s="2">
        <f t="shared" si="640"/>
        <v>6.8161469148267387E-2</v>
      </c>
      <c r="I1606" s="2"/>
      <c r="J1606" s="2">
        <f t="shared" si="643"/>
        <v>0.52048844607852474</v>
      </c>
      <c r="K1606" s="2">
        <f t="shared" si="644"/>
        <v>0.45232697693025736</v>
      </c>
      <c r="L1606" s="2">
        <f t="shared" si="645"/>
        <v>0</v>
      </c>
      <c r="M1606" s="2">
        <f t="shared" si="646"/>
        <v>2.7184576991217901E-2</v>
      </c>
      <c r="N1606" s="1">
        <v>27322</v>
      </c>
      <c r="O1606" s="1">
        <v>23744</v>
      </c>
      <c r="Q1606" s="1">
        <v>636</v>
      </c>
      <c r="R1606" s="1">
        <v>791</v>
      </c>
      <c r="AG1606" s="7">
        <f>IF(Q1606&gt;0,RANK(Q1606,(N1606:P1606,Q1606:AE1606)),0)</f>
        <v>4</v>
      </c>
      <c r="AH1606" s="7">
        <f>IF(R1606&gt;0,RANK(R1606,(N1606:P1606,Q1606:AE1606)),0)</f>
        <v>3</v>
      </c>
      <c r="AI1606" s="7">
        <f>IF(T1606&gt;0,RANK(T1606,(N1606:P1606,Q1606:AE1606)),0)</f>
        <v>0</v>
      </c>
      <c r="AJ1606" s="7">
        <f>IF(S1606&gt;0,RANK(S1606,(N1606:P1606,Q1606:AE1606)),0)</f>
        <v>0</v>
      </c>
      <c r="AK1606" s="2">
        <f t="shared" si="647"/>
        <v>1.2115901167774751E-2</v>
      </c>
      <c r="AL1606" s="2">
        <f t="shared" si="648"/>
        <v>1.5068675823443126E-2</v>
      </c>
      <c r="AM1606" s="2">
        <f t="shared" si="649"/>
        <v>0</v>
      </c>
      <c r="AN1606" s="2">
        <f t="shared" si="650"/>
        <v>0</v>
      </c>
      <c r="AP1606" t="s">
        <v>1577</v>
      </c>
      <c r="AQ1606" t="s">
        <v>2168</v>
      </c>
      <c r="AT1606" s="104">
        <v>42</v>
      </c>
      <c r="AU1606" s="102">
        <v>7</v>
      </c>
      <c r="AV1606" s="108">
        <f t="shared" si="651"/>
        <v>42007</v>
      </c>
      <c r="AX1606" s="7" t="s">
        <v>538</v>
      </c>
    </row>
    <row r="1607" spans="1:50" hidden="1" outlineLevel="1">
      <c r="A1607" t="s">
        <v>2446</v>
      </c>
      <c r="B1607" t="s">
        <v>2168</v>
      </c>
      <c r="C1607" s="1">
        <f t="shared" si="641"/>
        <v>14934</v>
      </c>
      <c r="D1607" s="7">
        <f>RANK(N1607,(N1607:P1607,Q1607:AE1607))</f>
        <v>2</v>
      </c>
      <c r="E1607" s="7">
        <f>RANK(O1607,(N1607:P1607,Q1607:AE1607))</f>
        <v>1</v>
      </c>
      <c r="F1607" s="7">
        <f>IF(P1607&gt;0,RANK(P1607,(N1607:P1607,Q1607:AE1607)),0)</f>
        <v>0</v>
      </c>
      <c r="G1607" s="1">
        <f t="shared" si="642"/>
        <v>5674</v>
      </c>
      <c r="H1607" s="2">
        <f t="shared" si="640"/>
        <v>0.37993839560733894</v>
      </c>
      <c r="I1607" s="2"/>
      <c r="J1607" s="2">
        <f t="shared" si="643"/>
        <v>0.302397214410071</v>
      </c>
      <c r="K1607" s="2">
        <f t="shared" si="644"/>
        <v>0.68233561001740994</v>
      </c>
      <c r="L1607" s="2">
        <f t="shared" si="645"/>
        <v>0</v>
      </c>
      <c r="M1607" s="2">
        <f t="shared" si="646"/>
        <v>1.5267175572518998E-2</v>
      </c>
      <c r="N1607" s="1">
        <v>4516</v>
      </c>
      <c r="O1607" s="1">
        <v>10190</v>
      </c>
      <c r="Q1607" s="1">
        <v>130</v>
      </c>
      <c r="R1607" s="1">
        <v>98</v>
      </c>
      <c r="AG1607" s="7">
        <f>IF(Q1607&gt;0,RANK(Q1607,(N1607:P1607,Q1607:AE1607)),0)</f>
        <v>3</v>
      </c>
      <c r="AH1607" s="7">
        <f>IF(R1607&gt;0,RANK(R1607,(N1607:P1607,Q1607:AE1607)),0)</f>
        <v>4</v>
      </c>
      <c r="AI1607" s="7">
        <f>IF(T1607&gt;0,RANK(T1607,(N1607:P1607,Q1607:AE1607)),0)</f>
        <v>0</v>
      </c>
      <c r="AJ1607" s="7">
        <f>IF(S1607&gt;0,RANK(S1607,(N1607:P1607,Q1607:AE1607)),0)</f>
        <v>0</v>
      </c>
      <c r="AK1607" s="2">
        <f t="shared" si="647"/>
        <v>8.7049685281907051E-3</v>
      </c>
      <c r="AL1607" s="2">
        <f t="shared" si="648"/>
        <v>6.5622070443283782E-3</v>
      </c>
      <c r="AM1607" s="2">
        <f t="shared" si="649"/>
        <v>0</v>
      </c>
      <c r="AN1607" s="2">
        <f t="shared" si="650"/>
        <v>0</v>
      </c>
      <c r="AP1607" t="s">
        <v>2446</v>
      </c>
      <c r="AQ1607" t="s">
        <v>2168</v>
      </c>
      <c r="AT1607" s="104">
        <v>42</v>
      </c>
      <c r="AU1607" s="102">
        <v>9</v>
      </c>
      <c r="AV1607" s="108">
        <f t="shared" si="651"/>
        <v>42009</v>
      </c>
      <c r="AX1607" s="7" t="s">
        <v>538</v>
      </c>
    </row>
    <row r="1608" spans="1:50" hidden="1" outlineLevel="1">
      <c r="A1608" t="s">
        <v>2113</v>
      </c>
      <c r="B1608" t="s">
        <v>2168</v>
      </c>
      <c r="C1608" s="1">
        <f t="shared" si="641"/>
        <v>102528</v>
      </c>
      <c r="D1608" s="7">
        <f>RANK(N1608,(N1608:P1608,Q1608:AE1608))</f>
        <v>1</v>
      </c>
      <c r="E1608" s="7">
        <f>RANK(O1608,(N1608:P1608,Q1608:AE1608))</f>
        <v>2</v>
      </c>
      <c r="F1608" s="7">
        <f>IF(P1608&gt;0,RANK(P1608,(N1608:P1608,Q1608:AE1608)),0)</f>
        <v>0</v>
      </c>
      <c r="G1608" s="1">
        <f t="shared" si="642"/>
        <v>12802</v>
      </c>
      <c r="H1608" s="2">
        <f t="shared" si="640"/>
        <v>0.12486345193508115</v>
      </c>
      <c r="I1608" s="2"/>
      <c r="J1608" s="2">
        <f t="shared" si="643"/>
        <v>0.5519662921348315</v>
      </c>
      <c r="K1608" s="2">
        <f t="shared" si="644"/>
        <v>0.42710284019975031</v>
      </c>
      <c r="L1608" s="2">
        <f t="shared" si="645"/>
        <v>0</v>
      </c>
      <c r="M1608" s="2">
        <f t="shared" si="646"/>
        <v>2.0930867665418185E-2</v>
      </c>
      <c r="N1608" s="1">
        <v>56592</v>
      </c>
      <c r="O1608" s="1">
        <v>43790</v>
      </c>
      <c r="Q1608" s="1">
        <v>1119</v>
      </c>
      <c r="R1608" s="1">
        <v>1027</v>
      </c>
      <c r="AG1608" s="7">
        <f>IF(Q1608&gt;0,RANK(Q1608,(N1608:P1608,Q1608:AE1608)),0)</f>
        <v>3</v>
      </c>
      <c r="AH1608" s="7">
        <f>IF(R1608&gt;0,RANK(R1608,(N1608:P1608,Q1608:AE1608)),0)</f>
        <v>4</v>
      </c>
      <c r="AI1608" s="7">
        <f>IF(T1608&gt;0,RANK(T1608,(N1608:P1608,Q1608:AE1608)),0)</f>
        <v>0</v>
      </c>
      <c r="AJ1608" s="7">
        <f>IF(S1608&gt;0,RANK(S1608,(N1608:P1608,Q1608:AE1608)),0)</f>
        <v>0</v>
      </c>
      <c r="AK1608" s="2">
        <f t="shared" si="647"/>
        <v>1.0914091760299626E-2</v>
      </c>
      <c r="AL1608" s="2">
        <f t="shared" si="648"/>
        <v>1.0016775905118602E-2</v>
      </c>
      <c r="AM1608" s="2">
        <f t="shared" si="649"/>
        <v>0</v>
      </c>
      <c r="AN1608" s="2">
        <f t="shared" si="650"/>
        <v>0</v>
      </c>
      <c r="AP1608" t="s">
        <v>2113</v>
      </c>
      <c r="AQ1608" t="s">
        <v>2168</v>
      </c>
      <c r="AT1608" s="104">
        <v>42</v>
      </c>
      <c r="AU1608" s="102">
        <v>11</v>
      </c>
      <c r="AV1608" s="108">
        <f t="shared" si="651"/>
        <v>42011</v>
      </c>
      <c r="AX1608" s="7" t="s">
        <v>538</v>
      </c>
    </row>
    <row r="1609" spans="1:50" hidden="1" outlineLevel="1">
      <c r="A1609" t="s">
        <v>1607</v>
      </c>
      <c r="B1609" t="s">
        <v>2168</v>
      </c>
      <c r="C1609" s="1">
        <f t="shared" si="641"/>
        <v>34529</v>
      </c>
      <c r="D1609" s="7">
        <f>RANK(N1609,(N1609:P1609,Q1609:AE1609))</f>
        <v>2</v>
      </c>
      <c r="E1609" s="7">
        <f>RANK(O1609,(N1609:P1609,Q1609:AE1609))</f>
        <v>1</v>
      </c>
      <c r="F1609" s="7">
        <f>IF(P1609&gt;0,RANK(P1609,(N1609:P1609,Q1609:AE1609)),0)</f>
        <v>0</v>
      </c>
      <c r="G1609" s="1">
        <f t="shared" si="642"/>
        <v>13174</v>
      </c>
      <c r="H1609" s="2">
        <f t="shared" si="640"/>
        <v>0.38153436241999478</v>
      </c>
      <c r="I1609" s="2"/>
      <c r="J1609" s="2">
        <f t="shared" si="643"/>
        <v>0.29992180485968317</v>
      </c>
      <c r="K1609" s="2">
        <f t="shared" si="644"/>
        <v>0.68145616727967795</v>
      </c>
      <c r="L1609" s="2">
        <f t="shared" si="645"/>
        <v>0</v>
      </c>
      <c r="M1609" s="2">
        <f t="shared" si="646"/>
        <v>1.8622027860638823E-2</v>
      </c>
      <c r="N1609" s="1">
        <v>10356</v>
      </c>
      <c r="O1609" s="1">
        <v>23530</v>
      </c>
      <c r="Q1609" s="1">
        <v>336</v>
      </c>
      <c r="R1609" s="1">
        <v>307</v>
      </c>
      <c r="AG1609" s="7">
        <f>IF(Q1609&gt;0,RANK(Q1609,(N1609:P1609,Q1609:AE1609)),0)</f>
        <v>3</v>
      </c>
      <c r="AH1609" s="7">
        <f>IF(R1609&gt;0,RANK(R1609,(N1609:P1609,Q1609:AE1609)),0)</f>
        <v>4</v>
      </c>
      <c r="AI1609" s="7">
        <f>IF(T1609&gt;0,RANK(T1609,(N1609:P1609,Q1609:AE1609)),0)</f>
        <v>0</v>
      </c>
      <c r="AJ1609" s="7">
        <f>IF(S1609&gt;0,RANK(S1609,(N1609:P1609,Q1609:AE1609)),0)</f>
        <v>0</v>
      </c>
      <c r="AK1609" s="2">
        <f t="shared" si="647"/>
        <v>9.7309507949839263E-3</v>
      </c>
      <c r="AL1609" s="2">
        <f t="shared" si="648"/>
        <v>8.8910770656549561E-3</v>
      </c>
      <c r="AM1609" s="2">
        <f t="shared" si="649"/>
        <v>0</v>
      </c>
      <c r="AN1609" s="2">
        <f t="shared" si="650"/>
        <v>0</v>
      </c>
      <c r="AP1609" t="s">
        <v>1607</v>
      </c>
      <c r="AQ1609" t="s">
        <v>2168</v>
      </c>
      <c r="AT1609" s="104">
        <v>42</v>
      </c>
      <c r="AU1609" s="102">
        <v>13</v>
      </c>
      <c r="AV1609" s="108">
        <f t="shared" si="651"/>
        <v>42013</v>
      </c>
      <c r="AX1609" s="7" t="s">
        <v>538</v>
      </c>
    </row>
    <row r="1610" spans="1:50" hidden="1" outlineLevel="1">
      <c r="A1610" t="s">
        <v>190</v>
      </c>
      <c r="B1610" t="s">
        <v>2168</v>
      </c>
      <c r="C1610" s="1">
        <f t="shared" si="641"/>
        <v>16047</v>
      </c>
      <c r="D1610" s="7">
        <f>RANK(N1610,(N1610:P1610,Q1610:AE1610))</f>
        <v>2</v>
      </c>
      <c r="E1610" s="7">
        <f>RANK(O1610,(N1610:P1610,Q1610:AE1610))</f>
        <v>1</v>
      </c>
      <c r="F1610" s="7">
        <f>IF(P1610&gt;0,RANK(P1610,(N1610:P1610,Q1610:AE1610)),0)</f>
        <v>0</v>
      </c>
      <c r="G1610" s="1">
        <f t="shared" si="642"/>
        <v>5868</v>
      </c>
      <c r="H1610" s="2">
        <f t="shared" si="640"/>
        <v>0.36567582725743131</v>
      </c>
      <c r="I1610" s="2"/>
      <c r="J1610" s="2">
        <f t="shared" si="643"/>
        <v>0.30828192185455228</v>
      </c>
      <c r="K1610" s="2">
        <f t="shared" si="644"/>
        <v>0.67395774911198358</v>
      </c>
      <c r="L1610" s="2">
        <f t="shared" si="645"/>
        <v>0</v>
      </c>
      <c r="M1610" s="2">
        <f t="shared" si="646"/>
        <v>1.7760329033464139E-2</v>
      </c>
      <c r="N1610" s="1">
        <v>4947</v>
      </c>
      <c r="O1610" s="1">
        <v>10815</v>
      </c>
      <c r="Q1610" s="1">
        <v>155</v>
      </c>
      <c r="R1610" s="1">
        <v>130</v>
      </c>
      <c r="AG1610" s="7">
        <f>IF(Q1610&gt;0,RANK(Q1610,(N1610:P1610,Q1610:AE1610)),0)</f>
        <v>3</v>
      </c>
      <c r="AH1610" s="7">
        <f>IF(R1610&gt;0,RANK(R1610,(N1610:P1610,Q1610:AE1610)),0)</f>
        <v>4</v>
      </c>
      <c r="AI1610" s="7">
        <f>IF(T1610&gt;0,RANK(T1610,(N1610:P1610,Q1610:AE1610)),0)</f>
        <v>0</v>
      </c>
      <c r="AJ1610" s="7">
        <f>IF(S1610&gt;0,RANK(S1610,(N1610:P1610,Q1610:AE1610)),0)</f>
        <v>0</v>
      </c>
      <c r="AK1610" s="2">
        <f t="shared" si="647"/>
        <v>9.6591263164454415E-3</v>
      </c>
      <c r="AL1610" s="2">
        <f t="shared" si="648"/>
        <v>8.1012027170187569E-3</v>
      </c>
      <c r="AM1610" s="2">
        <f t="shared" si="649"/>
        <v>0</v>
      </c>
      <c r="AN1610" s="2">
        <f t="shared" si="650"/>
        <v>0</v>
      </c>
      <c r="AP1610" t="s">
        <v>190</v>
      </c>
      <c r="AQ1610" t="s">
        <v>2168</v>
      </c>
      <c r="AT1610" s="104">
        <v>42</v>
      </c>
      <c r="AU1610" s="102">
        <v>15</v>
      </c>
      <c r="AV1610" s="108">
        <f t="shared" si="651"/>
        <v>42015</v>
      </c>
      <c r="AX1610" s="7" t="s">
        <v>538</v>
      </c>
    </row>
    <row r="1611" spans="1:50" hidden="1" outlineLevel="1">
      <c r="A1611" t="s">
        <v>2642</v>
      </c>
      <c r="B1611" t="s">
        <v>2168</v>
      </c>
      <c r="C1611" s="1">
        <f t="shared" si="641"/>
        <v>202051</v>
      </c>
      <c r="D1611" s="7">
        <f>RANK(N1611,(N1611:P1611,Q1611:AE1611))</f>
        <v>1</v>
      </c>
      <c r="E1611" s="7">
        <f>RANK(O1611,(N1611:P1611,Q1611:AE1611))</f>
        <v>2</v>
      </c>
      <c r="F1611" s="7">
        <f>IF(P1611&gt;0,RANK(P1611,(N1611:P1611,Q1611:AE1611)),0)</f>
        <v>0</v>
      </c>
      <c r="G1611" s="1">
        <f t="shared" si="642"/>
        <v>57850</v>
      </c>
      <c r="H1611" s="2">
        <f t="shared" si="640"/>
        <v>0.28631385145334592</v>
      </c>
      <c r="I1611" s="2"/>
      <c r="J1611" s="2">
        <f t="shared" si="643"/>
        <v>0.63276103558012586</v>
      </c>
      <c r="K1611" s="2">
        <f t="shared" si="644"/>
        <v>0.34644718412677988</v>
      </c>
      <c r="L1611" s="2">
        <f t="shared" si="645"/>
        <v>0</v>
      </c>
      <c r="M1611" s="2">
        <f t="shared" si="646"/>
        <v>2.0791780293094253E-2</v>
      </c>
      <c r="N1611" s="1">
        <v>127850</v>
      </c>
      <c r="O1611" s="1">
        <v>70000</v>
      </c>
      <c r="Q1611" s="1">
        <v>1516</v>
      </c>
      <c r="R1611" s="1">
        <v>2685</v>
      </c>
      <c r="AG1611" s="7">
        <f>IF(Q1611&gt;0,RANK(Q1611,(N1611:P1611,Q1611:AE1611)),0)</f>
        <v>4</v>
      </c>
      <c r="AH1611" s="7">
        <f>IF(R1611&gt;0,RANK(R1611,(N1611:P1611,Q1611:AE1611)),0)</f>
        <v>3</v>
      </c>
      <c r="AI1611" s="7">
        <f>IF(T1611&gt;0,RANK(T1611,(N1611:P1611,Q1611:AE1611)),0)</f>
        <v>0</v>
      </c>
      <c r="AJ1611" s="7">
        <f>IF(S1611&gt;0,RANK(S1611,(N1611:P1611,Q1611:AE1611)),0)</f>
        <v>0</v>
      </c>
      <c r="AK1611" s="2">
        <f t="shared" si="647"/>
        <v>7.5030561590885472E-3</v>
      </c>
      <c r="AL1611" s="2">
        <f t="shared" si="648"/>
        <v>1.328872413400577E-2</v>
      </c>
      <c r="AM1611" s="2">
        <f t="shared" si="649"/>
        <v>0</v>
      </c>
      <c r="AN1611" s="2">
        <f t="shared" si="650"/>
        <v>0</v>
      </c>
      <c r="AP1611" t="s">
        <v>2642</v>
      </c>
      <c r="AQ1611" t="s">
        <v>2168</v>
      </c>
      <c r="AT1611" s="104">
        <v>42</v>
      </c>
      <c r="AU1611" s="102">
        <v>17</v>
      </c>
      <c r="AV1611" s="108">
        <f t="shared" si="651"/>
        <v>42017</v>
      </c>
      <c r="AX1611" s="7" t="s">
        <v>538</v>
      </c>
    </row>
    <row r="1612" spans="1:50" hidden="1" outlineLevel="1">
      <c r="A1612" t="s">
        <v>454</v>
      </c>
      <c r="B1612" t="s">
        <v>2168</v>
      </c>
      <c r="C1612" s="1">
        <f t="shared" si="641"/>
        <v>51972</v>
      </c>
      <c r="D1612" s="7">
        <f>RANK(N1612,(N1612:P1612,Q1612:AE1612))</f>
        <v>2</v>
      </c>
      <c r="E1612" s="7">
        <f>RANK(O1612,(N1612:P1612,Q1612:AE1612))</f>
        <v>1</v>
      </c>
      <c r="F1612" s="7">
        <f>IF(P1612&gt;0,RANK(P1612,(N1612:P1612,Q1612:AE1612)),0)</f>
        <v>0</v>
      </c>
      <c r="G1612" s="1">
        <f t="shared" si="642"/>
        <v>14255</v>
      </c>
      <c r="H1612" s="2">
        <f t="shared" si="640"/>
        <v>0.27428230585699992</v>
      </c>
      <c r="I1612" s="2"/>
      <c r="J1612" s="2">
        <f t="shared" si="643"/>
        <v>0.34913030093127068</v>
      </c>
      <c r="K1612" s="2">
        <f t="shared" si="644"/>
        <v>0.6234126067882706</v>
      </c>
      <c r="L1612" s="2">
        <f t="shared" si="645"/>
        <v>0</v>
      </c>
      <c r="M1612" s="2">
        <f t="shared" si="646"/>
        <v>2.7457092280458673E-2</v>
      </c>
      <c r="N1612" s="1">
        <v>18145</v>
      </c>
      <c r="O1612" s="1">
        <v>32400</v>
      </c>
      <c r="Q1612" s="1">
        <v>659</v>
      </c>
      <c r="R1612" s="1">
        <v>768</v>
      </c>
      <c r="AG1612" s="7">
        <f>IF(Q1612&gt;0,RANK(Q1612,(N1612:P1612,Q1612:AE1612)),0)</f>
        <v>4</v>
      </c>
      <c r="AH1612" s="7">
        <f>IF(R1612&gt;0,RANK(R1612,(N1612:P1612,Q1612:AE1612)),0)</f>
        <v>3</v>
      </c>
      <c r="AI1612" s="7">
        <f>IF(T1612&gt;0,RANK(T1612,(N1612:P1612,Q1612:AE1612)),0)</f>
        <v>0</v>
      </c>
      <c r="AJ1612" s="7">
        <f>IF(S1612&gt;0,RANK(S1612,(N1612:P1612,Q1612:AE1612)),0)</f>
        <v>0</v>
      </c>
      <c r="AK1612" s="2">
        <f t="shared" si="647"/>
        <v>1.2679904563995998E-2</v>
      </c>
      <c r="AL1612" s="2">
        <f t="shared" si="648"/>
        <v>1.4777187716462711E-2</v>
      </c>
      <c r="AM1612" s="2">
        <f t="shared" si="649"/>
        <v>0</v>
      </c>
      <c r="AN1612" s="2">
        <f t="shared" si="650"/>
        <v>0</v>
      </c>
      <c r="AP1612" t="s">
        <v>454</v>
      </c>
      <c r="AQ1612" t="s">
        <v>2168</v>
      </c>
      <c r="AT1612" s="104">
        <v>42</v>
      </c>
      <c r="AU1612" s="102">
        <v>19</v>
      </c>
      <c r="AV1612" s="108">
        <f t="shared" si="651"/>
        <v>42019</v>
      </c>
      <c r="AX1612" s="7" t="s">
        <v>538</v>
      </c>
    </row>
    <row r="1613" spans="1:50" hidden="1" outlineLevel="1">
      <c r="A1613" t="s">
        <v>1896</v>
      </c>
      <c r="B1613" t="s">
        <v>2168</v>
      </c>
      <c r="C1613" s="1">
        <f t="shared" si="641"/>
        <v>46796</v>
      </c>
      <c r="D1613" s="7">
        <f>RANK(N1613,(N1613:P1613,Q1613:AE1613))</f>
        <v>2</v>
      </c>
      <c r="E1613" s="7">
        <f>RANK(O1613,(N1613:P1613,Q1613:AE1613))</f>
        <v>1</v>
      </c>
      <c r="F1613" s="7">
        <f>IF(P1613&gt;0,RANK(P1613,(N1613:P1613,Q1613:AE1613)),0)</f>
        <v>0</v>
      </c>
      <c r="G1613" s="1">
        <f t="shared" si="642"/>
        <v>5251</v>
      </c>
      <c r="H1613" s="2">
        <f t="shared" si="640"/>
        <v>0.11221044533720831</v>
      </c>
      <c r="I1613" s="2"/>
      <c r="J1613" s="2">
        <f t="shared" si="643"/>
        <v>0.4339046072313873</v>
      </c>
      <c r="K1613" s="2">
        <f t="shared" si="644"/>
        <v>0.5461150525685956</v>
      </c>
      <c r="L1613" s="2">
        <f t="shared" si="645"/>
        <v>0</v>
      </c>
      <c r="M1613" s="2">
        <f t="shared" si="646"/>
        <v>1.9980340200017155E-2</v>
      </c>
      <c r="N1613" s="1">
        <v>20305</v>
      </c>
      <c r="O1613" s="1">
        <v>25556</v>
      </c>
      <c r="Q1613" s="1">
        <v>455</v>
      </c>
      <c r="R1613" s="1">
        <v>480</v>
      </c>
      <c r="AG1613" s="7">
        <f>IF(Q1613&gt;0,RANK(Q1613,(N1613:P1613,Q1613:AE1613)),0)</f>
        <v>4</v>
      </c>
      <c r="AH1613" s="7">
        <f>IF(R1613&gt;0,RANK(R1613,(N1613:P1613,Q1613:AE1613)),0)</f>
        <v>3</v>
      </c>
      <c r="AI1613" s="7">
        <f>IF(T1613&gt;0,RANK(T1613,(N1613:P1613,Q1613:AE1613)),0)</f>
        <v>0</v>
      </c>
      <c r="AJ1613" s="7">
        <f>IF(S1613&gt;0,RANK(S1613,(N1613:P1613,Q1613:AE1613)),0)</f>
        <v>0</v>
      </c>
      <c r="AK1613" s="2">
        <f t="shared" si="647"/>
        <v>9.7230532524147355E-3</v>
      </c>
      <c r="AL1613" s="2">
        <f t="shared" si="648"/>
        <v>1.0257286947602359E-2</v>
      </c>
      <c r="AM1613" s="2">
        <f t="shared" si="649"/>
        <v>0</v>
      </c>
      <c r="AN1613" s="2">
        <f t="shared" si="650"/>
        <v>0</v>
      </c>
      <c r="AP1613" t="s">
        <v>1896</v>
      </c>
      <c r="AQ1613" t="s">
        <v>2168</v>
      </c>
      <c r="AT1613" s="104">
        <v>42</v>
      </c>
      <c r="AU1613" s="102">
        <v>21</v>
      </c>
      <c r="AV1613" s="108">
        <f t="shared" si="651"/>
        <v>42021</v>
      </c>
      <c r="AX1613" s="7" t="s">
        <v>538</v>
      </c>
    </row>
    <row r="1614" spans="1:50" hidden="1" outlineLevel="1">
      <c r="A1614" t="s">
        <v>52</v>
      </c>
      <c r="B1614" t="s">
        <v>2168</v>
      </c>
      <c r="C1614" s="1">
        <f t="shared" si="641"/>
        <v>1628</v>
      </c>
      <c r="D1614" s="7">
        <f>RANK(N1614,(N1614:P1614,Q1614:AE1614))</f>
        <v>2</v>
      </c>
      <c r="E1614" s="7">
        <f>RANK(O1614,(N1614:P1614,Q1614:AE1614))</f>
        <v>1</v>
      </c>
      <c r="F1614" s="7">
        <f>IF(P1614&gt;0,RANK(P1614,(N1614:P1614,Q1614:AE1614)),0)</f>
        <v>0</v>
      </c>
      <c r="G1614" s="1">
        <f t="shared" si="642"/>
        <v>461</v>
      </c>
      <c r="H1614" s="2">
        <f t="shared" si="640"/>
        <v>0.28316953316953319</v>
      </c>
      <c r="I1614" s="2"/>
      <c r="J1614" s="2">
        <f t="shared" si="643"/>
        <v>0.35073710073710074</v>
      </c>
      <c r="K1614" s="2">
        <f t="shared" si="644"/>
        <v>0.63390663390663393</v>
      </c>
      <c r="L1614" s="2">
        <f t="shared" si="645"/>
        <v>0</v>
      </c>
      <c r="M1614" s="2">
        <f t="shared" si="646"/>
        <v>1.5356265356265331E-2</v>
      </c>
      <c r="N1614" s="1">
        <v>571</v>
      </c>
      <c r="O1614" s="1">
        <v>1032</v>
      </c>
      <c r="Q1614" s="1">
        <v>15</v>
      </c>
      <c r="R1614" s="1">
        <v>10</v>
      </c>
      <c r="AG1614" s="7">
        <f>IF(Q1614&gt;0,RANK(Q1614,(N1614:P1614,Q1614:AE1614)),0)</f>
        <v>3</v>
      </c>
      <c r="AH1614" s="7">
        <f>IF(R1614&gt;0,RANK(R1614,(N1614:P1614,Q1614:AE1614)),0)</f>
        <v>4</v>
      </c>
      <c r="AI1614" s="7">
        <f>IF(T1614&gt;0,RANK(T1614,(N1614:P1614,Q1614:AE1614)),0)</f>
        <v>0</v>
      </c>
      <c r="AJ1614" s="7">
        <f>IF(S1614&gt;0,RANK(S1614,(N1614:P1614,Q1614:AE1614)),0)</f>
        <v>0</v>
      </c>
      <c r="AK1614" s="2">
        <f t="shared" si="647"/>
        <v>9.2137592137592136E-3</v>
      </c>
      <c r="AL1614" s="2">
        <f t="shared" si="648"/>
        <v>6.1425061425061421E-3</v>
      </c>
      <c r="AM1614" s="2">
        <f t="shared" si="649"/>
        <v>0</v>
      </c>
      <c r="AN1614" s="2">
        <f t="shared" si="650"/>
        <v>0</v>
      </c>
      <c r="AP1614" t="s">
        <v>52</v>
      </c>
      <c r="AQ1614" t="s">
        <v>2168</v>
      </c>
      <c r="AT1614" s="104">
        <v>42</v>
      </c>
      <c r="AU1614" s="102">
        <v>23</v>
      </c>
      <c r="AV1614" s="108">
        <f t="shared" si="651"/>
        <v>42023</v>
      </c>
      <c r="AX1614" s="7" t="s">
        <v>538</v>
      </c>
    </row>
    <row r="1615" spans="1:50" hidden="1" outlineLevel="1">
      <c r="A1615" t="s">
        <v>2858</v>
      </c>
      <c r="B1615" t="s">
        <v>2168</v>
      </c>
      <c r="C1615" s="1">
        <f t="shared" si="641"/>
        <v>15694</v>
      </c>
      <c r="D1615" s="7">
        <f>RANK(N1615,(N1615:P1615,Q1615:AE1615))</f>
        <v>1</v>
      </c>
      <c r="E1615" s="7">
        <f>RANK(O1615,(N1615:P1615,Q1615:AE1615))</f>
        <v>2</v>
      </c>
      <c r="F1615" s="7">
        <f>IF(P1615&gt;0,RANK(P1615,(N1615:P1615,Q1615:AE1615)),0)</f>
        <v>0</v>
      </c>
      <c r="G1615" s="1">
        <f t="shared" si="642"/>
        <v>1998</v>
      </c>
      <c r="H1615" s="2">
        <f t="shared" si="640"/>
        <v>0.12730979992353766</v>
      </c>
      <c r="I1615" s="2"/>
      <c r="J1615" s="2">
        <f t="shared" si="643"/>
        <v>0.54785268255384223</v>
      </c>
      <c r="K1615" s="2">
        <f t="shared" si="644"/>
        <v>0.42054288263030459</v>
      </c>
      <c r="L1615" s="2">
        <f t="shared" si="645"/>
        <v>0</v>
      </c>
      <c r="M1615" s="2">
        <f t="shared" si="646"/>
        <v>3.1604434815853177E-2</v>
      </c>
      <c r="N1615" s="1">
        <v>8598</v>
      </c>
      <c r="O1615" s="1">
        <v>6600</v>
      </c>
      <c r="Q1615" s="1">
        <v>208</v>
      </c>
      <c r="R1615" s="1">
        <v>288</v>
      </c>
      <c r="AG1615" s="7">
        <f>IF(Q1615&gt;0,RANK(Q1615,(N1615:P1615,Q1615:AE1615)),0)</f>
        <v>4</v>
      </c>
      <c r="AH1615" s="7">
        <f>IF(R1615&gt;0,RANK(R1615,(N1615:P1615,Q1615:AE1615)),0)</f>
        <v>3</v>
      </c>
      <c r="AI1615" s="7">
        <f>IF(T1615&gt;0,RANK(T1615,(N1615:P1615,Q1615:AE1615)),0)</f>
        <v>0</v>
      </c>
      <c r="AJ1615" s="7">
        <f>IF(S1615&gt;0,RANK(S1615,(N1615:P1615,Q1615:AE1615)),0)</f>
        <v>0</v>
      </c>
      <c r="AK1615" s="2">
        <f t="shared" si="647"/>
        <v>1.3253472664712629E-2</v>
      </c>
      <c r="AL1615" s="2">
        <f t="shared" si="648"/>
        <v>1.8350962151140564E-2</v>
      </c>
      <c r="AM1615" s="2">
        <f t="shared" si="649"/>
        <v>0</v>
      </c>
      <c r="AN1615" s="2">
        <f t="shared" si="650"/>
        <v>0</v>
      </c>
      <c r="AP1615" t="s">
        <v>2858</v>
      </c>
      <c r="AQ1615" t="s">
        <v>2168</v>
      </c>
      <c r="AT1615" s="104">
        <v>42</v>
      </c>
      <c r="AU1615" s="102">
        <v>25</v>
      </c>
      <c r="AV1615" s="108">
        <f t="shared" si="651"/>
        <v>42025</v>
      </c>
      <c r="AX1615" s="7" t="s">
        <v>538</v>
      </c>
    </row>
    <row r="1616" spans="1:50" hidden="1" outlineLevel="1">
      <c r="A1616" t="s">
        <v>2428</v>
      </c>
      <c r="B1616" t="s">
        <v>2168</v>
      </c>
      <c r="C1616" s="1">
        <f t="shared" si="641"/>
        <v>34899</v>
      </c>
      <c r="D1616" s="7">
        <f>RANK(N1616,(N1616:P1616,Q1616:AE1616))</f>
        <v>2</v>
      </c>
      <c r="E1616" s="7">
        <f>RANK(O1616,(N1616:P1616,Q1616:AE1616))</f>
        <v>1</v>
      </c>
      <c r="F1616" s="7">
        <f>IF(P1616&gt;0,RANK(P1616,(N1616:P1616,Q1616:AE1616)),0)</f>
        <v>0</v>
      </c>
      <c r="G1616" s="1">
        <f t="shared" si="642"/>
        <v>4470</v>
      </c>
      <c r="H1616" s="2">
        <f t="shared" si="640"/>
        <v>0.12808389925212757</v>
      </c>
      <c r="I1616" s="2"/>
      <c r="J1616" s="2">
        <f t="shared" si="643"/>
        <v>0.41711796899624631</v>
      </c>
      <c r="K1616" s="2">
        <f t="shared" si="644"/>
        <v>0.54520186824837391</v>
      </c>
      <c r="L1616" s="2">
        <f t="shared" si="645"/>
        <v>0</v>
      </c>
      <c r="M1616" s="2">
        <f t="shared" si="646"/>
        <v>3.7680162755379776E-2</v>
      </c>
      <c r="N1616" s="1">
        <v>14557</v>
      </c>
      <c r="O1616" s="1">
        <v>19027</v>
      </c>
      <c r="Q1616" s="1">
        <v>918</v>
      </c>
      <c r="R1616" s="1">
        <v>397</v>
      </c>
      <c r="AG1616" s="7">
        <f>IF(Q1616&gt;0,RANK(Q1616,(N1616:P1616,Q1616:AE1616)),0)</f>
        <v>3</v>
      </c>
      <c r="AH1616" s="7">
        <f>IF(R1616&gt;0,RANK(R1616,(N1616:P1616,Q1616:AE1616)),0)</f>
        <v>4</v>
      </c>
      <c r="AI1616" s="7">
        <f>IF(T1616&gt;0,RANK(T1616,(N1616:P1616,Q1616:AE1616)),0)</f>
        <v>0</v>
      </c>
      <c r="AJ1616" s="7">
        <f>IF(S1616&gt;0,RANK(S1616,(N1616:P1616,Q1616:AE1616)),0)</f>
        <v>0</v>
      </c>
      <c r="AK1616" s="2">
        <f t="shared" si="647"/>
        <v>2.6304478638356398E-2</v>
      </c>
      <c r="AL1616" s="2">
        <f t="shared" si="648"/>
        <v>1.1375684117023411E-2</v>
      </c>
      <c r="AM1616" s="2">
        <f t="shared" si="649"/>
        <v>0</v>
      </c>
      <c r="AN1616" s="2">
        <f t="shared" si="650"/>
        <v>0</v>
      </c>
      <c r="AP1616" t="s">
        <v>2428</v>
      </c>
      <c r="AQ1616" t="s">
        <v>2168</v>
      </c>
      <c r="AT1616" s="104">
        <v>42</v>
      </c>
      <c r="AU1616" s="102">
        <v>27</v>
      </c>
      <c r="AV1616" s="108">
        <f t="shared" si="651"/>
        <v>42027</v>
      </c>
      <c r="AX1616" s="7" t="s">
        <v>538</v>
      </c>
    </row>
    <row r="1617" spans="1:50" hidden="1" outlineLevel="1">
      <c r="A1617" t="s">
        <v>2429</v>
      </c>
      <c r="B1617" t="s">
        <v>2168</v>
      </c>
      <c r="C1617" s="1">
        <f t="shared" si="641"/>
        <v>142814</v>
      </c>
      <c r="D1617" s="7">
        <f>RANK(N1617,(N1617:P1617,Q1617:AE1617))</f>
        <v>1</v>
      </c>
      <c r="E1617" s="7">
        <f>RANK(O1617,(N1617:P1617,Q1617:AE1617))</f>
        <v>2</v>
      </c>
      <c r="F1617" s="7">
        <f>IF(P1617&gt;0,RANK(P1617,(N1617:P1617,Q1617:AE1617)),0)</f>
        <v>0</v>
      </c>
      <c r="G1617" s="1">
        <f t="shared" si="642"/>
        <v>23327</v>
      </c>
      <c r="H1617" s="2">
        <f t="shared" si="640"/>
        <v>0.16333832817510888</v>
      </c>
      <c r="I1617" s="2"/>
      <c r="J1617" s="2">
        <f t="shared" si="643"/>
        <v>0.57414539190835634</v>
      </c>
      <c r="K1617" s="2">
        <f t="shared" si="644"/>
        <v>0.41080706373324744</v>
      </c>
      <c r="L1617" s="2">
        <f t="shared" si="645"/>
        <v>0</v>
      </c>
      <c r="M1617" s="2">
        <f t="shared" si="646"/>
        <v>1.5047544358396225E-2</v>
      </c>
      <c r="N1617" s="1">
        <v>81996</v>
      </c>
      <c r="O1617" s="1">
        <v>58669</v>
      </c>
      <c r="Q1617" s="1">
        <v>990</v>
      </c>
      <c r="R1617" s="1">
        <v>1159</v>
      </c>
      <c r="AG1617" s="7">
        <f>IF(Q1617&gt;0,RANK(Q1617,(N1617:P1617,Q1617:AE1617)),0)</f>
        <v>4</v>
      </c>
      <c r="AH1617" s="7">
        <f>IF(R1617&gt;0,RANK(R1617,(N1617:P1617,Q1617:AE1617)),0)</f>
        <v>3</v>
      </c>
      <c r="AI1617" s="7">
        <f>IF(T1617&gt;0,RANK(T1617,(N1617:P1617,Q1617:AE1617)),0)</f>
        <v>0</v>
      </c>
      <c r="AJ1617" s="7">
        <f>IF(S1617&gt;0,RANK(S1617,(N1617:P1617,Q1617:AE1617)),0)</f>
        <v>0</v>
      </c>
      <c r="AK1617" s="2">
        <f t="shared" si="647"/>
        <v>6.9320934922346552E-3</v>
      </c>
      <c r="AL1617" s="2">
        <f t="shared" si="648"/>
        <v>8.1154508661615814E-3</v>
      </c>
      <c r="AM1617" s="2">
        <f t="shared" si="649"/>
        <v>0</v>
      </c>
      <c r="AN1617" s="2">
        <f t="shared" si="650"/>
        <v>0</v>
      </c>
      <c r="AP1617" t="s">
        <v>2429</v>
      </c>
      <c r="AQ1617" t="s">
        <v>2168</v>
      </c>
      <c r="AT1617" s="104">
        <v>42</v>
      </c>
      <c r="AU1617" s="102">
        <v>29</v>
      </c>
      <c r="AV1617" s="108">
        <f t="shared" si="651"/>
        <v>42029</v>
      </c>
      <c r="AX1617" s="7" t="s">
        <v>538</v>
      </c>
    </row>
    <row r="1618" spans="1:50" hidden="1" outlineLevel="1">
      <c r="A1618" t="s">
        <v>2388</v>
      </c>
      <c r="B1618" t="s">
        <v>2168</v>
      </c>
      <c r="C1618" s="1">
        <f t="shared" si="641"/>
        <v>11543</v>
      </c>
      <c r="D1618" s="7">
        <f>RANK(N1618,(N1618:P1618,Q1618:AE1618))</f>
        <v>2</v>
      </c>
      <c r="E1618" s="7">
        <f>RANK(O1618,(N1618:P1618,Q1618:AE1618))</f>
        <v>1</v>
      </c>
      <c r="F1618" s="7">
        <f>IF(P1618&gt;0,RANK(P1618,(N1618:P1618,Q1618:AE1618)),0)</f>
        <v>0</v>
      </c>
      <c r="G1618" s="1">
        <f t="shared" si="642"/>
        <v>3463</v>
      </c>
      <c r="H1618" s="2">
        <f t="shared" si="640"/>
        <v>0.30000866325911807</v>
      </c>
      <c r="I1618" s="2"/>
      <c r="J1618" s="2">
        <f t="shared" si="643"/>
        <v>0.34081261370527594</v>
      </c>
      <c r="K1618" s="2">
        <f t="shared" si="644"/>
        <v>0.64082127696439406</v>
      </c>
      <c r="L1618" s="2">
        <f t="shared" si="645"/>
        <v>0</v>
      </c>
      <c r="M1618" s="2">
        <f t="shared" si="646"/>
        <v>1.8366109330330005E-2</v>
      </c>
      <c r="N1618" s="1">
        <v>3934</v>
      </c>
      <c r="O1618" s="1">
        <v>7397</v>
      </c>
      <c r="Q1618" s="1">
        <v>109</v>
      </c>
      <c r="R1618" s="1">
        <v>103</v>
      </c>
      <c r="AG1618" s="7">
        <f>IF(Q1618&gt;0,RANK(Q1618,(N1618:P1618,Q1618:AE1618)),0)</f>
        <v>3</v>
      </c>
      <c r="AH1618" s="7">
        <f>IF(R1618&gt;0,RANK(R1618,(N1618:P1618,Q1618:AE1618)),0)</f>
        <v>4</v>
      </c>
      <c r="AI1618" s="7">
        <f>IF(T1618&gt;0,RANK(T1618,(N1618:P1618,Q1618:AE1618)),0)</f>
        <v>0</v>
      </c>
      <c r="AJ1618" s="7">
        <f>IF(S1618&gt;0,RANK(S1618,(N1618:P1618,Q1618:AE1618)),0)</f>
        <v>0</v>
      </c>
      <c r="AK1618" s="2">
        <f t="shared" si="647"/>
        <v>9.4429524387074412E-3</v>
      </c>
      <c r="AL1618" s="2">
        <f t="shared" si="648"/>
        <v>8.923156891622628E-3</v>
      </c>
      <c r="AM1618" s="2">
        <f t="shared" si="649"/>
        <v>0</v>
      </c>
      <c r="AN1618" s="2">
        <f t="shared" si="650"/>
        <v>0</v>
      </c>
      <c r="AP1618" t="s">
        <v>2388</v>
      </c>
      <c r="AQ1618" t="s">
        <v>2168</v>
      </c>
      <c r="AT1618" s="104">
        <v>42</v>
      </c>
      <c r="AU1618" s="102">
        <v>31</v>
      </c>
      <c r="AV1618" s="108">
        <f t="shared" si="651"/>
        <v>42031</v>
      </c>
      <c r="AX1618" s="7" t="s">
        <v>538</v>
      </c>
    </row>
    <row r="1619" spans="1:50" hidden="1" outlineLevel="1">
      <c r="A1619" t="s">
        <v>2389</v>
      </c>
      <c r="B1619" t="s">
        <v>2168</v>
      </c>
      <c r="C1619" s="1">
        <f t="shared" si="641"/>
        <v>24544</v>
      </c>
      <c r="D1619" s="7">
        <f>RANK(N1619,(N1619:P1619,Q1619:AE1619))</f>
        <v>2</v>
      </c>
      <c r="E1619" s="7">
        <f>RANK(O1619,(N1619:P1619,Q1619:AE1619))</f>
        <v>1</v>
      </c>
      <c r="F1619" s="7">
        <f>IF(P1619&gt;0,RANK(P1619,(N1619:P1619,Q1619:AE1619)),0)</f>
        <v>0</v>
      </c>
      <c r="G1619" s="1">
        <f t="shared" si="642"/>
        <v>3601</v>
      </c>
      <c r="H1619" s="2">
        <f t="shared" si="640"/>
        <v>0.14671610169491525</v>
      </c>
      <c r="I1619" s="2"/>
      <c r="J1619" s="2">
        <f t="shared" si="643"/>
        <v>0.41643578878748372</v>
      </c>
      <c r="K1619" s="2">
        <f t="shared" si="644"/>
        <v>0.563151890482399</v>
      </c>
      <c r="L1619" s="2">
        <f t="shared" si="645"/>
        <v>0</v>
      </c>
      <c r="M1619" s="2">
        <f t="shared" si="646"/>
        <v>2.0412320730117339E-2</v>
      </c>
      <c r="N1619" s="1">
        <v>10221</v>
      </c>
      <c r="O1619" s="1">
        <v>13822</v>
      </c>
      <c r="Q1619" s="1">
        <v>269</v>
      </c>
      <c r="R1619" s="1">
        <v>232</v>
      </c>
      <c r="AG1619" s="7">
        <f>IF(Q1619&gt;0,RANK(Q1619,(N1619:P1619,Q1619:AE1619)),0)</f>
        <v>3</v>
      </c>
      <c r="AH1619" s="7">
        <f>IF(R1619&gt;0,RANK(R1619,(N1619:P1619,Q1619:AE1619)),0)</f>
        <v>4</v>
      </c>
      <c r="AI1619" s="7">
        <f>IF(T1619&gt;0,RANK(T1619,(N1619:P1619,Q1619:AE1619)),0)</f>
        <v>0</v>
      </c>
      <c r="AJ1619" s="7">
        <f>IF(S1619&gt;0,RANK(S1619,(N1619:P1619,Q1619:AE1619)),0)</f>
        <v>0</v>
      </c>
      <c r="AK1619" s="2">
        <f t="shared" si="647"/>
        <v>1.0959908735332464E-2</v>
      </c>
      <c r="AL1619" s="2">
        <f t="shared" si="648"/>
        <v>9.4524119947848768E-3</v>
      </c>
      <c r="AM1619" s="2">
        <f t="shared" si="649"/>
        <v>0</v>
      </c>
      <c r="AN1619" s="2">
        <f t="shared" si="650"/>
        <v>0</v>
      </c>
      <c r="AP1619" t="s">
        <v>2389</v>
      </c>
      <c r="AQ1619" t="s">
        <v>2168</v>
      </c>
      <c r="AT1619" s="104">
        <v>42</v>
      </c>
      <c r="AU1619" s="102">
        <v>33</v>
      </c>
      <c r="AV1619" s="108">
        <f t="shared" si="651"/>
        <v>42033</v>
      </c>
      <c r="AX1619" s="7" t="s">
        <v>538</v>
      </c>
    </row>
    <row r="1620" spans="1:50" hidden="1" outlineLevel="1">
      <c r="A1620" t="s">
        <v>2057</v>
      </c>
      <c r="B1620" t="s">
        <v>2168</v>
      </c>
      <c r="C1620" s="1">
        <f t="shared" si="641"/>
        <v>9084</v>
      </c>
      <c r="D1620" s="7">
        <f>RANK(N1620,(N1620:P1620,Q1620:AE1620))</f>
        <v>2</v>
      </c>
      <c r="E1620" s="7">
        <f>RANK(O1620,(N1620:P1620,Q1620:AE1620))</f>
        <v>1</v>
      </c>
      <c r="F1620" s="7">
        <f>IF(P1620&gt;0,RANK(P1620,(N1620:P1620,Q1620:AE1620)),0)</f>
        <v>0</v>
      </c>
      <c r="G1620" s="1">
        <f t="shared" si="642"/>
        <v>93</v>
      </c>
      <c r="H1620" s="2">
        <f t="shared" si="640"/>
        <v>1.0237780713342141E-2</v>
      </c>
      <c r="I1620" s="2"/>
      <c r="J1620" s="2">
        <f t="shared" si="643"/>
        <v>0.47787318361955083</v>
      </c>
      <c r="K1620" s="2">
        <f t="shared" si="644"/>
        <v>0.48811096433289297</v>
      </c>
      <c r="L1620" s="2">
        <f t="shared" si="645"/>
        <v>0</v>
      </c>
      <c r="M1620" s="2">
        <f t="shared" si="646"/>
        <v>3.4015852047556139E-2</v>
      </c>
      <c r="N1620" s="1">
        <v>4341</v>
      </c>
      <c r="O1620" s="1">
        <v>4434</v>
      </c>
      <c r="Q1620" s="1">
        <v>194</v>
      </c>
      <c r="R1620" s="1">
        <v>115</v>
      </c>
      <c r="AG1620" s="7">
        <f>IF(Q1620&gt;0,RANK(Q1620,(N1620:P1620,Q1620:AE1620)),0)</f>
        <v>3</v>
      </c>
      <c r="AH1620" s="7">
        <f>IF(R1620&gt;0,RANK(R1620,(N1620:P1620,Q1620:AE1620)),0)</f>
        <v>4</v>
      </c>
      <c r="AI1620" s="7">
        <f>IF(T1620&gt;0,RANK(T1620,(N1620:P1620,Q1620:AE1620)),0)</f>
        <v>0</v>
      </c>
      <c r="AJ1620" s="7">
        <f>IF(S1620&gt;0,RANK(S1620,(N1620:P1620,Q1620:AE1620)),0)</f>
        <v>0</v>
      </c>
      <c r="AK1620" s="2">
        <f t="shared" si="647"/>
        <v>2.1356230735358871E-2</v>
      </c>
      <c r="AL1620" s="2">
        <f t="shared" si="648"/>
        <v>1.2659621312197269E-2</v>
      </c>
      <c r="AM1620" s="2">
        <f t="shared" si="649"/>
        <v>0</v>
      </c>
      <c r="AN1620" s="2">
        <f t="shared" si="650"/>
        <v>0</v>
      </c>
      <c r="AP1620" t="s">
        <v>2057</v>
      </c>
      <c r="AQ1620" t="s">
        <v>2168</v>
      </c>
      <c r="AT1620" s="104">
        <v>42</v>
      </c>
      <c r="AU1620" s="102">
        <v>35</v>
      </c>
      <c r="AV1620" s="108">
        <f t="shared" si="651"/>
        <v>42035</v>
      </c>
      <c r="AX1620" s="7" t="s">
        <v>538</v>
      </c>
    </row>
    <row r="1621" spans="1:50" hidden="1" outlineLevel="1">
      <c r="A1621" t="s">
        <v>635</v>
      </c>
      <c r="B1621" t="s">
        <v>2168</v>
      </c>
      <c r="C1621" s="1">
        <f t="shared" si="641"/>
        <v>16718</v>
      </c>
      <c r="D1621" s="7">
        <f>RANK(N1621,(N1621:P1621,Q1621:AE1621))</f>
        <v>2</v>
      </c>
      <c r="E1621" s="7">
        <f>RANK(O1621,(N1621:P1621,Q1621:AE1621))</f>
        <v>1</v>
      </c>
      <c r="F1621" s="7">
        <f>IF(P1621&gt;0,RANK(P1621,(N1621:P1621,Q1621:AE1621)),0)</f>
        <v>0</v>
      </c>
      <c r="G1621" s="1">
        <f t="shared" si="642"/>
        <v>2300</v>
      </c>
      <c r="H1621" s="2">
        <f t="shared" si="640"/>
        <v>0.13757626510348128</v>
      </c>
      <c r="I1621" s="2"/>
      <c r="J1621" s="2">
        <f t="shared" si="643"/>
        <v>0.41894963512381866</v>
      </c>
      <c r="K1621" s="2">
        <f t="shared" si="644"/>
        <v>0.55652590022729986</v>
      </c>
      <c r="L1621" s="2">
        <f t="shared" si="645"/>
        <v>0</v>
      </c>
      <c r="M1621" s="2">
        <f t="shared" si="646"/>
        <v>2.4524464648881472E-2</v>
      </c>
      <c r="N1621" s="1">
        <v>7004</v>
      </c>
      <c r="O1621" s="1">
        <v>9304</v>
      </c>
      <c r="Q1621" s="1">
        <v>263</v>
      </c>
      <c r="R1621" s="1">
        <v>147</v>
      </c>
      <c r="AG1621" s="7">
        <f>IF(Q1621&gt;0,RANK(Q1621,(N1621:P1621,Q1621:AE1621)),0)</f>
        <v>3</v>
      </c>
      <c r="AH1621" s="7">
        <f>IF(R1621&gt;0,RANK(R1621,(N1621:P1621,Q1621:AE1621)),0)</f>
        <v>4</v>
      </c>
      <c r="AI1621" s="7">
        <f>IF(T1621&gt;0,RANK(T1621,(N1621:P1621,Q1621:AE1621)),0)</f>
        <v>0</v>
      </c>
      <c r="AJ1621" s="7">
        <f>IF(S1621&gt;0,RANK(S1621,(N1621:P1621,Q1621:AE1621)),0)</f>
        <v>0</v>
      </c>
      <c r="AK1621" s="2">
        <f t="shared" si="647"/>
        <v>1.5731546835745902E-2</v>
      </c>
      <c r="AL1621" s="2">
        <f t="shared" si="648"/>
        <v>8.7929178131355423E-3</v>
      </c>
      <c r="AM1621" s="2">
        <f t="shared" si="649"/>
        <v>0</v>
      </c>
      <c r="AN1621" s="2">
        <f t="shared" si="650"/>
        <v>0</v>
      </c>
      <c r="AP1621" t="s">
        <v>635</v>
      </c>
      <c r="AQ1621" t="s">
        <v>2168</v>
      </c>
      <c r="AT1621" s="104">
        <v>42</v>
      </c>
      <c r="AU1621" s="102">
        <v>37</v>
      </c>
      <c r="AV1621" s="108">
        <f t="shared" si="651"/>
        <v>42037</v>
      </c>
      <c r="AX1621" s="7" t="s">
        <v>538</v>
      </c>
    </row>
    <row r="1622" spans="1:50" hidden="1" outlineLevel="1">
      <c r="A1622" t="s">
        <v>2260</v>
      </c>
      <c r="B1622" t="s">
        <v>2168</v>
      </c>
      <c r="C1622" s="1">
        <f t="shared" si="641"/>
        <v>25615</v>
      </c>
      <c r="D1622" s="7">
        <f>RANK(N1622,(N1622:P1622,Q1622:AE1622))</f>
        <v>2</v>
      </c>
      <c r="E1622" s="7">
        <f>RANK(O1622,(N1622:P1622,Q1622:AE1622))</f>
        <v>1</v>
      </c>
      <c r="F1622" s="7">
        <f>IF(P1622&gt;0,RANK(P1622,(N1622:P1622,Q1622:AE1622)),0)</f>
        <v>0</v>
      </c>
      <c r="G1622" s="1">
        <f t="shared" si="642"/>
        <v>6396</v>
      </c>
      <c r="H1622" s="2">
        <f t="shared" si="640"/>
        <v>0.24969744290454812</v>
      </c>
      <c r="I1622" s="2"/>
      <c r="J1622" s="2">
        <f t="shared" si="643"/>
        <v>0.3574077688854187</v>
      </c>
      <c r="K1622" s="2">
        <f t="shared" si="644"/>
        <v>0.60710521178996679</v>
      </c>
      <c r="L1622" s="2">
        <f t="shared" si="645"/>
        <v>0</v>
      </c>
      <c r="M1622" s="2">
        <f t="shared" si="646"/>
        <v>3.548701932461451E-2</v>
      </c>
      <c r="N1622" s="1">
        <v>9155</v>
      </c>
      <c r="O1622" s="1">
        <v>15551</v>
      </c>
      <c r="Q1622" s="1">
        <v>411</v>
      </c>
      <c r="R1622" s="1">
        <v>498</v>
      </c>
      <c r="AG1622" s="7">
        <f>IF(Q1622&gt;0,RANK(Q1622,(N1622:P1622,Q1622:AE1622)),0)</f>
        <v>4</v>
      </c>
      <c r="AH1622" s="7">
        <f>IF(R1622&gt;0,RANK(R1622,(N1622:P1622,Q1622:AE1622)),0)</f>
        <v>3</v>
      </c>
      <c r="AI1622" s="7">
        <f>IF(T1622&gt;0,RANK(T1622,(N1622:P1622,Q1622:AE1622)),0)</f>
        <v>0</v>
      </c>
      <c r="AJ1622" s="7">
        <f>IF(S1622&gt;0,RANK(S1622,(N1622:P1622,Q1622:AE1622)),0)</f>
        <v>0</v>
      </c>
      <c r="AK1622" s="2">
        <f t="shared" si="647"/>
        <v>1.6045285965254733E-2</v>
      </c>
      <c r="AL1622" s="2">
        <f t="shared" si="648"/>
        <v>1.944173335935975E-2</v>
      </c>
      <c r="AM1622" s="2">
        <f t="shared" si="649"/>
        <v>0</v>
      </c>
      <c r="AN1622" s="2">
        <f t="shared" si="650"/>
        <v>0</v>
      </c>
      <c r="AP1622" t="s">
        <v>2260</v>
      </c>
      <c r="AQ1622" t="s">
        <v>2168</v>
      </c>
      <c r="AT1622" s="104">
        <v>42</v>
      </c>
      <c r="AU1622" s="102">
        <v>39</v>
      </c>
      <c r="AV1622" s="108">
        <f t="shared" si="651"/>
        <v>42039</v>
      </c>
      <c r="AX1622" s="7" t="s">
        <v>538</v>
      </c>
    </row>
    <row r="1623" spans="1:50" hidden="1" outlineLevel="1">
      <c r="A1623" t="s">
        <v>1492</v>
      </c>
      <c r="B1623" t="s">
        <v>2168</v>
      </c>
      <c r="C1623" s="1">
        <f t="shared" si="641"/>
        <v>66752</v>
      </c>
      <c r="D1623" s="7">
        <f>RANK(N1623,(N1623:P1623,Q1623:AE1623))</f>
        <v>2</v>
      </c>
      <c r="E1623" s="7">
        <f>RANK(O1623,(N1623:P1623,Q1623:AE1623))</f>
        <v>1</v>
      </c>
      <c r="F1623" s="7">
        <f>IF(P1623&gt;0,RANK(P1623,(N1623:P1623,Q1623:AE1623)),0)</f>
        <v>0</v>
      </c>
      <c r="G1623" s="1">
        <f t="shared" si="642"/>
        <v>16729</v>
      </c>
      <c r="H1623" s="2">
        <f t="shared" si="640"/>
        <v>0.25061421380632792</v>
      </c>
      <c r="I1623" s="2"/>
      <c r="J1623" s="2">
        <f t="shared" si="643"/>
        <v>0.36309024448705657</v>
      </c>
      <c r="K1623" s="2">
        <f t="shared" si="644"/>
        <v>0.61370445829338449</v>
      </c>
      <c r="L1623" s="2">
        <f t="shared" si="645"/>
        <v>0</v>
      </c>
      <c r="M1623" s="2">
        <f t="shared" si="646"/>
        <v>2.3205297219558996E-2</v>
      </c>
      <c r="N1623" s="1">
        <v>24237</v>
      </c>
      <c r="O1623" s="1">
        <v>40966</v>
      </c>
      <c r="Q1623" s="1">
        <v>788</v>
      </c>
      <c r="R1623" s="1">
        <v>761</v>
      </c>
      <c r="AG1623" s="7">
        <f>IF(Q1623&gt;0,RANK(Q1623,(N1623:P1623,Q1623:AE1623)),0)</f>
        <v>3</v>
      </c>
      <c r="AH1623" s="7">
        <f>IF(R1623&gt;0,RANK(R1623,(N1623:P1623,Q1623:AE1623)),0)</f>
        <v>4</v>
      </c>
      <c r="AI1623" s="7">
        <f>IF(T1623&gt;0,RANK(T1623,(N1623:P1623,Q1623:AE1623)),0)</f>
        <v>0</v>
      </c>
      <c r="AJ1623" s="7">
        <f>IF(S1623&gt;0,RANK(S1623,(N1623:P1623,Q1623:AE1623)),0)</f>
        <v>0</v>
      </c>
      <c r="AK1623" s="2">
        <f t="shared" si="647"/>
        <v>1.1804889741131351E-2</v>
      </c>
      <c r="AL1623" s="2">
        <f t="shared" si="648"/>
        <v>1.1400407478427613E-2</v>
      </c>
      <c r="AM1623" s="2">
        <f t="shared" si="649"/>
        <v>0</v>
      </c>
      <c r="AN1623" s="2">
        <f t="shared" si="650"/>
        <v>0</v>
      </c>
      <c r="AP1623" t="s">
        <v>1492</v>
      </c>
      <c r="AQ1623" t="s">
        <v>2168</v>
      </c>
      <c r="AT1623" s="104">
        <v>42</v>
      </c>
      <c r="AU1623" s="102">
        <v>41</v>
      </c>
      <c r="AV1623" s="108">
        <f t="shared" si="651"/>
        <v>42041</v>
      </c>
      <c r="AX1623" s="7" t="s">
        <v>538</v>
      </c>
    </row>
    <row r="1624" spans="1:50" hidden="1" outlineLevel="1">
      <c r="A1624" t="s">
        <v>1055</v>
      </c>
      <c r="B1624" t="s">
        <v>2168</v>
      </c>
      <c r="C1624" s="1">
        <f t="shared" si="641"/>
        <v>79764</v>
      </c>
      <c r="D1624" s="7">
        <f>RANK(N1624,(N1624:P1624,Q1624:AE1624))</f>
        <v>2</v>
      </c>
      <c r="E1624" s="7">
        <f>RANK(O1624,(N1624:P1624,Q1624:AE1624))</f>
        <v>1</v>
      </c>
      <c r="F1624" s="7">
        <f>IF(P1624&gt;0,RANK(P1624,(N1624:P1624,Q1624:AE1624)),0)</f>
        <v>0</v>
      </c>
      <c r="G1624" s="1">
        <f t="shared" si="642"/>
        <v>10694</v>
      </c>
      <c r="H1624" s="2">
        <f t="shared" si="640"/>
        <v>0.13407050799859585</v>
      </c>
      <c r="I1624" s="2"/>
      <c r="J1624" s="2">
        <f t="shared" si="643"/>
        <v>0.42045283586580412</v>
      </c>
      <c r="K1624" s="2">
        <f t="shared" si="644"/>
        <v>0.55452334386439994</v>
      </c>
      <c r="L1624" s="2">
        <f t="shared" si="645"/>
        <v>0</v>
      </c>
      <c r="M1624" s="2">
        <f t="shared" si="646"/>
        <v>2.5023820269795882E-2</v>
      </c>
      <c r="N1624" s="1">
        <v>33537</v>
      </c>
      <c r="O1624" s="1">
        <v>44231</v>
      </c>
      <c r="Q1624" s="1">
        <v>980</v>
      </c>
      <c r="R1624" s="1">
        <v>1016</v>
      </c>
      <c r="AG1624" s="7">
        <f>IF(Q1624&gt;0,RANK(Q1624,(N1624:P1624,Q1624:AE1624)),0)</f>
        <v>4</v>
      </c>
      <c r="AH1624" s="7">
        <f>IF(R1624&gt;0,RANK(R1624,(N1624:P1624,Q1624:AE1624)),0)</f>
        <v>3</v>
      </c>
      <c r="AI1624" s="7">
        <f>IF(T1624&gt;0,RANK(T1624,(N1624:P1624,Q1624:AE1624)),0)</f>
        <v>0</v>
      </c>
      <c r="AJ1624" s="7">
        <f>IF(S1624&gt;0,RANK(S1624,(N1624:P1624,Q1624:AE1624)),0)</f>
        <v>0</v>
      </c>
      <c r="AK1624" s="2">
        <f t="shared" si="647"/>
        <v>1.2286244421042074E-2</v>
      </c>
      <c r="AL1624" s="2">
        <f t="shared" si="648"/>
        <v>1.2737575848753823E-2</v>
      </c>
      <c r="AM1624" s="2">
        <f t="shared" si="649"/>
        <v>0</v>
      </c>
      <c r="AN1624" s="2">
        <f t="shared" si="650"/>
        <v>0</v>
      </c>
      <c r="AP1624" t="s">
        <v>1055</v>
      </c>
      <c r="AQ1624" t="s">
        <v>2168</v>
      </c>
      <c r="AT1624" s="104">
        <v>42</v>
      </c>
      <c r="AU1624" s="102">
        <v>43</v>
      </c>
      <c r="AV1624" s="108">
        <f t="shared" si="651"/>
        <v>42043</v>
      </c>
      <c r="AX1624" s="7" t="s">
        <v>538</v>
      </c>
    </row>
    <row r="1625" spans="1:50" hidden="1" outlineLevel="1">
      <c r="A1625" t="s">
        <v>629</v>
      </c>
      <c r="B1625" t="s">
        <v>2168</v>
      </c>
      <c r="C1625" s="1">
        <f t="shared" si="641"/>
        <v>189070</v>
      </c>
      <c r="D1625" s="7">
        <f>RANK(N1625,(N1625:P1625,Q1625:AE1625))</f>
        <v>1</v>
      </c>
      <c r="E1625" s="7">
        <f>RANK(O1625,(N1625:P1625,Q1625:AE1625))</f>
        <v>2</v>
      </c>
      <c r="F1625" s="7">
        <f>IF(P1625&gt;0,RANK(P1625,(N1625:P1625,Q1625:AE1625)),0)</f>
        <v>0</v>
      </c>
      <c r="G1625" s="1">
        <f t="shared" si="642"/>
        <v>60468</v>
      </c>
      <c r="H1625" s="2">
        <f t="shared" si="640"/>
        <v>0.31981805680435815</v>
      </c>
      <c r="I1625" s="2"/>
      <c r="J1625" s="2">
        <f t="shared" si="643"/>
        <v>0.65117152377426346</v>
      </c>
      <c r="K1625" s="2">
        <f t="shared" si="644"/>
        <v>0.33135346696990531</v>
      </c>
      <c r="L1625" s="2">
        <f t="shared" si="645"/>
        <v>0</v>
      </c>
      <c r="M1625" s="2">
        <f t="shared" si="646"/>
        <v>1.7475009255831231E-2</v>
      </c>
      <c r="N1625" s="1">
        <v>123117</v>
      </c>
      <c r="O1625" s="1">
        <v>62649</v>
      </c>
      <c r="Q1625" s="1">
        <v>1260</v>
      </c>
      <c r="R1625" s="1">
        <v>2044</v>
      </c>
      <c r="AG1625" s="7">
        <f>IF(Q1625&gt;0,RANK(Q1625,(N1625:P1625,Q1625:AE1625)),0)</f>
        <v>4</v>
      </c>
      <c r="AH1625" s="7">
        <f>IF(R1625&gt;0,RANK(R1625,(N1625:P1625,Q1625:AE1625)),0)</f>
        <v>3</v>
      </c>
      <c r="AI1625" s="7">
        <f>IF(T1625&gt;0,RANK(T1625,(N1625:P1625,Q1625:AE1625)),0)</f>
        <v>0</v>
      </c>
      <c r="AJ1625" s="7">
        <f>IF(S1625&gt;0,RANK(S1625,(N1625:P1625,Q1625:AE1625)),0)</f>
        <v>0</v>
      </c>
      <c r="AK1625" s="2">
        <f t="shared" si="647"/>
        <v>6.6641984450203631E-3</v>
      </c>
      <c r="AL1625" s="2">
        <f t="shared" si="648"/>
        <v>1.0810810810810811E-2</v>
      </c>
      <c r="AM1625" s="2">
        <f t="shared" si="649"/>
        <v>0</v>
      </c>
      <c r="AN1625" s="2">
        <f t="shared" si="650"/>
        <v>0</v>
      </c>
      <c r="AP1625" t="s">
        <v>629</v>
      </c>
      <c r="AQ1625" t="s">
        <v>2168</v>
      </c>
      <c r="AT1625" s="104">
        <v>42</v>
      </c>
      <c r="AU1625" s="102">
        <v>45</v>
      </c>
      <c r="AV1625" s="108">
        <f t="shared" si="651"/>
        <v>42045</v>
      </c>
      <c r="AX1625" s="7" t="s">
        <v>538</v>
      </c>
    </row>
    <row r="1626" spans="1:50" hidden="1" outlineLevel="1">
      <c r="A1626" t="s">
        <v>1035</v>
      </c>
      <c r="B1626" t="s">
        <v>2168</v>
      </c>
      <c r="C1626" s="1">
        <f t="shared" si="641"/>
        <v>9585</v>
      </c>
      <c r="D1626" s="7">
        <f>RANK(N1626,(N1626:P1626,Q1626:AE1626))</f>
        <v>2</v>
      </c>
      <c r="E1626" s="7">
        <f>RANK(O1626,(N1626:P1626,Q1626:AE1626))</f>
        <v>1</v>
      </c>
      <c r="F1626" s="7">
        <f>IF(P1626&gt;0,RANK(P1626,(N1626:P1626,Q1626:AE1626)),0)</f>
        <v>0</v>
      </c>
      <c r="G1626" s="1">
        <f t="shared" si="642"/>
        <v>1551</v>
      </c>
      <c r="H1626" s="2">
        <f t="shared" si="640"/>
        <v>0.1618153364632238</v>
      </c>
      <c r="I1626" s="2"/>
      <c r="J1626" s="2">
        <f t="shared" si="643"/>
        <v>0.40865936358894106</v>
      </c>
      <c r="K1626" s="2">
        <f t="shared" si="644"/>
        <v>0.57047470005216483</v>
      </c>
      <c r="L1626" s="2">
        <f t="shared" si="645"/>
        <v>0</v>
      </c>
      <c r="M1626" s="2">
        <f t="shared" si="646"/>
        <v>2.086593635889411E-2</v>
      </c>
      <c r="N1626" s="1">
        <v>3917</v>
      </c>
      <c r="O1626" s="1">
        <v>5468</v>
      </c>
      <c r="Q1626" s="1">
        <v>95</v>
      </c>
      <c r="R1626" s="1">
        <v>105</v>
      </c>
      <c r="AG1626" s="7">
        <f>IF(Q1626&gt;0,RANK(Q1626,(N1626:P1626,Q1626:AE1626)),0)</f>
        <v>4</v>
      </c>
      <c r="AH1626" s="7">
        <f>IF(R1626&gt;0,RANK(R1626,(N1626:P1626,Q1626:AE1626)),0)</f>
        <v>3</v>
      </c>
      <c r="AI1626" s="7">
        <f>IF(T1626&gt;0,RANK(T1626,(N1626:P1626,Q1626:AE1626)),0)</f>
        <v>0</v>
      </c>
      <c r="AJ1626" s="7">
        <f>IF(S1626&gt;0,RANK(S1626,(N1626:P1626,Q1626:AE1626)),0)</f>
        <v>0</v>
      </c>
      <c r="AK1626" s="2">
        <f t="shared" si="647"/>
        <v>9.9113197704746997E-3</v>
      </c>
      <c r="AL1626" s="2">
        <f t="shared" si="648"/>
        <v>1.0954616588419406E-2</v>
      </c>
      <c r="AM1626" s="2">
        <f t="shared" si="649"/>
        <v>0</v>
      </c>
      <c r="AN1626" s="2">
        <f t="shared" si="650"/>
        <v>0</v>
      </c>
      <c r="AP1626" t="s">
        <v>1035</v>
      </c>
      <c r="AQ1626" t="s">
        <v>2168</v>
      </c>
      <c r="AT1626" s="104">
        <v>42</v>
      </c>
      <c r="AU1626" s="102">
        <v>47</v>
      </c>
      <c r="AV1626" s="108">
        <f t="shared" si="651"/>
        <v>42047</v>
      </c>
      <c r="AX1626" s="7" t="s">
        <v>538</v>
      </c>
    </row>
    <row r="1627" spans="1:50" hidden="1" outlineLevel="1">
      <c r="A1627" t="s">
        <v>1158</v>
      </c>
      <c r="B1627" t="s">
        <v>2168</v>
      </c>
      <c r="C1627" s="1">
        <f t="shared" si="641"/>
        <v>78563</v>
      </c>
      <c r="D1627" s="7">
        <f>RANK(N1627,(N1627:P1627,Q1627:AE1627))</f>
        <v>2</v>
      </c>
      <c r="E1627" s="7">
        <f>RANK(O1627,(N1627:P1627,Q1627:AE1627))</f>
        <v>1</v>
      </c>
      <c r="F1627" s="7">
        <f>IF(P1627&gt;0,RANK(P1627,(N1627:P1627,Q1627:AE1627)),0)</f>
        <v>0</v>
      </c>
      <c r="G1627" s="1">
        <f t="shared" si="642"/>
        <v>10321</v>
      </c>
      <c r="H1627" s="2">
        <f t="shared" si="640"/>
        <v>0.13137227448035335</v>
      </c>
      <c r="I1627" s="2"/>
      <c r="J1627" s="2">
        <f t="shared" si="643"/>
        <v>0.41716838715425836</v>
      </c>
      <c r="K1627" s="2">
        <f t="shared" si="644"/>
        <v>0.54854066163461168</v>
      </c>
      <c r="L1627" s="2">
        <f t="shared" si="645"/>
        <v>0</v>
      </c>
      <c r="M1627" s="2">
        <f t="shared" si="646"/>
        <v>3.4290951211129905E-2</v>
      </c>
      <c r="N1627" s="1">
        <v>32774</v>
      </c>
      <c r="O1627" s="1">
        <v>43095</v>
      </c>
      <c r="Q1627" s="1">
        <v>1623</v>
      </c>
      <c r="R1627" s="1">
        <v>1071</v>
      </c>
      <c r="AG1627" s="7">
        <f>IF(Q1627&gt;0,RANK(Q1627,(N1627:P1627,Q1627:AE1627)),0)</f>
        <v>3</v>
      </c>
      <c r="AH1627" s="7">
        <f>IF(R1627&gt;0,RANK(R1627,(N1627:P1627,Q1627:AE1627)),0)</f>
        <v>4</v>
      </c>
      <c r="AI1627" s="7">
        <f>IF(T1627&gt;0,RANK(T1627,(N1627:P1627,Q1627:AE1627)),0)</f>
        <v>0</v>
      </c>
      <c r="AJ1627" s="7">
        <f>IF(S1627&gt;0,RANK(S1627,(N1627:P1627,Q1627:AE1627)),0)</f>
        <v>0</v>
      </c>
      <c r="AK1627" s="2">
        <f t="shared" si="647"/>
        <v>2.0658579738553774E-2</v>
      </c>
      <c r="AL1627" s="2">
        <f t="shared" si="648"/>
        <v>1.3632371472576149E-2</v>
      </c>
      <c r="AM1627" s="2">
        <f t="shared" si="649"/>
        <v>0</v>
      </c>
      <c r="AN1627" s="2">
        <f t="shared" si="650"/>
        <v>0</v>
      </c>
      <c r="AP1627" t="s">
        <v>1158</v>
      </c>
      <c r="AQ1627" t="s">
        <v>2168</v>
      </c>
      <c r="AT1627" s="104">
        <v>42</v>
      </c>
      <c r="AU1627" s="102">
        <v>49</v>
      </c>
      <c r="AV1627" s="108">
        <f t="shared" si="651"/>
        <v>42049</v>
      </c>
      <c r="AX1627" s="7" t="s">
        <v>538</v>
      </c>
    </row>
    <row r="1628" spans="1:50" hidden="1" outlineLevel="1">
      <c r="A1628" t="s">
        <v>1709</v>
      </c>
      <c r="B1628" t="s">
        <v>2168</v>
      </c>
      <c r="C1628" s="1">
        <f t="shared" si="641"/>
        <v>33736</v>
      </c>
      <c r="D1628" s="7">
        <f>RANK(N1628,(N1628:P1628,Q1628:AE1628))</f>
        <v>1</v>
      </c>
      <c r="E1628" s="7">
        <f>RANK(O1628,(N1628:P1628,Q1628:AE1628))</f>
        <v>2</v>
      </c>
      <c r="F1628" s="7">
        <f>IF(P1628&gt;0,RANK(P1628,(N1628:P1628,Q1628:AE1628)),0)</f>
        <v>0</v>
      </c>
      <c r="G1628" s="1">
        <f t="shared" si="642"/>
        <v>5204</v>
      </c>
      <c r="H1628" s="2">
        <f t="shared" si="640"/>
        <v>0.15425658050746976</v>
      </c>
      <c r="I1628" s="2"/>
      <c r="J1628" s="2">
        <f t="shared" si="643"/>
        <v>0.56562722314441549</v>
      </c>
      <c r="K1628" s="2">
        <f t="shared" si="644"/>
        <v>0.41137064263694567</v>
      </c>
      <c r="L1628" s="2">
        <f t="shared" si="645"/>
        <v>0</v>
      </c>
      <c r="M1628" s="2">
        <f t="shared" si="646"/>
        <v>2.3002134218638837E-2</v>
      </c>
      <c r="N1628" s="1">
        <v>19082</v>
      </c>
      <c r="O1628" s="1">
        <v>13878</v>
      </c>
      <c r="Q1628" s="1">
        <v>279</v>
      </c>
      <c r="R1628" s="1">
        <v>497</v>
      </c>
      <c r="AG1628" s="7">
        <f>IF(Q1628&gt;0,RANK(Q1628,(N1628:P1628,Q1628:AE1628)),0)</f>
        <v>4</v>
      </c>
      <c r="AH1628" s="7">
        <f>IF(R1628&gt;0,RANK(R1628,(N1628:P1628,Q1628:AE1628)),0)</f>
        <v>3</v>
      </c>
      <c r="AI1628" s="7">
        <f>IF(T1628&gt;0,RANK(T1628,(N1628:P1628,Q1628:AE1628)),0)</f>
        <v>0</v>
      </c>
      <c r="AJ1628" s="7">
        <f>IF(S1628&gt;0,RANK(S1628,(N1628:P1628,Q1628:AE1628)),0)</f>
        <v>0</v>
      </c>
      <c r="AK1628" s="2">
        <f t="shared" si="647"/>
        <v>8.2700972255157698E-3</v>
      </c>
      <c r="AL1628" s="2">
        <f t="shared" si="648"/>
        <v>1.4732036993123074E-2</v>
      </c>
      <c r="AM1628" s="2">
        <f t="shared" si="649"/>
        <v>0</v>
      </c>
      <c r="AN1628" s="2">
        <f t="shared" si="650"/>
        <v>0</v>
      </c>
      <c r="AP1628" t="s">
        <v>1709</v>
      </c>
      <c r="AQ1628" t="s">
        <v>2168</v>
      </c>
      <c r="AT1628" s="104">
        <v>42</v>
      </c>
      <c r="AU1628" s="102">
        <v>51</v>
      </c>
      <c r="AV1628" s="108">
        <f t="shared" si="651"/>
        <v>42051</v>
      </c>
      <c r="AX1628" s="7" t="s">
        <v>538</v>
      </c>
    </row>
    <row r="1629" spans="1:50" hidden="1" outlineLevel="1">
      <c r="A1629" t="s">
        <v>806</v>
      </c>
      <c r="B1629" t="s">
        <v>2168</v>
      </c>
      <c r="C1629" s="1">
        <f t="shared" si="641"/>
        <v>1816</v>
      </c>
      <c r="D1629" s="7">
        <f>RANK(N1629,(N1629:P1629,Q1629:AE1629))</f>
        <v>2</v>
      </c>
      <c r="E1629" s="7">
        <f>RANK(O1629,(N1629:P1629,Q1629:AE1629))</f>
        <v>1</v>
      </c>
      <c r="F1629" s="7">
        <f>IF(P1629&gt;0,RANK(P1629,(N1629:P1629,Q1629:AE1629)),0)</f>
        <v>0</v>
      </c>
      <c r="G1629" s="1">
        <f t="shared" si="642"/>
        <v>557</v>
      </c>
      <c r="H1629" s="2">
        <f t="shared" si="640"/>
        <v>0.30671806167400884</v>
      </c>
      <c r="I1629" s="2"/>
      <c r="J1629" s="2">
        <f t="shared" si="643"/>
        <v>0.33755506607929514</v>
      </c>
      <c r="K1629" s="2">
        <f t="shared" si="644"/>
        <v>0.64427312775330392</v>
      </c>
      <c r="L1629" s="2">
        <f t="shared" si="645"/>
        <v>0</v>
      </c>
      <c r="M1629" s="2">
        <f t="shared" si="646"/>
        <v>1.8171806167400884E-2</v>
      </c>
      <c r="N1629" s="1">
        <v>613</v>
      </c>
      <c r="O1629" s="1">
        <v>1170</v>
      </c>
      <c r="Q1629" s="1">
        <v>19</v>
      </c>
      <c r="R1629" s="1">
        <v>14</v>
      </c>
      <c r="AG1629" s="7">
        <f>IF(Q1629&gt;0,RANK(Q1629,(N1629:P1629,Q1629:AE1629)),0)</f>
        <v>3</v>
      </c>
      <c r="AH1629" s="7">
        <f>IF(R1629&gt;0,RANK(R1629,(N1629:P1629,Q1629:AE1629)),0)</f>
        <v>4</v>
      </c>
      <c r="AI1629" s="7">
        <f>IF(T1629&gt;0,RANK(T1629,(N1629:P1629,Q1629:AE1629)),0)</f>
        <v>0</v>
      </c>
      <c r="AJ1629" s="7">
        <f>IF(S1629&gt;0,RANK(S1629,(N1629:P1629,Q1629:AE1629)),0)</f>
        <v>0</v>
      </c>
      <c r="AK1629" s="2">
        <f t="shared" si="647"/>
        <v>1.0462555066079295E-2</v>
      </c>
      <c r="AL1629" s="2">
        <f t="shared" si="648"/>
        <v>7.709251101321586E-3</v>
      </c>
      <c r="AM1629" s="2">
        <f t="shared" si="649"/>
        <v>0</v>
      </c>
      <c r="AN1629" s="2">
        <f t="shared" si="650"/>
        <v>0</v>
      </c>
      <c r="AP1629" t="s">
        <v>806</v>
      </c>
      <c r="AQ1629" t="s">
        <v>2168</v>
      </c>
      <c r="AT1629" s="104">
        <v>42</v>
      </c>
      <c r="AU1629" s="102">
        <v>53</v>
      </c>
      <c r="AV1629" s="108">
        <f t="shared" si="651"/>
        <v>42053</v>
      </c>
      <c r="AX1629" s="7" t="s">
        <v>538</v>
      </c>
    </row>
    <row r="1630" spans="1:50" hidden="1" outlineLevel="1">
      <c r="A1630" t="s">
        <v>957</v>
      </c>
      <c r="B1630" t="s">
        <v>2168</v>
      </c>
      <c r="C1630" s="1">
        <f t="shared" si="641"/>
        <v>34525</v>
      </c>
      <c r="D1630" s="7">
        <f>RANK(N1630,(N1630:P1630,Q1630:AE1630))</f>
        <v>2</v>
      </c>
      <c r="E1630" s="7">
        <f>RANK(O1630,(N1630:P1630,Q1630:AE1630))</f>
        <v>1</v>
      </c>
      <c r="F1630" s="7">
        <f>IF(P1630&gt;0,RANK(P1630,(N1630:P1630,Q1630:AE1630)),0)</f>
        <v>0</v>
      </c>
      <c r="G1630" s="1">
        <f t="shared" si="642"/>
        <v>13354</v>
      </c>
      <c r="H1630" s="2">
        <f t="shared" si="640"/>
        <v>0.38679217958001449</v>
      </c>
      <c r="I1630" s="2"/>
      <c r="J1630" s="2">
        <f t="shared" si="643"/>
        <v>0.29934829833454019</v>
      </c>
      <c r="K1630" s="2">
        <f t="shared" si="644"/>
        <v>0.68614047791455468</v>
      </c>
      <c r="L1630" s="2">
        <f t="shared" si="645"/>
        <v>0</v>
      </c>
      <c r="M1630" s="2">
        <f t="shared" si="646"/>
        <v>1.4511223750905189E-2</v>
      </c>
      <c r="N1630" s="1">
        <v>10335</v>
      </c>
      <c r="O1630" s="1">
        <v>23689</v>
      </c>
      <c r="Q1630" s="1">
        <v>279</v>
      </c>
      <c r="R1630" s="1">
        <v>222</v>
      </c>
      <c r="AG1630" s="7">
        <f>IF(Q1630&gt;0,RANK(Q1630,(N1630:P1630,Q1630:AE1630)),0)</f>
        <v>3</v>
      </c>
      <c r="AH1630" s="7">
        <f>IF(R1630&gt;0,RANK(R1630,(N1630:P1630,Q1630:AE1630)),0)</f>
        <v>4</v>
      </c>
      <c r="AI1630" s="7">
        <f>IF(T1630&gt;0,RANK(T1630,(N1630:P1630,Q1630:AE1630)),0)</f>
        <v>0</v>
      </c>
      <c r="AJ1630" s="7">
        <f>IF(S1630&gt;0,RANK(S1630,(N1630:P1630,Q1630:AE1630)),0)</f>
        <v>0</v>
      </c>
      <c r="AK1630" s="2">
        <f t="shared" si="647"/>
        <v>8.0811006517016656E-3</v>
      </c>
      <c r="AL1630" s="2">
        <f t="shared" si="648"/>
        <v>6.4301230992034756E-3</v>
      </c>
      <c r="AM1630" s="2">
        <f t="shared" si="649"/>
        <v>0</v>
      </c>
      <c r="AN1630" s="2">
        <f t="shared" si="650"/>
        <v>0</v>
      </c>
      <c r="AP1630" t="s">
        <v>957</v>
      </c>
      <c r="AQ1630" t="s">
        <v>2168</v>
      </c>
      <c r="AT1630" s="104">
        <v>42</v>
      </c>
      <c r="AU1630" s="102">
        <v>55</v>
      </c>
      <c r="AV1630" s="108">
        <f t="shared" si="651"/>
        <v>42055</v>
      </c>
      <c r="AX1630" s="7" t="s">
        <v>538</v>
      </c>
    </row>
    <row r="1631" spans="1:50" hidden="1" outlineLevel="1">
      <c r="A1631" t="s">
        <v>535</v>
      </c>
      <c r="B1631" t="s">
        <v>2168</v>
      </c>
      <c r="C1631" s="1">
        <f t="shared" si="641"/>
        <v>3862</v>
      </c>
      <c r="D1631" s="7">
        <f>RANK(N1631,(N1631:P1631,Q1631:AE1631))</f>
        <v>2</v>
      </c>
      <c r="E1631" s="7">
        <f>RANK(O1631,(N1631:P1631,Q1631:AE1631))</f>
        <v>1</v>
      </c>
      <c r="F1631" s="7">
        <f>IF(P1631&gt;0,RANK(P1631,(N1631:P1631,Q1631:AE1631)),0)</f>
        <v>0</v>
      </c>
      <c r="G1631" s="1">
        <f t="shared" si="642"/>
        <v>1543</v>
      </c>
      <c r="H1631" s="2">
        <f t="shared" ref="H1631:H1677" si="652">G1631/C1631</f>
        <v>0.39953392024857587</v>
      </c>
      <c r="I1631" s="2"/>
      <c r="J1631" s="2">
        <f t="shared" si="643"/>
        <v>0.29466597617814605</v>
      </c>
      <c r="K1631" s="2">
        <f t="shared" si="644"/>
        <v>0.69419989642672186</v>
      </c>
      <c r="L1631" s="2">
        <f t="shared" si="645"/>
        <v>0</v>
      </c>
      <c r="M1631" s="2">
        <f t="shared" si="646"/>
        <v>1.1134127395132087E-2</v>
      </c>
      <c r="N1631" s="1">
        <v>1138</v>
      </c>
      <c r="O1631" s="1">
        <v>2681</v>
      </c>
      <c r="Q1631" s="1">
        <v>10</v>
      </c>
      <c r="R1631" s="1">
        <v>33</v>
      </c>
      <c r="AG1631" s="7">
        <f>IF(Q1631&gt;0,RANK(Q1631,(N1631:P1631,Q1631:AE1631)),0)</f>
        <v>4</v>
      </c>
      <c r="AH1631" s="7">
        <f>IF(R1631&gt;0,RANK(R1631,(N1631:P1631,Q1631:AE1631)),0)</f>
        <v>3</v>
      </c>
      <c r="AI1631" s="7">
        <f>IF(T1631&gt;0,RANK(T1631,(N1631:P1631,Q1631:AE1631)),0)</f>
        <v>0</v>
      </c>
      <c r="AJ1631" s="7">
        <f>IF(S1631&gt;0,RANK(S1631,(N1631:P1631,Q1631:AE1631)),0)</f>
        <v>0</v>
      </c>
      <c r="AK1631" s="2">
        <f t="shared" si="647"/>
        <v>2.5893319523562922E-3</v>
      </c>
      <c r="AL1631" s="2">
        <f t="shared" si="648"/>
        <v>8.5447954427757631E-3</v>
      </c>
      <c r="AM1631" s="2">
        <f t="shared" si="649"/>
        <v>0</v>
      </c>
      <c r="AN1631" s="2">
        <f t="shared" si="650"/>
        <v>0</v>
      </c>
      <c r="AP1631" t="s">
        <v>535</v>
      </c>
      <c r="AQ1631" t="s">
        <v>2168</v>
      </c>
      <c r="AT1631" s="104">
        <v>42</v>
      </c>
      <c r="AU1631" s="102">
        <v>57</v>
      </c>
      <c r="AV1631" s="108">
        <f t="shared" si="651"/>
        <v>42057</v>
      </c>
      <c r="AX1631" s="7" t="s">
        <v>538</v>
      </c>
    </row>
    <row r="1632" spans="1:50" hidden="1" outlineLevel="1">
      <c r="A1632" t="s">
        <v>1193</v>
      </c>
      <c r="B1632" t="s">
        <v>2168</v>
      </c>
      <c r="C1632" s="1">
        <f t="shared" si="641"/>
        <v>9455</v>
      </c>
      <c r="D1632" s="7">
        <f>RANK(N1632,(N1632:P1632,Q1632:AE1632))</f>
        <v>1</v>
      </c>
      <c r="E1632" s="7">
        <f>RANK(O1632,(N1632:P1632,Q1632:AE1632))</f>
        <v>2</v>
      </c>
      <c r="F1632" s="7">
        <f>IF(P1632&gt;0,RANK(P1632,(N1632:P1632,Q1632:AE1632)),0)</f>
        <v>0</v>
      </c>
      <c r="G1632" s="1">
        <f t="shared" si="642"/>
        <v>804</v>
      </c>
      <c r="H1632" s="2">
        <f t="shared" si="652"/>
        <v>8.5034373347435216E-2</v>
      </c>
      <c r="I1632" s="2"/>
      <c r="J1632" s="2">
        <f t="shared" si="643"/>
        <v>0.53019566367001592</v>
      </c>
      <c r="K1632" s="2">
        <f t="shared" si="644"/>
        <v>0.44516129032258067</v>
      </c>
      <c r="L1632" s="2">
        <f t="shared" si="645"/>
        <v>0</v>
      </c>
      <c r="M1632" s="2">
        <f t="shared" si="646"/>
        <v>2.4643046007403413E-2</v>
      </c>
      <c r="N1632" s="1">
        <v>5013</v>
      </c>
      <c r="O1632" s="1">
        <v>4209</v>
      </c>
      <c r="Q1632" s="1">
        <v>144</v>
      </c>
      <c r="R1632" s="1">
        <v>89</v>
      </c>
      <c r="AG1632" s="7">
        <f>IF(Q1632&gt;0,RANK(Q1632,(N1632:P1632,Q1632:AE1632)),0)</f>
        <v>3</v>
      </c>
      <c r="AH1632" s="7">
        <f>IF(R1632&gt;0,RANK(R1632,(N1632:P1632,Q1632:AE1632)),0)</f>
        <v>4</v>
      </c>
      <c r="AI1632" s="7">
        <f>IF(T1632&gt;0,RANK(T1632,(N1632:P1632,Q1632:AE1632)),0)</f>
        <v>0</v>
      </c>
      <c r="AJ1632" s="7">
        <f>IF(S1632&gt;0,RANK(S1632,(N1632:P1632,Q1632:AE1632)),0)</f>
        <v>0</v>
      </c>
      <c r="AK1632" s="2">
        <f t="shared" si="647"/>
        <v>1.5230037017451084E-2</v>
      </c>
      <c r="AL1632" s="2">
        <f t="shared" si="648"/>
        <v>9.413008989952407E-3</v>
      </c>
      <c r="AM1632" s="2">
        <f t="shared" si="649"/>
        <v>0</v>
      </c>
      <c r="AN1632" s="2">
        <f t="shared" si="650"/>
        <v>0</v>
      </c>
      <c r="AP1632" t="s">
        <v>1193</v>
      </c>
      <c r="AQ1632" t="s">
        <v>2168</v>
      </c>
      <c r="AT1632" s="104">
        <v>42</v>
      </c>
      <c r="AU1632" s="102">
        <v>59</v>
      </c>
      <c r="AV1632" s="108">
        <f t="shared" si="651"/>
        <v>42059</v>
      </c>
      <c r="AX1632" s="7" t="s">
        <v>538</v>
      </c>
    </row>
    <row r="1633" spans="1:50" hidden="1" outlineLevel="1">
      <c r="A1633" t="s">
        <v>2935</v>
      </c>
      <c r="B1633" t="s">
        <v>2168</v>
      </c>
      <c r="C1633" s="1">
        <f t="shared" si="641"/>
        <v>11858</v>
      </c>
      <c r="D1633" s="7">
        <f>RANK(N1633,(N1633:P1633,Q1633:AE1633))</f>
        <v>2</v>
      </c>
      <c r="E1633" s="7">
        <f>RANK(O1633,(N1633:P1633,Q1633:AE1633))</f>
        <v>1</v>
      </c>
      <c r="F1633" s="7">
        <f>IF(P1633&gt;0,RANK(P1633,(N1633:P1633,Q1633:AE1633)),0)</f>
        <v>0</v>
      </c>
      <c r="G1633" s="1">
        <f t="shared" si="642"/>
        <v>4145</v>
      </c>
      <c r="H1633" s="2">
        <f t="shared" si="652"/>
        <v>0.34955304435823914</v>
      </c>
      <c r="I1633" s="2"/>
      <c r="J1633" s="2">
        <f t="shared" si="643"/>
        <v>0.31177264294147411</v>
      </c>
      <c r="K1633" s="2">
        <f t="shared" si="644"/>
        <v>0.66132568729971331</v>
      </c>
      <c r="L1633" s="2">
        <f t="shared" si="645"/>
        <v>0</v>
      </c>
      <c r="M1633" s="2">
        <f t="shared" si="646"/>
        <v>2.6901669758812585E-2</v>
      </c>
      <c r="N1633" s="1">
        <v>3697</v>
      </c>
      <c r="O1633" s="1">
        <v>7842</v>
      </c>
      <c r="Q1633" s="1">
        <v>242</v>
      </c>
      <c r="R1633" s="1">
        <v>77</v>
      </c>
      <c r="AG1633" s="7">
        <f>IF(Q1633&gt;0,RANK(Q1633,(N1633:P1633,Q1633:AE1633)),0)</f>
        <v>3</v>
      </c>
      <c r="AH1633" s="7">
        <f>IF(R1633&gt;0,RANK(R1633,(N1633:P1633,Q1633:AE1633)),0)</f>
        <v>4</v>
      </c>
      <c r="AI1633" s="7">
        <f>IF(T1633&gt;0,RANK(T1633,(N1633:P1633,Q1633:AE1633)),0)</f>
        <v>0</v>
      </c>
      <c r="AJ1633" s="7">
        <f>IF(S1633&gt;0,RANK(S1633,(N1633:P1633,Q1633:AE1633)),0)</f>
        <v>0</v>
      </c>
      <c r="AK1633" s="2">
        <f t="shared" si="647"/>
        <v>2.0408163265306121E-2</v>
      </c>
      <c r="AL1633" s="2">
        <f t="shared" si="648"/>
        <v>6.4935064935064939E-3</v>
      </c>
      <c r="AM1633" s="2">
        <f t="shared" si="649"/>
        <v>0</v>
      </c>
      <c r="AN1633" s="2">
        <f t="shared" si="650"/>
        <v>0</v>
      </c>
      <c r="AP1633" t="s">
        <v>2935</v>
      </c>
      <c r="AQ1633" t="s">
        <v>2168</v>
      </c>
      <c r="AT1633" s="104">
        <v>42</v>
      </c>
      <c r="AU1633" s="102">
        <v>61</v>
      </c>
      <c r="AV1633" s="108">
        <f t="shared" si="651"/>
        <v>42061</v>
      </c>
      <c r="AX1633" s="7" t="s">
        <v>538</v>
      </c>
    </row>
    <row r="1634" spans="1:50" hidden="1" outlineLevel="1">
      <c r="A1634" t="s">
        <v>2587</v>
      </c>
      <c r="B1634" t="s">
        <v>2168</v>
      </c>
      <c r="C1634" s="1">
        <f t="shared" si="641"/>
        <v>23986</v>
      </c>
      <c r="D1634" s="7">
        <f>RANK(N1634,(N1634:P1634,Q1634:AE1634))</f>
        <v>2</v>
      </c>
      <c r="E1634" s="7">
        <f>RANK(O1634,(N1634:P1634,Q1634:AE1634))</f>
        <v>1</v>
      </c>
      <c r="F1634" s="7">
        <f>IF(P1634&gt;0,RANK(P1634,(N1634:P1634,Q1634:AE1634)),0)</f>
        <v>0</v>
      </c>
      <c r="G1634" s="1">
        <f t="shared" si="642"/>
        <v>3565</v>
      </c>
      <c r="H1634" s="2">
        <f t="shared" si="652"/>
        <v>0.1486283665471525</v>
      </c>
      <c r="I1634" s="2"/>
      <c r="J1634" s="2">
        <f t="shared" si="643"/>
        <v>0.41261569248728425</v>
      </c>
      <c r="K1634" s="2">
        <f t="shared" si="644"/>
        <v>0.56124405903443675</v>
      </c>
      <c r="L1634" s="2">
        <f t="shared" si="645"/>
        <v>0</v>
      </c>
      <c r="M1634" s="2">
        <f t="shared" si="646"/>
        <v>2.6140248478279005E-2</v>
      </c>
      <c r="N1634" s="1">
        <v>9897</v>
      </c>
      <c r="O1634" s="1">
        <v>13462</v>
      </c>
      <c r="Q1634" s="1">
        <v>424</v>
      </c>
      <c r="R1634" s="1">
        <v>203</v>
      </c>
      <c r="AG1634" s="7">
        <f>IF(Q1634&gt;0,RANK(Q1634,(N1634:P1634,Q1634:AE1634)),0)</f>
        <v>3</v>
      </c>
      <c r="AH1634" s="7">
        <f>IF(R1634&gt;0,RANK(R1634,(N1634:P1634,Q1634:AE1634)),0)</f>
        <v>4</v>
      </c>
      <c r="AI1634" s="7">
        <f>IF(T1634&gt;0,RANK(T1634,(N1634:P1634,Q1634:AE1634)),0)</f>
        <v>0</v>
      </c>
      <c r="AJ1634" s="7">
        <f>IF(S1634&gt;0,RANK(S1634,(N1634:P1634,Q1634:AE1634)),0)</f>
        <v>0</v>
      </c>
      <c r="AK1634" s="2">
        <f t="shared" si="647"/>
        <v>1.7676978237305095E-2</v>
      </c>
      <c r="AL1634" s="2">
        <f t="shared" si="648"/>
        <v>8.4632702409739007E-3</v>
      </c>
      <c r="AM1634" s="2">
        <f t="shared" si="649"/>
        <v>0</v>
      </c>
      <c r="AN1634" s="2">
        <f t="shared" si="650"/>
        <v>0</v>
      </c>
      <c r="AP1634" t="s">
        <v>2587</v>
      </c>
      <c r="AQ1634" t="s">
        <v>2168</v>
      </c>
      <c r="AT1634" s="104">
        <v>42</v>
      </c>
      <c r="AU1634" s="102">
        <v>63</v>
      </c>
      <c r="AV1634" s="108">
        <f t="shared" si="651"/>
        <v>42063</v>
      </c>
      <c r="AX1634" s="7" t="s">
        <v>538</v>
      </c>
    </row>
    <row r="1635" spans="1:50" hidden="1" outlineLevel="1">
      <c r="A1635" t="s">
        <v>588</v>
      </c>
      <c r="B1635" t="s">
        <v>2168</v>
      </c>
      <c r="C1635" s="1">
        <f t="shared" ref="C1635:C1670" si="653">SUM(N1635:AE1635)</f>
        <v>12923</v>
      </c>
      <c r="D1635" s="7">
        <f>RANK(N1635,(N1635:P1635,Q1635:AE1635))</f>
        <v>2</v>
      </c>
      <c r="E1635" s="7">
        <f>RANK(O1635,(N1635:P1635,Q1635:AE1635))</f>
        <v>1</v>
      </c>
      <c r="F1635" s="7">
        <f>IF(P1635&gt;0,RANK(P1635,(N1635:P1635,Q1635:AE1635)),0)</f>
        <v>0</v>
      </c>
      <c r="G1635" s="1">
        <f t="shared" ref="G1635:G1670" si="654">MAX(N1635:P1635)-LARGE(N1635:P1635,2)</f>
        <v>4866</v>
      </c>
      <c r="H1635" s="2">
        <f t="shared" si="652"/>
        <v>0.37653795558306896</v>
      </c>
      <c r="I1635" s="2"/>
      <c r="J1635" s="2">
        <f t="shared" ref="J1635:J1670" si="655">IF($C1635=0,"-",N1635/$C1635)</f>
        <v>0.30016250096726765</v>
      </c>
      <c r="K1635" s="2">
        <f t="shared" ref="K1635:K1670" si="656">IF($C1635=0,"-",O1635/$C1635)</f>
        <v>0.67670045655033662</v>
      </c>
      <c r="L1635" s="2">
        <f t="shared" ref="L1635:L1670" si="657">IF($C1635=0,"-",P1635/$C1635)</f>
        <v>0</v>
      </c>
      <c r="M1635" s="2">
        <f t="shared" ref="M1635:M1666" si="658">IF(C1635=0,"-",(1-J1635-K1635-L1635))</f>
        <v>2.3137042482395676E-2</v>
      </c>
      <c r="N1635" s="1">
        <v>3879</v>
      </c>
      <c r="O1635" s="1">
        <v>8745</v>
      </c>
      <c r="Q1635" s="1">
        <v>149</v>
      </c>
      <c r="R1635" s="1">
        <v>150</v>
      </c>
      <c r="AG1635" s="7">
        <f>IF(Q1635&gt;0,RANK(Q1635,(N1635:P1635,Q1635:AE1635)),0)</f>
        <v>4</v>
      </c>
      <c r="AH1635" s="7">
        <f>IF(R1635&gt;0,RANK(R1635,(N1635:P1635,Q1635:AE1635)),0)</f>
        <v>3</v>
      </c>
      <c r="AI1635" s="7">
        <f>IF(T1635&gt;0,RANK(T1635,(N1635:P1635,Q1635:AE1635)),0)</f>
        <v>0</v>
      </c>
      <c r="AJ1635" s="7">
        <f>IF(S1635&gt;0,RANK(S1635,(N1635:P1635,Q1635:AE1635)),0)</f>
        <v>0</v>
      </c>
      <c r="AK1635" s="2">
        <f t="shared" ref="AK1635:AK1670" si="659">IF($C1635=0,"-",Q1635/$C1635)</f>
        <v>1.1529830534705564E-2</v>
      </c>
      <c r="AL1635" s="2">
        <f t="shared" ref="AL1635:AL1670" si="660">IF($C1635=0,"-",R1635/$C1635)</f>
        <v>1.1607211947690165E-2</v>
      </c>
      <c r="AM1635" s="2">
        <f t="shared" ref="AM1635:AM1670" si="661">IF($C1635=0,"-",T1635/$C1635)</f>
        <v>0</v>
      </c>
      <c r="AN1635" s="2">
        <f t="shared" ref="AN1635:AN1670" si="662">IF($C1635=0,"-",S1635/$C1635)</f>
        <v>0</v>
      </c>
      <c r="AP1635" t="s">
        <v>588</v>
      </c>
      <c r="AQ1635" t="s">
        <v>2168</v>
      </c>
      <c r="AT1635" s="104">
        <v>42</v>
      </c>
      <c r="AU1635" s="102">
        <v>65</v>
      </c>
      <c r="AV1635" s="108">
        <f t="shared" ref="AV1635:AV1666" si="663">AT1635*1000+AU1635</f>
        <v>42065</v>
      </c>
      <c r="AX1635" s="7" t="s">
        <v>538</v>
      </c>
    </row>
    <row r="1636" spans="1:50" hidden="1" outlineLevel="1">
      <c r="A1636" t="s">
        <v>2408</v>
      </c>
      <c r="B1636" t="s">
        <v>2168</v>
      </c>
      <c r="C1636" s="1">
        <f t="shared" si="653"/>
        <v>7349</v>
      </c>
      <c r="D1636" s="7">
        <f>RANK(N1636,(N1636:P1636,Q1636:AE1636))</f>
        <v>2</v>
      </c>
      <c r="E1636" s="7">
        <f>RANK(O1636,(N1636:P1636,Q1636:AE1636))</f>
        <v>1</v>
      </c>
      <c r="F1636" s="7">
        <f>IF(P1636&gt;0,RANK(P1636,(N1636:P1636,Q1636:AE1636)),0)</f>
        <v>0</v>
      </c>
      <c r="G1636" s="1">
        <f t="shared" si="654"/>
        <v>2840</v>
      </c>
      <c r="H1636" s="2">
        <f t="shared" si="652"/>
        <v>0.38644713566471628</v>
      </c>
      <c r="I1636" s="2"/>
      <c r="J1636" s="2">
        <f t="shared" si="655"/>
        <v>0.29759150904885018</v>
      </c>
      <c r="K1636" s="2">
        <f t="shared" si="656"/>
        <v>0.68403864471356646</v>
      </c>
      <c r="L1636" s="2">
        <f t="shared" si="657"/>
        <v>0</v>
      </c>
      <c r="M1636" s="2">
        <f t="shared" si="658"/>
        <v>1.836984623758342E-2</v>
      </c>
      <c r="N1636" s="1">
        <v>2187</v>
      </c>
      <c r="O1636" s="1">
        <v>5027</v>
      </c>
      <c r="Q1636" s="1">
        <v>73</v>
      </c>
      <c r="R1636" s="1">
        <v>62</v>
      </c>
      <c r="AG1636" s="7">
        <f>IF(Q1636&gt;0,RANK(Q1636,(N1636:P1636,Q1636:AE1636)),0)</f>
        <v>3</v>
      </c>
      <c r="AH1636" s="7">
        <f>IF(R1636&gt;0,RANK(R1636,(N1636:P1636,Q1636:AE1636)),0)</f>
        <v>4</v>
      </c>
      <c r="AI1636" s="7">
        <f>IF(T1636&gt;0,RANK(T1636,(N1636:P1636,Q1636:AE1636)),0)</f>
        <v>0</v>
      </c>
      <c r="AJ1636" s="7">
        <f>IF(S1636&gt;0,RANK(S1636,(N1636:P1636,Q1636:AE1636)),0)</f>
        <v>0</v>
      </c>
      <c r="AK1636" s="2">
        <f t="shared" si="659"/>
        <v>9.9333242618043268E-3</v>
      </c>
      <c r="AL1636" s="2">
        <f t="shared" si="660"/>
        <v>8.4365219757790173E-3</v>
      </c>
      <c r="AM1636" s="2">
        <f t="shared" si="661"/>
        <v>0</v>
      </c>
      <c r="AN1636" s="2">
        <f t="shared" si="662"/>
        <v>0</v>
      </c>
      <c r="AP1636" t="s">
        <v>2408</v>
      </c>
      <c r="AQ1636" t="s">
        <v>2168</v>
      </c>
      <c r="AT1636" s="104">
        <v>42</v>
      </c>
      <c r="AU1636" s="102">
        <v>67</v>
      </c>
      <c r="AV1636" s="108">
        <f t="shared" si="663"/>
        <v>42067</v>
      </c>
      <c r="AX1636" s="7" t="s">
        <v>538</v>
      </c>
    </row>
    <row r="1637" spans="1:50" hidden="1" outlineLevel="1">
      <c r="A1637" t="s">
        <v>2717</v>
      </c>
      <c r="B1637" t="s">
        <v>2168</v>
      </c>
      <c r="C1637" s="1">
        <f t="shared" si="653"/>
        <v>69061</v>
      </c>
      <c r="D1637" s="7">
        <f>RANK(N1637,(N1637:P1637,Q1637:AE1637))</f>
        <v>1</v>
      </c>
      <c r="E1637" s="7">
        <f>RANK(O1637,(N1637:P1637,Q1637:AE1637))</f>
        <v>2</v>
      </c>
      <c r="F1637" s="7">
        <f>IF(P1637&gt;0,RANK(P1637,(N1637:P1637,Q1637:AE1637)),0)</f>
        <v>0</v>
      </c>
      <c r="G1637" s="1">
        <f t="shared" si="654"/>
        <v>14107</v>
      </c>
      <c r="H1637" s="2">
        <f t="shared" si="652"/>
        <v>0.2042686899986968</v>
      </c>
      <c r="I1637" s="2"/>
      <c r="J1637" s="2">
        <f t="shared" si="655"/>
        <v>0.58218097044641692</v>
      </c>
      <c r="K1637" s="2">
        <f t="shared" si="656"/>
        <v>0.37791228044772013</v>
      </c>
      <c r="L1637" s="2">
        <f t="shared" si="657"/>
        <v>0</v>
      </c>
      <c r="M1637" s="2">
        <f t="shared" si="658"/>
        <v>3.9906749105862949E-2</v>
      </c>
      <c r="N1637" s="1">
        <v>40206</v>
      </c>
      <c r="O1637" s="1">
        <v>26099</v>
      </c>
      <c r="Q1637" s="1">
        <v>868</v>
      </c>
      <c r="R1637" s="1">
        <v>1888</v>
      </c>
      <c r="AG1637" s="7">
        <f>IF(Q1637&gt;0,RANK(Q1637,(N1637:P1637,Q1637:AE1637)),0)</f>
        <v>4</v>
      </c>
      <c r="AH1637" s="7">
        <f>IF(R1637&gt;0,RANK(R1637,(N1637:P1637,Q1637:AE1637)),0)</f>
        <v>3</v>
      </c>
      <c r="AI1637" s="7">
        <f>IF(T1637&gt;0,RANK(T1637,(N1637:P1637,Q1637:AE1637)),0)</f>
        <v>0</v>
      </c>
      <c r="AJ1637" s="7">
        <f>IF(S1637&gt;0,RANK(S1637,(N1637:P1637,Q1637:AE1637)),0)</f>
        <v>0</v>
      </c>
      <c r="AK1637" s="2">
        <f t="shared" si="659"/>
        <v>1.2568598774996017E-2</v>
      </c>
      <c r="AL1637" s="2">
        <f t="shared" si="660"/>
        <v>2.7338150330866916E-2</v>
      </c>
      <c r="AM1637" s="2">
        <f t="shared" si="661"/>
        <v>0</v>
      </c>
      <c r="AN1637" s="2">
        <f t="shared" si="662"/>
        <v>0</v>
      </c>
      <c r="AP1637" t="s">
        <v>2717</v>
      </c>
      <c r="AQ1637" t="s">
        <v>2168</v>
      </c>
      <c r="AT1637" s="104">
        <v>42</v>
      </c>
      <c r="AU1637" s="102">
        <v>69</v>
      </c>
      <c r="AV1637" s="108">
        <f t="shared" si="663"/>
        <v>42069</v>
      </c>
      <c r="AX1637" s="7" t="s">
        <v>538</v>
      </c>
    </row>
    <row r="1638" spans="1:50" hidden="1" outlineLevel="1">
      <c r="A1638" t="s">
        <v>1553</v>
      </c>
      <c r="B1638" t="s">
        <v>2168</v>
      </c>
      <c r="C1638" s="1">
        <f t="shared" si="653"/>
        <v>126549</v>
      </c>
      <c r="D1638" s="7">
        <f>RANK(N1638,(N1638:P1638,Q1638:AE1638))</f>
        <v>2</v>
      </c>
      <c r="E1638" s="7">
        <f>RANK(O1638,(N1638:P1638,Q1638:AE1638))</f>
        <v>1</v>
      </c>
      <c r="F1638" s="7">
        <f>IF(P1638&gt;0,RANK(P1638,(N1638:P1638,Q1638:AE1638)),0)</f>
        <v>0</v>
      </c>
      <c r="G1638" s="1">
        <f t="shared" si="654"/>
        <v>42816</v>
      </c>
      <c r="H1638" s="2">
        <f t="shared" si="652"/>
        <v>0.33833534836308465</v>
      </c>
      <c r="I1638" s="2"/>
      <c r="J1638" s="2">
        <f t="shared" si="655"/>
        <v>0.32233364151435412</v>
      </c>
      <c r="K1638" s="2">
        <f t="shared" si="656"/>
        <v>0.66066898987743883</v>
      </c>
      <c r="L1638" s="2">
        <f t="shared" si="657"/>
        <v>0</v>
      </c>
      <c r="M1638" s="2">
        <f t="shared" si="658"/>
        <v>1.6997368608207108E-2</v>
      </c>
      <c r="N1638" s="1">
        <v>40791</v>
      </c>
      <c r="O1638" s="1">
        <v>83607</v>
      </c>
      <c r="Q1638" s="1">
        <v>1280</v>
      </c>
      <c r="R1638" s="1">
        <v>871</v>
      </c>
      <c r="AG1638" s="7">
        <f>IF(Q1638&gt;0,RANK(Q1638,(N1638:P1638,Q1638:AE1638)),0)</f>
        <v>3</v>
      </c>
      <c r="AH1638" s="7">
        <f>IF(R1638&gt;0,RANK(R1638,(N1638:P1638,Q1638:AE1638)),0)</f>
        <v>4</v>
      </c>
      <c r="AI1638" s="7">
        <f>IF(T1638&gt;0,RANK(T1638,(N1638:P1638,Q1638:AE1638)),0)</f>
        <v>0</v>
      </c>
      <c r="AJ1638" s="7">
        <f>IF(S1638&gt;0,RANK(S1638,(N1638:P1638,Q1638:AE1638)),0)</f>
        <v>0</v>
      </c>
      <c r="AK1638" s="2">
        <f t="shared" si="659"/>
        <v>1.0114659143888928E-2</v>
      </c>
      <c r="AL1638" s="2">
        <f t="shared" si="660"/>
        <v>6.8827094643181689E-3</v>
      </c>
      <c r="AM1638" s="2">
        <f t="shared" si="661"/>
        <v>0</v>
      </c>
      <c r="AN1638" s="2">
        <f t="shared" si="662"/>
        <v>0</v>
      </c>
      <c r="AP1638" t="s">
        <v>1553</v>
      </c>
      <c r="AQ1638" t="s">
        <v>2168</v>
      </c>
      <c r="AT1638" s="104">
        <v>42</v>
      </c>
      <c r="AU1638" s="102">
        <v>71</v>
      </c>
      <c r="AV1638" s="108">
        <f t="shared" si="663"/>
        <v>42071</v>
      </c>
      <c r="AX1638" s="7" t="s">
        <v>538</v>
      </c>
    </row>
    <row r="1639" spans="1:50" hidden="1" outlineLevel="1">
      <c r="A1639" t="s">
        <v>1008</v>
      </c>
      <c r="B1639" t="s">
        <v>2168</v>
      </c>
      <c r="C1639" s="1">
        <f t="shared" si="653"/>
        <v>28127</v>
      </c>
      <c r="D1639" s="7">
        <f>RANK(N1639,(N1639:P1639,Q1639:AE1639))</f>
        <v>1</v>
      </c>
      <c r="E1639" s="7">
        <f>RANK(O1639,(N1639:P1639,Q1639:AE1639))</f>
        <v>2</v>
      </c>
      <c r="F1639" s="7">
        <f>IF(P1639&gt;0,RANK(P1639,(N1639:P1639,Q1639:AE1639)),0)</f>
        <v>0</v>
      </c>
      <c r="G1639" s="1">
        <f t="shared" si="654"/>
        <v>1618</v>
      </c>
      <c r="H1639" s="2">
        <f t="shared" si="652"/>
        <v>5.7524798236569842E-2</v>
      </c>
      <c r="I1639" s="2"/>
      <c r="J1639" s="2">
        <f t="shared" si="655"/>
        <v>0.52006968393358699</v>
      </c>
      <c r="K1639" s="2">
        <f t="shared" si="656"/>
        <v>0.46254488569701713</v>
      </c>
      <c r="L1639" s="2">
        <f t="shared" si="657"/>
        <v>0</v>
      </c>
      <c r="M1639" s="2">
        <f t="shared" si="658"/>
        <v>1.7385430369395882E-2</v>
      </c>
      <c r="N1639" s="1">
        <v>14628</v>
      </c>
      <c r="O1639" s="1">
        <v>13010</v>
      </c>
      <c r="Q1639" s="1">
        <v>245</v>
      </c>
      <c r="R1639" s="1">
        <v>244</v>
      </c>
      <c r="AG1639" s="7">
        <f>IF(Q1639&gt;0,RANK(Q1639,(N1639:P1639,Q1639:AE1639)),0)</f>
        <v>3</v>
      </c>
      <c r="AH1639" s="7">
        <f>IF(R1639&gt;0,RANK(R1639,(N1639:P1639,Q1639:AE1639)),0)</f>
        <v>4</v>
      </c>
      <c r="AI1639" s="7">
        <f>IF(T1639&gt;0,RANK(T1639,(N1639:P1639,Q1639:AE1639)),0)</f>
        <v>0</v>
      </c>
      <c r="AJ1639" s="7">
        <f>IF(S1639&gt;0,RANK(S1639,(N1639:P1639,Q1639:AE1639)),0)</f>
        <v>0</v>
      </c>
      <c r="AK1639" s="2">
        <f t="shared" si="659"/>
        <v>8.7104916983681158E-3</v>
      </c>
      <c r="AL1639" s="2">
        <f t="shared" si="660"/>
        <v>8.6749386710278376E-3</v>
      </c>
      <c r="AM1639" s="2">
        <f t="shared" si="661"/>
        <v>0</v>
      </c>
      <c r="AN1639" s="2">
        <f t="shared" si="662"/>
        <v>0</v>
      </c>
      <c r="AP1639" t="s">
        <v>1008</v>
      </c>
      <c r="AQ1639" t="s">
        <v>2168</v>
      </c>
      <c r="AT1639" s="104">
        <v>42</v>
      </c>
      <c r="AU1639" s="102">
        <v>73</v>
      </c>
      <c r="AV1639" s="108">
        <f t="shared" si="663"/>
        <v>42073</v>
      </c>
      <c r="AX1639" s="7" t="s">
        <v>538</v>
      </c>
    </row>
    <row r="1640" spans="1:50" hidden="1" outlineLevel="1">
      <c r="A1640" t="s">
        <v>2161</v>
      </c>
      <c r="B1640" t="s">
        <v>2168</v>
      </c>
      <c r="C1640" s="1">
        <f t="shared" si="653"/>
        <v>36146</v>
      </c>
      <c r="D1640" s="7">
        <f>RANK(N1640,(N1640:P1640,Q1640:AE1640))</f>
        <v>2</v>
      </c>
      <c r="E1640" s="7">
        <f>RANK(O1640,(N1640:P1640,Q1640:AE1640))</f>
        <v>1</v>
      </c>
      <c r="F1640" s="7">
        <f>IF(P1640&gt;0,RANK(P1640,(N1640:P1640,Q1640:AE1640)),0)</f>
        <v>0</v>
      </c>
      <c r="G1640" s="1">
        <f t="shared" si="654"/>
        <v>9947</v>
      </c>
      <c r="H1640" s="2">
        <f t="shared" si="652"/>
        <v>0.27518950921263763</v>
      </c>
      <c r="I1640" s="2"/>
      <c r="J1640" s="2">
        <f t="shared" si="655"/>
        <v>0.3516848337298733</v>
      </c>
      <c r="K1640" s="2">
        <f t="shared" si="656"/>
        <v>0.62687434294251088</v>
      </c>
      <c r="L1640" s="2">
        <f t="shared" si="657"/>
        <v>0</v>
      </c>
      <c r="M1640" s="2">
        <f t="shared" si="658"/>
        <v>2.1440823327615877E-2</v>
      </c>
      <c r="N1640" s="1">
        <v>12712</v>
      </c>
      <c r="O1640" s="1">
        <v>22659</v>
      </c>
      <c r="Q1640" s="1">
        <v>323</v>
      </c>
      <c r="R1640" s="1">
        <v>452</v>
      </c>
      <c r="AG1640" s="7">
        <f>IF(Q1640&gt;0,RANK(Q1640,(N1640:P1640,Q1640:AE1640)),0)</f>
        <v>4</v>
      </c>
      <c r="AH1640" s="7">
        <f>IF(R1640&gt;0,RANK(R1640,(N1640:P1640,Q1640:AE1640)),0)</f>
        <v>3</v>
      </c>
      <c r="AI1640" s="7">
        <f>IF(T1640&gt;0,RANK(T1640,(N1640:P1640,Q1640:AE1640)),0)</f>
        <v>0</v>
      </c>
      <c r="AJ1640" s="7">
        <f>IF(S1640&gt;0,RANK(S1640,(N1640:P1640,Q1640:AE1640)),0)</f>
        <v>0</v>
      </c>
      <c r="AK1640" s="2">
        <f t="shared" si="659"/>
        <v>8.9359818513805121E-3</v>
      </c>
      <c r="AL1640" s="2">
        <f t="shared" si="660"/>
        <v>1.2504841476235267E-2</v>
      </c>
      <c r="AM1640" s="2">
        <f t="shared" si="661"/>
        <v>0</v>
      </c>
      <c r="AN1640" s="2">
        <f t="shared" si="662"/>
        <v>0</v>
      </c>
      <c r="AP1640" t="s">
        <v>2161</v>
      </c>
      <c r="AQ1640" t="s">
        <v>2168</v>
      </c>
      <c r="AT1640" s="104">
        <v>42</v>
      </c>
      <c r="AU1640" s="102">
        <v>75</v>
      </c>
      <c r="AV1640" s="108">
        <f t="shared" si="663"/>
        <v>42075</v>
      </c>
      <c r="AX1640" s="7" t="s">
        <v>538</v>
      </c>
    </row>
    <row r="1641" spans="1:50" hidden="1" outlineLevel="1">
      <c r="A1641" t="s">
        <v>2822</v>
      </c>
      <c r="B1641" t="s">
        <v>2168</v>
      </c>
      <c r="C1641" s="1">
        <f t="shared" si="653"/>
        <v>84896</v>
      </c>
      <c r="D1641" s="7">
        <f>RANK(N1641,(N1641:P1641,Q1641:AE1641))</f>
        <v>1</v>
      </c>
      <c r="E1641" s="7">
        <f>RANK(O1641,(N1641:P1641,Q1641:AE1641))</f>
        <v>2</v>
      </c>
      <c r="F1641" s="7">
        <f>IF(P1641&gt;0,RANK(P1641,(N1641:P1641,Q1641:AE1641)),0)</f>
        <v>0</v>
      </c>
      <c r="G1641" s="1">
        <f t="shared" si="654"/>
        <v>13412</v>
      </c>
      <c r="H1641" s="2">
        <f t="shared" si="652"/>
        <v>0.15798153034300791</v>
      </c>
      <c r="I1641" s="2"/>
      <c r="J1641" s="2">
        <f t="shared" si="655"/>
        <v>0.56716453071993966</v>
      </c>
      <c r="K1641" s="2">
        <f t="shared" si="656"/>
        <v>0.40918300037693178</v>
      </c>
      <c r="L1641" s="2">
        <f t="shared" si="657"/>
        <v>0</v>
      </c>
      <c r="M1641" s="2">
        <f t="shared" si="658"/>
        <v>2.3652468903128554E-2</v>
      </c>
      <c r="N1641" s="1">
        <v>48150</v>
      </c>
      <c r="O1641" s="1">
        <v>34738</v>
      </c>
      <c r="Q1641" s="1">
        <v>934</v>
      </c>
      <c r="R1641" s="1">
        <v>1074</v>
      </c>
      <c r="AG1641" s="7">
        <f>IF(Q1641&gt;0,RANK(Q1641,(N1641:P1641,Q1641:AE1641)),0)</f>
        <v>4</v>
      </c>
      <c r="AH1641" s="7">
        <f>IF(R1641&gt;0,RANK(R1641,(N1641:P1641,Q1641:AE1641)),0)</f>
        <v>3</v>
      </c>
      <c r="AI1641" s="7">
        <f>IF(T1641&gt;0,RANK(T1641,(N1641:P1641,Q1641:AE1641)),0)</f>
        <v>0</v>
      </c>
      <c r="AJ1641" s="7">
        <f>IF(S1641&gt;0,RANK(S1641,(N1641:P1641,Q1641:AE1641)),0)</f>
        <v>0</v>
      </c>
      <c r="AK1641" s="2">
        <f t="shared" si="659"/>
        <v>1.1001696192989069E-2</v>
      </c>
      <c r="AL1641" s="2">
        <f t="shared" si="660"/>
        <v>1.2650772710139464E-2</v>
      </c>
      <c r="AM1641" s="2">
        <f t="shared" si="661"/>
        <v>0</v>
      </c>
      <c r="AN1641" s="2">
        <f t="shared" si="662"/>
        <v>0</v>
      </c>
      <c r="AP1641" t="s">
        <v>2822</v>
      </c>
      <c r="AQ1641" t="s">
        <v>2168</v>
      </c>
      <c r="AT1641" s="104">
        <v>42</v>
      </c>
      <c r="AU1641" s="102">
        <v>77</v>
      </c>
      <c r="AV1641" s="108">
        <f t="shared" si="663"/>
        <v>42077</v>
      </c>
      <c r="AX1641" s="7" t="s">
        <v>538</v>
      </c>
    </row>
    <row r="1642" spans="1:50" hidden="1" outlineLevel="1">
      <c r="A1642" t="s">
        <v>2392</v>
      </c>
      <c r="B1642" t="s">
        <v>2168</v>
      </c>
      <c r="C1642" s="1">
        <f t="shared" si="653"/>
        <v>86746</v>
      </c>
      <c r="D1642" s="7">
        <f>RANK(N1642,(N1642:P1642,Q1642:AE1642))</f>
        <v>1</v>
      </c>
      <c r="E1642" s="7">
        <f>RANK(O1642,(N1642:P1642,Q1642:AE1642))</f>
        <v>2</v>
      </c>
      <c r="F1642" s="7">
        <f>IF(P1642&gt;0,RANK(P1642,(N1642:P1642,Q1642:AE1642)),0)</f>
        <v>0</v>
      </c>
      <c r="G1642" s="1">
        <f t="shared" si="654"/>
        <v>6881</v>
      </c>
      <c r="H1642" s="2">
        <f t="shared" si="652"/>
        <v>7.9323542295898372E-2</v>
      </c>
      <c r="I1642" s="2"/>
      <c r="J1642" s="2">
        <f t="shared" si="655"/>
        <v>0.52614529776589125</v>
      </c>
      <c r="K1642" s="2">
        <f t="shared" si="656"/>
        <v>0.44682175546999287</v>
      </c>
      <c r="L1642" s="2">
        <f t="shared" si="657"/>
        <v>0</v>
      </c>
      <c r="M1642" s="2">
        <f t="shared" si="658"/>
        <v>2.7032946764115884E-2</v>
      </c>
      <c r="N1642" s="1">
        <v>45641</v>
      </c>
      <c r="O1642" s="1">
        <v>38760</v>
      </c>
      <c r="Q1642" s="1">
        <v>1454</v>
      </c>
      <c r="R1642" s="1">
        <v>891</v>
      </c>
      <c r="AG1642" s="7">
        <f>IF(Q1642&gt;0,RANK(Q1642,(N1642:P1642,Q1642:AE1642)),0)</f>
        <v>3</v>
      </c>
      <c r="AH1642" s="7">
        <f>IF(R1642&gt;0,RANK(R1642,(N1642:P1642,Q1642:AE1642)),0)</f>
        <v>4</v>
      </c>
      <c r="AI1642" s="7">
        <f>IF(T1642&gt;0,RANK(T1642,(N1642:P1642,Q1642:AE1642)),0)</f>
        <v>0</v>
      </c>
      <c r="AJ1642" s="7">
        <f>IF(S1642&gt;0,RANK(S1642,(N1642:P1642,Q1642:AE1642)),0)</f>
        <v>0</v>
      </c>
      <c r="AK1642" s="2">
        <f t="shared" si="659"/>
        <v>1.676157978465866E-2</v>
      </c>
      <c r="AL1642" s="2">
        <f t="shared" si="660"/>
        <v>1.0271366979457266E-2</v>
      </c>
      <c r="AM1642" s="2">
        <f t="shared" si="661"/>
        <v>0</v>
      </c>
      <c r="AN1642" s="2">
        <f t="shared" si="662"/>
        <v>0</v>
      </c>
      <c r="AP1642" t="s">
        <v>2392</v>
      </c>
      <c r="AQ1642" t="s">
        <v>2168</v>
      </c>
      <c r="AT1642" s="104">
        <v>42</v>
      </c>
      <c r="AU1642" s="102">
        <v>79</v>
      </c>
      <c r="AV1642" s="108">
        <f t="shared" si="663"/>
        <v>42079</v>
      </c>
      <c r="AX1642" s="7" t="s">
        <v>538</v>
      </c>
    </row>
    <row r="1643" spans="1:50" hidden="1" outlineLevel="1">
      <c r="A1643" t="s">
        <v>179</v>
      </c>
      <c r="B1643" t="s">
        <v>2168</v>
      </c>
      <c r="C1643" s="1">
        <f t="shared" si="653"/>
        <v>31577</v>
      </c>
      <c r="D1643" s="7">
        <f>RANK(N1643,(N1643:P1643,Q1643:AE1643))</f>
        <v>2</v>
      </c>
      <c r="E1643" s="7">
        <f>RANK(O1643,(N1643:P1643,Q1643:AE1643))</f>
        <v>1</v>
      </c>
      <c r="F1643" s="7">
        <f>IF(P1643&gt;0,RANK(P1643,(N1643:P1643,Q1643:AE1643)),0)</f>
        <v>0</v>
      </c>
      <c r="G1643" s="1">
        <f t="shared" si="654"/>
        <v>10814</v>
      </c>
      <c r="H1643" s="2">
        <f t="shared" si="652"/>
        <v>0.34246445197453845</v>
      </c>
      <c r="I1643" s="2"/>
      <c r="J1643" s="2">
        <f t="shared" si="655"/>
        <v>0.31469107261614465</v>
      </c>
      <c r="K1643" s="2">
        <f t="shared" si="656"/>
        <v>0.65715552459068305</v>
      </c>
      <c r="L1643" s="2">
        <f t="shared" si="657"/>
        <v>0</v>
      </c>
      <c r="M1643" s="2">
        <f t="shared" si="658"/>
        <v>2.8153402793172244E-2</v>
      </c>
      <c r="N1643" s="1">
        <v>9937</v>
      </c>
      <c r="O1643" s="1">
        <v>20751</v>
      </c>
      <c r="Q1643" s="1">
        <v>532</v>
      </c>
      <c r="R1643" s="1">
        <v>357</v>
      </c>
      <c r="AG1643" s="7">
        <f>IF(Q1643&gt;0,RANK(Q1643,(N1643:P1643,Q1643:AE1643)),0)</f>
        <v>3</v>
      </c>
      <c r="AH1643" s="7">
        <f>IF(R1643&gt;0,RANK(R1643,(N1643:P1643,Q1643:AE1643)),0)</f>
        <v>4</v>
      </c>
      <c r="AI1643" s="7">
        <f>IF(T1643&gt;0,RANK(T1643,(N1643:P1643,Q1643:AE1643)),0)</f>
        <v>0</v>
      </c>
      <c r="AJ1643" s="7">
        <f>IF(S1643&gt;0,RANK(S1643,(N1643:P1643,Q1643:AE1643)),0)</f>
        <v>0</v>
      </c>
      <c r="AK1643" s="2">
        <f t="shared" si="659"/>
        <v>1.6847705608512526E-2</v>
      </c>
      <c r="AL1643" s="2">
        <f t="shared" si="660"/>
        <v>1.1305697184659722E-2</v>
      </c>
      <c r="AM1643" s="2">
        <f t="shared" si="661"/>
        <v>0</v>
      </c>
      <c r="AN1643" s="2">
        <f t="shared" si="662"/>
        <v>0</v>
      </c>
      <c r="AP1643" t="s">
        <v>179</v>
      </c>
      <c r="AQ1643" t="s">
        <v>2168</v>
      </c>
      <c r="AT1643" s="104">
        <v>42</v>
      </c>
      <c r="AU1643" s="102">
        <v>81</v>
      </c>
      <c r="AV1643" s="108">
        <f t="shared" si="663"/>
        <v>42081</v>
      </c>
      <c r="AX1643" s="7" t="s">
        <v>538</v>
      </c>
    </row>
    <row r="1644" spans="1:50" hidden="1" outlineLevel="1">
      <c r="A1644" t="s">
        <v>180</v>
      </c>
      <c r="B1644" t="s">
        <v>2168</v>
      </c>
      <c r="C1644" s="1">
        <f t="shared" si="653"/>
        <v>9813</v>
      </c>
      <c r="D1644" s="7">
        <f>RANK(N1644,(N1644:P1644,Q1644:AE1644))</f>
        <v>2</v>
      </c>
      <c r="E1644" s="7">
        <f>RANK(O1644,(N1644:P1644,Q1644:AE1644))</f>
        <v>1</v>
      </c>
      <c r="F1644" s="7">
        <f>IF(P1644&gt;0,RANK(P1644,(N1644:P1644,Q1644:AE1644)),0)</f>
        <v>0</v>
      </c>
      <c r="G1644" s="1">
        <f t="shared" si="654"/>
        <v>3158</v>
      </c>
      <c r="H1644" s="2">
        <f t="shared" si="652"/>
        <v>0.32181799653520837</v>
      </c>
      <c r="I1644" s="2"/>
      <c r="J1644" s="2">
        <f t="shared" si="655"/>
        <v>0.32762661775196167</v>
      </c>
      <c r="K1644" s="2">
        <f t="shared" si="656"/>
        <v>0.64944461428717004</v>
      </c>
      <c r="L1644" s="2">
        <f t="shared" si="657"/>
        <v>0</v>
      </c>
      <c r="M1644" s="2">
        <f t="shared" si="658"/>
        <v>2.292876796086829E-2</v>
      </c>
      <c r="N1644" s="1">
        <v>3215</v>
      </c>
      <c r="O1644" s="1">
        <v>6373</v>
      </c>
      <c r="Q1644" s="1">
        <v>94</v>
      </c>
      <c r="R1644" s="1">
        <v>131</v>
      </c>
      <c r="AG1644" s="7">
        <f>IF(Q1644&gt;0,RANK(Q1644,(N1644:P1644,Q1644:AE1644)),0)</f>
        <v>4</v>
      </c>
      <c r="AH1644" s="7">
        <f>IF(R1644&gt;0,RANK(R1644,(N1644:P1644,Q1644:AE1644)),0)</f>
        <v>3</v>
      </c>
      <c r="AI1644" s="7">
        <f>IF(T1644&gt;0,RANK(T1644,(N1644:P1644,Q1644:AE1644)),0)</f>
        <v>0</v>
      </c>
      <c r="AJ1644" s="7">
        <f>IF(S1644&gt;0,RANK(S1644,(N1644:P1644,Q1644:AE1644)),0)</f>
        <v>0</v>
      </c>
      <c r="AK1644" s="2">
        <f t="shared" si="659"/>
        <v>9.5791297258738407E-3</v>
      </c>
      <c r="AL1644" s="2">
        <f t="shared" si="660"/>
        <v>1.3349638234994396E-2</v>
      </c>
      <c r="AM1644" s="2">
        <f t="shared" si="661"/>
        <v>0</v>
      </c>
      <c r="AN1644" s="2">
        <f t="shared" si="662"/>
        <v>0</v>
      </c>
      <c r="AP1644" t="s">
        <v>180</v>
      </c>
      <c r="AQ1644" t="s">
        <v>2168</v>
      </c>
      <c r="AT1644" s="104">
        <v>42</v>
      </c>
      <c r="AU1644" s="102">
        <v>83</v>
      </c>
      <c r="AV1644" s="108">
        <f t="shared" si="663"/>
        <v>42083</v>
      </c>
      <c r="AX1644" s="7" t="s">
        <v>538</v>
      </c>
    </row>
    <row r="1645" spans="1:50" hidden="1" outlineLevel="1">
      <c r="A1645" t="s">
        <v>2578</v>
      </c>
      <c r="B1645" t="s">
        <v>2168</v>
      </c>
      <c r="C1645" s="1">
        <f t="shared" si="653"/>
        <v>31377</v>
      </c>
      <c r="D1645" s="7">
        <f>RANK(N1645,(N1645:P1645,Q1645:AE1645))</f>
        <v>2</v>
      </c>
      <c r="E1645" s="7">
        <f>RANK(O1645,(N1645:P1645,Q1645:AE1645))</f>
        <v>1</v>
      </c>
      <c r="F1645" s="7">
        <f>IF(P1645&gt;0,RANK(P1645,(N1645:P1645,Q1645:AE1645)),0)</f>
        <v>0</v>
      </c>
      <c r="G1645" s="1">
        <f t="shared" si="654"/>
        <v>2268</v>
      </c>
      <c r="H1645" s="2">
        <f t="shared" si="652"/>
        <v>7.2282244956496794E-2</v>
      </c>
      <c r="I1645" s="2"/>
      <c r="J1645" s="2">
        <f t="shared" si="655"/>
        <v>0.45131784428084265</v>
      </c>
      <c r="K1645" s="2">
        <f t="shared" si="656"/>
        <v>0.52360008923733947</v>
      </c>
      <c r="L1645" s="2">
        <f t="shared" si="657"/>
        <v>0</v>
      </c>
      <c r="M1645" s="2">
        <f t="shared" si="658"/>
        <v>2.5082066481817877E-2</v>
      </c>
      <c r="N1645" s="1">
        <v>14161</v>
      </c>
      <c r="O1645" s="1">
        <v>16429</v>
      </c>
      <c r="Q1645" s="1">
        <v>444</v>
      </c>
      <c r="R1645" s="1">
        <v>343</v>
      </c>
      <c r="AG1645" s="7">
        <f>IF(Q1645&gt;0,RANK(Q1645,(N1645:P1645,Q1645:AE1645)),0)</f>
        <v>3</v>
      </c>
      <c r="AH1645" s="7">
        <f>IF(R1645&gt;0,RANK(R1645,(N1645:P1645,Q1645:AE1645)),0)</f>
        <v>4</v>
      </c>
      <c r="AI1645" s="7">
        <f>IF(T1645&gt;0,RANK(T1645,(N1645:P1645,Q1645:AE1645)),0)</f>
        <v>0</v>
      </c>
      <c r="AJ1645" s="7">
        <f>IF(S1645&gt;0,RANK(S1645,(N1645:P1645,Q1645:AE1645)),0)</f>
        <v>0</v>
      </c>
      <c r="AK1645" s="2">
        <f t="shared" si="659"/>
        <v>1.4150492398890907E-2</v>
      </c>
      <c r="AL1645" s="2">
        <f t="shared" si="660"/>
        <v>1.0931574082926984E-2</v>
      </c>
      <c r="AM1645" s="2">
        <f t="shared" si="661"/>
        <v>0</v>
      </c>
      <c r="AN1645" s="2">
        <f t="shared" si="662"/>
        <v>0</v>
      </c>
      <c r="AP1645" t="s">
        <v>2578</v>
      </c>
      <c r="AQ1645" t="s">
        <v>2168</v>
      </c>
      <c r="AT1645" s="104">
        <v>42</v>
      </c>
      <c r="AU1645" s="102">
        <v>85</v>
      </c>
      <c r="AV1645" s="108">
        <f t="shared" si="663"/>
        <v>42085</v>
      </c>
      <c r="AX1645" s="7" t="s">
        <v>538</v>
      </c>
    </row>
    <row r="1646" spans="1:50" hidden="1" outlineLevel="1">
      <c r="A1646" t="s">
        <v>578</v>
      </c>
      <c r="B1646" t="s">
        <v>2168</v>
      </c>
      <c r="C1646" s="1">
        <f t="shared" si="653"/>
        <v>10734</v>
      </c>
      <c r="D1646" s="7">
        <f>RANK(N1646,(N1646:P1646,Q1646:AE1646))</f>
        <v>2</v>
      </c>
      <c r="E1646" s="7">
        <f>RANK(O1646,(N1646:P1646,Q1646:AE1646))</f>
        <v>1</v>
      </c>
      <c r="F1646" s="7">
        <f>IF(P1646&gt;0,RANK(P1646,(N1646:P1646,Q1646:AE1646)),0)</f>
        <v>0</v>
      </c>
      <c r="G1646" s="1">
        <f t="shared" si="654"/>
        <v>3760</v>
      </c>
      <c r="H1646" s="2">
        <f t="shared" si="652"/>
        <v>0.35028880193776785</v>
      </c>
      <c r="I1646" s="2"/>
      <c r="J1646" s="2">
        <f t="shared" si="655"/>
        <v>0.31321035960499349</v>
      </c>
      <c r="K1646" s="2">
        <f t="shared" si="656"/>
        <v>0.66349916154276134</v>
      </c>
      <c r="L1646" s="2">
        <f t="shared" si="657"/>
        <v>0</v>
      </c>
      <c r="M1646" s="2">
        <f t="shared" si="658"/>
        <v>2.3290478852245111E-2</v>
      </c>
      <c r="N1646" s="1">
        <v>3362</v>
      </c>
      <c r="O1646" s="1">
        <v>7122</v>
      </c>
      <c r="Q1646" s="1">
        <v>89</v>
      </c>
      <c r="R1646" s="1">
        <v>161</v>
      </c>
      <c r="AG1646" s="7">
        <f>IF(Q1646&gt;0,RANK(Q1646,(N1646:P1646,Q1646:AE1646)),0)</f>
        <v>4</v>
      </c>
      <c r="AH1646" s="7">
        <f>IF(R1646&gt;0,RANK(R1646,(N1646:P1646,Q1646:AE1646)),0)</f>
        <v>3</v>
      </c>
      <c r="AI1646" s="7">
        <f>IF(T1646&gt;0,RANK(T1646,(N1646:P1646,Q1646:AE1646)),0)</f>
        <v>0</v>
      </c>
      <c r="AJ1646" s="7">
        <f>IF(S1646&gt;0,RANK(S1646,(N1646:P1646,Q1646:AE1646)),0)</f>
        <v>0</v>
      </c>
      <c r="AK1646" s="2">
        <f t="shared" si="659"/>
        <v>8.2914104713992919E-3</v>
      </c>
      <c r="AL1646" s="2">
        <f t="shared" si="660"/>
        <v>1.4999068380845909E-2</v>
      </c>
      <c r="AM1646" s="2">
        <f t="shared" si="661"/>
        <v>0</v>
      </c>
      <c r="AN1646" s="2">
        <f t="shared" si="662"/>
        <v>0</v>
      </c>
      <c r="AP1646" t="s">
        <v>578</v>
      </c>
      <c r="AQ1646" t="s">
        <v>2168</v>
      </c>
      <c r="AT1646" s="104">
        <v>42</v>
      </c>
      <c r="AU1646" s="102">
        <v>87</v>
      </c>
      <c r="AV1646" s="108">
        <f t="shared" si="663"/>
        <v>42087</v>
      </c>
      <c r="AX1646" s="7" t="s">
        <v>538</v>
      </c>
    </row>
    <row r="1647" spans="1:50" hidden="1" outlineLevel="1">
      <c r="A1647" t="s">
        <v>2020</v>
      </c>
      <c r="B1647" t="s">
        <v>2168</v>
      </c>
      <c r="C1647" s="1">
        <f t="shared" si="653"/>
        <v>30778</v>
      </c>
      <c r="D1647" s="7">
        <f>RANK(N1647,(N1647:P1647,Q1647:AE1647))</f>
        <v>2</v>
      </c>
      <c r="E1647" s="7">
        <f>RANK(O1647,(N1647:P1647,Q1647:AE1647))</f>
        <v>1</v>
      </c>
      <c r="F1647" s="7">
        <f>IF(P1647&gt;0,RANK(P1647,(N1647:P1647,Q1647:AE1647)),0)</f>
        <v>0</v>
      </c>
      <c r="G1647" s="1">
        <f t="shared" si="654"/>
        <v>688</v>
      </c>
      <c r="H1647" s="2">
        <f t="shared" si="652"/>
        <v>2.2353629215673534E-2</v>
      </c>
      <c r="I1647" s="2"/>
      <c r="J1647" s="2">
        <f t="shared" si="655"/>
        <v>0.47339008382610953</v>
      </c>
      <c r="K1647" s="2">
        <f t="shared" si="656"/>
        <v>0.49574371304178311</v>
      </c>
      <c r="L1647" s="2">
        <f t="shared" si="657"/>
        <v>0</v>
      </c>
      <c r="M1647" s="2">
        <f t="shared" si="658"/>
        <v>3.0866203132107306E-2</v>
      </c>
      <c r="N1647" s="1">
        <v>14570</v>
      </c>
      <c r="O1647" s="1">
        <v>15258</v>
      </c>
      <c r="Q1647" s="1">
        <v>503</v>
      </c>
      <c r="R1647" s="1">
        <v>447</v>
      </c>
      <c r="AG1647" s="7">
        <f>IF(Q1647&gt;0,RANK(Q1647,(N1647:P1647,Q1647:AE1647)),0)</f>
        <v>3</v>
      </c>
      <c r="AH1647" s="7">
        <f>IF(R1647&gt;0,RANK(R1647,(N1647:P1647,Q1647:AE1647)),0)</f>
        <v>4</v>
      </c>
      <c r="AI1647" s="7">
        <f>IF(T1647&gt;0,RANK(T1647,(N1647:P1647,Q1647:AE1647)),0)</f>
        <v>0</v>
      </c>
      <c r="AJ1647" s="7">
        <f>IF(S1647&gt;0,RANK(S1647,(N1647:P1647,Q1647:AE1647)),0)</f>
        <v>0</v>
      </c>
      <c r="AK1647" s="2">
        <f t="shared" si="659"/>
        <v>1.6342842289947365E-2</v>
      </c>
      <c r="AL1647" s="2">
        <f t="shared" si="660"/>
        <v>1.4523360842159985E-2</v>
      </c>
      <c r="AM1647" s="2">
        <f t="shared" si="661"/>
        <v>0</v>
      </c>
      <c r="AN1647" s="2">
        <f t="shared" si="662"/>
        <v>0</v>
      </c>
      <c r="AP1647" t="s">
        <v>2020</v>
      </c>
      <c r="AQ1647" t="s">
        <v>2168</v>
      </c>
      <c r="AT1647" s="104">
        <v>42</v>
      </c>
      <c r="AU1647" s="102">
        <v>89</v>
      </c>
      <c r="AV1647" s="108">
        <f t="shared" si="663"/>
        <v>42089</v>
      </c>
      <c r="AX1647" s="7" t="s">
        <v>538</v>
      </c>
    </row>
    <row r="1648" spans="1:50" hidden="1" outlineLevel="1">
      <c r="A1648" t="s">
        <v>2776</v>
      </c>
      <c r="B1648" t="s">
        <v>2168</v>
      </c>
      <c r="C1648" s="1">
        <f t="shared" si="653"/>
        <v>260803</v>
      </c>
      <c r="D1648" s="7">
        <f>RANK(N1648,(N1648:P1648,Q1648:AE1648))</f>
        <v>1</v>
      </c>
      <c r="E1648" s="7">
        <f>RANK(O1648,(N1648:P1648,Q1648:AE1648))</f>
        <v>2</v>
      </c>
      <c r="F1648" s="7">
        <f>IF(P1648&gt;0,RANK(P1648,(N1648:P1648,Q1648:AE1648)),0)</f>
        <v>0</v>
      </c>
      <c r="G1648" s="1">
        <f t="shared" si="654"/>
        <v>93322</v>
      </c>
      <c r="H1648" s="2">
        <f t="shared" si="652"/>
        <v>0.35782563850875948</v>
      </c>
      <c r="I1648" s="2"/>
      <c r="J1648" s="2">
        <f t="shared" si="655"/>
        <v>0.67160653826834815</v>
      </c>
      <c r="K1648" s="2">
        <f t="shared" si="656"/>
        <v>0.31378089975958867</v>
      </c>
      <c r="L1648" s="2">
        <f t="shared" si="657"/>
        <v>0</v>
      </c>
      <c r="M1648" s="2">
        <f t="shared" si="658"/>
        <v>1.4612561972063176E-2</v>
      </c>
      <c r="N1648" s="1">
        <v>175157</v>
      </c>
      <c r="O1648" s="1">
        <v>81835</v>
      </c>
      <c r="Q1648" s="1">
        <v>1690</v>
      </c>
      <c r="R1648" s="1">
        <v>2121</v>
      </c>
      <c r="AG1648" s="7">
        <f>IF(Q1648&gt;0,RANK(Q1648,(N1648:P1648,Q1648:AE1648)),0)</f>
        <v>4</v>
      </c>
      <c r="AH1648" s="7">
        <f>IF(R1648&gt;0,RANK(R1648,(N1648:P1648,Q1648:AE1648)),0)</f>
        <v>3</v>
      </c>
      <c r="AI1648" s="7">
        <f>IF(T1648&gt;0,RANK(T1648,(N1648:P1648,Q1648:AE1648)),0)</f>
        <v>0</v>
      </c>
      <c r="AJ1648" s="7">
        <f>IF(S1648&gt;0,RANK(S1648,(N1648:P1648,Q1648:AE1648)),0)</f>
        <v>0</v>
      </c>
      <c r="AK1648" s="2">
        <f t="shared" si="659"/>
        <v>6.4799868099676763E-3</v>
      </c>
      <c r="AL1648" s="2">
        <f t="shared" si="660"/>
        <v>8.1325751620955275E-3</v>
      </c>
      <c r="AM1648" s="2">
        <f t="shared" si="661"/>
        <v>0</v>
      </c>
      <c r="AN1648" s="2">
        <f t="shared" si="662"/>
        <v>0</v>
      </c>
      <c r="AP1648" t="s">
        <v>2776</v>
      </c>
      <c r="AQ1648" t="s">
        <v>2168</v>
      </c>
      <c r="AT1648" s="104">
        <v>42</v>
      </c>
      <c r="AU1648" s="102">
        <v>91</v>
      </c>
      <c r="AV1648" s="108">
        <f t="shared" si="663"/>
        <v>42091</v>
      </c>
      <c r="AX1648" s="7" t="s">
        <v>538</v>
      </c>
    </row>
    <row r="1649" spans="1:50" hidden="1" outlineLevel="1">
      <c r="A1649" t="s">
        <v>579</v>
      </c>
      <c r="B1649" t="s">
        <v>2168</v>
      </c>
      <c r="C1649" s="1">
        <f t="shared" si="653"/>
        <v>4861</v>
      </c>
      <c r="D1649" s="7">
        <f>RANK(N1649,(N1649:P1649,Q1649:AE1649))</f>
        <v>2</v>
      </c>
      <c r="E1649" s="7">
        <f>RANK(O1649,(N1649:P1649,Q1649:AE1649))</f>
        <v>1</v>
      </c>
      <c r="F1649" s="7">
        <f>IF(P1649&gt;0,RANK(P1649,(N1649:P1649,Q1649:AE1649)),0)</f>
        <v>0</v>
      </c>
      <c r="G1649" s="1">
        <f t="shared" si="654"/>
        <v>1026</v>
      </c>
      <c r="H1649" s="2">
        <f t="shared" si="652"/>
        <v>0.21106768154700678</v>
      </c>
      <c r="I1649" s="2"/>
      <c r="J1649" s="2">
        <f t="shared" si="655"/>
        <v>0.37996297058218476</v>
      </c>
      <c r="K1649" s="2">
        <f t="shared" si="656"/>
        <v>0.59103065212919148</v>
      </c>
      <c r="L1649" s="2">
        <f t="shared" si="657"/>
        <v>0</v>
      </c>
      <c r="M1649" s="2">
        <f t="shared" si="658"/>
        <v>2.9006377288623764E-2</v>
      </c>
      <c r="N1649" s="1">
        <v>1847</v>
      </c>
      <c r="O1649" s="1">
        <v>2873</v>
      </c>
      <c r="Q1649" s="1">
        <v>84</v>
      </c>
      <c r="R1649" s="1">
        <v>57</v>
      </c>
      <c r="AG1649" s="7">
        <f>IF(Q1649&gt;0,RANK(Q1649,(N1649:P1649,Q1649:AE1649)),0)</f>
        <v>3</v>
      </c>
      <c r="AH1649" s="7">
        <f>IF(R1649&gt;0,RANK(R1649,(N1649:P1649,Q1649:AE1649)),0)</f>
        <v>4</v>
      </c>
      <c r="AI1649" s="7">
        <f>IF(T1649&gt;0,RANK(T1649,(N1649:P1649,Q1649:AE1649)),0)</f>
        <v>0</v>
      </c>
      <c r="AJ1649" s="7">
        <f>IF(S1649&gt;0,RANK(S1649,(N1649:P1649,Q1649:AE1649)),0)</f>
        <v>0</v>
      </c>
      <c r="AK1649" s="2">
        <f t="shared" si="659"/>
        <v>1.7280394980456696E-2</v>
      </c>
      <c r="AL1649" s="2">
        <f t="shared" si="660"/>
        <v>1.1725982308167043E-2</v>
      </c>
      <c r="AM1649" s="2">
        <f t="shared" si="661"/>
        <v>0</v>
      </c>
      <c r="AN1649" s="2">
        <f t="shared" si="662"/>
        <v>0</v>
      </c>
      <c r="AP1649" t="s">
        <v>579</v>
      </c>
      <c r="AQ1649" t="s">
        <v>2168</v>
      </c>
      <c r="AT1649" s="104">
        <v>42</v>
      </c>
      <c r="AU1649" s="102">
        <v>93</v>
      </c>
      <c r="AV1649" s="108">
        <f t="shared" si="663"/>
        <v>42093</v>
      </c>
      <c r="AX1649" s="7" t="s">
        <v>538</v>
      </c>
    </row>
    <row r="1650" spans="1:50" hidden="1" outlineLevel="1">
      <c r="A1650" t="s">
        <v>343</v>
      </c>
      <c r="B1650" t="s">
        <v>2168</v>
      </c>
      <c r="C1650" s="1">
        <f t="shared" si="653"/>
        <v>72716</v>
      </c>
      <c r="D1650" s="7">
        <f>RANK(N1650,(N1650:P1650,Q1650:AE1650))</f>
        <v>1</v>
      </c>
      <c r="E1650" s="7">
        <f>RANK(O1650,(N1650:P1650,Q1650:AE1650))</f>
        <v>2</v>
      </c>
      <c r="F1650" s="7">
        <f>IF(P1650&gt;0,RANK(P1650,(N1650:P1650,Q1650:AE1650)),0)</f>
        <v>0</v>
      </c>
      <c r="G1650" s="1">
        <f t="shared" si="654"/>
        <v>14326</v>
      </c>
      <c r="H1650" s="2">
        <f t="shared" si="652"/>
        <v>0.19701303702073822</v>
      </c>
      <c r="I1650" s="2"/>
      <c r="J1650" s="2">
        <f t="shared" si="655"/>
        <v>0.58520820727212719</v>
      </c>
      <c r="K1650" s="2">
        <f t="shared" si="656"/>
        <v>0.38819517025138894</v>
      </c>
      <c r="L1650" s="2">
        <f t="shared" si="657"/>
        <v>0</v>
      </c>
      <c r="M1650" s="2">
        <f t="shared" si="658"/>
        <v>2.6596622476483867E-2</v>
      </c>
      <c r="N1650" s="1">
        <v>42554</v>
      </c>
      <c r="O1650" s="1">
        <v>28228</v>
      </c>
      <c r="Q1650" s="1">
        <v>846</v>
      </c>
      <c r="R1650" s="1">
        <v>1088</v>
      </c>
      <c r="AG1650" s="7">
        <f>IF(Q1650&gt;0,RANK(Q1650,(N1650:P1650,Q1650:AE1650)),0)</f>
        <v>4</v>
      </c>
      <c r="AH1650" s="7">
        <f>IF(R1650&gt;0,RANK(R1650,(N1650:P1650,Q1650:AE1650)),0)</f>
        <v>3</v>
      </c>
      <c r="AI1650" s="7">
        <f>IF(T1650&gt;0,RANK(T1650,(N1650:P1650,Q1650:AE1650)),0)</f>
        <v>0</v>
      </c>
      <c r="AJ1650" s="7">
        <f>IF(S1650&gt;0,RANK(S1650,(N1650:P1650,Q1650:AE1650)),0)</f>
        <v>0</v>
      </c>
      <c r="AK1650" s="2">
        <f t="shared" si="659"/>
        <v>1.1634303317014138E-2</v>
      </c>
      <c r="AL1650" s="2">
        <f t="shared" si="660"/>
        <v>1.4962319159469719E-2</v>
      </c>
      <c r="AM1650" s="2">
        <f t="shared" si="661"/>
        <v>0</v>
      </c>
      <c r="AN1650" s="2">
        <f t="shared" si="662"/>
        <v>0</v>
      </c>
      <c r="AP1650" t="s">
        <v>343</v>
      </c>
      <c r="AQ1650" t="s">
        <v>2168</v>
      </c>
      <c r="AT1650" s="104">
        <v>42</v>
      </c>
      <c r="AU1650" s="102">
        <v>95</v>
      </c>
      <c r="AV1650" s="108">
        <f t="shared" si="663"/>
        <v>42095</v>
      </c>
      <c r="AX1650" s="7" t="s">
        <v>538</v>
      </c>
    </row>
    <row r="1651" spans="1:50" hidden="1" outlineLevel="1">
      <c r="A1651" t="s">
        <v>707</v>
      </c>
      <c r="B1651" t="s">
        <v>2168</v>
      </c>
      <c r="C1651" s="1">
        <f t="shared" si="653"/>
        <v>25948</v>
      </c>
      <c r="D1651" s="7">
        <f>RANK(N1651,(N1651:P1651,Q1651:AE1651))</f>
        <v>2</v>
      </c>
      <c r="E1651" s="7">
        <f>RANK(O1651,(N1651:P1651,Q1651:AE1651))</f>
        <v>1</v>
      </c>
      <c r="F1651" s="7">
        <f>IF(P1651&gt;0,RANK(P1651,(N1651:P1651,Q1651:AE1651)),0)</f>
        <v>0</v>
      </c>
      <c r="G1651" s="1">
        <f t="shared" si="654"/>
        <v>3705</v>
      </c>
      <c r="H1651" s="2">
        <f t="shared" si="652"/>
        <v>0.14278557114228457</v>
      </c>
      <c r="I1651" s="2"/>
      <c r="J1651" s="2">
        <f t="shared" si="655"/>
        <v>0.41521504547556654</v>
      </c>
      <c r="K1651" s="2">
        <f t="shared" si="656"/>
        <v>0.55800061661785105</v>
      </c>
      <c r="L1651" s="2">
        <f t="shared" si="657"/>
        <v>0</v>
      </c>
      <c r="M1651" s="2">
        <f t="shared" si="658"/>
        <v>2.6784337906582412E-2</v>
      </c>
      <c r="N1651" s="1">
        <v>10774</v>
      </c>
      <c r="O1651" s="1">
        <v>14479</v>
      </c>
      <c r="Q1651" s="1">
        <v>313</v>
      </c>
      <c r="R1651" s="1">
        <v>382</v>
      </c>
      <c r="AG1651" s="7">
        <f>IF(Q1651&gt;0,RANK(Q1651,(N1651:P1651,Q1651:AE1651)),0)</f>
        <v>4</v>
      </c>
      <c r="AH1651" s="7">
        <f>IF(R1651&gt;0,RANK(R1651,(N1651:P1651,Q1651:AE1651)),0)</f>
        <v>3</v>
      </c>
      <c r="AI1651" s="7">
        <f>IF(T1651&gt;0,RANK(T1651,(N1651:P1651,Q1651:AE1651)),0)</f>
        <v>0</v>
      </c>
      <c r="AJ1651" s="7">
        <f>IF(S1651&gt;0,RANK(S1651,(N1651:P1651,Q1651:AE1651)),0)</f>
        <v>0</v>
      </c>
      <c r="AK1651" s="2">
        <f t="shared" si="659"/>
        <v>1.206258671188531E-2</v>
      </c>
      <c r="AL1651" s="2">
        <f t="shared" si="660"/>
        <v>1.4721751194697087E-2</v>
      </c>
      <c r="AM1651" s="2">
        <f t="shared" si="661"/>
        <v>0</v>
      </c>
      <c r="AN1651" s="2">
        <f t="shared" si="662"/>
        <v>0</v>
      </c>
      <c r="AP1651" t="s">
        <v>707</v>
      </c>
      <c r="AQ1651" t="s">
        <v>2168</v>
      </c>
      <c r="AT1651" s="104">
        <v>42</v>
      </c>
      <c r="AU1651" s="102">
        <v>97</v>
      </c>
      <c r="AV1651" s="108">
        <f t="shared" si="663"/>
        <v>42097</v>
      </c>
      <c r="AX1651" s="7" t="s">
        <v>538</v>
      </c>
    </row>
    <row r="1652" spans="1:50" hidden="1" outlineLevel="1">
      <c r="A1652" t="s">
        <v>889</v>
      </c>
      <c r="B1652" t="s">
        <v>2168</v>
      </c>
      <c r="C1652" s="1">
        <f t="shared" si="653"/>
        <v>13038</v>
      </c>
      <c r="D1652" s="7">
        <f>RANK(N1652,(N1652:P1652,Q1652:AE1652))</f>
        <v>2</v>
      </c>
      <c r="E1652" s="7">
        <f>RANK(O1652,(N1652:P1652,Q1652:AE1652))</f>
        <v>1</v>
      </c>
      <c r="F1652" s="7">
        <f>IF(P1652&gt;0,RANK(P1652,(N1652:P1652,Q1652:AE1652)),0)</f>
        <v>0</v>
      </c>
      <c r="G1652" s="1">
        <f t="shared" si="654"/>
        <v>5860</v>
      </c>
      <c r="H1652" s="2">
        <f t="shared" si="652"/>
        <v>0.44945543795060594</v>
      </c>
      <c r="I1652" s="2"/>
      <c r="J1652" s="2">
        <f t="shared" si="655"/>
        <v>0.26277036355269212</v>
      </c>
      <c r="K1652" s="2">
        <f t="shared" si="656"/>
        <v>0.71222580150329806</v>
      </c>
      <c r="L1652" s="2">
        <f t="shared" si="657"/>
        <v>0</v>
      </c>
      <c r="M1652" s="2">
        <f t="shared" si="658"/>
        <v>2.5003834944009817E-2</v>
      </c>
      <c r="N1652" s="1">
        <v>3426</v>
      </c>
      <c r="O1652" s="1">
        <v>9286</v>
      </c>
      <c r="Q1652" s="1">
        <v>161</v>
      </c>
      <c r="R1652" s="1">
        <v>165</v>
      </c>
      <c r="AG1652" s="7">
        <f>IF(Q1652&gt;0,RANK(Q1652,(N1652:P1652,Q1652:AE1652)),0)</f>
        <v>4</v>
      </c>
      <c r="AH1652" s="7">
        <f>IF(R1652&gt;0,RANK(R1652,(N1652:P1652,Q1652:AE1652)),0)</f>
        <v>3</v>
      </c>
      <c r="AI1652" s="7">
        <f>IF(T1652&gt;0,RANK(T1652,(N1652:P1652,Q1652:AE1652)),0)</f>
        <v>0</v>
      </c>
      <c r="AJ1652" s="7">
        <f>IF(S1652&gt;0,RANK(S1652,(N1652:P1652,Q1652:AE1652)),0)</f>
        <v>0</v>
      </c>
      <c r="AK1652" s="2">
        <f t="shared" si="659"/>
        <v>1.2348519711612211E-2</v>
      </c>
      <c r="AL1652" s="2">
        <f t="shared" si="660"/>
        <v>1.2655315232397607E-2</v>
      </c>
      <c r="AM1652" s="2">
        <f t="shared" si="661"/>
        <v>0</v>
      </c>
      <c r="AN1652" s="2">
        <f t="shared" si="662"/>
        <v>0</v>
      </c>
      <c r="AP1652" t="s">
        <v>889</v>
      </c>
      <c r="AQ1652" t="s">
        <v>2168</v>
      </c>
      <c r="AT1652" s="104">
        <v>42</v>
      </c>
      <c r="AU1652" s="102">
        <v>99</v>
      </c>
      <c r="AV1652" s="108">
        <f t="shared" si="663"/>
        <v>42099</v>
      </c>
      <c r="AX1652" s="7" t="s">
        <v>538</v>
      </c>
    </row>
    <row r="1653" spans="1:50" hidden="1" outlineLevel="1">
      <c r="A1653" t="s">
        <v>644</v>
      </c>
      <c r="B1653" t="s">
        <v>2168</v>
      </c>
      <c r="C1653" s="1">
        <f t="shared" si="653"/>
        <v>404025</v>
      </c>
      <c r="D1653" s="7">
        <f>RANK(N1653,(N1653:P1653,Q1653:AE1653))</f>
        <v>1</v>
      </c>
      <c r="E1653" s="7">
        <f>RANK(O1653,(N1653:P1653,Q1653:AE1653))</f>
        <v>2</v>
      </c>
      <c r="F1653" s="7">
        <f>IF(P1653&gt;0,RANK(P1653,(N1653:P1653,Q1653:AE1653)),0)</f>
        <v>0</v>
      </c>
      <c r="G1653" s="1">
        <f t="shared" si="654"/>
        <v>280474</v>
      </c>
      <c r="H1653" s="2">
        <f t="shared" si="652"/>
        <v>0.69419961636037375</v>
      </c>
      <c r="I1653" s="2"/>
      <c r="J1653" s="2">
        <f t="shared" si="655"/>
        <v>0.84078212981869938</v>
      </c>
      <c r="K1653" s="2">
        <f t="shared" si="656"/>
        <v>0.1465825134583256</v>
      </c>
      <c r="L1653" s="2">
        <f t="shared" si="657"/>
        <v>0</v>
      </c>
      <c r="M1653" s="2">
        <f t="shared" si="658"/>
        <v>1.2635356722975027E-2</v>
      </c>
      <c r="N1653" s="1">
        <v>339697</v>
      </c>
      <c r="O1653" s="1">
        <v>59223</v>
      </c>
      <c r="Q1653" s="1">
        <v>3129</v>
      </c>
      <c r="R1653" s="1">
        <v>1976</v>
      </c>
      <c r="AG1653" s="7">
        <f>IF(Q1653&gt;0,RANK(Q1653,(N1653:P1653,Q1653:AE1653)),0)</f>
        <v>3</v>
      </c>
      <c r="AH1653" s="7">
        <f>IF(R1653&gt;0,RANK(R1653,(N1653:P1653,Q1653:AE1653)),0)</f>
        <v>4</v>
      </c>
      <c r="AI1653" s="7">
        <f>IF(T1653&gt;0,RANK(T1653,(N1653:P1653,Q1653:AE1653)),0)</f>
        <v>0</v>
      </c>
      <c r="AJ1653" s="7">
        <f>IF(S1653&gt;0,RANK(S1653,(N1653:P1653,Q1653:AE1653)),0)</f>
        <v>0</v>
      </c>
      <c r="AK1653" s="2">
        <f t="shared" si="659"/>
        <v>7.7445702617412286E-3</v>
      </c>
      <c r="AL1653" s="2">
        <f t="shared" si="660"/>
        <v>4.8907864612338344E-3</v>
      </c>
      <c r="AM1653" s="2">
        <f t="shared" si="661"/>
        <v>0</v>
      </c>
      <c r="AN1653" s="2">
        <f t="shared" si="662"/>
        <v>0</v>
      </c>
      <c r="AP1653" t="s">
        <v>644</v>
      </c>
      <c r="AQ1653" t="s">
        <v>2168</v>
      </c>
      <c r="AT1653" s="104">
        <v>42</v>
      </c>
      <c r="AU1653" s="102">
        <v>101</v>
      </c>
      <c r="AV1653" s="108">
        <f t="shared" si="663"/>
        <v>42101</v>
      </c>
      <c r="AX1653" s="7" t="s">
        <v>538</v>
      </c>
    </row>
    <row r="1654" spans="1:50" hidden="1" outlineLevel="1">
      <c r="A1654" t="s">
        <v>1495</v>
      </c>
      <c r="B1654" t="s">
        <v>2168</v>
      </c>
      <c r="C1654" s="1">
        <f t="shared" si="653"/>
        <v>10809</v>
      </c>
      <c r="D1654" s="7">
        <f>RANK(N1654,(N1654:P1654,Q1654:AE1654))</f>
        <v>2</v>
      </c>
      <c r="E1654" s="7">
        <f>RANK(O1654,(N1654:P1654,Q1654:AE1654))</f>
        <v>1</v>
      </c>
      <c r="F1654" s="7">
        <f>IF(P1654&gt;0,RANK(P1654,(N1654:P1654,Q1654:AE1654)),0)</f>
        <v>0</v>
      </c>
      <c r="G1654" s="1">
        <f t="shared" si="654"/>
        <v>2433</v>
      </c>
      <c r="H1654" s="2">
        <f t="shared" si="652"/>
        <v>0.225090202608937</v>
      </c>
      <c r="I1654" s="2"/>
      <c r="J1654" s="2">
        <f t="shared" si="655"/>
        <v>0.37459524470348782</v>
      </c>
      <c r="K1654" s="2">
        <f t="shared" si="656"/>
        <v>0.59968544731242479</v>
      </c>
      <c r="L1654" s="2">
        <f t="shared" si="657"/>
        <v>0</v>
      </c>
      <c r="M1654" s="2">
        <f t="shared" si="658"/>
        <v>2.5719307984087392E-2</v>
      </c>
      <c r="N1654" s="1">
        <v>4049</v>
      </c>
      <c r="O1654" s="1">
        <v>6482</v>
      </c>
      <c r="Q1654" s="1">
        <v>154</v>
      </c>
      <c r="R1654" s="1">
        <v>124</v>
      </c>
      <c r="AG1654" s="7">
        <f>IF(Q1654&gt;0,RANK(Q1654,(N1654:P1654,Q1654:AE1654)),0)</f>
        <v>3</v>
      </c>
      <c r="AH1654" s="7">
        <f>IF(R1654&gt;0,RANK(R1654,(N1654:P1654,Q1654:AE1654)),0)</f>
        <v>4</v>
      </c>
      <c r="AI1654" s="7">
        <f>IF(T1654&gt;0,RANK(T1654,(N1654:P1654,Q1654:AE1654)),0)</f>
        <v>0</v>
      </c>
      <c r="AJ1654" s="7">
        <f>IF(S1654&gt;0,RANK(S1654,(N1654:P1654,Q1654:AE1654)),0)</f>
        <v>0</v>
      </c>
      <c r="AK1654" s="2">
        <f t="shared" si="659"/>
        <v>1.4247386437228235E-2</v>
      </c>
      <c r="AL1654" s="2">
        <f t="shared" si="660"/>
        <v>1.1471921546859099E-2</v>
      </c>
      <c r="AM1654" s="2">
        <f t="shared" si="661"/>
        <v>0</v>
      </c>
      <c r="AN1654" s="2">
        <f t="shared" si="662"/>
        <v>0</v>
      </c>
      <c r="AP1654" t="s">
        <v>1495</v>
      </c>
      <c r="AQ1654" t="s">
        <v>2168</v>
      </c>
      <c r="AT1654" s="104">
        <v>42</v>
      </c>
      <c r="AU1654" s="102">
        <v>103</v>
      </c>
      <c r="AV1654" s="108">
        <f t="shared" si="663"/>
        <v>42103</v>
      </c>
      <c r="AX1654" s="7" t="s">
        <v>538</v>
      </c>
    </row>
    <row r="1655" spans="1:50" hidden="1" outlineLevel="1">
      <c r="A1655" t="s">
        <v>1039</v>
      </c>
      <c r="B1655" t="s">
        <v>2168</v>
      </c>
      <c r="C1655" s="1">
        <f t="shared" si="653"/>
        <v>4905</v>
      </c>
      <c r="D1655" s="7">
        <f>RANK(N1655,(N1655:P1655,Q1655:AE1655))</f>
        <v>2</v>
      </c>
      <c r="E1655" s="7">
        <f>RANK(O1655,(N1655:P1655,Q1655:AE1655))</f>
        <v>1</v>
      </c>
      <c r="F1655" s="7">
        <f>IF(P1655&gt;0,RANK(P1655,(N1655:P1655,Q1655:AE1655)),0)</f>
        <v>0</v>
      </c>
      <c r="G1655" s="1">
        <f t="shared" si="654"/>
        <v>2114</v>
      </c>
      <c r="H1655" s="2">
        <f t="shared" si="652"/>
        <v>0.4309887869520897</v>
      </c>
      <c r="I1655" s="2"/>
      <c r="J1655" s="2">
        <f t="shared" si="655"/>
        <v>0.27665647298674823</v>
      </c>
      <c r="K1655" s="2">
        <f t="shared" si="656"/>
        <v>0.70764525993883787</v>
      </c>
      <c r="L1655" s="2">
        <f t="shared" si="657"/>
        <v>0</v>
      </c>
      <c r="M1655" s="2">
        <f t="shared" si="658"/>
        <v>1.5698267074413907E-2</v>
      </c>
      <c r="N1655" s="1">
        <v>1357</v>
      </c>
      <c r="O1655" s="1">
        <v>3471</v>
      </c>
      <c r="Q1655" s="1">
        <v>39</v>
      </c>
      <c r="R1655" s="1">
        <v>38</v>
      </c>
      <c r="AG1655" s="7">
        <f>IF(Q1655&gt;0,RANK(Q1655,(N1655:P1655,Q1655:AE1655)),0)</f>
        <v>3</v>
      </c>
      <c r="AH1655" s="7">
        <f>IF(R1655&gt;0,RANK(R1655,(N1655:P1655,Q1655:AE1655)),0)</f>
        <v>4</v>
      </c>
      <c r="AI1655" s="7">
        <f>IF(T1655&gt;0,RANK(T1655,(N1655:P1655,Q1655:AE1655)),0)</f>
        <v>0</v>
      </c>
      <c r="AJ1655" s="7">
        <f>IF(S1655&gt;0,RANK(S1655,(N1655:P1655,Q1655:AE1655)),0)</f>
        <v>0</v>
      </c>
      <c r="AK1655" s="2">
        <f t="shared" si="659"/>
        <v>7.9510703363914366E-3</v>
      </c>
      <c r="AL1655" s="2">
        <f t="shared" si="660"/>
        <v>7.7471967380224258E-3</v>
      </c>
      <c r="AM1655" s="2">
        <f t="shared" si="661"/>
        <v>0</v>
      </c>
      <c r="AN1655" s="2">
        <f t="shared" si="662"/>
        <v>0</v>
      </c>
      <c r="AP1655" t="s">
        <v>1039</v>
      </c>
      <c r="AQ1655" t="s">
        <v>2168</v>
      </c>
      <c r="AT1655" s="104">
        <v>42</v>
      </c>
      <c r="AU1655" s="102">
        <v>105</v>
      </c>
      <c r="AV1655" s="108">
        <f t="shared" si="663"/>
        <v>42105</v>
      </c>
      <c r="AX1655" s="7" t="s">
        <v>538</v>
      </c>
    </row>
    <row r="1656" spans="1:50" hidden="1" outlineLevel="1">
      <c r="A1656" t="s">
        <v>577</v>
      </c>
      <c r="B1656" t="s">
        <v>2168</v>
      </c>
      <c r="C1656" s="1">
        <f t="shared" si="653"/>
        <v>49025</v>
      </c>
      <c r="D1656" s="7">
        <f>RANK(N1656,(N1656:P1656,Q1656:AE1656))</f>
        <v>1</v>
      </c>
      <c r="E1656" s="7">
        <f>RANK(O1656,(N1656:P1656,Q1656:AE1656))</f>
        <v>2</v>
      </c>
      <c r="F1656" s="7">
        <f>IF(P1656&gt;0,RANK(P1656,(N1656:P1656,Q1656:AE1656)),0)</f>
        <v>0</v>
      </c>
      <c r="G1656" s="1">
        <f t="shared" si="654"/>
        <v>2541</v>
      </c>
      <c r="H1656" s="2">
        <f t="shared" si="652"/>
        <v>5.1830698623151455E-2</v>
      </c>
      <c r="I1656" s="2"/>
      <c r="J1656" s="2">
        <f t="shared" si="655"/>
        <v>0.51469658337582869</v>
      </c>
      <c r="K1656" s="2">
        <f t="shared" si="656"/>
        <v>0.4628658847526772</v>
      </c>
      <c r="L1656" s="2">
        <f t="shared" si="657"/>
        <v>0</v>
      </c>
      <c r="M1656" s="2">
        <f t="shared" si="658"/>
        <v>2.243753187149411E-2</v>
      </c>
      <c r="N1656" s="1">
        <v>25233</v>
      </c>
      <c r="O1656" s="1">
        <v>22692</v>
      </c>
      <c r="Q1656" s="1">
        <v>585</v>
      </c>
      <c r="R1656" s="1">
        <v>515</v>
      </c>
      <c r="AG1656" s="7">
        <f>IF(Q1656&gt;0,RANK(Q1656,(N1656:P1656,Q1656:AE1656)),0)</f>
        <v>3</v>
      </c>
      <c r="AH1656" s="7">
        <f>IF(R1656&gt;0,RANK(R1656,(N1656:P1656,Q1656:AE1656)),0)</f>
        <v>4</v>
      </c>
      <c r="AI1656" s="7">
        <f>IF(T1656&gt;0,RANK(T1656,(N1656:P1656,Q1656:AE1656)),0)</f>
        <v>0</v>
      </c>
      <c r="AJ1656" s="7">
        <f>IF(S1656&gt;0,RANK(S1656,(N1656:P1656,Q1656:AE1656)),0)</f>
        <v>0</v>
      </c>
      <c r="AK1656" s="2">
        <f t="shared" si="659"/>
        <v>1.1932687404385517E-2</v>
      </c>
      <c r="AL1656" s="2">
        <f t="shared" si="660"/>
        <v>1.0504844467108618E-2</v>
      </c>
      <c r="AM1656" s="2">
        <f t="shared" si="661"/>
        <v>0</v>
      </c>
      <c r="AN1656" s="2">
        <f t="shared" si="662"/>
        <v>0</v>
      </c>
      <c r="AP1656" t="s">
        <v>577</v>
      </c>
      <c r="AQ1656" t="s">
        <v>2168</v>
      </c>
      <c r="AT1656" s="104">
        <v>42</v>
      </c>
      <c r="AU1656" s="102">
        <v>107</v>
      </c>
      <c r="AV1656" s="108">
        <f t="shared" si="663"/>
        <v>42107</v>
      </c>
      <c r="AX1656" s="7" t="s">
        <v>538</v>
      </c>
    </row>
    <row r="1657" spans="1:50" hidden="1" outlineLevel="1">
      <c r="A1657" t="s">
        <v>764</v>
      </c>
      <c r="B1657" t="s">
        <v>2168</v>
      </c>
      <c r="C1657" s="1">
        <f t="shared" si="653"/>
        <v>9419</v>
      </c>
      <c r="D1657" s="7">
        <f>RANK(N1657,(N1657:P1657,Q1657:AE1657))</f>
        <v>2</v>
      </c>
      <c r="E1657" s="7">
        <f>RANK(O1657,(N1657:P1657,Q1657:AE1657))</f>
        <v>1</v>
      </c>
      <c r="F1657" s="7">
        <f>IF(P1657&gt;0,RANK(P1657,(N1657:P1657,Q1657:AE1657)),0)</f>
        <v>0</v>
      </c>
      <c r="G1657" s="1">
        <f t="shared" si="654"/>
        <v>4024</v>
      </c>
      <c r="H1657" s="2">
        <f t="shared" si="652"/>
        <v>0.42722157341543687</v>
      </c>
      <c r="I1657" s="2"/>
      <c r="J1657" s="2">
        <f t="shared" si="655"/>
        <v>0.27593162756131223</v>
      </c>
      <c r="K1657" s="2">
        <f t="shared" si="656"/>
        <v>0.70315320097674916</v>
      </c>
      <c r="L1657" s="2">
        <f t="shared" si="657"/>
        <v>0</v>
      </c>
      <c r="M1657" s="2">
        <f t="shared" si="658"/>
        <v>2.0915171461938664E-2</v>
      </c>
      <c r="N1657" s="1">
        <v>2599</v>
      </c>
      <c r="O1657" s="1">
        <v>6623</v>
      </c>
      <c r="Q1657" s="1">
        <v>130</v>
      </c>
      <c r="R1657" s="1">
        <v>67</v>
      </c>
      <c r="AG1657" s="7">
        <f>IF(Q1657&gt;0,RANK(Q1657,(N1657:P1657,Q1657:AE1657)),0)</f>
        <v>3</v>
      </c>
      <c r="AH1657" s="7">
        <f>IF(R1657&gt;0,RANK(R1657,(N1657:P1657,Q1657:AE1657)),0)</f>
        <v>4</v>
      </c>
      <c r="AI1657" s="7">
        <f>IF(T1657&gt;0,RANK(T1657,(N1657:P1657,Q1657:AE1657)),0)</f>
        <v>0</v>
      </c>
      <c r="AJ1657" s="7">
        <f>IF(S1657&gt;0,RANK(S1657,(N1657:P1657,Q1657:AE1657)),0)</f>
        <v>0</v>
      </c>
      <c r="AK1657" s="2">
        <f t="shared" si="659"/>
        <v>1.3801889797218388E-2</v>
      </c>
      <c r="AL1657" s="2">
        <f t="shared" si="660"/>
        <v>7.1132816647202467E-3</v>
      </c>
      <c r="AM1657" s="2">
        <f t="shared" si="661"/>
        <v>0</v>
      </c>
      <c r="AN1657" s="2">
        <f t="shared" si="662"/>
        <v>0</v>
      </c>
      <c r="AP1657" t="s">
        <v>764</v>
      </c>
      <c r="AQ1657" t="s">
        <v>2168</v>
      </c>
      <c r="AT1657" s="104">
        <v>42</v>
      </c>
      <c r="AU1657" s="102">
        <v>109</v>
      </c>
      <c r="AV1657" s="108">
        <f t="shared" si="663"/>
        <v>42109</v>
      </c>
      <c r="AX1657" s="7" t="s">
        <v>538</v>
      </c>
    </row>
    <row r="1658" spans="1:50" hidden="1" outlineLevel="1">
      <c r="A1658" t="s">
        <v>1782</v>
      </c>
      <c r="B1658" t="s">
        <v>2168</v>
      </c>
      <c r="C1658" s="1">
        <f t="shared" si="653"/>
        <v>24778</v>
      </c>
      <c r="D1658" s="7">
        <f>RANK(N1658,(N1658:P1658,Q1658:AE1658))</f>
        <v>2</v>
      </c>
      <c r="E1658" s="7">
        <f>RANK(O1658,(N1658:P1658,Q1658:AE1658))</f>
        <v>1</v>
      </c>
      <c r="F1658" s="7">
        <f>IF(P1658&gt;0,RANK(P1658,(N1658:P1658,Q1658:AE1658)),0)</f>
        <v>0</v>
      </c>
      <c r="G1658" s="1">
        <f t="shared" si="654"/>
        <v>8156</v>
      </c>
      <c r="H1658" s="2">
        <f t="shared" si="652"/>
        <v>0.3291629671482767</v>
      </c>
      <c r="I1658" s="2"/>
      <c r="J1658" s="2">
        <f t="shared" si="655"/>
        <v>0.3264185971426265</v>
      </c>
      <c r="K1658" s="2">
        <f t="shared" si="656"/>
        <v>0.6555815642909032</v>
      </c>
      <c r="L1658" s="2">
        <f t="shared" si="657"/>
        <v>0</v>
      </c>
      <c r="M1658" s="2">
        <f t="shared" si="658"/>
        <v>1.799983856647025E-2</v>
      </c>
      <c r="N1658" s="1">
        <v>8088</v>
      </c>
      <c r="O1658" s="1">
        <v>16244</v>
      </c>
      <c r="Q1658" s="1">
        <v>257</v>
      </c>
      <c r="R1658" s="1">
        <v>189</v>
      </c>
      <c r="AG1658" s="7">
        <f>IF(Q1658&gt;0,RANK(Q1658,(N1658:P1658,Q1658:AE1658)),0)</f>
        <v>3</v>
      </c>
      <c r="AH1658" s="7">
        <f>IF(R1658&gt;0,RANK(R1658,(N1658:P1658,Q1658:AE1658)),0)</f>
        <v>4</v>
      </c>
      <c r="AI1658" s="7">
        <f>IF(T1658&gt;0,RANK(T1658,(N1658:P1658,Q1658:AE1658)),0)</f>
        <v>0</v>
      </c>
      <c r="AJ1658" s="7">
        <f>IF(S1658&gt;0,RANK(S1658,(N1658:P1658,Q1658:AE1658)),0)</f>
        <v>0</v>
      </c>
      <c r="AK1658" s="2">
        <f t="shared" si="659"/>
        <v>1.0372104286060215E-2</v>
      </c>
      <c r="AL1658" s="2">
        <f t="shared" si="660"/>
        <v>7.6277342804100413E-3</v>
      </c>
      <c r="AM1658" s="2">
        <f t="shared" si="661"/>
        <v>0</v>
      </c>
      <c r="AN1658" s="2">
        <f t="shared" si="662"/>
        <v>0</v>
      </c>
      <c r="AP1658" t="s">
        <v>1782</v>
      </c>
      <c r="AQ1658" t="s">
        <v>2168</v>
      </c>
      <c r="AT1658" s="104">
        <v>42</v>
      </c>
      <c r="AU1658" s="102">
        <v>111</v>
      </c>
      <c r="AV1658" s="108">
        <f t="shared" si="663"/>
        <v>42111</v>
      </c>
      <c r="AX1658" s="7" t="s">
        <v>538</v>
      </c>
    </row>
    <row r="1659" spans="1:50" hidden="1" outlineLevel="1">
      <c r="A1659" t="s">
        <v>2136</v>
      </c>
      <c r="B1659" t="s">
        <v>2168</v>
      </c>
      <c r="C1659" s="1">
        <f t="shared" si="653"/>
        <v>2360</v>
      </c>
      <c r="D1659" s="7">
        <f>RANK(N1659,(N1659:P1659,Q1659:AE1659))</f>
        <v>2</v>
      </c>
      <c r="E1659" s="7">
        <f>RANK(O1659,(N1659:P1659,Q1659:AE1659))</f>
        <v>1</v>
      </c>
      <c r="F1659" s="7">
        <f>IF(P1659&gt;0,RANK(P1659,(N1659:P1659,Q1659:AE1659)),0)</f>
        <v>0</v>
      </c>
      <c r="G1659" s="1">
        <f t="shared" si="654"/>
        <v>585</v>
      </c>
      <c r="H1659" s="2">
        <f t="shared" si="652"/>
        <v>0.2478813559322034</v>
      </c>
      <c r="I1659" s="2"/>
      <c r="J1659" s="2">
        <f t="shared" si="655"/>
        <v>0.36271186440677966</v>
      </c>
      <c r="K1659" s="2">
        <f t="shared" si="656"/>
        <v>0.610593220338983</v>
      </c>
      <c r="L1659" s="2">
        <f t="shared" si="657"/>
        <v>0</v>
      </c>
      <c r="M1659" s="2">
        <f t="shared" si="658"/>
        <v>2.6694915254237284E-2</v>
      </c>
      <c r="N1659" s="1">
        <v>856</v>
      </c>
      <c r="O1659" s="1">
        <v>1441</v>
      </c>
      <c r="Q1659" s="1">
        <v>32</v>
      </c>
      <c r="R1659" s="1">
        <v>31</v>
      </c>
      <c r="AG1659" s="7">
        <f>IF(Q1659&gt;0,RANK(Q1659,(N1659:P1659,Q1659:AE1659)),0)</f>
        <v>3</v>
      </c>
      <c r="AH1659" s="7">
        <f>IF(R1659&gt;0,RANK(R1659,(N1659:P1659,Q1659:AE1659)),0)</f>
        <v>4</v>
      </c>
      <c r="AI1659" s="7">
        <f>IF(T1659&gt;0,RANK(T1659,(N1659:P1659,Q1659:AE1659)),0)</f>
        <v>0</v>
      </c>
      <c r="AJ1659" s="7">
        <f>IF(S1659&gt;0,RANK(S1659,(N1659:P1659,Q1659:AE1659)),0)</f>
        <v>0</v>
      </c>
      <c r="AK1659" s="2">
        <f t="shared" si="659"/>
        <v>1.3559322033898305E-2</v>
      </c>
      <c r="AL1659" s="2">
        <f t="shared" si="660"/>
        <v>1.3135593220338982E-2</v>
      </c>
      <c r="AM1659" s="2">
        <f t="shared" si="661"/>
        <v>0</v>
      </c>
      <c r="AN1659" s="2">
        <f t="shared" si="662"/>
        <v>0</v>
      </c>
      <c r="AP1659" t="s">
        <v>2136</v>
      </c>
      <c r="AQ1659" t="s">
        <v>2168</v>
      </c>
      <c r="AT1659" s="104">
        <v>42</v>
      </c>
      <c r="AU1659" s="102">
        <v>113</v>
      </c>
      <c r="AV1659" s="108">
        <f t="shared" si="663"/>
        <v>42113</v>
      </c>
      <c r="AX1659" s="7" t="s">
        <v>538</v>
      </c>
    </row>
    <row r="1660" spans="1:50" hidden="1" outlineLevel="1">
      <c r="A1660" t="s">
        <v>884</v>
      </c>
      <c r="B1660" t="s">
        <v>2168</v>
      </c>
      <c r="C1660" s="1">
        <f t="shared" si="653"/>
        <v>12724</v>
      </c>
      <c r="D1660" s="7">
        <f>RANK(N1660,(N1660:P1660,Q1660:AE1660))</f>
        <v>2</v>
      </c>
      <c r="E1660" s="7">
        <f>RANK(O1660,(N1660:P1660,Q1660:AE1660))</f>
        <v>1</v>
      </c>
      <c r="F1660" s="7">
        <f>IF(P1660&gt;0,RANK(P1660,(N1660:P1660,Q1660:AE1660)),0)</f>
        <v>0</v>
      </c>
      <c r="G1660" s="1">
        <f t="shared" si="654"/>
        <v>3931</v>
      </c>
      <c r="H1660" s="2">
        <f t="shared" si="652"/>
        <v>0.30894372838729961</v>
      </c>
      <c r="I1660" s="2"/>
      <c r="J1660" s="2">
        <f t="shared" si="655"/>
        <v>0.33354291103426598</v>
      </c>
      <c r="K1660" s="2">
        <f t="shared" si="656"/>
        <v>0.64248663942156559</v>
      </c>
      <c r="L1660" s="2">
        <f t="shared" si="657"/>
        <v>0</v>
      </c>
      <c r="M1660" s="2">
        <f t="shared" si="658"/>
        <v>2.3970449544168382E-2</v>
      </c>
      <c r="N1660" s="1">
        <v>4244</v>
      </c>
      <c r="O1660" s="1">
        <v>8175</v>
      </c>
      <c r="Q1660" s="1">
        <v>201</v>
      </c>
      <c r="R1660" s="1">
        <v>104</v>
      </c>
      <c r="AG1660" s="7">
        <f>IF(Q1660&gt;0,RANK(Q1660,(N1660:P1660,Q1660:AE1660)),0)</f>
        <v>3</v>
      </c>
      <c r="AH1660" s="7">
        <f>IF(R1660&gt;0,RANK(R1660,(N1660:P1660,Q1660:AE1660)),0)</f>
        <v>4</v>
      </c>
      <c r="AI1660" s="7">
        <f>IF(T1660&gt;0,RANK(T1660,(N1660:P1660,Q1660:AE1660)),0)</f>
        <v>0</v>
      </c>
      <c r="AJ1660" s="7">
        <f>IF(S1660&gt;0,RANK(S1660,(N1660:P1660,Q1660:AE1660)),0)</f>
        <v>0</v>
      </c>
      <c r="AK1660" s="2">
        <f t="shared" si="659"/>
        <v>1.579691920779629E-2</v>
      </c>
      <c r="AL1660" s="2">
        <f t="shared" si="660"/>
        <v>8.1735303363722096E-3</v>
      </c>
      <c r="AM1660" s="2">
        <f t="shared" si="661"/>
        <v>0</v>
      </c>
      <c r="AN1660" s="2">
        <f t="shared" si="662"/>
        <v>0</v>
      </c>
      <c r="AP1660" t="s">
        <v>884</v>
      </c>
      <c r="AQ1660" t="s">
        <v>2168</v>
      </c>
      <c r="AT1660" s="104">
        <v>42</v>
      </c>
      <c r="AU1660" s="102">
        <v>115</v>
      </c>
      <c r="AV1660" s="108">
        <f t="shared" si="663"/>
        <v>42115</v>
      </c>
      <c r="AX1660" s="7" t="s">
        <v>538</v>
      </c>
    </row>
    <row r="1661" spans="1:50" hidden="1" outlineLevel="1">
      <c r="A1661" t="s">
        <v>1226</v>
      </c>
      <c r="B1661" t="s">
        <v>2168</v>
      </c>
      <c r="C1661" s="1">
        <f t="shared" si="653"/>
        <v>11134</v>
      </c>
      <c r="D1661" s="7">
        <f>RANK(N1661,(N1661:P1661,Q1661:AE1661))</f>
        <v>2</v>
      </c>
      <c r="E1661" s="7">
        <f>RANK(O1661,(N1661:P1661,Q1661:AE1661))</f>
        <v>1</v>
      </c>
      <c r="F1661" s="7">
        <f>IF(P1661&gt;0,RANK(P1661,(N1661:P1661,Q1661:AE1661)),0)</f>
        <v>0</v>
      </c>
      <c r="G1661" s="1">
        <f t="shared" si="654"/>
        <v>4421</v>
      </c>
      <c r="H1661" s="2">
        <f t="shared" si="652"/>
        <v>0.39707203161487337</v>
      </c>
      <c r="I1661" s="2"/>
      <c r="J1661" s="2">
        <f t="shared" si="655"/>
        <v>0.29414406322974673</v>
      </c>
      <c r="K1661" s="2">
        <f t="shared" si="656"/>
        <v>0.6912160948446201</v>
      </c>
      <c r="L1661" s="2">
        <f t="shared" si="657"/>
        <v>0</v>
      </c>
      <c r="M1661" s="2">
        <f t="shared" si="658"/>
        <v>1.4639841925633168E-2</v>
      </c>
      <c r="N1661" s="1">
        <v>3275</v>
      </c>
      <c r="O1661" s="1">
        <v>7696</v>
      </c>
      <c r="Q1661" s="1">
        <v>101</v>
      </c>
      <c r="R1661" s="1">
        <v>62</v>
      </c>
      <c r="AG1661" s="7">
        <f>IF(Q1661&gt;0,RANK(Q1661,(N1661:P1661,Q1661:AE1661)),0)</f>
        <v>3</v>
      </c>
      <c r="AH1661" s="7">
        <f>IF(R1661&gt;0,RANK(R1661,(N1661:P1661,Q1661:AE1661)),0)</f>
        <v>4</v>
      </c>
      <c r="AI1661" s="7">
        <f>IF(T1661&gt;0,RANK(T1661,(N1661:P1661,Q1661:AE1661)),0)</f>
        <v>0</v>
      </c>
      <c r="AJ1661" s="7">
        <f>IF(S1661&gt;0,RANK(S1661,(N1661:P1661,Q1661:AE1661)),0)</f>
        <v>0</v>
      </c>
      <c r="AK1661" s="2">
        <f t="shared" si="659"/>
        <v>9.0713130950242499E-3</v>
      </c>
      <c r="AL1661" s="2">
        <f t="shared" si="660"/>
        <v>5.5685288306089459E-3</v>
      </c>
      <c r="AM1661" s="2">
        <f t="shared" si="661"/>
        <v>0</v>
      </c>
      <c r="AN1661" s="2">
        <f t="shared" si="662"/>
        <v>0</v>
      </c>
      <c r="AP1661" t="s">
        <v>1226</v>
      </c>
      <c r="AQ1661" t="s">
        <v>2168</v>
      </c>
      <c r="AT1661" s="104">
        <v>42</v>
      </c>
      <c r="AU1661" s="102">
        <v>117</v>
      </c>
      <c r="AV1661" s="108">
        <f t="shared" si="663"/>
        <v>42117</v>
      </c>
      <c r="AX1661" s="7" t="s">
        <v>538</v>
      </c>
    </row>
    <row r="1662" spans="1:50" hidden="1" outlineLevel="1">
      <c r="A1662" t="s">
        <v>2887</v>
      </c>
      <c r="B1662" t="s">
        <v>2168</v>
      </c>
      <c r="C1662" s="1">
        <f t="shared" si="653"/>
        <v>9476</v>
      </c>
      <c r="D1662" s="7">
        <f>RANK(N1662,(N1662:P1662,Q1662:AE1662))</f>
        <v>2</v>
      </c>
      <c r="E1662" s="7">
        <f>RANK(O1662,(N1662:P1662,Q1662:AE1662))</f>
        <v>1</v>
      </c>
      <c r="F1662" s="7">
        <f>IF(P1662&gt;0,RANK(P1662,(N1662:P1662,Q1662:AE1662)),0)</f>
        <v>0</v>
      </c>
      <c r="G1662" s="1">
        <f t="shared" si="654"/>
        <v>2905</v>
      </c>
      <c r="H1662" s="2">
        <f t="shared" si="652"/>
        <v>0.30656395103419165</v>
      </c>
      <c r="I1662" s="2"/>
      <c r="J1662" s="2">
        <f t="shared" si="655"/>
        <v>0.33273533136344446</v>
      </c>
      <c r="K1662" s="2">
        <f t="shared" si="656"/>
        <v>0.63929928239763611</v>
      </c>
      <c r="L1662" s="2">
        <f t="shared" si="657"/>
        <v>0</v>
      </c>
      <c r="M1662" s="2">
        <f t="shared" si="658"/>
        <v>2.7965386238919421E-2</v>
      </c>
      <c r="N1662" s="1">
        <v>3153</v>
      </c>
      <c r="O1662" s="1">
        <v>6058</v>
      </c>
      <c r="Q1662" s="1">
        <v>191</v>
      </c>
      <c r="R1662" s="1">
        <v>74</v>
      </c>
      <c r="AG1662" s="7">
        <f>IF(Q1662&gt;0,RANK(Q1662,(N1662:P1662,Q1662:AE1662)),0)</f>
        <v>3</v>
      </c>
      <c r="AH1662" s="7">
        <f>IF(R1662&gt;0,RANK(R1662,(N1662:P1662,Q1662:AE1662)),0)</f>
        <v>4</v>
      </c>
      <c r="AI1662" s="7">
        <f>IF(T1662&gt;0,RANK(T1662,(N1662:P1662,Q1662:AE1662)),0)</f>
        <v>0</v>
      </c>
      <c r="AJ1662" s="7">
        <f>IF(S1662&gt;0,RANK(S1662,(N1662:P1662,Q1662:AE1662)),0)</f>
        <v>0</v>
      </c>
      <c r="AK1662" s="2">
        <f t="shared" si="659"/>
        <v>2.015618404390038E-2</v>
      </c>
      <c r="AL1662" s="2">
        <f t="shared" si="660"/>
        <v>7.8092021950189952E-3</v>
      </c>
      <c r="AM1662" s="2">
        <f t="shared" si="661"/>
        <v>0</v>
      </c>
      <c r="AN1662" s="2">
        <f t="shared" si="662"/>
        <v>0</v>
      </c>
      <c r="AP1662" t="s">
        <v>2887</v>
      </c>
      <c r="AQ1662" t="s">
        <v>2168</v>
      </c>
      <c r="AT1662" s="104">
        <v>42</v>
      </c>
      <c r="AU1662" s="102">
        <v>119</v>
      </c>
      <c r="AV1662" s="108">
        <f t="shared" si="663"/>
        <v>42119</v>
      </c>
      <c r="AX1662" s="7" t="s">
        <v>538</v>
      </c>
    </row>
    <row r="1663" spans="1:50" hidden="1" outlineLevel="1">
      <c r="A1663" t="s">
        <v>1887</v>
      </c>
      <c r="B1663" t="s">
        <v>2168</v>
      </c>
      <c r="C1663" s="1">
        <f t="shared" si="653"/>
        <v>15191</v>
      </c>
      <c r="D1663" s="7">
        <f>RANK(N1663,(N1663:P1663,Q1663:AE1663))</f>
        <v>2</v>
      </c>
      <c r="E1663" s="7">
        <f>RANK(O1663,(N1663:P1663,Q1663:AE1663))</f>
        <v>1</v>
      </c>
      <c r="F1663" s="7">
        <f>IF(P1663&gt;0,RANK(P1663,(N1663:P1663,Q1663:AE1663)),0)</f>
        <v>0</v>
      </c>
      <c r="G1663" s="1">
        <f t="shared" si="654"/>
        <v>3637</v>
      </c>
      <c r="H1663" s="2">
        <f t="shared" si="652"/>
        <v>0.23941807649266011</v>
      </c>
      <c r="I1663" s="2"/>
      <c r="J1663" s="2">
        <f t="shared" si="655"/>
        <v>0.3654137318148904</v>
      </c>
      <c r="K1663" s="2">
        <f t="shared" si="656"/>
        <v>0.60483180830755057</v>
      </c>
      <c r="L1663" s="2">
        <f t="shared" si="657"/>
        <v>0</v>
      </c>
      <c r="M1663" s="2">
        <f t="shared" si="658"/>
        <v>2.9754459877558981E-2</v>
      </c>
      <c r="N1663" s="1">
        <v>5551</v>
      </c>
      <c r="O1663" s="1">
        <v>9188</v>
      </c>
      <c r="Q1663" s="1">
        <v>214</v>
      </c>
      <c r="R1663" s="1">
        <v>238</v>
      </c>
      <c r="AG1663" s="7">
        <f>IF(Q1663&gt;0,RANK(Q1663,(N1663:P1663,Q1663:AE1663)),0)</f>
        <v>4</v>
      </c>
      <c r="AH1663" s="7">
        <f>IF(R1663&gt;0,RANK(R1663,(N1663:P1663,Q1663:AE1663)),0)</f>
        <v>3</v>
      </c>
      <c r="AI1663" s="7">
        <f>IF(T1663&gt;0,RANK(T1663,(N1663:P1663,Q1663:AE1663)),0)</f>
        <v>0</v>
      </c>
      <c r="AJ1663" s="7">
        <f>IF(S1663&gt;0,RANK(S1663,(N1663:P1663,Q1663:AE1663)),0)</f>
        <v>0</v>
      </c>
      <c r="AK1663" s="2">
        <f t="shared" si="659"/>
        <v>1.408728852610098E-2</v>
      </c>
      <c r="AL1663" s="2">
        <f t="shared" si="660"/>
        <v>1.5667171351458099E-2</v>
      </c>
      <c r="AM1663" s="2">
        <f t="shared" si="661"/>
        <v>0</v>
      </c>
      <c r="AN1663" s="2">
        <f t="shared" si="662"/>
        <v>0</v>
      </c>
      <c r="AP1663" t="s">
        <v>1887</v>
      </c>
      <c r="AQ1663" t="s">
        <v>2168</v>
      </c>
      <c r="AT1663" s="104">
        <v>42</v>
      </c>
      <c r="AU1663" s="102">
        <v>121</v>
      </c>
      <c r="AV1663" s="108">
        <f t="shared" si="663"/>
        <v>42121</v>
      </c>
      <c r="AX1663" s="7" t="s">
        <v>538</v>
      </c>
    </row>
    <row r="1664" spans="1:50" hidden="1" outlineLevel="1">
      <c r="A1664" t="s">
        <v>1279</v>
      </c>
      <c r="B1664" t="s">
        <v>2168</v>
      </c>
      <c r="C1664" s="1">
        <f t="shared" si="653"/>
        <v>11924</v>
      </c>
      <c r="D1664" s="7">
        <f>RANK(N1664,(N1664:P1664,Q1664:AE1664))</f>
        <v>2</v>
      </c>
      <c r="E1664" s="7">
        <f>RANK(O1664,(N1664:P1664,Q1664:AE1664))</f>
        <v>1</v>
      </c>
      <c r="F1664" s="7">
        <f>IF(P1664&gt;0,RANK(P1664,(N1664:P1664,Q1664:AE1664)),0)</f>
        <v>0</v>
      </c>
      <c r="G1664" s="1">
        <f t="shared" si="654"/>
        <v>2000</v>
      </c>
      <c r="H1664" s="2">
        <f t="shared" si="652"/>
        <v>0.1677289500167729</v>
      </c>
      <c r="I1664" s="2"/>
      <c r="J1664" s="2">
        <f t="shared" si="655"/>
        <v>0.40447836296544781</v>
      </c>
      <c r="K1664" s="2">
        <f t="shared" si="656"/>
        <v>0.57220731298222072</v>
      </c>
      <c r="L1664" s="2">
        <f t="shared" si="657"/>
        <v>0</v>
      </c>
      <c r="M1664" s="2">
        <f t="shared" si="658"/>
        <v>2.331432405233147E-2</v>
      </c>
      <c r="N1664" s="1">
        <v>4823</v>
      </c>
      <c r="O1664" s="1">
        <v>6823</v>
      </c>
      <c r="Q1664" s="1">
        <v>153</v>
      </c>
      <c r="R1664" s="1">
        <v>125</v>
      </c>
      <c r="AG1664" s="7">
        <f>IF(Q1664&gt;0,RANK(Q1664,(N1664:P1664,Q1664:AE1664)),0)</f>
        <v>3</v>
      </c>
      <c r="AH1664" s="7">
        <f>IF(R1664&gt;0,RANK(R1664,(N1664:P1664,Q1664:AE1664)),0)</f>
        <v>4</v>
      </c>
      <c r="AI1664" s="7">
        <f>IF(T1664&gt;0,RANK(T1664,(N1664:P1664,Q1664:AE1664)),0)</f>
        <v>0</v>
      </c>
      <c r="AJ1664" s="7">
        <f>IF(S1664&gt;0,RANK(S1664,(N1664:P1664,Q1664:AE1664)),0)</f>
        <v>0</v>
      </c>
      <c r="AK1664" s="2">
        <f t="shared" si="659"/>
        <v>1.2831264676283127E-2</v>
      </c>
      <c r="AL1664" s="2">
        <f t="shared" si="660"/>
        <v>1.0483059376048307E-2</v>
      </c>
      <c r="AM1664" s="2">
        <f t="shared" si="661"/>
        <v>0</v>
      </c>
      <c r="AN1664" s="2">
        <f t="shared" si="662"/>
        <v>0</v>
      </c>
      <c r="AP1664" t="s">
        <v>1279</v>
      </c>
      <c r="AQ1664" t="s">
        <v>2168</v>
      </c>
      <c r="AT1664" s="104">
        <v>42</v>
      </c>
      <c r="AU1664" s="102">
        <v>123</v>
      </c>
      <c r="AV1664" s="108">
        <f t="shared" si="663"/>
        <v>42123</v>
      </c>
      <c r="AX1664" s="7" t="s">
        <v>538</v>
      </c>
    </row>
    <row r="1665" spans="1:50" hidden="1" outlineLevel="1">
      <c r="A1665" t="s">
        <v>1839</v>
      </c>
      <c r="B1665" t="s">
        <v>2168</v>
      </c>
      <c r="C1665" s="1">
        <f t="shared" si="653"/>
        <v>59938</v>
      </c>
      <c r="D1665" s="7">
        <f>RANK(N1665,(N1665:P1665,Q1665:AE1665))</f>
        <v>1</v>
      </c>
      <c r="E1665" s="7">
        <f>RANK(O1665,(N1665:P1665,Q1665:AE1665))</f>
        <v>2</v>
      </c>
      <c r="F1665" s="7">
        <f>IF(P1665&gt;0,RANK(P1665,(N1665:P1665,Q1665:AE1665)),0)</f>
        <v>0</v>
      </c>
      <c r="G1665" s="1">
        <f t="shared" si="654"/>
        <v>2000</v>
      </c>
      <c r="H1665" s="2">
        <f t="shared" si="652"/>
        <v>3.3367813407187426E-2</v>
      </c>
      <c r="I1665" s="2"/>
      <c r="J1665" s="2">
        <f t="shared" si="655"/>
        <v>0.50665687877473387</v>
      </c>
      <c r="K1665" s="2">
        <f t="shared" si="656"/>
        <v>0.47328906536754645</v>
      </c>
      <c r="L1665" s="2">
        <f t="shared" si="657"/>
        <v>0</v>
      </c>
      <c r="M1665" s="2">
        <f t="shared" si="658"/>
        <v>2.0054055857719688E-2</v>
      </c>
      <c r="N1665" s="1">
        <v>30368</v>
      </c>
      <c r="O1665" s="1">
        <v>28368</v>
      </c>
      <c r="Q1665" s="1">
        <v>560</v>
      </c>
      <c r="R1665" s="1">
        <v>642</v>
      </c>
      <c r="AG1665" s="7">
        <f>IF(Q1665&gt;0,RANK(Q1665,(N1665:P1665,Q1665:AE1665)),0)</f>
        <v>4</v>
      </c>
      <c r="AH1665" s="7">
        <f>IF(R1665&gt;0,RANK(R1665,(N1665:P1665,Q1665:AE1665)),0)</f>
        <v>3</v>
      </c>
      <c r="AI1665" s="7">
        <f>IF(T1665&gt;0,RANK(T1665,(N1665:P1665,Q1665:AE1665)),0)</f>
        <v>0</v>
      </c>
      <c r="AJ1665" s="7">
        <f>IF(S1665&gt;0,RANK(S1665,(N1665:P1665,Q1665:AE1665)),0)</f>
        <v>0</v>
      </c>
      <c r="AK1665" s="2">
        <f t="shared" si="659"/>
        <v>9.3429877540124797E-3</v>
      </c>
      <c r="AL1665" s="2">
        <f t="shared" si="660"/>
        <v>1.0711068103707163E-2</v>
      </c>
      <c r="AM1665" s="2">
        <f t="shared" si="661"/>
        <v>0</v>
      </c>
      <c r="AN1665" s="2">
        <f t="shared" si="662"/>
        <v>0</v>
      </c>
      <c r="AP1665" t="s">
        <v>1839</v>
      </c>
      <c r="AQ1665" t="s">
        <v>2168</v>
      </c>
      <c r="AT1665" s="104">
        <v>42</v>
      </c>
      <c r="AU1665" s="102">
        <v>125</v>
      </c>
      <c r="AV1665" s="108">
        <f t="shared" si="663"/>
        <v>42125</v>
      </c>
      <c r="AX1665" s="7" t="s">
        <v>538</v>
      </c>
    </row>
    <row r="1666" spans="1:50" hidden="1" outlineLevel="1">
      <c r="A1666" t="s">
        <v>1280</v>
      </c>
      <c r="B1666" t="s">
        <v>2168</v>
      </c>
      <c r="C1666" s="1">
        <f t="shared" si="653"/>
        <v>12976</v>
      </c>
      <c r="D1666" s="7">
        <f>RANK(N1666,(N1666:P1666,Q1666:AE1666))</f>
        <v>2</v>
      </c>
      <c r="E1666" s="7">
        <f>RANK(O1666,(N1666:P1666,Q1666:AE1666))</f>
        <v>1</v>
      </c>
      <c r="F1666" s="7">
        <f>IF(P1666&gt;0,RANK(P1666,(N1666:P1666,Q1666:AE1666)),0)</f>
        <v>0</v>
      </c>
      <c r="G1666" s="1">
        <f t="shared" si="654"/>
        <v>3723</v>
      </c>
      <c r="H1666" s="2">
        <f t="shared" si="652"/>
        <v>0.28691430332922319</v>
      </c>
      <c r="I1666" s="2"/>
      <c r="J1666" s="2">
        <f t="shared" si="655"/>
        <v>0.33870221948212081</v>
      </c>
      <c r="K1666" s="2">
        <f t="shared" si="656"/>
        <v>0.62561652281134406</v>
      </c>
      <c r="L1666" s="2">
        <f t="shared" si="657"/>
        <v>0</v>
      </c>
      <c r="M1666" s="2">
        <f t="shared" si="658"/>
        <v>3.5681257706535185E-2</v>
      </c>
      <c r="N1666" s="1">
        <v>4395</v>
      </c>
      <c r="O1666" s="1">
        <v>8118</v>
      </c>
      <c r="Q1666" s="1">
        <v>344</v>
      </c>
      <c r="R1666" s="1">
        <v>119</v>
      </c>
      <c r="AG1666" s="7">
        <f>IF(Q1666&gt;0,RANK(Q1666,(N1666:P1666,Q1666:AE1666)),0)</f>
        <v>3</v>
      </c>
      <c r="AH1666" s="7">
        <f>IF(R1666&gt;0,RANK(R1666,(N1666:P1666,Q1666:AE1666)),0)</f>
        <v>4</v>
      </c>
      <c r="AI1666" s="7">
        <f>IF(T1666&gt;0,RANK(T1666,(N1666:P1666,Q1666:AE1666)),0)</f>
        <v>0</v>
      </c>
      <c r="AJ1666" s="7">
        <f>IF(S1666&gt;0,RANK(S1666,(N1666:P1666,Q1666:AE1666)),0)</f>
        <v>0</v>
      </c>
      <c r="AK1666" s="2">
        <f t="shared" si="659"/>
        <v>2.6510480887792849E-2</v>
      </c>
      <c r="AL1666" s="2">
        <f t="shared" si="660"/>
        <v>9.170776818742293E-3</v>
      </c>
      <c r="AM1666" s="2">
        <f t="shared" si="661"/>
        <v>0</v>
      </c>
      <c r="AN1666" s="2">
        <f t="shared" si="662"/>
        <v>0</v>
      </c>
      <c r="AP1666" t="s">
        <v>1280</v>
      </c>
      <c r="AQ1666" t="s">
        <v>2168</v>
      </c>
      <c r="AT1666" s="104">
        <v>42</v>
      </c>
      <c r="AU1666" s="102">
        <v>127</v>
      </c>
      <c r="AV1666" s="108">
        <f t="shared" si="663"/>
        <v>42127</v>
      </c>
      <c r="AX1666" s="7" t="s">
        <v>538</v>
      </c>
    </row>
    <row r="1667" spans="1:50" hidden="1" outlineLevel="1">
      <c r="A1667" t="s">
        <v>816</v>
      </c>
      <c r="B1667" t="s">
        <v>2168</v>
      </c>
      <c r="C1667" s="1">
        <f t="shared" si="653"/>
        <v>109437</v>
      </c>
      <c r="D1667" s="7">
        <f>RANK(N1667,(N1667:P1667,Q1667:AE1667))</f>
        <v>2</v>
      </c>
      <c r="E1667" s="7">
        <f>RANK(O1667,(N1667:P1667,Q1667:AE1667))</f>
        <v>1</v>
      </c>
      <c r="F1667" s="7">
        <f>IF(P1667&gt;0,RANK(P1667,(N1667:P1667,Q1667:AE1667)),0)</f>
        <v>0</v>
      </c>
      <c r="G1667" s="1">
        <f t="shared" si="654"/>
        <v>9026</v>
      </c>
      <c r="H1667" s="2">
        <f t="shared" si="652"/>
        <v>8.2476676078474379E-2</v>
      </c>
      <c r="I1667" s="2"/>
      <c r="J1667" s="2">
        <f t="shared" si="655"/>
        <v>0.44767309045386844</v>
      </c>
      <c r="K1667" s="2">
        <f t="shared" si="656"/>
        <v>0.5301497665323428</v>
      </c>
      <c r="L1667" s="2">
        <f t="shared" si="657"/>
        <v>0</v>
      </c>
      <c r="M1667" s="2">
        <f>IF(C1667=0,"-",(1-J1667-K1667-L1667))</f>
        <v>2.2177143013788814E-2</v>
      </c>
      <c r="N1667" s="1">
        <v>48992</v>
      </c>
      <c r="O1667" s="1">
        <v>58018</v>
      </c>
      <c r="Q1667" s="1">
        <v>980</v>
      </c>
      <c r="R1667" s="1">
        <v>1447</v>
      </c>
      <c r="AG1667" s="7">
        <f>IF(Q1667&gt;0,RANK(Q1667,(N1667:P1667,Q1667:AE1667)),0)</f>
        <v>4</v>
      </c>
      <c r="AH1667" s="7">
        <f>IF(R1667&gt;0,RANK(R1667,(N1667:P1667,Q1667:AE1667)),0)</f>
        <v>3</v>
      </c>
      <c r="AI1667" s="7">
        <f>IF(T1667&gt;0,RANK(T1667,(N1667:P1667,Q1667:AE1667)),0)</f>
        <v>0</v>
      </c>
      <c r="AJ1667" s="7">
        <f>IF(S1667&gt;0,RANK(S1667,(N1667:P1667,Q1667:AE1667)),0)</f>
        <v>0</v>
      </c>
      <c r="AK1667" s="2">
        <f t="shared" si="659"/>
        <v>8.9549238374589946E-3</v>
      </c>
      <c r="AL1667" s="2">
        <f t="shared" si="660"/>
        <v>1.322221917632976E-2</v>
      </c>
      <c r="AM1667" s="2">
        <f t="shared" si="661"/>
        <v>0</v>
      </c>
      <c r="AN1667" s="2">
        <f t="shared" si="662"/>
        <v>0</v>
      </c>
      <c r="AP1667" t="s">
        <v>816</v>
      </c>
      <c r="AQ1667" t="s">
        <v>2168</v>
      </c>
      <c r="AT1667" s="104">
        <v>42</v>
      </c>
      <c r="AU1667" s="102">
        <v>129</v>
      </c>
      <c r="AV1667" s="108">
        <f>AT1667*1000+AU1667</f>
        <v>42129</v>
      </c>
      <c r="AX1667" s="7" t="s">
        <v>538</v>
      </c>
    </row>
    <row r="1668" spans="1:50" hidden="1" outlineLevel="1">
      <c r="A1668" t="s">
        <v>1288</v>
      </c>
      <c r="B1668" t="s">
        <v>2168</v>
      </c>
      <c r="C1668" s="1">
        <f t="shared" si="653"/>
        <v>8321</v>
      </c>
      <c r="D1668" s="7">
        <f>RANK(N1668,(N1668:P1668,Q1668:AE1668))</f>
        <v>2</v>
      </c>
      <c r="E1668" s="7">
        <f>RANK(O1668,(N1668:P1668,Q1668:AE1668))</f>
        <v>1</v>
      </c>
      <c r="F1668" s="7">
        <f>IF(P1668&gt;0,RANK(P1668,(N1668:P1668,Q1668:AE1668)),0)</f>
        <v>0</v>
      </c>
      <c r="G1668" s="1">
        <f t="shared" si="654"/>
        <v>2214</v>
      </c>
      <c r="H1668" s="2">
        <f t="shared" si="652"/>
        <v>0.26607378920802788</v>
      </c>
      <c r="I1668" s="2"/>
      <c r="J1668" s="2">
        <f t="shared" si="655"/>
        <v>0.3530825621920442</v>
      </c>
      <c r="K1668" s="2">
        <f t="shared" si="656"/>
        <v>0.61915635140007208</v>
      </c>
      <c r="L1668" s="2">
        <f t="shared" si="657"/>
        <v>0</v>
      </c>
      <c r="M1668" s="2">
        <f>IF(C1668=0,"-",(1-J1668-K1668-L1668))</f>
        <v>2.7761086407883773E-2</v>
      </c>
      <c r="N1668" s="1">
        <v>2938</v>
      </c>
      <c r="O1668" s="1">
        <v>5152</v>
      </c>
      <c r="Q1668" s="1">
        <v>161</v>
      </c>
      <c r="R1668" s="1">
        <v>70</v>
      </c>
      <c r="AG1668" s="7">
        <f>IF(Q1668&gt;0,RANK(Q1668,(N1668:P1668,Q1668:AE1668)),0)</f>
        <v>3</v>
      </c>
      <c r="AH1668" s="7">
        <f>IF(R1668&gt;0,RANK(R1668,(N1668:P1668,Q1668:AE1668)),0)</f>
        <v>4</v>
      </c>
      <c r="AI1668" s="7">
        <f>IF(T1668&gt;0,RANK(T1668,(N1668:P1668,Q1668:AE1668)),0)</f>
        <v>0</v>
      </c>
      <c r="AJ1668" s="7">
        <f>IF(S1668&gt;0,RANK(S1668,(N1668:P1668,Q1668:AE1668)),0)</f>
        <v>0</v>
      </c>
      <c r="AK1668" s="2">
        <f t="shared" si="659"/>
        <v>1.9348635981252253E-2</v>
      </c>
      <c r="AL1668" s="2">
        <f t="shared" si="660"/>
        <v>8.4124504266314144E-3</v>
      </c>
      <c r="AM1668" s="2">
        <f t="shared" si="661"/>
        <v>0</v>
      </c>
      <c r="AN1668" s="2">
        <f t="shared" si="662"/>
        <v>0</v>
      </c>
      <c r="AP1668" t="s">
        <v>1288</v>
      </c>
      <c r="AQ1668" t="s">
        <v>2168</v>
      </c>
      <c r="AT1668" s="104">
        <v>42</v>
      </c>
      <c r="AU1668" s="102">
        <v>131</v>
      </c>
      <c r="AV1668" s="108">
        <f>AT1668*1000+AU1668</f>
        <v>42131</v>
      </c>
      <c r="AX1668" s="7" t="s">
        <v>538</v>
      </c>
    </row>
    <row r="1669" spans="1:50" hidden="1" outlineLevel="1">
      <c r="A1669" t="s">
        <v>1256</v>
      </c>
      <c r="B1669" t="s">
        <v>2168</v>
      </c>
      <c r="C1669" s="1">
        <f t="shared" si="653"/>
        <v>99921</v>
      </c>
      <c r="D1669" s="7">
        <f>RANK(N1669,(N1669:P1669,Q1669:AE1669))</f>
        <v>2</v>
      </c>
      <c r="E1669" s="7">
        <f>RANK(O1669,(N1669:P1669,Q1669:AE1669))</f>
        <v>1</v>
      </c>
      <c r="F1669" s="7">
        <f>IF(P1669&gt;0,RANK(P1669,(N1669:P1669,Q1669:AE1669)),0)</f>
        <v>0</v>
      </c>
      <c r="G1669" s="1">
        <f t="shared" si="654"/>
        <v>30646</v>
      </c>
      <c r="H1669" s="2">
        <f t="shared" si="652"/>
        <v>0.30670229481290218</v>
      </c>
      <c r="I1669" s="2"/>
      <c r="J1669" s="2">
        <f t="shared" si="655"/>
        <v>0.33274286686482318</v>
      </c>
      <c r="K1669" s="2">
        <f t="shared" si="656"/>
        <v>0.63944516167772536</v>
      </c>
      <c r="L1669" s="2">
        <f t="shared" si="657"/>
        <v>0</v>
      </c>
      <c r="M1669" s="2">
        <f>IF(C1669=0,"-",(1-J1669-K1669-L1669))</f>
        <v>2.7811971457451512E-2</v>
      </c>
      <c r="N1669" s="1">
        <v>33248</v>
      </c>
      <c r="O1669" s="1">
        <v>63894</v>
      </c>
      <c r="Q1669" s="1">
        <v>1088</v>
      </c>
      <c r="R1669" s="1">
        <v>1691</v>
      </c>
      <c r="AG1669" s="7">
        <f>IF(Q1669&gt;0,RANK(Q1669,(N1669:P1669,Q1669:AE1669)),0)</f>
        <v>4</v>
      </c>
      <c r="AH1669" s="7">
        <f>IF(R1669&gt;0,RANK(R1669,(N1669:P1669,Q1669:AE1669)),0)</f>
        <v>3</v>
      </c>
      <c r="AI1669" s="7">
        <f>IF(T1669&gt;0,RANK(T1669,(N1669:P1669,Q1669:AE1669)),0)</f>
        <v>0</v>
      </c>
      <c r="AJ1669" s="7">
        <f>IF(S1669&gt;0,RANK(S1669,(N1669:P1669,Q1669:AE1669)),0)</f>
        <v>0</v>
      </c>
      <c r="AK1669" s="2">
        <f t="shared" si="659"/>
        <v>1.0888601995576506E-2</v>
      </c>
      <c r="AL1669" s="2">
        <f t="shared" si="660"/>
        <v>1.6923369461874883E-2</v>
      </c>
      <c r="AM1669" s="2">
        <f t="shared" si="661"/>
        <v>0</v>
      </c>
      <c r="AN1669" s="2">
        <f t="shared" si="662"/>
        <v>0</v>
      </c>
      <c r="AP1669" t="s">
        <v>1256</v>
      </c>
      <c r="AQ1669" t="s">
        <v>2168</v>
      </c>
      <c r="AT1669" s="104">
        <v>42</v>
      </c>
      <c r="AU1669" s="102">
        <v>133</v>
      </c>
      <c r="AV1669" s="108">
        <f>AT1669*1000+AU1669</f>
        <v>42133</v>
      </c>
      <c r="AX1669" s="7" t="s">
        <v>538</v>
      </c>
    </row>
    <row r="1670" spans="1:50" collapsed="1">
      <c r="A1670" t="s">
        <v>2167</v>
      </c>
      <c r="B1670" t="s">
        <v>1842</v>
      </c>
      <c r="C1670" s="1">
        <f t="shared" si="653"/>
        <v>3581989</v>
      </c>
      <c r="D1670" s="7">
        <f>RANK(N1670,(N1670:P1670,Q1670:AE1670))</f>
        <v>1</v>
      </c>
      <c r="E1670" s="7">
        <f>RANK(O1670,(N1670:P1670,Q1670:AE1670))</f>
        <v>2</v>
      </c>
      <c r="F1670" s="7">
        <f>IF(P1670&gt;0,RANK(P1670,(N1670:P1670,Q1670:AE1670)),0)</f>
        <v>0</v>
      </c>
      <c r="G1670" s="1">
        <f t="shared" si="654"/>
        <v>323827</v>
      </c>
      <c r="H1670" s="2">
        <f t="shared" si="652"/>
        <v>9.0404241889073367E-2</v>
      </c>
      <c r="I1670" s="2"/>
      <c r="J1670" s="2">
        <f t="shared" si="655"/>
        <v>0.53412643087402001</v>
      </c>
      <c r="K1670" s="2">
        <f t="shared" si="656"/>
        <v>0.44372218898494664</v>
      </c>
      <c r="L1670" s="2">
        <f t="shared" si="657"/>
        <v>0</v>
      </c>
      <c r="M1670" s="2">
        <f>IF(C1670=0,"-",(1-J1670-K1670-L1670))</f>
        <v>2.215138014103335E-2</v>
      </c>
      <c r="N1670" s="1">
        <f>SUM(N1603:N1669)</f>
        <v>1913235</v>
      </c>
      <c r="O1670" s="1">
        <f>SUM(O1603:O1669)</f>
        <v>1589408</v>
      </c>
      <c r="Q1670" s="1">
        <f>SUM(Q1603:Q1669)</f>
        <v>38423</v>
      </c>
      <c r="R1670" s="1">
        <f>SUM(R1603:R1669)</f>
        <v>40923</v>
      </c>
      <c r="AG1670" s="7">
        <f>IF(Q1670&gt;0,RANK(Q1670,(N1670:P1670,Q1670:AE1670)),0)</f>
        <v>4</v>
      </c>
      <c r="AH1670" s="7">
        <f>IF(R1670&gt;0,RANK(R1670,(N1670:P1670,Q1670:AE1670)),0)</f>
        <v>3</v>
      </c>
      <c r="AI1670" s="7">
        <f>IF(T1670&gt;0,RANK(T1670,(N1670:P1670,Q1670:AE1670)),0)</f>
        <v>0</v>
      </c>
      <c r="AJ1670" s="7">
        <f>IF(S1670&gt;0,RANK(S1670,(N1670:P1670,Q1670:AE1670)),0)</f>
        <v>0</v>
      </c>
      <c r="AK1670" s="2">
        <f t="shared" si="659"/>
        <v>1.0726721941357162E-2</v>
      </c>
      <c r="AL1670" s="2">
        <f t="shared" si="660"/>
        <v>1.1424658199676214E-2</v>
      </c>
      <c r="AM1670" s="2">
        <f t="shared" si="661"/>
        <v>0</v>
      </c>
      <c r="AN1670" s="2">
        <f t="shared" si="662"/>
        <v>0</v>
      </c>
      <c r="AP1670" t="s">
        <v>2167</v>
      </c>
      <c r="AQ1670" t="s">
        <v>1842</v>
      </c>
      <c r="AT1670" s="104">
        <v>42</v>
      </c>
      <c r="AU1670" s="102"/>
      <c r="AV1670" s="104">
        <v>42</v>
      </c>
      <c r="AX1670" s="7" t="s">
        <v>831</v>
      </c>
    </row>
    <row r="1671" spans="1:50">
      <c r="C1671" s="1"/>
      <c r="E1671" s="7"/>
      <c r="F1671" s="7"/>
      <c r="I1671" s="2"/>
      <c r="AG1671" s="7"/>
      <c r="AH1671" s="7"/>
      <c r="AI1671" s="7"/>
      <c r="AJ1671" s="7"/>
      <c r="AT1671" s="104"/>
      <c r="AU1671" s="102"/>
    </row>
    <row r="1672" spans="1:50" hidden="1" outlineLevel="1">
      <c r="A1672" t="s">
        <v>1037</v>
      </c>
      <c r="B1672" t="s">
        <v>1489</v>
      </c>
      <c r="C1672" s="1">
        <f t="shared" ref="C1672:C1677" si="664">SUM(N1672:AE1672)</f>
        <v>18262</v>
      </c>
      <c r="D1672" s="7">
        <f>RANK(N1672,(N1672:P1672,Q1672:AE1672))</f>
        <v>2</v>
      </c>
      <c r="E1672" s="7">
        <f>RANK(O1672,(N1672:P1672,Q1672:AE1672))</f>
        <v>1</v>
      </c>
      <c r="F1672" s="7">
        <f>IF(P1672&gt;0,RANK(P1672,(N1672:P1672,Q1672:AE1672)),0)</f>
        <v>0</v>
      </c>
      <c r="G1672" s="1">
        <f t="shared" ref="G1672:G1677" si="665">MAX(N1672:P1672)-LARGE(N1672:P1672,2)</f>
        <v>3152</v>
      </c>
      <c r="H1672" s="2">
        <f t="shared" si="652"/>
        <v>0.17259883911948307</v>
      </c>
      <c r="I1672" s="2"/>
      <c r="J1672" s="2">
        <f t="shared" ref="J1672:L1677" si="666">IF($C1672=0,"-",N1672/$C1672)</f>
        <v>0.41370058044025848</v>
      </c>
      <c r="K1672" s="2">
        <f t="shared" si="666"/>
        <v>0.58629941955974152</v>
      </c>
      <c r="L1672" s="2">
        <f t="shared" si="666"/>
        <v>0</v>
      </c>
      <c r="M1672" s="2">
        <f t="shared" ref="M1672:M1677" si="667">IF(C1672=0,"-",(1-J1672-K1672-L1672))</f>
        <v>0</v>
      </c>
      <c r="N1672" s="1">
        <f>SUMIF(Town!$AO$1290:$AO$1328,$AV1672,Town!N$1290:N$1328)</f>
        <v>7555</v>
      </c>
      <c r="O1672" s="1">
        <f>SUMIF(Town!$AO$1290:$AO$1328,$AV1672,Town!O$1290:O$1328)</f>
        <v>10707</v>
      </c>
      <c r="AG1672" s="7">
        <f>IF(Q1672&gt;0,RANK(Q1672,(N1672:P1672,Q1672:AE1672)),0)</f>
        <v>0</v>
      </c>
      <c r="AH1672" s="7">
        <f>IF(R1672&gt;0,RANK(R1672,(N1672:P1672,Q1672:AE1672)),0)</f>
        <v>0</v>
      </c>
      <c r="AI1672" s="7">
        <f>IF(T1672&gt;0,RANK(T1672,(N1672:P1672,Q1672:AE1672)),0)</f>
        <v>0</v>
      </c>
      <c r="AJ1672" s="7">
        <f>IF(S1672&gt;0,RANK(S1672,(N1672:P1672,Q1672:AE1672)),0)</f>
        <v>0</v>
      </c>
      <c r="AK1672" s="2">
        <f t="shared" ref="AK1672:AL1677" si="668">IF($C1672=0,"-",Q1672/$C1672)</f>
        <v>0</v>
      </c>
      <c r="AL1672" s="2">
        <f t="shared" si="668"/>
        <v>0</v>
      </c>
      <c r="AM1672" s="2">
        <f t="shared" ref="AM1672:AM1677" si="669">IF($C1672=0,"-",T1672/$C1672)</f>
        <v>0</v>
      </c>
      <c r="AN1672" s="2">
        <f t="shared" ref="AN1672:AN1677" si="670">IF($C1672=0,"-",S1672/$C1672)</f>
        <v>0</v>
      </c>
      <c r="AP1672" t="s">
        <v>1037</v>
      </c>
      <c r="AQ1672" t="s">
        <v>1489</v>
      </c>
      <c r="AT1672" s="104">
        <v>44</v>
      </c>
      <c r="AU1672" s="102">
        <v>1</v>
      </c>
      <c r="AV1672" s="108">
        <f>AT1672*1000+AU1672</f>
        <v>44001</v>
      </c>
      <c r="AX1672" s="7" t="s">
        <v>538</v>
      </c>
    </row>
    <row r="1673" spans="1:50" hidden="1" outlineLevel="1">
      <c r="A1673" t="s">
        <v>568</v>
      </c>
      <c r="B1673" t="s">
        <v>1489</v>
      </c>
      <c r="C1673" s="1">
        <f t="shared" si="664"/>
        <v>60609</v>
      </c>
      <c r="D1673" s="7">
        <f>RANK(N1673,(N1673:P1673,Q1673:AE1673))</f>
        <v>2</v>
      </c>
      <c r="E1673" s="7">
        <f>RANK(O1673,(N1673:P1673,Q1673:AE1673))</f>
        <v>1</v>
      </c>
      <c r="F1673" s="7">
        <f>IF(P1673&gt;0,RANK(P1673,(N1673:P1673,Q1673:AE1673)),0)</f>
        <v>0</v>
      </c>
      <c r="G1673" s="1">
        <f t="shared" si="665"/>
        <v>12331</v>
      </c>
      <c r="H1673" s="2">
        <f t="shared" si="652"/>
        <v>0.20345163259581911</v>
      </c>
      <c r="I1673" s="2"/>
      <c r="J1673" s="2">
        <f t="shared" si="666"/>
        <v>0.39827418370209045</v>
      </c>
      <c r="K1673" s="2">
        <f t="shared" si="666"/>
        <v>0.60172581629790955</v>
      </c>
      <c r="L1673" s="2">
        <f t="shared" si="666"/>
        <v>0</v>
      </c>
      <c r="M1673" s="2">
        <f t="shared" si="667"/>
        <v>0</v>
      </c>
      <c r="N1673" s="1">
        <f>SUMIF(Town!$AO$1290:$AO$1328,$AV1673,Town!N$1290:N$1328)</f>
        <v>24139</v>
      </c>
      <c r="O1673" s="1">
        <f>SUMIF(Town!$AO$1290:$AO$1328,$AV1673,Town!O$1290:O$1328)</f>
        <v>36470</v>
      </c>
      <c r="AG1673" s="7">
        <f>IF(Q1673&gt;0,RANK(Q1673,(N1673:P1673,Q1673:AE1673)),0)</f>
        <v>0</v>
      </c>
      <c r="AH1673" s="7">
        <f>IF(R1673&gt;0,RANK(R1673,(N1673:P1673,Q1673:AE1673)),0)</f>
        <v>0</v>
      </c>
      <c r="AI1673" s="7">
        <f>IF(T1673&gt;0,RANK(T1673,(N1673:P1673,Q1673:AE1673)),0)</f>
        <v>0</v>
      </c>
      <c r="AJ1673" s="7">
        <f>IF(S1673&gt;0,RANK(S1673,(N1673:P1673,Q1673:AE1673)),0)</f>
        <v>0</v>
      </c>
      <c r="AK1673" s="2">
        <f t="shared" si="668"/>
        <v>0</v>
      </c>
      <c r="AL1673" s="2">
        <f t="shared" si="668"/>
        <v>0</v>
      </c>
      <c r="AM1673" s="2">
        <f t="shared" si="669"/>
        <v>0</v>
      </c>
      <c r="AN1673" s="2">
        <f t="shared" si="670"/>
        <v>0</v>
      </c>
      <c r="AP1673" t="s">
        <v>568</v>
      </c>
      <c r="AQ1673" t="s">
        <v>1489</v>
      </c>
      <c r="AT1673" s="104">
        <v>44</v>
      </c>
      <c r="AU1673" s="102">
        <v>3</v>
      </c>
      <c r="AV1673" s="108">
        <f>AT1673*1000+AU1673</f>
        <v>44003</v>
      </c>
      <c r="AX1673" s="7" t="s">
        <v>538</v>
      </c>
    </row>
    <row r="1674" spans="1:50" hidden="1" outlineLevel="1">
      <c r="A1674" t="s">
        <v>2784</v>
      </c>
      <c r="B1674" t="s">
        <v>1489</v>
      </c>
      <c r="C1674" s="1">
        <f t="shared" si="664"/>
        <v>29416</v>
      </c>
      <c r="D1674" s="7">
        <f>RANK(N1674,(N1674:P1674,Q1674:AE1674))</f>
        <v>2</v>
      </c>
      <c r="E1674" s="7">
        <f>RANK(O1674,(N1674:P1674,Q1674:AE1674))</f>
        <v>1</v>
      </c>
      <c r="F1674" s="7">
        <f>IF(P1674&gt;0,RANK(P1674,(N1674:P1674,Q1674:AE1674)),0)</f>
        <v>0</v>
      </c>
      <c r="G1674" s="1">
        <f t="shared" si="665"/>
        <v>4600</v>
      </c>
      <c r="H1674" s="2">
        <f t="shared" si="652"/>
        <v>0.15637748164264345</v>
      </c>
      <c r="I1674" s="2"/>
      <c r="J1674" s="2">
        <f t="shared" si="666"/>
        <v>0.42181125917867829</v>
      </c>
      <c r="K1674" s="2">
        <f t="shared" si="666"/>
        <v>0.57818874082132177</v>
      </c>
      <c r="L1674" s="2">
        <f t="shared" si="666"/>
        <v>0</v>
      </c>
      <c r="M1674" s="2">
        <f t="shared" si="667"/>
        <v>0</v>
      </c>
      <c r="N1674" s="1">
        <f>SUMIF(Town!$AO$1290:$AO$1328,$AV1674,Town!N$1290:N$1328)</f>
        <v>12408</v>
      </c>
      <c r="O1674" s="1">
        <f>SUMIF(Town!$AO$1290:$AO$1328,$AV1674,Town!O$1290:O$1328)</f>
        <v>17008</v>
      </c>
      <c r="AG1674" s="7">
        <f>IF(Q1674&gt;0,RANK(Q1674,(N1674:P1674,Q1674:AE1674)),0)</f>
        <v>0</v>
      </c>
      <c r="AH1674" s="7">
        <f>IF(R1674&gt;0,RANK(R1674,(N1674:P1674,Q1674:AE1674)),0)</f>
        <v>0</v>
      </c>
      <c r="AI1674" s="7">
        <f>IF(T1674&gt;0,RANK(T1674,(N1674:P1674,Q1674:AE1674)),0)</f>
        <v>0</v>
      </c>
      <c r="AJ1674" s="7">
        <f>IF(S1674&gt;0,RANK(S1674,(N1674:P1674,Q1674:AE1674)),0)</f>
        <v>0</v>
      </c>
      <c r="AK1674" s="2">
        <f t="shared" si="668"/>
        <v>0</v>
      </c>
      <c r="AL1674" s="2">
        <f t="shared" si="668"/>
        <v>0</v>
      </c>
      <c r="AM1674" s="2">
        <f t="shared" si="669"/>
        <v>0</v>
      </c>
      <c r="AN1674" s="2">
        <f t="shared" si="670"/>
        <v>0</v>
      </c>
      <c r="AP1674" t="s">
        <v>2784</v>
      </c>
      <c r="AQ1674" t="s">
        <v>1489</v>
      </c>
      <c r="AT1674" s="104">
        <v>44</v>
      </c>
      <c r="AU1674" s="102">
        <v>5</v>
      </c>
      <c r="AV1674" s="108">
        <f>AT1674*1000+AU1674</f>
        <v>44005</v>
      </c>
      <c r="AX1674" s="7" t="s">
        <v>538</v>
      </c>
    </row>
    <row r="1675" spans="1:50" hidden="1" outlineLevel="1">
      <c r="A1675" t="s">
        <v>2891</v>
      </c>
      <c r="B1675" t="s">
        <v>1489</v>
      </c>
      <c r="C1675" s="1">
        <f t="shared" si="664"/>
        <v>177515</v>
      </c>
      <c r="D1675" s="7">
        <f>RANK(N1675,(N1675:P1675,Q1675:AE1675))</f>
        <v>2</v>
      </c>
      <c r="E1675" s="7">
        <f>RANK(O1675,(N1675:P1675,Q1675:AE1675))</f>
        <v>1</v>
      </c>
      <c r="F1675" s="7">
        <f>IF(P1675&gt;0,RANK(P1675,(N1675:P1675,Q1675:AE1675)),0)</f>
        <v>0</v>
      </c>
      <c r="G1675" s="1">
        <f t="shared" si="665"/>
        <v>1879</v>
      </c>
      <c r="H1675" s="2">
        <f t="shared" si="652"/>
        <v>1.0585020984142185E-2</v>
      </c>
      <c r="I1675" s="2"/>
      <c r="J1675" s="2">
        <f t="shared" si="666"/>
        <v>0.49470748950792892</v>
      </c>
      <c r="K1675" s="2">
        <f t="shared" si="666"/>
        <v>0.50529251049207113</v>
      </c>
      <c r="L1675" s="2">
        <f t="shared" si="666"/>
        <v>0</v>
      </c>
      <c r="M1675" s="2">
        <f t="shared" si="667"/>
        <v>0</v>
      </c>
      <c r="N1675" s="1">
        <f>SUMIF(Town!$AO$1290:$AO$1328,$AV1675,Town!N$1290:N$1328)</f>
        <v>87818</v>
      </c>
      <c r="O1675" s="1">
        <f>SUMIF(Town!$AO$1290:$AO$1328,$AV1675,Town!O$1290:O$1328)</f>
        <v>89697</v>
      </c>
      <c r="AG1675" s="7">
        <f>IF(Q1675&gt;0,RANK(Q1675,(N1675:P1675,Q1675:AE1675)),0)</f>
        <v>0</v>
      </c>
      <c r="AH1675" s="7">
        <f>IF(R1675&gt;0,RANK(R1675,(N1675:P1675,Q1675:AE1675)),0)</f>
        <v>0</v>
      </c>
      <c r="AI1675" s="7">
        <f>IF(T1675&gt;0,RANK(T1675,(N1675:P1675,Q1675:AE1675)),0)</f>
        <v>0</v>
      </c>
      <c r="AJ1675" s="7">
        <f>IF(S1675&gt;0,RANK(S1675,(N1675:P1675,Q1675:AE1675)),0)</f>
        <v>0</v>
      </c>
      <c r="AK1675" s="2">
        <f t="shared" si="668"/>
        <v>0</v>
      </c>
      <c r="AL1675" s="2">
        <f t="shared" si="668"/>
        <v>0</v>
      </c>
      <c r="AM1675" s="2">
        <f t="shared" si="669"/>
        <v>0</v>
      </c>
      <c r="AN1675" s="2">
        <f t="shared" si="670"/>
        <v>0</v>
      </c>
      <c r="AP1675" t="s">
        <v>2891</v>
      </c>
      <c r="AQ1675" t="s">
        <v>1489</v>
      </c>
      <c r="AT1675" s="104">
        <v>44</v>
      </c>
      <c r="AU1675" s="102">
        <v>7</v>
      </c>
      <c r="AV1675" s="108">
        <f>AT1675*1000+AU1675</f>
        <v>44007</v>
      </c>
      <c r="AX1675" s="7" t="s">
        <v>538</v>
      </c>
    </row>
    <row r="1676" spans="1:50" hidden="1" outlineLevel="1">
      <c r="A1676" t="s">
        <v>1839</v>
      </c>
      <c r="B1676" t="s">
        <v>1489</v>
      </c>
      <c r="C1676" s="1">
        <f t="shared" si="664"/>
        <v>46254</v>
      </c>
      <c r="D1676" s="7">
        <f>RANK(N1676,(N1676:P1676,Q1676:AE1676))</f>
        <v>2</v>
      </c>
      <c r="E1676" s="7">
        <f>RANK(O1676,(N1676:P1676,Q1676:AE1676))</f>
        <v>1</v>
      </c>
      <c r="F1676" s="7">
        <f>IF(P1676&gt;0,RANK(P1676,(N1676:P1676,Q1676:AE1676)),0)</f>
        <v>0</v>
      </c>
      <c r="G1676" s="1">
        <f t="shared" si="665"/>
        <v>9636</v>
      </c>
      <c r="H1676" s="2">
        <f t="shared" si="652"/>
        <v>0.20832792839538203</v>
      </c>
      <c r="I1676" s="2"/>
      <c r="J1676" s="2">
        <f t="shared" si="666"/>
        <v>0.39583603580230897</v>
      </c>
      <c r="K1676" s="2">
        <f t="shared" si="666"/>
        <v>0.60416396419769103</v>
      </c>
      <c r="L1676" s="2">
        <f t="shared" si="666"/>
        <v>0</v>
      </c>
      <c r="M1676" s="2">
        <f t="shared" si="667"/>
        <v>0</v>
      </c>
      <c r="N1676" s="1">
        <f>SUMIF(Town!$AO$1290:$AO$1328,$AV1676,Town!N$1290:N$1328)</f>
        <v>18309</v>
      </c>
      <c r="O1676" s="1">
        <f>SUMIF(Town!$AO$1290:$AO$1328,$AV1676,Town!O$1290:O$1328)</f>
        <v>27945</v>
      </c>
      <c r="AG1676" s="7">
        <f>IF(Q1676&gt;0,RANK(Q1676,(N1676:P1676,Q1676:AE1676)),0)</f>
        <v>0</v>
      </c>
      <c r="AH1676" s="7">
        <f>IF(R1676&gt;0,RANK(R1676,(N1676:P1676,Q1676:AE1676)),0)</f>
        <v>0</v>
      </c>
      <c r="AI1676" s="7">
        <f>IF(T1676&gt;0,RANK(T1676,(N1676:P1676,Q1676:AE1676)),0)</f>
        <v>0</v>
      </c>
      <c r="AJ1676" s="7">
        <f>IF(S1676&gt;0,RANK(S1676,(N1676:P1676,Q1676:AE1676)),0)</f>
        <v>0</v>
      </c>
      <c r="AK1676" s="2">
        <f t="shared" si="668"/>
        <v>0</v>
      </c>
      <c r="AL1676" s="2">
        <f t="shared" si="668"/>
        <v>0</v>
      </c>
      <c r="AM1676" s="2">
        <f t="shared" si="669"/>
        <v>0</v>
      </c>
      <c r="AN1676" s="2">
        <f t="shared" si="670"/>
        <v>0</v>
      </c>
      <c r="AP1676" t="s">
        <v>1839</v>
      </c>
      <c r="AQ1676" t="s">
        <v>1489</v>
      </c>
      <c r="AT1676" s="104">
        <v>44</v>
      </c>
      <c r="AU1676" s="102">
        <v>9</v>
      </c>
      <c r="AV1676" s="108">
        <f>AT1676*1000+AU1676</f>
        <v>44009</v>
      </c>
      <c r="AX1676" s="7" t="s">
        <v>538</v>
      </c>
    </row>
    <row r="1677" spans="1:50" collapsed="1">
      <c r="A1677" t="s">
        <v>1488</v>
      </c>
      <c r="B1677" t="s">
        <v>1842</v>
      </c>
      <c r="C1677" s="1">
        <f t="shared" si="664"/>
        <v>332056</v>
      </c>
      <c r="D1677" s="7">
        <f>RANK(N1677,(N1677:P1677,Q1677:AE1677))</f>
        <v>2</v>
      </c>
      <c r="E1677" s="7">
        <f>RANK(O1677,(N1677:P1677,Q1677:AE1677))</f>
        <v>1</v>
      </c>
      <c r="F1677" s="7">
        <f>IF(P1677&gt;0,RANK(P1677,(N1677:P1677,Q1677:AE1677)),0)</f>
        <v>0</v>
      </c>
      <c r="G1677" s="1">
        <f t="shared" si="665"/>
        <v>31598</v>
      </c>
      <c r="H1677" s="2">
        <f t="shared" si="652"/>
        <v>9.5158647938901872E-2</v>
      </c>
      <c r="I1677" s="2"/>
      <c r="J1677" s="2">
        <f t="shared" si="666"/>
        <v>0.45242067603054908</v>
      </c>
      <c r="K1677" s="2">
        <f t="shared" si="666"/>
        <v>0.54757932396945097</v>
      </c>
      <c r="L1677" s="2">
        <f t="shared" si="666"/>
        <v>0</v>
      </c>
      <c r="M1677" s="2">
        <f t="shared" si="667"/>
        <v>-1.1102230246251565E-16</v>
      </c>
      <c r="N1677" s="1">
        <f>SUM(N1672:N1676)</f>
        <v>150229</v>
      </c>
      <c r="O1677" s="1">
        <f>SUM(O1672:O1676)</f>
        <v>181827</v>
      </c>
      <c r="AG1677" s="7">
        <f>IF(Q1677&gt;0,RANK(Q1677,(N1677:P1677,Q1677:AE1677)),0)</f>
        <v>0</v>
      </c>
      <c r="AH1677" s="7">
        <f>IF(R1677&gt;0,RANK(R1677,(N1677:P1677,Q1677:AE1677)),0)</f>
        <v>0</v>
      </c>
      <c r="AI1677" s="7">
        <f>IF(T1677&gt;0,RANK(T1677,(N1677:P1677,Q1677:AE1677)),0)</f>
        <v>0</v>
      </c>
      <c r="AJ1677" s="7">
        <f>IF(S1677&gt;0,RANK(S1677,(N1677:P1677,Q1677:AE1677)),0)</f>
        <v>0</v>
      </c>
      <c r="AK1677" s="2">
        <f t="shared" si="668"/>
        <v>0</v>
      </c>
      <c r="AL1677" s="2">
        <f t="shared" si="668"/>
        <v>0</v>
      </c>
      <c r="AM1677" s="2">
        <f t="shared" si="669"/>
        <v>0</v>
      </c>
      <c r="AN1677" s="2">
        <f t="shared" si="670"/>
        <v>0</v>
      </c>
      <c r="AP1677" t="s">
        <v>1488</v>
      </c>
      <c r="AQ1677" t="s">
        <v>1842</v>
      </c>
      <c r="AT1677" s="104">
        <v>44</v>
      </c>
      <c r="AU1677" s="102"/>
      <c r="AV1677" s="104">
        <v>44</v>
      </c>
      <c r="AX1677" s="7" t="s">
        <v>831</v>
      </c>
    </row>
    <row r="1678" spans="1:50">
      <c r="C1678" s="1"/>
      <c r="E1678" s="7"/>
      <c r="F1678" s="7"/>
      <c r="I1678" s="2"/>
      <c r="AG1678" s="7"/>
      <c r="AH1678" s="7"/>
      <c r="AI1678" s="7"/>
      <c r="AJ1678" s="7"/>
      <c r="AT1678" s="104"/>
      <c r="AU1678" s="102"/>
    </row>
    <row r="1679" spans="1:50" hidden="1" outlineLevel="1">
      <c r="A1679" t="s">
        <v>458</v>
      </c>
      <c r="B1679" t="s">
        <v>810</v>
      </c>
      <c r="C1679" s="1">
        <f t="shared" ref="C1679:C1725" si="671">SUM(N1679:AE1679)</f>
        <v>7599</v>
      </c>
      <c r="D1679" s="7">
        <f>RANK(N1679,(N1679:P1679,Q1679:AE1679))</f>
        <v>1</v>
      </c>
      <c r="E1679" s="7">
        <f>RANK(O1679,(N1679:P1679,Q1679:AE1679))</f>
        <v>2</v>
      </c>
      <c r="F1679" s="7">
        <f>IF(P1679&gt;0,RANK(P1679,(N1679:P1679,Q1679:AE1679)),0)</f>
        <v>0</v>
      </c>
      <c r="G1679" s="1">
        <f t="shared" ref="G1679:G1725" si="672">MAX(N1679:P1679)-LARGE(N1679:P1679,2)</f>
        <v>943</v>
      </c>
      <c r="H1679" s="2">
        <f t="shared" ref="H1679:H1725" si="673">G1679/C1679</f>
        <v>0.12409527569417028</v>
      </c>
      <c r="I1679" s="2"/>
      <c r="J1679" s="2">
        <f t="shared" ref="J1679:J1725" si="674">IF($C1679=0,"-",N1679/$C1679)</f>
        <v>0.56191604158441899</v>
      </c>
      <c r="K1679" s="2">
        <f t="shared" ref="K1679:K1725" si="675">IF($C1679=0,"-",O1679/$C1679)</f>
        <v>0.43782076589024871</v>
      </c>
      <c r="L1679" s="2">
        <f t="shared" ref="L1679:L1725" si="676">IF($C1679=0,"-",P1679/$C1679)</f>
        <v>0</v>
      </c>
      <c r="M1679" s="2">
        <f t="shared" ref="M1679:M1725" si="677">IF(C1679=0,"-",(1-J1679-K1679-L1679))</f>
        <v>2.6319252533230086E-4</v>
      </c>
      <c r="N1679" s="1">
        <v>4270</v>
      </c>
      <c r="O1679" s="1">
        <v>3327</v>
      </c>
      <c r="AA1679" s="1">
        <v>2</v>
      </c>
      <c r="AG1679" s="7">
        <f>IF(Q1679&gt;0,RANK(Q1679,(N1679:P1679,Q1679:AE1679)),0)</f>
        <v>0</v>
      </c>
      <c r="AH1679" s="7">
        <f>IF(R1679&gt;0,RANK(R1679,(N1679:P1679,Q1679:AE1679)),0)</f>
        <v>0</v>
      </c>
      <c r="AI1679" s="7">
        <f>IF(T1679&gt;0,RANK(T1679,(N1679:P1679,Q1679:AE1679)),0)</f>
        <v>0</v>
      </c>
      <c r="AJ1679" s="7">
        <f>IF(S1679&gt;0,RANK(S1679,(N1679:P1679,Q1679:AE1679)),0)</f>
        <v>0</v>
      </c>
      <c r="AK1679" s="2">
        <f t="shared" ref="AK1679:AK1725" si="678">IF($C1679=0,"-",Q1679/$C1679)</f>
        <v>0</v>
      </c>
      <c r="AL1679" s="2">
        <f t="shared" ref="AL1679:AL1725" si="679">IF($C1679=0,"-",R1679/$C1679)</f>
        <v>0</v>
      </c>
      <c r="AM1679" s="2">
        <f t="shared" ref="AM1679:AM1725" si="680">IF($C1679=0,"-",T1679/$C1679)</f>
        <v>0</v>
      </c>
      <c r="AN1679" s="2">
        <f t="shared" ref="AN1679:AN1725" si="681">IF($C1679=0,"-",S1679/$C1679)</f>
        <v>0</v>
      </c>
      <c r="AP1679" t="s">
        <v>458</v>
      </c>
      <c r="AQ1679" t="s">
        <v>810</v>
      </c>
      <c r="AT1679" s="104">
        <v>45</v>
      </c>
      <c r="AU1679" s="102">
        <v>1</v>
      </c>
      <c r="AV1679" s="108">
        <f t="shared" ref="AV1679:AV1724" si="682">AT1679*1000+AU1679</f>
        <v>45001</v>
      </c>
      <c r="AX1679" s="7" t="s">
        <v>538</v>
      </c>
    </row>
    <row r="1680" spans="1:50" hidden="1" outlineLevel="1">
      <c r="A1680" t="s">
        <v>226</v>
      </c>
      <c r="B1680" t="s">
        <v>810</v>
      </c>
      <c r="C1680" s="1">
        <f t="shared" si="671"/>
        <v>39687</v>
      </c>
      <c r="D1680" s="7">
        <f>RANK(N1680,(N1680:P1680,Q1680:AE1680))</f>
        <v>2</v>
      </c>
      <c r="E1680" s="7">
        <f>RANK(O1680,(N1680:P1680,Q1680:AE1680))</f>
        <v>1</v>
      </c>
      <c r="F1680" s="7">
        <f>IF(P1680&gt;0,RANK(P1680,(N1680:P1680,Q1680:AE1680)),0)</f>
        <v>0</v>
      </c>
      <c r="G1680" s="1">
        <f t="shared" si="672"/>
        <v>11808</v>
      </c>
      <c r="H1680" s="2">
        <f t="shared" si="673"/>
        <v>0.29752815783505931</v>
      </c>
      <c r="I1680" s="2"/>
      <c r="J1680" s="2">
        <f t="shared" si="674"/>
        <v>0.35119812533071282</v>
      </c>
      <c r="K1680" s="2">
        <f t="shared" si="675"/>
        <v>0.64872628316577219</v>
      </c>
      <c r="L1680" s="2">
        <f t="shared" si="676"/>
        <v>0</v>
      </c>
      <c r="M1680" s="2">
        <f t="shared" si="677"/>
        <v>7.5591503514993441E-5</v>
      </c>
      <c r="N1680" s="1">
        <v>13938</v>
      </c>
      <c r="O1680" s="1">
        <v>25746</v>
      </c>
      <c r="AA1680" s="1">
        <v>3</v>
      </c>
      <c r="AG1680" s="7">
        <f>IF(Q1680&gt;0,RANK(Q1680,(N1680:P1680,Q1680:AE1680)),0)</f>
        <v>0</v>
      </c>
      <c r="AH1680" s="7">
        <f>IF(R1680&gt;0,RANK(R1680,(N1680:P1680,Q1680:AE1680)),0)</f>
        <v>0</v>
      </c>
      <c r="AI1680" s="7">
        <f>IF(T1680&gt;0,RANK(T1680,(N1680:P1680,Q1680:AE1680)),0)</f>
        <v>0</v>
      </c>
      <c r="AJ1680" s="7">
        <f>IF(S1680&gt;0,RANK(S1680,(N1680:P1680,Q1680:AE1680)),0)</f>
        <v>0</v>
      </c>
      <c r="AK1680" s="2">
        <f t="shared" si="678"/>
        <v>0</v>
      </c>
      <c r="AL1680" s="2">
        <f t="shared" si="679"/>
        <v>0</v>
      </c>
      <c r="AM1680" s="2">
        <f t="shared" si="680"/>
        <v>0</v>
      </c>
      <c r="AN1680" s="2">
        <f t="shared" si="681"/>
        <v>0</v>
      </c>
      <c r="AP1680" t="s">
        <v>226</v>
      </c>
      <c r="AQ1680" t="s">
        <v>810</v>
      </c>
      <c r="AT1680" s="104">
        <v>45</v>
      </c>
      <c r="AU1680" s="102">
        <v>3</v>
      </c>
      <c r="AV1680" s="108">
        <f t="shared" si="682"/>
        <v>45003</v>
      </c>
      <c r="AX1680" s="7" t="s">
        <v>538</v>
      </c>
    </row>
    <row r="1681" spans="1:50" hidden="1" outlineLevel="1">
      <c r="A1681" t="s">
        <v>2021</v>
      </c>
      <c r="B1681" t="s">
        <v>810</v>
      </c>
      <c r="C1681" s="1">
        <f t="shared" si="671"/>
        <v>2396</v>
      </c>
      <c r="D1681" s="7">
        <f>RANK(N1681,(N1681:P1681,Q1681:AE1681))</f>
        <v>1</v>
      </c>
      <c r="E1681" s="7">
        <f>RANK(O1681,(N1681:P1681,Q1681:AE1681))</f>
        <v>2</v>
      </c>
      <c r="F1681" s="7">
        <f>IF(P1681&gt;0,RANK(P1681,(N1681:P1681,Q1681:AE1681)),0)</f>
        <v>0</v>
      </c>
      <c r="G1681" s="1">
        <f t="shared" si="672"/>
        <v>1104</v>
      </c>
      <c r="H1681" s="2">
        <f t="shared" si="673"/>
        <v>0.46076794657762937</v>
      </c>
      <c r="I1681" s="2"/>
      <c r="J1681" s="2">
        <f t="shared" si="674"/>
        <v>0.73038397328881466</v>
      </c>
      <c r="K1681" s="2">
        <f t="shared" si="675"/>
        <v>0.26961602671118529</v>
      </c>
      <c r="L1681" s="2">
        <f t="shared" si="676"/>
        <v>0</v>
      </c>
      <c r="M1681" s="2">
        <f t="shared" si="677"/>
        <v>5.5511151231257827E-17</v>
      </c>
      <c r="N1681" s="1">
        <v>1750</v>
      </c>
      <c r="O1681" s="1">
        <v>646</v>
      </c>
      <c r="AG1681" s="7">
        <f>IF(Q1681&gt;0,RANK(Q1681,(N1681:P1681,Q1681:AE1681)),0)</f>
        <v>0</v>
      </c>
      <c r="AH1681" s="7">
        <f>IF(R1681&gt;0,RANK(R1681,(N1681:P1681,Q1681:AE1681)),0)</f>
        <v>0</v>
      </c>
      <c r="AI1681" s="7">
        <f>IF(T1681&gt;0,RANK(T1681,(N1681:P1681,Q1681:AE1681)),0)</f>
        <v>0</v>
      </c>
      <c r="AJ1681" s="7">
        <f>IF(S1681&gt;0,RANK(S1681,(N1681:P1681,Q1681:AE1681)),0)</f>
        <v>0</v>
      </c>
      <c r="AK1681" s="2">
        <f t="shared" si="678"/>
        <v>0</v>
      </c>
      <c r="AL1681" s="2">
        <f t="shared" si="679"/>
        <v>0</v>
      </c>
      <c r="AM1681" s="2">
        <f t="shared" si="680"/>
        <v>0</v>
      </c>
      <c r="AN1681" s="2">
        <f t="shared" si="681"/>
        <v>0</v>
      </c>
      <c r="AP1681" t="s">
        <v>2021</v>
      </c>
      <c r="AQ1681" t="s">
        <v>810</v>
      </c>
      <c r="AT1681" s="104">
        <v>45</v>
      </c>
      <c r="AU1681" s="102">
        <v>5</v>
      </c>
      <c r="AV1681" s="108">
        <f t="shared" si="682"/>
        <v>45005</v>
      </c>
      <c r="AX1681" s="7" t="s">
        <v>538</v>
      </c>
    </row>
    <row r="1682" spans="1:50" hidden="1" outlineLevel="1">
      <c r="A1682" t="s">
        <v>609</v>
      </c>
      <c r="B1682" t="s">
        <v>810</v>
      </c>
      <c r="C1682" s="1">
        <f t="shared" si="671"/>
        <v>43838</v>
      </c>
      <c r="D1682" s="7">
        <f>RANK(N1682,(N1682:P1682,Q1682:AE1682))</f>
        <v>2</v>
      </c>
      <c r="E1682" s="7">
        <f>RANK(O1682,(N1682:P1682,Q1682:AE1682))</f>
        <v>1</v>
      </c>
      <c r="F1682" s="7">
        <f>IF(P1682&gt;0,RANK(P1682,(N1682:P1682,Q1682:AE1682)),0)</f>
        <v>0</v>
      </c>
      <c r="G1682" s="1">
        <f t="shared" si="672"/>
        <v>3340</v>
      </c>
      <c r="H1682" s="2">
        <f t="shared" si="673"/>
        <v>7.6189607190109032E-2</v>
      </c>
      <c r="I1682" s="2"/>
      <c r="J1682" s="2">
        <f t="shared" si="674"/>
        <v>0.46174551758748117</v>
      </c>
      <c r="K1682" s="2">
        <f t="shared" si="675"/>
        <v>0.5379351247775902</v>
      </c>
      <c r="L1682" s="2">
        <f t="shared" si="676"/>
        <v>0</v>
      </c>
      <c r="M1682" s="2">
        <f t="shared" si="677"/>
        <v>3.1935763492862979E-4</v>
      </c>
      <c r="N1682" s="1">
        <v>20242</v>
      </c>
      <c r="O1682" s="1">
        <v>23582</v>
      </c>
      <c r="AA1682" s="1">
        <v>14</v>
      </c>
      <c r="AG1682" s="7">
        <f>IF(Q1682&gt;0,RANK(Q1682,(N1682:P1682,Q1682:AE1682)),0)</f>
        <v>0</v>
      </c>
      <c r="AH1682" s="7">
        <f>IF(R1682&gt;0,RANK(R1682,(N1682:P1682,Q1682:AE1682)),0)</f>
        <v>0</v>
      </c>
      <c r="AI1682" s="7">
        <f>IF(T1682&gt;0,RANK(T1682,(N1682:P1682,Q1682:AE1682)),0)</f>
        <v>0</v>
      </c>
      <c r="AJ1682" s="7">
        <f>IF(S1682&gt;0,RANK(S1682,(N1682:P1682,Q1682:AE1682)),0)</f>
        <v>0</v>
      </c>
      <c r="AK1682" s="2">
        <f t="shared" si="678"/>
        <v>0</v>
      </c>
      <c r="AL1682" s="2">
        <f t="shared" si="679"/>
        <v>0</v>
      </c>
      <c r="AM1682" s="2">
        <f t="shared" si="680"/>
        <v>0</v>
      </c>
      <c r="AN1682" s="2">
        <f t="shared" si="681"/>
        <v>0</v>
      </c>
      <c r="AP1682" t="s">
        <v>609</v>
      </c>
      <c r="AQ1682" t="s">
        <v>810</v>
      </c>
      <c r="AT1682" s="104">
        <v>45</v>
      </c>
      <c r="AU1682" s="102">
        <v>7</v>
      </c>
      <c r="AV1682" s="108">
        <f t="shared" si="682"/>
        <v>45007</v>
      </c>
      <c r="AX1682" s="7" t="s">
        <v>538</v>
      </c>
    </row>
    <row r="1683" spans="1:50" hidden="1" outlineLevel="1">
      <c r="A1683" t="s">
        <v>2022</v>
      </c>
      <c r="B1683" t="s">
        <v>810</v>
      </c>
      <c r="C1683" s="1">
        <f t="shared" si="671"/>
        <v>4420</v>
      </c>
      <c r="D1683" s="7">
        <f>RANK(N1683,(N1683:P1683,Q1683:AE1683))</f>
        <v>1</v>
      </c>
      <c r="E1683" s="7">
        <f>RANK(O1683,(N1683:P1683,Q1683:AE1683))</f>
        <v>2</v>
      </c>
      <c r="F1683" s="7">
        <f>IF(P1683&gt;0,RANK(P1683,(N1683:P1683,Q1683:AE1683)),0)</f>
        <v>0</v>
      </c>
      <c r="G1683" s="1">
        <f t="shared" si="672"/>
        <v>1457</v>
      </c>
      <c r="H1683" s="2">
        <f t="shared" si="673"/>
        <v>0.32963800904977375</v>
      </c>
      <c r="I1683" s="2"/>
      <c r="J1683" s="2">
        <f t="shared" si="674"/>
        <v>0.66470588235294115</v>
      </c>
      <c r="K1683" s="2">
        <f t="shared" si="675"/>
        <v>0.3350678733031674</v>
      </c>
      <c r="L1683" s="2">
        <f t="shared" si="676"/>
        <v>0</v>
      </c>
      <c r="M1683" s="2">
        <f t="shared" si="677"/>
        <v>2.2624434389145742E-4</v>
      </c>
      <c r="N1683" s="1">
        <v>2938</v>
      </c>
      <c r="O1683" s="1">
        <v>1481</v>
      </c>
      <c r="AA1683" s="1">
        <v>1</v>
      </c>
      <c r="AG1683" s="7">
        <f>IF(Q1683&gt;0,RANK(Q1683,(N1683:P1683,Q1683:AE1683)),0)</f>
        <v>0</v>
      </c>
      <c r="AH1683" s="7">
        <f>IF(R1683&gt;0,RANK(R1683,(N1683:P1683,Q1683:AE1683)),0)</f>
        <v>0</v>
      </c>
      <c r="AI1683" s="7">
        <f>IF(T1683&gt;0,RANK(T1683,(N1683:P1683,Q1683:AE1683)),0)</f>
        <v>0</v>
      </c>
      <c r="AJ1683" s="7">
        <f>IF(S1683&gt;0,RANK(S1683,(N1683:P1683,Q1683:AE1683)),0)</f>
        <v>0</v>
      </c>
      <c r="AK1683" s="2">
        <f t="shared" si="678"/>
        <v>0</v>
      </c>
      <c r="AL1683" s="2">
        <f t="shared" si="679"/>
        <v>0</v>
      </c>
      <c r="AM1683" s="2">
        <f t="shared" si="680"/>
        <v>0</v>
      </c>
      <c r="AN1683" s="2">
        <f t="shared" si="681"/>
        <v>0</v>
      </c>
      <c r="AP1683" t="s">
        <v>2022</v>
      </c>
      <c r="AQ1683" t="s">
        <v>810</v>
      </c>
      <c r="AT1683" s="104">
        <v>45</v>
      </c>
      <c r="AU1683" s="102">
        <v>9</v>
      </c>
      <c r="AV1683" s="108">
        <f t="shared" si="682"/>
        <v>45009</v>
      </c>
      <c r="AX1683" s="7" t="s">
        <v>538</v>
      </c>
    </row>
    <row r="1684" spans="1:50" hidden="1" outlineLevel="1">
      <c r="A1684" t="s">
        <v>2153</v>
      </c>
      <c r="B1684" t="s">
        <v>810</v>
      </c>
      <c r="C1684" s="1">
        <f t="shared" si="671"/>
        <v>6085</v>
      </c>
      <c r="D1684" s="7">
        <f>RANK(N1684,(N1684:P1684,Q1684:AE1684))</f>
        <v>2</v>
      </c>
      <c r="E1684" s="7">
        <f>RANK(O1684,(N1684:P1684,Q1684:AE1684))</f>
        <v>1</v>
      </c>
      <c r="F1684" s="7">
        <f>IF(P1684&gt;0,RANK(P1684,(N1684:P1684,Q1684:AE1684)),0)</f>
        <v>0</v>
      </c>
      <c r="G1684" s="1">
        <f t="shared" si="672"/>
        <v>37</v>
      </c>
      <c r="H1684" s="2">
        <f t="shared" si="673"/>
        <v>6.0805258833196386E-3</v>
      </c>
      <c r="I1684" s="2"/>
      <c r="J1684" s="2">
        <f t="shared" si="674"/>
        <v>0.49695973705834018</v>
      </c>
      <c r="K1684" s="2">
        <f t="shared" si="675"/>
        <v>0.50304026294165982</v>
      </c>
      <c r="L1684" s="2">
        <f t="shared" si="676"/>
        <v>0</v>
      </c>
      <c r="M1684" s="2">
        <f t="shared" si="677"/>
        <v>0</v>
      </c>
      <c r="N1684" s="1">
        <v>3024</v>
      </c>
      <c r="O1684" s="1">
        <v>3061</v>
      </c>
      <c r="AG1684" s="7">
        <f>IF(Q1684&gt;0,RANK(Q1684,(N1684:P1684,Q1684:AE1684)),0)</f>
        <v>0</v>
      </c>
      <c r="AH1684" s="7">
        <f>IF(R1684&gt;0,RANK(R1684,(N1684:P1684,Q1684:AE1684)),0)</f>
        <v>0</v>
      </c>
      <c r="AI1684" s="7">
        <f>IF(T1684&gt;0,RANK(T1684,(N1684:P1684,Q1684:AE1684)),0)</f>
        <v>0</v>
      </c>
      <c r="AJ1684" s="7">
        <f>IF(S1684&gt;0,RANK(S1684,(N1684:P1684,Q1684:AE1684)),0)</f>
        <v>0</v>
      </c>
      <c r="AK1684" s="2">
        <f t="shared" si="678"/>
        <v>0</v>
      </c>
      <c r="AL1684" s="2">
        <f t="shared" si="679"/>
        <v>0</v>
      </c>
      <c r="AM1684" s="2">
        <f t="shared" si="680"/>
        <v>0</v>
      </c>
      <c r="AN1684" s="2">
        <f t="shared" si="681"/>
        <v>0</v>
      </c>
      <c r="AP1684" t="s">
        <v>2153</v>
      </c>
      <c r="AQ1684" t="s">
        <v>810</v>
      </c>
      <c r="AT1684" s="104">
        <v>45</v>
      </c>
      <c r="AU1684" s="102">
        <v>11</v>
      </c>
      <c r="AV1684" s="108">
        <f t="shared" si="682"/>
        <v>45011</v>
      </c>
      <c r="AX1684" s="7" t="s">
        <v>538</v>
      </c>
    </row>
    <row r="1685" spans="1:50" hidden="1" outlineLevel="1">
      <c r="A1685" t="s">
        <v>2154</v>
      </c>
      <c r="B1685" t="s">
        <v>810</v>
      </c>
      <c r="C1685" s="1">
        <f t="shared" si="671"/>
        <v>37569</v>
      </c>
      <c r="D1685" s="7">
        <f>RANK(N1685,(N1685:P1685,Q1685:AE1685))</f>
        <v>2</v>
      </c>
      <c r="E1685" s="7">
        <f>RANK(O1685,(N1685:P1685,Q1685:AE1685))</f>
        <v>1</v>
      </c>
      <c r="F1685" s="7">
        <f>IF(P1685&gt;0,RANK(P1685,(N1685:P1685,Q1685:AE1685)),0)</f>
        <v>0</v>
      </c>
      <c r="G1685" s="1">
        <f t="shared" si="672"/>
        <v>6783</v>
      </c>
      <c r="H1685" s="2">
        <f t="shared" si="673"/>
        <v>0.18054779206260479</v>
      </c>
      <c r="I1685" s="2"/>
      <c r="J1685" s="2">
        <f t="shared" si="674"/>
        <v>0.40940669168729538</v>
      </c>
      <c r="K1685" s="2">
        <f t="shared" si="675"/>
        <v>0.58995448374990023</v>
      </c>
      <c r="L1685" s="2">
        <f t="shared" si="676"/>
        <v>0</v>
      </c>
      <c r="M1685" s="2">
        <f t="shared" si="677"/>
        <v>6.3882456280439648E-4</v>
      </c>
      <c r="N1685" s="1">
        <v>15381</v>
      </c>
      <c r="O1685" s="1">
        <v>22164</v>
      </c>
      <c r="AA1685" s="1">
        <v>24</v>
      </c>
      <c r="AG1685" s="7">
        <f>IF(Q1685&gt;0,RANK(Q1685,(N1685:P1685,Q1685:AE1685)),0)</f>
        <v>0</v>
      </c>
      <c r="AH1685" s="7">
        <f>IF(R1685&gt;0,RANK(R1685,(N1685:P1685,Q1685:AE1685)),0)</f>
        <v>0</v>
      </c>
      <c r="AI1685" s="7">
        <f>IF(T1685&gt;0,RANK(T1685,(N1685:P1685,Q1685:AE1685)),0)</f>
        <v>0</v>
      </c>
      <c r="AJ1685" s="7">
        <f>IF(S1685&gt;0,RANK(S1685,(N1685:P1685,Q1685:AE1685)),0)</f>
        <v>0</v>
      </c>
      <c r="AK1685" s="2">
        <f t="shared" si="678"/>
        <v>0</v>
      </c>
      <c r="AL1685" s="2">
        <f t="shared" si="679"/>
        <v>0</v>
      </c>
      <c r="AM1685" s="2">
        <f t="shared" si="680"/>
        <v>0</v>
      </c>
      <c r="AN1685" s="2">
        <f t="shared" si="681"/>
        <v>0</v>
      </c>
      <c r="AP1685" t="s">
        <v>2154</v>
      </c>
      <c r="AQ1685" t="s">
        <v>810</v>
      </c>
      <c r="AT1685" s="104">
        <v>45</v>
      </c>
      <c r="AU1685" s="102">
        <v>13</v>
      </c>
      <c r="AV1685" s="108">
        <f t="shared" si="682"/>
        <v>45013</v>
      </c>
      <c r="AX1685" s="7" t="s">
        <v>538</v>
      </c>
    </row>
    <row r="1686" spans="1:50" hidden="1" outlineLevel="1">
      <c r="A1686" t="s">
        <v>558</v>
      </c>
      <c r="B1686" t="s">
        <v>810</v>
      </c>
      <c r="C1686" s="1">
        <f t="shared" si="671"/>
        <v>34653</v>
      </c>
      <c r="D1686" s="7">
        <f>RANK(N1686,(N1686:P1686,Q1686:AE1686))</f>
        <v>2</v>
      </c>
      <c r="E1686" s="7">
        <f>RANK(O1686,(N1686:P1686,Q1686:AE1686))</f>
        <v>1</v>
      </c>
      <c r="F1686" s="7">
        <f>IF(P1686&gt;0,RANK(P1686,(N1686:P1686,Q1686:AE1686)),0)</f>
        <v>0</v>
      </c>
      <c r="G1686" s="1">
        <f t="shared" si="672"/>
        <v>5394</v>
      </c>
      <c r="H1686" s="2">
        <f t="shared" si="673"/>
        <v>0.15565751882953857</v>
      </c>
      <c r="I1686" s="2"/>
      <c r="J1686" s="2">
        <f t="shared" si="674"/>
        <v>0.42201252416818169</v>
      </c>
      <c r="K1686" s="2">
        <f t="shared" si="675"/>
        <v>0.57767004299772029</v>
      </c>
      <c r="L1686" s="2">
        <f t="shared" si="676"/>
        <v>0</v>
      </c>
      <c r="M1686" s="2">
        <f t="shared" si="677"/>
        <v>3.1743283409801926E-4</v>
      </c>
      <c r="N1686" s="1">
        <v>14624</v>
      </c>
      <c r="O1686" s="1">
        <v>20018</v>
      </c>
      <c r="AA1686" s="1">
        <v>11</v>
      </c>
      <c r="AG1686" s="7">
        <f>IF(Q1686&gt;0,RANK(Q1686,(N1686:P1686,Q1686:AE1686)),0)</f>
        <v>0</v>
      </c>
      <c r="AH1686" s="7">
        <f>IF(R1686&gt;0,RANK(R1686,(N1686:P1686,Q1686:AE1686)),0)</f>
        <v>0</v>
      </c>
      <c r="AI1686" s="7">
        <f>IF(T1686&gt;0,RANK(T1686,(N1686:P1686,Q1686:AE1686)),0)</f>
        <v>0</v>
      </c>
      <c r="AJ1686" s="7">
        <f>IF(S1686&gt;0,RANK(S1686,(N1686:P1686,Q1686:AE1686)),0)</f>
        <v>0</v>
      </c>
      <c r="AK1686" s="2">
        <f t="shared" si="678"/>
        <v>0</v>
      </c>
      <c r="AL1686" s="2">
        <f t="shared" si="679"/>
        <v>0</v>
      </c>
      <c r="AM1686" s="2">
        <f t="shared" si="680"/>
        <v>0</v>
      </c>
      <c r="AN1686" s="2">
        <f t="shared" si="681"/>
        <v>0</v>
      </c>
      <c r="AP1686" t="s">
        <v>558</v>
      </c>
      <c r="AQ1686" t="s">
        <v>810</v>
      </c>
      <c r="AT1686" s="104">
        <v>45</v>
      </c>
      <c r="AU1686" s="102">
        <v>15</v>
      </c>
      <c r="AV1686" s="108">
        <f t="shared" si="682"/>
        <v>45015</v>
      </c>
      <c r="AX1686" s="7" t="s">
        <v>538</v>
      </c>
    </row>
    <row r="1687" spans="1:50" hidden="1" outlineLevel="1">
      <c r="A1687" t="s">
        <v>481</v>
      </c>
      <c r="B1687" t="s">
        <v>810</v>
      </c>
      <c r="C1687" s="1">
        <f t="shared" si="671"/>
        <v>5382</v>
      </c>
      <c r="D1687" s="7">
        <f>RANK(N1687,(N1687:P1687,Q1687:AE1687))</f>
        <v>1</v>
      </c>
      <c r="E1687" s="7">
        <f>RANK(O1687,(N1687:P1687,Q1687:AE1687))</f>
        <v>2</v>
      </c>
      <c r="F1687" s="7">
        <f>IF(P1687&gt;0,RANK(P1687,(N1687:P1687,Q1687:AE1687)),0)</f>
        <v>0</v>
      </c>
      <c r="G1687" s="1">
        <f t="shared" si="672"/>
        <v>390</v>
      </c>
      <c r="H1687" s="2">
        <f t="shared" si="673"/>
        <v>7.2463768115942032E-2</v>
      </c>
      <c r="I1687" s="2"/>
      <c r="J1687" s="2">
        <f t="shared" si="674"/>
        <v>0.53586027499070976</v>
      </c>
      <c r="K1687" s="2">
        <f t="shared" si="675"/>
        <v>0.46339650687476774</v>
      </c>
      <c r="L1687" s="2">
        <f t="shared" si="676"/>
        <v>0</v>
      </c>
      <c r="M1687" s="2">
        <f t="shared" si="677"/>
        <v>7.4321813452249419E-4</v>
      </c>
      <c r="N1687" s="1">
        <v>2884</v>
      </c>
      <c r="O1687" s="1">
        <v>2494</v>
      </c>
      <c r="AA1687" s="1">
        <v>4</v>
      </c>
      <c r="AG1687" s="7">
        <f>IF(Q1687&gt;0,RANK(Q1687,(N1687:P1687,Q1687:AE1687)),0)</f>
        <v>0</v>
      </c>
      <c r="AH1687" s="7">
        <f>IF(R1687&gt;0,RANK(R1687,(N1687:P1687,Q1687:AE1687)),0)</f>
        <v>0</v>
      </c>
      <c r="AI1687" s="7">
        <f>IF(T1687&gt;0,RANK(T1687,(N1687:P1687,Q1687:AE1687)),0)</f>
        <v>0</v>
      </c>
      <c r="AJ1687" s="7">
        <f>IF(S1687&gt;0,RANK(S1687,(N1687:P1687,Q1687:AE1687)),0)</f>
        <v>0</v>
      </c>
      <c r="AK1687" s="2">
        <f t="shared" si="678"/>
        <v>0</v>
      </c>
      <c r="AL1687" s="2">
        <f t="shared" si="679"/>
        <v>0</v>
      </c>
      <c r="AM1687" s="2">
        <f t="shared" si="680"/>
        <v>0</v>
      </c>
      <c r="AN1687" s="2">
        <f t="shared" si="681"/>
        <v>0</v>
      </c>
      <c r="AP1687" t="s">
        <v>481</v>
      </c>
      <c r="AQ1687" t="s">
        <v>810</v>
      </c>
      <c r="AT1687" s="104">
        <v>45</v>
      </c>
      <c r="AU1687" s="102">
        <v>17</v>
      </c>
      <c r="AV1687" s="108">
        <f t="shared" si="682"/>
        <v>45017</v>
      </c>
      <c r="AX1687" s="7" t="s">
        <v>538</v>
      </c>
    </row>
    <row r="1688" spans="1:50" hidden="1" outlineLevel="1">
      <c r="A1688" t="s">
        <v>449</v>
      </c>
      <c r="B1688" t="s">
        <v>810</v>
      </c>
      <c r="C1688" s="1">
        <f t="shared" si="671"/>
        <v>93300</v>
      </c>
      <c r="D1688" s="7">
        <f>RANK(N1688,(N1688:P1688,Q1688:AE1688))</f>
        <v>2</v>
      </c>
      <c r="E1688" s="7">
        <f>RANK(O1688,(N1688:P1688,Q1688:AE1688))</f>
        <v>1</v>
      </c>
      <c r="F1688" s="7">
        <f>IF(P1688&gt;0,RANK(P1688,(N1688:P1688,Q1688:AE1688)),0)</f>
        <v>0</v>
      </c>
      <c r="G1688" s="1">
        <f t="shared" si="672"/>
        <v>10565</v>
      </c>
      <c r="H1688" s="2">
        <f t="shared" si="673"/>
        <v>0.1132368703108253</v>
      </c>
      <c r="I1688" s="2"/>
      <c r="J1688" s="2">
        <f t="shared" si="674"/>
        <v>0.44321543408360131</v>
      </c>
      <c r="K1688" s="2">
        <f t="shared" si="675"/>
        <v>0.55645230439442661</v>
      </c>
      <c r="L1688" s="2">
        <f t="shared" si="676"/>
        <v>0</v>
      </c>
      <c r="M1688" s="2">
        <f t="shared" si="677"/>
        <v>3.3226152197207703E-4</v>
      </c>
      <c r="N1688" s="1">
        <v>41352</v>
      </c>
      <c r="O1688" s="1">
        <v>51917</v>
      </c>
      <c r="AA1688" s="1">
        <v>31</v>
      </c>
      <c r="AG1688" s="7">
        <f>IF(Q1688&gt;0,RANK(Q1688,(N1688:P1688,Q1688:AE1688)),0)</f>
        <v>0</v>
      </c>
      <c r="AH1688" s="7">
        <f>IF(R1688&gt;0,RANK(R1688,(N1688:P1688,Q1688:AE1688)),0)</f>
        <v>0</v>
      </c>
      <c r="AI1688" s="7">
        <f>IF(T1688&gt;0,RANK(T1688,(N1688:P1688,Q1688:AE1688)),0)</f>
        <v>0</v>
      </c>
      <c r="AJ1688" s="7">
        <f>IF(S1688&gt;0,RANK(S1688,(N1688:P1688,Q1688:AE1688)),0)</f>
        <v>0</v>
      </c>
      <c r="AK1688" s="2">
        <f t="shared" si="678"/>
        <v>0</v>
      </c>
      <c r="AL1688" s="2">
        <f t="shared" si="679"/>
        <v>0</v>
      </c>
      <c r="AM1688" s="2">
        <f t="shared" si="680"/>
        <v>0</v>
      </c>
      <c r="AN1688" s="2">
        <f t="shared" si="681"/>
        <v>0</v>
      </c>
      <c r="AP1688" t="s">
        <v>449</v>
      </c>
      <c r="AQ1688" t="s">
        <v>810</v>
      </c>
      <c r="AT1688" s="104">
        <v>45</v>
      </c>
      <c r="AU1688" s="102">
        <v>19</v>
      </c>
      <c r="AV1688" s="108">
        <f t="shared" si="682"/>
        <v>45019</v>
      </c>
      <c r="AX1688" s="7" t="s">
        <v>538</v>
      </c>
    </row>
    <row r="1689" spans="1:50" hidden="1" outlineLevel="1">
      <c r="A1689" t="s">
        <v>1820</v>
      </c>
      <c r="B1689" t="s">
        <v>810</v>
      </c>
      <c r="C1689" s="1">
        <f t="shared" si="671"/>
        <v>12899</v>
      </c>
      <c r="D1689" s="7">
        <f>RANK(N1689,(N1689:P1689,Q1689:AE1689))</f>
        <v>2</v>
      </c>
      <c r="E1689" s="7">
        <f>RANK(O1689,(N1689:P1689,Q1689:AE1689))</f>
        <v>1</v>
      </c>
      <c r="F1689" s="7">
        <f>IF(P1689&gt;0,RANK(P1689,(N1689:P1689,Q1689:AE1689)),0)</f>
        <v>0</v>
      </c>
      <c r="G1689" s="1">
        <f t="shared" si="672"/>
        <v>351</v>
      </c>
      <c r="H1689" s="2">
        <f t="shared" si="673"/>
        <v>2.7211411737343979E-2</v>
      </c>
      <c r="I1689" s="2"/>
      <c r="J1689" s="2">
        <f t="shared" si="674"/>
        <v>0.48608419257306767</v>
      </c>
      <c r="K1689" s="2">
        <f t="shared" si="675"/>
        <v>0.51329560431041166</v>
      </c>
      <c r="L1689" s="2">
        <f t="shared" si="676"/>
        <v>0</v>
      </c>
      <c r="M1689" s="2">
        <f t="shared" si="677"/>
        <v>6.2020311652066784E-4</v>
      </c>
      <c r="N1689" s="1">
        <v>6270</v>
      </c>
      <c r="O1689" s="1">
        <v>6621</v>
      </c>
      <c r="AA1689" s="1">
        <v>8</v>
      </c>
      <c r="AG1689" s="7">
        <f>IF(Q1689&gt;0,RANK(Q1689,(N1689:P1689,Q1689:AE1689)),0)</f>
        <v>0</v>
      </c>
      <c r="AH1689" s="7">
        <f>IF(R1689&gt;0,RANK(R1689,(N1689:P1689,Q1689:AE1689)),0)</f>
        <v>0</v>
      </c>
      <c r="AI1689" s="7">
        <f>IF(T1689&gt;0,RANK(T1689,(N1689:P1689,Q1689:AE1689)),0)</f>
        <v>0</v>
      </c>
      <c r="AJ1689" s="7">
        <f>IF(S1689&gt;0,RANK(S1689,(N1689:P1689,Q1689:AE1689)),0)</f>
        <v>0</v>
      </c>
      <c r="AK1689" s="2">
        <f t="shared" si="678"/>
        <v>0</v>
      </c>
      <c r="AL1689" s="2">
        <f t="shared" si="679"/>
        <v>0</v>
      </c>
      <c r="AM1689" s="2">
        <f t="shared" si="680"/>
        <v>0</v>
      </c>
      <c r="AN1689" s="2">
        <f t="shared" si="681"/>
        <v>0</v>
      </c>
      <c r="AP1689" t="s">
        <v>1820</v>
      </c>
      <c r="AQ1689" t="s">
        <v>810</v>
      </c>
      <c r="AT1689" s="104">
        <v>45</v>
      </c>
      <c r="AU1689" s="102">
        <v>21</v>
      </c>
      <c r="AV1689" s="108">
        <f t="shared" si="682"/>
        <v>45021</v>
      </c>
      <c r="AX1689" s="7" t="s">
        <v>538</v>
      </c>
    </row>
    <row r="1690" spans="1:50" hidden="1" outlineLevel="1">
      <c r="A1690" t="s">
        <v>2429</v>
      </c>
      <c r="B1690" t="s">
        <v>810</v>
      </c>
      <c r="C1690" s="1">
        <f t="shared" si="671"/>
        <v>7955</v>
      </c>
      <c r="D1690" s="7">
        <f>RANK(N1690,(N1690:P1690,Q1690:AE1690))</f>
        <v>1</v>
      </c>
      <c r="E1690" s="7">
        <f>RANK(O1690,(N1690:P1690,Q1690:AE1690))</f>
        <v>2</v>
      </c>
      <c r="F1690" s="7">
        <f>IF(P1690&gt;0,RANK(P1690,(N1690:P1690,Q1690:AE1690)),0)</f>
        <v>0</v>
      </c>
      <c r="G1690" s="1">
        <f t="shared" si="672"/>
        <v>2020</v>
      </c>
      <c r="H1690" s="2">
        <f t="shared" si="673"/>
        <v>0.25392834695160277</v>
      </c>
      <c r="I1690" s="2"/>
      <c r="J1690" s="2">
        <f t="shared" si="674"/>
        <v>0.62639849151477056</v>
      </c>
      <c r="K1690" s="2">
        <f t="shared" si="675"/>
        <v>0.37247014456316779</v>
      </c>
      <c r="L1690" s="2">
        <f t="shared" si="676"/>
        <v>0</v>
      </c>
      <c r="M1690" s="2">
        <f t="shared" si="677"/>
        <v>1.1313639220616456E-3</v>
      </c>
      <c r="N1690" s="1">
        <v>4983</v>
      </c>
      <c r="O1690" s="1">
        <v>2963</v>
      </c>
      <c r="AA1690" s="1">
        <v>9</v>
      </c>
      <c r="AG1690" s="7">
        <f>IF(Q1690&gt;0,RANK(Q1690,(N1690:P1690,Q1690:AE1690)),0)</f>
        <v>0</v>
      </c>
      <c r="AH1690" s="7">
        <f>IF(R1690&gt;0,RANK(R1690,(N1690:P1690,Q1690:AE1690)),0)</f>
        <v>0</v>
      </c>
      <c r="AI1690" s="7">
        <f>IF(T1690&gt;0,RANK(T1690,(N1690:P1690,Q1690:AE1690)),0)</f>
        <v>0</v>
      </c>
      <c r="AJ1690" s="7">
        <f>IF(S1690&gt;0,RANK(S1690,(N1690:P1690,Q1690:AE1690)),0)</f>
        <v>0</v>
      </c>
      <c r="AK1690" s="2">
        <f t="shared" si="678"/>
        <v>0</v>
      </c>
      <c r="AL1690" s="2">
        <f t="shared" si="679"/>
        <v>0</v>
      </c>
      <c r="AM1690" s="2">
        <f t="shared" si="680"/>
        <v>0</v>
      </c>
      <c r="AN1690" s="2">
        <f t="shared" si="681"/>
        <v>0</v>
      </c>
      <c r="AP1690" t="s">
        <v>2429</v>
      </c>
      <c r="AQ1690" t="s">
        <v>810</v>
      </c>
      <c r="AT1690" s="104">
        <v>45</v>
      </c>
      <c r="AU1690" s="102">
        <v>23</v>
      </c>
      <c r="AV1690" s="108">
        <f t="shared" si="682"/>
        <v>45023</v>
      </c>
      <c r="AX1690" s="7" t="s">
        <v>538</v>
      </c>
    </row>
    <row r="1691" spans="1:50" hidden="1" outlineLevel="1">
      <c r="A1691" t="s">
        <v>157</v>
      </c>
      <c r="B1691" t="s">
        <v>810</v>
      </c>
      <c r="C1691" s="1">
        <f t="shared" si="671"/>
        <v>8971</v>
      </c>
      <c r="D1691" s="7">
        <f>RANK(N1691,(N1691:P1691,Q1691:AE1691))</f>
        <v>1</v>
      </c>
      <c r="E1691" s="7">
        <f>RANK(O1691,(N1691:P1691,Q1691:AE1691))</f>
        <v>2</v>
      </c>
      <c r="F1691" s="7">
        <f>IF(P1691&gt;0,RANK(P1691,(N1691:P1691,Q1691:AE1691)),0)</f>
        <v>0</v>
      </c>
      <c r="G1691" s="1">
        <f t="shared" si="672"/>
        <v>2073</v>
      </c>
      <c r="H1691" s="2">
        <f t="shared" si="673"/>
        <v>0.23107791773492364</v>
      </c>
      <c r="I1691" s="2"/>
      <c r="J1691" s="2">
        <f t="shared" si="674"/>
        <v>0.61553895886746179</v>
      </c>
      <c r="K1691" s="2">
        <f t="shared" si="675"/>
        <v>0.38446104113253821</v>
      </c>
      <c r="L1691" s="2">
        <f t="shared" si="676"/>
        <v>0</v>
      </c>
      <c r="M1691" s="2">
        <f t="shared" si="677"/>
        <v>0</v>
      </c>
      <c r="N1691" s="1">
        <v>5522</v>
      </c>
      <c r="O1691" s="1">
        <v>3449</v>
      </c>
      <c r="AG1691" s="7">
        <f>IF(Q1691&gt;0,RANK(Q1691,(N1691:P1691,Q1691:AE1691)),0)</f>
        <v>0</v>
      </c>
      <c r="AH1691" s="7">
        <f>IF(R1691&gt;0,RANK(R1691,(N1691:P1691,Q1691:AE1691)),0)</f>
        <v>0</v>
      </c>
      <c r="AI1691" s="7">
        <f>IF(T1691&gt;0,RANK(T1691,(N1691:P1691,Q1691:AE1691)),0)</f>
        <v>0</v>
      </c>
      <c r="AJ1691" s="7">
        <f>IF(S1691&gt;0,RANK(S1691,(N1691:P1691,Q1691:AE1691)),0)</f>
        <v>0</v>
      </c>
      <c r="AK1691" s="2">
        <f t="shared" si="678"/>
        <v>0</v>
      </c>
      <c r="AL1691" s="2">
        <f t="shared" si="679"/>
        <v>0</v>
      </c>
      <c r="AM1691" s="2">
        <f t="shared" si="680"/>
        <v>0</v>
      </c>
      <c r="AN1691" s="2">
        <f t="shared" si="681"/>
        <v>0</v>
      </c>
      <c r="AP1691" t="s">
        <v>157</v>
      </c>
      <c r="AQ1691" t="s">
        <v>810</v>
      </c>
      <c r="AT1691" s="104">
        <v>45</v>
      </c>
      <c r="AU1691" s="102">
        <v>25</v>
      </c>
      <c r="AV1691" s="108">
        <f t="shared" si="682"/>
        <v>45025</v>
      </c>
      <c r="AX1691" s="7" t="s">
        <v>538</v>
      </c>
    </row>
    <row r="1692" spans="1:50" hidden="1" outlineLevel="1">
      <c r="A1692" t="s">
        <v>664</v>
      </c>
      <c r="B1692" t="s">
        <v>810</v>
      </c>
      <c r="C1692" s="1">
        <f t="shared" si="671"/>
        <v>10641</v>
      </c>
      <c r="D1692" s="7">
        <f>RANK(N1692,(N1692:P1692,Q1692:AE1692))</f>
        <v>1</v>
      </c>
      <c r="E1692" s="7">
        <f>RANK(O1692,(N1692:P1692,Q1692:AE1692))</f>
        <v>2</v>
      </c>
      <c r="F1692" s="7">
        <f>IF(P1692&gt;0,RANK(P1692,(N1692:P1692,Q1692:AE1692)),0)</f>
        <v>0</v>
      </c>
      <c r="G1692" s="1">
        <f t="shared" si="672"/>
        <v>2611</v>
      </c>
      <c r="H1692" s="2">
        <f t="shared" si="673"/>
        <v>0.24537167559439901</v>
      </c>
      <c r="I1692" s="2"/>
      <c r="J1692" s="2">
        <f t="shared" si="674"/>
        <v>0.62268583779719955</v>
      </c>
      <c r="K1692" s="2">
        <f t="shared" si="675"/>
        <v>0.37731416220280051</v>
      </c>
      <c r="L1692" s="2">
        <f t="shared" si="676"/>
        <v>0</v>
      </c>
      <c r="M1692" s="2">
        <f t="shared" si="677"/>
        <v>-5.5511151231257827E-17</v>
      </c>
      <c r="N1692" s="1">
        <v>6626</v>
      </c>
      <c r="O1692" s="1">
        <v>4015</v>
      </c>
      <c r="AG1692" s="7">
        <f>IF(Q1692&gt;0,RANK(Q1692,(N1692:P1692,Q1692:AE1692)),0)</f>
        <v>0</v>
      </c>
      <c r="AH1692" s="7">
        <f>IF(R1692&gt;0,RANK(R1692,(N1692:P1692,Q1692:AE1692)),0)</f>
        <v>0</v>
      </c>
      <c r="AI1692" s="7">
        <f>IF(T1692&gt;0,RANK(T1692,(N1692:P1692,Q1692:AE1692)),0)</f>
        <v>0</v>
      </c>
      <c r="AJ1692" s="7">
        <f>IF(S1692&gt;0,RANK(S1692,(N1692:P1692,Q1692:AE1692)),0)</f>
        <v>0</v>
      </c>
      <c r="AK1692" s="2">
        <f t="shared" si="678"/>
        <v>0</v>
      </c>
      <c r="AL1692" s="2">
        <f t="shared" si="679"/>
        <v>0</v>
      </c>
      <c r="AM1692" s="2">
        <f t="shared" si="680"/>
        <v>0</v>
      </c>
      <c r="AN1692" s="2">
        <f t="shared" si="681"/>
        <v>0</v>
      </c>
      <c r="AP1692" t="s">
        <v>664</v>
      </c>
      <c r="AQ1692" t="s">
        <v>810</v>
      </c>
      <c r="AT1692" s="104">
        <v>45</v>
      </c>
      <c r="AU1692" s="102">
        <v>27</v>
      </c>
      <c r="AV1692" s="108">
        <f t="shared" si="682"/>
        <v>45027</v>
      </c>
      <c r="AX1692" s="7" t="s">
        <v>538</v>
      </c>
    </row>
    <row r="1693" spans="1:50" hidden="1" outlineLevel="1">
      <c r="A1693" t="s">
        <v>33</v>
      </c>
      <c r="B1693" t="s">
        <v>810</v>
      </c>
      <c r="C1693" s="1">
        <f t="shared" si="671"/>
        <v>10218</v>
      </c>
      <c r="D1693" s="7">
        <f>RANK(N1693,(N1693:P1693,Q1693:AE1693))</f>
        <v>1</v>
      </c>
      <c r="E1693" s="7">
        <f>RANK(O1693,(N1693:P1693,Q1693:AE1693))</f>
        <v>2</v>
      </c>
      <c r="F1693" s="7">
        <f>IF(P1693&gt;0,RANK(P1693,(N1693:P1693,Q1693:AE1693)),0)</f>
        <v>0</v>
      </c>
      <c r="G1693" s="1">
        <f t="shared" si="672"/>
        <v>227</v>
      </c>
      <c r="H1693" s="2">
        <f t="shared" si="673"/>
        <v>2.2215697788216873E-2</v>
      </c>
      <c r="I1693" s="2"/>
      <c r="J1693" s="2">
        <f t="shared" si="674"/>
        <v>0.51066744959874733</v>
      </c>
      <c r="K1693" s="2">
        <f t="shared" si="675"/>
        <v>0.48845175181053041</v>
      </c>
      <c r="L1693" s="2">
        <f t="shared" si="676"/>
        <v>0</v>
      </c>
      <c r="M1693" s="2">
        <f t="shared" si="677"/>
        <v>8.8079859072226485E-4</v>
      </c>
      <c r="N1693" s="1">
        <v>5218</v>
      </c>
      <c r="O1693" s="1">
        <v>4991</v>
      </c>
      <c r="AA1693" s="1">
        <v>9</v>
      </c>
      <c r="AG1693" s="7">
        <f>IF(Q1693&gt;0,RANK(Q1693,(N1693:P1693,Q1693:AE1693)),0)</f>
        <v>0</v>
      </c>
      <c r="AH1693" s="7">
        <f>IF(R1693&gt;0,RANK(R1693,(N1693:P1693,Q1693:AE1693)),0)</f>
        <v>0</v>
      </c>
      <c r="AI1693" s="7">
        <f>IF(T1693&gt;0,RANK(T1693,(N1693:P1693,Q1693:AE1693)),0)</f>
        <v>0</v>
      </c>
      <c r="AJ1693" s="7">
        <f>IF(S1693&gt;0,RANK(S1693,(N1693:P1693,Q1693:AE1693)),0)</f>
        <v>0</v>
      </c>
      <c r="AK1693" s="2">
        <f t="shared" si="678"/>
        <v>0</v>
      </c>
      <c r="AL1693" s="2">
        <f t="shared" si="679"/>
        <v>0</v>
      </c>
      <c r="AM1693" s="2">
        <f t="shared" si="680"/>
        <v>0</v>
      </c>
      <c r="AN1693" s="2">
        <f t="shared" si="681"/>
        <v>0</v>
      </c>
      <c r="AP1693" t="s">
        <v>33</v>
      </c>
      <c r="AQ1693" t="s">
        <v>810</v>
      </c>
      <c r="AT1693" s="104">
        <v>45</v>
      </c>
      <c r="AU1693" s="102">
        <v>29</v>
      </c>
      <c r="AV1693" s="108">
        <f t="shared" si="682"/>
        <v>45029</v>
      </c>
      <c r="AX1693" s="7" t="s">
        <v>538</v>
      </c>
    </row>
    <row r="1694" spans="1:50" hidden="1" outlineLevel="1">
      <c r="A1694" t="s">
        <v>117</v>
      </c>
      <c r="B1694" t="s">
        <v>810</v>
      </c>
      <c r="C1694" s="1">
        <f t="shared" si="671"/>
        <v>18146</v>
      </c>
      <c r="D1694" s="7">
        <f>RANK(N1694,(N1694:P1694,Q1694:AE1694))</f>
        <v>1</v>
      </c>
      <c r="E1694" s="7">
        <f>RANK(O1694,(N1694:P1694,Q1694:AE1694))</f>
        <v>2</v>
      </c>
      <c r="F1694" s="7">
        <f>IF(P1694&gt;0,RANK(P1694,(N1694:P1694,Q1694:AE1694)),0)</f>
        <v>0</v>
      </c>
      <c r="G1694" s="1">
        <f t="shared" si="672"/>
        <v>1121</v>
      </c>
      <c r="H1694" s="2">
        <f t="shared" si="673"/>
        <v>6.1776700099195413E-2</v>
      </c>
      <c r="I1694" s="2"/>
      <c r="J1694" s="2">
        <f t="shared" si="674"/>
        <v>0.53069547007604978</v>
      </c>
      <c r="K1694" s="2">
        <f t="shared" si="675"/>
        <v>0.46891876997685439</v>
      </c>
      <c r="L1694" s="2">
        <f t="shared" si="676"/>
        <v>0</v>
      </c>
      <c r="M1694" s="2">
        <f t="shared" si="677"/>
        <v>3.8575994709583172E-4</v>
      </c>
      <c r="N1694" s="1">
        <v>9630</v>
      </c>
      <c r="O1694" s="1">
        <v>8509</v>
      </c>
      <c r="AA1694" s="1">
        <v>7</v>
      </c>
      <c r="AG1694" s="7">
        <f>IF(Q1694&gt;0,RANK(Q1694,(N1694:P1694,Q1694:AE1694)),0)</f>
        <v>0</v>
      </c>
      <c r="AH1694" s="7">
        <f>IF(R1694&gt;0,RANK(R1694,(N1694:P1694,Q1694:AE1694)),0)</f>
        <v>0</v>
      </c>
      <c r="AI1694" s="7">
        <f>IF(T1694&gt;0,RANK(T1694,(N1694:P1694,Q1694:AE1694)),0)</f>
        <v>0</v>
      </c>
      <c r="AJ1694" s="7">
        <f>IF(S1694&gt;0,RANK(S1694,(N1694:P1694,Q1694:AE1694)),0)</f>
        <v>0</v>
      </c>
      <c r="AK1694" s="2">
        <f t="shared" si="678"/>
        <v>0</v>
      </c>
      <c r="AL1694" s="2">
        <f t="shared" si="679"/>
        <v>0</v>
      </c>
      <c r="AM1694" s="2">
        <f t="shared" si="680"/>
        <v>0</v>
      </c>
      <c r="AN1694" s="2">
        <f t="shared" si="681"/>
        <v>0</v>
      </c>
      <c r="AP1694" t="s">
        <v>117</v>
      </c>
      <c r="AQ1694" t="s">
        <v>810</v>
      </c>
      <c r="AT1694" s="104">
        <v>45</v>
      </c>
      <c r="AU1694" s="102">
        <v>31</v>
      </c>
      <c r="AV1694" s="108">
        <f t="shared" si="682"/>
        <v>45031</v>
      </c>
      <c r="AX1694" s="7" t="s">
        <v>538</v>
      </c>
    </row>
    <row r="1695" spans="1:50" hidden="1" outlineLevel="1">
      <c r="A1695" t="s">
        <v>118</v>
      </c>
      <c r="B1695" t="s">
        <v>810</v>
      </c>
      <c r="C1695" s="1">
        <f t="shared" si="671"/>
        <v>6381</v>
      </c>
      <c r="D1695" s="7">
        <f>RANK(N1695,(N1695:P1695,Q1695:AE1695))</f>
        <v>1</v>
      </c>
      <c r="E1695" s="7">
        <f>RANK(O1695,(N1695:P1695,Q1695:AE1695))</f>
        <v>2</v>
      </c>
      <c r="F1695" s="7">
        <f>IF(P1695&gt;0,RANK(P1695,(N1695:P1695,Q1695:AE1695)),0)</f>
        <v>0</v>
      </c>
      <c r="G1695" s="1">
        <f t="shared" si="672"/>
        <v>1541</v>
      </c>
      <c r="H1695" s="2">
        <f t="shared" si="673"/>
        <v>0.24149819777464349</v>
      </c>
      <c r="I1695" s="2"/>
      <c r="J1695" s="2">
        <f t="shared" si="674"/>
        <v>0.6205923836389281</v>
      </c>
      <c r="K1695" s="2">
        <f t="shared" si="675"/>
        <v>0.37909418586428462</v>
      </c>
      <c r="L1695" s="2">
        <f t="shared" si="676"/>
        <v>0</v>
      </c>
      <c r="M1695" s="2">
        <f t="shared" si="677"/>
        <v>3.1343049678728141E-4</v>
      </c>
      <c r="N1695" s="1">
        <v>3960</v>
      </c>
      <c r="O1695" s="1">
        <v>2419</v>
      </c>
      <c r="AA1695" s="1">
        <v>2</v>
      </c>
      <c r="AG1695" s="7">
        <f>IF(Q1695&gt;0,RANK(Q1695,(N1695:P1695,Q1695:AE1695)),0)</f>
        <v>0</v>
      </c>
      <c r="AH1695" s="7">
        <f>IF(R1695&gt;0,RANK(R1695,(N1695:P1695,Q1695:AE1695)),0)</f>
        <v>0</v>
      </c>
      <c r="AI1695" s="7">
        <f>IF(T1695&gt;0,RANK(T1695,(N1695:P1695,Q1695:AE1695)),0)</f>
        <v>0</v>
      </c>
      <c r="AJ1695" s="7">
        <f>IF(S1695&gt;0,RANK(S1695,(N1695:P1695,Q1695:AE1695)),0)</f>
        <v>0</v>
      </c>
      <c r="AK1695" s="2">
        <f t="shared" si="678"/>
        <v>0</v>
      </c>
      <c r="AL1695" s="2">
        <f t="shared" si="679"/>
        <v>0</v>
      </c>
      <c r="AM1695" s="2">
        <f t="shared" si="680"/>
        <v>0</v>
      </c>
      <c r="AN1695" s="2">
        <f t="shared" si="681"/>
        <v>0</v>
      </c>
      <c r="AP1695" t="s">
        <v>118</v>
      </c>
      <c r="AQ1695" t="s">
        <v>810</v>
      </c>
      <c r="AT1695" s="104">
        <v>45</v>
      </c>
      <c r="AU1695" s="102">
        <v>33</v>
      </c>
      <c r="AV1695" s="108">
        <f t="shared" si="682"/>
        <v>45033</v>
      </c>
      <c r="AX1695" s="7" t="s">
        <v>538</v>
      </c>
    </row>
    <row r="1696" spans="1:50" hidden="1" outlineLevel="1">
      <c r="A1696" t="s">
        <v>2385</v>
      </c>
      <c r="B1696" t="s">
        <v>810</v>
      </c>
      <c r="C1696" s="1">
        <f t="shared" si="671"/>
        <v>27846</v>
      </c>
      <c r="D1696" s="7">
        <f>RANK(N1696,(N1696:P1696,Q1696:AE1696))</f>
        <v>2</v>
      </c>
      <c r="E1696" s="7">
        <f>RANK(O1696,(N1696:P1696,Q1696:AE1696))</f>
        <v>1</v>
      </c>
      <c r="F1696" s="7">
        <f>IF(P1696&gt;0,RANK(P1696,(N1696:P1696,Q1696:AE1696)),0)</f>
        <v>0</v>
      </c>
      <c r="G1696" s="1">
        <f t="shared" si="672"/>
        <v>6027</v>
      </c>
      <c r="H1696" s="2">
        <f t="shared" si="673"/>
        <v>0.21644042232277527</v>
      </c>
      <c r="I1696" s="2"/>
      <c r="J1696" s="2">
        <f t="shared" si="674"/>
        <v>0.39165409753645047</v>
      </c>
      <c r="K1696" s="2">
        <f t="shared" si="675"/>
        <v>0.60809451985922569</v>
      </c>
      <c r="L1696" s="2">
        <f t="shared" si="676"/>
        <v>0</v>
      </c>
      <c r="M1696" s="2">
        <f t="shared" si="677"/>
        <v>2.5138260432389092E-4</v>
      </c>
      <c r="N1696" s="1">
        <v>10906</v>
      </c>
      <c r="O1696" s="1">
        <v>16933</v>
      </c>
      <c r="AA1696" s="1">
        <v>7</v>
      </c>
      <c r="AG1696" s="7">
        <f>IF(Q1696&gt;0,RANK(Q1696,(N1696:P1696,Q1696:AE1696)),0)</f>
        <v>0</v>
      </c>
      <c r="AH1696" s="7">
        <f>IF(R1696&gt;0,RANK(R1696,(N1696:P1696,Q1696:AE1696)),0)</f>
        <v>0</v>
      </c>
      <c r="AI1696" s="7">
        <f>IF(T1696&gt;0,RANK(T1696,(N1696:P1696,Q1696:AE1696)),0)</f>
        <v>0</v>
      </c>
      <c r="AJ1696" s="7">
        <f>IF(S1696&gt;0,RANK(S1696,(N1696:P1696,Q1696:AE1696)),0)</f>
        <v>0</v>
      </c>
      <c r="AK1696" s="2">
        <f t="shared" si="678"/>
        <v>0</v>
      </c>
      <c r="AL1696" s="2">
        <f t="shared" si="679"/>
        <v>0</v>
      </c>
      <c r="AM1696" s="2">
        <f t="shared" si="680"/>
        <v>0</v>
      </c>
      <c r="AN1696" s="2">
        <f t="shared" si="681"/>
        <v>0</v>
      </c>
      <c r="AP1696" t="s">
        <v>2385</v>
      </c>
      <c r="AQ1696" t="s">
        <v>810</v>
      </c>
      <c r="AT1696" s="104">
        <v>45</v>
      </c>
      <c r="AU1696" s="102">
        <v>35</v>
      </c>
      <c r="AV1696" s="108">
        <f t="shared" si="682"/>
        <v>45035</v>
      </c>
      <c r="AX1696" s="7" t="s">
        <v>538</v>
      </c>
    </row>
    <row r="1697" spans="1:50" hidden="1" outlineLevel="1">
      <c r="A1697" t="s">
        <v>1283</v>
      </c>
      <c r="B1697" t="s">
        <v>810</v>
      </c>
      <c r="C1697" s="1">
        <f t="shared" si="671"/>
        <v>6847</v>
      </c>
      <c r="D1697" s="7">
        <f>RANK(N1697,(N1697:P1697,Q1697:AE1697))</f>
        <v>2</v>
      </c>
      <c r="E1697" s="7">
        <f>RANK(O1697,(N1697:P1697,Q1697:AE1697))</f>
        <v>1</v>
      </c>
      <c r="F1697" s="7">
        <f>IF(P1697&gt;0,RANK(P1697,(N1697:P1697,Q1697:AE1697)),0)</f>
        <v>0</v>
      </c>
      <c r="G1697" s="1">
        <f t="shared" si="672"/>
        <v>165</v>
      </c>
      <c r="H1697" s="2">
        <f t="shared" si="673"/>
        <v>2.4098145173068498E-2</v>
      </c>
      <c r="I1697" s="2"/>
      <c r="J1697" s="2">
        <f t="shared" si="674"/>
        <v>0.48795092741346574</v>
      </c>
      <c r="K1697" s="2">
        <f t="shared" si="675"/>
        <v>0.5120490725865342</v>
      </c>
      <c r="L1697" s="2">
        <f t="shared" si="676"/>
        <v>0</v>
      </c>
      <c r="M1697" s="2">
        <f t="shared" si="677"/>
        <v>1.1102230246251565E-16</v>
      </c>
      <c r="N1697" s="1">
        <v>3341</v>
      </c>
      <c r="O1697" s="1">
        <v>3506</v>
      </c>
      <c r="AG1697" s="7">
        <f>IF(Q1697&gt;0,RANK(Q1697,(N1697:P1697,Q1697:AE1697)),0)</f>
        <v>0</v>
      </c>
      <c r="AH1697" s="7">
        <f>IF(R1697&gt;0,RANK(R1697,(N1697:P1697,Q1697:AE1697)),0)</f>
        <v>0</v>
      </c>
      <c r="AI1697" s="7">
        <f>IF(T1697&gt;0,RANK(T1697,(N1697:P1697,Q1697:AE1697)),0)</f>
        <v>0</v>
      </c>
      <c r="AJ1697" s="7">
        <f>IF(S1697&gt;0,RANK(S1697,(N1697:P1697,Q1697:AE1697)),0)</f>
        <v>0</v>
      </c>
      <c r="AK1697" s="2">
        <f t="shared" si="678"/>
        <v>0</v>
      </c>
      <c r="AL1697" s="2">
        <f t="shared" si="679"/>
        <v>0</v>
      </c>
      <c r="AM1697" s="2">
        <f t="shared" si="680"/>
        <v>0</v>
      </c>
      <c r="AN1697" s="2">
        <f t="shared" si="681"/>
        <v>0</v>
      </c>
      <c r="AP1697" t="s">
        <v>1283</v>
      </c>
      <c r="AQ1697" t="s">
        <v>810</v>
      </c>
      <c r="AT1697" s="104">
        <v>45</v>
      </c>
      <c r="AU1697" s="102">
        <v>37</v>
      </c>
      <c r="AV1697" s="108">
        <f t="shared" si="682"/>
        <v>45037</v>
      </c>
      <c r="AX1697" s="7" t="s">
        <v>538</v>
      </c>
    </row>
    <row r="1698" spans="1:50" hidden="1" outlineLevel="1">
      <c r="A1698" t="s">
        <v>2155</v>
      </c>
      <c r="B1698" t="s">
        <v>810</v>
      </c>
      <c r="C1698" s="1">
        <f t="shared" si="671"/>
        <v>7194</v>
      </c>
      <c r="D1698" s="7">
        <f>RANK(N1698,(N1698:P1698,Q1698:AE1698))</f>
        <v>1</v>
      </c>
      <c r="E1698" s="7">
        <f>RANK(O1698,(N1698:P1698,Q1698:AE1698))</f>
        <v>2</v>
      </c>
      <c r="F1698" s="7">
        <f>IF(P1698&gt;0,RANK(P1698,(N1698:P1698,Q1698:AE1698)),0)</f>
        <v>0</v>
      </c>
      <c r="G1698" s="1">
        <f t="shared" si="672"/>
        <v>2565</v>
      </c>
      <c r="H1698" s="2">
        <f t="shared" si="673"/>
        <v>0.35654712260216848</v>
      </c>
      <c r="I1698" s="2"/>
      <c r="J1698" s="2">
        <f t="shared" si="674"/>
        <v>0.67806505421184315</v>
      </c>
      <c r="K1698" s="2">
        <f t="shared" si="675"/>
        <v>0.32151793160967473</v>
      </c>
      <c r="L1698" s="2">
        <f t="shared" si="676"/>
        <v>0</v>
      </c>
      <c r="M1698" s="2">
        <f t="shared" si="677"/>
        <v>4.1701417848211131E-4</v>
      </c>
      <c r="N1698" s="1">
        <v>4878</v>
      </c>
      <c r="O1698" s="1">
        <v>2313</v>
      </c>
      <c r="AA1698" s="1">
        <v>3</v>
      </c>
      <c r="AG1698" s="7">
        <f>IF(Q1698&gt;0,RANK(Q1698,(N1698:P1698,Q1698:AE1698)),0)</f>
        <v>0</v>
      </c>
      <c r="AH1698" s="7">
        <f>IF(R1698&gt;0,RANK(R1698,(N1698:P1698,Q1698:AE1698)),0)</f>
        <v>0</v>
      </c>
      <c r="AI1698" s="7">
        <f>IF(T1698&gt;0,RANK(T1698,(N1698:P1698,Q1698:AE1698)),0)</f>
        <v>0</v>
      </c>
      <c r="AJ1698" s="7">
        <f>IF(S1698&gt;0,RANK(S1698,(N1698:P1698,Q1698:AE1698)),0)</f>
        <v>0</v>
      </c>
      <c r="AK1698" s="2">
        <f t="shared" si="678"/>
        <v>0</v>
      </c>
      <c r="AL1698" s="2">
        <f t="shared" si="679"/>
        <v>0</v>
      </c>
      <c r="AM1698" s="2">
        <f t="shared" si="680"/>
        <v>0</v>
      </c>
      <c r="AN1698" s="2">
        <f t="shared" si="681"/>
        <v>0</v>
      </c>
      <c r="AP1698" t="s">
        <v>2155</v>
      </c>
      <c r="AQ1698" t="s">
        <v>810</v>
      </c>
      <c r="AT1698" s="104">
        <v>45</v>
      </c>
      <c r="AU1698" s="102">
        <v>39</v>
      </c>
      <c r="AV1698" s="108">
        <f t="shared" si="682"/>
        <v>45039</v>
      </c>
      <c r="AX1698" s="7" t="s">
        <v>538</v>
      </c>
    </row>
    <row r="1699" spans="1:50" hidden="1" outlineLevel="1">
      <c r="A1699" t="s">
        <v>1326</v>
      </c>
      <c r="B1699" t="s">
        <v>810</v>
      </c>
      <c r="C1699" s="1">
        <f t="shared" si="671"/>
        <v>32021</v>
      </c>
      <c r="D1699" s="7">
        <f>RANK(N1699,(N1699:P1699,Q1699:AE1699))</f>
        <v>2</v>
      </c>
      <c r="E1699" s="7">
        <f>RANK(O1699,(N1699:P1699,Q1699:AE1699))</f>
        <v>1</v>
      </c>
      <c r="F1699" s="7">
        <f>IF(P1699&gt;0,RANK(P1699,(N1699:P1699,Q1699:AE1699)),0)</f>
        <v>0</v>
      </c>
      <c r="G1699" s="1">
        <f t="shared" si="672"/>
        <v>1185</v>
      </c>
      <c r="H1699" s="2">
        <f t="shared" si="673"/>
        <v>3.7006964179757032E-2</v>
      </c>
      <c r="I1699" s="2"/>
      <c r="J1699" s="2">
        <f t="shared" si="674"/>
        <v>0.48080946878610914</v>
      </c>
      <c r="K1699" s="2">
        <f t="shared" si="675"/>
        <v>0.5178164329658661</v>
      </c>
      <c r="L1699" s="2">
        <f t="shared" si="676"/>
        <v>0</v>
      </c>
      <c r="M1699" s="2">
        <f t="shared" si="677"/>
        <v>1.3740982480248132E-3</v>
      </c>
      <c r="N1699" s="1">
        <v>15396</v>
      </c>
      <c r="O1699" s="1">
        <v>16581</v>
      </c>
      <c r="R1699" s="62"/>
      <c r="AA1699" s="1">
        <v>44</v>
      </c>
      <c r="AG1699" s="7">
        <f>IF(Q1699&gt;0,RANK(Q1699,(N1699:P1699,Q1699:AE1699)),0)</f>
        <v>0</v>
      </c>
      <c r="AH1699" s="7">
        <f>IF(R1699&gt;0,RANK(R1699,(N1699:P1699,Q1699:AE1699)),0)</f>
        <v>0</v>
      </c>
      <c r="AI1699" s="7">
        <f>IF(T1699&gt;0,RANK(T1699,(N1699:P1699,Q1699:AE1699)),0)</f>
        <v>0</v>
      </c>
      <c r="AJ1699" s="7">
        <f>IF(S1699&gt;0,RANK(S1699,(N1699:P1699,Q1699:AE1699)),0)</f>
        <v>0</v>
      </c>
      <c r="AK1699" s="2">
        <f t="shared" si="678"/>
        <v>0</v>
      </c>
      <c r="AL1699" s="2">
        <f t="shared" si="679"/>
        <v>0</v>
      </c>
      <c r="AM1699" s="2">
        <f t="shared" si="680"/>
        <v>0</v>
      </c>
      <c r="AN1699" s="2">
        <f t="shared" si="681"/>
        <v>0</v>
      </c>
      <c r="AP1699" t="s">
        <v>1326</v>
      </c>
      <c r="AQ1699" t="s">
        <v>810</v>
      </c>
      <c r="AT1699" s="104">
        <v>45</v>
      </c>
      <c r="AU1699" s="102">
        <v>41</v>
      </c>
      <c r="AV1699" s="108">
        <f t="shared" si="682"/>
        <v>45041</v>
      </c>
      <c r="AX1699" s="7" t="s">
        <v>538</v>
      </c>
    </row>
    <row r="1700" spans="1:50" hidden="1" outlineLevel="1">
      <c r="A1700" t="s">
        <v>2711</v>
      </c>
      <c r="B1700" t="s">
        <v>810</v>
      </c>
      <c r="C1700" s="1">
        <f t="shared" si="671"/>
        <v>16745</v>
      </c>
      <c r="D1700" s="7">
        <f>RANK(N1700,(N1700:P1700,Q1700:AE1700))</f>
        <v>2</v>
      </c>
      <c r="E1700" s="7">
        <f>RANK(O1700,(N1700:P1700,Q1700:AE1700))</f>
        <v>1</v>
      </c>
      <c r="F1700" s="7">
        <f>IF(P1700&gt;0,RANK(P1700,(N1700:P1700,Q1700:AE1700)),0)</f>
        <v>0</v>
      </c>
      <c r="G1700" s="1">
        <f t="shared" si="672"/>
        <v>476</v>
      </c>
      <c r="H1700" s="2">
        <f t="shared" si="673"/>
        <v>2.8426395939086295E-2</v>
      </c>
      <c r="I1700" s="2"/>
      <c r="J1700" s="2">
        <f t="shared" si="674"/>
        <v>0.48551806509405793</v>
      </c>
      <c r="K1700" s="2">
        <f t="shared" si="675"/>
        <v>0.51394446103314417</v>
      </c>
      <c r="L1700" s="2">
        <f t="shared" si="676"/>
        <v>0</v>
      </c>
      <c r="M1700" s="2">
        <f t="shared" si="677"/>
        <v>5.3747387279790004E-4</v>
      </c>
      <c r="N1700" s="1">
        <v>8130</v>
      </c>
      <c r="O1700" s="1">
        <v>8606</v>
      </c>
      <c r="AA1700" s="1">
        <v>9</v>
      </c>
      <c r="AG1700" s="7">
        <f>IF(Q1700&gt;0,RANK(Q1700,(N1700:P1700,Q1700:AE1700)),0)</f>
        <v>0</v>
      </c>
      <c r="AH1700" s="7">
        <f>IF(R1700&gt;0,RANK(R1700,(N1700:P1700,Q1700:AE1700)),0)</f>
        <v>0</v>
      </c>
      <c r="AI1700" s="7">
        <f>IF(T1700&gt;0,RANK(T1700,(N1700:P1700,Q1700:AE1700)),0)</f>
        <v>0</v>
      </c>
      <c r="AJ1700" s="7">
        <f>IF(S1700&gt;0,RANK(S1700,(N1700:P1700,Q1700:AE1700)),0)</f>
        <v>0</v>
      </c>
      <c r="AK1700" s="2">
        <f t="shared" si="678"/>
        <v>0</v>
      </c>
      <c r="AL1700" s="2">
        <f t="shared" si="679"/>
        <v>0</v>
      </c>
      <c r="AM1700" s="2">
        <f t="shared" si="680"/>
        <v>0</v>
      </c>
      <c r="AN1700" s="2">
        <f t="shared" si="681"/>
        <v>0</v>
      </c>
      <c r="AP1700" t="s">
        <v>2711</v>
      </c>
      <c r="AQ1700" t="s">
        <v>810</v>
      </c>
      <c r="AT1700" s="104">
        <v>45</v>
      </c>
      <c r="AU1700" s="102">
        <v>43</v>
      </c>
      <c r="AV1700" s="108">
        <f t="shared" si="682"/>
        <v>45043</v>
      </c>
      <c r="AX1700" s="7" t="s">
        <v>538</v>
      </c>
    </row>
    <row r="1701" spans="1:50" hidden="1" outlineLevel="1">
      <c r="A1701" t="s">
        <v>1941</v>
      </c>
      <c r="B1701" t="s">
        <v>810</v>
      </c>
      <c r="C1701" s="1">
        <f t="shared" si="671"/>
        <v>110264</v>
      </c>
      <c r="D1701" s="7">
        <f>RANK(N1701,(N1701:P1701,Q1701:AE1701))</f>
        <v>2</v>
      </c>
      <c r="E1701" s="7">
        <f>RANK(O1701,(N1701:P1701,Q1701:AE1701))</f>
        <v>1</v>
      </c>
      <c r="F1701" s="7">
        <f>IF(P1701&gt;0,RANK(P1701,(N1701:P1701,Q1701:AE1701)),0)</f>
        <v>0</v>
      </c>
      <c r="G1701" s="1">
        <f t="shared" si="672"/>
        <v>27290</v>
      </c>
      <c r="H1701" s="2">
        <f t="shared" si="673"/>
        <v>0.2474969164913299</v>
      </c>
      <c r="I1701" s="2"/>
      <c r="J1701" s="2">
        <f t="shared" si="674"/>
        <v>0.3751632445766524</v>
      </c>
      <c r="K1701" s="2">
        <f t="shared" si="675"/>
        <v>0.62266016106798228</v>
      </c>
      <c r="L1701" s="2">
        <f t="shared" si="676"/>
        <v>0</v>
      </c>
      <c r="M1701" s="2">
        <f t="shared" si="677"/>
        <v>2.1765943553653244E-3</v>
      </c>
      <c r="N1701" s="1">
        <v>41367</v>
      </c>
      <c r="O1701" s="1">
        <v>68657</v>
      </c>
      <c r="AA1701" s="1">
        <v>240</v>
      </c>
      <c r="AG1701" s="7">
        <f>IF(Q1701&gt;0,RANK(Q1701,(N1701:P1701,Q1701:AE1701)),0)</f>
        <v>0</v>
      </c>
      <c r="AH1701" s="7">
        <f>IF(R1701&gt;0,RANK(R1701,(N1701:P1701,Q1701:AE1701)),0)</f>
        <v>0</v>
      </c>
      <c r="AI1701" s="7">
        <f>IF(T1701&gt;0,RANK(T1701,(N1701:P1701,Q1701:AE1701)),0)</f>
        <v>0</v>
      </c>
      <c r="AJ1701" s="7">
        <f>IF(S1701&gt;0,RANK(S1701,(N1701:P1701,Q1701:AE1701)),0)</f>
        <v>0</v>
      </c>
      <c r="AK1701" s="2">
        <f t="shared" si="678"/>
        <v>0</v>
      </c>
      <c r="AL1701" s="2">
        <f t="shared" si="679"/>
        <v>0</v>
      </c>
      <c r="AM1701" s="2">
        <f t="shared" si="680"/>
        <v>0</v>
      </c>
      <c r="AN1701" s="2">
        <f t="shared" si="681"/>
        <v>0</v>
      </c>
      <c r="AP1701" t="s">
        <v>1941</v>
      </c>
      <c r="AQ1701" t="s">
        <v>810</v>
      </c>
      <c r="AT1701" s="104">
        <v>45</v>
      </c>
      <c r="AU1701" s="102">
        <v>45</v>
      </c>
      <c r="AV1701" s="108">
        <f t="shared" si="682"/>
        <v>45045</v>
      </c>
      <c r="AX1701" s="7" t="s">
        <v>538</v>
      </c>
    </row>
    <row r="1702" spans="1:50" hidden="1" outlineLevel="1">
      <c r="A1702" t="s">
        <v>530</v>
      </c>
      <c r="B1702" t="s">
        <v>810</v>
      </c>
      <c r="C1702" s="1">
        <f t="shared" si="671"/>
        <v>16634</v>
      </c>
      <c r="D1702" s="7">
        <f>RANK(N1702,(N1702:P1702,Q1702:AE1702))</f>
        <v>2</v>
      </c>
      <c r="E1702" s="7">
        <f>RANK(O1702,(N1702:P1702,Q1702:AE1702))</f>
        <v>1</v>
      </c>
      <c r="F1702" s="7">
        <f>IF(P1702&gt;0,RANK(P1702,(N1702:P1702,Q1702:AE1702)),0)</f>
        <v>0</v>
      </c>
      <c r="G1702" s="1">
        <f t="shared" si="672"/>
        <v>1548</v>
      </c>
      <c r="H1702" s="2">
        <f t="shared" si="673"/>
        <v>9.3062402308524708E-2</v>
      </c>
      <c r="I1702" s="2"/>
      <c r="J1702" s="2">
        <f t="shared" si="674"/>
        <v>0.45238667788866177</v>
      </c>
      <c r="K1702" s="2">
        <f t="shared" si="675"/>
        <v>0.54544908019718652</v>
      </c>
      <c r="L1702" s="2">
        <f t="shared" si="676"/>
        <v>0</v>
      </c>
      <c r="M1702" s="2">
        <f t="shared" si="677"/>
        <v>2.1642419141516545E-3</v>
      </c>
      <c r="N1702" s="1">
        <v>7525</v>
      </c>
      <c r="O1702" s="1">
        <v>9073</v>
      </c>
      <c r="AA1702" s="1">
        <v>36</v>
      </c>
      <c r="AG1702" s="7">
        <f>IF(Q1702&gt;0,RANK(Q1702,(N1702:P1702,Q1702:AE1702)),0)</f>
        <v>0</v>
      </c>
      <c r="AH1702" s="7">
        <f>IF(R1702&gt;0,RANK(R1702,(N1702:P1702,Q1702:AE1702)),0)</f>
        <v>0</v>
      </c>
      <c r="AI1702" s="7">
        <f>IF(T1702&gt;0,RANK(T1702,(N1702:P1702,Q1702:AE1702)),0)</f>
        <v>0</v>
      </c>
      <c r="AJ1702" s="7">
        <f>IF(S1702&gt;0,RANK(S1702,(N1702:P1702,Q1702:AE1702)),0)</f>
        <v>0</v>
      </c>
      <c r="AK1702" s="2">
        <f t="shared" si="678"/>
        <v>0</v>
      </c>
      <c r="AL1702" s="2">
        <f t="shared" si="679"/>
        <v>0</v>
      </c>
      <c r="AM1702" s="2">
        <f t="shared" si="680"/>
        <v>0</v>
      </c>
      <c r="AN1702" s="2">
        <f t="shared" si="681"/>
        <v>0</v>
      </c>
      <c r="AP1702" t="s">
        <v>530</v>
      </c>
      <c r="AQ1702" t="s">
        <v>810</v>
      </c>
      <c r="AT1702" s="104">
        <v>45</v>
      </c>
      <c r="AU1702" s="102">
        <v>47</v>
      </c>
      <c r="AV1702" s="108">
        <f t="shared" si="682"/>
        <v>45047</v>
      </c>
      <c r="AX1702" s="7" t="s">
        <v>538</v>
      </c>
    </row>
    <row r="1703" spans="1:50" hidden="1" outlineLevel="1">
      <c r="A1703" t="s">
        <v>1812</v>
      </c>
      <c r="B1703" t="s">
        <v>810</v>
      </c>
      <c r="C1703" s="1">
        <f t="shared" si="671"/>
        <v>6538</v>
      </c>
      <c r="D1703" s="7">
        <f>RANK(N1703,(N1703:P1703,Q1703:AE1703))</f>
        <v>1</v>
      </c>
      <c r="E1703" s="7">
        <f>RANK(O1703,(N1703:P1703,Q1703:AE1703))</f>
        <v>2</v>
      </c>
      <c r="F1703" s="7">
        <f>IF(P1703&gt;0,RANK(P1703,(N1703:P1703,Q1703:AE1703)),0)</f>
        <v>0</v>
      </c>
      <c r="G1703" s="1">
        <f t="shared" si="672"/>
        <v>2766</v>
      </c>
      <c r="H1703" s="2">
        <f t="shared" si="673"/>
        <v>0.42306515754053226</v>
      </c>
      <c r="I1703" s="2"/>
      <c r="J1703" s="2">
        <f t="shared" si="674"/>
        <v>0.7115325787702661</v>
      </c>
      <c r="K1703" s="2">
        <f t="shared" si="675"/>
        <v>0.28846742122973384</v>
      </c>
      <c r="L1703" s="2">
        <f t="shared" si="676"/>
        <v>0</v>
      </c>
      <c r="M1703" s="2">
        <f t="shared" si="677"/>
        <v>5.5511151231257827E-17</v>
      </c>
      <c r="N1703" s="1">
        <v>4652</v>
      </c>
      <c r="O1703" s="1">
        <v>1886</v>
      </c>
      <c r="AG1703" s="7">
        <f>IF(Q1703&gt;0,RANK(Q1703,(N1703:P1703,Q1703:AE1703)),0)</f>
        <v>0</v>
      </c>
      <c r="AH1703" s="7">
        <f>IF(R1703&gt;0,RANK(R1703,(N1703:P1703,Q1703:AE1703)),0)</f>
        <v>0</v>
      </c>
      <c r="AI1703" s="7">
        <f>IF(T1703&gt;0,RANK(T1703,(N1703:P1703,Q1703:AE1703)),0)</f>
        <v>0</v>
      </c>
      <c r="AJ1703" s="7">
        <f>IF(S1703&gt;0,RANK(S1703,(N1703:P1703,Q1703:AE1703)),0)</f>
        <v>0</v>
      </c>
      <c r="AK1703" s="2">
        <f t="shared" si="678"/>
        <v>0</v>
      </c>
      <c r="AL1703" s="2">
        <f t="shared" si="679"/>
        <v>0</v>
      </c>
      <c r="AM1703" s="2">
        <f t="shared" si="680"/>
        <v>0</v>
      </c>
      <c r="AN1703" s="2">
        <f t="shared" si="681"/>
        <v>0</v>
      </c>
      <c r="AP1703" t="s">
        <v>1812</v>
      </c>
      <c r="AQ1703" t="s">
        <v>810</v>
      </c>
      <c r="AT1703" s="104">
        <v>45</v>
      </c>
      <c r="AU1703" s="102">
        <v>49</v>
      </c>
      <c r="AV1703" s="108">
        <f t="shared" si="682"/>
        <v>45049</v>
      </c>
      <c r="AX1703" s="7" t="s">
        <v>538</v>
      </c>
    </row>
    <row r="1704" spans="1:50" hidden="1" outlineLevel="1">
      <c r="A1704" t="s">
        <v>2046</v>
      </c>
      <c r="B1704" t="s">
        <v>810</v>
      </c>
      <c r="C1704" s="1">
        <f t="shared" si="671"/>
        <v>53509</v>
      </c>
      <c r="D1704" s="7">
        <f>RANK(N1704,(N1704:P1704,Q1704:AE1704))</f>
        <v>2</v>
      </c>
      <c r="E1704" s="7">
        <f>RANK(O1704,(N1704:P1704,Q1704:AE1704))</f>
        <v>1</v>
      </c>
      <c r="F1704" s="7">
        <f>IF(P1704&gt;0,RANK(P1704,(N1704:P1704,Q1704:AE1704)),0)</f>
        <v>0</v>
      </c>
      <c r="G1704" s="1">
        <f t="shared" si="672"/>
        <v>4452</v>
      </c>
      <c r="H1704" s="2">
        <f t="shared" si="673"/>
        <v>8.320095684838065E-2</v>
      </c>
      <c r="I1704" s="2"/>
      <c r="J1704" s="2">
        <f t="shared" si="674"/>
        <v>0.45822198134893194</v>
      </c>
      <c r="K1704" s="2">
        <f t="shared" si="675"/>
        <v>0.54142293819731258</v>
      </c>
      <c r="L1704" s="2">
        <f t="shared" si="676"/>
        <v>0</v>
      </c>
      <c r="M1704" s="2">
        <f t="shared" si="677"/>
        <v>3.5508045375554076E-4</v>
      </c>
      <c r="N1704" s="1">
        <v>24519</v>
      </c>
      <c r="O1704" s="1">
        <v>28971</v>
      </c>
      <c r="AA1704" s="1">
        <v>19</v>
      </c>
      <c r="AG1704" s="7">
        <f>IF(Q1704&gt;0,RANK(Q1704,(N1704:P1704,Q1704:AE1704)),0)</f>
        <v>0</v>
      </c>
      <c r="AH1704" s="7">
        <f>IF(R1704&gt;0,RANK(R1704,(N1704:P1704,Q1704:AE1704)),0)</f>
        <v>0</v>
      </c>
      <c r="AI1704" s="7">
        <f>IF(T1704&gt;0,RANK(T1704,(N1704:P1704,Q1704:AE1704)),0)</f>
        <v>0</v>
      </c>
      <c r="AJ1704" s="7">
        <f>IF(S1704&gt;0,RANK(S1704,(N1704:P1704,Q1704:AE1704)),0)</f>
        <v>0</v>
      </c>
      <c r="AK1704" s="2">
        <f t="shared" si="678"/>
        <v>0</v>
      </c>
      <c r="AL1704" s="2">
        <f t="shared" si="679"/>
        <v>0</v>
      </c>
      <c r="AM1704" s="2">
        <f t="shared" si="680"/>
        <v>0</v>
      </c>
      <c r="AN1704" s="2">
        <f t="shared" si="681"/>
        <v>0</v>
      </c>
      <c r="AP1704" t="s">
        <v>2046</v>
      </c>
      <c r="AQ1704" t="s">
        <v>810</v>
      </c>
      <c r="AT1704" s="104">
        <v>45</v>
      </c>
      <c r="AU1704" s="102">
        <v>51</v>
      </c>
      <c r="AV1704" s="108">
        <f t="shared" si="682"/>
        <v>45051</v>
      </c>
      <c r="AX1704" s="7" t="s">
        <v>538</v>
      </c>
    </row>
    <row r="1705" spans="1:50" hidden="1" outlineLevel="1">
      <c r="A1705" t="s">
        <v>758</v>
      </c>
      <c r="B1705" t="s">
        <v>810</v>
      </c>
      <c r="C1705" s="1">
        <f t="shared" si="671"/>
        <v>5357</v>
      </c>
      <c r="D1705" s="7">
        <f>RANK(N1705,(N1705:P1705,Q1705:AE1705))</f>
        <v>1</v>
      </c>
      <c r="E1705" s="7">
        <f>RANK(O1705,(N1705:P1705,Q1705:AE1705))</f>
        <v>2</v>
      </c>
      <c r="F1705" s="7">
        <f>IF(P1705&gt;0,RANK(P1705,(N1705:P1705,Q1705:AE1705)),0)</f>
        <v>0</v>
      </c>
      <c r="G1705" s="1">
        <f t="shared" si="672"/>
        <v>1689</v>
      </c>
      <c r="H1705" s="2">
        <f t="shared" si="673"/>
        <v>0.31528840769087174</v>
      </c>
      <c r="I1705" s="2"/>
      <c r="J1705" s="2">
        <f t="shared" si="674"/>
        <v>0.65727086055628148</v>
      </c>
      <c r="K1705" s="2">
        <f t="shared" si="675"/>
        <v>0.34198245286540974</v>
      </c>
      <c r="L1705" s="2">
        <f t="shared" si="676"/>
        <v>0</v>
      </c>
      <c r="M1705" s="2">
        <f t="shared" si="677"/>
        <v>7.4668657830878615E-4</v>
      </c>
      <c r="N1705" s="1">
        <v>3521</v>
      </c>
      <c r="O1705" s="1">
        <v>1832</v>
      </c>
      <c r="AA1705" s="1">
        <v>4</v>
      </c>
      <c r="AG1705" s="7">
        <f>IF(Q1705&gt;0,RANK(Q1705,(N1705:P1705,Q1705:AE1705)),0)</f>
        <v>0</v>
      </c>
      <c r="AH1705" s="7">
        <f>IF(R1705&gt;0,RANK(R1705,(N1705:P1705,Q1705:AE1705)),0)</f>
        <v>0</v>
      </c>
      <c r="AI1705" s="7">
        <f>IF(T1705&gt;0,RANK(T1705,(N1705:P1705,Q1705:AE1705)),0)</f>
        <v>0</v>
      </c>
      <c r="AJ1705" s="7">
        <f>IF(S1705&gt;0,RANK(S1705,(N1705:P1705,Q1705:AE1705)),0)</f>
        <v>0</v>
      </c>
      <c r="AK1705" s="2">
        <f t="shared" si="678"/>
        <v>0</v>
      </c>
      <c r="AL1705" s="2">
        <f t="shared" si="679"/>
        <v>0</v>
      </c>
      <c r="AM1705" s="2">
        <f t="shared" si="680"/>
        <v>0</v>
      </c>
      <c r="AN1705" s="2">
        <f t="shared" si="681"/>
        <v>0</v>
      </c>
      <c r="AP1705" t="s">
        <v>758</v>
      </c>
      <c r="AQ1705" t="s">
        <v>810</v>
      </c>
      <c r="AT1705" s="104">
        <v>45</v>
      </c>
      <c r="AU1705" s="102">
        <v>53</v>
      </c>
      <c r="AV1705" s="108">
        <f t="shared" si="682"/>
        <v>45053</v>
      </c>
      <c r="AX1705" s="7" t="s">
        <v>538</v>
      </c>
    </row>
    <row r="1706" spans="1:50" hidden="1" outlineLevel="1">
      <c r="A1706" t="s">
        <v>1622</v>
      </c>
      <c r="B1706" t="s">
        <v>810</v>
      </c>
      <c r="C1706" s="1">
        <f t="shared" si="671"/>
        <v>15774</v>
      </c>
      <c r="D1706" s="7">
        <f>RANK(N1706,(N1706:P1706,Q1706:AE1706))</f>
        <v>2</v>
      </c>
      <c r="E1706" s="7">
        <f>RANK(O1706,(N1706:P1706,Q1706:AE1706))</f>
        <v>1</v>
      </c>
      <c r="F1706" s="7">
        <f>IF(P1706&gt;0,RANK(P1706,(N1706:P1706,Q1706:AE1706)),0)</f>
        <v>0</v>
      </c>
      <c r="G1706" s="1">
        <f t="shared" si="672"/>
        <v>1428</v>
      </c>
      <c r="H1706" s="2">
        <f t="shared" si="673"/>
        <v>9.0528718143780912E-2</v>
      </c>
      <c r="I1706" s="2"/>
      <c r="J1706" s="2">
        <f t="shared" si="674"/>
        <v>0.45258019525801951</v>
      </c>
      <c r="K1706" s="2">
        <f t="shared" si="675"/>
        <v>0.54310891340180045</v>
      </c>
      <c r="L1706" s="2">
        <f t="shared" si="676"/>
        <v>0</v>
      </c>
      <c r="M1706" s="2">
        <f t="shared" si="677"/>
        <v>4.3108913401800342E-3</v>
      </c>
      <c r="N1706" s="1">
        <v>7139</v>
      </c>
      <c r="O1706" s="1">
        <v>8567</v>
      </c>
      <c r="AA1706" s="1">
        <v>68</v>
      </c>
      <c r="AG1706" s="7">
        <f>IF(Q1706&gt;0,RANK(Q1706,(N1706:P1706,Q1706:AE1706)),0)</f>
        <v>0</v>
      </c>
      <c r="AH1706" s="7">
        <f>IF(R1706&gt;0,RANK(R1706,(N1706:P1706,Q1706:AE1706)),0)</f>
        <v>0</v>
      </c>
      <c r="AI1706" s="7">
        <f>IF(T1706&gt;0,RANK(T1706,(N1706:P1706,Q1706:AE1706)),0)</f>
        <v>0</v>
      </c>
      <c r="AJ1706" s="7">
        <f>IF(S1706&gt;0,RANK(S1706,(N1706:P1706,Q1706:AE1706)),0)</f>
        <v>0</v>
      </c>
      <c r="AK1706" s="2">
        <f t="shared" si="678"/>
        <v>0</v>
      </c>
      <c r="AL1706" s="2">
        <f t="shared" si="679"/>
        <v>0</v>
      </c>
      <c r="AM1706" s="2">
        <f t="shared" si="680"/>
        <v>0</v>
      </c>
      <c r="AN1706" s="2">
        <f t="shared" si="681"/>
        <v>0</v>
      </c>
      <c r="AP1706" t="s">
        <v>1622</v>
      </c>
      <c r="AQ1706" t="s">
        <v>810</v>
      </c>
      <c r="AT1706" s="104">
        <v>45</v>
      </c>
      <c r="AU1706" s="102">
        <v>55</v>
      </c>
      <c r="AV1706" s="108">
        <f t="shared" si="682"/>
        <v>45055</v>
      </c>
      <c r="AX1706" s="7" t="s">
        <v>538</v>
      </c>
    </row>
    <row r="1707" spans="1:50" hidden="1" outlineLevel="1">
      <c r="A1707" t="s">
        <v>1553</v>
      </c>
      <c r="B1707" t="s">
        <v>810</v>
      </c>
      <c r="C1707" s="1">
        <f t="shared" si="671"/>
        <v>13578</v>
      </c>
      <c r="D1707" s="7">
        <f>RANK(N1707,(N1707:P1707,Q1707:AE1707))</f>
        <v>1</v>
      </c>
      <c r="E1707" s="7">
        <f>RANK(O1707,(N1707:P1707,Q1707:AE1707))</f>
        <v>2</v>
      </c>
      <c r="F1707" s="7">
        <f>IF(P1707&gt;0,RANK(P1707,(N1707:P1707,Q1707:AE1707)),0)</f>
        <v>0</v>
      </c>
      <c r="G1707" s="1">
        <f t="shared" si="672"/>
        <v>3176</v>
      </c>
      <c r="H1707" s="2">
        <f t="shared" si="673"/>
        <v>0.23390779201649728</v>
      </c>
      <c r="I1707" s="2"/>
      <c r="J1707" s="2">
        <f t="shared" si="674"/>
        <v>0.61658565326263071</v>
      </c>
      <c r="K1707" s="2">
        <f t="shared" si="675"/>
        <v>0.38267786124613345</v>
      </c>
      <c r="L1707" s="2">
        <f t="shared" si="676"/>
        <v>0</v>
      </c>
      <c r="M1707" s="2">
        <f t="shared" si="677"/>
        <v>7.3648549123583873E-4</v>
      </c>
      <c r="N1707" s="1">
        <v>8372</v>
      </c>
      <c r="O1707" s="1">
        <v>5196</v>
      </c>
      <c r="AA1707" s="1">
        <v>10</v>
      </c>
      <c r="AG1707" s="7">
        <f>IF(Q1707&gt;0,RANK(Q1707,(N1707:P1707,Q1707:AE1707)),0)</f>
        <v>0</v>
      </c>
      <c r="AH1707" s="7">
        <f>IF(R1707&gt;0,RANK(R1707,(N1707:P1707,Q1707:AE1707)),0)</f>
        <v>0</v>
      </c>
      <c r="AI1707" s="7">
        <f>IF(T1707&gt;0,RANK(T1707,(N1707:P1707,Q1707:AE1707)),0)</f>
        <v>0</v>
      </c>
      <c r="AJ1707" s="7">
        <f>IF(S1707&gt;0,RANK(S1707,(N1707:P1707,Q1707:AE1707)),0)</f>
        <v>0</v>
      </c>
      <c r="AK1707" s="2">
        <f t="shared" si="678"/>
        <v>0</v>
      </c>
      <c r="AL1707" s="2">
        <f t="shared" si="679"/>
        <v>0</v>
      </c>
      <c r="AM1707" s="2">
        <f t="shared" si="680"/>
        <v>0</v>
      </c>
      <c r="AN1707" s="2">
        <f t="shared" si="681"/>
        <v>0</v>
      </c>
      <c r="AP1707" t="s">
        <v>1553</v>
      </c>
      <c r="AQ1707" t="s">
        <v>810</v>
      </c>
      <c r="AT1707" s="104">
        <v>45</v>
      </c>
      <c r="AU1707" s="102">
        <v>57</v>
      </c>
      <c r="AV1707" s="108">
        <f t="shared" si="682"/>
        <v>45057</v>
      </c>
      <c r="AX1707" s="7" t="s">
        <v>538</v>
      </c>
    </row>
    <row r="1708" spans="1:50" hidden="1" outlineLevel="1">
      <c r="A1708" t="s">
        <v>2494</v>
      </c>
      <c r="B1708" t="s">
        <v>810</v>
      </c>
      <c r="C1708" s="1">
        <f t="shared" si="671"/>
        <v>17953</v>
      </c>
      <c r="D1708" s="7">
        <f>RANK(N1708,(N1708:P1708,Q1708:AE1708))</f>
        <v>2</v>
      </c>
      <c r="E1708" s="7">
        <f>RANK(O1708,(N1708:P1708,Q1708:AE1708))</f>
        <v>1</v>
      </c>
      <c r="F1708" s="7">
        <f>IF(P1708&gt;0,RANK(P1708,(N1708:P1708,Q1708:AE1708)),0)</f>
        <v>0</v>
      </c>
      <c r="G1708" s="1">
        <f t="shared" si="672"/>
        <v>264</v>
      </c>
      <c r="H1708" s="2">
        <f t="shared" si="673"/>
        <v>1.4705063220631649E-2</v>
      </c>
      <c r="I1708" s="2"/>
      <c r="J1708" s="2">
        <f t="shared" si="674"/>
        <v>0.4911713919679162</v>
      </c>
      <c r="K1708" s="2">
        <f t="shared" si="675"/>
        <v>0.50587645518854785</v>
      </c>
      <c r="L1708" s="2">
        <f t="shared" si="676"/>
        <v>0</v>
      </c>
      <c r="M1708" s="2">
        <f t="shared" si="677"/>
        <v>2.9521528435360045E-3</v>
      </c>
      <c r="N1708" s="1">
        <v>8818</v>
      </c>
      <c r="O1708" s="1">
        <v>9082</v>
      </c>
      <c r="AA1708" s="1">
        <v>53</v>
      </c>
      <c r="AG1708" s="7">
        <f>IF(Q1708&gt;0,RANK(Q1708,(N1708:P1708,Q1708:AE1708)),0)</f>
        <v>0</v>
      </c>
      <c r="AH1708" s="7">
        <f>IF(R1708&gt;0,RANK(R1708,(N1708:P1708,Q1708:AE1708)),0)</f>
        <v>0</v>
      </c>
      <c r="AI1708" s="7">
        <f>IF(T1708&gt;0,RANK(T1708,(N1708:P1708,Q1708:AE1708)),0)</f>
        <v>0</v>
      </c>
      <c r="AJ1708" s="7">
        <f>IF(S1708&gt;0,RANK(S1708,(N1708:P1708,Q1708:AE1708)),0)</f>
        <v>0</v>
      </c>
      <c r="AK1708" s="2">
        <f t="shared" si="678"/>
        <v>0</v>
      </c>
      <c r="AL1708" s="2">
        <f t="shared" si="679"/>
        <v>0</v>
      </c>
      <c r="AM1708" s="2">
        <f t="shared" si="680"/>
        <v>0</v>
      </c>
      <c r="AN1708" s="2">
        <f t="shared" si="681"/>
        <v>0</v>
      </c>
      <c r="AP1708" t="s">
        <v>2494</v>
      </c>
      <c r="AQ1708" t="s">
        <v>810</v>
      </c>
      <c r="AT1708" s="104">
        <v>45</v>
      </c>
      <c r="AU1708" s="102">
        <v>59</v>
      </c>
      <c r="AV1708" s="108">
        <f t="shared" si="682"/>
        <v>45059</v>
      </c>
      <c r="AX1708" s="7" t="s">
        <v>538</v>
      </c>
    </row>
    <row r="1709" spans="1:50" hidden="1" outlineLevel="1">
      <c r="A1709" t="s">
        <v>1009</v>
      </c>
      <c r="B1709" t="s">
        <v>810</v>
      </c>
      <c r="C1709" s="1">
        <f t="shared" si="671"/>
        <v>6041</v>
      </c>
      <c r="D1709" s="7">
        <f>RANK(N1709,(N1709:P1709,Q1709:AE1709))</f>
        <v>1</v>
      </c>
      <c r="E1709" s="7">
        <f>RANK(O1709,(N1709:P1709,Q1709:AE1709))</f>
        <v>2</v>
      </c>
      <c r="F1709" s="7">
        <f>IF(P1709&gt;0,RANK(P1709,(N1709:P1709,Q1709:AE1709)),0)</f>
        <v>0</v>
      </c>
      <c r="G1709" s="1">
        <f t="shared" si="672"/>
        <v>2025</v>
      </c>
      <c r="H1709" s="2">
        <f t="shared" si="673"/>
        <v>0.3352094024168184</v>
      </c>
      <c r="I1709" s="2"/>
      <c r="J1709" s="2">
        <f t="shared" si="674"/>
        <v>0.6676047012084092</v>
      </c>
      <c r="K1709" s="2">
        <f t="shared" si="675"/>
        <v>0.3323952987915908</v>
      </c>
      <c r="L1709" s="2">
        <f t="shared" si="676"/>
        <v>0</v>
      </c>
      <c r="M1709" s="2">
        <f t="shared" si="677"/>
        <v>0</v>
      </c>
      <c r="N1709" s="1">
        <v>4033</v>
      </c>
      <c r="O1709" s="1">
        <v>2008</v>
      </c>
      <c r="AG1709" s="7">
        <f>IF(Q1709&gt;0,RANK(Q1709,(N1709:P1709,Q1709:AE1709)),0)</f>
        <v>0</v>
      </c>
      <c r="AH1709" s="7">
        <f>IF(R1709&gt;0,RANK(R1709,(N1709:P1709,Q1709:AE1709)),0)</f>
        <v>0</v>
      </c>
      <c r="AI1709" s="7">
        <f>IF(T1709&gt;0,RANK(T1709,(N1709:P1709,Q1709:AE1709)),0)</f>
        <v>0</v>
      </c>
      <c r="AJ1709" s="7">
        <f>IF(S1709&gt;0,RANK(S1709,(N1709:P1709,Q1709:AE1709)),0)</f>
        <v>0</v>
      </c>
      <c r="AK1709" s="2">
        <f t="shared" si="678"/>
        <v>0</v>
      </c>
      <c r="AL1709" s="2">
        <f t="shared" si="679"/>
        <v>0</v>
      </c>
      <c r="AM1709" s="2">
        <f t="shared" si="680"/>
        <v>0</v>
      </c>
      <c r="AN1709" s="2">
        <f t="shared" si="681"/>
        <v>0</v>
      </c>
      <c r="AP1709" t="s">
        <v>1009</v>
      </c>
      <c r="AQ1709" t="s">
        <v>810</v>
      </c>
      <c r="AT1709" s="104">
        <v>45</v>
      </c>
      <c r="AU1709" s="102">
        <v>61</v>
      </c>
      <c r="AV1709" s="108">
        <f t="shared" si="682"/>
        <v>45061</v>
      </c>
      <c r="AX1709" s="7" t="s">
        <v>538</v>
      </c>
    </row>
    <row r="1710" spans="1:50" hidden="1" outlineLevel="1">
      <c r="A1710" t="s">
        <v>1937</v>
      </c>
      <c r="B1710" t="s">
        <v>810</v>
      </c>
      <c r="C1710" s="1">
        <f t="shared" si="671"/>
        <v>69554</v>
      </c>
      <c r="D1710" s="7">
        <f>RANK(N1710,(N1710:P1710,Q1710:AE1710))</f>
        <v>2</v>
      </c>
      <c r="E1710" s="7">
        <f>RANK(O1710,(N1710:P1710,Q1710:AE1710))</f>
        <v>1</v>
      </c>
      <c r="F1710" s="7">
        <f>IF(P1710&gt;0,RANK(P1710,(N1710:P1710,Q1710:AE1710)),0)</f>
        <v>0</v>
      </c>
      <c r="G1710" s="1">
        <f t="shared" si="672"/>
        <v>22171</v>
      </c>
      <c r="H1710" s="2">
        <f t="shared" si="673"/>
        <v>0.31875952497340199</v>
      </c>
      <c r="I1710" s="2"/>
      <c r="J1710" s="2">
        <f t="shared" si="674"/>
        <v>0.34022486125887802</v>
      </c>
      <c r="K1710" s="2">
        <f t="shared" si="675"/>
        <v>0.65898438623227995</v>
      </c>
      <c r="L1710" s="2">
        <f t="shared" si="676"/>
        <v>0</v>
      </c>
      <c r="M1710" s="2">
        <f t="shared" si="677"/>
        <v>7.9075250884197423E-4</v>
      </c>
      <c r="N1710" s="1">
        <v>23664</v>
      </c>
      <c r="O1710" s="1">
        <v>45835</v>
      </c>
      <c r="AA1710" s="1">
        <v>55</v>
      </c>
      <c r="AG1710" s="7">
        <f>IF(Q1710&gt;0,RANK(Q1710,(N1710:P1710,Q1710:AE1710)),0)</f>
        <v>0</v>
      </c>
      <c r="AH1710" s="7">
        <f>IF(R1710&gt;0,RANK(R1710,(N1710:P1710,Q1710:AE1710)),0)</f>
        <v>0</v>
      </c>
      <c r="AI1710" s="7">
        <f>IF(T1710&gt;0,RANK(T1710,(N1710:P1710,Q1710:AE1710)),0)</f>
        <v>0</v>
      </c>
      <c r="AJ1710" s="7">
        <f>IF(S1710&gt;0,RANK(S1710,(N1710:P1710,Q1710:AE1710)),0)</f>
        <v>0</v>
      </c>
      <c r="AK1710" s="2">
        <f t="shared" si="678"/>
        <v>0</v>
      </c>
      <c r="AL1710" s="2">
        <f t="shared" si="679"/>
        <v>0</v>
      </c>
      <c r="AM1710" s="2">
        <f t="shared" si="680"/>
        <v>0</v>
      </c>
      <c r="AN1710" s="2">
        <f t="shared" si="681"/>
        <v>0</v>
      </c>
      <c r="AP1710" t="s">
        <v>1937</v>
      </c>
      <c r="AQ1710" t="s">
        <v>810</v>
      </c>
      <c r="AT1710" s="104">
        <v>45</v>
      </c>
      <c r="AU1710" s="102">
        <v>63</v>
      </c>
      <c r="AV1710" s="108">
        <f t="shared" si="682"/>
        <v>45063</v>
      </c>
      <c r="AX1710" s="7" t="s">
        <v>538</v>
      </c>
    </row>
    <row r="1711" spans="1:50" hidden="1" outlineLevel="1">
      <c r="A1711" t="s">
        <v>2751</v>
      </c>
      <c r="B1711" t="s">
        <v>810</v>
      </c>
      <c r="C1711" s="1">
        <f t="shared" si="671"/>
        <v>3531</v>
      </c>
      <c r="D1711" s="7">
        <f>RANK(N1711,(N1711:P1711,Q1711:AE1711))</f>
        <v>1</v>
      </c>
      <c r="E1711" s="7">
        <f>RANK(O1711,(N1711:P1711,Q1711:AE1711))</f>
        <v>2</v>
      </c>
      <c r="F1711" s="7">
        <f>IF(P1711&gt;0,RANK(P1711,(N1711:P1711,Q1711:AE1711)),0)</f>
        <v>0</v>
      </c>
      <c r="G1711" s="1">
        <f t="shared" si="672"/>
        <v>237</v>
      </c>
      <c r="H1711" s="2">
        <f t="shared" si="673"/>
        <v>6.7119796091758707E-2</v>
      </c>
      <c r="I1711" s="2"/>
      <c r="J1711" s="2">
        <f t="shared" si="674"/>
        <v>0.53355989804587933</v>
      </c>
      <c r="K1711" s="2">
        <f t="shared" si="675"/>
        <v>0.46644010195412067</v>
      </c>
      <c r="L1711" s="2">
        <f t="shared" si="676"/>
        <v>0</v>
      </c>
      <c r="M1711" s="2">
        <f t="shared" si="677"/>
        <v>0</v>
      </c>
      <c r="N1711" s="1">
        <v>1884</v>
      </c>
      <c r="O1711" s="1">
        <v>1647</v>
      </c>
      <c r="AG1711" s="7">
        <f>IF(Q1711&gt;0,RANK(Q1711,(N1711:P1711,Q1711:AE1711)),0)</f>
        <v>0</v>
      </c>
      <c r="AH1711" s="7">
        <f>IF(R1711&gt;0,RANK(R1711,(N1711:P1711,Q1711:AE1711)),0)</f>
        <v>0</v>
      </c>
      <c r="AI1711" s="7">
        <f>IF(T1711&gt;0,RANK(T1711,(N1711:P1711,Q1711:AE1711)),0)</f>
        <v>0</v>
      </c>
      <c r="AJ1711" s="7">
        <f>IF(S1711&gt;0,RANK(S1711,(N1711:P1711,Q1711:AE1711)),0)</f>
        <v>0</v>
      </c>
      <c r="AK1711" s="2">
        <f t="shared" si="678"/>
        <v>0</v>
      </c>
      <c r="AL1711" s="2">
        <f t="shared" si="679"/>
        <v>0</v>
      </c>
      <c r="AM1711" s="2">
        <f t="shared" si="680"/>
        <v>0</v>
      </c>
      <c r="AN1711" s="2">
        <f t="shared" si="681"/>
        <v>0</v>
      </c>
      <c r="AP1711" t="s">
        <v>2751</v>
      </c>
      <c r="AQ1711" t="s">
        <v>810</v>
      </c>
      <c r="AT1711" s="104">
        <v>45</v>
      </c>
      <c r="AU1711" s="102">
        <v>65</v>
      </c>
      <c r="AV1711" s="108">
        <f t="shared" si="682"/>
        <v>45065</v>
      </c>
      <c r="AX1711" s="7" t="s">
        <v>538</v>
      </c>
    </row>
    <row r="1712" spans="1:50" hidden="1" outlineLevel="1">
      <c r="A1712" t="s">
        <v>1710</v>
      </c>
      <c r="B1712" t="s">
        <v>810</v>
      </c>
      <c r="C1712" s="1">
        <f t="shared" si="671"/>
        <v>9125</v>
      </c>
      <c r="D1712" s="7">
        <f>RANK(N1712,(N1712:P1712,Q1712:AE1712))</f>
        <v>1</v>
      </c>
      <c r="E1712" s="7">
        <f>RANK(O1712,(N1712:P1712,Q1712:AE1712))</f>
        <v>2</v>
      </c>
      <c r="F1712" s="7">
        <f>IF(P1712&gt;0,RANK(P1712,(N1712:P1712,Q1712:AE1712)),0)</f>
        <v>0</v>
      </c>
      <c r="G1712" s="1">
        <f t="shared" si="672"/>
        <v>3182</v>
      </c>
      <c r="H1712" s="2">
        <f t="shared" si="673"/>
        <v>0.34871232876712327</v>
      </c>
      <c r="I1712" s="2"/>
      <c r="J1712" s="2">
        <f t="shared" si="674"/>
        <v>0.6743013698630137</v>
      </c>
      <c r="K1712" s="2">
        <f t="shared" si="675"/>
        <v>0.32558904109589043</v>
      </c>
      <c r="L1712" s="2">
        <f t="shared" si="676"/>
        <v>0</v>
      </c>
      <c r="M1712" s="2">
        <f t="shared" si="677"/>
        <v>1.0958904109586998E-4</v>
      </c>
      <c r="N1712" s="1">
        <v>6153</v>
      </c>
      <c r="O1712" s="1">
        <v>2971</v>
      </c>
      <c r="AA1712" s="1">
        <v>1</v>
      </c>
      <c r="AG1712" s="7">
        <f>IF(Q1712&gt;0,RANK(Q1712,(N1712:P1712,Q1712:AE1712)),0)</f>
        <v>0</v>
      </c>
      <c r="AH1712" s="7">
        <f>IF(R1712&gt;0,RANK(R1712,(N1712:P1712,Q1712:AE1712)),0)</f>
        <v>0</v>
      </c>
      <c r="AI1712" s="7">
        <f>IF(T1712&gt;0,RANK(T1712,(N1712:P1712,Q1712:AE1712)),0)</f>
        <v>0</v>
      </c>
      <c r="AJ1712" s="7">
        <f>IF(S1712&gt;0,RANK(S1712,(N1712:P1712,Q1712:AE1712)),0)</f>
        <v>0</v>
      </c>
      <c r="AK1712" s="2">
        <f t="shared" si="678"/>
        <v>0</v>
      </c>
      <c r="AL1712" s="2">
        <f t="shared" si="679"/>
        <v>0</v>
      </c>
      <c r="AM1712" s="2">
        <f t="shared" si="680"/>
        <v>0</v>
      </c>
      <c r="AN1712" s="2">
        <f t="shared" si="681"/>
        <v>0</v>
      </c>
      <c r="AP1712" t="s">
        <v>1710</v>
      </c>
      <c r="AQ1712" t="s">
        <v>810</v>
      </c>
      <c r="AT1712" s="104">
        <v>45</v>
      </c>
      <c r="AU1712" s="102">
        <v>67</v>
      </c>
      <c r="AV1712" s="108">
        <f t="shared" si="682"/>
        <v>45067</v>
      </c>
      <c r="AX1712" s="7" t="s">
        <v>538</v>
      </c>
    </row>
    <row r="1713" spans="1:50" hidden="1" outlineLevel="1">
      <c r="A1713" t="s">
        <v>1428</v>
      </c>
      <c r="B1713" t="s">
        <v>810</v>
      </c>
      <c r="C1713" s="1">
        <f t="shared" si="671"/>
        <v>5970</v>
      </c>
      <c r="D1713" s="7">
        <f>RANK(N1713,(N1713:P1713,Q1713:AE1713))</f>
        <v>1</v>
      </c>
      <c r="E1713" s="7">
        <f>RANK(O1713,(N1713:P1713,Q1713:AE1713))</f>
        <v>2</v>
      </c>
      <c r="F1713" s="7">
        <f>IF(P1713&gt;0,RANK(P1713,(N1713:P1713,Q1713:AE1713)),0)</f>
        <v>0</v>
      </c>
      <c r="G1713" s="1">
        <f t="shared" si="672"/>
        <v>2471</v>
      </c>
      <c r="H1713" s="2">
        <f t="shared" si="673"/>
        <v>0.41390284757118928</v>
      </c>
      <c r="I1713" s="2"/>
      <c r="J1713" s="2">
        <f t="shared" si="674"/>
        <v>0.70653266331658293</v>
      </c>
      <c r="K1713" s="2">
        <f t="shared" si="675"/>
        <v>0.29262981574539365</v>
      </c>
      <c r="L1713" s="2">
        <f t="shared" si="676"/>
        <v>0</v>
      </c>
      <c r="M1713" s="2">
        <f t="shared" si="677"/>
        <v>8.3752093802341721E-4</v>
      </c>
      <c r="N1713" s="1">
        <v>4218</v>
      </c>
      <c r="O1713" s="1">
        <v>1747</v>
      </c>
      <c r="R1713" s="62"/>
      <c r="AA1713" s="1">
        <v>5</v>
      </c>
      <c r="AG1713" s="7">
        <f>IF(Q1713&gt;0,RANK(Q1713,(N1713:P1713,Q1713:AE1713)),0)</f>
        <v>0</v>
      </c>
      <c r="AH1713" s="7">
        <f>IF(R1713&gt;0,RANK(R1713,(N1713:P1713,Q1713:AE1713)),0)</f>
        <v>0</v>
      </c>
      <c r="AI1713" s="7">
        <f>IF(T1713&gt;0,RANK(T1713,(N1713:P1713,Q1713:AE1713)),0)</f>
        <v>0</v>
      </c>
      <c r="AJ1713" s="7">
        <f>IF(S1713&gt;0,RANK(S1713,(N1713:P1713,Q1713:AE1713)),0)</f>
        <v>0</v>
      </c>
      <c r="AK1713" s="2">
        <f t="shared" si="678"/>
        <v>0</v>
      </c>
      <c r="AL1713" s="2">
        <f t="shared" si="679"/>
        <v>0</v>
      </c>
      <c r="AM1713" s="2">
        <f t="shared" si="680"/>
        <v>0</v>
      </c>
      <c r="AN1713" s="2">
        <f t="shared" si="681"/>
        <v>0</v>
      </c>
      <c r="AP1713" t="s">
        <v>1428</v>
      </c>
      <c r="AQ1713" t="s">
        <v>810</v>
      </c>
      <c r="AT1713" s="104">
        <v>45</v>
      </c>
      <c r="AU1713" s="102">
        <v>69</v>
      </c>
      <c r="AV1713" s="108">
        <f t="shared" si="682"/>
        <v>45069</v>
      </c>
      <c r="AX1713" s="7" t="s">
        <v>538</v>
      </c>
    </row>
    <row r="1714" spans="1:50" hidden="1" outlineLevel="1">
      <c r="A1714" t="s">
        <v>1429</v>
      </c>
      <c r="B1714" t="s">
        <v>810</v>
      </c>
      <c r="C1714" s="1">
        <f t="shared" si="671"/>
        <v>9748</v>
      </c>
      <c r="D1714" s="7">
        <f>RANK(N1714,(N1714:P1714,Q1714:AE1714))</f>
        <v>2</v>
      </c>
      <c r="E1714" s="7">
        <f>RANK(O1714,(N1714:P1714,Q1714:AE1714))</f>
        <v>1</v>
      </c>
      <c r="F1714" s="7">
        <f>IF(P1714&gt;0,RANK(P1714,(N1714:P1714,Q1714:AE1714)),0)</f>
        <v>0</v>
      </c>
      <c r="G1714" s="1">
        <f t="shared" si="672"/>
        <v>566</v>
      </c>
      <c r="H1714" s="2">
        <f t="shared" si="673"/>
        <v>5.8063192449733278E-2</v>
      </c>
      <c r="I1714" s="2"/>
      <c r="J1714" s="2">
        <f t="shared" si="674"/>
        <v>0.46973738202708248</v>
      </c>
      <c r="K1714" s="2">
        <f t="shared" si="675"/>
        <v>0.52780057447681572</v>
      </c>
      <c r="L1714" s="2">
        <f t="shared" si="676"/>
        <v>0</v>
      </c>
      <c r="M1714" s="2">
        <f t="shared" si="677"/>
        <v>2.4620434961017956E-3</v>
      </c>
      <c r="N1714" s="1">
        <v>4579</v>
      </c>
      <c r="O1714" s="1">
        <v>5145</v>
      </c>
      <c r="AA1714" s="1">
        <v>24</v>
      </c>
      <c r="AG1714" s="7">
        <f>IF(Q1714&gt;0,RANK(Q1714,(N1714:P1714,Q1714:AE1714)),0)</f>
        <v>0</v>
      </c>
      <c r="AH1714" s="7">
        <f>IF(R1714&gt;0,RANK(R1714,(N1714:P1714,Q1714:AE1714)),0)</f>
        <v>0</v>
      </c>
      <c r="AI1714" s="7">
        <f>IF(T1714&gt;0,RANK(T1714,(N1714:P1714,Q1714:AE1714)),0)</f>
        <v>0</v>
      </c>
      <c r="AJ1714" s="7">
        <f>IF(S1714&gt;0,RANK(S1714,(N1714:P1714,Q1714:AE1714)),0)</f>
        <v>0</v>
      </c>
      <c r="AK1714" s="2">
        <f t="shared" si="678"/>
        <v>0</v>
      </c>
      <c r="AL1714" s="2">
        <f t="shared" si="679"/>
        <v>0</v>
      </c>
      <c r="AM1714" s="2">
        <f t="shared" si="680"/>
        <v>0</v>
      </c>
      <c r="AN1714" s="2">
        <f t="shared" si="681"/>
        <v>0</v>
      </c>
      <c r="AP1714" t="s">
        <v>1429</v>
      </c>
      <c r="AQ1714" t="s">
        <v>810</v>
      </c>
      <c r="AT1714" s="104">
        <v>45</v>
      </c>
      <c r="AU1714" s="102">
        <v>71</v>
      </c>
      <c r="AV1714" s="108">
        <f t="shared" si="682"/>
        <v>45071</v>
      </c>
      <c r="AX1714" s="7" t="s">
        <v>538</v>
      </c>
    </row>
    <row r="1715" spans="1:50" hidden="1" outlineLevel="1">
      <c r="A1715" t="s">
        <v>2648</v>
      </c>
      <c r="B1715" t="s">
        <v>810</v>
      </c>
      <c r="C1715" s="1">
        <f t="shared" si="671"/>
        <v>19258</v>
      </c>
      <c r="D1715" s="7">
        <f>RANK(N1715,(N1715:P1715,Q1715:AE1715))</f>
        <v>2</v>
      </c>
      <c r="E1715" s="7">
        <f>RANK(O1715,(N1715:P1715,Q1715:AE1715))</f>
        <v>1</v>
      </c>
      <c r="F1715" s="7">
        <f>IF(P1715&gt;0,RANK(P1715,(N1715:P1715,Q1715:AE1715)),0)</f>
        <v>0</v>
      </c>
      <c r="G1715" s="1">
        <f t="shared" si="672"/>
        <v>4296</v>
      </c>
      <c r="H1715" s="2">
        <f t="shared" si="673"/>
        <v>0.22307612420812131</v>
      </c>
      <c r="I1715" s="2"/>
      <c r="J1715" s="2">
        <f t="shared" si="674"/>
        <v>0.38841001142382386</v>
      </c>
      <c r="K1715" s="2">
        <f t="shared" si="675"/>
        <v>0.6114861356319452</v>
      </c>
      <c r="L1715" s="2">
        <f t="shared" si="676"/>
        <v>0</v>
      </c>
      <c r="M1715" s="2">
        <f t="shared" si="677"/>
        <v>1.0385294423098657E-4</v>
      </c>
      <c r="N1715" s="1">
        <v>7480</v>
      </c>
      <c r="O1715" s="1">
        <v>11776</v>
      </c>
      <c r="AA1715" s="1">
        <v>2</v>
      </c>
      <c r="AG1715" s="7">
        <f>IF(Q1715&gt;0,RANK(Q1715,(N1715:P1715,Q1715:AE1715)),0)</f>
        <v>0</v>
      </c>
      <c r="AH1715" s="7">
        <f>IF(R1715&gt;0,RANK(R1715,(N1715:P1715,Q1715:AE1715)),0)</f>
        <v>0</v>
      </c>
      <c r="AI1715" s="7">
        <f>IF(T1715&gt;0,RANK(T1715,(N1715:P1715,Q1715:AE1715)),0)</f>
        <v>0</v>
      </c>
      <c r="AJ1715" s="7">
        <f>IF(S1715&gt;0,RANK(S1715,(N1715:P1715,Q1715:AE1715)),0)</f>
        <v>0</v>
      </c>
      <c r="AK1715" s="2">
        <f t="shared" si="678"/>
        <v>0</v>
      </c>
      <c r="AL1715" s="2">
        <f t="shared" si="679"/>
        <v>0</v>
      </c>
      <c r="AM1715" s="2">
        <f t="shared" si="680"/>
        <v>0</v>
      </c>
      <c r="AN1715" s="2">
        <f t="shared" si="681"/>
        <v>0</v>
      </c>
      <c r="AP1715" t="s">
        <v>2648</v>
      </c>
      <c r="AQ1715" t="s">
        <v>810</v>
      </c>
      <c r="AT1715" s="104">
        <v>45</v>
      </c>
      <c r="AU1715" s="102">
        <v>73</v>
      </c>
      <c r="AV1715" s="108">
        <f t="shared" si="682"/>
        <v>45073</v>
      </c>
      <c r="AX1715" s="7" t="s">
        <v>538</v>
      </c>
    </row>
    <row r="1716" spans="1:50" hidden="1" outlineLevel="1">
      <c r="A1716" t="s">
        <v>2452</v>
      </c>
      <c r="B1716" t="s">
        <v>810</v>
      </c>
      <c r="C1716" s="1">
        <f t="shared" si="671"/>
        <v>28860</v>
      </c>
      <c r="D1716" s="7">
        <f>RANK(N1716,(N1716:P1716,Q1716:AE1716))</f>
        <v>1</v>
      </c>
      <c r="E1716" s="7">
        <f>RANK(O1716,(N1716:P1716,Q1716:AE1716))</f>
        <v>2</v>
      </c>
      <c r="F1716" s="7">
        <f>IF(P1716&gt;0,RANK(P1716,(N1716:P1716,Q1716:AE1716)),0)</f>
        <v>0</v>
      </c>
      <c r="G1716" s="1">
        <f t="shared" si="672"/>
        <v>10254</v>
      </c>
      <c r="H1716" s="2">
        <f t="shared" si="673"/>
        <v>0.35530145530145529</v>
      </c>
      <c r="I1716" s="2"/>
      <c r="J1716" s="2">
        <f t="shared" si="674"/>
        <v>0.6768537768537769</v>
      </c>
      <c r="K1716" s="2">
        <f t="shared" si="675"/>
        <v>0.32155232155232155</v>
      </c>
      <c r="L1716" s="2">
        <f t="shared" si="676"/>
        <v>0</v>
      </c>
      <c r="M1716" s="2">
        <f t="shared" si="677"/>
        <v>1.5939015939015477E-3</v>
      </c>
      <c r="N1716" s="1">
        <v>19534</v>
      </c>
      <c r="O1716" s="1">
        <v>9280</v>
      </c>
      <c r="AA1716" s="1">
        <v>46</v>
      </c>
      <c r="AG1716" s="7">
        <f>IF(Q1716&gt;0,RANK(Q1716,(N1716:P1716,Q1716:AE1716)),0)</f>
        <v>0</v>
      </c>
      <c r="AH1716" s="7">
        <f>IF(R1716&gt;0,RANK(R1716,(N1716:P1716,Q1716:AE1716)),0)</f>
        <v>0</v>
      </c>
      <c r="AI1716" s="7">
        <f>IF(T1716&gt;0,RANK(T1716,(N1716:P1716,Q1716:AE1716)),0)</f>
        <v>0</v>
      </c>
      <c r="AJ1716" s="7">
        <f>IF(S1716&gt;0,RANK(S1716,(N1716:P1716,Q1716:AE1716)),0)</f>
        <v>0</v>
      </c>
      <c r="AK1716" s="2">
        <f t="shared" si="678"/>
        <v>0</v>
      </c>
      <c r="AL1716" s="2">
        <f t="shared" si="679"/>
        <v>0</v>
      </c>
      <c r="AM1716" s="2">
        <f t="shared" si="680"/>
        <v>0</v>
      </c>
      <c r="AN1716" s="2">
        <f t="shared" si="681"/>
        <v>0</v>
      </c>
      <c r="AP1716" t="s">
        <v>2452</v>
      </c>
      <c r="AQ1716" t="s">
        <v>810</v>
      </c>
      <c r="AT1716" s="104">
        <v>45</v>
      </c>
      <c r="AU1716" s="102">
        <v>75</v>
      </c>
      <c r="AV1716" s="108">
        <f t="shared" si="682"/>
        <v>45075</v>
      </c>
      <c r="AX1716" s="7" t="s">
        <v>538</v>
      </c>
    </row>
    <row r="1717" spans="1:50" hidden="1" outlineLevel="1">
      <c r="A1717" t="s">
        <v>1494</v>
      </c>
      <c r="B1717" t="s">
        <v>810</v>
      </c>
      <c r="C1717" s="1">
        <f t="shared" si="671"/>
        <v>26949</v>
      </c>
      <c r="D1717" s="7">
        <f>RANK(N1717,(N1717:P1717,Q1717:AE1717))</f>
        <v>2</v>
      </c>
      <c r="E1717" s="7">
        <f>RANK(O1717,(N1717:P1717,Q1717:AE1717))</f>
        <v>1</v>
      </c>
      <c r="F1717" s="7">
        <f>IF(P1717&gt;0,RANK(P1717,(N1717:P1717,Q1717:AE1717)),0)</f>
        <v>0</v>
      </c>
      <c r="G1717" s="1">
        <f t="shared" si="672"/>
        <v>8430</v>
      </c>
      <c r="H1717" s="2">
        <f t="shared" si="673"/>
        <v>0.31281309139485697</v>
      </c>
      <c r="I1717" s="2"/>
      <c r="J1717" s="2">
        <f t="shared" si="674"/>
        <v>0.34212772273553749</v>
      </c>
      <c r="K1717" s="2">
        <f t="shared" si="675"/>
        <v>0.6549408141303944</v>
      </c>
      <c r="L1717" s="2">
        <f t="shared" si="676"/>
        <v>0</v>
      </c>
      <c r="M1717" s="2">
        <f t="shared" si="677"/>
        <v>2.931463134068113E-3</v>
      </c>
      <c r="N1717" s="1">
        <v>9220</v>
      </c>
      <c r="O1717" s="1">
        <v>17650</v>
      </c>
      <c r="AA1717" s="1">
        <v>79</v>
      </c>
      <c r="AG1717" s="7">
        <f>IF(Q1717&gt;0,RANK(Q1717,(N1717:P1717,Q1717:AE1717)),0)</f>
        <v>0</v>
      </c>
      <c r="AH1717" s="7">
        <f>IF(R1717&gt;0,RANK(R1717,(N1717:P1717,Q1717:AE1717)),0)</f>
        <v>0</v>
      </c>
      <c r="AI1717" s="7">
        <f>IF(T1717&gt;0,RANK(T1717,(N1717:P1717,Q1717:AE1717)),0)</f>
        <v>0</v>
      </c>
      <c r="AJ1717" s="7">
        <f>IF(S1717&gt;0,RANK(S1717,(N1717:P1717,Q1717:AE1717)),0)</f>
        <v>0</v>
      </c>
      <c r="AK1717" s="2">
        <f t="shared" si="678"/>
        <v>0</v>
      </c>
      <c r="AL1717" s="2">
        <f t="shared" si="679"/>
        <v>0</v>
      </c>
      <c r="AM1717" s="2">
        <f t="shared" si="680"/>
        <v>0</v>
      </c>
      <c r="AN1717" s="2">
        <f t="shared" si="681"/>
        <v>0</v>
      </c>
      <c r="AP1717" t="s">
        <v>1494</v>
      </c>
      <c r="AQ1717" t="s">
        <v>810</v>
      </c>
      <c r="AT1717" s="104">
        <v>45</v>
      </c>
      <c r="AU1717" s="102">
        <v>77</v>
      </c>
      <c r="AV1717" s="108">
        <f t="shared" si="682"/>
        <v>45077</v>
      </c>
      <c r="AX1717" s="7" t="s">
        <v>538</v>
      </c>
    </row>
    <row r="1718" spans="1:50" hidden="1" outlineLevel="1">
      <c r="A1718" t="s">
        <v>2142</v>
      </c>
      <c r="B1718" t="s">
        <v>810</v>
      </c>
      <c r="C1718" s="1">
        <f t="shared" si="671"/>
        <v>95841</v>
      </c>
      <c r="D1718" s="7">
        <f>RANK(N1718,(N1718:P1718,Q1718:AE1718))</f>
        <v>1</v>
      </c>
      <c r="E1718" s="7">
        <f>RANK(O1718,(N1718:P1718,Q1718:AE1718))</f>
        <v>2</v>
      </c>
      <c r="F1718" s="7">
        <f>IF(P1718&gt;0,RANK(P1718,(N1718:P1718,Q1718:AE1718)),0)</f>
        <v>0</v>
      </c>
      <c r="G1718" s="1">
        <f t="shared" si="672"/>
        <v>14619</v>
      </c>
      <c r="H1718" s="2">
        <f t="shared" si="673"/>
        <v>0.15253388424578207</v>
      </c>
      <c r="I1718" s="2"/>
      <c r="J1718" s="2">
        <f t="shared" si="674"/>
        <v>0.57494183074049732</v>
      </c>
      <c r="K1718" s="2">
        <f t="shared" si="675"/>
        <v>0.42240794649471519</v>
      </c>
      <c r="L1718" s="2">
        <f t="shared" si="676"/>
        <v>0</v>
      </c>
      <c r="M1718" s="2">
        <f t="shared" si="677"/>
        <v>2.650222764787491E-3</v>
      </c>
      <c r="N1718" s="62">
        <v>55103</v>
      </c>
      <c r="O1718" s="62">
        <v>40484</v>
      </c>
      <c r="P1718" s="62"/>
      <c r="Q1718" s="62"/>
      <c r="R1718" s="62"/>
      <c r="S1718" s="62"/>
      <c r="T1718" s="62"/>
      <c r="U1718" s="62"/>
      <c r="V1718" s="62"/>
      <c r="AA1718" s="1">
        <v>254</v>
      </c>
      <c r="AG1718" s="7">
        <f>IF(Q1718&gt;0,RANK(Q1718,(N1718:P1718,Q1718:AE1718)),0)</f>
        <v>0</v>
      </c>
      <c r="AH1718" s="7">
        <f>IF(R1718&gt;0,RANK(R1718,(N1718:P1718,Q1718:AE1718)),0)</f>
        <v>0</v>
      </c>
      <c r="AI1718" s="7">
        <f>IF(T1718&gt;0,RANK(T1718,(N1718:P1718,Q1718:AE1718)),0)</f>
        <v>0</v>
      </c>
      <c r="AJ1718" s="7">
        <f>IF(S1718&gt;0,RANK(S1718,(N1718:P1718,Q1718:AE1718)),0)</f>
        <v>0</v>
      </c>
      <c r="AK1718" s="2">
        <f t="shared" si="678"/>
        <v>0</v>
      </c>
      <c r="AL1718" s="2">
        <f t="shared" si="679"/>
        <v>0</v>
      </c>
      <c r="AM1718" s="2">
        <f t="shared" si="680"/>
        <v>0</v>
      </c>
      <c r="AN1718" s="2">
        <f t="shared" si="681"/>
        <v>0</v>
      </c>
      <c r="AP1718" t="s">
        <v>2142</v>
      </c>
      <c r="AQ1718" t="s">
        <v>810</v>
      </c>
      <c r="AT1718" s="104">
        <v>45</v>
      </c>
      <c r="AU1718" s="102">
        <v>79</v>
      </c>
      <c r="AV1718" s="108">
        <f t="shared" si="682"/>
        <v>45079</v>
      </c>
      <c r="AX1718" s="7" t="s">
        <v>538</v>
      </c>
    </row>
    <row r="1719" spans="1:50" hidden="1" outlineLevel="1">
      <c r="A1719" t="s">
        <v>890</v>
      </c>
      <c r="B1719" t="s">
        <v>810</v>
      </c>
      <c r="C1719" s="1">
        <f t="shared" si="671"/>
        <v>5861</v>
      </c>
      <c r="D1719" s="7">
        <f>RANK(N1719,(N1719:P1719,Q1719:AE1719))</f>
        <v>2</v>
      </c>
      <c r="E1719" s="7">
        <f>RANK(O1719,(N1719:P1719,Q1719:AE1719))</f>
        <v>1</v>
      </c>
      <c r="F1719" s="7">
        <f>IF(P1719&gt;0,RANK(P1719,(N1719:P1719,Q1719:AE1719)),0)</f>
        <v>0</v>
      </c>
      <c r="G1719" s="1">
        <f t="shared" si="672"/>
        <v>459</v>
      </c>
      <c r="H1719" s="2">
        <f t="shared" si="673"/>
        <v>7.8314280839447192E-2</v>
      </c>
      <c r="I1719" s="2"/>
      <c r="J1719" s="2">
        <f t="shared" si="674"/>
        <v>0.46084285958027638</v>
      </c>
      <c r="K1719" s="2">
        <f t="shared" si="675"/>
        <v>0.53915714041972362</v>
      </c>
      <c r="L1719" s="2">
        <f t="shared" si="676"/>
        <v>0</v>
      </c>
      <c r="M1719" s="2">
        <f t="shared" si="677"/>
        <v>0</v>
      </c>
      <c r="N1719" s="1">
        <v>2701</v>
      </c>
      <c r="O1719" s="1">
        <v>3160</v>
      </c>
      <c r="AG1719" s="7">
        <f>IF(Q1719&gt;0,RANK(Q1719,(N1719:P1719,Q1719:AE1719)),0)</f>
        <v>0</v>
      </c>
      <c r="AH1719" s="7">
        <f>IF(R1719&gt;0,RANK(R1719,(N1719:P1719,Q1719:AE1719)),0)</f>
        <v>0</v>
      </c>
      <c r="AI1719" s="7">
        <f>IF(T1719&gt;0,RANK(T1719,(N1719:P1719,Q1719:AE1719)),0)</f>
        <v>0</v>
      </c>
      <c r="AJ1719" s="7">
        <f>IF(S1719&gt;0,RANK(S1719,(N1719:P1719,Q1719:AE1719)),0)</f>
        <v>0</v>
      </c>
      <c r="AK1719" s="2">
        <f t="shared" si="678"/>
        <v>0</v>
      </c>
      <c r="AL1719" s="2">
        <f t="shared" si="679"/>
        <v>0</v>
      </c>
      <c r="AM1719" s="2">
        <f t="shared" si="680"/>
        <v>0</v>
      </c>
      <c r="AN1719" s="2">
        <f t="shared" si="681"/>
        <v>0</v>
      </c>
      <c r="AP1719" t="s">
        <v>890</v>
      </c>
      <c r="AQ1719" t="s">
        <v>810</v>
      </c>
      <c r="AT1719" s="104">
        <v>45</v>
      </c>
      <c r="AU1719" s="102">
        <v>81</v>
      </c>
      <c r="AV1719" s="108">
        <f t="shared" si="682"/>
        <v>45081</v>
      </c>
      <c r="AX1719" s="7" t="s">
        <v>538</v>
      </c>
    </row>
    <row r="1720" spans="1:50" hidden="1" outlineLevel="1">
      <c r="A1720" t="s">
        <v>2470</v>
      </c>
      <c r="B1720" t="s">
        <v>810</v>
      </c>
      <c r="C1720" s="1">
        <f t="shared" si="671"/>
        <v>60606</v>
      </c>
      <c r="D1720" s="7">
        <f>RANK(N1720,(N1720:P1720,Q1720:AE1720))</f>
        <v>2</v>
      </c>
      <c r="E1720" s="7">
        <f>RANK(O1720,(N1720:P1720,Q1720:AE1720))</f>
        <v>1</v>
      </c>
      <c r="F1720" s="7">
        <f>IF(P1720&gt;0,RANK(P1720,(N1720:P1720,Q1720:AE1720)),0)</f>
        <v>0</v>
      </c>
      <c r="G1720" s="1">
        <f t="shared" si="672"/>
        <v>10578</v>
      </c>
      <c r="H1720" s="2">
        <f t="shared" si="673"/>
        <v>0.17453717453717454</v>
      </c>
      <c r="I1720" s="2"/>
      <c r="J1720" s="2">
        <f t="shared" si="674"/>
        <v>0.41217041217041217</v>
      </c>
      <c r="K1720" s="2">
        <f t="shared" si="675"/>
        <v>0.58670758670758671</v>
      </c>
      <c r="L1720" s="2">
        <f t="shared" si="676"/>
        <v>0</v>
      </c>
      <c r="M1720" s="2">
        <f t="shared" si="677"/>
        <v>1.122001122001115E-3</v>
      </c>
      <c r="N1720" s="1">
        <v>24980</v>
      </c>
      <c r="O1720" s="1">
        <v>35558</v>
      </c>
      <c r="AA1720" s="1">
        <v>68</v>
      </c>
      <c r="AG1720" s="7">
        <f>IF(Q1720&gt;0,RANK(Q1720,(N1720:P1720,Q1720:AE1720)),0)</f>
        <v>0</v>
      </c>
      <c r="AH1720" s="7">
        <f>IF(R1720&gt;0,RANK(R1720,(N1720:P1720,Q1720:AE1720)),0)</f>
        <v>0</v>
      </c>
      <c r="AI1720" s="7">
        <f>IF(T1720&gt;0,RANK(T1720,(N1720:P1720,Q1720:AE1720)),0)</f>
        <v>0</v>
      </c>
      <c r="AJ1720" s="7">
        <f>IF(S1720&gt;0,RANK(S1720,(N1720:P1720,Q1720:AE1720)),0)</f>
        <v>0</v>
      </c>
      <c r="AK1720" s="2">
        <f t="shared" si="678"/>
        <v>0</v>
      </c>
      <c r="AL1720" s="2">
        <f t="shared" si="679"/>
        <v>0</v>
      </c>
      <c r="AM1720" s="2">
        <f t="shared" si="680"/>
        <v>0</v>
      </c>
      <c r="AN1720" s="2">
        <f t="shared" si="681"/>
        <v>0</v>
      </c>
      <c r="AP1720" t="s">
        <v>2470</v>
      </c>
      <c r="AQ1720" t="s">
        <v>810</v>
      </c>
      <c r="AT1720" s="104">
        <v>45</v>
      </c>
      <c r="AU1720" s="102">
        <v>83</v>
      </c>
      <c r="AV1720" s="108">
        <f t="shared" si="682"/>
        <v>45083</v>
      </c>
      <c r="AX1720" s="7" t="s">
        <v>538</v>
      </c>
    </row>
    <row r="1721" spans="1:50" hidden="1" outlineLevel="1">
      <c r="A1721" t="s">
        <v>1624</v>
      </c>
      <c r="B1721" t="s">
        <v>810</v>
      </c>
      <c r="C1721" s="1">
        <f t="shared" si="671"/>
        <v>26837</v>
      </c>
      <c r="D1721" s="7">
        <f>RANK(N1721,(N1721:P1721,Q1721:AE1721))</f>
        <v>1</v>
      </c>
      <c r="E1721" s="7">
        <f>RANK(O1721,(N1721:P1721,Q1721:AE1721))</f>
        <v>2</v>
      </c>
      <c r="F1721" s="7">
        <f>IF(P1721&gt;0,RANK(P1721,(N1721:P1721,Q1721:AE1721)),0)</f>
        <v>0</v>
      </c>
      <c r="G1721" s="1">
        <f t="shared" si="672"/>
        <v>3379</v>
      </c>
      <c r="H1721" s="2">
        <f t="shared" si="673"/>
        <v>0.12590826098297128</v>
      </c>
      <c r="I1721" s="2"/>
      <c r="J1721" s="2">
        <f t="shared" si="674"/>
        <v>0.56295413049148568</v>
      </c>
      <c r="K1721" s="2">
        <f t="shared" si="675"/>
        <v>0.43704586950851437</v>
      </c>
      <c r="L1721" s="2">
        <f t="shared" si="676"/>
        <v>0</v>
      </c>
      <c r="M1721" s="2">
        <f t="shared" si="677"/>
        <v>-5.5511151231257827E-17</v>
      </c>
      <c r="N1721" s="1">
        <v>15108</v>
      </c>
      <c r="O1721" s="1">
        <v>11729</v>
      </c>
      <c r="AG1721" s="7">
        <f>IF(Q1721&gt;0,RANK(Q1721,(N1721:P1721,Q1721:AE1721)),0)</f>
        <v>0</v>
      </c>
      <c r="AH1721" s="7">
        <f>IF(R1721&gt;0,RANK(R1721,(N1721:P1721,Q1721:AE1721)),0)</f>
        <v>0</v>
      </c>
      <c r="AI1721" s="7">
        <f>IF(T1721&gt;0,RANK(T1721,(N1721:P1721,Q1721:AE1721)),0)</f>
        <v>0</v>
      </c>
      <c r="AJ1721" s="7">
        <f>IF(S1721&gt;0,RANK(S1721,(N1721:P1721,Q1721:AE1721)),0)</f>
        <v>0</v>
      </c>
      <c r="AK1721" s="2">
        <f t="shared" si="678"/>
        <v>0</v>
      </c>
      <c r="AL1721" s="2">
        <f t="shared" si="679"/>
        <v>0</v>
      </c>
      <c r="AM1721" s="2">
        <f t="shared" si="680"/>
        <v>0</v>
      </c>
      <c r="AN1721" s="2">
        <f t="shared" si="681"/>
        <v>0</v>
      </c>
      <c r="AP1721" t="s">
        <v>1624</v>
      </c>
      <c r="AQ1721" t="s">
        <v>810</v>
      </c>
      <c r="AT1721" s="104">
        <v>45</v>
      </c>
      <c r="AU1721" s="102">
        <v>85</v>
      </c>
      <c r="AV1721" s="108">
        <f t="shared" si="682"/>
        <v>45085</v>
      </c>
      <c r="AX1721" s="7" t="s">
        <v>538</v>
      </c>
    </row>
    <row r="1722" spans="1:50" hidden="1" outlineLevel="1">
      <c r="A1722" t="s">
        <v>2887</v>
      </c>
      <c r="B1722" t="s">
        <v>810</v>
      </c>
      <c r="C1722" s="1">
        <f t="shared" si="671"/>
        <v>8759</v>
      </c>
      <c r="D1722" s="7">
        <f>RANK(N1722,(N1722:P1722,Q1722:AE1722))</f>
        <v>1</v>
      </c>
      <c r="E1722" s="7">
        <f>RANK(O1722,(N1722:P1722,Q1722:AE1722))</f>
        <v>2</v>
      </c>
      <c r="F1722" s="7">
        <f>IF(P1722&gt;0,RANK(P1722,(N1722:P1722,Q1722:AE1722)),0)</f>
        <v>0</v>
      </c>
      <c r="G1722" s="1">
        <f t="shared" si="672"/>
        <v>271</v>
      </c>
      <c r="H1722" s="2">
        <f t="shared" si="673"/>
        <v>3.0939604977737185E-2</v>
      </c>
      <c r="I1722" s="2"/>
      <c r="J1722" s="2">
        <f t="shared" si="674"/>
        <v>0.51546980248886864</v>
      </c>
      <c r="K1722" s="2">
        <f t="shared" si="675"/>
        <v>0.48453019751113141</v>
      </c>
      <c r="L1722" s="2">
        <f t="shared" si="676"/>
        <v>0</v>
      </c>
      <c r="M1722" s="2">
        <f t="shared" si="677"/>
        <v>-5.5511151231257827E-17</v>
      </c>
      <c r="N1722" s="1">
        <v>4515</v>
      </c>
      <c r="O1722" s="62">
        <v>4244</v>
      </c>
      <c r="AG1722" s="7">
        <f>IF(Q1722&gt;0,RANK(Q1722,(N1722:P1722,Q1722:AE1722)),0)</f>
        <v>0</v>
      </c>
      <c r="AH1722" s="7">
        <f>IF(R1722&gt;0,RANK(R1722,(N1722:P1722,Q1722:AE1722)),0)</f>
        <v>0</v>
      </c>
      <c r="AI1722" s="7">
        <f>IF(T1722&gt;0,RANK(T1722,(N1722:P1722,Q1722:AE1722)),0)</f>
        <v>0</v>
      </c>
      <c r="AJ1722" s="7">
        <f>IF(S1722&gt;0,RANK(S1722,(N1722:P1722,Q1722:AE1722)),0)</f>
        <v>0</v>
      </c>
      <c r="AK1722" s="2">
        <f t="shared" si="678"/>
        <v>0</v>
      </c>
      <c r="AL1722" s="2">
        <f t="shared" si="679"/>
        <v>0</v>
      </c>
      <c r="AM1722" s="2">
        <f t="shared" si="680"/>
        <v>0</v>
      </c>
      <c r="AN1722" s="2">
        <f t="shared" si="681"/>
        <v>0</v>
      </c>
      <c r="AP1722" t="s">
        <v>2887</v>
      </c>
      <c r="AQ1722" t="s">
        <v>810</v>
      </c>
      <c r="AT1722" s="104">
        <v>45</v>
      </c>
      <c r="AU1722" s="102">
        <v>87</v>
      </c>
      <c r="AV1722" s="108">
        <f t="shared" si="682"/>
        <v>45087</v>
      </c>
      <c r="AX1722" s="7" t="s">
        <v>538</v>
      </c>
    </row>
    <row r="1723" spans="1:50" hidden="1" outlineLevel="1">
      <c r="A1723" t="s">
        <v>1922</v>
      </c>
      <c r="B1723" t="s">
        <v>810</v>
      </c>
      <c r="C1723" s="1">
        <f t="shared" si="671"/>
        <v>10602</v>
      </c>
      <c r="D1723" s="7">
        <f>RANK(N1723,(N1723:P1723,Q1723:AE1723))</f>
        <v>1</v>
      </c>
      <c r="E1723" s="7">
        <f>RANK(O1723,(N1723:P1723,Q1723:AE1723))</f>
        <v>2</v>
      </c>
      <c r="F1723" s="7">
        <f>IF(P1723&gt;0,RANK(P1723,(N1723:P1723,Q1723:AE1723)),0)</f>
        <v>0</v>
      </c>
      <c r="G1723" s="1">
        <f t="shared" si="672"/>
        <v>4179</v>
      </c>
      <c r="H1723" s="2">
        <f t="shared" si="673"/>
        <v>0.39417091114883984</v>
      </c>
      <c r="I1723" s="2"/>
      <c r="J1723" s="2">
        <f t="shared" si="674"/>
        <v>0.69666100735710246</v>
      </c>
      <c r="K1723" s="2">
        <f t="shared" si="675"/>
        <v>0.30249009620826262</v>
      </c>
      <c r="L1723" s="2">
        <f t="shared" si="676"/>
        <v>0</v>
      </c>
      <c r="M1723" s="2">
        <f t="shared" si="677"/>
        <v>8.4889643463492703E-4</v>
      </c>
      <c r="N1723" s="1">
        <v>7386</v>
      </c>
      <c r="O1723" s="1">
        <v>3207</v>
      </c>
      <c r="AA1723" s="1">
        <v>9</v>
      </c>
      <c r="AG1723" s="7">
        <f>IF(Q1723&gt;0,RANK(Q1723,(N1723:P1723,Q1723:AE1723)),0)</f>
        <v>0</v>
      </c>
      <c r="AH1723" s="7">
        <f>IF(R1723&gt;0,RANK(R1723,(N1723:P1723,Q1723:AE1723)),0)</f>
        <v>0</v>
      </c>
      <c r="AI1723" s="7">
        <f>IF(T1723&gt;0,RANK(T1723,(N1723:P1723,Q1723:AE1723)),0)</f>
        <v>0</v>
      </c>
      <c r="AJ1723" s="7">
        <f>IF(S1723&gt;0,RANK(S1723,(N1723:P1723,Q1723:AE1723)),0)</f>
        <v>0</v>
      </c>
      <c r="AK1723" s="2">
        <f t="shared" si="678"/>
        <v>0</v>
      </c>
      <c r="AL1723" s="2">
        <f t="shared" si="679"/>
        <v>0</v>
      </c>
      <c r="AM1723" s="2">
        <f t="shared" si="680"/>
        <v>0</v>
      </c>
      <c r="AN1723" s="2">
        <f t="shared" si="681"/>
        <v>0</v>
      </c>
      <c r="AP1723" t="s">
        <v>1922</v>
      </c>
      <c r="AQ1723" t="s">
        <v>810</v>
      </c>
      <c r="AT1723" s="104">
        <v>45</v>
      </c>
      <c r="AU1723" s="102">
        <v>89</v>
      </c>
      <c r="AV1723" s="108">
        <f t="shared" si="682"/>
        <v>45089</v>
      </c>
      <c r="AX1723" s="7" t="s">
        <v>538</v>
      </c>
    </row>
    <row r="1724" spans="1:50" hidden="1" outlineLevel="1">
      <c r="A1724" t="s">
        <v>1256</v>
      </c>
      <c r="B1724" t="s">
        <v>810</v>
      </c>
      <c r="C1724" s="1">
        <f t="shared" si="671"/>
        <v>39783</v>
      </c>
      <c r="D1724" s="7">
        <f>RANK(N1724,(N1724:P1724,Q1724:AE1724))</f>
        <v>2</v>
      </c>
      <c r="E1724" s="7">
        <f>RANK(O1724,(N1724:P1724,Q1724:AE1724))</f>
        <v>1</v>
      </c>
      <c r="F1724" s="7">
        <f>IF(P1724&gt;0,RANK(P1724,(N1724:P1724,Q1724:AE1724)),0)</f>
        <v>0</v>
      </c>
      <c r="G1724" s="1">
        <f t="shared" si="672"/>
        <v>969</v>
      </c>
      <c r="H1724" s="2">
        <f t="shared" si="673"/>
        <v>2.4357137470778976E-2</v>
      </c>
      <c r="I1724" s="2"/>
      <c r="J1724" s="2">
        <f t="shared" si="674"/>
        <v>0.48779629489983156</v>
      </c>
      <c r="K1724" s="2">
        <f t="shared" si="675"/>
        <v>0.51215343237061062</v>
      </c>
      <c r="L1724" s="2">
        <f t="shared" si="676"/>
        <v>0</v>
      </c>
      <c r="M1724" s="2">
        <f t="shared" si="677"/>
        <v>5.0272729557820917E-5</v>
      </c>
      <c r="N1724" s="1">
        <v>19406</v>
      </c>
      <c r="O1724" s="1">
        <v>20375</v>
      </c>
      <c r="AA1724" s="1">
        <v>2</v>
      </c>
      <c r="AG1724" s="7">
        <f>IF(Q1724&gt;0,RANK(Q1724,(N1724:P1724,Q1724:AE1724)),0)</f>
        <v>0</v>
      </c>
      <c r="AH1724" s="7">
        <f>IF(R1724&gt;0,RANK(R1724,(N1724:P1724,Q1724:AE1724)),0)</f>
        <v>0</v>
      </c>
      <c r="AI1724" s="7">
        <f>IF(T1724&gt;0,RANK(T1724,(N1724:P1724,Q1724:AE1724)),0)</f>
        <v>0</v>
      </c>
      <c r="AJ1724" s="7">
        <f>IF(S1724&gt;0,RANK(S1724,(N1724:P1724,Q1724:AE1724)),0)</f>
        <v>0</v>
      </c>
      <c r="AK1724" s="2">
        <f t="shared" si="678"/>
        <v>0</v>
      </c>
      <c r="AL1724" s="2">
        <f t="shared" si="679"/>
        <v>0</v>
      </c>
      <c r="AM1724" s="2">
        <f t="shared" si="680"/>
        <v>0</v>
      </c>
      <c r="AN1724" s="2">
        <f t="shared" si="681"/>
        <v>0</v>
      </c>
      <c r="AP1724" t="s">
        <v>1256</v>
      </c>
      <c r="AQ1724" t="s">
        <v>810</v>
      </c>
      <c r="AT1724" s="104">
        <v>45</v>
      </c>
      <c r="AU1724" s="102">
        <v>91</v>
      </c>
      <c r="AV1724" s="108">
        <f t="shared" si="682"/>
        <v>45091</v>
      </c>
      <c r="AX1724" s="7" t="s">
        <v>538</v>
      </c>
    </row>
    <row r="1725" spans="1:50" collapsed="1">
      <c r="A1725" t="s">
        <v>1133</v>
      </c>
      <c r="B1725" t="s">
        <v>1842</v>
      </c>
      <c r="C1725" s="1">
        <f t="shared" si="671"/>
        <v>1107725</v>
      </c>
      <c r="D1725" s="7">
        <f>RANK(N1725,(N1725:P1725,Q1725:AE1725))</f>
        <v>2</v>
      </c>
      <c r="E1725" s="7">
        <f>RANK(O1725,(N1725:P1725,Q1725:AE1725))</f>
        <v>1</v>
      </c>
      <c r="F1725" s="7">
        <f>IF(P1725&gt;0,RANK(P1725,(N1725:P1725,Q1725:AE1725)),0)</f>
        <v>0</v>
      </c>
      <c r="G1725" s="1">
        <f t="shared" si="672"/>
        <v>64282</v>
      </c>
      <c r="H1725" s="2">
        <f t="shared" si="673"/>
        <v>5.8030648401002055E-2</v>
      </c>
      <c r="I1725" s="2"/>
      <c r="J1725" s="2">
        <f t="shared" si="674"/>
        <v>0.47045972601503083</v>
      </c>
      <c r="K1725" s="2">
        <f t="shared" si="675"/>
        <v>0.52849037441603286</v>
      </c>
      <c r="L1725" s="2">
        <f t="shared" si="676"/>
        <v>0</v>
      </c>
      <c r="M1725" s="2">
        <f t="shared" si="677"/>
        <v>1.0498995689363078E-3</v>
      </c>
      <c r="N1725" s="62">
        <f>SUM(N1679:N1724)</f>
        <v>521140</v>
      </c>
      <c r="O1725" s="62">
        <f>SUM(O1679:O1724)</f>
        <v>585422</v>
      </c>
      <c r="P1725" s="62"/>
      <c r="Q1725" s="62"/>
      <c r="R1725" s="62"/>
      <c r="S1725" s="62"/>
      <c r="T1725" s="62"/>
      <c r="U1725" s="62"/>
      <c r="V1725" s="62"/>
      <c r="AA1725" s="62">
        <f>SUM(AA1679:AA1724)</f>
        <v>1163</v>
      </c>
      <c r="AG1725" s="7">
        <f>IF(Q1725&gt;0,RANK(Q1725,(N1725:P1725,Q1725:AE1725)),0)</f>
        <v>0</v>
      </c>
      <c r="AH1725" s="7">
        <f>IF(R1725&gt;0,RANK(R1725,(N1725:P1725,Q1725:AE1725)),0)</f>
        <v>0</v>
      </c>
      <c r="AI1725" s="7">
        <f>IF(T1725&gt;0,RANK(T1725,(N1725:P1725,Q1725:AE1725)),0)</f>
        <v>0</v>
      </c>
      <c r="AJ1725" s="7">
        <f>IF(S1725&gt;0,RANK(S1725,(N1725:P1725,Q1725:AE1725)),0)</f>
        <v>0</v>
      </c>
      <c r="AK1725" s="2">
        <f t="shared" si="678"/>
        <v>0</v>
      </c>
      <c r="AL1725" s="2">
        <f t="shared" si="679"/>
        <v>0</v>
      </c>
      <c r="AM1725" s="2">
        <f t="shared" si="680"/>
        <v>0</v>
      </c>
      <c r="AN1725" s="2">
        <f t="shared" si="681"/>
        <v>0</v>
      </c>
      <c r="AP1725" t="s">
        <v>1133</v>
      </c>
      <c r="AQ1725" t="s">
        <v>1842</v>
      </c>
      <c r="AT1725" s="104">
        <v>45</v>
      </c>
      <c r="AU1725" s="102"/>
      <c r="AV1725" s="104">
        <v>45</v>
      </c>
      <c r="AX1725" s="7" t="s">
        <v>831</v>
      </c>
    </row>
    <row r="1726" spans="1:50">
      <c r="C1726" s="1"/>
      <c r="E1726" s="7"/>
      <c r="F1726" s="7"/>
      <c r="I1726" s="2"/>
      <c r="N1726" s="62"/>
      <c r="O1726" s="62"/>
      <c r="P1726" s="62"/>
      <c r="Q1726" s="62"/>
      <c r="R1726" s="62"/>
      <c r="S1726" s="62"/>
      <c r="T1726" s="62"/>
      <c r="U1726" s="62"/>
      <c r="V1726" s="62"/>
      <c r="AG1726" s="7"/>
      <c r="AH1726" s="7"/>
      <c r="AI1726" s="7"/>
      <c r="AJ1726" s="7"/>
      <c r="AT1726" s="104"/>
      <c r="AU1726" s="102"/>
    </row>
    <row r="1727" spans="1:50" hidden="1" outlineLevel="1">
      <c r="A1727" t="s">
        <v>473</v>
      </c>
      <c r="B1727" t="s">
        <v>2337</v>
      </c>
      <c r="C1727" s="1">
        <f t="shared" ref="C1727:C1758" si="683">SUM(N1727:AE1727)</f>
        <v>1577</v>
      </c>
      <c r="D1727" s="7">
        <f>RANK(N1727,(N1727:P1727,Q1727:AE1727))</f>
        <v>2</v>
      </c>
      <c r="E1727" s="7">
        <f>RANK(O1727,(N1727:P1727,Q1727:AE1727))</f>
        <v>1</v>
      </c>
      <c r="F1727" s="7">
        <f>IF(P1727&gt;0,RANK(P1727,(N1727:P1727,Q1727:AE1727)),0)</f>
        <v>0</v>
      </c>
      <c r="G1727" s="1">
        <f t="shared" ref="G1727:G1758" si="684">MAX(N1727:P1727)-LARGE(N1727:P1727,2)</f>
        <v>24</v>
      </c>
      <c r="H1727" s="2">
        <f t="shared" ref="H1727:H1742" si="685">G1727/C1727</f>
        <v>1.5218769816106531E-2</v>
      </c>
      <c r="I1727" s="2"/>
      <c r="J1727" s="2">
        <f t="shared" ref="J1727:J1758" si="686">IF($C1727=0,"-",N1727/$C1727)</f>
        <v>0.48636651870640457</v>
      </c>
      <c r="K1727" s="2">
        <f t="shared" ref="K1727:K1758" si="687">IF($C1727=0,"-",O1727/$C1727)</f>
        <v>0.50158528852251105</v>
      </c>
      <c r="L1727" s="2">
        <f t="shared" ref="L1727:L1758" si="688">IF($C1727=0,"-",P1727/$C1727)</f>
        <v>0</v>
      </c>
      <c r="M1727" s="2">
        <f t="shared" ref="M1727:M1758" si="689">IF(C1727=0,"-",(1-J1727-K1727-L1727))</f>
        <v>1.2048192771084376E-2</v>
      </c>
      <c r="N1727" s="1">
        <v>767</v>
      </c>
      <c r="O1727" s="1">
        <v>791</v>
      </c>
      <c r="R1727" s="1">
        <v>8</v>
      </c>
      <c r="U1727" s="1">
        <v>11</v>
      </c>
      <c r="AG1727" s="7">
        <f>IF(Q1727&gt;0,RANK(Q1727,(N1727:P1727,Q1727:AE1727)),0)</f>
        <v>0</v>
      </c>
      <c r="AH1727" s="7">
        <f>IF(R1727&gt;0,RANK(R1727,(N1727:P1727,Q1727:AE1727)),0)</f>
        <v>4</v>
      </c>
      <c r="AI1727" s="7">
        <f>IF(T1727&gt;0,RANK(T1727,(N1727:P1727,Q1727:AE1727)),0)</f>
        <v>0</v>
      </c>
      <c r="AJ1727" s="7">
        <f>IF(S1727&gt;0,RANK(S1727,(N1727:P1727,Q1727:AE1727)),0)</f>
        <v>0</v>
      </c>
      <c r="AK1727" s="2">
        <f t="shared" ref="AK1727:AK1758" si="690">IF($C1727=0,"-",Q1727/$C1727)</f>
        <v>0</v>
      </c>
      <c r="AL1727" s="2">
        <f t="shared" ref="AL1727:AL1758" si="691">IF($C1727=0,"-",R1727/$C1727)</f>
        <v>5.0729232720355105E-3</v>
      </c>
      <c r="AM1727" s="2">
        <f t="shared" ref="AM1727:AM1758" si="692">IF($C1727=0,"-",T1727/$C1727)</f>
        <v>0</v>
      </c>
      <c r="AN1727" s="2">
        <f t="shared" ref="AN1727:AN1758" si="693">IF($C1727=0,"-",S1727/$C1727)</f>
        <v>0</v>
      </c>
      <c r="AP1727" t="s">
        <v>473</v>
      </c>
      <c r="AQ1727" t="s">
        <v>2337</v>
      </c>
      <c r="AT1727" s="104">
        <v>46</v>
      </c>
      <c r="AU1727" s="102">
        <v>3</v>
      </c>
      <c r="AV1727" s="108">
        <f t="shared" ref="AV1727:AV1758" si="694">AT1727*1000+AU1727</f>
        <v>46003</v>
      </c>
      <c r="AX1727" s="7" t="s">
        <v>538</v>
      </c>
    </row>
    <row r="1728" spans="1:50" hidden="1" outlineLevel="1">
      <c r="A1728" t="s">
        <v>1730</v>
      </c>
      <c r="B1728" t="s">
        <v>2337</v>
      </c>
      <c r="C1728" s="1">
        <f t="shared" si="683"/>
        <v>7890</v>
      </c>
      <c r="D1728" s="7">
        <f>RANK(N1728,(N1728:P1728,Q1728:AE1728))</f>
        <v>2</v>
      </c>
      <c r="E1728" s="7">
        <f>RANK(O1728,(N1728:P1728,Q1728:AE1728))</f>
        <v>1</v>
      </c>
      <c r="F1728" s="7">
        <f>IF(P1728&gt;0,RANK(P1728,(N1728:P1728,Q1728:AE1728)),0)</f>
        <v>0</v>
      </c>
      <c r="G1728" s="1">
        <f t="shared" si="684"/>
        <v>1930</v>
      </c>
      <c r="H1728" s="2">
        <f t="shared" si="685"/>
        <v>0.24461343472750316</v>
      </c>
      <c r="I1728" s="2"/>
      <c r="J1728" s="2">
        <f t="shared" si="686"/>
        <v>0.37338403041825097</v>
      </c>
      <c r="K1728" s="2">
        <f t="shared" si="687"/>
        <v>0.61799746514575415</v>
      </c>
      <c r="L1728" s="2">
        <f t="shared" si="688"/>
        <v>0</v>
      </c>
      <c r="M1728" s="2">
        <f t="shared" si="689"/>
        <v>8.6185044359948781E-3</v>
      </c>
      <c r="N1728" s="1">
        <v>2946</v>
      </c>
      <c r="O1728" s="1">
        <v>4876</v>
      </c>
      <c r="R1728" s="1">
        <v>44</v>
      </c>
      <c r="U1728" s="1">
        <v>24</v>
      </c>
      <c r="AG1728" s="7">
        <f>IF(Q1728&gt;0,RANK(Q1728,(N1728:P1728,Q1728:AE1728)),0)</f>
        <v>0</v>
      </c>
      <c r="AH1728" s="7">
        <f>IF(R1728&gt;0,RANK(R1728,(N1728:P1728,Q1728:AE1728)),0)</f>
        <v>3</v>
      </c>
      <c r="AI1728" s="7">
        <f>IF(T1728&gt;0,RANK(T1728,(N1728:P1728,Q1728:AE1728)),0)</f>
        <v>0</v>
      </c>
      <c r="AJ1728" s="7">
        <f>IF(S1728&gt;0,RANK(S1728,(N1728:P1728,Q1728:AE1728)),0)</f>
        <v>0</v>
      </c>
      <c r="AK1728" s="2">
        <f t="shared" si="690"/>
        <v>0</v>
      </c>
      <c r="AL1728" s="2">
        <f t="shared" si="691"/>
        <v>5.5766793409378962E-3</v>
      </c>
      <c r="AM1728" s="2">
        <f t="shared" si="692"/>
        <v>0</v>
      </c>
      <c r="AN1728" s="2">
        <f t="shared" si="693"/>
        <v>0</v>
      </c>
      <c r="AP1728" t="s">
        <v>1730</v>
      </c>
      <c r="AQ1728" t="s">
        <v>2337</v>
      </c>
      <c r="AT1728" s="104">
        <v>46</v>
      </c>
      <c r="AU1728" s="102">
        <v>5</v>
      </c>
      <c r="AV1728" s="108">
        <f t="shared" si="694"/>
        <v>46005</v>
      </c>
      <c r="AX1728" s="7" t="s">
        <v>538</v>
      </c>
    </row>
    <row r="1729" spans="1:50" hidden="1" outlineLevel="1">
      <c r="A1729" t="s">
        <v>907</v>
      </c>
      <c r="B1729" t="s">
        <v>2337</v>
      </c>
      <c r="C1729" s="1">
        <f t="shared" si="683"/>
        <v>1506</v>
      </c>
      <c r="D1729" s="7">
        <f>RANK(N1729,(N1729:P1729,Q1729:AE1729))</f>
        <v>1</v>
      </c>
      <c r="E1729" s="7">
        <f>RANK(O1729,(N1729:P1729,Q1729:AE1729))</f>
        <v>2</v>
      </c>
      <c r="F1729" s="7">
        <f>IF(P1729&gt;0,RANK(P1729,(N1729:P1729,Q1729:AE1729)),0)</f>
        <v>0</v>
      </c>
      <c r="G1729" s="1">
        <f t="shared" si="684"/>
        <v>119</v>
      </c>
      <c r="H1729" s="2">
        <f t="shared" si="685"/>
        <v>7.9017264276228419E-2</v>
      </c>
      <c r="I1729" s="2"/>
      <c r="J1729" s="2">
        <f t="shared" si="686"/>
        <v>0.5239043824701195</v>
      </c>
      <c r="K1729" s="2">
        <f t="shared" si="687"/>
        <v>0.4448871181938911</v>
      </c>
      <c r="L1729" s="2">
        <f t="shared" si="688"/>
        <v>0</v>
      </c>
      <c r="M1729" s="2">
        <f t="shared" si="689"/>
        <v>3.1208499335989404E-2</v>
      </c>
      <c r="N1729" s="1">
        <v>789</v>
      </c>
      <c r="O1729" s="1">
        <v>670</v>
      </c>
      <c r="R1729" s="1">
        <v>21</v>
      </c>
      <c r="U1729" s="1">
        <v>26</v>
      </c>
      <c r="AG1729" s="7">
        <f>IF(Q1729&gt;0,RANK(Q1729,(N1729:P1729,Q1729:AE1729)),0)</f>
        <v>0</v>
      </c>
      <c r="AH1729" s="7">
        <f>IF(R1729&gt;0,RANK(R1729,(N1729:P1729,Q1729:AE1729)),0)</f>
        <v>4</v>
      </c>
      <c r="AI1729" s="7">
        <f>IF(T1729&gt;0,RANK(T1729,(N1729:P1729,Q1729:AE1729)),0)</f>
        <v>0</v>
      </c>
      <c r="AJ1729" s="7">
        <f>IF(S1729&gt;0,RANK(S1729,(N1729:P1729,Q1729:AE1729)),0)</f>
        <v>0</v>
      </c>
      <c r="AK1729" s="2">
        <f t="shared" si="690"/>
        <v>0</v>
      </c>
      <c r="AL1729" s="2">
        <f t="shared" si="691"/>
        <v>1.3944223107569721E-2</v>
      </c>
      <c r="AM1729" s="2">
        <f t="shared" si="692"/>
        <v>0</v>
      </c>
      <c r="AN1729" s="2">
        <f t="shared" si="693"/>
        <v>0</v>
      </c>
      <c r="AP1729" t="s">
        <v>907</v>
      </c>
      <c r="AQ1729" t="s">
        <v>2337</v>
      </c>
      <c r="AT1729" s="104">
        <v>46</v>
      </c>
      <c r="AU1729" s="102">
        <v>7</v>
      </c>
      <c r="AV1729" s="108">
        <f t="shared" si="694"/>
        <v>46007</v>
      </c>
      <c r="AX1729" s="7" t="s">
        <v>538</v>
      </c>
    </row>
    <row r="1730" spans="1:50" hidden="1" outlineLevel="1">
      <c r="A1730" t="s">
        <v>908</v>
      </c>
      <c r="B1730" t="s">
        <v>2337</v>
      </c>
      <c r="C1730" s="1">
        <f t="shared" si="683"/>
        <v>3220</v>
      </c>
      <c r="D1730" s="7">
        <f>RANK(N1730,(N1730:P1730,Q1730:AE1730))</f>
        <v>2</v>
      </c>
      <c r="E1730" s="7">
        <f>RANK(O1730,(N1730:P1730,Q1730:AE1730))</f>
        <v>1</v>
      </c>
      <c r="F1730" s="7">
        <f>IF(P1730&gt;0,RANK(P1730,(N1730:P1730,Q1730:AE1730)),0)</f>
        <v>0</v>
      </c>
      <c r="G1730" s="1">
        <f t="shared" si="684"/>
        <v>154</v>
      </c>
      <c r="H1730" s="2">
        <f t="shared" si="685"/>
        <v>4.7826086956521741E-2</v>
      </c>
      <c r="I1730" s="2"/>
      <c r="J1730" s="2">
        <f t="shared" si="686"/>
        <v>0.46925465838509317</v>
      </c>
      <c r="K1730" s="2">
        <f t="shared" si="687"/>
        <v>0.51708074534161486</v>
      </c>
      <c r="L1730" s="2">
        <f t="shared" si="688"/>
        <v>0</v>
      </c>
      <c r="M1730" s="2">
        <f t="shared" si="689"/>
        <v>1.3664596273291973E-2</v>
      </c>
      <c r="N1730" s="1">
        <v>1511</v>
      </c>
      <c r="O1730" s="1">
        <v>1665</v>
      </c>
      <c r="R1730" s="1">
        <v>20</v>
      </c>
      <c r="U1730" s="1">
        <v>24</v>
      </c>
      <c r="AG1730" s="7">
        <f>IF(Q1730&gt;0,RANK(Q1730,(N1730:P1730,Q1730:AE1730)),0)</f>
        <v>0</v>
      </c>
      <c r="AH1730" s="7">
        <f>IF(R1730&gt;0,RANK(R1730,(N1730:P1730,Q1730:AE1730)),0)</f>
        <v>4</v>
      </c>
      <c r="AI1730" s="7">
        <f>IF(T1730&gt;0,RANK(T1730,(N1730:P1730,Q1730:AE1730)),0)</f>
        <v>0</v>
      </c>
      <c r="AJ1730" s="7">
        <f>IF(S1730&gt;0,RANK(S1730,(N1730:P1730,Q1730:AE1730)),0)</f>
        <v>0</v>
      </c>
      <c r="AK1730" s="2">
        <f t="shared" si="690"/>
        <v>0</v>
      </c>
      <c r="AL1730" s="2">
        <f t="shared" si="691"/>
        <v>6.2111801242236021E-3</v>
      </c>
      <c r="AM1730" s="2">
        <f t="shared" si="692"/>
        <v>0</v>
      </c>
      <c r="AN1730" s="2">
        <f t="shared" si="693"/>
        <v>0</v>
      </c>
      <c r="AP1730" t="s">
        <v>908</v>
      </c>
      <c r="AQ1730" t="s">
        <v>2337</v>
      </c>
      <c r="AT1730" s="104">
        <v>46</v>
      </c>
      <c r="AU1730" s="102">
        <v>9</v>
      </c>
      <c r="AV1730" s="108">
        <f t="shared" si="694"/>
        <v>46009</v>
      </c>
      <c r="AX1730" s="7" t="s">
        <v>538</v>
      </c>
    </row>
    <row r="1731" spans="1:50" hidden="1" outlineLevel="1">
      <c r="A1731" t="s">
        <v>1354</v>
      </c>
      <c r="B1731" t="s">
        <v>2337</v>
      </c>
      <c r="C1731" s="1">
        <f t="shared" si="683"/>
        <v>11404</v>
      </c>
      <c r="D1731" s="7">
        <f>RANK(N1731,(N1731:P1731,Q1731:AE1731))</f>
        <v>2</v>
      </c>
      <c r="E1731" s="7">
        <f>RANK(O1731,(N1731:P1731,Q1731:AE1731))</f>
        <v>1</v>
      </c>
      <c r="F1731" s="7">
        <f>IF(P1731&gt;0,RANK(P1731,(N1731:P1731,Q1731:AE1731)),0)</f>
        <v>0</v>
      </c>
      <c r="G1731" s="1">
        <f t="shared" si="684"/>
        <v>1550</v>
      </c>
      <c r="H1731" s="2">
        <f t="shared" si="685"/>
        <v>0.13591722202735881</v>
      </c>
      <c r="I1731" s="2"/>
      <c r="J1731" s="2">
        <f t="shared" si="686"/>
        <v>0.42607856892318485</v>
      </c>
      <c r="K1731" s="2">
        <f t="shared" si="687"/>
        <v>0.56199579095054364</v>
      </c>
      <c r="L1731" s="2">
        <f t="shared" si="688"/>
        <v>0</v>
      </c>
      <c r="M1731" s="2">
        <f t="shared" si="689"/>
        <v>1.1925640126271508E-2</v>
      </c>
      <c r="N1731" s="1">
        <v>4859</v>
      </c>
      <c r="O1731" s="1">
        <v>6409</v>
      </c>
      <c r="R1731" s="1">
        <v>57</v>
      </c>
      <c r="U1731" s="1">
        <v>79</v>
      </c>
      <c r="AG1731" s="7">
        <f>IF(Q1731&gt;0,RANK(Q1731,(N1731:P1731,Q1731:AE1731)),0)</f>
        <v>0</v>
      </c>
      <c r="AH1731" s="7">
        <f>IF(R1731&gt;0,RANK(R1731,(N1731:P1731,Q1731:AE1731)),0)</f>
        <v>4</v>
      </c>
      <c r="AI1731" s="7">
        <f>IF(T1731&gt;0,RANK(T1731,(N1731:P1731,Q1731:AE1731)),0)</f>
        <v>0</v>
      </c>
      <c r="AJ1731" s="7">
        <f>IF(S1731&gt;0,RANK(S1731,(N1731:P1731,Q1731:AE1731)),0)</f>
        <v>0</v>
      </c>
      <c r="AK1731" s="2">
        <f t="shared" si="690"/>
        <v>0</v>
      </c>
      <c r="AL1731" s="2">
        <f t="shared" si="691"/>
        <v>4.998246229393195E-3</v>
      </c>
      <c r="AM1731" s="2">
        <f t="shared" si="692"/>
        <v>0</v>
      </c>
      <c r="AN1731" s="2">
        <f t="shared" si="693"/>
        <v>0</v>
      </c>
      <c r="AP1731" t="s">
        <v>1354</v>
      </c>
      <c r="AQ1731" t="s">
        <v>2337</v>
      </c>
      <c r="AT1731" s="104">
        <v>46</v>
      </c>
      <c r="AU1731" s="102">
        <v>11</v>
      </c>
      <c r="AV1731" s="108">
        <f t="shared" si="694"/>
        <v>46011</v>
      </c>
      <c r="AX1731" s="7" t="s">
        <v>538</v>
      </c>
    </row>
    <row r="1732" spans="1:50" hidden="1" outlineLevel="1">
      <c r="A1732" t="s">
        <v>428</v>
      </c>
      <c r="B1732" t="s">
        <v>2337</v>
      </c>
      <c r="C1732" s="1">
        <f t="shared" si="683"/>
        <v>17107</v>
      </c>
      <c r="D1732" s="7">
        <f>RANK(N1732,(N1732:P1732,Q1732:AE1732))</f>
        <v>2</v>
      </c>
      <c r="E1732" s="7">
        <f>RANK(O1732,(N1732:P1732,Q1732:AE1732))</f>
        <v>1</v>
      </c>
      <c r="F1732" s="7">
        <f>IF(P1732&gt;0,RANK(P1732,(N1732:P1732,Q1732:AE1732)),0)</f>
        <v>0</v>
      </c>
      <c r="G1732" s="1">
        <f t="shared" si="684"/>
        <v>1878</v>
      </c>
      <c r="H1732" s="2">
        <f t="shared" si="685"/>
        <v>0.10977962237680482</v>
      </c>
      <c r="I1732" s="2"/>
      <c r="J1732" s="2">
        <f t="shared" si="686"/>
        <v>0.4395861343309756</v>
      </c>
      <c r="K1732" s="2">
        <f t="shared" si="687"/>
        <v>0.54936575670778043</v>
      </c>
      <c r="L1732" s="2">
        <f t="shared" si="688"/>
        <v>0</v>
      </c>
      <c r="M1732" s="2">
        <f t="shared" si="689"/>
        <v>1.1048108961243974E-2</v>
      </c>
      <c r="N1732" s="1">
        <v>7520</v>
      </c>
      <c r="O1732" s="1">
        <v>9398</v>
      </c>
      <c r="R1732" s="1">
        <v>67</v>
      </c>
      <c r="U1732" s="1">
        <v>122</v>
      </c>
      <c r="AG1732" s="7">
        <f>IF(Q1732&gt;0,RANK(Q1732,(N1732:P1732,Q1732:AE1732)),0)</f>
        <v>0</v>
      </c>
      <c r="AH1732" s="7">
        <f>IF(R1732&gt;0,RANK(R1732,(N1732:P1732,Q1732:AE1732)),0)</f>
        <v>4</v>
      </c>
      <c r="AI1732" s="7">
        <f>IF(T1732&gt;0,RANK(T1732,(N1732:P1732,Q1732:AE1732)),0)</f>
        <v>0</v>
      </c>
      <c r="AJ1732" s="7">
        <f>IF(S1732&gt;0,RANK(S1732,(N1732:P1732,Q1732:AE1732)),0)</f>
        <v>0</v>
      </c>
      <c r="AK1732" s="2">
        <f t="shared" si="690"/>
        <v>0</v>
      </c>
      <c r="AL1732" s="2">
        <f t="shared" si="691"/>
        <v>3.9165253989594901E-3</v>
      </c>
      <c r="AM1732" s="2">
        <f t="shared" si="692"/>
        <v>0</v>
      </c>
      <c r="AN1732" s="2">
        <f t="shared" si="693"/>
        <v>0</v>
      </c>
      <c r="AP1732" t="s">
        <v>428</v>
      </c>
      <c r="AQ1732" t="s">
        <v>2337</v>
      </c>
      <c r="AT1732" s="104">
        <v>46</v>
      </c>
      <c r="AU1732" s="102">
        <v>13</v>
      </c>
      <c r="AV1732" s="108">
        <f t="shared" si="694"/>
        <v>46013</v>
      </c>
      <c r="AX1732" s="7" t="s">
        <v>538</v>
      </c>
    </row>
    <row r="1733" spans="1:50" hidden="1" outlineLevel="1">
      <c r="A1733" t="s">
        <v>503</v>
      </c>
      <c r="B1733" t="s">
        <v>2337</v>
      </c>
      <c r="C1733" s="1">
        <f t="shared" si="683"/>
        <v>2476</v>
      </c>
      <c r="D1733" s="7">
        <f>RANK(N1733,(N1733:P1733,Q1733:AE1733))</f>
        <v>2</v>
      </c>
      <c r="E1733" s="7">
        <f>RANK(O1733,(N1733:P1733,Q1733:AE1733))</f>
        <v>1</v>
      </c>
      <c r="F1733" s="7">
        <f>IF(P1733&gt;0,RANK(P1733,(N1733:P1733,Q1733:AE1733)),0)</f>
        <v>0</v>
      </c>
      <c r="G1733" s="1">
        <f t="shared" si="684"/>
        <v>466</v>
      </c>
      <c r="H1733" s="2">
        <f t="shared" si="685"/>
        <v>0.18820678513731826</v>
      </c>
      <c r="I1733" s="2"/>
      <c r="J1733" s="2">
        <f t="shared" si="686"/>
        <v>0.40266558966074312</v>
      </c>
      <c r="K1733" s="2">
        <f t="shared" si="687"/>
        <v>0.59087237479806143</v>
      </c>
      <c r="L1733" s="2">
        <f t="shared" si="688"/>
        <v>0</v>
      </c>
      <c r="M1733" s="2">
        <f t="shared" si="689"/>
        <v>6.4620355411953989E-3</v>
      </c>
      <c r="N1733" s="1">
        <v>997</v>
      </c>
      <c r="O1733" s="1">
        <v>1463</v>
      </c>
      <c r="R1733" s="1">
        <v>8</v>
      </c>
      <c r="U1733" s="1">
        <v>8</v>
      </c>
      <c r="AG1733" s="7">
        <f>IF(Q1733&gt;0,RANK(Q1733,(N1733:P1733,Q1733:AE1733)),0)</f>
        <v>0</v>
      </c>
      <c r="AH1733" s="7">
        <f>IF(R1733&gt;0,RANK(R1733,(N1733:P1733,Q1733:AE1733)),0)</f>
        <v>3</v>
      </c>
      <c r="AI1733" s="7">
        <f>IF(T1733&gt;0,RANK(T1733,(N1733:P1733,Q1733:AE1733)),0)</f>
        <v>0</v>
      </c>
      <c r="AJ1733" s="7">
        <f>IF(S1733&gt;0,RANK(S1733,(N1733:P1733,Q1733:AE1733)),0)</f>
        <v>0</v>
      </c>
      <c r="AK1733" s="2">
        <f t="shared" si="690"/>
        <v>0</v>
      </c>
      <c r="AL1733" s="2">
        <f t="shared" si="691"/>
        <v>3.2310177705977385E-3</v>
      </c>
      <c r="AM1733" s="2">
        <f t="shared" si="692"/>
        <v>0</v>
      </c>
      <c r="AN1733" s="2">
        <f t="shared" si="693"/>
        <v>0</v>
      </c>
      <c r="AP1733" t="s">
        <v>503</v>
      </c>
      <c r="AQ1733" t="s">
        <v>2337</v>
      </c>
      <c r="AT1733" s="104">
        <v>46</v>
      </c>
      <c r="AU1733" s="102">
        <v>15</v>
      </c>
      <c r="AV1733" s="108">
        <f t="shared" si="694"/>
        <v>46015</v>
      </c>
      <c r="AX1733" s="7" t="s">
        <v>538</v>
      </c>
    </row>
    <row r="1734" spans="1:50" hidden="1" outlineLevel="1">
      <c r="A1734" t="s">
        <v>38</v>
      </c>
      <c r="B1734" t="s">
        <v>2337</v>
      </c>
      <c r="C1734" s="1">
        <f t="shared" si="683"/>
        <v>774</v>
      </c>
      <c r="D1734" s="7">
        <f>RANK(N1734,(N1734:P1734,Q1734:AE1734))</f>
        <v>1</v>
      </c>
      <c r="E1734" s="7">
        <f>RANK(O1734,(N1734:P1734,Q1734:AE1734))</f>
        <v>2</v>
      </c>
      <c r="F1734" s="7">
        <f>IF(P1734&gt;0,RANK(P1734,(N1734:P1734,Q1734:AE1734)),0)</f>
        <v>0</v>
      </c>
      <c r="G1734" s="1">
        <f t="shared" si="684"/>
        <v>406</v>
      </c>
      <c r="H1734" s="2">
        <f t="shared" si="685"/>
        <v>0.52454780361757103</v>
      </c>
      <c r="I1734" s="2"/>
      <c r="J1734" s="2">
        <f t="shared" si="686"/>
        <v>0.75322997416020676</v>
      </c>
      <c r="K1734" s="2">
        <f t="shared" si="687"/>
        <v>0.22868217054263565</v>
      </c>
      <c r="L1734" s="2">
        <f t="shared" si="688"/>
        <v>0</v>
      </c>
      <c r="M1734" s="2">
        <f t="shared" si="689"/>
        <v>1.808785529715759E-2</v>
      </c>
      <c r="N1734" s="1">
        <v>583</v>
      </c>
      <c r="O1734" s="1">
        <v>177</v>
      </c>
      <c r="R1734" s="1">
        <v>9</v>
      </c>
      <c r="U1734" s="1">
        <v>5</v>
      </c>
      <c r="AG1734" s="7">
        <f>IF(Q1734&gt;0,RANK(Q1734,(N1734:P1734,Q1734:AE1734)),0)</f>
        <v>0</v>
      </c>
      <c r="AH1734" s="7">
        <f>IF(R1734&gt;0,RANK(R1734,(N1734:P1734,Q1734:AE1734)),0)</f>
        <v>3</v>
      </c>
      <c r="AI1734" s="7">
        <f>IF(T1734&gt;0,RANK(T1734,(N1734:P1734,Q1734:AE1734)),0)</f>
        <v>0</v>
      </c>
      <c r="AJ1734" s="7">
        <f>IF(S1734&gt;0,RANK(S1734,(N1734:P1734,Q1734:AE1734)),0)</f>
        <v>0</v>
      </c>
      <c r="AK1734" s="2">
        <f t="shared" si="690"/>
        <v>0</v>
      </c>
      <c r="AL1734" s="2">
        <f t="shared" si="691"/>
        <v>1.1627906976744186E-2</v>
      </c>
      <c r="AM1734" s="2">
        <f t="shared" si="692"/>
        <v>0</v>
      </c>
      <c r="AN1734" s="2">
        <f t="shared" si="693"/>
        <v>0</v>
      </c>
      <c r="AP1734" t="s">
        <v>38</v>
      </c>
      <c r="AQ1734" t="s">
        <v>2337</v>
      </c>
      <c r="AT1734" s="104">
        <v>46</v>
      </c>
      <c r="AU1734" s="102">
        <v>17</v>
      </c>
      <c r="AV1734" s="108">
        <f t="shared" si="694"/>
        <v>46017</v>
      </c>
      <c r="AX1734" s="7" t="s">
        <v>538</v>
      </c>
    </row>
    <row r="1735" spans="1:50" hidden="1" outlineLevel="1">
      <c r="A1735" t="s">
        <v>1846</v>
      </c>
      <c r="B1735" t="s">
        <v>2337</v>
      </c>
      <c r="C1735" s="1">
        <f t="shared" si="683"/>
        <v>3572</v>
      </c>
      <c r="D1735" s="7">
        <f>RANK(N1735,(N1735:P1735,Q1735:AE1735))</f>
        <v>2</v>
      </c>
      <c r="E1735" s="7">
        <f>RANK(O1735,(N1735:P1735,Q1735:AE1735))</f>
        <v>1</v>
      </c>
      <c r="F1735" s="7">
        <f>IF(P1735&gt;0,RANK(P1735,(N1735:P1735,Q1735:AE1735)),0)</f>
        <v>0</v>
      </c>
      <c r="G1735" s="1">
        <f t="shared" si="684"/>
        <v>1009</v>
      </c>
      <c r="H1735" s="2">
        <f t="shared" si="685"/>
        <v>0.282474804031355</v>
      </c>
      <c r="I1735" s="2"/>
      <c r="J1735" s="2">
        <f t="shared" si="686"/>
        <v>0.34938409854423291</v>
      </c>
      <c r="K1735" s="2">
        <f t="shared" si="687"/>
        <v>0.63185890257558786</v>
      </c>
      <c r="L1735" s="2">
        <f t="shared" si="688"/>
        <v>0</v>
      </c>
      <c r="M1735" s="2">
        <f t="shared" si="689"/>
        <v>1.8756998880179232E-2</v>
      </c>
      <c r="N1735" s="1">
        <v>1248</v>
      </c>
      <c r="O1735" s="1">
        <v>2257</v>
      </c>
      <c r="R1735" s="1">
        <v>31</v>
      </c>
      <c r="U1735" s="1">
        <v>36</v>
      </c>
      <c r="AG1735" s="7">
        <f>IF(Q1735&gt;0,RANK(Q1735,(N1735:P1735,Q1735:AE1735)),0)</f>
        <v>0</v>
      </c>
      <c r="AH1735" s="7">
        <f>IF(R1735&gt;0,RANK(R1735,(N1735:P1735,Q1735:AE1735)),0)</f>
        <v>4</v>
      </c>
      <c r="AI1735" s="7">
        <f>IF(T1735&gt;0,RANK(T1735,(N1735:P1735,Q1735:AE1735)),0)</f>
        <v>0</v>
      </c>
      <c r="AJ1735" s="7">
        <f>IF(S1735&gt;0,RANK(S1735,(N1735:P1735,Q1735:AE1735)),0)</f>
        <v>0</v>
      </c>
      <c r="AK1735" s="2">
        <f t="shared" si="690"/>
        <v>0</v>
      </c>
      <c r="AL1735" s="2">
        <f t="shared" si="691"/>
        <v>8.6786114221724525E-3</v>
      </c>
      <c r="AM1735" s="2">
        <f t="shared" si="692"/>
        <v>0</v>
      </c>
      <c r="AN1735" s="2">
        <f t="shared" si="693"/>
        <v>0</v>
      </c>
      <c r="AP1735" t="s">
        <v>1846</v>
      </c>
      <c r="AQ1735" t="s">
        <v>2337</v>
      </c>
      <c r="AT1735" s="104">
        <v>46</v>
      </c>
      <c r="AU1735" s="102">
        <v>19</v>
      </c>
      <c r="AV1735" s="108">
        <f t="shared" si="694"/>
        <v>46019</v>
      </c>
      <c r="AX1735" s="7" t="s">
        <v>538</v>
      </c>
    </row>
    <row r="1736" spans="1:50" hidden="1" outlineLevel="1">
      <c r="A1736" t="s">
        <v>919</v>
      </c>
      <c r="B1736" t="s">
        <v>2337</v>
      </c>
      <c r="C1736" s="1">
        <f t="shared" si="683"/>
        <v>965</v>
      </c>
      <c r="D1736" s="7">
        <f>RANK(N1736,(N1736:P1736,Q1736:AE1736))</f>
        <v>2</v>
      </c>
      <c r="E1736" s="7">
        <f>RANK(O1736,(N1736:P1736,Q1736:AE1736))</f>
        <v>1</v>
      </c>
      <c r="F1736" s="7">
        <f>IF(P1736&gt;0,RANK(P1736,(N1736:P1736,Q1736:AE1736)),0)</f>
        <v>0</v>
      </c>
      <c r="G1736" s="1">
        <f t="shared" si="684"/>
        <v>460</v>
      </c>
      <c r="H1736" s="2">
        <f t="shared" si="685"/>
        <v>0.47668393782383417</v>
      </c>
      <c r="I1736" s="2"/>
      <c r="J1736" s="2">
        <f t="shared" si="686"/>
        <v>0.25595854922279793</v>
      </c>
      <c r="K1736" s="2">
        <f t="shared" si="687"/>
        <v>0.73264248704663215</v>
      </c>
      <c r="L1736" s="2">
        <f t="shared" si="688"/>
        <v>0</v>
      </c>
      <c r="M1736" s="2">
        <f t="shared" si="689"/>
        <v>1.1398963730569922E-2</v>
      </c>
      <c r="N1736" s="1">
        <v>247</v>
      </c>
      <c r="O1736" s="1">
        <v>707</v>
      </c>
      <c r="R1736" s="1">
        <v>4</v>
      </c>
      <c r="U1736" s="1">
        <v>7</v>
      </c>
      <c r="AG1736" s="7">
        <f>IF(Q1736&gt;0,RANK(Q1736,(N1736:P1736,Q1736:AE1736)),0)</f>
        <v>0</v>
      </c>
      <c r="AH1736" s="7">
        <f>IF(R1736&gt;0,RANK(R1736,(N1736:P1736,Q1736:AE1736)),0)</f>
        <v>4</v>
      </c>
      <c r="AI1736" s="7">
        <f>IF(T1736&gt;0,RANK(T1736,(N1736:P1736,Q1736:AE1736)),0)</f>
        <v>0</v>
      </c>
      <c r="AJ1736" s="7">
        <f>IF(S1736&gt;0,RANK(S1736,(N1736:P1736,Q1736:AE1736)),0)</f>
        <v>0</v>
      </c>
      <c r="AK1736" s="2">
        <f t="shared" si="690"/>
        <v>0</v>
      </c>
      <c r="AL1736" s="2">
        <f t="shared" si="691"/>
        <v>4.1450777202072537E-3</v>
      </c>
      <c r="AM1736" s="2">
        <f t="shared" si="692"/>
        <v>0</v>
      </c>
      <c r="AN1736" s="2">
        <f t="shared" si="693"/>
        <v>0</v>
      </c>
      <c r="AP1736" t="s">
        <v>919</v>
      </c>
      <c r="AQ1736" t="s">
        <v>2337</v>
      </c>
      <c r="AT1736" s="104">
        <v>46</v>
      </c>
      <c r="AU1736" s="102">
        <v>21</v>
      </c>
      <c r="AV1736" s="108">
        <f t="shared" si="694"/>
        <v>46021</v>
      </c>
      <c r="AX1736" s="7" t="s">
        <v>538</v>
      </c>
    </row>
    <row r="1737" spans="1:50" hidden="1" outlineLevel="1">
      <c r="A1737" t="s">
        <v>2204</v>
      </c>
      <c r="B1737" t="s">
        <v>2337</v>
      </c>
      <c r="C1737" s="1">
        <f t="shared" si="683"/>
        <v>4253</v>
      </c>
      <c r="D1737" s="7">
        <f>RANK(N1737,(N1737:P1737,Q1737:AE1737))</f>
        <v>2</v>
      </c>
      <c r="E1737" s="7">
        <f>RANK(O1737,(N1737:P1737,Q1737:AE1737))</f>
        <v>1</v>
      </c>
      <c r="F1737" s="7">
        <f>IF(P1737&gt;0,RANK(P1737,(N1737:P1737,Q1737:AE1737)),0)</f>
        <v>0</v>
      </c>
      <c r="G1737" s="1">
        <f t="shared" si="684"/>
        <v>465</v>
      </c>
      <c r="H1737" s="2">
        <f t="shared" si="685"/>
        <v>0.1093345873501058</v>
      </c>
      <c r="I1737" s="2"/>
      <c r="J1737" s="2">
        <f t="shared" si="686"/>
        <v>0.44204091229720199</v>
      </c>
      <c r="K1737" s="2">
        <f t="shared" si="687"/>
        <v>0.55137549964730781</v>
      </c>
      <c r="L1737" s="2">
        <f t="shared" si="688"/>
        <v>0</v>
      </c>
      <c r="M1737" s="2">
        <f t="shared" si="689"/>
        <v>6.5835880554901971E-3</v>
      </c>
      <c r="N1737" s="1">
        <v>1880</v>
      </c>
      <c r="O1737" s="1">
        <v>2345</v>
      </c>
      <c r="R1737" s="1">
        <v>11</v>
      </c>
      <c r="U1737" s="1">
        <v>17</v>
      </c>
      <c r="AG1737" s="7">
        <f>IF(Q1737&gt;0,RANK(Q1737,(N1737:P1737,Q1737:AE1737)),0)</f>
        <v>0</v>
      </c>
      <c r="AH1737" s="7">
        <f>IF(R1737&gt;0,RANK(R1737,(N1737:P1737,Q1737:AE1737)),0)</f>
        <v>4</v>
      </c>
      <c r="AI1737" s="7">
        <f>IF(T1737&gt;0,RANK(T1737,(N1737:P1737,Q1737:AE1737)),0)</f>
        <v>0</v>
      </c>
      <c r="AJ1737" s="7">
        <f>IF(S1737&gt;0,RANK(S1737,(N1737:P1737,Q1737:AE1737)),0)</f>
        <v>0</v>
      </c>
      <c r="AK1737" s="2">
        <f t="shared" si="690"/>
        <v>0</v>
      </c>
      <c r="AL1737" s="2">
        <f t="shared" si="691"/>
        <v>2.5864095932283094E-3</v>
      </c>
      <c r="AM1737" s="2">
        <f t="shared" si="692"/>
        <v>0</v>
      </c>
      <c r="AN1737" s="2">
        <f t="shared" si="693"/>
        <v>0</v>
      </c>
      <c r="AP1737" t="s">
        <v>2204</v>
      </c>
      <c r="AQ1737" t="s">
        <v>2337</v>
      </c>
      <c r="AT1737" s="104">
        <v>46</v>
      </c>
      <c r="AU1737" s="102">
        <v>23</v>
      </c>
      <c r="AV1737" s="108">
        <f t="shared" si="694"/>
        <v>46023</v>
      </c>
      <c r="AX1737" s="7" t="s">
        <v>538</v>
      </c>
    </row>
    <row r="1738" spans="1:50" hidden="1" outlineLevel="1">
      <c r="A1738" t="s">
        <v>2414</v>
      </c>
      <c r="B1738" t="s">
        <v>2337</v>
      </c>
      <c r="C1738" s="1">
        <f t="shared" si="683"/>
        <v>2215</v>
      </c>
      <c r="D1738" s="7">
        <f>RANK(N1738,(N1738:P1738,Q1738:AE1738))</f>
        <v>2</v>
      </c>
      <c r="E1738" s="7">
        <f>RANK(O1738,(N1738:P1738,Q1738:AE1738))</f>
        <v>1</v>
      </c>
      <c r="F1738" s="7">
        <f>IF(P1738&gt;0,RANK(P1738,(N1738:P1738,Q1738:AE1738)),0)</f>
        <v>0</v>
      </c>
      <c r="G1738" s="1">
        <f t="shared" si="684"/>
        <v>439</v>
      </c>
      <c r="H1738" s="2">
        <f t="shared" si="685"/>
        <v>0.19819413092550789</v>
      </c>
      <c r="I1738" s="2"/>
      <c r="J1738" s="2">
        <f t="shared" si="686"/>
        <v>0.39683972911963883</v>
      </c>
      <c r="K1738" s="2">
        <f t="shared" si="687"/>
        <v>0.59503386004514669</v>
      </c>
      <c r="L1738" s="2">
        <f t="shared" si="688"/>
        <v>0</v>
      </c>
      <c r="M1738" s="2">
        <f t="shared" si="689"/>
        <v>8.1264108352144815E-3</v>
      </c>
      <c r="N1738" s="1">
        <v>879</v>
      </c>
      <c r="O1738" s="1">
        <v>1318</v>
      </c>
      <c r="R1738" s="1">
        <v>6</v>
      </c>
      <c r="U1738" s="1">
        <v>12</v>
      </c>
      <c r="AG1738" s="7">
        <f>IF(Q1738&gt;0,RANK(Q1738,(N1738:P1738,Q1738:AE1738)),0)</f>
        <v>0</v>
      </c>
      <c r="AH1738" s="7">
        <f>IF(R1738&gt;0,RANK(R1738,(N1738:P1738,Q1738:AE1738)),0)</f>
        <v>4</v>
      </c>
      <c r="AI1738" s="7">
        <f>IF(T1738&gt;0,RANK(T1738,(N1738:P1738,Q1738:AE1738)),0)</f>
        <v>0</v>
      </c>
      <c r="AJ1738" s="7">
        <f>IF(S1738&gt;0,RANK(S1738,(N1738:P1738,Q1738:AE1738)),0)</f>
        <v>0</v>
      </c>
      <c r="AK1738" s="2">
        <f t="shared" si="690"/>
        <v>0</v>
      </c>
      <c r="AL1738" s="2">
        <f t="shared" si="691"/>
        <v>2.7088036117381489E-3</v>
      </c>
      <c r="AM1738" s="2">
        <f t="shared" si="692"/>
        <v>0</v>
      </c>
      <c r="AN1738" s="2">
        <f t="shared" si="693"/>
        <v>0</v>
      </c>
      <c r="AP1738" t="s">
        <v>2414</v>
      </c>
      <c r="AQ1738" t="s">
        <v>2337</v>
      </c>
      <c r="AT1738" s="104">
        <v>46</v>
      </c>
      <c r="AU1738" s="102">
        <v>25</v>
      </c>
      <c r="AV1738" s="108">
        <f t="shared" si="694"/>
        <v>46025</v>
      </c>
      <c r="AX1738" s="7" t="s">
        <v>538</v>
      </c>
    </row>
    <row r="1739" spans="1:50" hidden="1" outlineLevel="1">
      <c r="A1739" t="s">
        <v>169</v>
      </c>
      <c r="B1739" t="s">
        <v>2337</v>
      </c>
      <c r="C1739" s="1">
        <f t="shared" si="683"/>
        <v>5239</v>
      </c>
      <c r="D1739" s="7">
        <f>RANK(N1739,(N1739:P1739,Q1739:AE1739))</f>
        <v>1</v>
      </c>
      <c r="E1739" s="7">
        <f>RANK(O1739,(N1739:P1739,Q1739:AE1739))</f>
        <v>2</v>
      </c>
      <c r="F1739" s="7">
        <f>IF(P1739&gt;0,RANK(P1739,(N1739:P1739,Q1739:AE1739)),0)</f>
        <v>0</v>
      </c>
      <c r="G1739" s="1">
        <f t="shared" si="684"/>
        <v>1121</v>
      </c>
      <c r="H1739" s="2">
        <f t="shared" si="685"/>
        <v>0.213972132086276</v>
      </c>
      <c r="I1739" s="2"/>
      <c r="J1739" s="2">
        <f t="shared" si="686"/>
        <v>0.59839664058026343</v>
      </c>
      <c r="K1739" s="2">
        <f t="shared" si="687"/>
        <v>0.3844245084939874</v>
      </c>
      <c r="L1739" s="2">
        <f t="shared" si="688"/>
        <v>0</v>
      </c>
      <c r="M1739" s="2">
        <f t="shared" si="689"/>
        <v>1.7178850925749167E-2</v>
      </c>
      <c r="N1739" s="1">
        <v>3135</v>
      </c>
      <c r="O1739" s="1">
        <v>2014</v>
      </c>
      <c r="R1739" s="1">
        <v>51</v>
      </c>
      <c r="U1739" s="1">
        <v>39</v>
      </c>
      <c r="AG1739" s="7">
        <f>IF(Q1739&gt;0,RANK(Q1739,(N1739:P1739,Q1739:AE1739)),0)</f>
        <v>0</v>
      </c>
      <c r="AH1739" s="7">
        <f>IF(R1739&gt;0,RANK(R1739,(N1739:P1739,Q1739:AE1739)),0)</f>
        <v>3</v>
      </c>
      <c r="AI1739" s="7">
        <f>IF(T1739&gt;0,RANK(T1739,(N1739:P1739,Q1739:AE1739)),0)</f>
        <v>0</v>
      </c>
      <c r="AJ1739" s="7">
        <f>IF(S1739&gt;0,RANK(S1739,(N1739:P1739,Q1739:AE1739)),0)</f>
        <v>0</v>
      </c>
      <c r="AK1739" s="2">
        <f t="shared" si="690"/>
        <v>0</v>
      </c>
      <c r="AL1739" s="2">
        <f t="shared" si="691"/>
        <v>9.7346821912578738E-3</v>
      </c>
      <c r="AM1739" s="2">
        <f t="shared" si="692"/>
        <v>0</v>
      </c>
      <c r="AN1739" s="2">
        <f t="shared" si="693"/>
        <v>0</v>
      </c>
      <c r="AP1739" t="s">
        <v>169</v>
      </c>
      <c r="AQ1739" t="s">
        <v>2337</v>
      </c>
      <c r="AT1739" s="104">
        <v>46</v>
      </c>
      <c r="AU1739" s="102">
        <v>27</v>
      </c>
      <c r="AV1739" s="108">
        <f t="shared" si="694"/>
        <v>46027</v>
      </c>
      <c r="AX1739" s="7" t="s">
        <v>538</v>
      </c>
    </row>
    <row r="1740" spans="1:50" hidden="1" outlineLevel="1">
      <c r="A1740" t="s">
        <v>1108</v>
      </c>
      <c r="B1740" t="s">
        <v>2337</v>
      </c>
      <c r="C1740" s="1">
        <f t="shared" si="683"/>
        <v>11302</v>
      </c>
      <c r="D1740" s="7">
        <f>RANK(N1740,(N1740:P1740,Q1740:AE1740))</f>
        <v>2</v>
      </c>
      <c r="E1740" s="7">
        <f>RANK(O1740,(N1740:P1740,Q1740:AE1740))</f>
        <v>1</v>
      </c>
      <c r="F1740" s="7">
        <f>IF(P1740&gt;0,RANK(P1740,(N1740:P1740,Q1740:AE1740)),0)</f>
        <v>0</v>
      </c>
      <c r="G1740" s="1">
        <f t="shared" si="684"/>
        <v>1827</v>
      </c>
      <c r="H1740" s="2">
        <f t="shared" si="685"/>
        <v>0.16165280481330738</v>
      </c>
      <c r="I1740" s="2"/>
      <c r="J1740" s="2">
        <f t="shared" si="686"/>
        <v>0.41514776145814902</v>
      </c>
      <c r="K1740" s="2">
        <f t="shared" si="687"/>
        <v>0.57680056627145637</v>
      </c>
      <c r="L1740" s="2">
        <f t="shared" si="688"/>
        <v>0</v>
      </c>
      <c r="M1740" s="2">
        <f t="shared" si="689"/>
        <v>8.0516722703946053E-3</v>
      </c>
      <c r="N1740" s="1">
        <v>4692</v>
      </c>
      <c r="O1740" s="1">
        <v>6519</v>
      </c>
      <c r="R1740" s="1">
        <v>33</v>
      </c>
      <c r="U1740" s="1">
        <v>58</v>
      </c>
      <c r="AG1740" s="7">
        <f>IF(Q1740&gt;0,RANK(Q1740,(N1740:P1740,Q1740:AE1740)),0)</f>
        <v>0</v>
      </c>
      <c r="AH1740" s="7">
        <f>IF(R1740&gt;0,RANK(R1740,(N1740:P1740,Q1740:AE1740)),0)</f>
        <v>4</v>
      </c>
      <c r="AI1740" s="7">
        <f>IF(T1740&gt;0,RANK(T1740,(N1740:P1740,Q1740:AE1740)),0)</f>
        <v>0</v>
      </c>
      <c r="AJ1740" s="7">
        <f>IF(S1740&gt;0,RANK(S1740,(N1740:P1740,Q1740:AE1740)),0)</f>
        <v>0</v>
      </c>
      <c r="AK1740" s="2">
        <f t="shared" si="690"/>
        <v>0</v>
      </c>
      <c r="AL1740" s="2">
        <f t="shared" si="691"/>
        <v>2.9198371969562909E-3</v>
      </c>
      <c r="AM1740" s="2">
        <f t="shared" si="692"/>
        <v>0</v>
      </c>
      <c r="AN1740" s="2">
        <f t="shared" si="693"/>
        <v>0</v>
      </c>
      <c r="AP1740" t="s">
        <v>1108</v>
      </c>
      <c r="AQ1740" t="s">
        <v>2337</v>
      </c>
      <c r="AT1740" s="104">
        <v>46</v>
      </c>
      <c r="AU1740" s="102">
        <v>29</v>
      </c>
      <c r="AV1740" s="108">
        <f t="shared" si="694"/>
        <v>46029</v>
      </c>
      <c r="AX1740" s="7" t="s">
        <v>538</v>
      </c>
    </row>
    <row r="1741" spans="1:50" hidden="1" outlineLevel="1">
      <c r="A1741" t="s">
        <v>2963</v>
      </c>
      <c r="B1741" t="s">
        <v>2337</v>
      </c>
      <c r="C1741" s="1">
        <f t="shared" si="683"/>
        <v>1527</v>
      </c>
      <c r="D1741" s="7">
        <f>RANK(N1741,(N1741:P1741,Q1741:AE1741))</f>
        <v>1</v>
      </c>
      <c r="E1741" s="7">
        <f>RANK(O1741,(N1741:P1741,Q1741:AE1741))</f>
        <v>2</v>
      </c>
      <c r="F1741" s="7">
        <f>IF(P1741&gt;0,RANK(P1741,(N1741:P1741,Q1741:AE1741)),0)</f>
        <v>0</v>
      </c>
      <c r="G1741" s="1">
        <f t="shared" si="684"/>
        <v>166</v>
      </c>
      <c r="H1741" s="2">
        <f t="shared" si="685"/>
        <v>0.10870988867059594</v>
      </c>
      <c r="I1741" s="2"/>
      <c r="J1741" s="2">
        <f t="shared" si="686"/>
        <v>0.53634577603143418</v>
      </c>
      <c r="K1741" s="2">
        <f t="shared" si="687"/>
        <v>0.42763588736083824</v>
      </c>
      <c r="L1741" s="2">
        <f t="shared" si="688"/>
        <v>0</v>
      </c>
      <c r="M1741" s="2">
        <f t="shared" si="689"/>
        <v>3.6018336607727575E-2</v>
      </c>
      <c r="N1741" s="1">
        <v>819</v>
      </c>
      <c r="O1741" s="1">
        <v>653</v>
      </c>
      <c r="R1741" s="1">
        <v>24</v>
      </c>
      <c r="U1741" s="1">
        <v>31</v>
      </c>
      <c r="AG1741" s="7">
        <f>IF(Q1741&gt;0,RANK(Q1741,(N1741:P1741,Q1741:AE1741)),0)</f>
        <v>0</v>
      </c>
      <c r="AH1741" s="7">
        <f>IF(R1741&gt;0,RANK(R1741,(N1741:P1741,Q1741:AE1741)),0)</f>
        <v>4</v>
      </c>
      <c r="AI1741" s="7">
        <f>IF(T1741&gt;0,RANK(T1741,(N1741:P1741,Q1741:AE1741)),0)</f>
        <v>0</v>
      </c>
      <c r="AJ1741" s="7">
        <f>IF(S1741&gt;0,RANK(S1741,(N1741:P1741,Q1741:AE1741)),0)</f>
        <v>0</v>
      </c>
      <c r="AK1741" s="2">
        <f t="shared" si="690"/>
        <v>0</v>
      </c>
      <c r="AL1741" s="2">
        <f t="shared" si="691"/>
        <v>1.5717092337917484E-2</v>
      </c>
      <c r="AM1741" s="2">
        <f t="shared" si="692"/>
        <v>0</v>
      </c>
      <c r="AN1741" s="2">
        <f t="shared" si="693"/>
        <v>0</v>
      </c>
      <c r="AP1741" t="s">
        <v>2963</v>
      </c>
      <c r="AQ1741" t="s">
        <v>2337</v>
      </c>
      <c r="AT1741" s="104">
        <v>46</v>
      </c>
      <c r="AU1741" s="102">
        <v>31</v>
      </c>
      <c r="AV1741" s="108">
        <f t="shared" si="694"/>
        <v>46031</v>
      </c>
      <c r="AX1741" s="7" t="s">
        <v>538</v>
      </c>
    </row>
    <row r="1742" spans="1:50" hidden="1" outlineLevel="1">
      <c r="A1742" t="s">
        <v>1684</v>
      </c>
      <c r="B1742" t="s">
        <v>2337</v>
      </c>
      <c r="C1742" s="1">
        <f t="shared" si="683"/>
        <v>3593</v>
      </c>
      <c r="D1742" s="7">
        <f>RANK(N1742,(N1742:P1742,Q1742:AE1742))</f>
        <v>2</v>
      </c>
      <c r="E1742" s="7">
        <f>RANK(O1742,(N1742:P1742,Q1742:AE1742))</f>
        <v>1</v>
      </c>
      <c r="F1742" s="7">
        <f>IF(P1742&gt;0,RANK(P1742,(N1742:P1742,Q1742:AE1742)),0)</f>
        <v>0</v>
      </c>
      <c r="G1742" s="1">
        <f t="shared" si="684"/>
        <v>1177</v>
      </c>
      <c r="H1742" s="2">
        <f t="shared" si="685"/>
        <v>0.32758140829390481</v>
      </c>
      <c r="I1742" s="2"/>
      <c r="J1742" s="2">
        <f t="shared" si="686"/>
        <v>0.32340662399109377</v>
      </c>
      <c r="K1742" s="2">
        <f t="shared" si="687"/>
        <v>0.65098803228499857</v>
      </c>
      <c r="L1742" s="2">
        <f t="shared" si="688"/>
        <v>0</v>
      </c>
      <c r="M1742" s="2">
        <f t="shared" si="689"/>
        <v>2.5605343723907659E-2</v>
      </c>
      <c r="N1742" s="1">
        <v>1162</v>
      </c>
      <c r="O1742" s="1">
        <v>2339</v>
      </c>
      <c r="R1742" s="1">
        <v>69</v>
      </c>
      <c r="U1742" s="1">
        <v>23</v>
      </c>
      <c r="AG1742" s="7">
        <f>IF(Q1742&gt;0,RANK(Q1742,(N1742:P1742,Q1742:AE1742)),0)</f>
        <v>0</v>
      </c>
      <c r="AH1742" s="7">
        <f>IF(R1742&gt;0,RANK(R1742,(N1742:P1742,Q1742:AE1742)),0)</f>
        <v>3</v>
      </c>
      <c r="AI1742" s="7">
        <f>IF(T1742&gt;0,RANK(T1742,(N1742:P1742,Q1742:AE1742)),0)</f>
        <v>0</v>
      </c>
      <c r="AJ1742" s="7">
        <f>IF(S1742&gt;0,RANK(S1742,(N1742:P1742,Q1742:AE1742)),0)</f>
        <v>0</v>
      </c>
      <c r="AK1742" s="2">
        <f t="shared" si="690"/>
        <v>0</v>
      </c>
      <c r="AL1742" s="2">
        <f t="shared" si="691"/>
        <v>1.9204007792930699E-2</v>
      </c>
      <c r="AM1742" s="2">
        <f t="shared" si="692"/>
        <v>0</v>
      </c>
      <c r="AN1742" s="2">
        <f t="shared" si="693"/>
        <v>0</v>
      </c>
      <c r="AP1742" t="s">
        <v>1684</v>
      </c>
      <c r="AQ1742" t="s">
        <v>2337</v>
      </c>
      <c r="AT1742" s="104">
        <v>46</v>
      </c>
      <c r="AU1742" s="102">
        <v>33</v>
      </c>
      <c r="AV1742" s="108">
        <f t="shared" si="694"/>
        <v>46033</v>
      </c>
      <c r="AX1742" s="7" t="s">
        <v>538</v>
      </c>
    </row>
    <row r="1743" spans="1:50" hidden="1" outlineLevel="1">
      <c r="A1743" t="s">
        <v>1961</v>
      </c>
      <c r="B1743" t="s">
        <v>2337</v>
      </c>
      <c r="C1743" s="1">
        <f t="shared" si="683"/>
        <v>7884</v>
      </c>
      <c r="D1743" s="7">
        <f>RANK(N1743,(N1743:P1743,Q1743:AE1743))</f>
        <v>2</v>
      </c>
      <c r="E1743" s="7">
        <f>RANK(O1743,(N1743:P1743,Q1743:AE1743))</f>
        <v>1</v>
      </c>
      <c r="F1743" s="7">
        <f>IF(P1743&gt;0,RANK(P1743,(N1743:P1743,Q1743:AE1743)),0)</f>
        <v>0</v>
      </c>
      <c r="G1743" s="1">
        <f t="shared" si="684"/>
        <v>1429</v>
      </c>
      <c r="H1743" s="2">
        <f t="shared" ref="H1743:H1806" si="695">G1743/C1743</f>
        <v>0.18125317097919838</v>
      </c>
      <c r="I1743" s="2"/>
      <c r="J1743" s="2">
        <f t="shared" si="686"/>
        <v>0.40423642820903094</v>
      </c>
      <c r="K1743" s="2">
        <f t="shared" si="687"/>
        <v>0.58548959918822929</v>
      </c>
      <c r="L1743" s="2">
        <f t="shared" si="688"/>
        <v>0</v>
      </c>
      <c r="M1743" s="2">
        <f t="shared" si="689"/>
        <v>1.0273972602739767E-2</v>
      </c>
      <c r="N1743" s="1">
        <v>3187</v>
      </c>
      <c r="O1743" s="1">
        <v>4616</v>
      </c>
      <c r="R1743" s="1">
        <v>25</v>
      </c>
      <c r="U1743" s="1">
        <v>56</v>
      </c>
      <c r="AG1743" s="7">
        <f>IF(Q1743&gt;0,RANK(Q1743,(N1743:P1743,Q1743:AE1743)),0)</f>
        <v>0</v>
      </c>
      <c r="AH1743" s="7">
        <f>IF(R1743&gt;0,RANK(R1743,(N1743:P1743,Q1743:AE1743)),0)</f>
        <v>4</v>
      </c>
      <c r="AI1743" s="7">
        <f>IF(T1743&gt;0,RANK(T1743,(N1743:P1743,Q1743:AE1743)),0)</f>
        <v>0</v>
      </c>
      <c r="AJ1743" s="7">
        <f>IF(S1743&gt;0,RANK(S1743,(N1743:P1743,Q1743:AE1743)),0)</f>
        <v>0</v>
      </c>
      <c r="AK1743" s="2">
        <f t="shared" si="690"/>
        <v>0</v>
      </c>
      <c r="AL1743" s="2">
        <f t="shared" si="691"/>
        <v>3.1709791983764585E-3</v>
      </c>
      <c r="AM1743" s="2">
        <f t="shared" si="692"/>
        <v>0</v>
      </c>
      <c r="AN1743" s="2">
        <f t="shared" si="693"/>
        <v>0</v>
      </c>
      <c r="AP1743" t="s">
        <v>1961</v>
      </c>
      <c r="AQ1743" t="s">
        <v>2337</v>
      </c>
      <c r="AT1743" s="104">
        <v>46</v>
      </c>
      <c r="AU1743" s="102">
        <v>35</v>
      </c>
      <c r="AV1743" s="108">
        <f t="shared" si="694"/>
        <v>46035</v>
      </c>
      <c r="AX1743" s="7" t="s">
        <v>538</v>
      </c>
    </row>
    <row r="1744" spans="1:50" hidden="1" outlineLevel="1">
      <c r="A1744" t="s">
        <v>275</v>
      </c>
      <c r="B1744" t="s">
        <v>2337</v>
      </c>
      <c r="C1744" s="1">
        <f t="shared" si="683"/>
        <v>3354</v>
      </c>
      <c r="D1744" s="7">
        <f>RANK(N1744,(N1744:P1744,Q1744:AE1744))</f>
        <v>1</v>
      </c>
      <c r="E1744" s="7">
        <f>RANK(O1744,(N1744:P1744,Q1744:AE1744))</f>
        <v>2</v>
      </c>
      <c r="F1744" s="7">
        <f>IF(P1744&gt;0,RANK(P1744,(N1744:P1744,Q1744:AE1744)),0)</f>
        <v>0</v>
      </c>
      <c r="G1744" s="1">
        <f t="shared" si="684"/>
        <v>221</v>
      </c>
      <c r="H1744" s="2">
        <f t="shared" si="695"/>
        <v>6.589147286821706E-2</v>
      </c>
      <c r="I1744" s="2"/>
      <c r="J1744" s="2">
        <f t="shared" si="686"/>
        <v>0.52832438878950505</v>
      </c>
      <c r="K1744" s="2">
        <f t="shared" si="687"/>
        <v>0.46243291592128799</v>
      </c>
      <c r="L1744" s="2">
        <f t="shared" si="688"/>
        <v>0</v>
      </c>
      <c r="M1744" s="2">
        <f t="shared" si="689"/>
        <v>9.2426952892069592E-3</v>
      </c>
      <c r="N1744" s="1">
        <v>1772</v>
      </c>
      <c r="O1744" s="1">
        <v>1551</v>
      </c>
      <c r="R1744" s="1">
        <v>9</v>
      </c>
      <c r="U1744" s="1">
        <v>22</v>
      </c>
      <c r="AG1744" s="7">
        <f>IF(Q1744&gt;0,RANK(Q1744,(N1744:P1744,Q1744:AE1744)),0)</f>
        <v>0</v>
      </c>
      <c r="AH1744" s="7">
        <f>IF(R1744&gt;0,RANK(R1744,(N1744:P1744,Q1744:AE1744)),0)</f>
        <v>4</v>
      </c>
      <c r="AI1744" s="7">
        <f>IF(T1744&gt;0,RANK(T1744,(N1744:P1744,Q1744:AE1744)),0)</f>
        <v>0</v>
      </c>
      <c r="AJ1744" s="7">
        <f>IF(S1744&gt;0,RANK(S1744,(N1744:P1744,Q1744:AE1744)),0)</f>
        <v>0</v>
      </c>
      <c r="AK1744" s="2">
        <f t="shared" si="690"/>
        <v>0</v>
      </c>
      <c r="AL1744" s="2">
        <f t="shared" si="691"/>
        <v>2.6833631484794273E-3</v>
      </c>
      <c r="AM1744" s="2">
        <f t="shared" si="692"/>
        <v>0</v>
      </c>
      <c r="AN1744" s="2">
        <f t="shared" si="693"/>
        <v>0</v>
      </c>
      <c r="AP1744" t="s">
        <v>275</v>
      </c>
      <c r="AQ1744" t="s">
        <v>2337</v>
      </c>
      <c r="AT1744" s="104">
        <v>46</v>
      </c>
      <c r="AU1744" s="102">
        <v>37</v>
      </c>
      <c r="AV1744" s="108">
        <f t="shared" si="694"/>
        <v>46037</v>
      </c>
      <c r="AX1744" s="7" t="s">
        <v>538</v>
      </c>
    </row>
    <row r="1745" spans="1:50" hidden="1" outlineLevel="1">
      <c r="A1745" t="s">
        <v>1322</v>
      </c>
      <c r="B1745" t="s">
        <v>2337</v>
      </c>
      <c r="C1745" s="1">
        <f t="shared" si="683"/>
        <v>2186</v>
      </c>
      <c r="D1745" s="7">
        <f>RANK(N1745,(N1745:P1745,Q1745:AE1745))</f>
        <v>2</v>
      </c>
      <c r="E1745" s="7">
        <f>RANK(O1745,(N1745:P1745,Q1745:AE1745))</f>
        <v>1</v>
      </c>
      <c r="F1745" s="7">
        <f>IF(P1745&gt;0,RANK(P1745,(N1745:P1745,Q1745:AE1745)),0)</f>
        <v>0</v>
      </c>
      <c r="G1745" s="1">
        <f t="shared" si="684"/>
        <v>86</v>
      </c>
      <c r="H1745" s="2">
        <f t="shared" si="695"/>
        <v>3.9341262580054895E-2</v>
      </c>
      <c r="I1745" s="2"/>
      <c r="J1745" s="2">
        <f t="shared" si="686"/>
        <v>0.47392497712717291</v>
      </c>
      <c r="K1745" s="2">
        <f t="shared" si="687"/>
        <v>0.51326623970722784</v>
      </c>
      <c r="L1745" s="2">
        <f t="shared" si="688"/>
        <v>0</v>
      </c>
      <c r="M1745" s="2">
        <f t="shared" si="689"/>
        <v>1.2808783165599191E-2</v>
      </c>
      <c r="N1745" s="1">
        <v>1036</v>
      </c>
      <c r="O1745" s="1">
        <v>1122</v>
      </c>
      <c r="R1745" s="1">
        <v>10</v>
      </c>
      <c r="U1745" s="1">
        <v>18</v>
      </c>
      <c r="AG1745" s="7">
        <f>IF(Q1745&gt;0,RANK(Q1745,(N1745:P1745,Q1745:AE1745)),0)</f>
        <v>0</v>
      </c>
      <c r="AH1745" s="7">
        <f>IF(R1745&gt;0,RANK(R1745,(N1745:P1745,Q1745:AE1745)),0)</f>
        <v>4</v>
      </c>
      <c r="AI1745" s="7">
        <f>IF(T1745&gt;0,RANK(T1745,(N1745:P1745,Q1745:AE1745)),0)</f>
        <v>0</v>
      </c>
      <c r="AJ1745" s="7">
        <f>IF(S1745&gt;0,RANK(S1745,(N1745:P1745,Q1745:AE1745)),0)</f>
        <v>0</v>
      </c>
      <c r="AK1745" s="2">
        <f t="shared" si="690"/>
        <v>0</v>
      </c>
      <c r="AL1745" s="2">
        <f t="shared" si="691"/>
        <v>4.5745654162854532E-3</v>
      </c>
      <c r="AM1745" s="2">
        <f t="shared" si="692"/>
        <v>0</v>
      </c>
      <c r="AN1745" s="2">
        <f t="shared" si="693"/>
        <v>0</v>
      </c>
      <c r="AP1745" t="s">
        <v>1322</v>
      </c>
      <c r="AQ1745" t="s">
        <v>2337</v>
      </c>
      <c r="AT1745" s="104">
        <v>46</v>
      </c>
      <c r="AU1745" s="102">
        <v>39</v>
      </c>
      <c r="AV1745" s="108">
        <f t="shared" si="694"/>
        <v>46039</v>
      </c>
      <c r="AX1745" s="7" t="s">
        <v>538</v>
      </c>
    </row>
    <row r="1746" spans="1:50" hidden="1" outlineLevel="1">
      <c r="A1746" t="s">
        <v>279</v>
      </c>
      <c r="B1746" t="s">
        <v>2337</v>
      </c>
      <c r="C1746" s="1">
        <f t="shared" si="683"/>
        <v>2247</v>
      </c>
      <c r="D1746" s="7">
        <f>RANK(N1746,(N1746:P1746,Q1746:AE1746))</f>
        <v>1</v>
      </c>
      <c r="E1746" s="7">
        <f>RANK(O1746,(N1746:P1746,Q1746:AE1746))</f>
        <v>2</v>
      </c>
      <c r="F1746" s="7">
        <f>IF(P1746&gt;0,RANK(P1746,(N1746:P1746,Q1746:AE1746)),0)</f>
        <v>0</v>
      </c>
      <c r="G1746" s="1">
        <f t="shared" si="684"/>
        <v>568</v>
      </c>
      <c r="H1746" s="2">
        <f t="shared" si="695"/>
        <v>0.25278148642634624</v>
      </c>
      <c r="I1746" s="2"/>
      <c r="J1746" s="2">
        <f t="shared" si="686"/>
        <v>0.6141522029372497</v>
      </c>
      <c r="K1746" s="2">
        <f t="shared" si="687"/>
        <v>0.36137071651090341</v>
      </c>
      <c r="L1746" s="2">
        <f t="shared" si="688"/>
        <v>0</v>
      </c>
      <c r="M1746" s="2">
        <f t="shared" si="689"/>
        <v>2.4477080551846886E-2</v>
      </c>
      <c r="N1746" s="1">
        <v>1380</v>
      </c>
      <c r="O1746" s="1">
        <v>812</v>
      </c>
      <c r="R1746" s="1">
        <v>34</v>
      </c>
      <c r="U1746" s="1">
        <v>21</v>
      </c>
      <c r="AG1746" s="7">
        <f>IF(Q1746&gt;0,RANK(Q1746,(N1746:P1746,Q1746:AE1746)),0)</f>
        <v>0</v>
      </c>
      <c r="AH1746" s="7">
        <f>IF(R1746&gt;0,RANK(R1746,(N1746:P1746,Q1746:AE1746)),0)</f>
        <v>3</v>
      </c>
      <c r="AI1746" s="7">
        <f>IF(T1746&gt;0,RANK(T1746,(N1746:P1746,Q1746:AE1746)),0)</f>
        <v>0</v>
      </c>
      <c r="AJ1746" s="7">
        <f>IF(S1746&gt;0,RANK(S1746,(N1746:P1746,Q1746:AE1746)),0)</f>
        <v>0</v>
      </c>
      <c r="AK1746" s="2">
        <f t="shared" si="690"/>
        <v>0</v>
      </c>
      <c r="AL1746" s="2">
        <f t="shared" si="691"/>
        <v>1.5131286159323543E-2</v>
      </c>
      <c r="AM1746" s="2">
        <f t="shared" si="692"/>
        <v>0</v>
      </c>
      <c r="AN1746" s="2">
        <f t="shared" si="693"/>
        <v>0</v>
      </c>
      <c r="AP1746" t="s">
        <v>279</v>
      </c>
      <c r="AQ1746" t="s">
        <v>2337</v>
      </c>
      <c r="AT1746" s="104">
        <v>46</v>
      </c>
      <c r="AU1746" s="102">
        <v>41</v>
      </c>
      <c r="AV1746" s="108">
        <f t="shared" si="694"/>
        <v>46041</v>
      </c>
      <c r="AX1746" s="7" t="s">
        <v>538</v>
      </c>
    </row>
    <row r="1747" spans="1:50" hidden="1" outlineLevel="1">
      <c r="A1747" t="s">
        <v>2899</v>
      </c>
      <c r="B1747" t="s">
        <v>2337</v>
      </c>
      <c r="C1747" s="1">
        <f t="shared" si="683"/>
        <v>1849</v>
      </c>
      <c r="D1747" s="7">
        <f>RANK(N1747,(N1747:P1747,Q1747:AE1747))</f>
        <v>2</v>
      </c>
      <c r="E1747" s="7">
        <f>RANK(O1747,(N1747:P1747,Q1747:AE1747))</f>
        <v>1</v>
      </c>
      <c r="F1747" s="7">
        <f>IF(P1747&gt;0,RANK(P1747,(N1747:P1747,Q1747:AE1747)),0)</f>
        <v>0</v>
      </c>
      <c r="G1747" s="1">
        <f t="shared" si="684"/>
        <v>909</v>
      </c>
      <c r="H1747" s="2">
        <f t="shared" si="695"/>
        <v>0.4916170903190914</v>
      </c>
      <c r="I1747" s="2"/>
      <c r="J1747" s="2">
        <f t="shared" si="686"/>
        <v>0.25040562466197946</v>
      </c>
      <c r="K1747" s="2">
        <f t="shared" si="687"/>
        <v>0.74202271498107086</v>
      </c>
      <c r="L1747" s="2">
        <f t="shared" si="688"/>
        <v>0</v>
      </c>
      <c r="M1747" s="2">
        <f t="shared" si="689"/>
        <v>7.5716603569496721E-3</v>
      </c>
      <c r="N1747" s="1">
        <v>463</v>
      </c>
      <c r="O1747" s="1">
        <v>1372</v>
      </c>
      <c r="R1747" s="1">
        <v>5</v>
      </c>
      <c r="U1747" s="1">
        <v>9</v>
      </c>
      <c r="AG1747" s="7">
        <f>IF(Q1747&gt;0,RANK(Q1747,(N1747:P1747,Q1747:AE1747)),0)</f>
        <v>0</v>
      </c>
      <c r="AH1747" s="7">
        <f>IF(R1747&gt;0,RANK(R1747,(N1747:P1747,Q1747:AE1747)),0)</f>
        <v>4</v>
      </c>
      <c r="AI1747" s="7">
        <f>IF(T1747&gt;0,RANK(T1747,(N1747:P1747,Q1747:AE1747)),0)</f>
        <v>0</v>
      </c>
      <c r="AJ1747" s="7">
        <f>IF(S1747&gt;0,RANK(S1747,(N1747:P1747,Q1747:AE1747)),0)</f>
        <v>0</v>
      </c>
      <c r="AK1747" s="2">
        <f t="shared" si="690"/>
        <v>0</v>
      </c>
      <c r="AL1747" s="2">
        <f t="shared" si="691"/>
        <v>2.7041644131963224E-3</v>
      </c>
      <c r="AM1747" s="2">
        <f t="shared" si="692"/>
        <v>0</v>
      </c>
      <c r="AN1747" s="2">
        <f t="shared" si="693"/>
        <v>0</v>
      </c>
      <c r="AP1747" t="s">
        <v>2899</v>
      </c>
      <c r="AQ1747" t="s">
        <v>2337</v>
      </c>
      <c r="AT1747" s="104">
        <v>46</v>
      </c>
      <c r="AU1747" s="102">
        <v>43</v>
      </c>
      <c r="AV1747" s="108">
        <f t="shared" si="694"/>
        <v>46043</v>
      </c>
      <c r="AX1747" s="7" t="s">
        <v>538</v>
      </c>
    </row>
    <row r="1748" spans="1:50" hidden="1" outlineLevel="1">
      <c r="A1748" t="s">
        <v>544</v>
      </c>
      <c r="B1748" t="s">
        <v>2337</v>
      </c>
      <c r="C1748" s="1">
        <f t="shared" si="683"/>
        <v>2201</v>
      </c>
      <c r="D1748" s="7">
        <f>RANK(N1748,(N1748:P1748,Q1748:AE1748))</f>
        <v>2</v>
      </c>
      <c r="E1748" s="7">
        <f>RANK(O1748,(N1748:P1748,Q1748:AE1748))</f>
        <v>1</v>
      </c>
      <c r="F1748" s="7">
        <f>IF(P1748&gt;0,RANK(P1748,(N1748:P1748,Q1748:AE1748)),0)</f>
        <v>0</v>
      </c>
      <c r="G1748" s="1">
        <f t="shared" si="684"/>
        <v>658</v>
      </c>
      <c r="H1748" s="2">
        <f t="shared" si="695"/>
        <v>0.29895502044525218</v>
      </c>
      <c r="I1748" s="2"/>
      <c r="J1748" s="2">
        <f t="shared" si="686"/>
        <v>0.34438891412994094</v>
      </c>
      <c r="K1748" s="2">
        <f t="shared" si="687"/>
        <v>0.64334393457519312</v>
      </c>
      <c r="L1748" s="2">
        <f t="shared" si="688"/>
        <v>0</v>
      </c>
      <c r="M1748" s="2">
        <f t="shared" si="689"/>
        <v>1.2267151294865886E-2</v>
      </c>
      <c r="N1748" s="1">
        <v>758</v>
      </c>
      <c r="O1748" s="1">
        <v>1416</v>
      </c>
      <c r="R1748" s="1">
        <v>11</v>
      </c>
      <c r="U1748" s="1">
        <v>16</v>
      </c>
      <c r="AG1748" s="7">
        <f>IF(Q1748&gt;0,RANK(Q1748,(N1748:P1748,Q1748:AE1748)),0)</f>
        <v>0</v>
      </c>
      <c r="AH1748" s="7">
        <f>IF(R1748&gt;0,RANK(R1748,(N1748:P1748,Q1748:AE1748)),0)</f>
        <v>4</v>
      </c>
      <c r="AI1748" s="7">
        <f>IF(T1748&gt;0,RANK(T1748,(N1748:P1748,Q1748:AE1748)),0)</f>
        <v>0</v>
      </c>
      <c r="AJ1748" s="7">
        <f>IF(S1748&gt;0,RANK(S1748,(N1748:P1748,Q1748:AE1748)),0)</f>
        <v>0</v>
      </c>
      <c r="AK1748" s="2">
        <f t="shared" si="690"/>
        <v>0</v>
      </c>
      <c r="AL1748" s="2">
        <f t="shared" si="691"/>
        <v>4.9977283053157656E-3</v>
      </c>
      <c r="AM1748" s="2">
        <f t="shared" si="692"/>
        <v>0</v>
      </c>
      <c r="AN1748" s="2">
        <f t="shared" si="693"/>
        <v>0</v>
      </c>
      <c r="AP1748" t="s">
        <v>544</v>
      </c>
      <c r="AQ1748" t="s">
        <v>2337</v>
      </c>
      <c r="AT1748" s="104">
        <v>46</v>
      </c>
      <c r="AU1748" s="102">
        <v>45</v>
      </c>
      <c r="AV1748" s="108">
        <f t="shared" si="694"/>
        <v>46045</v>
      </c>
      <c r="AX1748" s="7" t="s">
        <v>538</v>
      </c>
    </row>
    <row r="1749" spans="1:50" hidden="1" outlineLevel="1">
      <c r="A1749" t="s">
        <v>21</v>
      </c>
      <c r="B1749" t="s">
        <v>2337</v>
      </c>
      <c r="C1749" s="1">
        <f t="shared" si="683"/>
        <v>3138</v>
      </c>
      <c r="D1749" s="7">
        <f>RANK(N1749,(N1749:P1749,Q1749:AE1749))</f>
        <v>2</v>
      </c>
      <c r="E1749" s="7">
        <f>RANK(O1749,(N1749:P1749,Q1749:AE1749))</f>
        <v>1</v>
      </c>
      <c r="F1749" s="7">
        <f>IF(P1749&gt;0,RANK(P1749,(N1749:P1749,Q1749:AE1749)),0)</f>
        <v>0</v>
      </c>
      <c r="G1749" s="1">
        <f t="shared" si="684"/>
        <v>702</v>
      </c>
      <c r="H1749" s="2">
        <f t="shared" si="695"/>
        <v>0.22370936902485661</v>
      </c>
      <c r="I1749" s="2"/>
      <c r="J1749" s="2">
        <f t="shared" si="686"/>
        <v>0.36647546207775655</v>
      </c>
      <c r="K1749" s="2">
        <f t="shared" si="687"/>
        <v>0.59018483110261311</v>
      </c>
      <c r="L1749" s="2">
        <f t="shared" si="688"/>
        <v>0</v>
      </c>
      <c r="M1749" s="2">
        <f t="shared" si="689"/>
        <v>4.3339706819630286E-2</v>
      </c>
      <c r="N1749" s="1">
        <v>1150</v>
      </c>
      <c r="O1749" s="1">
        <v>1852</v>
      </c>
      <c r="R1749" s="1">
        <v>93</v>
      </c>
      <c r="U1749" s="1">
        <v>43</v>
      </c>
      <c r="AG1749" s="7">
        <f>IF(Q1749&gt;0,RANK(Q1749,(N1749:P1749,Q1749:AE1749)),0)</f>
        <v>0</v>
      </c>
      <c r="AH1749" s="7">
        <f>IF(R1749&gt;0,RANK(R1749,(N1749:P1749,Q1749:AE1749)),0)</f>
        <v>3</v>
      </c>
      <c r="AI1749" s="7">
        <f>IF(T1749&gt;0,RANK(T1749,(N1749:P1749,Q1749:AE1749)),0)</f>
        <v>0</v>
      </c>
      <c r="AJ1749" s="7">
        <f>IF(S1749&gt;0,RANK(S1749,(N1749:P1749,Q1749:AE1749)),0)</f>
        <v>0</v>
      </c>
      <c r="AK1749" s="2">
        <f t="shared" si="690"/>
        <v>0</v>
      </c>
      <c r="AL1749" s="2">
        <f t="shared" si="691"/>
        <v>2.9636711281070746E-2</v>
      </c>
      <c r="AM1749" s="2">
        <f t="shared" si="692"/>
        <v>0</v>
      </c>
      <c r="AN1749" s="2">
        <f t="shared" si="693"/>
        <v>0</v>
      </c>
      <c r="AP1749" t="s">
        <v>21</v>
      </c>
      <c r="AQ1749" t="s">
        <v>2337</v>
      </c>
      <c r="AT1749" s="104">
        <v>46</v>
      </c>
      <c r="AU1749" s="102">
        <v>47</v>
      </c>
      <c r="AV1749" s="108">
        <f t="shared" si="694"/>
        <v>46047</v>
      </c>
      <c r="AX1749" s="7" t="s">
        <v>538</v>
      </c>
    </row>
    <row r="1750" spans="1:50" hidden="1" outlineLevel="1">
      <c r="A1750" t="s">
        <v>859</v>
      </c>
      <c r="B1750" t="s">
        <v>2337</v>
      </c>
      <c r="C1750" s="1">
        <f t="shared" si="683"/>
        <v>1357</v>
      </c>
      <c r="D1750" s="7">
        <f>RANK(N1750,(N1750:P1750,Q1750:AE1750))</f>
        <v>2</v>
      </c>
      <c r="E1750" s="7">
        <f>RANK(O1750,(N1750:P1750,Q1750:AE1750))</f>
        <v>1</v>
      </c>
      <c r="F1750" s="7">
        <f>IF(P1750&gt;0,RANK(P1750,(N1750:P1750,Q1750:AE1750)),0)</f>
        <v>0</v>
      </c>
      <c r="G1750" s="1">
        <f t="shared" si="684"/>
        <v>460</v>
      </c>
      <c r="H1750" s="2">
        <f t="shared" si="695"/>
        <v>0.33898305084745761</v>
      </c>
      <c r="I1750" s="2"/>
      <c r="J1750" s="2">
        <f t="shared" si="686"/>
        <v>0.32645541635961678</v>
      </c>
      <c r="K1750" s="2">
        <f t="shared" si="687"/>
        <v>0.66543846720707445</v>
      </c>
      <c r="L1750" s="2">
        <f t="shared" si="688"/>
        <v>0</v>
      </c>
      <c r="M1750" s="2">
        <f t="shared" si="689"/>
        <v>8.1061164333088298E-3</v>
      </c>
      <c r="N1750" s="1">
        <v>443</v>
      </c>
      <c r="O1750" s="1">
        <v>903</v>
      </c>
      <c r="R1750" s="1">
        <v>2</v>
      </c>
      <c r="U1750" s="1">
        <v>9</v>
      </c>
      <c r="AG1750" s="7">
        <f>IF(Q1750&gt;0,RANK(Q1750,(N1750:P1750,Q1750:AE1750)),0)</f>
        <v>0</v>
      </c>
      <c r="AH1750" s="7">
        <f>IF(R1750&gt;0,RANK(R1750,(N1750:P1750,Q1750:AE1750)),0)</f>
        <v>4</v>
      </c>
      <c r="AI1750" s="7">
        <f>IF(T1750&gt;0,RANK(T1750,(N1750:P1750,Q1750:AE1750)),0)</f>
        <v>0</v>
      </c>
      <c r="AJ1750" s="7">
        <f>IF(S1750&gt;0,RANK(S1750,(N1750:P1750,Q1750:AE1750)),0)</f>
        <v>0</v>
      </c>
      <c r="AK1750" s="2">
        <f t="shared" si="690"/>
        <v>0</v>
      </c>
      <c r="AL1750" s="2">
        <f t="shared" si="691"/>
        <v>1.4738393515106854E-3</v>
      </c>
      <c r="AM1750" s="2">
        <f t="shared" si="692"/>
        <v>0</v>
      </c>
      <c r="AN1750" s="2">
        <f t="shared" si="693"/>
        <v>0</v>
      </c>
      <c r="AP1750" t="s">
        <v>859</v>
      </c>
      <c r="AQ1750" t="s">
        <v>2337</v>
      </c>
      <c r="AT1750" s="104">
        <v>46</v>
      </c>
      <c r="AU1750" s="102">
        <v>49</v>
      </c>
      <c r="AV1750" s="108">
        <f t="shared" si="694"/>
        <v>46049</v>
      </c>
      <c r="AX1750" s="7" t="s">
        <v>538</v>
      </c>
    </row>
    <row r="1751" spans="1:50" hidden="1" outlineLevel="1">
      <c r="A1751" t="s">
        <v>1912</v>
      </c>
      <c r="B1751" t="s">
        <v>2337</v>
      </c>
      <c r="C1751" s="1">
        <f t="shared" si="683"/>
        <v>3847</v>
      </c>
      <c r="D1751" s="7">
        <f>RANK(N1751,(N1751:P1751,Q1751:AE1751))</f>
        <v>2</v>
      </c>
      <c r="E1751" s="7">
        <f>RANK(O1751,(N1751:P1751,Q1751:AE1751))</f>
        <v>1</v>
      </c>
      <c r="F1751" s="7">
        <f>IF(P1751&gt;0,RANK(P1751,(N1751:P1751,Q1751:AE1751)),0)</f>
        <v>0</v>
      </c>
      <c r="G1751" s="1">
        <f t="shared" si="684"/>
        <v>257</v>
      </c>
      <c r="H1751" s="2">
        <f t="shared" si="695"/>
        <v>6.6805302833376656E-2</v>
      </c>
      <c r="I1751" s="2"/>
      <c r="J1751" s="2">
        <f t="shared" si="686"/>
        <v>0.45801923576813103</v>
      </c>
      <c r="K1751" s="2">
        <f t="shared" si="687"/>
        <v>0.52482453860150768</v>
      </c>
      <c r="L1751" s="2">
        <f t="shared" si="688"/>
        <v>0</v>
      </c>
      <c r="M1751" s="2">
        <f t="shared" si="689"/>
        <v>1.7156225630361344E-2</v>
      </c>
      <c r="N1751" s="1">
        <v>1762</v>
      </c>
      <c r="O1751" s="1">
        <v>2019</v>
      </c>
      <c r="R1751" s="1">
        <v>17</v>
      </c>
      <c r="U1751" s="1">
        <v>49</v>
      </c>
      <c r="AG1751" s="7">
        <f>IF(Q1751&gt;0,RANK(Q1751,(N1751:P1751,Q1751:AE1751)),0)</f>
        <v>0</v>
      </c>
      <c r="AH1751" s="7">
        <f>IF(R1751&gt;0,RANK(R1751,(N1751:P1751,Q1751:AE1751)),0)</f>
        <v>4</v>
      </c>
      <c r="AI1751" s="7">
        <f>IF(T1751&gt;0,RANK(T1751,(N1751:P1751,Q1751:AE1751)),0)</f>
        <v>0</v>
      </c>
      <c r="AJ1751" s="7">
        <f>IF(S1751&gt;0,RANK(S1751,(N1751:P1751,Q1751:AE1751)),0)</f>
        <v>0</v>
      </c>
      <c r="AK1751" s="2">
        <f t="shared" si="690"/>
        <v>0</v>
      </c>
      <c r="AL1751" s="2">
        <f t="shared" si="691"/>
        <v>4.419027813880946E-3</v>
      </c>
      <c r="AM1751" s="2">
        <f t="shared" si="692"/>
        <v>0</v>
      </c>
      <c r="AN1751" s="2">
        <f t="shared" si="693"/>
        <v>0</v>
      </c>
      <c r="AP1751" t="s">
        <v>1912</v>
      </c>
      <c r="AQ1751" t="s">
        <v>2337</v>
      </c>
      <c r="AT1751" s="104">
        <v>46</v>
      </c>
      <c r="AU1751" s="102">
        <v>51</v>
      </c>
      <c r="AV1751" s="108">
        <f t="shared" si="694"/>
        <v>46051</v>
      </c>
      <c r="AX1751" s="7" t="s">
        <v>538</v>
      </c>
    </row>
    <row r="1752" spans="1:50" hidden="1" outlineLevel="1">
      <c r="A1752" t="s">
        <v>34</v>
      </c>
      <c r="B1752" t="s">
        <v>2337</v>
      </c>
      <c r="C1752" s="1">
        <f t="shared" si="683"/>
        <v>2354</v>
      </c>
      <c r="D1752" s="7">
        <f>RANK(N1752,(N1752:P1752,Q1752:AE1752))</f>
        <v>2</v>
      </c>
      <c r="E1752" s="7">
        <f>RANK(O1752,(N1752:P1752,Q1752:AE1752))</f>
        <v>1</v>
      </c>
      <c r="F1752" s="7">
        <f>IF(P1752&gt;0,RANK(P1752,(N1752:P1752,Q1752:AE1752)),0)</f>
        <v>0</v>
      </c>
      <c r="G1752" s="1">
        <f t="shared" si="684"/>
        <v>564</v>
      </c>
      <c r="H1752" s="2">
        <f t="shared" si="695"/>
        <v>0.23959218351741715</v>
      </c>
      <c r="I1752" s="2"/>
      <c r="J1752" s="2">
        <f t="shared" si="686"/>
        <v>0.37553101104502973</v>
      </c>
      <c r="K1752" s="2">
        <f t="shared" si="687"/>
        <v>0.61512319456244691</v>
      </c>
      <c r="L1752" s="2">
        <f t="shared" si="688"/>
        <v>0</v>
      </c>
      <c r="M1752" s="2">
        <f t="shared" si="689"/>
        <v>9.3457943925233655E-3</v>
      </c>
      <c r="N1752" s="1">
        <v>884</v>
      </c>
      <c r="O1752" s="1">
        <v>1448</v>
      </c>
      <c r="R1752" s="1">
        <v>10</v>
      </c>
      <c r="U1752" s="1">
        <v>12</v>
      </c>
      <c r="AG1752" s="7">
        <f>IF(Q1752&gt;0,RANK(Q1752,(N1752:P1752,Q1752:AE1752)),0)</f>
        <v>0</v>
      </c>
      <c r="AH1752" s="7">
        <f>IF(R1752&gt;0,RANK(R1752,(N1752:P1752,Q1752:AE1752)),0)</f>
        <v>4</v>
      </c>
      <c r="AI1752" s="7">
        <f>IF(T1752&gt;0,RANK(T1752,(N1752:P1752,Q1752:AE1752)),0)</f>
        <v>0</v>
      </c>
      <c r="AJ1752" s="7">
        <f>IF(S1752&gt;0,RANK(S1752,(N1752:P1752,Q1752:AE1752)),0)</f>
        <v>0</v>
      </c>
      <c r="AK1752" s="2">
        <f t="shared" si="690"/>
        <v>0</v>
      </c>
      <c r="AL1752" s="2">
        <f t="shared" si="691"/>
        <v>4.248088360237893E-3</v>
      </c>
      <c r="AM1752" s="2">
        <f t="shared" si="692"/>
        <v>0</v>
      </c>
      <c r="AN1752" s="2">
        <f t="shared" si="693"/>
        <v>0</v>
      </c>
      <c r="AP1752" t="s">
        <v>34</v>
      </c>
      <c r="AQ1752" t="s">
        <v>2337</v>
      </c>
      <c r="AT1752" s="104">
        <v>46</v>
      </c>
      <c r="AU1752" s="102">
        <v>53</v>
      </c>
      <c r="AV1752" s="108">
        <f t="shared" si="694"/>
        <v>46053</v>
      </c>
      <c r="AX1752" s="7" t="s">
        <v>538</v>
      </c>
    </row>
    <row r="1753" spans="1:50" hidden="1" outlineLevel="1">
      <c r="A1753" t="s">
        <v>35</v>
      </c>
      <c r="B1753" t="s">
        <v>2337</v>
      </c>
      <c r="C1753" s="1">
        <f t="shared" si="683"/>
        <v>1214</v>
      </c>
      <c r="D1753" s="7">
        <f>RANK(N1753,(N1753:P1753,Q1753:AE1753))</f>
        <v>2</v>
      </c>
      <c r="E1753" s="7">
        <f>RANK(O1753,(N1753:P1753,Q1753:AE1753))</f>
        <v>1</v>
      </c>
      <c r="F1753" s="7">
        <f>IF(P1753&gt;0,RANK(P1753,(N1753:P1753,Q1753:AE1753)),0)</f>
        <v>0</v>
      </c>
      <c r="G1753" s="1">
        <f t="shared" si="684"/>
        <v>598</v>
      </c>
      <c r="H1753" s="2">
        <f t="shared" si="695"/>
        <v>0.4925864909390445</v>
      </c>
      <c r="I1753" s="2"/>
      <c r="J1753" s="2">
        <f t="shared" si="686"/>
        <v>0.24876441515650741</v>
      </c>
      <c r="K1753" s="2">
        <f t="shared" si="687"/>
        <v>0.74135090609555188</v>
      </c>
      <c r="L1753" s="2">
        <f t="shared" si="688"/>
        <v>0</v>
      </c>
      <c r="M1753" s="2">
        <f t="shared" si="689"/>
        <v>9.884678747940745E-3</v>
      </c>
      <c r="N1753" s="1">
        <v>302</v>
      </c>
      <c r="O1753" s="1">
        <v>900</v>
      </c>
      <c r="R1753" s="1">
        <v>7</v>
      </c>
      <c r="U1753" s="1">
        <v>5</v>
      </c>
      <c r="AG1753" s="7">
        <f>IF(Q1753&gt;0,RANK(Q1753,(N1753:P1753,Q1753:AE1753)),0)</f>
        <v>0</v>
      </c>
      <c r="AH1753" s="7">
        <f>IF(R1753&gt;0,RANK(R1753,(N1753:P1753,Q1753:AE1753)),0)</f>
        <v>3</v>
      </c>
      <c r="AI1753" s="7">
        <f>IF(T1753&gt;0,RANK(T1753,(N1753:P1753,Q1753:AE1753)),0)</f>
        <v>0</v>
      </c>
      <c r="AJ1753" s="7">
        <f>IF(S1753&gt;0,RANK(S1753,(N1753:P1753,Q1753:AE1753)),0)</f>
        <v>0</v>
      </c>
      <c r="AK1753" s="2">
        <f t="shared" si="690"/>
        <v>0</v>
      </c>
      <c r="AL1753" s="2">
        <f t="shared" si="691"/>
        <v>5.7660626029654039E-3</v>
      </c>
      <c r="AM1753" s="2">
        <f t="shared" si="692"/>
        <v>0</v>
      </c>
      <c r="AN1753" s="2">
        <f t="shared" si="693"/>
        <v>0</v>
      </c>
      <c r="AP1753" t="s">
        <v>35</v>
      </c>
      <c r="AQ1753" t="s">
        <v>2337</v>
      </c>
      <c r="AT1753" s="104">
        <v>46</v>
      </c>
      <c r="AU1753" s="102">
        <v>55</v>
      </c>
      <c r="AV1753" s="108">
        <f t="shared" si="694"/>
        <v>46055</v>
      </c>
      <c r="AX1753" s="7" t="s">
        <v>538</v>
      </c>
    </row>
    <row r="1754" spans="1:50" hidden="1" outlineLevel="1">
      <c r="A1754" t="s">
        <v>2928</v>
      </c>
      <c r="B1754" t="s">
        <v>2337</v>
      </c>
      <c r="C1754" s="1">
        <f t="shared" si="683"/>
        <v>2867</v>
      </c>
      <c r="D1754" s="7">
        <f>RANK(N1754,(N1754:P1754,Q1754:AE1754))</f>
        <v>2</v>
      </c>
      <c r="E1754" s="7">
        <f>RANK(O1754,(N1754:P1754,Q1754:AE1754))</f>
        <v>1</v>
      </c>
      <c r="F1754" s="7">
        <f>IF(P1754&gt;0,RANK(P1754,(N1754:P1754,Q1754:AE1754)),0)</f>
        <v>0</v>
      </c>
      <c r="G1754" s="1">
        <f t="shared" si="684"/>
        <v>763</v>
      </c>
      <c r="H1754" s="2">
        <f t="shared" si="695"/>
        <v>0.26613184513428673</v>
      </c>
      <c r="I1754" s="2"/>
      <c r="J1754" s="2">
        <f t="shared" si="686"/>
        <v>0.36100453435647017</v>
      </c>
      <c r="K1754" s="2">
        <f t="shared" si="687"/>
        <v>0.62713637949075685</v>
      </c>
      <c r="L1754" s="2">
        <f t="shared" si="688"/>
        <v>0</v>
      </c>
      <c r="M1754" s="2">
        <f t="shared" si="689"/>
        <v>1.185908615277298E-2</v>
      </c>
      <c r="N1754" s="1">
        <v>1035</v>
      </c>
      <c r="O1754" s="1">
        <v>1798</v>
      </c>
      <c r="R1754" s="1">
        <v>14</v>
      </c>
      <c r="U1754" s="1">
        <v>20</v>
      </c>
      <c r="AG1754" s="7">
        <f>IF(Q1754&gt;0,RANK(Q1754,(N1754:P1754,Q1754:AE1754)),0)</f>
        <v>0</v>
      </c>
      <c r="AH1754" s="7">
        <f>IF(R1754&gt;0,RANK(R1754,(N1754:P1754,Q1754:AE1754)),0)</f>
        <v>4</v>
      </c>
      <c r="AI1754" s="7">
        <f>IF(T1754&gt;0,RANK(T1754,(N1754:P1754,Q1754:AE1754)),0)</f>
        <v>0</v>
      </c>
      <c r="AJ1754" s="7">
        <f>IF(S1754&gt;0,RANK(S1754,(N1754:P1754,Q1754:AE1754)),0)</f>
        <v>0</v>
      </c>
      <c r="AK1754" s="2">
        <f t="shared" si="690"/>
        <v>0</v>
      </c>
      <c r="AL1754" s="2">
        <f t="shared" si="691"/>
        <v>4.8831531217300318E-3</v>
      </c>
      <c r="AM1754" s="2">
        <f t="shared" si="692"/>
        <v>0</v>
      </c>
      <c r="AN1754" s="2">
        <f t="shared" si="693"/>
        <v>0</v>
      </c>
      <c r="AP1754" t="s">
        <v>2928</v>
      </c>
      <c r="AQ1754" t="s">
        <v>2337</v>
      </c>
      <c r="AT1754" s="104">
        <v>46</v>
      </c>
      <c r="AU1754" s="102">
        <v>57</v>
      </c>
      <c r="AV1754" s="108">
        <f t="shared" si="694"/>
        <v>46057</v>
      </c>
      <c r="AX1754" s="7" t="s">
        <v>538</v>
      </c>
    </row>
    <row r="1755" spans="1:50" hidden="1" outlineLevel="1">
      <c r="A1755" t="s">
        <v>2103</v>
      </c>
      <c r="B1755" t="s">
        <v>2337</v>
      </c>
      <c r="C1755" s="1">
        <f t="shared" si="683"/>
        <v>2340</v>
      </c>
      <c r="D1755" s="7">
        <f>RANK(N1755,(N1755:P1755,Q1755:AE1755))</f>
        <v>2</v>
      </c>
      <c r="E1755" s="7">
        <f>RANK(O1755,(N1755:P1755,Q1755:AE1755))</f>
        <v>1</v>
      </c>
      <c r="F1755" s="7">
        <f>IF(P1755&gt;0,RANK(P1755,(N1755:P1755,Q1755:AE1755)),0)</f>
        <v>0</v>
      </c>
      <c r="G1755" s="1">
        <f t="shared" si="684"/>
        <v>374</v>
      </c>
      <c r="H1755" s="2">
        <f t="shared" si="695"/>
        <v>0.15982905982905982</v>
      </c>
      <c r="I1755" s="2"/>
      <c r="J1755" s="2">
        <f t="shared" si="686"/>
        <v>0.41623931623931626</v>
      </c>
      <c r="K1755" s="2">
        <f t="shared" si="687"/>
        <v>0.57606837606837602</v>
      </c>
      <c r="L1755" s="2">
        <f t="shared" si="688"/>
        <v>0</v>
      </c>
      <c r="M1755" s="2">
        <f t="shared" si="689"/>
        <v>7.692307692307665E-3</v>
      </c>
      <c r="N1755" s="1">
        <v>974</v>
      </c>
      <c r="O1755" s="1">
        <v>1348</v>
      </c>
      <c r="R1755" s="1">
        <v>8</v>
      </c>
      <c r="U1755" s="1">
        <v>10</v>
      </c>
      <c r="AG1755" s="7">
        <f>IF(Q1755&gt;0,RANK(Q1755,(N1755:P1755,Q1755:AE1755)),0)</f>
        <v>0</v>
      </c>
      <c r="AH1755" s="7">
        <f>IF(R1755&gt;0,RANK(R1755,(N1755:P1755,Q1755:AE1755)),0)</f>
        <v>4</v>
      </c>
      <c r="AI1755" s="7">
        <f>IF(T1755&gt;0,RANK(T1755,(N1755:P1755,Q1755:AE1755)),0)</f>
        <v>0</v>
      </c>
      <c r="AJ1755" s="7">
        <f>IF(S1755&gt;0,RANK(S1755,(N1755:P1755,Q1755:AE1755)),0)</f>
        <v>0</v>
      </c>
      <c r="AK1755" s="2">
        <f t="shared" si="690"/>
        <v>0</v>
      </c>
      <c r="AL1755" s="2">
        <f t="shared" si="691"/>
        <v>3.4188034188034188E-3</v>
      </c>
      <c r="AM1755" s="2">
        <f t="shared" si="692"/>
        <v>0</v>
      </c>
      <c r="AN1755" s="2">
        <f t="shared" si="693"/>
        <v>0</v>
      </c>
      <c r="AP1755" t="s">
        <v>2103</v>
      </c>
      <c r="AQ1755" t="s">
        <v>2337</v>
      </c>
      <c r="AT1755" s="104">
        <v>46</v>
      </c>
      <c r="AU1755" s="102">
        <v>59</v>
      </c>
      <c r="AV1755" s="108">
        <f t="shared" si="694"/>
        <v>46059</v>
      </c>
      <c r="AX1755" s="7" t="s">
        <v>538</v>
      </c>
    </row>
    <row r="1756" spans="1:50" hidden="1" outlineLevel="1">
      <c r="A1756" t="s">
        <v>580</v>
      </c>
      <c r="B1756" t="s">
        <v>2337</v>
      </c>
      <c r="C1756" s="1">
        <f t="shared" si="683"/>
        <v>1838</v>
      </c>
      <c r="D1756" s="7">
        <f>RANK(N1756,(N1756:P1756,Q1756:AE1756))</f>
        <v>2</v>
      </c>
      <c r="E1756" s="7">
        <f>RANK(O1756,(N1756:P1756,Q1756:AE1756))</f>
        <v>1</v>
      </c>
      <c r="F1756" s="7">
        <f>IF(P1756&gt;0,RANK(P1756,(N1756:P1756,Q1756:AE1756)),0)</f>
        <v>0</v>
      </c>
      <c r="G1756" s="1">
        <f t="shared" si="684"/>
        <v>586</v>
      </c>
      <c r="H1756" s="2">
        <f t="shared" si="695"/>
        <v>0.3188248095756257</v>
      </c>
      <c r="I1756" s="2"/>
      <c r="J1756" s="2">
        <f t="shared" si="686"/>
        <v>0.33297062023939067</v>
      </c>
      <c r="K1756" s="2">
        <f t="shared" si="687"/>
        <v>0.65179542981501637</v>
      </c>
      <c r="L1756" s="2">
        <f t="shared" si="688"/>
        <v>0</v>
      </c>
      <c r="M1756" s="2">
        <f t="shared" si="689"/>
        <v>1.5233949945592906E-2</v>
      </c>
      <c r="N1756" s="1">
        <v>612</v>
      </c>
      <c r="O1756" s="1">
        <v>1198</v>
      </c>
      <c r="R1756" s="1">
        <v>7</v>
      </c>
      <c r="U1756" s="1">
        <v>21</v>
      </c>
      <c r="AG1756" s="7">
        <f>IF(Q1756&gt;0,RANK(Q1756,(N1756:P1756,Q1756:AE1756)),0)</f>
        <v>0</v>
      </c>
      <c r="AH1756" s="7">
        <f>IF(R1756&gt;0,RANK(R1756,(N1756:P1756,Q1756:AE1756)),0)</f>
        <v>4</v>
      </c>
      <c r="AI1756" s="7">
        <f>IF(T1756&gt;0,RANK(T1756,(N1756:P1756,Q1756:AE1756)),0)</f>
        <v>0</v>
      </c>
      <c r="AJ1756" s="7">
        <f>IF(S1756&gt;0,RANK(S1756,(N1756:P1756,Q1756:AE1756)),0)</f>
        <v>0</v>
      </c>
      <c r="AK1756" s="2">
        <f t="shared" si="690"/>
        <v>0</v>
      </c>
      <c r="AL1756" s="2">
        <f t="shared" si="691"/>
        <v>3.8084874863982591E-3</v>
      </c>
      <c r="AM1756" s="2">
        <f t="shared" si="692"/>
        <v>0</v>
      </c>
      <c r="AN1756" s="2">
        <f t="shared" si="693"/>
        <v>0</v>
      </c>
      <c r="AP1756" t="s">
        <v>580</v>
      </c>
      <c r="AQ1756" t="s">
        <v>2337</v>
      </c>
      <c r="AT1756" s="104">
        <v>46</v>
      </c>
      <c r="AU1756" s="102">
        <v>61</v>
      </c>
      <c r="AV1756" s="108">
        <f t="shared" si="694"/>
        <v>46061</v>
      </c>
      <c r="AX1756" s="7" t="s">
        <v>538</v>
      </c>
    </row>
    <row r="1757" spans="1:50" hidden="1" outlineLevel="1">
      <c r="A1757" t="s">
        <v>1867</v>
      </c>
      <c r="B1757" t="s">
        <v>2337</v>
      </c>
      <c r="C1757" s="1">
        <f t="shared" si="683"/>
        <v>783</v>
      </c>
      <c r="D1757" s="7">
        <f>RANK(N1757,(N1757:P1757,Q1757:AE1757))</f>
        <v>2</v>
      </c>
      <c r="E1757" s="7">
        <f>RANK(O1757,(N1757:P1757,Q1757:AE1757))</f>
        <v>1</v>
      </c>
      <c r="F1757" s="7">
        <f>IF(P1757&gt;0,RANK(P1757,(N1757:P1757,Q1757:AE1757)),0)</f>
        <v>0</v>
      </c>
      <c r="G1757" s="1">
        <f t="shared" si="684"/>
        <v>529</v>
      </c>
      <c r="H1757" s="2">
        <f t="shared" si="695"/>
        <v>0.67560664112388247</v>
      </c>
      <c r="I1757" s="2"/>
      <c r="J1757" s="2">
        <f t="shared" si="686"/>
        <v>0.15581098339719029</v>
      </c>
      <c r="K1757" s="2">
        <f t="shared" si="687"/>
        <v>0.83141762452107282</v>
      </c>
      <c r="L1757" s="2">
        <f t="shared" si="688"/>
        <v>0</v>
      </c>
      <c r="M1757" s="2">
        <f t="shared" si="689"/>
        <v>1.2771392081736832E-2</v>
      </c>
      <c r="N1757" s="1">
        <v>122</v>
      </c>
      <c r="O1757" s="1">
        <v>651</v>
      </c>
      <c r="R1757" s="1">
        <v>5</v>
      </c>
      <c r="U1757" s="1">
        <v>5</v>
      </c>
      <c r="AG1757" s="7">
        <f>IF(Q1757&gt;0,RANK(Q1757,(N1757:P1757,Q1757:AE1757)),0)</f>
        <v>0</v>
      </c>
      <c r="AH1757" s="7">
        <f>IF(R1757&gt;0,RANK(R1757,(N1757:P1757,Q1757:AE1757)),0)</f>
        <v>3</v>
      </c>
      <c r="AI1757" s="7">
        <f>IF(T1757&gt;0,RANK(T1757,(N1757:P1757,Q1757:AE1757)),0)</f>
        <v>0</v>
      </c>
      <c r="AJ1757" s="7">
        <f>IF(S1757&gt;0,RANK(S1757,(N1757:P1757,Q1757:AE1757)),0)</f>
        <v>0</v>
      </c>
      <c r="AK1757" s="2">
        <f t="shared" si="690"/>
        <v>0</v>
      </c>
      <c r="AL1757" s="2">
        <f t="shared" si="691"/>
        <v>6.3856960408684551E-3</v>
      </c>
      <c r="AM1757" s="2">
        <f t="shared" si="692"/>
        <v>0</v>
      </c>
      <c r="AN1757" s="2">
        <f t="shared" si="693"/>
        <v>0</v>
      </c>
      <c r="AP1757" t="s">
        <v>1867</v>
      </c>
      <c r="AQ1757" t="s">
        <v>2337</v>
      </c>
      <c r="AT1757" s="104">
        <v>46</v>
      </c>
      <c r="AU1757" s="102">
        <v>63</v>
      </c>
      <c r="AV1757" s="108">
        <f t="shared" si="694"/>
        <v>46063</v>
      </c>
      <c r="AX1757" s="7" t="s">
        <v>538</v>
      </c>
    </row>
    <row r="1758" spans="1:50" hidden="1" outlineLevel="1">
      <c r="A1758" t="s">
        <v>518</v>
      </c>
      <c r="B1758" t="s">
        <v>2337</v>
      </c>
      <c r="C1758" s="1">
        <f t="shared" si="683"/>
        <v>8372</v>
      </c>
      <c r="D1758" s="7">
        <f>RANK(N1758,(N1758:P1758,Q1758:AE1758))</f>
        <v>2</v>
      </c>
      <c r="E1758" s="7">
        <f>RANK(O1758,(N1758:P1758,Q1758:AE1758))</f>
        <v>1</v>
      </c>
      <c r="F1758" s="7">
        <f>IF(P1758&gt;0,RANK(P1758,(N1758:P1758,Q1758:AE1758)),0)</f>
        <v>0</v>
      </c>
      <c r="G1758" s="1">
        <f t="shared" si="684"/>
        <v>3954</v>
      </c>
      <c r="H1758" s="2">
        <f t="shared" si="695"/>
        <v>0.47228858098423315</v>
      </c>
      <c r="I1758" s="2"/>
      <c r="J1758" s="2">
        <f t="shared" si="686"/>
        <v>0.26158623984710944</v>
      </c>
      <c r="K1758" s="2">
        <f t="shared" si="687"/>
        <v>0.73387482083134259</v>
      </c>
      <c r="L1758" s="2">
        <f t="shared" si="688"/>
        <v>0</v>
      </c>
      <c r="M1758" s="2">
        <f t="shared" si="689"/>
        <v>4.53893932154803E-3</v>
      </c>
      <c r="N1758" s="1">
        <v>2190</v>
      </c>
      <c r="O1758" s="1">
        <v>6144</v>
      </c>
      <c r="R1758" s="1">
        <v>12</v>
      </c>
      <c r="U1758" s="1">
        <v>26</v>
      </c>
      <c r="AG1758" s="7">
        <f>IF(Q1758&gt;0,RANK(Q1758,(N1758:P1758,Q1758:AE1758)),0)</f>
        <v>0</v>
      </c>
      <c r="AH1758" s="7">
        <f>IF(R1758&gt;0,RANK(R1758,(N1758:P1758,Q1758:AE1758)),0)</f>
        <v>4</v>
      </c>
      <c r="AI1758" s="7">
        <f>IF(T1758&gt;0,RANK(T1758,(N1758:P1758,Q1758:AE1758)),0)</f>
        <v>0</v>
      </c>
      <c r="AJ1758" s="7">
        <f>IF(S1758&gt;0,RANK(S1758,(N1758:P1758,Q1758:AE1758)),0)</f>
        <v>0</v>
      </c>
      <c r="AK1758" s="2">
        <f t="shared" si="690"/>
        <v>0</v>
      </c>
      <c r="AL1758" s="2">
        <f t="shared" si="691"/>
        <v>1.433349259436216E-3</v>
      </c>
      <c r="AM1758" s="2">
        <f t="shared" si="692"/>
        <v>0</v>
      </c>
      <c r="AN1758" s="2">
        <f t="shared" si="693"/>
        <v>0</v>
      </c>
      <c r="AP1758" t="s">
        <v>518</v>
      </c>
      <c r="AQ1758" t="s">
        <v>2337</v>
      </c>
      <c r="AT1758" s="104">
        <v>46</v>
      </c>
      <c r="AU1758" s="102">
        <v>65</v>
      </c>
      <c r="AV1758" s="108">
        <f t="shared" si="694"/>
        <v>46065</v>
      </c>
      <c r="AX1758" s="7" t="s">
        <v>538</v>
      </c>
    </row>
    <row r="1759" spans="1:50" hidden="1" outlineLevel="1">
      <c r="A1759" t="s">
        <v>581</v>
      </c>
      <c r="B1759" t="s">
        <v>2337</v>
      </c>
      <c r="C1759" s="1">
        <f t="shared" ref="C1759:C1793" si="696">SUM(N1759:AE1759)</f>
        <v>3766</v>
      </c>
      <c r="D1759" s="7">
        <f>RANK(N1759,(N1759:P1759,Q1759:AE1759))</f>
        <v>2</v>
      </c>
      <c r="E1759" s="7">
        <f>RANK(O1759,(N1759:P1759,Q1759:AE1759))</f>
        <v>1</v>
      </c>
      <c r="F1759" s="7">
        <f>IF(P1759&gt;0,RANK(P1759,(N1759:P1759,Q1759:AE1759)),0)</f>
        <v>0</v>
      </c>
      <c r="G1759" s="1">
        <f t="shared" ref="G1759:G1793" si="697">MAX(N1759:P1759)-LARGE(N1759:P1759,2)</f>
        <v>1132</v>
      </c>
      <c r="H1759" s="2">
        <f t="shared" si="695"/>
        <v>0.30058417419012212</v>
      </c>
      <c r="I1759" s="2"/>
      <c r="J1759" s="2">
        <f t="shared" ref="J1759:J1793" si="698">IF($C1759=0,"-",N1759/$C1759)</f>
        <v>0.34599044078597985</v>
      </c>
      <c r="K1759" s="2">
        <f t="shared" ref="K1759:K1793" si="699">IF($C1759=0,"-",O1759/$C1759)</f>
        <v>0.64657461497610191</v>
      </c>
      <c r="L1759" s="2">
        <f t="shared" ref="L1759:L1793" si="700">IF($C1759=0,"-",P1759/$C1759)</f>
        <v>0</v>
      </c>
      <c r="M1759" s="2">
        <f t="shared" ref="M1759:M1790" si="701">IF(C1759=0,"-",(1-J1759-K1759-L1759))</f>
        <v>7.4349442379182396E-3</v>
      </c>
      <c r="N1759" s="1">
        <v>1303</v>
      </c>
      <c r="O1759" s="1">
        <v>2435</v>
      </c>
      <c r="R1759" s="1">
        <v>6</v>
      </c>
      <c r="U1759" s="1">
        <v>22</v>
      </c>
      <c r="AG1759" s="7">
        <f>IF(Q1759&gt;0,RANK(Q1759,(N1759:P1759,Q1759:AE1759)),0)</f>
        <v>0</v>
      </c>
      <c r="AH1759" s="7">
        <f>IF(R1759&gt;0,RANK(R1759,(N1759:P1759,Q1759:AE1759)),0)</f>
        <v>4</v>
      </c>
      <c r="AI1759" s="7">
        <f>IF(T1759&gt;0,RANK(T1759,(N1759:P1759,Q1759:AE1759)),0)</f>
        <v>0</v>
      </c>
      <c r="AJ1759" s="7">
        <f>IF(S1759&gt;0,RANK(S1759,(N1759:P1759,Q1759:AE1759)),0)</f>
        <v>0</v>
      </c>
      <c r="AK1759" s="2">
        <f t="shared" ref="AK1759:AK1793" si="702">IF($C1759=0,"-",Q1759/$C1759)</f>
        <v>0</v>
      </c>
      <c r="AL1759" s="2">
        <f t="shared" ref="AL1759:AL1793" si="703">IF($C1759=0,"-",R1759/$C1759)</f>
        <v>1.5932023366967605E-3</v>
      </c>
      <c r="AM1759" s="2">
        <f t="shared" ref="AM1759:AM1793" si="704">IF($C1759=0,"-",T1759/$C1759)</f>
        <v>0</v>
      </c>
      <c r="AN1759" s="2">
        <f t="shared" ref="AN1759:AN1793" si="705">IF($C1759=0,"-",S1759/$C1759)</f>
        <v>0</v>
      </c>
      <c r="AP1759" t="s">
        <v>581</v>
      </c>
      <c r="AQ1759" t="s">
        <v>2337</v>
      </c>
      <c r="AT1759" s="104">
        <v>46</v>
      </c>
      <c r="AU1759" s="102">
        <v>67</v>
      </c>
      <c r="AV1759" s="108">
        <f t="shared" ref="AV1759:AV1790" si="706">AT1759*1000+AU1759</f>
        <v>46067</v>
      </c>
      <c r="AX1759" s="7" t="s">
        <v>538</v>
      </c>
    </row>
    <row r="1760" spans="1:50" hidden="1" outlineLevel="1">
      <c r="A1760" t="s">
        <v>582</v>
      </c>
      <c r="B1760" t="s">
        <v>2337</v>
      </c>
      <c r="C1760" s="1">
        <f t="shared" si="696"/>
        <v>905</v>
      </c>
      <c r="D1760" s="7">
        <f>RANK(N1760,(N1760:P1760,Q1760:AE1760))</f>
        <v>2</v>
      </c>
      <c r="E1760" s="7">
        <f>RANK(O1760,(N1760:P1760,Q1760:AE1760))</f>
        <v>1</v>
      </c>
      <c r="F1760" s="7">
        <f>IF(P1760&gt;0,RANK(P1760,(N1760:P1760,Q1760:AE1760)),0)</f>
        <v>0</v>
      </c>
      <c r="G1760" s="1">
        <f t="shared" si="697"/>
        <v>338</v>
      </c>
      <c r="H1760" s="2">
        <f t="shared" si="695"/>
        <v>0.37348066298342542</v>
      </c>
      <c r="I1760" s="2"/>
      <c r="J1760" s="2">
        <f t="shared" si="698"/>
        <v>0.30939226519337015</v>
      </c>
      <c r="K1760" s="2">
        <f t="shared" si="699"/>
        <v>0.68287292817679557</v>
      </c>
      <c r="L1760" s="2">
        <f t="shared" si="700"/>
        <v>0</v>
      </c>
      <c r="M1760" s="2">
        <f t="shared" si="701"/>
        <v>7.7348066298342788E-3</v>
      </c>
      <c r="N1760" s="1">
        <v>280</v>
      </c>
      <c r="O1760" s="1">
        <v>618</v>
      </c>
      <c r="R1760" s="1">
        <v>6</v>
      </c>
      <c r="U1760" s="1">
        <v>1</v>
      </c>
      <c r="AG1760" s="7">
        <f>IF(Q1760&gt;0,RANK(Q1760,(N1760:P1760,Q1760:AE1760)),0)</f>
        <v>0</v>
      </c>
      <c r="AH1760" s="7">
        <f>IF(R1760&gt;0,RANK(R1760,(N1760:P1760,Q1760:AE1760)),0)</f>
        <v>3</v>
      </c>
      <c r="AI1760" s="7">
        <f>IF(T1760&gt;0,RANK(T1760,(N1760:P1760,Q1760:AE1760)),0)</f>
        <v>0</v>
      </c>
      <c r="AJ1760" s="7">
        <f>IF(S1760&gt;0,RANK(S1760,(N1760:P1760,Q1760:AE1760)),0)</f>
        <v>0</v>
      </c>
      <c r="AK1760" s="2">
        <f t="shared" si="702"/>
        <v>0</v>
      </c>
      <c r="AL1760" s="2">
        <f t="shared" si="703"/>
        <v>6.6298342541436465E-3</v>
      </c>
      <c r="AM1760" s="2">
        <f t="shared" si="704"/>
        <v>0</v>
      </c>
      <c r="AN1760" s="2">
        <f t="shared" si="705"/>
        <v>0</v>
      </c>
      <c r="AP1760" t="s">
        <v>582</v>
      </c>
      <c r="AQ1760" t="s">
        <v>2337</v>
      </c>
      <c r="AT1760" s="104">
        <v>46</v>
      </c>
      <c r="AU1760" s="102">
        <v>69</v>
      </c>
      <c r="AV1760" s="108">
        <f t="shared" si="706"/>
        <v>46069</v>
      </c>
      <c r="AX1760" s="7" t="s">
        <v>538</v>
      </c>
    </row>
    <row r="1761" spans="1:50" hidden="1" outlineLevel="1">
      <c r="A1761" t="s">
        <v>868</v>
      </c>
      <c r="B1761" t="s">
        <v>2337</v>
      </c>
      <c r="C1761" s="1">
        <f t="shared" si="696"/>
        <v>1130</v>
      </c>
      <c r="D1761" s="7">
        <f>RANK(N1761,(N1761:P1761,Q1761:AE1761))</f>
        <v>2</v>
      </c>
      <c r="E1761" s="7">
        <f>RANK(O1761,(N1761:P1761,Q1761:AE1761))</f>
        <v>1</v>
      </c>
      <c r="F1761" s="7">
        <f>IF(P1761&gt;0,RANK(P1761,(N1761:P1761,Q1761:AE1761)),0)</f>
        <v>0</v>
      </c>
      <c r="G1761" s="1">
        <f t="shared" si="697"/>
        <v>238</v>
      </c>
      <c r="H1761" s="2">
        <f t="shared" si="695"/>
        <v>0.21061946902654868</v>
      </c>
      <c r="I1761" s="2"/>
      <c r="J1761" s="2">
        <f t="shared" si="698"/>
        <v>0.37964601769911505</v>
      </c>
      <c r="K1761" s="2">
        <f t="shared" si="699"/>
        <v>0.5902654867256637</v>
      </c>
      <c r="L1761" s="2">
        <f t="shared" si="700"/>
        <v>0</v>
      </c>
      <c r="M1761" s="2">
        <f t="shared" si="701"/>
        <v>3.0088495575221308E-2</v>
      </c>
      <c r="N1761" s="1">
        <v>429</v>
      </c>
      <c r="O1761" s="1">
        <v>667</v>
      </c>
      <c r="R1761" s="1">
        <v>8</v>
      </c>
      <c r="U1761" s="1">
        <v>26</v>
      </c>
      <c r="AG1761" s="7">
        <f>IF(Q1761&gt;0,RANK(Q1761,(N1761:P1761,Q1761:AE1761)),0)</f>
        <v>0</v>
      </c>
      <c r="AH1761" s="7">
        <f>IF(R1761&gt;0,RANK(R1761,(N1761:P1761,Q1761:AE1761)),0)</f>
        <v>4</v>
      </c>
      <c r="AI1761" s="7">
        <f>IF(T1761&gt;0,RANK(T1761,(N1761:P1761,Q1761:AE1761)),0)</f>
        <v>0</v>
      </c>
      <c r="AJ1761" s="7">
        <f>IF(S1761&gt;0,RANK(S1761,(N1761:P1761,Q1761:AE1761)),0)</f>
        <v>0</v>
      </c>
      <c r="AK1761" s="2">
        <f t="shared" si="702"/>
        <v>0</v>
      </c>
      <c r="AL1761" s="2">
        <f t="shared" si="703"/>
        <v>7.0796460176991149E-3</v>
      </c>
      <c r="AM1761" s="2">
        <f t="shared" si="704"/>
        <v>0</v>
      </c>
      <c r="AN1761" s="2">
        <f t="shared" si="705"/>
        <v>0</v>
      </c>
      <c r="AP1761" t="s">
        <v>868</v>
      </c>
      <c r="AQ1761" t="s">
        <v>2337</v>
      </c>
      <c r="AT1761" s="104">
        <v>46</v>
      </c>
      <c r="AU1761" s="102">
        <v>71</v>
      </c>
      <c r="AV1761" s="108">
        <f t="shared" si="706"/>
        <v>46071</v>
      </c>
      <c r="AX1761" s="7" t="s">
        <v>538</v>
      </c>
    </row>
    <row r="1762" spans="1:50" hidden="1" outlineLevel="1">
      <c r="A1762" t="s">
        <v>583</v>
      </c>
      <c r="B1762" t="s">
        <v>2337</v>
      </c>
      <c r="C1762" s="1">
        <f t="shared" si="696"/>
        <v>1257</v>
      </c>
      <c r="D1762" s="7">
        <f>RANK(N1762,(N1762:P1762,Q1762:AE1762))</f>
        <v>2</v>
      </c>
      <c r="E1762" s="7">
        <f>RANK(O1762,(N1762:P1762,Q1762:AE1762))</f>
        <v>1</v>
      </c>
      <c r="F1762" s="7">
        <f>IF(P1762&gt;0,RANK(P1762,(N1762:P1762,Q1762:AE1762)),0)</f>
        <v>0</v>
      </c>
      <c r="G1762" s="1">
        <f t="shared" si="697"/>
        <v>74</v>
      </c>
      <c r="H1762" s="2">
        <f t="shared" si="695"/>
        <v>5.88703261734288E-2</v>
      </c>
      <c r="I1762" s="2"/>
      <c r="J1762" s="2">
        <f t="shared" si="698"/>
        <v>0.4590294351630867</v>
      </c>
      <c r="K1762" s="2">
        <f t="shared" si="699"/>
        <v>0.5178997613365155</v>
      </c>
      <c r="L1762" s="2">
        <f t="shared" si="700"/>
        <v>0</v>
      </c>
      <c r="M1762" s="2">
        <f t="shared" si="701"/>
        <v>2.3070803500397807E-2</v>
      </c>
      <c r="N1762" s="1">
        <v>577</v>
      </c>
      <c r="O1762" s="1">
        <v>651</v>
      </c>
      <c r="R1762" s="1">
        <v>14</v>
      </c>
      <c r="U1762" s="1">
        <v>15</v>
      </c>
      <c r="AG1762" s="7">
        <f>IF(Q1762&gt;0,RANK(Q1762,(N1762:P1762,Q1762:AE1762)),0)</f>
        <v>0</v>
      </c>
      <c r="AH1762" s="7">
        <f>IF(R1762&gt;0,RANK(R1762,(N1762:P1762,Q1762:AE1762)),0)</f>
        <v>4</v>
      </c>
      <c r="AI1762" s="7">
        <f>IF(T1762&gt;0,RANK(T1762,(N1762:P1762,Q1762:AE1762)),0)</f>
        <v>0</v>
      </c>
      <c r="AJ1762" s="7">
        <f>IF(S1762&gt;0,RANK(S1762,(N1762:P1762,Q1762:AE1762)),0)</f>
        <v>0</v>
      </c>
      <c r="AK1762" s="2">
        <f t="shared" si="702"/>
        <v>0</v>
      </c>
      <c r="AL1762" s="2">
        <f t="shared" si="703"/>
        <v>1.1137629276054098E-2</v>
      </c>
      <c r="AM1762" s="2">
        <f t="shared" si="704"/>
        <v>0</v>
      </c>
      <c r="AN1762" s="2">
        <f t="shared" si="705"/>
        <v>0</v>
      </c>
      <c r="AP1762" t="s">
        <v>583</v>
      </c>
      <c r="AQ1762" t="s">
        <v>2337</v>
      </c>
      <c r="AT1762" s="104">
        <v>46</v>
      </c>
      <c r="AU1762" s="102">
        <v>73</v>
      </c>
      <c r="AV1762" s="108">
        <f t="shared" si="706"/>
        <v>46073</v>
      </c>
      <c r="AX1762" s="7" t="s">
        <v>538</v>
      </c>
    </row>
    <row r="1763" spans="1:50" hidden="1" outlineLevel="1">
      <c r="A1763" t="s">
        <v>1437</v>
      </c>
      <c r="B1763" t="s">
        <v>2337</v>
      </c>
      <c r="C1763" s="1">
        <f t="shared" si="696"/>
        <v>717</v>
      </c>
      <c r="D1763" s="7">
        <f>RANK(N1763,(N1763:P1763,Q1763:AE1763))</f>
        <v>2</v>
      </c>
      <c r="E1763" s="7">
        <f>RANK(O1763,(N1763:P1763,Q1763:AE1763))</f>
        <v>1</v>
      </c>
      <c r="F1763" s="7">
        <f>IF(P1763&gt;0,RANK(P1763,(N1763:P1763,Q1763:AE1763)),0)</f>
        <v>0</v>
      </c>
      <c r="G1763" s="1">
        <f t="shared" si="697"/>
        <v>364</v>
      </c>
      <c r="H1763" s="2">
        <f t="shared" si="695"/>
        <v>0.50767085076708507</v>
      </c>
      <c r="I1763" s="2"/>
      <c r="J1763" s="2">
        <f t="shared" si="698"/>
        <v>0.2412831241283124</v>
      </c>
      <c r="K1763" s="2">
        <f t="shared" si="699"/>
        <v>0.7489539748953975</v>
      </c>
      <c r="L1763" s="2">
        <f t="shared" si="700"/>
        <v>0</v>
      </c>
      <c r="M1763" s="2">
        <f t="shared" si="701"/>
        <v>9.7629009762900676E-3</v>
      </c>
      <c r="N1763" s="1">
        <v>173</v>
      </c>
      <c r="O1763" s="1">
        <v>537</v>
      </c>
      <c r="R1763" s="1">
        <v>6</v>
      </c>
      <c r="U1763" s="1">
        <v>1</v>
      </c>
      <c r="AG1763" s="7">
        <f>IF(Q1763&gt;0,RANK(Q1763,(N1763:P1763,Q1763:AE1763)),0)</f>
        <v>0</v>
      </c>
      <c r="AH1763" s="7">
        <f>IF(R1763&gt;0,RANK(R1763,(N1763:P1763,Q1763:AE1763)),0)</f>
        <v>3</v>
      </c>
      <c r="AI1763" s="7">
        <f>IF(T1763&gt;0,RANK(T1763,(N1763:P1763,Q1763:AE1763)),0)</f>
        <v>0</v>
      </c>
      <c r="AJ1763" s="7">
        <f>IF(S1763&gt;0,RANK(S1763,(N1763:P1763,Q1763:AE1763)),0)</f>
        <v>0</v>
      </c>
      <c r="AK1763" s="2">
        <f t="shared" si="702"/>
        <v>0</v>
      </c>
      <c r="AL1763" s="2">
        <f t="shared" si="703"/>
        <v>8.368200836820083E-3</v>
      </c>
      <c r="AM1763" s="2">
        <f t="shared" si="704"/>
        <v>0</v>
      </c>
      <c r="AN1763" s="2">
        <f t="shared" si="705"/>
        <v>0</v>
      </c>
      <c r="AP1763" t="s">
        <v>1437</v>
      </c>
      <c r="AQ1763" t="s">
        <v>2337</v>
      </c>
      <c r="AT1763" s="104">
        <v>46</v>
      </c>
      <c r="AU1763" s="102">
        <v>75</v>
      </c>
      <c r="AV1763" s="108">
        <f t="shared" si="706"/>
        <v>46075</v>
      </c>
      <c r="AX1763" s="7" t="s">
        <v>538</v>
      </c>
    </row>
    <row r="1764" spans="1:50" hidden="1" outlineLevel="1">
      <c r="A1764" t="s">
        <v>2165</v>
      </c>
      <c r="B1764" t="s">
        <v>2337</v>
      </c>
      <c r="C1764" s="1">
        <f t="shared" si="696"/>
        <v>2952</v>
      </c>
      <c r="D1764" s="7">
        <f>RANK(N1764,(N1764:P1764,Q1764:AE1764))</f>
        <v>2</v>
      </c>
      <c r="E1764" s="7">
        <f>RANK(O1764,(N1764:P1764,Q1764:AE1764))</f>
        <v>1</v>
      </c>
      <c r="F1764" s="7">
        <f>IF(P1764&gt;0,RANK(P1764,(N1764:P1764,Q1764:AE1764)),0)</f>
        <v>0</v>
      </c>
      <c r="G1764" s="1">
        <f t="shared" si="697"/>
        <v>839</v>
      </c>
      <c r="H1764" s="2">
        <f t="shared" si="695"/>
        <v>0.28421409214092141</v>
      </c>
      <c r="I1764" s="2"/>
      <c r="J1764" s="2">
        <f t="shared" si="698"/>
        <v>0.35128726287262874</v>
      </c>
      <c r="K1764" s="2">
        <f t="shared" si="699"/>
        <v>0.6355013550135501</v>
      </c>
      <c r="L1764" s="2">
        <f t="shared" si="700"/>
        <v>0</v>
      </c>
      <c r="M1764" s="2">
        <f t="shared" si="701"/>
        <v>1.3211382113821224E-2</v>
      </c>
      <c r="N1764" s="1">
        <v>1037</v>
      </c>
      <c r="O1764" s="1">
        <v>1876</v>
      </c>
      <c r="R1764" s="1">
        <v>12</v>
      </c>
      <c r="U1764" s="1">
        <v>27</v>
      </c>
      <c r="AG1764" s="7">
        <f>IF(Q1764&gt;0,RANK(Q1764,(N1764:P1764,Q1764:AE1764)),0)</f>
        <v>0</v>
      </c>
      <c r="AH1764" s="7">
        <f>IF(R1764&gt;0,RANK(R1764,(N1764:P1764,Q1764:AE1764)),0)</f>
        <v>4</v>
      </c>
      <c r="AI1764" s="7">
        <f>IF(T1764&gt;0,RANK(T1764,(N1764:P1764,Q1764:AE1764)),0)</f>
        <v>0</v>
      </c>
      <c r="AJ1764" s="7">
        <f>IF(S1764&gt;0,RANK(S1764,(N1764:P1764,Q1764:AE1764)),0)</f>
        <v>0</v>
      </c>
      <c r="AK1764" s="2">
        <f t="shared" si="702"/>
        <v>0</v>
      </c>
      <c r="AL1764" s="2">
        <f t="shared" si="703"/>
        <v>4.0650406504065045E-3</v>
      </c>
      <c r="AM1764" s="2">
        <f t="shared" si="704"/>
        <v>0</v>
      </c>
      <c r="AN1764" s="2">
        <f t="shared" si="705"/>
        <v>0</v>
      </c>
      <c r="AP1764" t="s">
        <v>2165</v>
      </c>
      <c r="AQ1764" t="s">
        <v>2337</v>
      </c>
      <c r="AT1764" s="104">
        <v>46</v>
      </c>
      <c r="AU1764" s="102">
        <v>77</v>
      </c>
      <c r="AV1764" s="108">
        <f t="shared" si="706"/>
        <v>46077</v>
      </c>
      <c r="AX1764" s="7" t="s">
        <v>538</v>
      </c>
    </row>
    <row r="1765" spans="1:50" hidden="1" outlineLevel="1">
      <c r="A1765" t="s">
        <v>1665</v>
      </c>
      <c r="B1765" t="s">
        <v>2337</v>
      </c>
      <c r="C1765" s="1">
        <f t="shared" si="696"/>
        <v>5481</v>
      </c>
      <c r="D1765" s="7">
        <f>RANK(N1765,(N1765:P1765,Q1765:AE1765))</f>
        <v>2</v>
      </c>
      <c r="E1765" s="7">
        <f>RANK(O1765,(N1765:P1765,Q1765:AE1765))</f>
        <v>1</v>
      </c>
      <c r="F1765" s="7">
        <f>IF(P1765&gt;0,RANK(P1765,(N1765:P1765,Q1765:AE1765)),0)</f>
        <v>0</v>
      </c>
      <c r="G1765" s="1">
        <f t="shared" si="697"/>
        <v>368</v>
      </c>
      <c r="H1765" s="2">
        <f t="shared" si="695"/>
        <v>6.7141032658274036E-2</v>
      </c>
      <c r="I1765" s="2"/>
      <c r="J1765" s="2">
        <f t="shared" si="698"/>
        <v>0.46141215106732347</v>
      </c>
      <c r="K1765" s="2">
        <f t="shared" si="699"/>
        <v>0.52855318372559756</v>
      </c>
      <c r="L1765" s="2">
        <f t="shared" si="700"/>
        <v>0</v>
      </c>
      <c r="M1765" s="2">
        <f t="shared" si="701"/>
        <v>1.0034665207078963E-2</v>
      </c>
      <c r="N1765" s="1">
        <v>2529</v>
      </c>
      <c r="O1765" s="1">
        <v>2897</v>
      </c>
      <c r="R1765" s="1">
        <v>25</v>
      </c>
      <c r="U1765" s="1">
        <v>30</v>
      </c>
      <c r="AG1765" s="7">
        <f>IF(Q1765&gt;0,RANK(Q1765,(N1765:P1765,Q1765:AE1765)),0)</f>
        <v>0</v>
      </c>
      <c r="AH1765" s="7">
        <f>IF(R1765&gt;0,RANK(R1765,(N1765:P1765,Q1765:AE1765)),0)</f>
        <v>4</v>
      </c>
      <c r="AI1765" s="7">
        <f>IF(T1765&gt;0,RANK(T1765,(N1765:P1765,Q1765:AE1765)),0)</f>
        <v>0</v>
      </c>
      <c r="AJ1765" s="7">
        <f>IF(S1765&gt;0,RANK(S1765,(N1765:P1765,Q1765:AE1765)),0)</f>
        <v>0</v>
      </c>
      <c r="AK1765" s="2">
        <f t="shared" si="702"/>
        <v>0</v>
      </c>
      <c r="AL1765" s="2">
        <f t="shared" si="703"/>
        <v>4.5612114577631823E-3</v>
      </c>
      <c r="AM1765" s="2">
        <f t="shared" si="704"/>
        <v>0</v>
      </c>
      <c r="AN1765" s="2">
        <f t="shared" si="705"/>
        <v>0</v>
      </c>
      <c r="AP1765" t="s">
        <v>1665</v>
      </c>
      <c r="AQ1765" t="s">
        <v>2337</v>
      </c>
      <c r="AT1765" s="104">
        <v>46</v>
      </c>
      <c r="AU1765" s="102">
        <v>79</v>
      </c>
      <c r="AV1765" s="108">
        <f t="shared" si="706"/>
        <v>46079</v>
      </c>
      <c r="AX1765" s="7" t="s">
        <v>538</v>
      </c>
    </row>
    <row r="1766" spans="1:50" hidden="1" outlineLevel="1">
      <c r="A1766" t="s">
        <v>1008</v>
      </c>
      <c r="B1766" t="s">
        <v>2337</v>
      </c>
      <c r="C1766" s="1">
        <f t="shared" si="696"/>
        <v>9692</v>
      </c>
      <c r="D1766" s="7">
        <f>RANK(N1766,(N1766:P1766,Q1766:AE1766))</f>
        <v>2</v>
      </c>
      <c r="E1766" s="7">
        <f>RANK(O1766,(N1766:P1766,Q1766:AE1766))</f>
        <v>1</v>
      </c>
      <c r="F1766" s="7">
        <f>IF(P1766&gt;0,RANK(P1766,(N1766:P1766,Q1766:AE1766)),0)</f>
        <v>0</v>
      </c>
      <c r="G1766" s="1">
        <f t="shared" si="697"/>
        <v>2016</v>
      </c>
      <c r="H1766" s="2">
        <f t="shared" si="695"/>
        <v>0.20800660338423441</v>
      </c>
      <c r="I1766" s="2"/>
      <c r="J1766" s="2">
        <f t="shared" si="698"/>
        <v>0.38495666529096162</v>
      </c>
      <c r="K1766" s="2">
        <f t="shared" si="699"/>
        <v>0.592963268675196</v>
      </c>
      <c r="L1766" s="2">
        <f t="shared" si="700"/>
        <v>0</v>
      </c>
      <c r="M1766" s="2">
        <f t="shared" si="701"/>
        <v>2.2080066033842383E-2</v>
      </c>
      <c r="N1766" s="1">
        <v>3731</v>
      </c>
      <c r="O1766" s="1">
        <v>5747</v>
      </c>
      <c r="R1766" s="1">
        <v>133</v>
      </c>
      <c r="U1766" s="1">
        <v>81</v>
      </c>
      <c r="AG1766" s="7">
        <f>IF(Q1766&gt;0,RANK(Q1766,(N1766:P1766,Q1766:AE1766)),0)</f>
        <v>0</v>
      </c>
      <c r="AH1766" s="7">
        <f>IF(R1766&gt;0,RANK(R1766,(N1766:P1766,Q1766:AE1766)),0)</f>
        <v>3</v>
      </c>
      <c r="AI1766" s="7">
        <f>IF(T1766&gt;0,RANK(T1766,(N1766:P1766,Q1766:AE1766)),0)</f>
        <v>0</v>
      </c>
      <c r="AJ1766" s="7">
        <f>IF(S1766&gt;0,RANK(S1766,(N1766:P1766,Q1766:AE1766)),0)</f>
        <v>0</v>
      </c>
      <c r="AK1766" s="2">
        <f t="shared" si="702"/>
        <v>0</v>
      </c>
      <c r="AL1766" s="2">
        <f t="shared" si="703"/>
        <v>1.3722657862154354E-2</v>
      </c>
      <c r="AM1766" s="2">
        <f t="shared" si="704"/>
        <v>0</v>
      </c>
      <c r="AN1766" s="2">
        <f t="shared" si="705"/>
        <v>0</v>
      </c>
      <c r="AP1766" t="s">
        <v>1008</v>
      </c>
      <c r="AQ1766" t="s">
        <v>2337</v>
      </c>
      <c r="AT1766" s="104">
        <v>46</v>
      </c>
      <c r="AU1766" s="102">
        <v>81</v>
      </c>
      <c r="AV1766" s="108">
        <f t="shared" si="706"/>
        <v>46081</v>
      </c>
      <c r="AX1766" s="7" t="s">
        <v>538</v>
      </c>
    </row>
    <row r="1767" spans="1:50" hidden="1" outlineLevel="1">
      <c r="A1767" t="s">
        <v>1988</v>
      </c>
      <c r="B1767" t="s">
        <v>2337</v>
      </c>
      <c r="C1767" s="1">
        <f t="shared" si="696"/>
        <v>12476</v>
      </c>
      <c r="D1767" s="7">
        <f>RANK(N1767,(N1767:P1767,Q1767:AE1767))</f>
        <v>2</v>
      </c>
      <c r="E1767" s="7">
        <f>RANK(O1767,(N1767:P1767,Q1767:AE1767))</f>
        <v>1</v>
      </c>
      <c r="F1767" s="7">
        <f>IF(P1767&gt;0,RANK(P1767,(N1767:P1767,Q1767:AE1767)),0)</f>
        <v>0</v>
      </c>
      <c r="G1767" s="1">
        <f t="shared" si="697"/>
        <v>2673</v>
      </c>
      <c r="H1767" s="2">
        <f t="shared" si="695"/>
        <v>0.21425136261622316</v>
      </c>
      <c r="I1767" s="2"/>
      <c r="J1767" s="2">
        <f t="shared" si="698"/>
        <v>0.38922731644757935</v>
      </c>
      <c r="K1767" s="2">
        <f t="shared" si="699"/>
        <v>0.60347867906380248</v>
      </c>
      <c r="L1767" s="2">
        <f t="shared" si="700"/>
        <v>0</v>
      </c>
      <c r="M1767" s="2">
        <f t="shared" si="701"/>
        <v>7.2940044886181665E-3</v>
      </c>
      <c r="N1767" s="1">
        <v>4856</v>
      </c>
      <c r="O1767" s="1">
        <v>7529</v>
      </c>
      <c r="R1767" s="1">
        <v>31</v>
      </c>
      <c r="U1767" s="1">
        <v>60</v>
      </c>
      <c r="AG1767" s="7">
        <f>IF(Q1767&gt;0,RANK(Q1767,(N1767:P1767,Q1767:AE1767)),0)</f>
        <v>0</v>
      </c>
      <c r="AH1767" s="7">
        <f>IF(R1767&gt;0,RANK(R1767,(N1767:P1767,Q1767:AE1767)),0)</f>
        <v>4</v>
      </c>
      <c r="AI1767" s="7">
        <f>IF(T1767&gt;0,RANK(T1767,(N1767:P1767,Q1767:AE1767)),0)</f>
        <v>0</v>
      </c>
      <c r="AJ1767" s="7">
        <f>IF(S1767&gt;0,RANK(S1767,(N1767:P1767,Q1767:AE1767)),0)</f>
        <v>0</v>
      </c>
      <c r="AK1767" s="2">
        <f t="shared" si="702"/>
        <v>0</v>
      </c>
      <c r="AL1767" s="2">
        <f t="shared" si="703"/>
        <v>2.4847707598589291E-3</v>
      </c>
      <c r="AM1767" s="2">
        <f t="shared" si="704"/>
        <v>0</v>
      </c>
      <c r="AN1767" s="2">
        <f t="shared" si="705"/>
        <v>0</v>
      </c>
      <c r="AP1767" t="s">
        <v>1988</v>
      </c>
      <c r="AQ1767" t="s">
        <v>2337</v>
      </c>
      <c r="AT1767" s="104">
        <v>46</v>
      </c>
      <c r="AU1767" s="102">
        <v>83</v>
      </c>
      <c r="AV1767" s="108">
        <f t="shared" si="706"/>
        <v>46083</v>
      </c>
      <c r="AX1767" s="7" t="s">
        <v>538</v>
      </c>
    </row>
    <row r="1768" spans="1:50" hidden="1" outlineLevel="1">
      <c r="A1768" t="s">
        <v>1741</v>
      </c>
      <c r="B1768" t="s">
        <v>2337</v>
      </c>
      <c r="C1768" s="1">
        <f t="shared" si="696"/>
        <v>1953</v>
      </c>
      <c r="D1768" s="7">
        <f>RANK(N1768,(N1768:P1768,Q1768:AE1768))</f>
        <v>2</v>
      </c>
      <c r="E1768" s="7">
        <f>RANK(O1768,(N1768:P1768,Q1768:AE1768))</f>
        <v>1</v>
      </c>
      <c r="F1768" s="7">
        <f>IF(P1768&gt;0,RANK(P1768,(N1768:P1768,Q1768:AE1768)),0)</f>
        <v>0</v>
      </c>
      <c r="G1768" s="1">
        <f t="shared" si="697"/>
        <v>266</v>
      </c>
      <c r="H1768" s="2">
        <f t="shared" si="695"/>
        <v>0.13620071684587814</v>
      </c>
      <c r="I1768" s="2"/>
      <c r="J1768" s="2">
        <f t="shared" si="698"/>
        <v>0.42857142857142855</v>
      </c>
      <c r="K1768" s="2">
        <f t="shared" si="699"/>
        <v>0.56477214541730669</v>
      </c>
      <c r="L1768" s="2">
        <f t="shared" si="700"/>
        <v>0</v>
      </c>
      <c r="M1768" s="2">
        <f t="shared" si="701"/>
        <v>6.6564260112647045E-3</v>
      </c>
      <c r="N1768" s="1">
        <v>837</v>
      </c>
      <c r="O1768" s="1">
        <v>1103</v>
      </c>
      <c r="R1768" s="1">
        <v>7</v>
      </c>
      <c r="U1768" s="1">
        <v>6</v>
      </c>
      <c r="AG1768" s="7">
        <f>IF(Q1768&gt;0,RANK(Q1768,(N1768:P1768,Q1768:AE1768)),0)</f>
        <v>0</v>
      </c>
      <c r="AH1768" s="7">
        <f>IF(R1768&gt;0,RANK(R1768,(N1768:P1768,Q1768:AE1768)),0)</f>
        <v>3</v>
      </c>
      <c r="AI1768" s="7">
        <f>IF(T1768&gt;0,RANK(T1768,(N1768:P1768,Q1768:AE1768)),0)</f>
        <v>0</v>
      </c>
      <c r="AJ1768" s="7">
        <f>IF(S1768&gt;0,RANK(S1768,(N1768:P1768,Q1768:AE1768)),0)</f>
        <v>0</v>
      </c>
      <c r="AK1768" s="2">
        <f t="shared" si="702"/>
        <v>0</v>
      </c>
      <c r="AL1768" s="2">
        <f t="shared" si="703"/>
        <v>3.5842293906810036E-3</v>
      </c>
      <c r="AM1768" s="2">
        <f t="shared" si="704"/>
        <v>0</v>
      </c>
      <c r="AN1768" s="2">
        <f t="shared" si="705"/>
        <v>0</v>
      </c>
      <c r="AP1768" t="s">
        <v>1741</v>
      </c>
      <c r="AQ1768" t="s">
        <v>2337</v>
      </c>
      <c r="AT1768" s="104">
        <v>46</v>
      </c>
      <c r="AU1768" s="102">
        <v>85</v>
      </c>
      <c r="AV1768" s="108">
        <f t="shared" si="706"/>
        <v>46085</v>
      </c>
      <c r="AX1768" s="7" t="s">
        <v>538</v>
      </c>
    </row>
    <row r="1769" spans="1:50" hidden="1" outlineLevel="1">
      <c r="A1769" t="s">
        <v>1605</v>
      </c>
      <c r="B1769" t="s">
        <v>2337</v>
      </c>
      <c r="C1769" s="1">
        <f t="shared" si="696"/>
        <v>2941</v>
      </c>
      <c r="D1769" s="7">
        <f>RANK(N1769,(N1769:P1769,Q1769:AE1769))</f>
        <v>2</v>
      </c>
      <c r="E1769" s="7">
        <f>RANK(O1769,(N1769:P1769,Q1769:AE1769))</f>
        <v>1</v>
      </c>
      <c r="F1769" s="7">
        <f>IF(P1769&gt;0,RANK(P1769,(N1769:P1769,Q1769:AE1769)),0)</f>
        <v>0</v>
      </c>
      <c r="G1769" s="1">
        <f t="shared" si="697"/>
        <v>260</v>
      </c>
      <c r="H1769" s="2">
        <f t="shared" si="695"/>
        <v>8.840530431825909E-2</v>
      </c>
      <c r="I1769" s="2"/>
      <c r="J1769" s="2">
        <f t="shared" si="698"/>
        <v>0.45086705202312138</v>
      </c>
      <c r="K1769" s="2">
        <f t="shared" si="699"/>
        <v>0.53927235634138049</v>
      </c>
      <c r="L1769" s="2">
        <f t="shared" si="700"/>
        <v>0</v>
      </c>
      <c r="M1769" s="2">
        <f t="shared" si="701"/>
        <v>9.8605916354981282E-3</v>
      </c>
      <c r="N1769" s="1">
        <v>1326</v>
      </c>
      <c r="O1769" s="1">
        <v>1586</v>
      </c>
      <c r="R1769" s="1">
        <v>9</v>
      </c>
      <c r="U1769" s="1">
        <v>20</v>
      </c>
      <c r="AG1769" s="7">
        <f>IF(Q1769&gt;0,RANK(Q1769,(N1769:P1769,Q1769:AE1769)),0)</f>
        <v>0</v>
      </c>
      <c r="AH1769" s="7">
        <f>IF(R1769&gt;0,RANK(R1769,(N1769:P1769,Q1769:AE1769)),0)</f>
        <v>4</v>
      </c>
      <c r="AI1769" s="7">
        <f>IF(T1769&gt;0,RANK(T1769,(N1769:P1769,Q1769:AE1769)),0)</f>
        <v>0</v>
      </c>
      <c r="AJ1769" s="7">
        <f>IF(S1769&gt;0,RANK(S1769,(N1769:P1769,Q1769:AE1769)),0)</f>
        <v>0</v>
      </c>
      <c r="AK1769" s="2">
        <f t="shared" si="702"/>
        <v>0</v>
      </c>
      <c r="AL1769" s="2">
        <f t="shared" si="703"/>
        <v>3.0601836110166611E-3</v>
      </c>
      <c r="AM1769" s="2">
        <f t="shared" si="704"/>
        <v>0</v>
      </c>
      <c r="AN1769" s="2">
        <f t="shared" si="705"/>
        <v>0</v>
      </c>
      <c r="AP1769" t="s">
        <v>1605</v>
      </c>
      <c r="AQ1769" t="s">
        <v>2337</v>
      </c>
      <c r="AT1769" s="104">
        <v>46</v>
      </c>
      <c r="AU1769" s="102">
        <v>87</v>
      </c>
      <c r="AV1769" s="108">
        <f t="shared" si="706"/>
        <v>46087</v>
      </c>
      <c r="AX1769" s="7" t="s">
        <v>538</v>
      </c>
    </row>
    <row r="1770" spans="1:50" hidden="1" outlineLevel="1">
      <c r="A1770" t="s">
        <v>1800</v>
      </c>
      <c r="B1770" t="s">
        <v>2337</v>
      </c>
      <c r="C1770" s="1">
        <f t="shared" si="696"/>
        <v>1578</v>
      </c>
      <c r="D1770" s="7">
        <f>RANK(N1770,(N1770:P1770,Q1770:AE1770))</f>
        <v>2</v>
      </c>
      <c r="E1770" s="7">
        <f>RANK(O1770,(N1770:P1770,Q1770:AE1770))</f>
        <v>1</v>
      </c>
      <c r="F1770" s="7">
        <f>IF(P1770&gt;0,RANK(P1770,(N1770:P1770,Q1770:AE1770)),0)</f>
        <v>0</v>
      </c>
      <c r="G1770" s="1">
        <f t="shared" si="697"/>
        <v>867</v>
      </c>
      <c r="H1770" s="2">
        <f t="shared" si="695"/>
        <v>0.54942965779467678</v>
      </c>
      <c r="I1770" s="2"/>
      <c r="J1770" s="2">
        <f t="shared" si="698"/>
        <v>0.21863117870722434</v>
      </c>
      <c r="K1770" s="2">
        <f t="shared" si="699"/>
        <v>0.76806083650190116</v>
      </c>
      <c r="L1770" s="2">
        <f t="shared" si="700"/>
        <v>0</v>
      </c>
      <c r="M1770" s="2">
        <f t="shared" si="701"/>
        <v>1.3307984790874472E-2</v>
      </c>
      <c r="N1770" s="1">
        <v>345</v>
      </c>
      <c r="O1770" s="1">
        <v>1212</v>
      </c>
      <c r="R1770" s="1">
        <v>9</v>
      </c>
      <c r="U1770" s="1">
        <v>12</v>
      </c>
      <c r="AG1770" s="7">
        <f>IF(Q1770&gt;0,RANK(Q1770,(N1770:P1770,Q1770:AE1770)),0)</f>
        <v>0</v>
      </c>
      <c r="AH1770" s="7">
        <f>IF(R1770&gt;0,RANK(R1770,(N1770:P1770,Q1770:AE1770)),0)</f>
        <v>4</v>
      </c>
      <c r="AI1770" s="7">
        <f>IF(T1770&gt;0,RANK(T1770,(N1770:P1770,Q1770:AE1770)),0)</f>
        <v>0</v>
      </c>
      <c r="AJ1770" s="7">
        <f>IF(S1770&gt;0,RANK(S1770,(N1770:P1770,Q1770:AE1770)),0)</f>
        <v>0</v>
      </c>
      <c r="AK1770" s="2">
        <f t="shared" si="702"/>
        <v>0</v>
      </c>
      <c r="AL1770" s="2">
        <f t="shared" si="703"/>
        <v>5.7034220532319393E-3</v>
      </c>
      <c r="AM1770" s="2">
        <f t="shared" si="704"/>
        <v>0</v>
      </c>
      <c r="AN1770" s="2">
        <f t="shared" si="705"/>
        <v>0</v>
      </c>
      <c r="AP1770" t="s">
        <v>1800</v>
      </c>
      <c r="AQ1770" t="s">
        <v>2337</v>
      </c>
      <c r="AT1770" s="104">
        <v>46</v>
      </c>
      <c r="AU1770" s="102">
        <v>89</v>
      </c>
      <c r="AV1770" s="108">
        <f t="shared" si="706"/>
        <v>46089</v>
      </c>
      <c r="AX1770" s="7" t="s">
        <v>538</v>
      </c>
    </row>
    <row r="1771" spans="1:50" hidden="1" outlineLevel="1">
      <c r="A1771" t="s">
        <v>2231</v>
      </c>
      <c r="B1771" t="s">
        <v>2337</v>
      </c>
      <c r="C1771" s="1">
        <f t="shared" si="696"/>
        <v>2146</v>
      </c>
      <c r="D1771" s="7">
        <f>RANK(N1771,(N1771:P1771,Q1771:AE1771))</f>
        <v>2</v>
      </c>
      <c r="E1771" s="7">
        <f>RANK(O1771,(N1771:P1771,Q1771:AE1771))</f>
        <v>1</v>
      </c>
      <c r="F1771" s="7">
        <f>IF(P1771&gt;0,RANK(P1771,(N1771:P1771,Q1771:AE1771)),0)</f>
        <v>0</v>
      </c>
      <c r="G1771" s="1">
        <f t="shared" si="697"/>
        <v>31</v>
      </c>
      <c r="H1771" s="2">
        <f t="shared" si="695"/>
        <v>1.4445479962721343E-2</v>
      </c>
      <c r="I1771" s="2"/>
      <c r="J1771" s="2">
        <f t="shared" si="698"/>
        <v>0.49021435228331778</v>
      </c>
      <c r="K1771" s="2">
        <f t="shared" si="699"/>
        <v>0.50465983224603916</v>
      </c>
      <c r="L1771" s="2">
        <f t="shared" si="700"/>
        <v>0</v>
      </c>
      <c r="M1771" s="2">
        <f t="shared" si="701"/>
        <v>5.1258154706430581E-3</v>
      </c>
      <c r="N1771" s="1">
        <v>1052</v>
      </c>
      <c r="O1771" s="1">
        <v>1083</v>
      </c>
      <c r="R1771" s="1">
        <v>4</v>
      </c>
      <c r="U1771" s="1">
        <v>7</v>
      </c>
      <c r="AG1771" s="7">
        <f>IF(Q1771&gt;0,RANK(Q1771,(N1771:P1771,Q1771:AE1771)),0)</f>
        <v>0</v>
      </c>
      <c r="AH1771" s="7">
        <f>IF(R1771&gt;0,RANK(R1771,(N1771:P1771,Q1771:AE1771)),0)</f>
        <v>4</v>
      </c>
      <c r="AI1771" s="7">
        <f>IF(T1771&gt;0,RANK(T1771,(N1771:P1771,Q1771:AE1771)),0)</f>
        <v>0</v>
      </c>
      <c r="AJ1771" s="7">
        <f>IF(S1771&gt;0,RANK(S1771,(N1771:P1771,Q1771:AE1771)),0)</f>
        <v>0</v>
      </c>
      <c r="AK1771" s="2">
        <f t="shared" si="702"/>
        <v>0</v>
      </c>
      <c r="AL1771" s="2">
        <f t="shared" si="703"/>
        <v>1.863932898415657E-3</v>
      </c>
      <c r="AM1771" s="2">
        <f t="shared" si="704"/>
        <v>0</v>
      </c>
      <c r="AN1771" s="2">
        <f t="shared" si="705"/>
        <v>0</v>
      </c>
      <c r="AP1771" t="s">
        <v>2231</v>
      </c>
      <c r="AQ1771" t="s">
        <v>2337</v>
      </c>
      <c r="AT1771" s="104">
        <v>46</v>
      </c>
      <c r="AU1771" s="102">
        <v>91</v>
      </c>
      <c r="AV1771" s="108">
        <f t="shared" si="706"/>
        <v>46091</v>
      </c>
      <c r="AX1771" s="7" t="s">
        <v>538</v>
      </c>
    </row>
    <row r="1772" spans="1:50" hidden="1" outlineLevel="1">
      <c r="A1772" t="s">
        <v>1247</v>
      </c>
      <c r="B1772" t="s">
        <v>2337</v>
      </c>
      <c r="C1772" s="1">
        <f t="shared" si="696"/>
        <v>9010</v>
      </c>
      <c r="D1772" s="7">
        <f>RANK(N1772,(N1772:P1772,Q1772:AE1772))</f>
        <v>2</v>
      </c>
      <c r="E1772" s="7">
        <f>RANK(O1772,(N1772:P1772,Q1772:AE1772))</f>
        <v>1</v>
      </c>
      <c r="F1772" s="7">
        <f>IF(P1772&gt;0,RANK(P1772,(N1772:P1772,Q1772:AE1772)),0)</f>
        <v>0</v>
      </c>
      <c r="G1772" s="1">
        <f t="shared" si="697"/>
        <v>2771</v>
      </c>
      <c r="H1772" s="2">
        <f t="shared" si="695"/>
        <v>0.30754716981132074</v>
      </c>
      <c r="I1772" s="2"/>
      <c r="J1772" s="2">
        <f t="shared" si="698"/>
        <v>0.33795782463928969</v>
      </c>
      <c r="K1772" s="2">
        <f t="shared" si="699"/>
        <v>0.64550499445061038</v>
      </c>
      <c r="L1772" s="2">
        <f t="shared" si="700"/>
        <v>0</v>
      </c>
      <c r="M1772" s="2">
        <f t="shared" si="701"/>
        <v>1.6537180910099925E-2</v>
      </c>
      <c r="N1772" s="1">
        <v>3045</v>
      </c>
      <c r="O1772" s="1">
        <v>5816</v>
      </c>
      <c r="R1772" s="1">
        <v>99</v>
      </c>
      <c r="U1772" s="1">
        <v>50</v>
      </c>
      <c r="AG1772" s="7">
        <f>IF(Q1772&gt;0,RANK(Q1772,(N1772:P1772,Q1772:AE1772)),0)</f>
        <v>0</v>
      </c>
      <c r="AH1772" s="7">
        <f>IF(R1772&gt;0,RANK(R1772,(N1772:P1772,Q1772:AE1772)),0)</f>
        <v>3</v>
      </c>
      <c r="AI1772" s="7">
        <f>IF(T1772&gt;0,RANK(T1772,(N1772:P1772,Q1772:AE1772)),0)</f>
        <v>0</v>
      </c>
      <c r="AJ1772" s="7">
        <f>IF(S1772&gt;0,RANK(S1772,(N1772:P1772,Q1772:AE1772)),0)</f>
        <v>0</v>
      </c>
      <c r="AK1772" s="2">
        <f t="shared" si="702"/>
        <v>0</v>
      </c>
      <c r="AL1772" s="2">
        <f t="shared" si="703"/>
        <v>1.0987791342952274E-2</v>
      </c>
      <c r="AM1772" s="2">
        <f t="shared" si="704"/>
        <v>0</v>
      </c>
      <c r="AN1772" s="2">
        <f t="shared" si="705"/>
        <v>0</v>
      </c>
      <c r="AP1772" t="s">
        <v>1247</v>
      </c>
      <c r="AQ1772" t="s">
        <v>2337</v>
      </c>
      <c r="AT1772" s="104">
        <v>46</v>
      </c>
      <c r="AU1772" s="102">
        <v>93</v>
      </c>
      <c r="AV1772" s="108">
        <f t="shared" si="706"/>
        <v>46093</v>
      </c>
      <c r="AX1772" s="7" t="s">
        <v>538</v>
      </c>
    </row>
    <row r="1773" spans="1:50" hidden="1" outlineLevel="1">
      <c r="A1773" t="s">
        <v>2045</v>
      </c>
      <c r="B1773" t="s">
        <v>2337</v>
      </c>
      <c r="C1773" s="1">
        <f t="shared" si="696"/>
        <v>857</v>
      </c>
      <c r="D1773" s="7">
        <f>RANK(N1773,(N1773:P1773,Q1773:AE1773))</f>
        <v>2</v>
      </c>
      <c r="E1773" s="7">
        <f>RANK(O1773,(N1773:P1773,Q1773:AE1773))</f>
        <v>1</v>
      </c>
      <c r="F1773" s="7">
        <f>IF(P1773&gt;0,RANK(P1773,(N1773:P1773,Q1773:AE1773)),0)</f>
        <v>0</v>
      </c>
      <c r="G1773" s="1">
        <f t="shared" si="697"/>
        <v>110</v>
      </c>
      <c r="H1773" s="2">
        <f t="shared" si="695"/>
        <v>0.12835472578763127</v>
      </c>
      <c r="I1773" s="2"/>
      <c r="J1773" s="2">
        <f t="shared" si="698"/>
        <v>0.41890315052508753</v>
      </c>
      <c r="K1773" s="2">
        <f t="shared" si="699"/>
        <v>0.54725787631271883</v>
      </c>
      <c r="L1773" s="2">
        <f t="shared" si="700"/>
        <v>0</v>
      </c>
      <c r="M1773" s="2">
        <f t="shared" si="701"/>
        <v>3.3838973162193642E-2</v>
      </c>
      <c r="N1773" s="1">
        <v>359</v>
      </c>
      <c r="O1773" s="1">
        <v>469</v>
      </c>
      <c r="R1773" s="1">
        <v>9</v>
      </c>
      <c r="U1773" s="1">
        <v>20</v>
      </c>
      <c r="AG1773" s="7">
        <f>IF(Q1773&gt;0,RANK(Q1773,(N1773:P1773,Q1773:AE1773)),0)</f>
        <v>0</v>
      </c>
      <c r="AH1773" s="7">
        <f>IF(R1773&gt;0,RANK(R1773,(N1773:P1773,Q1773:AE1773)),0)</f>
        <v>4</v>
      </c>
      <c r="AI1773" s="7">
        <f>IF(T1773&gt;0,RANK(T1773,(N1773:P1773,Q1773:AE1773)),0)</f>
        <v>0</v>
      </c>
      <c r="AJ1773" s="7">
        <f>IF(S1773&gt;0,RANK(S1773,(N1773:P1773,Q1773:AE1773)),0)</f>
        <v>0</v>
      </c>
      <c r="AK1773" s="2">
        <f t="shared" si="702"/>
        <v>0</v>
      </c>
      <c r="AL1773" s="2">
        <f t="shared" si="703"/>
        <v>1.0501750291715286E-2</v>
      </c>
      <c r="AM1773" s="2">
        <f t="shared" si="704"/>
        <v>0</v>
      </c>
      <c r="AN1773" s="2">
        <f t="shared" si="705"/>
        <v>0</v>
      </c>
      <c r="AP1773" t="s">
        <v>2045</v>
      </c>
      <c r="AQ1773" t="s">
        <v>2337</v>
      </c>
      <c r="AT1773" s="104">
        <v>46</v>
      </c>
      <c r="AU1773" s="102">
        <v>95</v>
      </c>
      <c r="AV1773" s="108">
        <f t="shared" si="706"/>
        <v>46095</v>
      </c>
      <c r="AX1773" s="7" t="s">
        <v>538</v>
      </c>
    </row>
    <row r="1774" spans="1:50" hidden="1" outlineLevel="1">
      <c r="A1774" t="s">
        <v>2251</v>
      </c>
      <c r="B1774" t="s">
        <v>2337</v>
      </c>
      <c r="C1774" s="1">
        <f t="shared" si="696"/>
        <v>1409</v>
      </c>
      <c r="D1774" s="7">
        <f>RANK(N1774,(N1774:P1774,Q1774:AE1774))</f>
        <v>2</v>
      </c>
      <c r="E1774" s="7">
        <f>RANK(O1774,(N1774:P1774,Q1774:AE1774))</f>
        <v>1</v>
      </c>
      <c r="F1774" s="7">
        <f>IF(P1774&gt;0,RANK(P1774,(N1774:P1774,Q1774:AE1774)),0)</f>
        <v>0</v>
      </c>
      <c r="G1774" s="1">
        <f t="shared" si="697"/>
        <v>120</v>
      </c>
      <c r="H1774" s="2">
        <f t="shared" si="695"/>
        <v>8.5166784953867994E-2</v>
      </c>
      <c r="I1774" s="2"/>
      <c r="J1774" s="2">
        <f t="shared" si="698"/>
        <v>0.45138396025550037</v>
      </c>
      <c r="K1774" s="2">
        <f t="shared" si="699"/>
        <v>0.5365507452093683</v>
      </c>
      <c r="L1774" s="2">
        <f t="shared" si="700"/>
        <v>0</v>
      </c>
      <c r="M1774" s="2">
        <f t="shared" si="701"/>
        <v>1.2065294535131388E-2</v>
      </c>
      <c r="N1774" s="1">
        <v>636</v>
      </c>
      <c r="O1774" s="1">
        <v>756</v>
      </c>
      <c r="R1774" s="1">
        <v>4</v>
      </c>
      <c r="U1774" s="1">
        <v>13</v>
      </c>
      <c r="AG1774" s="7">
        <f>IF(Q1774&gt;0,RANK(Q1774,(N1774:P1774,Q1774:AE1774)),0)</f>
        <v>0</v>
      </c>
      <c r="AH1774" s="7">
        <f>IF(R1774&gt;0,RANK(R1774,(N1774:P1774,Q1774:AE1774)),0)</f>
        <v>4</v>
      </c>
      <c r="AI1774" s="7">
        <f>IF(T1774&gt;0,RANK(T1774,(N1774:P1774,Q1774:AE1774)),0)</f>
        <v>0</v>
      </c>
      <c r="AJ1774" s="7">
        <f>IF(S1774&gt;0,RANK(S1774,(N1774:P1774,Q1774:AE1774)),0)</f>
        <v>0</v>
      </c>
      <c r="AK1774" s="2">
        <f t="shared" si="702"/>
        <v>0</v>
      </c>
      <c r="AL1774" s="2">
        <f t="shared" si="703"/>
        <v>2.8388928317955998E-3</v>
      </c>
      <c r="AM1774" s="2">
        <f t="shared" si="704"/>
        <v>0</v>
      </c>
      <c r="AN1774" s="2">
        <f t="shared" si="705"/>
        <v>0</v>
      </c>
      <c r="AP1774" t="s">
        <v>2251</v>
      </c>
      <c r="AQ1774" t="s">
        <v>2337</v>
      </c>
      <c r="AT1774" s="104">
        <v>46</v>
      </c>
      <c r="AU1774" s="102">
        <v>97</v>
      </c>
      <c r="AV1774" s="108">
        <f t="shared" si="706"/>
        <v>46097</v>
      </c>
      <c r="AX1774" s="7" t="s">
        <v>538</v>
      </c>
    </row>
    <row r="1775" spans="1:50" hidden="1" outlineLevel="1">
      <c r="A1775" t="s">
        <v>1702</v>
      </c>
      <c r="B1775" t="s">
        <v>2337</v>
      </c>
      <c r="C1775" s="1">
        <f t="shared" si="696"/>
        <v>65233</v>
      </c>
      <c r="D1775" s="7">
        <f>RANK(N1775,(N1775:P1775,Q1775:AE1775))</f>
        <v>2</v>
      </c>
      <c r="E1775" s="7">
        <f>RANK(O1775,(N1775:P1775,Q1775:AE1775))</f>
        <v>1</v>
      </c>
      <c r="F1775" s="7">
        <f>IF(P1775&gt;0,RANK(P1775,(N1775:P1775,Q1775:AE1775)),0)</f>
        <v>0</v>
      </c>
      <c r="G1775" s="1">
        <f t="shared" si="697"/>
        <v>7306</v>
      </c>
      <c r="H1775" s="2">
        <f t="shared" si="695"/>
        <v>0.11199852835221437</v>
      </c>
      <c r="I1775" s="2"/>
      <c r="J1775" s="2">
        <f t="shared" si="698"/>
        <v>0.43868900709763464</v>
      </c>
      <c r="K1775" s="2">
        <f t="shared" si="699"/>
        <v>0.55068753544984905</v>
      </c>
      <c r="L1775" s="2">
        <f t="shared" si="700"/>
        <v>0</v>
      </c>
      <c r="M1775" s="2">
        <f t="shared" si="701"/>
        <v>1.0623457452516361E-2</v>
      </c>
      <c r="N1775" s="1">
        <v>28617</v>
      </c>
      <c r="O1775" s="1">
        <v>35923</v>
      </c>
      <c r="R1775" s="1">
        <v>235</v>
      </c>
      <c r="U1775" s="1">
        <v>458</v>
      </c>
      <c r="AG1775" s="7">
        <f>IF(Q1775&gt;0,RANK(Q1775,(N1775:P1775,Q1775:AE1775)),0)</f>
        <v>0</v>
      </c>
      <c r="AH1775" s="7">
        <f>IF(R1775&gt;0,RANK(R1775,(N1775:P1775,Q1775:AE1775)),0)</f>
        <v>4</v>
      </c>
      <c r="AI1775" s="7">
        <f>IF(T1775&gt;0,RANK(T1775,(N1775:P1775,Q1775:AE1775)),0)</f>
        <v>0</v>
      </c>
      <c r="AJ1775" s="7">
        <f>IF(S1775&gt;0,RANK(S1775,(N1775:P1775,Q1775:AE1775)),0)</f>
        <v>0</v>
      </c>
      <c r="AK1775" s="2">
        <f t="shared" si="702"/>
        <v>0</v>
      </c>
      <c r="AL1775" s="2">
        <f t="shared" si="703"/>
        <v>3.6024711419067037E-3</v>
      </c>
      <c r="AM1775" s="2">
        <f t="shared" si="704"/>
        <v>0</v>
      </c>
      <c r="AN1775" s="2">
        <f t="shared" si="705"/>
        <v>0</v>
      </c>
      <c r="AP1775" t="s">
        <v>1702</v>
      </c>
      <c r="AQ1775" t="s">
        <v>2337</v>
      </c>
      <c r="AT1775" s="104">
        <v>46</v>
      </c>
      <c r="AU1775" s="102">
        <v>99</v>
      </c>
      <c r="AV1775" s="108">
        <f t="shared" si="706"/>
        <v>46099</v>
      </c>
      <c r="AX1775" s="7" t="s">
        <v>538</v>
      </c>
    </row>
    <row r="1776" spans="1:50" hidden="1" outlineLevel="1">
      <c r="A1776" t="s">
        <v>2200</v>
      </c>
      <c r="B1776" t="s">
        <v>2337</v>
      </c>
      <c r="C1776" s="1">
        <f t="shared" si="696"/>
        <v>3038</v>
      </c>
      <c r="D1776" s="7">
        <f>RANK(N1776,(N1776:P1776,Q1776:AE1776))</f>
        <v>2</v>
      </c>
      <c r="E1776" s="7">
        <f>RANK(O1776,(N1776:P1776,Q1776:AE1776))</f>
        <v>1</v>
      </c>
      <c r="F1776" s="7">
        <f>IF(P1776&gt;0,RANK(P1776,(N1776:P1776,Q1776:AE1776)),0)</f>
        <v>0</v>
      </c>
      <c r="G1776" s="1">
        <f t="shared" si="697"/>
        <v>353</v>
      </c>
      <c r="H1776" s="2">
        <f t="shared" si="695"/>
        <v>0.11619486504279131</v>
      </c>
      <c r="I1776" s="2"/>
      <c r="J1776" s="2">
        <f t="shared" si="698"/>
        <v>0.43614219881500987</v>
      </c>
      <c r="K1776" s="2">
        <f t="shared" si="699"/>
        <v>0.55233706385780124</v>
      </c>
      <c r="L1776" s="2">
        <f t="shared" si="700"/>
        <v>0</v>
      </c>
      <c r="M1776" s="2">
        <f t="shared" si="701"/>
        <v>1.1520737327188946E-2</v>
      </c>
      <c r="N1776" s="1">
        <v>1325</v>
      </c>
      <c r="O1776" s="1">
        <v>1678</v>
      </c>
      <c r="R1776" s="1">
        <v>10</v>
      </c>
      <c r="U1776" s="1">
        <v>25</v>
      </c>
      <c r="AG1776" s="7">
        <f>IF(Q1776&gt;0,RANK(Q1776,(N1776:P1776,Q1776:AE1776)),0)</f>
        <v>0</v>
      </c>
      <c r="AH1776" s="7">
        <f>IF(R1776&gt;0,RANK(R1776,(N1776:P1776,Q1776:AE1776)),0)</f>
        <v>4</v>
      </c>
      <c r="AI1776" s="7">
        <f>IF(T1776&gt;0,RANK(T1776,(N1776:P1776,Q1776:AE1776)),0)</f>
        <v>0</v>
      </c>
      <c r="AJ1776" s="7">
        <f>IF(S1776&gt;0,RANK(S1776,(N1776:P1776,Q1776:AE1776)),0)</f>
        <v>0</v>
      </c>
      <c r="AK1776" s="2">
        <f t="shared" si="702"/>
        <v>0</v>
      </c>
      <c r="AL1776" s="2">
        <f t="shared" si="703"/>
        <v>3.2916392363396972E-3</v>
      </c>
      <c r="AM1776" s="2">
        <f t="shared" si="704"/>
        <v>0</v>
      </c>
      <c r="AN1776" s="2">
        <f t="shared" si="705"/>
        <v>0</v>
      </c>
      <c r="AP1776" t="s">
        <v>2200</v>
      </c>
      <c r="AQ1776" t="s">
        <v>2337</v>
      </c>
      <c r="AT1776" s="104">
        <v>46</v>
      </c>
      <c r="AU1776" s="102">
        <v>101</v>
      </c>
      <c r="AV1776" s="108">
        <f t="shared" si="706"/>
        <v>46101</v>
      </c>
      <c r="AX1776" s="7" t="s">
        <v>538</v>
      </c>
    </row>
    <row r="1777" spans="1:50" hidden="1" outlineLevel="1">
      <c r="A1777" t="s">
        <v>2427</v>
      </c>
      <c r="B1777" t="s">
        <v>2337</v>
      </c>
      <c r="C1777" s="1">
        <f t="shared" si="696"/>
        <v>35844</v>
      </c>
      <c r="D1777" s="7">
        <f>RANK(N1777,(N1777:P1777,Q1777:AE1777))</f>
        <v>2</v>
      </c>
      <c r="E1777" s="7">
        <f>RANK(O1777,(N1777:P1777,Q1777:AE1777))</f>
        <v>1</v>
      </c>
      <c r="F1777" s="7">
        <f>IF(P1777&gt;0,RANK(P1777,(N1777:P1777,Q1777:AE1777)),0)</f>
        <v>0</v>
      </c>
      <c r="G1777" s="1">
        <f t="shared" si="697"/>
        <v>7962</v>
      </c>
      <c r="H1777" s="2">
        <f t="shared" si="695"/>
        <v>0.22212922664881152</v>
      </c>
      <c r="I1777" s="2"/>
      <c r="J1777" s="2">
        <f t="shared" si="698"/>
        <v>0.38143064390135029</v>
      </c>
      <c r="K1777" s="2">
        <f t="shared" si="699"/>
        <v>0.6035598705501618</v>
      </c>
      <c r="L1777" s="2">
        <f t="shared" si="700"/>
        <v>0</v>
      </c>
      <c r="M1777" s="2">
        <f t="shared" si="701"/>
        <v>1.5009485548487911E-2</v>
      </c>
      <c r="N1777" s="1">
        <v>13672</v>
      </c>
      <c r="O1777" s="1">
        <v>21634</v>
      </c>
      <c r="R1777" s="1">
        <v>327</v>
      </c>
      <c r="U1777" s="1">
        <v>211</v>
      </c>
      <c r="AG1777" s="7">
        <f>IF(Q1777&gt;0,RANK(Q1777,(N1777:P1777,Q1777:AE1777)),0)</f>
        <v>0</v>
      </c>
      <c r="AH1777" s="7">
        <f>IF(R1777&gt;0,RANK(R1777,(N1777:P1777,Q1777:AE1777)),0)</f>
        <v>3</v>
      </c>
      <c r="AI1777" s="7">
        <f>IF(T1777&gt;0,RANK(T1777,(N1777:P1777,Q1777:AE1777)),0)</f>
        <v>0</v>
      </c>
      <c r="AJ1777" s="7">
        <f>IF(S1777&gt;0,RANK(S1777,(N1777:P1777,Q1777:AE1777)),0)</f>
        <v>0</v>
      </c>
      <c r="AK1777" s="2">
        <f t="shared" si="702"/>
        <v>0</v>
      </c>
      <c r="AL1777" s="2">
        <f t="shared" si="703"/>
        <v>9.1228657515902249E-3</v>
      </c>
      <c r="AM1777" s="2">
        <f t="shared" si="704"/>
        <v>0</v>
      </c>
      <c r="AN1777" s="2">
        <f t="shared" si="705"/>
        <v>0</v>
      </c>
      <c r="AP1777" t="s">
        <v>2427</v>
      </c>
      <c r="AQ1777" t="s">
        <v>2337</v>
      </c>
      <c r="AT1777" s="104">
        <v>46</v>
      </c>
      <c r="AU1777" s="102">
        <v>103</v>
      </c>
      <c r="AV1777" s="108">
        <f t="shared" si="706"/>
        <v>46103</v>
      </c>
      <c r="AX1777" s="7" t="s">
        <v>538</v>
      </c>
    </row>
    <row r="1778" spans="1:50" hidden="1" outlineLevel="1">
      <c r="A1778" t="s">
        <v>1572</v>
      </c>
      <c r="B1778" t="s">
        <v>2337</v>
      </c>
      <c r="C1778" s="1">
        <f t="shared" si="696"/>
        <v>1578</v>
      </c>
      <c r="D1778" s="7">
        <f>RANK(N1778,(N1778:P1778,Q1778:AE1778))</f>
        <v>2</v>
      </c>
      <c r="E1778" s="7">
        <f>RANK(O1778,(N1778:P1778,Q1778:AE1778))</f>
        <v>1</v>
      </c>
      <c r="F1778" s="7">
        <f>IF(P1778&gt;0,RANK(P1778,(N1778:P1778,Q1778:AE1778)),0)</f>
        <v>0</v>
      </c>
      <c r="G1778" s="1">
        <f t="shared" si="697"/>
        <v>614</v>
      </c>
      <c r="H1778" s="2">
        <f t="shared" si="695"/>
        <v>0.38910012674271227</v>
      </c>
      <c r="I1778" s="2"/>
      <c r="J1778" s="2">
        <f t="shared" si="698"/>
        <v>0.28833967046894804</v>
      </c>
      <c r="K1778" s="2">
        <f t="shared" si="699"/>
        <v>0.67743979721166037</v>
      </c>
      <c r="L1778" s="2">
        <f t="shared" si="700"/>
        <v>0</v>
      </c>
      <c r="M1778" s="2">
        <f t="shared" si="701"/>
        <v>3.4220532319391594E-2</v>
      </c>
      <c r="N1778" s="1">
        <v>455</v>
      </c>
      <c r="O1778" s="1">
        <v>1069</v>
      </c>
      <c r="R1778" s="1">
        <v>28</v>
      </c>
      <c r="U1778" s="1">
        <v>26</v>
      </c>
      <c r="AG1778" s="7">
        <f>IF(Q1778&gt;0,RANK(Q1778,(N1778:P1778,Q1778:AE1778)),0)</f>
        <v>0</v>
      </c>
      <c r="AH1778" s="7">
        <f>IF(R1778&gt;0,RANK(R1778,(N1778:P1778,Q1778:AE1778)),0)</f>
        <v>3</v>
      </c>
      <c r="AI1778" s="7">
        <f>IF(T1778&gt;0,RANK(T1778,(N1778:P1778,Q1778:AE1778)),0)</f>
        <v>0</v>
      </c>
      <c r="AJ1778" s="7">
        <f>IF(S1778&gt;0,RANK(S1778,(N1778:P1778,Q1778:AE1778)),0)</f>
        <v>0</v>
      </c>
      <c r="AK1778" s="2">
        <f t="shared" si="702"/>
        <v>0</v>
      </c>
      <c r="AL1778" s="2">
        <f t="shared" si="703"/>
        <v>1.7743979721166033E-2</v>
      </c>
      <c r="AM1778" s="2">
        <f t="shared" si="704"/>
        <v>0</v>
      </c>
      <c r="AN1778" s="2">
        <f t="shared" si="705"/>
        <v>0</v>
      </c>
      <c r="AP1778" t="s">
        <v>1572</v>
      </c>
      <c r="AQ1778" t="s">
        <v>2337</v>
      </c>
      <c r="AT1778" s="104">
        <v>46</v>
      </c>
      <c r="AU1778" s="102">
        <v>105</v>
      </c>
      <c r="AV1778" s="108">
        <f t="shared" si="706"/>
        <v>46105</v>
      </c>
      <c r="AX1778" s="7" t="s">
        <v>538</v>
      </c>
    </row>
    <row r="1779" spans="1:50" hidden="1" outlineLevel="1">
      <c r="A1779" t="s">
        <v>1039</v>
      </c>
      <c r="B1779" t="s">
        <v>2337</v>
      </c>
      <c r="C1779" s="1">
        <f t="shared" si="696"/>
        <v>1592</v>
      </c>
      <c r="D1779" s="7">
        <f>RANK(N1779,(N1779:P1779,Q1779:AE1779))</f>
        <v>2</v>
      </c>
      <c r="E1779" s="7">
        <f>RANK(O1779,(N1779:P1779,Q1779:AE1779))</f>
        <v>1</v>
      </c>
      <c r="F1779" s="7">
        <f>IF(P1779&gt;0,RANK(P1779,(N1779:P1779,Q1779:AE1779)),0)</f>
        <v>0</v>
      </c>
      <c r="G1779" s="1">
        <f t="shared" si="697"/>
        <v>673</v>
      </c>
      <c r="H1779" s="2">
        <f t="shared" si="695"/>
        <v>0.42273869346733667</v>
      </c>
      <c r="I1779" s="2"/>
      <c r="J1779" s="2">
        <f t="shared" si="698"/>
        <v>0.28391959798994976</v>
      </c>
      <c r="K1779" s="2">
        <f t="shared" si="699"/>
        <v>0.70665829145728642</v>
      </c>
      <c r="L1779" s="2">
        <f t="shared" si="700"/>
        <v>0</v>
      </c>
      <c r="M1779" s="2">
        <f t="shared" si="701"/>
        <v>9.4221105527637627E-3</v>
      </c>
      <c r="N1779" s="1">
        <v>452</v>
      </c>
      <c r="O1779" s="1">
        <v>1125</v>
      </c>
      <c r="R1779" s="1">
        <v>9</v>
      </c>
      <c r="U1779" s="1">
        <v>6</v>
      </c>
      <c r="AG1779" s="7">
        <f>IF(Q1779&gt;0,RANK(Q1779,(N1779:P1779,Q1779:AE1779)),0)</f>
        <v>0</v>
      </c>
      <c r="AH1779" s="7">
        <f>IF(R1779&gt;0,RANK(R1779,(N1779:P1779,Q1779:AE1779)),0)</f>
        <v>3</v>
      </c>
      <c r="AI1779" s="7">
        <f>IF(T1779&gt;0,RANK(T1779,(N1779:P1779,Q1779:AE1779)),0)</f>
        <v>0</v>
      </c>
      <c r="AJ1779" s="7">
        <f>IF(S1779&gt;0,RANK(S1779,(N1779:P1779,Q1779:AE1779)),0)</f>
        <v>0</v>
      </c>
      <c r="AK1779" s="2">
        <f t="shared" si="702"/>
        <v>0</v>
      </c>
      <c r="AL1779" s="2">
        <f t="shared" si="703"/>
        <v>5.6532663316582916E-3</v>
      </c>
      <c r="AM1779" s="2">
        <f t="shared" si="704"/>
        <v>0</v>
      </c>
      <c r="AN1779" s="2">
        <f t="shared" si="705"/>
        <v>0</v>
      </c>
      <c r="AP1779" t="s">
        <v>1039</v>
      </c>
      <c r="AQ1779" t="s">
        <v>2337</v>
      </c>
      <c r="AT1779" s="104">
        <v>46</v>
      </c>
      <c r="AU1779" s="102">
        <v>107</v>
      </c>
      <c r="AV1779" s="108">
        <f t="shared" si="706"/>
        <v>46107</v>
      </c>
      <c r="AX1779" s="7" t="s">
        <v>538</v>
      </c>
    </row>
    <row r="1780" spans="1:50" hidden="1" outlineLevel="1">
      <c r="A1780" t="s">
        <v>2201</v>
      </c>
      <c r="B1780" t="s">
        <v>2337</v>
      </c>
      <c r="C1780" s="1">
        <f t="shared" si="696"/>
        <v>4365</v>
      </c>
      <c r="D1780" s="7">
        <f>RANK(N1780,(N1780:P1780,Q1780:AE1780))</f>
        <v>1</v>
      </c>
      <c r="E1780" s="7">
        <f>RANK(O1780,(N1780:P1780,Q1780:AE1780))</f>
        <v>2</v>
      </c>
      <c r="F1780" s="7">
        <f>IF(P1780&gt;0,RANK(P1780,(N1780:P1780,Q1780:AE1780)),0)</f>
        <v>0</v>
      </c>
      <c r="G1780" s="1">
        <f t="shared" si="697"/>
        <v>460</v>
      </c>
      <c r="H1780" s="2">
        <f t="shared" si="695"/>
        <v>0.10538373424971363</v>
      </c>
      <c r="I1780" s="2"/>
      <c r="J1780" s="2">
        <f t="shared" si="698"/>
        <v>0.54501718213058414</v>
      </c>
      <c r="K1780" s="2">
        <f t="shared" si="699"/>
        <v>0.43963344788087055</v>
      </c>
      <c r="L1780" s="2">
        <f t="shared" si="700"/>
        <v>0</v>
      </c>
      <c r="M1780" s="2">
        <f t="shared" si="701"/>
        <v>1.5349369988545303E-2</v>
      </c>
      <c r="N1780" s="1">
        <v>2379</v>
      </c>
      <c r="O1780" s="1">
        <v>1919</v>
      </c>
      <c r="R1780" s="1">
        <v>21</v>
      </c>
      <c r="U1780" s="1">
        <v>46</v>
      </c>
      <c r="AG1780" s="7">
        <f>IF(Q1780&gt;0,RANK(Q1780,(N1780:P1780,Q1780:AE1780)),0)</f>
        <v>0</v>
      </c>
      <c r="AH1780" s="7">
        <f>IF(R1780&gt;0,RANK(R1780,(N1780:P1780,Q1780:AE1780)),0)</f>
        <v>4</v>
      </c>
      <c r="AI1780" s="7">
        <f>IF(T1780&gt;0,RANK(T1780,(N1780:P1780,Q1780:AE1780)),0)</f>
        <v>0</v>
      </c>
      <c r="AJ1780" s="7">
        <f>IF(S1780&gt;0,RANK(S1780,(N1780:P1780,Q1780:AE1780)),0)</f>
        <v>0</v>
      </c>
      <c r="AK1780" s="2">
        <f t="shared" si="702"/>
        <v>0</v>
      </c>
      <c r="AL1780" s="2">
        <f t="shared" si="703"/>
        <v>4.8109965635738834E-3</v>
      </c>
      <c r="AM1780" s="2">
        <f t="shared" si="704"/>
        <v>0</v>
      </c>
      <c r="AN1780" s="2">
        <f t="shared" si="705"/>
        <v>0</v>
      </c>
      <c r="AP1780" t="s">
        <v>2201</v>
      </c>
      <c r="AQ1780" t="s">
        <v>2337</v>
      </c>
      <c r="AT1780" s="104">
        <v>46</v>
      </c>
      <c r="AU1780" s="102">
        <v>109</v>
      </c>
      <c r="AV1780" s="108">
        <f t="shared" si="706"/>
        <v>46109</v>
      </c>
      <c r="AX1780" s="7" t="s">
        <v>538</v>
      </c>
    </row>
    <row r="1781" spans="1:50" hidden="1" outlineLevel="1">
      <c r="A1781" t="s">
        <v>2213</v>
      </c>
      <c r="B1781" t="s">
        <v>2337</v>
      </c>
      <c r="C1781" s="1">
        <f t="shared" si="696"/>
        <v>1411</v>
      </c>
      <c r="D1781" s="7">
        <f>RANK(N1781,(N1781:P1781,Q1781:AE1781))</f>
        <v>2</v>
      </c>
      <c r="E1781" s="7">
        <f>RANK(O1781,(N1781:P1781,Q1781:AE1781))</f>
        <v>1</v>
      </c>
      <c r="F1781" s="7">
        <f>IF(P1781&gt;0,RANK(P1781,(N1781:P1781,Q1781:AE1781)),0)</f>
        <v>0</v>
      </c>
      <c r="G1781" s="1">
        <f t="shared" si="697"/>
        <v>53</v>
      </c>
      <c r="H1781" s="2">
        <f t="shared" si="695"/>
        <v>3.7562012756909992E-2</v>
      </c>
      <c r="I1781" s="2"/>
      <c r="J1781" s="2">
        <f t="shared" si="698"/>
        <v>0.4755492558469171</v>
      </c>
      <c r="K1781" s="2">
        <f t="shared" si="699"/>
        <v>0.51311126860382705</v>
      </c>
      <c r="L1781" s="2">
        <f t="shared" si="700"/>
        <v>0</v>
      </c>
      <c r="M1781" s="2">
        <f t="shared" si="701"/>
        <v>1.1339475549255851E-2</v>
      </c>
      <c r="N1781" s="1">
        <v>671</v>
      </c>
      <c r="O1781" s="1">
        <v>724</v>
      </c>
      <c r="R1781" s="1">
        <v>7</v>
      </c>
      <c r="U1781" s="1">
        <v>9</v>
      </c>
      <c r="AG1781" s="7">
        <f>IF(Q1781&gt;0,RANK(Q1781,(N1781:P1781,Q1781:AE1781)),0)</f>
        <v>0</v>
      </c>
      <c r="AH1781" s="7">
        <f>IF(R1781&gt;0,RANK(R1781,(N1781:P1781,Q1781:AE1781)),0)</f>
        <v>4</v>
      </c>
      <c r="AI1781" s="7">
        <f>IF(T1781&gt;0,RANK(T1781,(N1781:P1781,Q1781:AE1781)),0)</f>
        <v>0</v>
      </c>
      <c r="AJ1781" s="7">
        <f>IF(S1781&gt;0,RANK(S1781,(N1781:P1781,Q1781:AE1781)),0)</f>
        <v>0</v>
      </c>
      <c r="AK1781" s="2">
        <f t="shared" si="702"/>
        <v>0</v>
      </c>
      <c r="AL1781" s="2">
        <f t="shared" si="703"/>
        <v>4.961020552799433E-3</v>
      </c>
      <c r="AM1781" s="2">
        <f t="shared" si="704"/>
        <v>0</v>
      </c>
      <c r="AN1781" s="2">
        <f t="shared" si="705"/>
        <v>0</v>
      </c>
      <c r="AP1781" t="s">
        <v>2213</v>
      </c>
      <c r="AQ1781" t="s">
        <v>2337</v>
      </c>
      <c r="AT1781" s="104">
        <v>46</v>
      </c>
      <c r="AU1781" s="102">
        <v>111</v>
      </c>
      <c r="AV1781" s="108">
        <f t="shared" si="706"/>
        <v>46111</v>
      </c>
      <c r="AX1781" s="7" t="s">
        <v>538</v>
      </c>
    </row>
    <row r="1782" spans="1:50" hidden="1" outlineLevel="1">
      <c r="A1782" t="s">
        <v>1915</v>
      </c>
      <c r="B1782" t="s">
        <v>2337</v>
      </c>
      <c r="C1782" s="1">
        <f t="shared" si="696"/>
        <v>2946</v>
      </c>
      <c r="D1782" s="7">
        <f>RANK(N1782,(N1782:P1782,Q1782:AE1782))</f>
        <v>1</v>
      </c>
      <c r="E1782" s="7">
        <f>RANK(O1782,(N1782:P1782,Q1782:AE1782))</f>
        <v>2</v>
      </c>
      <c r="F1782" s="7">
        <f>IF(P1782&gt;0,RANK(P1782,(N1782:P1782,Q1782:AE1782)),0)</f>
        <v>0</v>
      </c>
      <c r="G1782" s="1">
        <f t="shared" si="697"/>
        <v>2279</v>
      </c>
      <c r="H1782" s="2">
        <f t="shared" si="695"/>
        <v>0.7735913102511881</v>
      </c>
      <c r="I1782" s="2"/>
      <c r="J1782" s="2">
        <f t="shared" si="698"/>
        <v>0.86048879837067205</v>
      </c>
      <c r="K1782" s="2">
        <f t="shared" si="699"/>
        <v>8.6897488119484043E-2</v>
      </c>
      <c r="L1782" s="2">
        <f t="shared" si="700"/>
        <v>0</v>
      </c>
      <c r="M1782" s="2">
        <f t="shared" si="701"/>
        <v>5.261371350984391E-2</v>
      </c>
      <c r="N1782" s="1">
        <v>2535</v>
      </c>
      <c r="O1782" s="1">
        <v>256</v>
      </c>
      <c r="R1782" s="1">
        <v>39</v>
      </c>
      <c r="U1782" s="1">
        <v>116</v>
      </c>
      <c r="AG1782" s="7">
        <f>IF(Q1782&gt;0,RANK(Q1782,(N1782:P1782,Q1782:AE1782)),0)</f>
        <v>0</v>
      </c>
      <c r="AH1782" s="7">
        <f>IF(R1782&gt;0,RANK(R1782,(N1782:P1782,Q1782:AE1782)),0)</f>
        <v>4</v>
      </c>
      <c r="AI1782" s="7">
        <f>IF(T1782&gt;0,RANK(T1782,(N1782:P1782,Q1782:AE1782)),0)</f>
        <v>0</v>
      </c>
      <c r="AJ1782" s="7">
        <f>IF(S1782&gt;0,RANK(S1782,(N1782:P1782,Q1782:AE1782)),0)</f>
        <v>0</v>
      </c>
      <c r="AK1782" s="2">
        <f t="shared" si="702"/>
        <v>0</v>
      </c>
      <c r="AL1782" s="2">
        <f t="shared" si="703"/>
        <v>1.3238289205702648E-2</v>
      </c>
      <c r="AM1782" s="2">
        <f t="shared" si="704"/>
        <v>0</v>
      </c>
      <c r="AN1782" s="2">
        <f t="shared" si="705"/>
        <v>0</v>
      </c>
      <c r="AP1782" t="s">
        <v>1915</v>
      </c>
      <c r="AQ1782" t="s">
        <v>2337</v>
      </c>
      <c r="AT1782" s="104">
        <v>46</v>
      </c>
      <c r="AU1782" s="102">
        <v>113</v>
      </c>
      <c r="AV1782" s="108">
        <f t="shared" si="706"/>
        <v>46113</v>
      </c>
      <c r="AX1782" s="7" t="s">
        <v>538</v>
      </c>
    </row>
    <row r="1783" spans="1:50" hidden="1" outlineLevel="1">
      <c r="A1783" t="s">
        <v>2214</v>
      </c>
      <c r="B1783" t="s">
        <v>2337</v>
      </c>
      <c r="C1783" s="1">
        <f t="shared" si="696"/>
        <v>3599</v>
      </c>
      <c r="D1783" s="7">
        <f>RANK(N1783,(N1783:P1783,Q1783:AE1783))</f>
        <v>2</v>
      </c>
      <c r="E1783" s="7">
        <f>RANK(O1783,(N1783:P1783,Q1783:AE1783))</f>
        <v>1</v>
      </c>
      <c r="F1783" s="7">
        <f>IF(P1783&gt;0,RANK(P1783,(N1783:P1783,Q1783:AE1783)),0)</f>
        <v>0</v>
      </c>
      <c r="G1783" s="1">
        <f t="shared" si="697"/>
        <v>493</v>
      </c>
      <c r="H1783" s="2">
        <f t="shared" si="695"/>
        <v>0.13698249513753821</v>
      </c>
      <c r="I1783" s="2"/>
      <c r="J1783" s="2">
        <f t="shared" si="698"/>
        <v>0.42873020283412061</v>
      </c>
      <c r="K1783" s="2">
        <f t="shared" si="699"/>
        <v>0.5657126979716588</v>
      </c>
      <c r="L1783" s="2">
        <f t="shared" si="700"/>
        <v>0</v>
      </c>
      <c r="M1783" s="2">
        <f t="shared" si="701"/>
        <v>5.5570991942205383E-3</v>
      </c>
      <c r="N1783" s="1">
        <v>1543</v>
      </c>
      <c r="O1783" s="1">
        <v>2036</v>
      </c>
      <c r="R1783" s="1">
        <v>10</v>
      </c>
      <c r="U1783" s="1">
        <v>10</v>
      </c>
      <c r="AG1783" s="7">
        <f>IF(Q1783&gt;0,RANK(Q1783,(N1783:P1783,Q1783:AE1783)),0)</f>
        <v>0</v>
      </c>
      <c r="AH1783" s="7">
        <f>IF(R1783&gt;0,RANK(R1783,(N1783:P1783,Q1783:AE1783)),0)</f>
        <v>3</v>
      </c>
      <c r="AI1783" s="7">
        <f>IF(T1783&gt;0,RANK(T1783,(N1783:P1783,Q1783:AE1783)),0)</f>
        <v>0</v>
      </c>
      <c r="AJ1783" s="7">
        <f>IF(S1783&gt;0,RANK(S1783,(N1783:P1783,Q1783:AE1783)),0)</f>
        <v>0</v>
      </c>
      <c r="AK1783" s="2">
        <f t="shared" si="702"/>
        <v>0</v>
      </c>
      <c r="AL1783" s="2">
        <f t="shared" si="703"/>
        <v>2.7785495971103086E-3</v>
      </c>
      <c r="AM1783" s="2">
        <f t="shared" si="704"/>
        <v>0</v>
      </c>
      <c r="AN1783" s="2">
        <f t="shared" si="705"/>
        <v>0</v>
      </c>
      <c r="AP1783" t="s">
        <v>2214</v>
      </c>
      <c r="AQ1783" t="s">
        <v>2337</v>
      </c>
      <c r="AT1783" s="104">
        <v>46</v>
      </c>
      <c r="AU1783" s="102">
        <v>115</v>
      </c>
      <c r="AV1783" s="108">
        <f t="shared" si="706"/>
        <v>46115</v>
      </c>
      <c r="AX1783" s="7" t="s">
        <v>538</v>
      </c>
    </row>
    <row r="1784" spans="1:50" hidden="1" outlineLevel="1">
      <c r="A1784" t="s">
        <v>2215</v>
      </c>
      <c r="B1784" t="s">
        <v>2337</v>
      </c>
      <c r="C1784" s="1">
        <f t="shared" si="696"/>
        <v>1484</v>
      </c>
      <c r="D1784" s="7">
        <f>RANK(N1784,(N1784:P1784,Q1784:AE1784))</f>
        <v>2</v>
      </c>
      <c r="E1784" s="7">
        <f>RANK(O1784,(N1784:P1784,Q1784:AE1784))</f>
        <v>1</v>
      </c>
      <c r="F1784" s="7">
        <f>IF(P1784&gt;0,RANK(P1784,(N1784:P1784,Q1784:AE1784)),0)</f>
        <v>0</v>
      </c>
      <c r="G1784" s="1">
        <f t="shared" si="697"/>
        <v>471</v>
      </c>
      <c r="H1784" s="2">
        <f t="shared" si="695"/>
        <v>0.31738544474393532</v>
      </c>
      <c r="I1784" s="2"/>
      <c r="J1784" s="2">
        <f t="shared" si="698"/>
        <v>0.33894878706199461</v>
      </c>
      <c r="K1784" s="2">
        <f t="shared" si="699"/>
        <v>0.65633423180592987</v>
      </c>
      <c r="L1784" s="2">
        <f t="shared" si="700"/>
        <v>0</v>
      </c>
      <c r="M1784" s="2">
        <f t="shared" si="701"/>
        <v>4.7169811320755262E-3</v>
      </c>
      <c r="N1784" s="1">
        <v>503</v>
      </c>
      <c r="O1784" s="1">
        <v>974</v>
      </c>
      <c r="R1784" s="1">
        <v>2</v>
      </c>
      <c r="U1784" s="1">
        <v>5</v>
      </c>
      <c r="AG1784" s="7">
        <f>IF(Q1784&gt;0,RANK(Q1784,(N1784:P1784,Q1784:AE1784)),0)</f>
        <v>0</v>
      </c>
      <c r="AH1784" s="7">
        <f>IF(R1784&gt;0,RANK(R1784,(N1784:P1784,Q1784:AE1784)),0)</f>
        <v>4</v>
      </c>
      <c r="AI1784" s="7">
        <f>IF(T1784&gt;0,RANK(T1784,(N1784:P1784,Q1784:AE1784)),0)</f>
        <v>0</v>
      </c>
      <c r="AJ1784" s="7">
        <f>IF(S1784&gt;0,RANK(S1784,(N1784:P1784,Q1784:AE1784)),0)</f>
        <v>0</v>
      </c>
      <c r="AK1784" s="2">
        <f t="shared" si="702"/>
        <v>0</v>
      </c>
      <c r="AL1784" s="2">
        <f t="shared" si="703"/>
        <v>1.3477088948787063E-3</v>
      </c>
      <c r="AM1784" s="2">
        <f t="shared" si="704"/>
        <v>0</v>
      </c>
      <c r="AN1784" s="2">
        <f t="shared" si="705"/>
        <v>0</v>
      </c>
      <c r="AP1784" t="s">
        <v>2215</v>
      </c>
      <c r="AQ1784" t="s">
        <v>2337</v>
      </c>
      <c r="AT1784" s="104">
        <v>46</v>
      </c>
      <c r="AU1784" s="102">
        <v>117</v>
      </c>
      <c r="AV1784" s="108">
        <f t="shared" si="706"/>
        <v>46117</v>
      </c>
      <c r="AX1784" s="7" t="s">
        <v>538</v>
      </c>
    </row>
    <row r="1785" spans="1:50" hidden="1" outlineLevel="1">
      <c r="A1785" t="s">
        <v>1188</v>
      </c>
      <c r="B1785" t="s">
        <v>2337</v>
      </c>
      <c r="C1785" s="1">
        <f t="shared" si="696"/>
        <v>946</v>
      </c>
      <c r="D1785" s="7">
        <f>RANK(N1785,(N1785:P1785,Q1785:AE1785))</f>
        <v>2</v>
      </c>
      <c r="E1785" s="7">
        <f>RANK(O1785,(N1785:P1785,Q1785:AE1785))</f>
        <v>1</v>
      </c>
      <c r="F1785" s="7">
        <f>IF(P1785&gt;0,RANK(P1785,(N1785:P1785,Q1785:AE1785)),0)</f>
        <v>0</v>
      </c>
      <c r="G1785" s="1">
        <f t="shared" si="697"/>
        <v>413</v>
      </c>
      <c r="H1785" s="2">
        <f t="shared" si="695"/>
        <v>0.43657505285412262</v>
      </c>
      <c r="I1785" s="2"/>
      <c r="J1785" s="2">
        <f t="shared" si="698"/>
        <v>0.27801268498942916</v>
      </c>
      <c r="K1785" s="2">
        <f t="shared" si="699"/>
        <v>0.71458773784355178</v>
      </c>
      <c r="L1785" s="2">
        <f t="shared" si="700"/>
        <v>0</v>
      </c>
      <c r="M1785" s="2">
        <f t="shared" si="701"/>
        <v>7.3995771670191113E-3</v>
      </c>
      <c r="N1785" s="1">
        <v>263</v>
      </c>
      <c r="O1785" s="1">
        <v>676</v>
      </c>
      <c r="R1785" s="1">
        <v>4</v>
      </c>
      <c r="U1785" s="1">
        <v>3</v>
      </c>
      <c r="AG1785" s="7">
        <f>IF(Q1785&gt;0,RANK(Q1785,(N1785:P1785,Q1785:AE1785)),0)</f>
        <v>0</v>
      </c>
      <c r="AH1785" s="7">
        <f>IF(R1785&gt;0,RANK(R1785,(N1785:P1785,Q1785:AE1785)),0)</f>
        <v>3</v>
      </c>
      <c r="AI1785" s="7">
        <f>IF(T1785&gt;0,RANK(T1785,(N1785:P1785,Q1785:AE1785)),0)</f>
        <v>0</v>
      </c>
      <c r="AJ1785" s="7">
        <f>IF(S1785&gt;0,RANK(S1785,(N1785:P1785,Q1785:AE1785)),0)</f>
        <v>0</v>
      </c>
      <c r="AK1785" s="2">
        <f t="shared" si="702"/>
        <v>0</v>
      </c>
      <c r="AL1785" s="2">
        <f t="shared" si="703"/>
        <v>4.2283298097251587E-3</v>
      </c>
      <c r="AM1785" s="2">
        <f t="shared" si="704"/>
        <v>0</v>
      </c>
      <c r="AN1785" s="2">
        <f t="shared" si="705"/>
        <v>0</v>
      </c>
      <c r="AP1785" t="s">
        <v>1188</v>
      </c>
      <c r="AQ1785" t="s">
        <v>2337</v>
      </c>
      <c r="AT1785" s="104">
        <v>46</v>
      </c>
      <c r="AU1785" s="102">
        <v>119</v>
      </c>
      <c r="AV1785" s="108">
        <f t="shared" si="706"/>
        <v>46119</v>
      </c>
      <c r="AX1785" s="7" t="s">
        <v>538</v>
      </c>
    </row>
    <row r="1786" spans="1:50" hidden="1" outlineLevel="1">
      <c r="A1786" t="s">
        <v>2612</v>
      </c>
      <c r="B1786" t="s">
        <v>2337</v>
      </c>
      <c r="C1786" s="1">
        <f t="shared" si="696"/>
        <v>2415</v>
      </c>
      <c r="D1786" s="7">
        <f>RANK(N1786,(N1786:P1786,Q1786:AE1786))</f>
        <v>1</v>
      </c>
      <c r="E1786" s="7">
        <f>RANK(O1786,(N1786:P1786,Q1786:AE1786))</f>
        <v>2</v>
      </c>
      <c r="F1786" s="7">
        <f>IF(P1786&gt;0,RANK(P1786,(N1786:P1786,Q1786:AE1786)),0)</f>
        <v>0</v>
      </c>
      <c r="G1786" s="1">
        <f t="shared" si="697"/>
        <v>1292</v>
      </c>
      <c r="H1786" s="2">
        <f t="shared" si="695"/>
        <v>0.53498964803312632</v>
      </c>
      <c r="I1786" s="2"/>
      <c r="J1786" s="2">
        <f t="shared" si="698"/>
        <v>0.75569358178053825</v>
      </c>
      <c r="K1786" s="2">
        <f t="shared" si="699"/>
        <v>0.22070393374741201</v>
      </c>
      <c r="L1786" s="2">
        <f t="shared" si="700"/>
        <v>0</v>
      </c>
      <c r="M1786" s="2">
        <f t="shared" si="701"/>
        <v>2.360248447204974E-2</v>
      </c>
      <c r="N1786" s="1">
        <v>1825</v>
      </c>
      <c r="O1786" s="1">
        <v>533</v>
      </c>
      <c r="R1786" s="1">
        <v>31</v>
      </c>
      <c r="U1786" s="1">
        <v>26</v>
      </c>
      <c r="AG1786" s="7">
        <f>IF(Q1786&gt;0,RANK(Q1786,(N1786:P1786,Q1786:AE1786)),0)</f>
        <v>0</v>
      </c>
      <c r="AH1786" s="7">
        <f>IF(R1786&gt;0,RANK(R1786,(N1786:P1786,Q1786:AE1786)),0)</f>
        <v>3</v>
      </c>
      <c r="AI1786" s="7">
        <f>IF(T1786&gt;0,RANK(T1786,(N1786:P1786,Q1786:AE1786)),0)</f>
        <v>0</v>
      </c>
      <c r="AJ1786" s="7">
        <f>IF(S1786&gt;0,RANK(S1786,(N1786:P1786,Q1786:AE1786)),0)</f>
        <v>0</v>
      </c>
      <c r="AK1786" s="2">
        <f t="shared" si="702"/>
        <v>0</v>
      </c>
      <c r="AL1786" s="2">
        <f t="shared" si="703"/>
        <v>1.2836438923395446E-2</v>
      </c>
      <c r="AM1786" s="2">
        <f t="shared" si="704"/>
        <v>0</v>
      </c>
      <c r="AN1786" s="2">
        <f t="shared" si="705"/>
        <v>0</v>
      </c>
      <c r="AP1786" t="s">
        <v>2612</v>
      </c>
      <c r="AQ1786" t="s">
        <v>2337</v>
      </c>
      <c r="AT1786" s="104">
        <v>46</v>
      </c>
      <c r="AU1786" s="102">
        <v>121</v>
      </c>
      <c r="AV1786" s="108">
        <f t="shared" si="706"/>
        <v>46121</v>
      </c>
      <c r="AX1786" s="7" t="s">
        <v>538</v>
      </c>
    </row>
    <row r="1787" spans="1:50" hidden="1" outlineLevel="1">
      <c r="A1787" t="s">
        <v>1189</v>
      </c>
      <c r="B1787" t="s">
        <v>2337</v>
      </c>
      <c r="C1787" s="1">
        <f t="shared" si="696"/>
        <v>3009</v>
      </c>
      <c r="D1787" s="7">
        <f>RANK(N1787,(N1787:P1787,Q1787:AE1787))</f>
        <v>2</v>
      </c>
      <c r="E1787" s="7">
        <f>RANK(O1787,(N1787:P1787,Q1787:AE1787))</f>
        <v>1</v>
      </c>
      <c r="F1787" s="7">
        <f>IF(P1787&gt;0,RANK(P1787,(N1787:P1787,Q1787:AE1787)),0)</f>
        <v>0</v>
      </c>
      <c r="G1787" s="1">
        <f t="shared" si="697"/>
        <v>821</v>
      </c>
      <c r="H1787" s="2">
        <f t="shared" si="695"/>
        <v>0.27284812229976735</v>
      </c>
      <c r="I1787" s="2"/>
      <c r="J1787" s="2">
        <f t="shared" si="698"/>
        <v>0.3595879029577933</v>
      </c>
      <c r="K1787" s="2">
        <f t="shared" si="699"/>
        <v>0.6324360252575606</v>
      </c>
      <c r="L1787" s="2">
        <f t="shared" si="700"/>
        <v>0</v>
      </c>
      <c r="M1787" s="2">
        <f t="shared" si="701"/>
        <v>7.9760717846460993E-3</v>
      </c>
      <c r="N1787" s="1">
        <v>1082</v>
      </c>
      <c r="O1787" s="1">
        <v>1903</v>
      </c>
      <c r="R1787" s="1">
        <v>13</v>
      </c>
      <c r="U1787" s="1">
        <v>11</v>
      </c>
      <c r="AG1787" s="7">
        <f>IF(Q1787&gt;0,RANK(Q1787,(N1787:P1787,Q1787:AE1787)),0)</f>
        <v>0</v>
      </c>
      <c r="AH1787" s="7">
        <f>IF(R1787&gt;0,RANK(R1787,(N1787:P1787,Q1787:AE1787)),0)</f>
        <v>3</v>
      </c>
      <c r="AI1787" s="7">
        <f>IF(T1787&gt;0,RANK(T1787,(N1787:P1787,Q1787:AE1787)),0)</f>
        <v>0</v>
      </c>
      <c r="AJ1787" s="7">
        <f>IF(S1787&gt;0,RANK(S1787,(N1787:P1787,Q1787:AE1787)),0)</f>
        <v>0</v>
      </c>
      <c r="AK1787" s="2">
        <f t="shared" si="702"/>
        <v>0</v>
      </c>
      <c r="AL1787" s="2">
        <f t="shared" si="703"/>
        <v>4.3203722166832836E-3</v>
      </c>
      <c r="AM1787" s="2">
        <f t="shared" si="704"/>
        <v>0</v>
      </c>
      <c r="AN1787" s="2">
        <f t="shared" si="705"/>
        <v>0</v>
      </c>
      <c r="AP1787" t="s">
        <v>1189</v>
      </c>
      <c r="AQ1787" t="s">
        <v>2337</v>
      </c>
      <c r="AT1787" s="104">
        <v>46</v>
      </c>
      <c r="AU1787" s="102">
        <v>123</v>
      </c>
      <c r="AV1787" s="108">
        <f t="shared" si="706"/>
        <v>46123</v>
      </c>
      <c r="AX1787" s="7" t="s">
        <v>538</v>
      </c>
    </row>
    <row r="1788" spans="1:50" hidden="1" outlineLevel="1">
      <c r="A1788" t="s">
        <v>1764</v>
      </c>
      <c r="B1788" t="s">
        <v>2337</v>
      </c>
      <c r="C1788" s="1">
        <f t="shared" si="696"/>
        <v>4274</v>
      </c>
      <c r="D1788" s="7">
        <f>RANK(N1788,(N1788:P1788,Q1788:AE1788))</f>
        <v>2</v>
      </c>
      <c r="E1788" s="7">
        <f>RANK(O1788,(N1788:P1788,Q1788:AE1788))</f>
        <v>1</v>
      </c>
      <c r="F1788" s="7">
        <f>IF(P1788&gt;0,RANK(P1788,(N1788:P1788,Q1788:AE1788)),0)</f>
        <v>0</v>
      </c>
      <c r="G1788" s="1">
        <f t="shared" si="697"/>
        <v>632</v>
      </c>
      <c r="H1788" s="2">
        <f t="shared" si="695"/>
        <v>0.14787084698175013</v>
      </c>
      <c r="I1788" s="2"/>
      <c r="J1788" s="2">
        <f t="shared" si="698"/>
        <v>0.42138511932615819</v>
      </c>
      <c r="K1788" s="2">
        <f t="shared" si="699"/>
        <v>0.56925596630790831</v>
      </c>
      <c r="L1788" s="2">
        <f t="shared" si="700"/>
        <v>0</v>
      </c>
      <c r="M1788" s="2">
        <f t="shared" si="701"/>
        <v>9.3589143659335017E-3</v>
      </c>
      <c r="N1788" s="1">
        <v>1801</v>
      </c>
      <c r="O1788" s="1">
        <v>2433</v>
      </c>
      <c r="R1788" s="1">
        <v>11</v>
      </c>
      <c r="U1788" s="1">
        <v>29</v>
      </c>
      <c r="AG1788" s="7">
        <f>IF(Q1788&gt;0,RANK(Q1788,(N1788:P1788,Q1788:AE1788)),0)</f>
        <v>0</v>
      </c>
      <c r="AH1788" s="7">
        <f>IF(R1788&gt;0,RANK(R1788,(N1788:P1788,Q1788:AE1788)),0)</f>
        <v>4</v>
      </c>
      <c r="AI1788" s="7">
        <f>IF(T1788&gt;0,RANK(T1788,(N1788:P1788,Q1788:AE1788)),0)</f>
        <v>0</v>
      </c>
      <c r="AJ1788" s="7">
        <f>IF(S1788&gt;0,RANK(S1788,(N1788:P1788,Q1788:AE1788)),0)</f>
        <v>0</v>
      </c>
      <c r="AK1788" s="2">
        <f t="shared" si="702"/>
        <v>0</v>
      </c>
      <c r="AL1788" s="2">
        <f t="shared" si="703"/>
        <v>2.5737014506317267E-3</v>
      </c>
      <c r="AM1788" s="2">
        <f t="shared" si="704"/>
        <v>0</v>
      </c>
      <c r="AN1788" s="2">
        <f t="shared" si="705"/>
        <v>0</v>
      </c>
      <c r="AP1788" t="s">
        <v>1764</v>
      </c>
      <c r="AQ1788" t="s">
        <v>2337</v>
      </c>
      <c r="AT1788" s="104">
        <v>46</v>
      </c>
      <c r="AU1788" s="102">
        <v>125</v>
      </c>
      <c r="AV1788" s="108">
        <f t="shared" si="706"/>
        <v>46125</v>
      </c>
      <c r="AX1788" s="7" t="s">
        <v>538</v>
      </c>
    </row>
    <row r="1789" spans="1:50" hidden="1" outlineLevel="1">
      <c r="A1789" t="s">
        <v>2887</v>
      </c>
      <c r="B1789" t="s">
        <v>2337</v>
      </c>
      <c r="C1789" s="1">
        <f t="shared" si="696"/>
        <v>5253</v>
      </c>
      <c r="D1789" s="7">
        <f>RANK(N1789,(N1789:P1789,Q1789:AE1789))</f>
        <v>2</v>
      </c>
      <c r="E1789" s="7">
        <f>RANK(O1789,(N1789:P1789,Q1789:AE1789))</f>
        <v>1</v>
      </c>
      <c r="F1789" s="7">
        <f>IF(P1789&gt;0,RANK(P1789,(N1789:P1789,Q1789:AE1789)),0)</f>
        <v>0</v>
      </c>
      <c r="G1789" s="1">
        <f t="shared" si="697"/>
        <v>437</v>
      </c>
      <c r="H1789" s="2">
        <f t="shared" si="695"/>
        <v>8.3190557776508661E-2</v>
      </c>
      <c r="I1789" s="2"/>
      <c r="J1789" s="2">
        <f t="shared" si="698"/>
        <v>0.44888635065676757</v>
      </c>
      <c r="K1789" s="2">
        <f t="shared" si="699"/>
        <v>0.53207690843327626</v>
      </c>
      <c r="L1789" s="2">
        <f t="shared" si="700"/>
        <v>0</v>
      </c>
      <c r="M1789" s="2">
        <f t="shared" si="701"/>
        <v>1.9036740909956218E-2</v>
      </c>
      <c r="N1789" s="1">
        <v>2358</v>
      </c>
      <c r="O1789" s="1">
        <v>2795</v>
      </c>
      <c r="R1789" s="1">
        <v>35</v>
      </c>
      <c r="U1789" s="1">
        <v>65</v>
      </c>
      <c r="AG1789" s="7">
        <f>IF(Q1789&gt;0,RANK(Q1789,(N1789:P1789,Q1789:AE1789)),0)</f>
        <v>0</v>
      </c>
      <c r="AH1789" s="7">
        <f>IF(R1789&gt;0,RANK(R1789,(N1789:P1789,Q1789:AE1789)),0)</f>
        <v>4</v>
      </c>
      <c r="AI1789" s="7">
        <f>IF(T1789&gt;0,RANK(T1789,(N1789:P1789,Q1789:AE1789)),0)</f>
        <v>0</v>
      </c>
      <c r="AJ1789" s="7">
        <f>IF(S1789&gt;0,RANK(S1789,(N1789:P1789,Q1789:AE1789)),0)</f>
        <v>0</v>
      </c>
      <c r="AK1789" s="2">
        <f t="shared" si="702"/>
        <v>0</v>
      </c>
      <c r="AL1789" s="2">
        <f t="shared" si="703"/>
        <v>6.6628593184846754E-3</v>
      </c>
      <c r="AM1789" s="2">
        <f t="shared" si="704"/>
        <v>0</v>
      </c>
      <c r="AN1789" s="2">
        <f t="shared" si="705"/>
        <v>0</v>
      </c>
      <c r="AP1789" t="s">
        <v>2887</v>
      </c>
      <c r="AQ1789" t="s">
        <v>2337</v>
      </c>
      <c r="AT1789" s="104">
        <v>46</v>
      </c>
      <c r="AU1789" s="102">
        <v>127</v>
      </c>
      <c r="AV1789" s="108">
        <f t="shared" si="706"/>
        <v>46127</v>
      </c>
      <c r="AX1789" s="7" t="s">
        <v>538</v>
      </c>
    </row>
    <row r="1790" spans="1:50" hidden="1" outlineLevel="1">
      <c r="A1790" t="s">
        <v>2328</v>
      </c>
      <c r="B1790" t="s">
        <v>2337</v>
      </c>
      <c r="C1790" s="1">
        <f t="shared" si="696"/>
        <v>2689</v>
      </c>
      <c r="D1790" s="7">
        <f>RANK(N1790,(N1790:P1790,Q1790:AE1790))</f>
        <v>2</v>
      </c>
      <c r="E1790" s="7">
        <f>RANK(O1790,(N1790:P1790,Q1790:AE1790))</f>
        <v>1</v>
      </c>
      <c r="F1790" s="7">
        <f>IF(P1790&gt;0,RANK(P1790,(N1790:P1790,Q1790:AE1790)),0)</f>
        <v>0</v>
      </c>
      <c r="G1790" s="1">
        <f t="shared" si="697"/>
        <v>910</v>
      </c>
      <c r="H1790" s="2">
        <f t="shared" si="695"/>
        <v>0.33841576794347339</v>
      </c>
      <c r="I1790" s="2"/>
      <c r="J1790" s="2">
        <f t="shared" si="698"/>
        <v>0.32465600595016736</v>
      </c>
      <c r="K1790" s="2">
        <f t="shared" si="699"/>
        <v>0.6630717738936408</v>
      </c>
      <c r="L1790" s="2">
        <f t="shared" si="700"/>
        <v>0</v>
      </c>
      <c r="M1790" s="2">
        <f t="shared" si="701"/>
        <v>1.2272220156191893E-2</v>
      </c>
      <c r="N1790" s="1">
        <v>873</v>
      </c>
      <c r="O1790" s="1">
        <v>1783</v>
      </c>
      <c r="R1790" s="1">
        <v>12</v>
      </c>
      <c r="U1790" s="1">
        <v>21</v>
      </c>
      <c r="AG1790" s="7">
        <f>IF(Q1790&gt;0,RANK(Q1790,(N1790:P1790,Q1790:AE1790)),0)</f>
        <v>0</v>
      </c>
      <c r="AH1790" s="7">
        <f>IF(R1790&gt;0,RANK(R1790,(N1790:P1790,Q1790:AE1790)),0)</f>
        <v>4</v>
      </c>
      <c r="AI1790" s="7">
        <f>IF(T1790&gt;0,RANK(T1790,(N1790:P1790,Q1790:AE1790)),0)</f>
        <v>0</v>
      </c>
      <c r="AJ1790" s="7">
        <f>IF(S1790&gt;0,RANK(S1790,(N1790:P1790,Q1790:AE1790)),0)</f>
        <v>0</v>
      </c>
      <c r="AK1790" s="2">
        <f t="shared" si="702"/>
        <v>0</v>
      </c>
      <c r="AL1790" s="2">
        <f t="shared" si="703"/>
        <v>4.4626255113425061E-3</v>
      </c>
      <c r="AM1790" s="2">
        <f t="shared" si="704"/>
        <v>0</v>
      </c>
      <c r="AN1790" s="2">
        <f t="shared" si="705"/>
        <v>0</v>
      </c>
      <c r="AP1790" t="s">
        <v>2328</v>
      </c>
      <c r="AQ1790" t="s">
        <v>2337</v>
      </c>
      <c r="AT1790" s="104">
        <v>46</v>
      </c>
      <c r="AU1790" s="102">
        <v>129</v>
      </c>
      <c r="AV1790" s="108">
        <f t="shared" si="706"/>
        <v>46129</v>
      </c>
      <c r="AX1790" s="7" t="s">
        <v>538</v>
      </c>
    </row>
    <row r="1791" spans="1:50" hidden="1" outlineLevel="1">
      <c r="A1791" t="s">
        <v>2329</v>
      </c>
      <c r="B1791" t="s">
        <v>2337</v>
      </c>
      <c r="C1791" s="1">
        <f t="shared" si="696"/>
        <v>9217</v>
      </c>
      <c r="D1791" s="7">
        <f>RANK(N1791,(N1791:P1791,Q1791:AE1791))</f>
        <v>1</v>
      </c>
      <c r="E1791" s="7">
        <f>RANK(O1791,(N1791:P1791,Q1791:AE1791))</f>
        <v>2</v>
      </c>
      <c r="F1791" s="7">
        <f>IF(P1791&gt;0,RANK(P1791,(N1791:P1791,Q1791:AE1791)),0)</f>
        <v>0</v>
      </c>
      <c r="G1791" s="1">
        <f t="shared" si="697"/>
        <v>434</v>
      </c>
      <c r="H1791" s="2">
        <f t="shared" si="695"/>
        <v>4.7086904632743842E-2</v>
      </c>
      <c r="I1791" s="2"/>
      <c r="J1791" s="2">
        <f t="shared" si="698"/>
        <v>0.51730497992839319</v>
      </c>
      <c r="K1791" s="2">
        <f t="shared" si="699"/>
        <v>0.47021807529564935</v>
      </c>
      <c r="L1791" s="2">
        <f t="shared" si="700"/>
        <v>0</v>
      </c>
      <c r="M1791" s="2">
        <f>IF(C1791=0,"-",(1-J1791-K1791-L1791))</f>
        <v>1.2476944775957455E-2</v>
      </c>
      <c r="N1791" s="1">
        <v>4768</v>
      </c>
      <c r="O1791" s="1">
        <v>4334</v>
      </c>
      <c r="R1791" s="1">
        <v>50</v>
      </c>
      <c r="U1791" s="1">
        <v>65</v>
      </c>
      <c r="AG1791" s="7">
        <f>IF(Q1791&gt;0,RANK(Q1791,(N1791:P1791,Q1791:AE1791)),0)</f>
        <v>0</v>
      </c>
      <c r="AH1791" s="7">
        <f>IF(R1791&gt;0,RANK(R1791,(N1791:P1791,Q1791:AE1791)),0)</f>
        <v>4</v>
      </c>
      <c r="AI1791" s="7">
        <f>IF(T1791&gt;0,RANK(T1791,(N1791:P1791,Q1791:AE1791)),0)</f>
        <v>0</v>
      </c>
      <c r="AJ1791" s="7">
        <f>IF(S1791&gt;0,RANK(S1791,(N1791:P1791,Q1791:AE1791)),0)</f>
        <v>0</v>
      </c>
      <c r="AK1791" s="2">
        <f t="shared" si="702"/>
        <v>0</v>
      </c>
      <c r="AL1791" s="2">
        <f t="shared" si="703"/>
        <v>5.4247585982423784E-3</v>
      </c>
      <c r="AM1791" s="2">
        <f t="shared" si="704"/>
        <v>0</v>
      </c>
      <c r="AN1791" s="2">
        <f t="shared" si="705"/>
        <v>0</v>
      </c>
      <c r="AP1791" t="s">
        <v>2329</v>
      </c>
      <c r="AQ1791" t="s">
        <v>2337</v>
      </c>
      <c r="AT1791" s="104">
        <v>46</v>
      </c>
      <c r="AU1791" s="102">
        <v>135</v>
      </c>
      <c r="AV1791" s="108">
        <f>AT1791*1000+AU1791</f>
        <v>46135</v>
      </c>
      <c r="AX1791" s="7" t="s">
        <v>538</v>
      </c>
    </row>
    <row r="1792" spans="1:50" hidden="1" outlineLevel="1">
      <c r="A1792" t="s">
        <v>2710</v>
      </c>
      <c r="B1792" t="s">
        <v>2337</v>
      </c>
      <c r="C1792" s="1">
        <f t="shared" si="696"/>
        <v>945</v>
      </c>
      <c r="D1792" s="7">
        <f>RANK(N1792,(N1792:P1792,Q1792:AE1792))</f>
        <v>1</v>
      </c>
      <c r="E1792" s="7">
        <f>RANK(O1792,(N1792:P1792,Q1792:AE1792))</f>
        <v>2</v>
      </c>
      <c r="F1792" s="7">
        <f>IF(P1792&gt;0,RANK(P1792,(N1792:P1792,Q1792:AE1792)),0)</f>
        <v>0</v>
      </c>
      <c r="G1792" s="1">
        <f t="shared" si="697"/>
        <v>130</v>
      </c>
      <c r="H1792" s="2">
        <f t="shared" si="695"/>
        <v>0.13756613756613756</v>
      </c>
      <c r="I1792" s="2"/>
      <c r="J1792" s="2">
        <f t="shared" si="698"/>
        <v>0.55238095238095242</v>
      </c>
      <c r="K1792" s="2">
        <f t="shared" si="699"/>
        <v>0.4148148148148148</v>
      </c>
      <c r="L1792" s="2">
        <f t="shared" si="700"/>
        <v>0</v>
      </c>
      <c r="M1792" s="2">
        <f>IF(C1792=0,"-",(1-J1792-K1792-L1792))</f>
        <v>3.280423280423278E-2</v>
      </c>
      <c r="N1792" s="1">
        <v>522</v>
      </c>
      <c r="O1792" s="1">
        <v>392</v>
      </c>
      <c r="R1792" s="1">
        <v>25</v>
      </c>
      <c r="U1792" s="1">
        <v>6</v>
      </c>
      <c r="AG1792" s="7">
        <f>IF(Q1792&gt;0,RANK(Q1792,(N1792:P1792,Q1792:AE1792)),0)</f>
        <v>0</v>
      </c>
      <c r="AH1792" s="7">
        <f>IF(R1792&gt;0,RANK(R1792,(N1792:P1792,Q1792:AE1792)),0)</f>
        <v>3</v>
      </c>
      <c r="AI1792" s="7">
        <f>IF(T1792&gt;0,RANK(T1792,(N1792:P1792,Q1792:AE1792)),0)</f>
        <v>0</v>
      </c>
      <c r="AJ1792" s="7">
        <f>IF(S1792&gt;0,RANK(S1792,(N1792:P1792,Q1792:AE1792)),0)</f>
        <v>0</v>
      </c>
      <c r="AK1792" s="2">
        <f t="shared" si="702"/>
        <v>0</v>
      </c>
      <c r="AL1792" s="2">
        <f t="shared" si="703"/>
        <v>2.6455026455026454E-2</v>
      </c>
      <c r="AM1792" s="2">
        <f t="shared" si="704"/>
        <v>0</v>
      </c>
      <c r="AN1792" s="2">
        <f t="shared" si="705"/>
        <v>0</v>
      </c>
      <c r="AP1792" t="s">
        <v>2710</v>
      </c>
      <c r="AQ1792" t="s">
        <v>2337</v>
      </c>
      <c r="AT1792" s="104">
        <v>46</v>
      </c>
      <c r="AU1792" s="102">
        <v>137</v>
      </c>
      <c r="AV1792" s="108">
        <f>AT1792*1000+AU1792</f>
        <v>46137</v>
      </c>
      <c r="AX1792" s="7" t="s">
        <v>538</v>
      </c>
    </row>
    <row r="1793" spans="1:73" collapsed="1">
      <c r="A1793" t="s">
        <v>2336</v>
      </c>
      <c r="B1793" t="s">
        <v>1842</v>
      </c>
      <c r="C1793" s="1">
        <f t="shared" si="696"/>
        <v>334559</v>
      </c>
      <c r="D1793" s="7">
        <f>RANK(N1793,(N1793:P1793,Q1793:AE1793))</f>
        <v>2</v>
      </c>
      <c r="E1793" s="7">
        <f>RANK(O1793,(N1793:P1793,Q1793:AE1793))</f>
        <v>1</v>
      </c>
      <c r="F1793" s="7">
        <f>IF(P1793&gt;0,RANK(P1793,(N1793:P1793,Q1793:AE1793)),0)</f>
        <v>0</v>
      </c>
      <c r="G1793" s="1">
        <f t="shared" si="697"/>
        <v>49657</v>
      </c>
      <c r="H1793" s="2">
        <f t="shared" si="695"/>
        <v>0.14842524039108199</v>
      </c>
      <c r="I1793" s="2"/>
      <c r="J1793" s="2">
        <f t="shared" si="698"/>
        <v>0.41924742721014829</v>
      </c>
      <c r="K1793" s="2">
        <f t="shared" si="699"/>
        <v>0.56767266760123025</v>
      </c>
      <c r="L1793" s="2">
        <f t="shared" si="700"/>
        <v>0</v>
      </c>
      <c r="M1793" s="2">
        <f>IF(C1793=0,"-",(1-J1793-K1793-L1793))</f>
        <v>1.3079905188621455E-2</v>
      </c>
      <c r="N1793" s="1">
        <f>SUM(N1727:N1792)</f>
        <v>140263</v>
      </c>
      <c r="O1793" s="1">
        <f>SUM(O1727:O1792)</f>
        <v>189920</v>
      </c>
      <c r="R1793" s="1">
        <f>SUM(R1727:R1792)</f>
        <v>1983</v>
      </c>
      <c r="U1793" s="1">
        <f>SUM(U1727:U1792)</f>
        <v>2393</v>
      </c>
      <c r="AG1793" s="7">
        <f>IF(Q1793&gt;0,RANK(Q1793,(N1793:P1793,Q1793:AE1793)),0)</f>
        <v>0</v>
      </c>
      <c r="AH1793" s="7">
        <f>IF(R1793&gt;0,RANK(R1793,(N1793:P1793,Q1793:AE1793)),0)</f>
        <v>4</v>
      </c>
      <c r="AI1793" s="7">
        <f>IF(T1793&gt;0,RANK(T1793,(N1793:P1793,Q1793:AE1793)),0)</f>
        <v>0</v>
      </c>
      <c r="AJ1793" s="7">
        <f>IF(S1793&gt;0,RANK(S1793,(N1793:P1793,Q1793:AE1793)),0)</f>
        <v>0</v>
      </c>
      <c r="AK1793" s="2">
        <f t="shared" si="702"/>
        <v>0</v>
      </c>
      <c r="AL1793" s="2">
        <f t="shared" si="703"/>
        <v>5.9272056647706383E-3</v>
      </c>
      <c r="AM1793" s="2">
        <f t="shared" si="704"/>
        <v>0</v>
      </c>
      <c r="AN1793" s="2">
        <f t="shared" si="705"/>
        <v>0</v>
      </c>
      <c r="AP1793" t="s">
        <v>2336</v>
      </c>
      <c r="AQ1793" t="s">
        <v>1842</v>
      </c>
      <c r="AT1793" s="104">
        <v>46</v>
      </c>
      <c r="AU1793" s="102"/>
      <c r="AV1793" s="104">
        <v>46</v>
      </c>
      <c r="AX1793" s="7" t="s">
        <v>831</v>
      </c>
    </row>
    <row r="1794" spans="1:73">
      <c r="C1794" s="1"/>
      <c r="E1794" s="7"/>
      <c r="F1794" s="7"/>
      <c r="I1794" s="2"/>
      <c r="AG1794" s="7"/>
      <c r="AH1794" s="7"/>
      <c r="AI1794" s="7"/>
      <c r="AJ1794" s="7"/>
      <c r="AT1794" s="104"/>
      <c r="AU1794" s="102"/>
      <c r="BL1794" t="s">
        <v>2707</v>
      </c>
      <c r="BM1794" t="s">
        <v>2708</v>
      </c>
      <c r="BO1794" t="s">
        <v>2771</v>
      </c>
      <c r="BP1794" t="s">
        <v>2772</v>
      </c>
      <c r="BQ1794" t="s">
        <v>2968</v>
      </c>
      <c r="BS1794" t="s">
        <v>2969</v>
      </c>
      <c r="BT1794" t="s">
        <v>294</v>
      </c>
    </row>
    <row r="1795" spans="1:73" s="1" customFormat="1" hidden="1" outlineLevel="1">
      <c r="A1795" t="s">
        <v>609</v>
      </c>
      <c r="B1795" t="s">
        <v>2081</v>
      </c>
      <c r="C1795" s="1">
        <f t="shared" ref="C1795:C1826" si="707">SUM(N1795:AE1795)</f>
        <v>22997</v>
      </c>
      <c r="D1795" s="7">
        <f>RANK(N1795,(N1795:P1795,Q1795:AE1795))</f>
        <v>1</v>
      </c>
      <c r="E1795" s="7">
        <f>RANK(O1795,(N1795:P1795,Q1795:AE1795))</f>
        <v>2</v>
      </c>
      <c r="F1795" s="7">
        <f>IF(P1795&gt;0,RANK(P1795,(N1795:P1795,Q1795:AE1795)),0)</f>
        <v>0</v>
      </c>
      <c r="G1795" s="1">
        <f t="shared" ref="G1795:G1826" si="708">MAX(N1795:P1795)-LARGE(N1795:P1795,2)</f>
        <v>2373</v>
      </c>
      <c r="H1795" s="2">
        <f t="shared" si="695"/>
        <v>0.10318737226594774</v>
      </c>
      <c r="I1795" s="2"/>
      <c r="J1795" s="2">
        <f t="shared" ref="J1795:J1826" si="709">IF($C1795=0,"-",N1795/$C1795)</f>
        <v>0.54467974083576121</v>
      </c>
      <c r="K1795" s="2">
        <f t="shared" ref="K1795:K1826" si="710">IF($C1795=0,"-",O1795/$C1795)</f>
        <v>0.44149236856981344</v>
      </c>
      <c r="L1795" s="2">
        <f t="shared" ref="L1795:L1826" si="711">IF($C1795=0,"-",P1795/$C1795)</f>
        <v>0</v>
      </c>
      <c r="M1795" s="2">
        <f t="shared" ref="M1795:M1826" si="712">IF(C1795=0,"-",(1-J1795-K1795-L1795))</f>
        <v>1.3827890594425352E-2</v>
      </c>
      <c r="N1795" s="1">
        <v>12526</v>
      </c>
      <c r="O1795" s="1">
        <v>10153</v>
      </c>
      <c r="R1795" s="1">
        <v>18</v>
      </c>
      <c r="U1795" s="1">
        <v>33</v>
      </c>
      <c r="V1795" s="1">
        <v>138</v>
      </c>
      <c r="W1795" s="1">
        <v>41</v>
      </c>
      <c r="X1795" s="1">
        <v>21</v>
      </c>
      <c r="Y1795" s="1">
        <v>14</v>
      </c>
      <c r="Z1795" s="1">
        <v>13</v>
      </c>
      <c r="AA1795" s="1">
        <f>SUM(BL1795:BU1795)</f>
        <v>40</v>
      </c>
      <c r="AG1795" s="7">
        <f>IF(Q1795&gt;0,RANK(Q1795,(N1795:P1795,Q1795:AE1795)),0)</f>
        <v>0</v>
      </c>
      <c r="AH1795" s="7">
        <f>IF(R1795&gt;0,RANK(R1795,(N1795:P1795,Q1795:AE1795)),0)</f>
        <v>8</v>
      </c>
      <c r="AI1795" s="7">
        <f>IF(T1795&gt;0,RANK(T1795,(N1795:P1795,Q1795:AE1795)),0)</f>
        <v>0</v>
      </c>
      <c r="AJ1795" s="7">
        <f>IF(S1795&gt;0,RANK(S1795,(N1795:P1795,Q1795:AE1795)),0)</f>
        <v>0</v>
      </c>
      <c r="AK1795" s="2">
        <f t="shared" ref="AK1795:AK1826" si="713">IF($C1795=0,"-",Q1795/$C1795)</f>
        <v>0</v>
      </c>
      <c r="AL1795" s="2">
        <f t="shared" ref="AL1795:AL1826" si="714">IF($C1795=0,"-",R1795/$C1795)</f>
        <v>7.8271078836369956E-4</v>
      </c>
      <c r="AM1795" s="2">
        <f t="shared" ref="AM1795:AM1826" si="715">IF($C1795=0,"-",T1795/$C1795)</f>
        <v>0</v>
      </c>
      <c r="AN1795" s="2">
        <f t="shared" ref="AN1795:AN1826" si="716">IF($C1795=0,"-",S1795/$C1795)</f>
        <v>0</v>
      </c>
      <c r="AO1795" s="2"/>
      <c r="AP1795" t="s">
        <v>609</v>
      </c>
      <c r="AQ1795" t="s">
        <v>2081</v>
      </c>
      <c r="AR1795" s="1">
        <v>3</v>
      </c>
      <c r="AT1795" s="104">
        <v>47</v>
      </c>
      <c r="AU1795" s="102">
        <v>1</v>
      </c>
      <c r="AV1795" s="108">
        <f t="shared" ref="AV1795:AV1826" si="717">AT1795*1000+AU1795</f>
        <v>47001</v>
      </c>
      <c r="AX1795" s="7" t="s">
        <v>538</v>
      </c>
      <c r="AY1795"/>
      <c r="BA1795" s="100"/>
      <c r="BB1795" s="100"/>
      <c r="BC1795" s="100"/>
      <c r="BD1795" s="100"/>
      <c r="BL1795" s="1">
        <v>7</v>
      </c>
      <c r="BM1795" s="1">
        <v>3</v>
      </c>
      <c r="BO1795" s="1">
        <v>5</v>
      </c>
      <c r="BP1795" s="1">
        <v>6</v>
      </c>
      <c r="BQ1795" s="1">
        <v>4</v>
      </c>
      <c r="BS1795" s="1">
        <v>15</v>
      </c>
      <c r="BT1795" s="1">
        <v>0</v>
      </c>
      <c r="BU1795" s="1" t="s">
        <v>1439</v>
      </c>
    </row>
    <row r="1796" spans="1:73" s="1" customFormat="1" hidden="1" outlineLevel="1">
      <c r="A1796" t="s">
        <v>2446</v>
      </c>
      <c r="B1796" t="s">
        <v>2081</v>
      </c>
      <c r="C1796" s="1">
        <f t="shared" si="707"/>
        <v>10114</v>
      </c>
      <c r="D1796" s="7">
        <f>RANK(N1796,(N1796:P1796,Q1796:AE1796))</f>
        <v>1</v>
      </c>
      <c r="E1796" s="7">
        <f>RANK(O1796,(N1796:P1796,Q1796:AE1796))</f>
        <v>2</v>
      </c>
      <c r="F1796" s="7">
        <f>IF(P1796&gt;0,RANK(P1796,(N1796:P1796,Q1796:AE1796)),0)</f>
        <v>0</v>
      </c>
      <c r="G1796" s="1">
        <f t="shared" si="708"/>
        <v>238</v>
      </c>
      <c r="H1796" s="2">
        <f t="shared" si="695"/>
        <v>2.3531738184694482E-2</v>
      </c>
      <c r="I1796" s="2"/>
      <c r="J1796" s="2">
        <f t="shared" si="709"/>
        <v>0.50405378683013646</v>
      </c>
      <c r="K1796" s="2">
        <f t="shared" si="710"/>
        <v>0.48052204864544196</v>
      </c>
      <c r="L1796" s="2">
        <f t="shared" si="711"/>
        <v>0</v>
      </c>
      <c r="M1796" s="2">
        <f t="shared" si="712"/>
        <v>1.542416452442158E-2</v>
      </c>
      <c r="N1796" s="1">
        <v>5098</v>
      </c>
      <c r="O1796" s="1">
        <v>4860</v>
      </c>
      <c r="R1796" s="1">
        <v>7</v>
      </c>
      <c r="U1796" s="1">
        <v>45</v>
      </c>
      <c r="V1796" s="1">
        <v>21</v>
      </c>
      <c r="W1796" s="1">
        <v>36</v>
      </c>
      <c r="X1796" s="1">
        <v>14</v>
      </c>
      <c r="Y1796" s="1">
        <v>7</v>
      </c>
      <c r="Z1796" s="1">
        <v>5</v>
      </c>
      <c r="AA1796" s="1">
        <f t="shared" ref="AA1796:AA1859" si="718">SUM(BL1796:BU1796)</f>
        <v>21</v>
      </c>
      <c r="AG1796" s="7">
        <f>IF(Q1796&gt;0,RANK(Q1796,(N1796:P1796,Q1796:AE1796)),0)</f>
        <v>0</v>
      </c>
      <c r="AH1796" s="7">
        <f>IF(R1796&gt;0,RANK(R1796,(N1796:P1796,Q1796:AE1796)),0)</f>
        <v>8</v>
      </c>
      <c r="AI1796" s="7">
        <f>IF(T1796&gt;0,RANK(T1796,(N1796:P1796,Q1796:AE1796)),0)</f>
        <v>0</v>
      </c>
      <c r="AJ1796" s="7">
        <f>IF(S1796&gt;0,RANK(S1796,(N1796:P1796,Q1796:AE1796)),0)</f>
        <v>0</v>
      </c>
      <c r="AK1796" s="2">
        <f t="shared" si="713"/>
        <v>0</v>
      </c>
      <c r="AL1796" s="2">
        <f t="shared" si="714"/>
        <v>6.9210994660866124E-4</v>
      </c>
      <c r="AM1796" s="2">
        <f t="shared" si="715"/>
        <v>0</v>
      </c>
      <c r="AN1796" s="2">
        <f t="shared" si="716"/>
        <v>0</v>
      </c>
      <c r="AO1796" s="2"/>
      <c r="AP1796" t="s">
        <v>2446</v>
      </c>
      <c r="AQ1796" t="s">
        <v>2081</v>
      </c>
      <c r="AR1796" s="1">
        <v>4</v>
      </c>
      <c r="AT1796" s="104">
        <v>47</v>
      </c>
      <c r="AU1796" s="102">
        <v>3</v>
      </c>
      <c r="AV1796" s="108">
        <f t="shared" si="717"/>
        <v>47003</v>
      </c>
      <c r="AX1796" s="7" t="s">
        <v>538</v>
      </c>
      <c r="AY1796"/>
      <c r="BA1796" s="100"/>
      <c r="BB1796" s="100"/>
      <c r="BC1796" s="100"/>
      <c r="BD1796" s="100"/>
      <c r="BL1796" s="1">
        <v>4</v>
      </c>
      <c r="BM1796" s="1">
        <v>0</v>
      </c>
      <c r="BO1796" s="1">
        <v>7</v>
      </c>
      <c r="BP1796" s="1">
        <v>3</v>
      </c>
      <c r="BQ1796" s="1">
        <v>1</v>
      </c>
      <c r="BS1796" s="1">
        <v>1</v>
      </c>
      <c r="BT1796" s="1">
        <v>5</v>
      </c>
      <c r="BU1796" s="1" t="s">
        <v>1439</v>
      </c>
    </row>
    <row r="1797" spans="1:73" s="1" customFormat="1" hidden="1" outlineLevel="1">
      <c r="A1797" t="s">
        <v>2589</v>
      </c>
      <c r="B1797" t="s">
        <v>2081</v>
      </c>
      <c r="C1797" s="1">
        <f t="shared" si="707"/>
        <v>5627</v>
      </c>
      <c r="D1797" s="7">
        <f>RANK(N1797,(N1797:P1797,Q1797:AE1797))</f>
        <v>1</v>
      </c>
      <c r="E1797" s="7">
        <f>RANK(O1797,(N1797:P1797,Q1797:AE1797))</f>
        <v>2</v>
      </c>
      <c r="F1797" s="7">
        <f>IF(P1797&gt;0,RANK(P1797,(N1797:P1797,Q1797:AE1797)),0)</f>
        <v>0</v>
      </c>
      <c r="G1797" s="1">
        <f t="shared" si="708"/>
        <v>1777</v>
      </c>
      <c r="H1797" s="2">
        <f t="shared" si="695"/>
        <v>0.31579882708370355</v>
      </c>
      <c r="I1797" s="2"/>
      <c r="J1797" s="2">
        <f t="shared" si="709"/>
        <v>0.64688110893904394</v>
      </c>
      <c r="K1797" s="2">
        <f t="shared" si="710"/>
        <v>0.33108228185534033</v>
      </c>
      <c r="L1797" s="2">
        <f t="shared" si="711"/>
        <v>0</v>
      </c>
      <c r="M1797" s="2">
        <f t="shared" si="712"/>
        <v>2.2036609205615731E-2</v>
      </c>
      <c r="N1797" s="1">
        <v>3640</v>
      </c>
      <c r="O1797" s="1">
        <v>1863</v>
      </c>
      <c r="R1797" s="1">
        <v>3</v>
      </c>
      <c r="U1797" s="1">
        <v>8</v>
      </c>
      <c r="V1797" s="1">
        <v>32</v>
      </c>
      <c r="W1797" s="1">
        <v>24</v>
      </c>
      <c r="X1797" s="1">
        <v>21</v>
      </c>
      <c r="Y1797" s="1">
        <v>7</v>
      </c>
      <c r="Z1797" s="1">
        <v>13</v>
      </c>
      <c r="AA1797" s="1">
        <f t="shared" si="718"/>
        <v>16</v>
      </c>
      <c r="AG1797" s="7">
        <f>IF(Q1797&gt;0,RANK(Q1797,(N1797:P1797,Q1797:AE1797)),0)</f>
        <v>0</v>
      </c>
      <c r="AH1797" s="7">
        <f>IF(R1797&gt;0,RANK(R1797,(N1797:P1797,Q1797:AE1797)),0)</f>
        <v>10</v>
      </c>
      <c r="AI1797" s="7">
        <f>IF(T1797&gt;0,RANK(T1797,(N1797:P1797,Q1797:AE1797)),0)</f>
        <v>0</v>
      </c>
      <c r="AJ1797" s="7">
        <f>IF(S1797&gt;0,RANK(S1797,(N1797:P1797,Q1797:AE1797)),0)</f>
        <v>0</v>
      </c>
      <c r="AK1797" s="2">
        <f t="shared" si="713"/>
        <v>0</v>
      </c>
      <c r="AL1797" s="2">
        <f t="shared" si="714"/>
        <v>5.3314377110360764E-4</v>
      </c>
      <c r="AM1797" s="2">
        <f t="shared" si="715"/>
        <v>0</v>
      </c>
      <c r="AN1797" s="2">
        <f t="shared" si="716"/>
        <v>0</v>
      </c>
      <c r="AO1797" s="2"/>
      <c r="AP1797" t="s">
        <v>2589</v>
      </c>
      <c r="AQ1797" t="s">
        <v>2081</v>
      </c>
      <c r="AR1797" s="1">
        <v>8</v>
      </c>
      <c r="AT1797" s="104">
        <v>47</v>
      </c>
      <c r="AU1797" s="102">
        <v>5</v>
      </c>
      <c r="AV1797" s="108">
        <f t="shared" si="717"/>
        <v>47005</v>
      </c>
      <c r="AX1797" s="7" t="s">
        <v>538</v>
      </c>
      <c r="AY1797"/>
      <c r="BA1797" s="100"/>
      <c r="BB1797" s="100"/>
      <c r="BC1797" s="100"/>
      <c r="BD1797" s="100"/>
      <c r="BL1797" s="1">
        <v>0</v>
      </c>
      <c r="BM1797" s="1">
        <v>1</v>
      </c>
      <c r="BO1797" s="1">
        <v>4</v>
      </c>
      <c r="BP1797" s="1">
        <v>4</v>
      </c>
      <c r="BQ1797" s="1">
        <v>5</v>
      </c>
      <c r="BS1797" s="1">
        <v>2</v>
      </c>
      <c r="BT1797" s="1">
        <v>0</v>
      </c>
      <c r="BU1797" s="1" t="s">
        <v>1439</v>
      </c>
    </row>
    <row r="1798" spans="1:73" s="1" customFormat="1" hidden="1" outlineLevel="1">
      <c r="A1798" t="s">
        <v>2618</v>
      </c>
      <c r="B1798" t="s">
        <v>2081</v>
      </c>
      <c r="C1798" s="1">
        <f t="shared" si="707"/>
        <v>3575</v>
      </c>
      <c r="D1798" s="7">
        <f>RANK(N1798,(N1798:P1798,Q1798:AE1798))</f>
        <v>2</v>
      </c>
      <c r="E1798" s="7">
        <f>RANK(O1798,(N1798:P1798,Q1798:AE1798))</f>
        <v>1</v>
      </c>
      <c r="F1798" s="7">
        <f>IF(P1798&gt;0,RANK(P1798,(N1798:P1798,Q1798:AE1798)),0)</f>
        <v>0</v>
      </c>
      <c r="G1798" s="1">
        <f t="shared" si="708"/>
        <v>73</v>
      </c>
      <c r="H1798" s="2">
        <f t="shared" si="695"/>
        <v>2.0419580419580419E-2</v>
      </c>
      <c r="I1798" s="2"/>
      <c r="J1798" s="2">
        <f t="shared" si="709"/>
        <v>0.4816783216783217</v>
      </c>
      <c r="K1798" s="2">
        <f t="shared" si="710"/>
        <v>0.50209790209790206</v>
      </c>
      <c r="L1798" s="2">
        <f t="shared" si="711"/>
        <v>0</v>
      </c>
      <c r="M1798" s="2">
        <f t="shared" si="712"/>
        <v>1.6223776223776243E-2</v>
      </c>
      <c r="N1798" s="1">
        <v>1722</v>
      </c>
      <c r="O1798" s="1">
        <v>1795</v>
      </c>
      <c r="R1798" s="1">
        <v>2</v>
      </c>
      <c r="U1798" s="1">
        <v>0</v>
      </c>
      <c r="V1798" s="1">
        <v>20</v>
      </c>
      <c r="W1798" s="1">
        <v>8</v>
      </c>
      <c r="X1798" s="1">
        <v>13</v>
      </c>
      <c r="Y1798" s="1">
        <v>3</v>
      </c>
      <c r="Z1798" s="1">
        <v>1</v>
      </c>
      <c r="AA1798" s="1">
        <f t="shared" si="718"/>
        <v>11</v>
      </c>
      <c r="AG1798" s="7">
        <f>IF(Q1798&gt;0,RANK(Q1798,(N1798:P1798,Q1798:AE1798)),0)</f>
        <v>0</v>
      </c>
      <c r="AH1798" s="7">
        <f>IF(R1798&gt;0,RANK(R1798,(N1798:P1798,Q1798:AE1798)),0)</f>
        <v>8</v>
      </c>
      <c r="AI1798" s="7">
        <f>IF(T1798&gt;0,RANK(T1798,(N1798:P1798,Q1798:AE1798)),0)</f>
        <v>0</v>
      </c>
      <c r="AJ1798" s="7">
        <f>IF(S1798&gt;0,RANK(S1798,(N1798:P1798,Q1798:AE1798)),0)</f>
        <v>0</v>
      </c>
      <c r="AK1798" s="2">
        <f t="shared" si="713"/>
        <v>0</v>
      </c>
      <c r="AL1798" s="2">
        <f t="shared" si="714"/>
        <v>5.5944055944055944E-4</v>
      </c>
      <c r="AM1798" s="2">
        <f t="shared" si="715"/>
        <v>0</v>
      </c>
      <c r="AN1798" s="2">
        <f t="shared" si="716"/>
        <v>0</v>
      </c>
      <c r="AO1798" s="2"/>
      <c r="AP1798" t="s">
        <v>2618</v>
      </c>
      <c r="AQ1798" t="s">
        <v>2081</v>
      </c>
      <c r="AR1798" s="1">
        <v>3</v>
      </c>
      <c r="AT1798" s="104">
        <v>47</v>
      </c>
      <c r="AU1798" s="102">
        <v>7</v>
      </c>
      <c r="AV1798" s="108">
        <f t="shared" si="717"/>
        <v>47007</v>
      </c>
      <c r="AX1798" s="7" t="s">
        <v>538</v>
      </c>
      <c r="AY1798"/>
      <c r="BA1798" s="100"/>
      <c r="BB1798" s="100"/>
      <c r="BC1798" s="100"/>
      <c r="BD1798" s="100"/>
      <c r="BL1798" s="1">
        <v>0</v>
      </c>
      <c r="BM1798" s="1">
        <v>1</v>
      </c>
      <c r="BO1798" s="1">
        <v>3</v>
      </c>
      <c r="BP1798" s="1">
        <v>3</v>
      </c>
      <c r="BQ1798" s="1">
        <v>1</v>
      </c>
      <c r="BS1798" s="1">
        <v>3</v>
      </c>
      <c r="BT1798" s="1">
        <v>0</v>
      </c>
      <c r="BU1798" s="1" t="s">
        <v>1439</v>
      </c>
    </row>
    <row r="1799" spans="1:73" s="1" customFormat="1" hidden="1" outlineLevel="1">
      <c r="A1799" t="s">
        <v>452</v>
      </c>
      <c r="B1799" t="s">
        <v>2081</v>
      </c>
      <c r="C1799" s="1">
        <f t="shared" si="707"/>
        <v>32706</v>
      </c>
      <c r="D1799" s="7">
        <f>RANK(N1799,(N1799:P1799,Q1799:AE1799))</f>
        <v>2</v>
      </c>
      <c r="E1799" s="7">
        <f>RANK(O1799,(N1799:P1799,Q1799:AE1799))</f>
        <v>1</v>
      </c>
      <c r="F1799" s="7">
        <f>IF(P1799&gt;0,RANK(P1799,(N1799:P1799,Q1799:AE1799)),0)</f>
        <v>0</v>
      </c>
      <c r="G1799" s="1">
        <f t="shared" si="708"/>
        <v>4281</v>
      </c>
      <c r="H1799" s="2">
        <f t="shared" si="695"/>
        <v>0.13089341405246743</v>
      </c>
      <c r="I1799" s="2"/>
      <c r="J1799" s="2">
        <f t="shared" si="709"/>
        <v>0.42524307466519906</v>
      </c>
      <c r="K1799" s="2">
        <f t="shared" si="710"/>
        <v>0.55613648871766652</v>
      </c>
      <c r="L1799" s="2">
        <f t="shared" si="711"/>
        <v>0</v>
      </c>
      <c r="M1799" s="2">
        <f t="shared" si="712"/>
        <v>1.8620436617134417E-2</v>
      </c>
      <c r="N1799" s="1">
        <v>13908</v>
      </c>
      <c r="O1799" s="1">
        <v>18189</v>
      </c>
      <c r="R1799" s="1">
        <v>24</v>
      </c>
      <c r="U1799" s="1">
        <v>29</v>
      </c>
      <c r="V1799" s="1">
        <v>287</v>
      </c>
      <c r="W1799" s="1">
        <v>47</v>
      </c>
      <c r="X1799" s="1">
        <v>57</v>
      </c>
      <c r="Y1799" s="1">
        <v>12</v>
      </c>
      <c r="Z1799" s="1">
        <v>11</v>
      </c>
      <c r="AA1799" s="1">
        <f t="shared" si="718"/>
        <v>142</v>
      </c>
      <c r="AG1799" s="7">
        <f>IF(Q1799&gt;0,RANK(Q1799,(N1799:P1799,Q1799:AE1799)),0)</f>
        <v>0</v>
      </c>
      <c r="AH1799" s="7">
        <f>IF(R1799&gt;0,RANK(R1799,(N1799:P1799,Q1799:AE1799)),0)</f>
        <v>8</v>
      </c>
      <c r="AI1799" s="7">
        <f>IF(T1799&gt;0,RANK(T1799,(N1799:P1799,Q1799:AE1799)),0)</f>
        <v>0</v>
      </c>
      <c r="AJ1799" s="7">
        <f>IF(S1799&gt;0,RANK(S1799,(N1799:P1799,Q1799:AE1799)),0)</f>
        <v>0</v>
      </c>
      <c r="AK1799" s="2">
        <f t="shared" si="713"/>
        <v>0</v>
      </c>
      <c r="AL1799" s="2">
        <f t="shared" si="714"/>
        <v>7.3381031003485597E-4</v>
      </c>
      <c r="AM1799" s="2">
        <f t="shared" si="715"/>
        <v>0</v>
      </c>
      <c r="AN1799" s="2">
        <f t="shared" si="716"/>
        <v>0</v>
      </c>
      <c r="AO1799" s="2"/>
      <c r="AP1799" t="s">
        <v>452</v>
      </c>
      <c r="AQ1799" t="s">
        <v>2081</v>
      </c>
      <c r="AR1799" s="1">
        <v>2</v>
      </c>
      <c r="AT1799" s="104">
        <v>47</v>
      </c>
      <c r="AU1799" s="102">
        <v>9</v>
      </c>
      <c r="AV1799" s="108">
        <f t="shared" si="717"/>
        <v>47009</v>
      </c>
      <c r="AX1799" s="7" t="s">
        <v>538</v>
      </c>
      <c r="AY1799"/>
      <c r="BA1799" s="100"/>
      <c r="BB1799" s="100"/>
      <c r="BC1799" s="100"/>
      <c r="BD1799" s="100"/>
      <c r="BL1799" s="1">
        <v>13</v>
      </c>
      <c r="BM1799" s="1">
        <v>4</v>
      </c>
      <c r="BO1799" s="1">
        <v>5</v>
      </c>
      <c r="BP1799" s="1">
        <v>7</v>
      </c>
      <c r="BQ1799" s="1">
        <v>8</v>
      </c>
      <c r="BS1799" s="1">
        <v>105</v>
      </c>
      <c r="BT1799" s="1">
        <v>0</v>
      </c>
      <c r="BU1799" s="1" t="s">
        <v>1439</v>
      </c>
    </row>
    <row r="1800" spans="1:73" s="1" customFormat="1" hidden="1" outlineLevel="1">
      <c r="A1800" t="s">
        <v>2074</v>
      </c>
      <c r="B1800" t="s">
        <v>2081</v>
      </c>
      <c r="C1800" s="1">
        <f t="shared" si="707"/>
        <v>24440</v>
      </c>
      <c r="D1800" s="7">
        <f>RANK(N1800,(N1800:P1800,Q1800:AE1800))</f>
        <v>2</v>
      </c>
      <c r="E1800" s="7">
        <f>RANK(O1800,(N1800:P1800,Q1800:AE1800))</f>
        <v>1</v>
      </c>
      <c r="F1800" s="7">
        <f>IF(P1800&gt;0,RANK(P1800,(N1800:P1800,Q1800:AE1800)),0)</f>
        <v>0</v>
      </c>
      <c r="G1800" s="1">
        <f t="shared" si="708"/>
        <v>5578</v>
      </c>
      <c r="H1800" s="2">
        <f t="shared" si="695"/>
        <v>0.22823240589198035</v>
      </c>
      <c r="I1800" s="2"/>
      <c r="J1800" s="2">
        <f t="shared" si="709"/>
        <v>0.37553191489361704</v>
      </c>
      <c r="K1800" s="2">
        <f t="shared" si="710"/>
        <v>0.60376432078559739</v>
      </c>
      <c r="L1800" s="2">
        <f t="shared" si="711"/>
        <v>0</v>
      </c>
      <c r="M1800" s="2">
        <f t="shared" si="712"/>
        <v>2.0703764320785578E-2</v>
      </c>
      <c r="N1800" s="1">
        <v>9178</v>
      </c>
      <c r="O1800" s="1">
        <v>14756</v>
      </c>
      <c r="R1800" s="1">
        <v>84</v>
      </c>
      <c r="U1800" s="1">
        <v>15</v>
      </c>
      <c r="V1800" s="1">
        <v>97</v>
      </c>
      <c r="W1800" s="1">
        <v>55</v>
      </c>
      <c r="X1800" s="1">
        <v>70</v>
      </c>
      <c r="Y1800" s="1">
        <v>49</v>
      </c>
      <c r="Z1800" s="1">
        <v>61</v>
      </c>
      <c r="AA1800" s="1">
        <f t="shared" si="718"/>
        <v>75</v>
      </c>
      <c r="AG1800" s="7">
        <f>IF(Q1800&gt;0,RANK(Q1800,(N1800:P1800,Q1800:AE1800)),0)</f>
        <v>0</v>
      </c>
      <c r="AH1800" s="7">
        <f>IF(R1800&gt;0,RANK(R1800,(N1800:P1800,Q1800:AE1800)),0)</f>
        <v>4</v>
      </c>
      <c r="AI1800" s="7">
        <f>IF(T1800&gt;0,RANK(T1800,(N1800:P1800,Q1800:AE1800)),0)</f>
        <v>0</v>
      </c>
      <c r="AJ1800" s="7">
        <f>IF(S1800&gt;0,RANK(S1800,(N1800:P1800,Q1800:AE1800)),0)</f>
        <v>0</v>
      </c>
      <c r="AK1800" s="2">
        <f t="shared" si="713"/>
        <v>0</v>
      </c>
      <c r="AL1800" s="2">
        <f t="shared" si="714"/>
        <v>3.436988543371522E-3</v>
      </c>
      <c r="AM1800" s="2">
        <f t="shared" si="715"/>
        <v>0</v>
      </c>
      <c r="AN1800" s="2">
        <f t="shared" si="716"/>
        <v>0</v>
      </c>
      <c r="AO1800" s="2"/>
      <c r="AP1800" t="s">
        <v>2074</v>
      </c>
      <c r="AQ1800" t="s">
        <v>2081</v>
      </c>
      <c r="AT1800" s="104">
        <v>47</v>
      </c>
      <c r="AU1800" s="102">
        <v>11</v>
      </c>
      <c r="AV1800" s="108">
        <f t="shared" si="717"/>
        <v>47011</v>
      </c>
      <c r="AX1800" s="7" t="s">
        <v>538</v>
      </c>
      <c r="AY1800"/>
      <c r="BA1800" s="100"/>
      <c r="BB1800" s="100"/>
      <c r="BC1800" s="100"/>
      <c r="BD1800" s="100"/>
      <c r="BL1800" s="1">
        <v>8</v>
      </c>
      <c r="BM1800" s="1">
        <v>6</v>
      </c>
      <c r="BO1800" s="1">
        <v>2</v>
      </c>
      <c r="BP1800" s="1">
        <v>8</v>
      </c>
      <c r="BQ1800" s="1">
        <v>18</v>
      </c>
      <c r="BS1800" s="1">
        <v>17</v>
      </c>
      <c r="BT1800" s="1">
        <v>16</v>
      </c>
      <c r="BU1800" s="1" t="s">
        <v>1439</v>
      </c>
    </row>
    <row r="1801" spans="1:73" s="1" customFormat="1" hidden="1" outlineLevel="1">
      <c r="A1801" t="s">
        <v>919</v>
      </c>
      <c r="B1801" t="s">
        <v>2081</v>
      </c>
      <c r="C1801" s="1">
        <f t="shared" si="707"/>
        <v>9244</v>
      </c>
      <c r="D1801" s="7">
        <f>RANK(N1801,(N1801:P1801,Q1801:AE1801))</f>
        <v>1</v>
      </c>
      <c r="E1801" s="7">
        <f>RANK(O1801,(N1801:P1801,Q1801:AE1801))</f>
        <v>2</v>
      </c>
      <c r="F1801" s="7">
        <f>IF(P1801&gt;0,RANK(P1801,(N1801:P1801,Q1801:AE1801)),0)</f>
        <v>0</v>
      </c>
      <c r="G1801" s="1">
        <f t="shared" si="708"/>
        <v>891</v>
      </c>
      <c r="H1801" s="2">
        <f t="shared" si="695"/>
        <v>9.6386845521419295E-2</v>
      </c>
      <c r="I1801" s="2"/>
      <c r="J1801" s="2">
        <f t="shared" si="709"/>
        <v>0.54305495456512332</v>
      </c>
      <c r="K1801" s="2">
        <f t="shared" si="710"/>
        <v>0.44666810904370402</v>
      </c>
      <c r="L1801" s="2">
        <f t="shared" si="711"/>
        <v>0</v>
      </c>
      <c r="M1801" s="2">
        <f t="shared" si="712"/>
        <v>1.0276936391172664E-2</v>
      </c>
      <c r="N1801" s="1">
        <v>5020</v>
      </c>
      <c r="O1801" s="1">
        <v>4129</v>
      </c>
      <c r="R1801" s="1">
        <v>3</v>
      </c>
      <c r="U1801" s="1">
        <v>6</v>
      </c>
      <c r="V1801" s="1">
        <v>28</v>
      </c>
      <c r="W1801" s="1">
        <v>16</v>
      </c>
      <c r="X1801" s="1">
        <v>17</v>
      </c>
      <c r="Y1801" s="1">
        <v>9</v>
      </c>
      <c r="Z1801" s="1">
        <v>3</v>
      </c>
      <c r="AA1801" s="1">
        <f t="shared" si="718"/>
        <v>13</v>
      </c>
      <c r="AG1801" s="7">
        <f>IF(Q1801&gt;0,RANK(Q1801,(N1801:P1801,Q1801:AE1801)),0)</f>
        <v>0</v>
      </c>
      <c r="AH1801" s="7">
        <f>IF(R1801&gt;0,RANK(R1801,(N1801:P1801,Q1801:AE1801)),0)</f>
        <v>9</v>
      </c>
      <c r="AI1801" s="7">
        <f>IF(T1801&gt;0,RANK(T1801,(N1801:P1801,Q1801:AE1801)),0)</f>
        <v>0</v>
      </c>
      <c r="AJ1801" s="7">
        <f>IF(S1801&gt;0,RANK(S1801,(N1801:P1801,Q1801:AE1801)),0)</f>
        <v>0</v>
      </c>
      <c r="AK1801" s="2">
        <f t="shared" si="713"/>
        <v>0</v>
      </c>
      <c r="AL1801" s="2">
        <f t="shared" si="714"/>
        <v>3.245348334054522E-4</v>
      </c>
      <c r="AM1801" s="2">
        <f t="shared" si="715"/>
        <v>0</v>
      </c>
      <c r="AN1801" s="2">
        <f t="shared" si="716"/>
        <v>0</v>
      </c>
      <c r="AO1801" s="2"/>
      <c r="AP1801" t="s">
        <v>919</v>
      </c>
      <c r="AQ1801" t="s">
        <v>2081</v>
      </c>
      <c r="AR1801" s="1">
        <v>4</v>
      </c>
      <c r="AT1801" s="104">
        <v>47</v>
      </c>
      <c r="AU1801" s="102">
        <v>13</v>
      </c>
      <c r="AV1801" s="108">
        <f t="shared" si="717"/>
        <v>47013</v>
      </c>
      <c r="AX1801" s="7" t="s">
        <v>538</v>
      </c>
      <c r="AY1801"/>
      <c r="BA1801" s="100"/>
      <c r="BB1801" s="100"/>
      <c r="BC1801" s="100"/>
      <c r="BD1801" s="100"/>
      <c r="BL1801" s="1">
        <v>2</v>
      </c>
      <c r="BM1801" s="1">
        <v>1</v>
      </c>
      <c r="BO1801" s="1">
        <v>1</v>
      </c>
      <c r="BP1801" s="1">
        <v>4</v>
      </c>
      <c r="BQ1801" s="1">
        <v>2</v>
      </c>
      <c r="BS1801" s="1">
        <v>3</v>
      </c>
      <c r="BT1801" s="1">
        <v>0</v>
      </c>
      <c r="BU1801" s="1" t="s">
        <v>1439</v>
      </c>
    </row>
    <row r="1802" spans="1:73" s="1" customFormat="1" hidden="1" outlineLevel="1">
      <c r="A1802" t="s">
        <v>1953</v>
      </c>
      <c r="B1802" t="s">
        <v>2081</v>
      </c>
      <c r="C1802" s="1">
        <f t="shared" si="707"/>
        <v>4057</v>
      </c>
      <c r="D1802" s="7">
        <f>RANK(N1802,(N1802:P1802,Q1802:AE1802))</f>
        <v>1</v>
      </c>
      <c r="E1802" s="7">
        <f>RANK(O1802,(N1802:P1802,Q1802:AE1802))</f>
        <v>2</v>
      </c>
      <c r="F1802" s="7">
        <f>IF(P1802&gt;0,RANK(P1802,(N1802:P1802,Q1802:AE1802)),0)</f>
        <v>0</v>
      </c>
      <c r="G1802" s="1">
        <f t="shared" si="708"/>
        <v>692</v>
      </c>
      <c r="H1802" s="2">
        <f t="shared" si="695"/>
        <v>0.17056938624599458</v>
      </c>
      <c r="I1802" s="2"/>
      <c r="J1802" s="2">
        <f t="shared" si="709"/>
        <v>0.57825979788020709</v>
      </c>
      <c r="K1802" s="2">
        <f t="shared" si="710"/>
        <v>0.40769041163421249</v>
      </c>
      <c r="L1802" s="2">
        <f t="shared" si="711"/>
        <v>0</v>
      </c>
      <c r="M1802" s="2">
        <f t="shared" si="712"/>
        <v>1.4049790485580416E-2</v>
      </c>
      <c r="N1802" s="1">
        <v>2346</v>
      </c>
      <c r="O1802" s="1">
        <v>1654</v>
      </c>
      <c r="R1802" s="1">
        <v>0</v>
      </c>
      <c r="U1802" s="1">
        <v>13</v>
      </c>
      <c r="V1802" s="1">
        <v>8</v>
      </c>
      <c r="W1802" s="1">
        <v>14</v>
      </c>
      <c r="X1802" s="1">
        <v>7</v>
      </c>
      <c r="Y1802" s="1">
        <v>5</v>
      </c>
      <c r="Z1802" s="1">
        <v>3</v>
      </c>
      <c r="AA1802" s="1">
        <f t="shared" si="718"/>
        <v>7</v>
      </c>
      <c r="AG1802" s="7">
        <f>IF(Q1802&gt;0,RANK(Q1802,(N1802:P1802,Q1802:AE1802)),0)</f>
        <v>0</v>
      </c>
      <c r="AH1802" s="7">
        <f>IF(R1802&gt;0,RANK(R1802,(N1802:P1802,Q1802:AE1802)),0)</f>
        <v>0</v>
      </c>
      <c r="AI1802" s="7">
        <f>IF(T1802&gt;0,RANK(T1802,(N1802:P1802,Q1802:AE1802)),0)</f>
        <v>0</v>
      </c>
      <c r="AJ1802" s="7">
        <f>IF(S1802&gt;0,RANK(S1802,(N1802:P1802,Q1802:AE1802)),0)</f>
        <v>0</v>
      </c>
      <c r="AK1802" s="2">
        <f t="shared" si="713"/>
        <v>0</v>
      </c>
      <c r="AL1802" s="2">
        <f t="shared" si="714"/>
        <v>0</v>
      </c>
      <c r="AM1802" s="2">
        <f t="shared" si="715"/>
        <v>0</v>
      </c>
      <c r="AN1802" s="2">
        <f t="shared" si="716"/>
        <v>0</v>
      </c>
      <c r="AO1802" s="2"/>
      <c r="AP1802" t="s">
        <v>1953</v>
      </c>
      <c r="AQ1802" t="s">
        <v>2081</v>
      </c>
      <c r="AR1802" s="1">
        <v>6</v>
      </c>
      <c r="AT1802" s="104">
        <v>47</v>
      </c>
      <c r="AU1802" s="102">
        <v>15</v>
      </c>
      <c r="AV1802" s="108">
        <f t="shared" si="717"/>
        <v>47015</v>
      </c>
      <c r="AX1802" s="7" t="s">
        <v>538</v>
      </c>
      <c r="AY1802"/>
      <c r="BA1802" s="100"/>
      <c r="BB1802" s="100"/>
      <c r="BC1802" s="100"/>
      <c r="BD1802" s="100"/>
      <c r="BL1802" s="1">
        <v>0</v>
      </c>
      <c r="BM1802" s="1">
        <v>1</v>
      </c>
      <c r="BO1802" s="1">
        <v>1</v>
      </c>
      <c r="BP1802" s="1">
        <v>2</v>
      </c>
      <c r="BQ1802" s="1">
        <v>1</v>
      </c>
      <c r="BS1802" s="1">
        <v>2</v>
      </c>
      <c r="BT1802" s="1">
        <v>0</v>
      </c>
      <c r="BU1802" s="1" t="s">
        <v>1439</v>
      </c>
    </row>
    <row r="1803" spans="1:73" s="1" customFormat="1" hidden="1" outlineLevel="1">
      <c r="A1803" t="s">
        <v>2387</v>
      </c>
      <c r="B1803" t="s">
        <v>2081</v>
      </c>
      <c r="C1803" s="1">
        <f t="shared" si="707"/>
        <v>9119</v>
      </c>
      <c r="D1803" s="7">
        <f>RANK(N1803,(N1803:P1803,Q1803:AE1803))</f>
        <v>1</v>
      </c>
      <c r="E1803" s="7">
        <f>RANK(O1803,(N1803:P1803,Q1803:AE1803))</f>
        <v>2</v>
      </c>
      <c r="F1803" s="7">
        <f>IF(P1803&gt;0,RANK(P1803,(N1803:P1803,Q1803:AE1803)),0)</f>
        <v>0</v>
      </c>
      <c r="G1803" s="1">
        <f t="shared" si="708"/>
        <v>975</v>
      </c>
      <c r="H1803" s="2">
        <f t="shared" si="695"/>
        <v>0.10691961837920824</v>
      </c>
      <c r="I1803" s="2"/>
      <c r="J1803" s="2">
        <f t="shared" si="709"/>
        <v>0.54359030595460034</v>
      </c>
      <c r="K1803" s="2">
        <f t="shared" si="710"/>
        <v>0.43667068757539201</v>
      </c>
      <c r="L1803" s="2">
        <f t="shared" si="711"/>
        <v>0</v>
      </c>
      <c r="M1803" s="2">
        <f t="shared" si="712"/>
        <v>1.9739006470007647E-2</v>
      </c>
      <c r="N1803" s="1">
        <v>4957</v>
      </c>
      <c r="O1803" s="1">
        <v>3982</v>
      </c>
      <c r="R1803" s="1">
        <v>7</v>
      </c>
      <c r="U1803" s="1">
        <v>8</v>
      </c>
      <c r="V1803" s="1">
        <v>39</v>
      </c>
      <c r="W1803" s="1">
        <v>42</v>
      </c>
      <c r="X1803" s="1">
        <v>27</v>
      </c>
      <c r="Y1803" s="1">
        <v>17</v>
      </c>
      <c r="Z1803" s="1">
        <v>17</v>
      </c>
      <c r="AA1803" s="1">
        <f t="shared" si="718"/>
        <v>23</v>
      </c>
      <c r="AG1803" s="7">
        <f>IF(Q1803&gt;0,RANK(Q1803,(N1803:P1803,Q1803:AE1803)),0)</f>
        <v>0</v>
      </c>
      <c r="AH1803" s="7">
        <f>IF(R1803&gt;0,RANK(R1803,(N1803:P1803,Q1803:AE1803)),0)</f>
        <v>10</v>
      </c>
      <c r="AI1803" s="7">
        <f>IF(T1803&gt;0,RANK(T1803,(N1803:P1803,Q1803:AE1803)),0)</f>
        <v>0</v>
      </c>
      <c r="AJ1803" s="7">
        <f>IF(S1803&gt;0,RANK(S1803,(N1803:P1803,Q1803:AE1803)),0)</f>
        <v>0</v>
      </c>
      <c r="AK1803" s="2">
        <f t="shared" si="713"/>
        <v>0</v>
      </c>
      <c r="AL1803" s="2">
        <f t="shared" si="714"/>
        <v>7.6762802938918739E-4</v>
      </c>
      <c r="AM1803" s="2">
        <f t="shared" si="715"/>
        <v>0</v>
      </c>
      <c r="AN1803" s="2">
        <f t="shared" si="716"/>
        <v>0</v>
      </c>
      <c r="AO1803" s="2"/>
      <c r="AP1803" t="s">
        <v>2387</v>
      </c>
      <c r="AQ1803" t="s">
        <v>2081</v>
      </c>
      <c r="AR1803" s="1">
        <v>8</v>
      </c>
      <c r="AT1803" s="104">
        <v>47</v>
      </c>
      <c r="AU1803" s="102">
        <v>17</v>
      </c>
      <c r="AV1803" s="108">
        <f t="shared" si="717"/>
        <v>47017</v>
      </c>
      <c r="AX1803" s="7" t="s">
        <v>538</v>
      </c>
      <c r="AY1803"/>
      <c r="BA1803" s="100"/>
      <c r="BB1803" s="100"/>
      <c r="BC1803" s="100"/>
      <c r="BD1803" s="100"/>
      <c r="BL1803" s="1">
        <v>4</v>
      </c>
      <c r="BM1803" s="1">
        <v>2</v>
      </c>
      <c r="BO1803" s="1">
        <v>9</v>
      </c>
      <c r="BP1803" s="1">
        <v>1</v>
      </c>
      <c r="BQ1803" s="1">
        <v>3</v>
      </c>
      <c r="BS1803" s="1">
        <v>4</v>
      </c>
      <c r="BT1803" s="1">
        <v>0</v>
      </c>
      <c r="BU1803" s="1" t="s">
        <v>1439</v>
      </c>
    </row>
    <row r="1804" spans="1:73" s="1" customFormat="1" hidden="1" outlineLevel="1">
      <c r="A1804" t="s">
        <v>2502</v>
      </c>
      <c r="B1804" t="s">
        <v>2081</v>
      </c>
      <c r="C1804" s="1">
        <f t="shared" si="707"/>
        <v>15862</v>
      </c>
      <c r="D1804" s="7">
        <f>RANK(N1804,(N1804:P1804,Q1804:AE1804))</f>
        <v>2</v>
      </c>
      <c r="E1804" s="7">
        <f>RANK(O1804,(N1804:P1804,Q1804:AE1804))</f>
        <v>1</v>
      </c>
      <c r="F1804" s="7">
        <f>IF(P1804&gt;0,RANK(P1804,(N1804:P1804,Q1804:AE1804)),0)</f>
        <v>0</v>
      </c>
      <c r="G1804" s="1">
        <f t="shared" si="708"/>
        <v>3779</v>
      </c>
      <c r="H1804" s="2">
        <f t="shared" si="695"/>
        <v>0.23824234018408777</v>
      </c>
      <c r="I1804" s="2"/>
      <c r="J1804" s="2">
        <f t="shared" si="709"/>
        <v>0.37050813264405497</v>
      </c>
      <c r="K1804" s="2">
        <f t="shared" si="710"/>
        <v>0.60875047282814276</v>
      </c>
      <c r="L1804" s="2">
        <f t="shared" si="711"/>
        <v>0</v>
      </c>
      <c r="M1804" s="2">
        <f t="shared" si="712"/>
        <v>2.0741394527802326E-2</v>
      </c>
      <c r="N1804" s="1">
        <v>5877</v>
      </c>
      <c r="O1804" s="1">
        <v>9656</v>
      </c>
      <c r="R1804" s="1">
        <v>24</v>
      </c>
      <c r="U1804" s="1">
        <v>47</v>
      </c>
      <c r="V1804" s="1">
        <v>62</v>
      </c>
      <c r="W1804" s="1">
        <v>34</v>
      </c>
      <c r="X1804" s="1">
        <v>33</v>
      </c>
      <c r="Y1804" s="1">
        <v>27</v>
      </c>
      <c r="Z1804" s="1">
        <v>12</v>
      </c>
      <c r="AA1804" s="1">
        <f t="shared" si="718"/>
        <v>90</v>
      </c>
      <c r="AG1804" s="7">
        <f>IF(Q1804&gt;0,RANK(Q1804,(N1804:P1804,Q1804:AE1804)),0)</f>
        <v>0</v>
      </c>
      <c r="AH1804" s="7">
        <f>IF(R1804&gt;0,RANK(R1804,(N1804:P1804,Q1804:AE1804)),0)</f>
        <v>9</v>
      </c>
      <c r="AI1804" s="7">
        <f>IF(T1804&gt;0,RANK(T1804,(N1804:P1804,Q1804:AE1804)),0)</f>
        <v>0</v>
      </c>
      <c r="AJ1804" s="7">
        <f>IF(S1804&gt;0,RANK(S1804,(N1804:P1804,Q1804:AE1804)),0)</f>
        <v>0</v>
      </c>
      <c r="AK1804" s="2">
        <f t="shared" si="713"/>
        <v>0</v>
      </c>
      <c r="AL1804" s="2">
        <f t="shared" si="714"/>
        <v>1.513050056739377E-3</v>
      </c>
      <c r="AM1804" s="2">
        <f t="shared" si="715"/>
        <v>0</v>
      </c>
      <c r="AN1804" s="2">
        <f t="shared" si="716"/>
        <v>0</v>
      </c>
      <c r="AO1804" s="2"/>
      <c r="AP1804" t="s">
        <v>2502</v>
      </c>
      <c r="AQ1804" t="s">
        <v>2081</v>
      </c>
      <c r="AR1804" s="1">
        <v>1</v>
      </c>
      <c r="AT1804" s="104">
        <v>47</v>
      </c>
      <c r="AU1804" s="102">
        <v>19</v>
      </c>
      <c r="AV1804" s="108">
        <f t="shared" si="717"/>
        <v>47019</v>
      </c>
      <c r="AX1804" s="7" t="s">
        <v>538</v>
      </c>
      <c r="AY1804"/>
      <c r="BA1804" s="100"/>
      <c r="BB1804" s="100"/>
      <c r="BC1804" s="100"/>
      <c r="BD1804" s="100"/>
      <c r="BL1804" s="1">
        <v>9</v>
      </c>
      <c r="BM1804" s="1">
        <v>7</v>
      </c>
      <c r="BO1804" s="1">
        <v>4</v>
      </c>
      <c r="BP1804" s="1">
        <v>6</v>
      </c>
      <c r="BQ1804" s="1">
        <v>14</v>
      </c>
      <c r="BS1804" s="1">
        <v>8</v>
      </c>
      <c r="BT1804" s="1">
        <v>42</v>
      </c>
      <c r="BU1804" s="1" t="s">
        <v>1439</v>
      </c>
    </row>
    <row r="1805" spans="1:73" s="1" customFormat="1" hidden="1" outlineLevel="1">
      <c r="A1805" t="s">
        <v>1954</v>
      </c>
      <c r="B1805" t="s">
        <v>2081</v>
      </c>
      <c r="C1805" s="1">
        <f t="shared" si="707"/>
        <v>11041</v>
      </c>
      <c r="D1805" s="7">
        <f>RANK(N1805,(N1805:P1805,Q1805:AE1805))</f>
        <v>1</v>
      </c>
      <c r="E1805" s="7">
        <f>RANK(O1805,(N1805:P1805,Q1805:AE1805))</f>
        <v>2</v>
      </c>
      <c r="F1805" s="7">
        <f>IF(P1805&gt;0,RANK(P1805,(N1805:P1805,Q1805:AE1805)),0)</f>
        <v>0</v>
      </c>
      <c r="G1805" s="1">
        <f t="shared" si="708"/>
        <v>233</v>
      </c>
      <c r="H1805" s="2">
        <f t="shared" si="695"/>
        <v>2.1103160945566524E-2</v>
      </c>
      <c r="I1805" s="2"/>
      <c r="J1805" s="2">
        <f t="shared" si="709"/>
        <v>0.50158500135857265</v>
      </c>
      <c r="K1805" s="2">
        <f t="shared" si="710"/>
        <v>0.48048184041300607</v>
      </c>
      <c r="L1805" s="2">
        <f t="shared" si="711"/>
        <v>0</v>
      </c>
      <c r="M1805" s="2">
        <f t="shared" si="712"/>
        <v>1.7933158228421286E-2</v>
      </c>
      <c r="N1805" s="1">
        <v>5538</v>
      </c>
      <c r="O1805" s="1">
        <v>5305</v>
      </c>
      <c r="R1805" s="1">
        <v>8</v>
      </c>
      <c r="U1805" s="1">
        <v>68</v>
      </c>
      <c r="V1805" s="1">
        <v>29</v>
      </c>
      <c r="W1805" s="1">
        <v>35</v>
      </c>
      <c r="X1805" s="1">
        <v>30</v>
      </c>
      <c r="Y1805" s="1">
        <v>4</v>
      </c>
      <c r="Z1805" s="1">
        <v>8</v>
      </c>
      <c r="AA1805" s="1">
        <f t="shared" si="718"/>
        <v>16</v>
      </c>
      <c r="AG1805" s="7">
        <f>IF(Q1805&gt;0,RANK(Q1805,(N1805:P1805,Q1805:AE1805)),0)</f>
        <v>0</v>
      </c>
      <c r="AH1805" s="7">
        <f>IF(R1805&gt;0,RANK(R1805,(N1805:P1805,Q1805:AE1805)),0)</f>
        <v>8</v>
      </c>
      <c r="AI1805" s="7">
        <f>IF(T1805&gt;0,RANK(T1805,(N1805:P1805,Q1805:AE1805)),0)</f>
        <v>0</v>
      </c>
      <c r="AJ1805" s="7">
        <f>IF(S1805&gt;0,RANK(S1805,(N1805:P1805,Q1805:AE1805)),0)</f>
        <v>0</v>
      </c>
      <c r="AK1805" s="2">
        <f t="shared" si="713"/>
        <v>0</v>
      </c>
      <c r="AL1805" s="2">
        <f t="shared" si="714"/>
        <v>7.2457204963318541E-4</v>
      </c>
      <c r="AM1805" s="2">
        <f t="shared" si="715"/>
        <v>0</v>
      </c>
      <c r="AN1805" s="2">
        <f t="shared" si="716"/>
        <v>0</v>
      </c>
      <c r="AO1805" s="2"/>
      <c r="AP1805" t="s">
        <v>1954</v>
      </c>
      <c r="AQ1805" t="s">
        <v>2081</v>
      </c>
      <c r="AR1805" s="1">
        <v>7</v>
      </c>
      <c r="AT1805" s="104">
        <v>47</v>
      </c>
      <c r="AU1805" s="102">
        <v>21</v>
      </c>
      <c r="AV1805" s="108">
        <f t="shared" si="717"/>
        <v>47021</v>
      </c>
      <c r="AX1805" s="7" t="s">
        <v>538</v>
      </c>
      <c r="AY1805"/>
      <c r="BA1805" s="100"/>
      <c r="BB1805" s="100"/>
      <c r="BC1805" s="100"/>
      <c r="BD1805" s="100"/>
      <c r="BL1805" s="1">
        <v>4</v>
      </c>
      <c r="BM1805" s="1">
        <v>0</v>
      </c>
      <c r="BO1805" s="1">
        <v>2</v>
      </c>
      <c r="BP1805" s="1">
        <v>2</v>
      </c>
      <c r="BQ1805" s="1">
        <v>1</v>
      </c>
      <c r="BS1805" s="1">
        <v>1</v>
      </c>
      <c r="BT1805" s="1">
        <v>6</v>
      </c>
      <c r="BU1805" s="1" t="s">
        <v>1439</v>
      </c>
    </row>
    <row r="1806" spans="1:73" s="1" customFormat="1" hidden="1" outlineLevel="1">
      <c r="A1806" t="s">
        <v>2429</v>
      </c>
      <c r="B1806" t="s">
        <v>2081</v>
      </c>
      <c r="C1806" s="1">
        <f t="shared" si="707"/>
        <v>4516</v>
      </c>
      <c r="D1806" s="7">
        <f>RANK(N1806,(N1806:P1806,Q1806:AE1806))</f>
        <v>2</v>
      </c>
      <c r="E1806" s="7">
        <f>RANK(O1806,(N1806:P1806,Q1806:AE1806))</f>
        <v>1</v>
      </c>
      <c r="F1806" s="7">
        <f>IF(P1806&gt;0,RANK(P1806,(N1806:P1806,Q1806:AE1806)),0)</f>
        <v>0</v>
      </c>
      <c r="G1806" s="1">
        <f t="shared" si="708"/>
        <v>644</v>
      </c>
      <c r="H1806" s="2">
        <f t="shared" si="695"/>
        <v>0.14260407440212577</v>
      </c>
      <c r="I1806" s="2"/>
      <c r="J1806" s="2">
        <f t="shared" si="709"/>
        <v>0.42072630646589904</v>
      </c>
      <c r="K1806" s="2">
        <f t="shared" si="710"/>
        <v>0.56333038086802478</v>
      </c>
      <c r="L1806" s="2">
        <f t="shared" si="711"/>
        <v>0</v>
      </c>
      <c r="M1806" s="2">
        <f t="shared" si="712"/>
        <v>1.5943312666076181E-2</v>
      </c>
      <c r="N1806" s="1">
        <v>1900</v>
      </c>
      <c r="O1806" s="1">
        <v>2544</v>
      </c>
      <c r="R1806" s="1">
        <v>0</v>
      </c>
      <c r="U1806" s="1">
        <v>2</v>
      </c>
      <c r="V1806" s="1">
        <v>13</v>
      </c>
      <c r="W1806" s="1">
        <v>16</v>
      </c>
      <c r="X1806" s="1">
        <v>5</v>
      </c>
      <c r="Y1806" s="1">
        <v>12</v>
      </c>
      <c r="Z1806" s="1">
        <v>2</v>
      </c>
      <c r="AA1806" s="1">
        <f t="shared" si="718"/>
        <v>22</v>
      </c>
      <c r="AG1806" s="7">
        <f>IF(Q1806&gt;0,RANK(Q1806,(N1806:P1806,Q1806:AE1806)),0)</f>
        <v>0</v>
      </c>
      <c r="AH1806" s="7">
        <f>IF(R1806&gt;0,RANK(R1806,(N1806:P1806,Q1806:AE1806)),0)</f>
        <v>0</v>
      </c>
      <c r="AI1806" s="7">
        <f>IF(T1806&gt;0,RANK(T1806,(N1806:P1806,Q1806:AE1806)),0)</f>
        <v>0</v>
      </c>
      <c r="AJ1806" s="7">
        <f>IF(S1806&gt;0,RANK(S1806,(N1806:P1806,Q1806:AE1806)),0)</f>
        <v>0</v>
      </c>
      <c r="AK1806" s="2">
        <f t="shared" si="713"/>
        <v>0</v>
      </c>
      <c r="AL1806" s="2">
        <f t="shared" si="714"/>
        <v>0</v>
      </c>
      <c r="AM1806" s="2">
        <f t="shared" si="715"/>
        <v>0</v>
      </c>
      <c r="AN1806" s="2">
        <f t="shared" si="716"/>
        <v>0</v>
      </c>
      <c r="AO1806" s="2"/>
      <c r="AP1806" t="s">
        <v>2429</v>
      </c>
      <c r="AQ1806" t="s">
        <v>2081</v>
      </c>
      <c r="AR1806" s="1">
        <v>7</v>
      </c>
      <c r="AT1806" s="104">
        <v>47</v>
      </c>
      <c r="AU1806" s="102">
        <v>23</v>
      </c>
      <c r="AV1806" s="108">
        <f t="shared" si="717"/>
        <v>47023</v>
      </c>
      <c r="AX1806" s="7" t="s">
        <v>538</v>
      </c>
      <c r="AY1806"/>
      <c r="BA1806" s="100"/>
      <c r="BB1806" s="100"/>
      <c r="BC1806" s="100"/>
      <c r="BD1806" s="100"/>
      <c r="BL1806" s="1">
        <v>1</v>
      </c>
      <c r="BM1806" s="1">
        <v>1</v>
      </c>
      <c r="BO1806" s="1">
        <v>13</v>
      </c>
      <c r="BP1806" s="1">
        <v>2</v>
      </c>
      <c r="BQ1806" s="1">
        <v>4</v>
      </c>
      <c r="BS1806" s="1">
        <v>1</v>
      </c>
      <c r="BT1806" s="1">
        <v>0</v>
      </c>
      <c r="BU1806" s="1" t="s">
        <v>1439</v>
      </c>
    </row>
    <row r="1807" spans="1:73" hidden="1" outlineLevel="1">
      <c r="A1807" t="s">
        <v>1606</v>
      </c>
      <c r="B1807" t="s">
        <v>2081</v>
      </c>
      <c r="C1807" s="1">
        <f t="shared" si="707"/>
        <v>7045</v>
      </c>
      <c r="D1807" s="7">
        <f>RANK(N1807,(N1807:P1807,Q1807:AE1807))</f>
        <v>2</v>
      </c>
      <c r="E1807" s="7">
        <f>RANK(O1807,(N1807:P1807,Q1807:AE1807))</f>
        <v>1</v>
      </c>
      <c r="F1807" s="7">
        <f>IF(P1807&gt;0,RANK(P1807,(N1807:P1807,Q1807:AE1807)),0)</f>
        <v>0</v>
      </c>
      <c r="G1807" s="1">
        <f t="shared" si="708"/>
        <v>14</v>
      </c>
      <c r="H1807" s="2">
        <f t="shared" ref="H1807:H1870" si="719">G1807/C1807</f>
        <v>1.98722498225692E-3</v>
      </c>
      <c r="I1807" s="2"/>
      <c r="J1807" s="2">
        <f t="shared" si="709"/>
        <v>0.49240596167494677</v>
      </c>
      <c r="K1807" s="2">
        <f t="shared" si="710"/>
        <v>0.49439318665720366</v>
      </c>
      <c r="L1807" s="2">
        <f t="shared" si="711"/>
        <v>0</v>
      </c>
      <c r="M1807" s="2">
        <f t="shared" si="712"/>
        <v>1.3200851667849567E-2</v>
      </c>
      <c r="N1807" s="1">
        <v>3469</v>
      </c>
      <c r="O1807" s="1">
        <v>3483</v>
      </c>
      <c r="R1807" s="1">
        <v>2</v>
      </c>
      <c r="U1807" s="1">
        <v>5</v>
      </c>
      <c r="V1807" s="1">
        <v>20</v>
      </c>
      <c r="W1807" s="1">
        <v>16</v>
      </c>
      <c r="X1807" s="1">
        <v>15</v>
      </c>
      <c r="Y1807" s="1">
        <v>8</v>
      </c>
      <c r="Z1807" s="1">
        <v>9</v>
      </c>
      <c r="AA1807" s="1">
        <f t="shared" si="718"/>
        <v>18</v>
      </c>
      <c r="AG1807" s="7">
        <f>IF(Q1807&gt;0,RANK(Q1807,(N1807:P1807,Q1807:AE1807)),0)</f>
        <v>0</v>
      </c>
      <c r="AH1807" s="7">
        <f>IF(R1807&gt;0,RANK(R1807,(N1807:P1807,Q1807:AE1807)),0)</f>
        <v>10</v>
      </c>
      <c r="AI1807" s="7">
        <f>IF(T1807&gt;0,RANK(T1807,(N1807:P1807,Q1807:AE1807)),0)</f>
        <v>0</v>
      </c>
      <c r="AJ1807" s="7">
        <f>IF(S1807&gt;0,RANK(S1807,(N1807:P1807,Q1807:AE1807)),0)</f>
        <v>0</v>
      </c>
      <c r="AK1807" s="2">
        <f t="shared" si="713"/>
        <v>0</v>
      </c>
      <c r="AL1807" s="2">
        <f t="shared" si="714"/>
        <v>2.8388928317955999E-4</v>
      </c>
      <c r="AM1807" s="2">
        <f t="shared" si="715"/>
        <v>0</v>
      </c>
      <c r="AN1807" s="2">
        <f t="shared" si="716"/>
        <v>0</v>
      </c>
      <c r="AP1807" t="s">
        <v>1606</v>
      </c>
      <c r="AQ1807" t="s">
        <v>2081</v>
      </c>
      <c r="AR1807">
        <v>4</v>
      </c>
      <c r="AT1807" s="104">
        <v>47</v>
      </c>
      <c r="AU1807" s="102">
        <v>25</v>
      </c>
      <c r="AV1807" s="108">
        <f t="shared" si="717"/>
        <v>47025</v>
      </c>
      <c r="AX1807" s="7" t="s">
        <v>538</v>
      </c>
      <c r="BA1807" s="100"/>
      <c r="BB1807" s="100"/>
      <c r="BC1807" s="100"/>
      <c r="BD1807" s="100"/>
      <c r="BE1807" s="1"/>
      <c r="BF1807" s="1"/>
      <c r="BL1807">
        <v>3</v>
      </c>
      <c r="BM1807">
        <v>0</v>
      </c>
      <c r="BO1807">
        <v>4</v>
      </c>
      <c r="BP1807">
        <v>4</v>
      </c>
      <c r="BQ1807">
        <v>0</v>
      </c>
      <c r="BS1807">
        <v>7</v>
      </c>
      <c r="BT1807">
        <v>0</v>
      </c>
      <c r="BU1807" t="s">
        <v>1439</v>
      </c>
    </row>
    <row r="1808" spans="1:73" hidden="1" outlineLevel="1">
      <c r="A1808" t="s">
        <v>169</v>
      </c>
      <c r="B1808" t="s">
        <v>2081</v>
      </c>
      <c r="C1808" s="1">
        <f t="shared" si="707"/>
        <v>2407</v>
      </c>
      <c r="D1808" s="7">
        <f>RANK(N1808,(N1808:P1808,Q1808:AE1808))</f>
        <v>1</v>
      </c>
      <c r="E1808" s="7">
        <f>RANK(O1808,(N1808:P1808,Q1808:AE1808))</f>
        <v>2</v>
      </c>
      <c r="F1808" s="7">
        <f>IF(P1808&gt;0,RANK(P1808,(N1808:P1808,Q1808:AE1808)),0)</f>
        <v>0</v>
      </c>
      <c r="G1808" s="1">
        <f t="shared" si="708"/>
        <v>504</v>
      </c>
      <c r="H1808" s="2">
        <f t="shared" si="719"/>
        <v>0.20938928126298298</v>
      </c>
      <c r="I1808" s="2"/>
      <c r="J1808" s="2">
        <f t="shared" si="709"/>
        <v>0.59659326963024517</v>
      </c>
      <c r="K1808" s="2">
        <f t="shared" si="710"/>
        <v>0.38720398836726216</v>
      </c>
      <c r="L1808" s="2">
        <f t="shared" si="711"/>
        <v>0</v>
      </c>
      <c r="M1808" s="2">
        <f t="shared" si="712"/>
        <v>1.6202742002492665E-2</v>
      </c>
      <c r="N1808" s="1">
        <v>1436</v>
      </c>
      <c r="O1808" s="1">
        <v>932</v>
      </c>
      <c r="R1808" s="1">
        <v>0</v>
      </c>
      <c r="U1808" s="1">
        <v>2</v>
      </c>
      <c r="V1808" s="1">
        <v>11</v>
      </c>
      <c r="W1808" s="1">
        <v>12</v>
      </c>
      <c r="X1808" s="1">
        <v>4</v>
      </c>
      <c r="Y1808" s="1">
        <v>0</v>
      </c>
      <c r="Z1808" s="1">
        <v>1</v>
      </c>
      <c r="AA1808" s="1">
        <f t="shared" si="718"/>
        <v>9</v>
      </c>
      <c r="AG1808" s="7">
        <f>IF(Q1808&gt;0,RANK(Q1808,(N1808:P1808,Q1808:AE1808)),0)</f>
        <v>0</v>
      </c>
      <c r="AH1808" s="7">
        <f>IF(R1808&gt;0,RANK(R1808,(N1808:P1808,Q1808:AE1808)),0)</f>
        <v>0</v>
      </c>
      <c r="AI1808" s="7">
        <f>IF(T1808&gt;0,RANK(T1808,(N1808:P1808,Q1808:AE1808)),0)</f>
        <v>0</v>
      </c>
      <c r="AJ1808" s="7">
        <f>IF(S1808&gt;0,RANK(S1808,(N1808:P1808,Q1808:AE1808)),0)</f>
        <v>0</v>
      </c>
      <c r="AK1808" s="2">
        <f t="shared" si="713"/>
        <v>0</v>
      </c>
      <c r="AL1808" s="2">
        <f t="shared" si="714"/>
        <v>0</v>
      </c>
      <c r="AM1808" s="2">
        <f t="shared" si="715"/>
        <v>0</v>
      </c>
      <c r="AN1808" s="2">
        <f t="shared" si="716"/>
        <v>0</v>
      </c>
      <c r="AP1808" t="s">
        <v>169</v>
      </c>
      <c r="AQ1808" t="s">
        <v>2081</v>
      </c>
      <c r="AR1808">
        <v>6</v>
      </c>
      <c r="AT1808" s="104">
        <v>47</v>
      </c>
      <c r="AU1808" s="102">
        <v>27</v>
      </c>
      <c r="AV1808" s="108">
        <f t="shared" si="717"/>
        <v>47027</v>
      </c>
      <c r="AX1808" s="7" t="s">
        <v>538</v>
      </c>
      <c r="BA1808" s="100"/>
      <c r="BB1808" s="100"/>
      <c r="BC1808" s="100"/>
      <c r="BD1808" s="100"/>
      <c r="BE1808" s="1"/>
      <c r="BL1808">
        <v>1</v>
      </c>
      <c r="BM1808">
        <v>0</v>
      </c>
      <c r="BO1808">
        <v>3</v>
      </c>
      <c r="BP1808">
        <v>2</v>
      </c>
      <c r="BQ1808">
        <v>2</v>
      </c>
      <c r="BS1808">
        <v>1</v>
      </c>
      <c r="BT1808">
        <v>0</v>
      </c>
      <c r="BU1808" t="s">
        <v>1439</v>
      </c>
    </row>
    <row r="1809" spans="1:73" hidden="1" outlineLevel="1">
      <c r="A1809" t="s">
        <v>1955</v>
      </c>
      <c r="B1809" t="s">
        <v>2081</v>
      </c>
      <c r="C1809" s="1">
        <f t="shared" si="707"/>
        <v>8524</v>
      </c>
      <c r="D1809" s="7">
        <f>RANK(N1809,(N1809:P1809,Q1809:AE1809))</f>
        <v>1</v>
      </c>
      <c r="E1809" s="7">
        <f>RANK(O1809,(N1809:P1809,Q1809:AE1809))</f>
        <v>2</v>
      </c>
      <c r="F1809" s="7">
        <f>IF(P1809&gt;0,RANK(P1809,(N1809:P1809,Q1809:AE1809)),0)</f>
        <v>0</v>
      </c>
      <c r="G1809" s="1">
        <f t="shared" si="708"/>
        <v>105</v>
      </c>
      <c r="H1809" s="2">
        <f t="shared" si="719"/>
        <v>1.2318160488033787E-2</v>
      </c>
      <c r="I1809" s="2"/>
      <c r="J1809" s="2">
        <f t="shared" si="709"/>
        <v>0.49495541999061471</v>
      </c>
      <c r="K1809" s="2">
        <f t="shared" si="710"/>
        <v>0.48263725950258096</v>
      </c>
      <c r="L1809" s="2">
        <f t="shared" si="711"/>
        <v>0</v>
      </c>
      <c r="M1809" s="2">
        <f t="shared" si="712"/>
        <v>2.2407320506804274E-2</v>
      </c>
      <c r="N1809" s="1">
        <v>4219</v>
      </c>
      <c r="O1809" s="1">
        <v>4114</v>
      </c>
      <c r="R1809" s="1">
        <v>16</v>
      </c>
      <c r="U1809" s="1">
        <v>29</v>
      </c>
      <c r="V1809" s="1">
        <v>27</v>
      </c>
      <c r="W1809" s="1">
        <v>44</v>
      </c>
      <c r="X1809" s="1">
        <v>21</v>
      </c>
      <c r="Y1809" s="1">
        <v>14</v>
      </c>
      <c r="Z1809" s="1">
        <v>5</v>
      </c>
      <c r="AA1809" s="1">
        <f t="shared" si="718"/>
        <v>35</v>
      </c>
      <c r="AG1809" s="7">
        <f>IF(Q1809&gt;0,RANK(Q1809,(N1809:P1809,Q1809:AE1809)),0)</f>
        <v>0</v>
      </c>
      <c r="AH1809" s="7">
        <f>IF(R1809&gt;0,RANK(R1809,(N1809:P1809,Q1809:AE1809)),0)</f>
        <v>8</v>
      </c>
      <c r="AI1809" s="7">
        <f>IF(T1809&gt;0,RANK(T1809,(N1809:P1809,Q1809:AE1809)),0)</f>
        <v>0</v>
      </c>
      <c r="AJ1809" s="7">
        <f>IF(S1809&gt;0,RANK(S1809,(N1809:P1809,Q1809:AE1809)),0)</f>
        <v>0</v>
      </c>
      <c r="AK1809" s="2">
        <f t="shared" si="713"/>
        <v>0</v>
      </c>
      <c r="AL1809" s="2">
        <f t="shared" si="714"/>
        <v>1.8770530267480056E-3</v>
      </c>
      <c r="AM1809" s="2">
        <f t="shared" si="715"/>
        <v>0</v>
      </c>
      <c r="AN1809" s="2">
        <f t="shared" si="716"/>
        <v>0</v>
      </c>
      <c r="AP1809" t="s">
        <v>1955</v>
      </c>
      <c r="AQ1809" t="s">
        <v>2081</v>
      </c>
      <c r="AR1809">
        <v>1</v>
      </c>
      <c r="AT1809" s="104">
        <v>47</v>
      </c>
      <c r="AU1809" s="102">
        <v>29</v>
      </c>
      <c r="AV1809" s="108">
        <f t="shared" si="717"/>
        <v>47029</v>
      </c>
      <c r="AX1809" s="7" t="s">
        <v>538</v>
      </c>
      <c r="BA1809" s="100"/>
      <c r="BB1809" s="100"/>
      <c r="BC1809" s="100"/>
      <c r="BD1809" s="100"/>
      <c r="BE1809" s="1"/>
      <c r="BF1809" s="1"/>
      <c r="BL1809">
        <v>6</v>
      </c>
      <c r="BM1809">
        <v>3</v>
      </c>
      <c r="BO1809">
        <v>7</v>
      </c>
      <c r="BP1809">
        <v>1</v>
      </c>
      <c r="BQ1809">
        <v>6</v>
      </c>
      <c r="BS1809">
        <v>11</v>
      </c>
      <c r="BT1809">
        <v>1</v>
      </c>
      <c r="BU1809" t="s">
        <v>1439</v>
      </c>
    </row>
    <row r="1810" spans="1:73" hidden="1" outlineLevel="1">
      <c r="A1810" t="s">
        <v>762</v>
      </c>
      <c r="B1810" t="s">
        <v>2081</v>
      </c>
      <c r="C1810" s="1">
        <f t="shared" si="707"/>
        <v>15061</v>
      </c>
      <c r="D1810" s="7">
        <f>RANK(N1810,(N1810:P1810,Q1810:AE1810))</f>
        <v>1</v>
      </c>
      <c r="E1810" s="7">
        <f>RANK(O1810,(N1810:P1810,Q1810:AE1810))</f>
        <v>2</v>
      </c>
      <c r="F1810" s="7">
        <f>IF(P1810&gt;0,RANK(P1810,(N1810:P1810,Q1810:AE1810)),0)</f>
        <v>0</v>
      </c>
      <c r="G1810" s="1">
        <f t="shared" si="708"/>
        <v>327</v>
      </c>
      <c r="H1810" s="2">
        <f t="shared" si="719"/>
        <v>2.1711705730031207E-2</v>
      </c>
      <c r="I1810" s="2"/>
      <c r="J1810" s="2">
        <f t="shared" si="709"/>
        <v>0.50547772392271428</v>
      </c>
      <c r="K1810" s="2">
        <f t="shared" si="710"/>
        <v>0.48376601819268311</v>
      </c>
      <c r="L1810" s="2">
        <f t="shared" si="711"/>
        <v>0</v>
      </c>
      <c r="M1810" s="2">
        <f t="shared" si="712"/>
        <v>1.0756257884602605E-2</v>
      </c>
      <c r="N1810" s="1">
        <v>7613</v>
      </c>
      <c r="O1810" s="1">
        <v>7286</v>
      </c>
      <c r="R1810" s="1">
        <v>11</v>
      </c>
      <c r="U1810" s="1">
        <v>27</v>
      </c>
      <c r="V1810" s="1">
        <v>45</v>
      </c>
      <c r="W1810" s="1">
        <v>31</v>
      </c>
      <c r="X1810" s="1">
        <v>12</v>
      </c>
      <c r="Y1810" s="1">
        <v>4</v>
      </c>
      <c r="Z1810" s="1">
        <v>3</v>
      </c>
      <c r="AA1810" s="1">
        <f t="shared" si="718"/>
        <v>29</v>
      </c>
      <c r="AG1810" s="7">
        <f>IF(Q1810&gt;0,RANK(Q1810,(N1810:P1810,Q1810:AE1810)),0)</f>
        <v>0</v>
      </c>
      <c r="AH1810" s="7">
        <f>IF(R1810&gt;0,RANK(R1810,(N1810:P1810,Q1810:AE1810)),0)</f>
        <v>8</v>
      </c>
      <c r="AI1810" s="7">
        <f>IF(T1810&gt;0,RANK(T1810,(N1810:P1810,Q1810:AE1810)),0)</f>
        <v>0</v>
      </c>
      <c r="AJ1810" s="7">
        <f>IF(S1810&gt;0,RANK(S1810,(N1810:P1810,Q1810:AE1810)),0)</f>
        <v>0</v>
      </c>
      <c r="AK1810" s="2">
        <f t="shared" si="713"/>
        <v>0</v>
      </c>
      <c r="AL1810" s="2">
        <f t="shared" si="714"/>
        <v>7.3036318969523938E-4</v>
      </c>
      <c r="AM1810" s="2">
        <f t="shared" si="715"/>
        <v>0</v>
      </c>
      <c r="AN1810" s="2">
        <f t="shared" si="716"/>
        <v>0</v>
      </c>
      <c r="AP1810" t="s">
        <v>762</v>
      </c>
      <c r="AQ1810" t="s">
        <v>2081</v>
      </c>
      <c r="AR1810">
        <v>4</v>
      </c>
      <c r="AT1810" s="104">
        <v>47</v>
      </c>
      <c r="AU1810" s="102">
        <v>31</v>
      </c>
      <c r="AV1810" s="108">
        <f t="shared" si="717"/>
        <v>47031</v>
      </c>
      <c r="AX1810" s="7" t="s">
        <v>538</v>
      </c>
      <c r="BA1810" s="100"/>
      <c r="BB1810" s="100"/>
      <c r="BC1810" s="100"/>
      <c r="BD1810" s="100"/>
      <c r="BE1810" s="1"/>
      <c r="BF1810" s="1"/>
      <c r="BL1810">
        <v>1</v>
      </c>
      <c r="BM1810">
        <v>1</v>
      </c>
      <c r="BO1810">
        <v>11</v>
      </c>
      <c r="BP1810">
        <v>5</v>
      </c>
      <c r="BQ1810">
        <v>1</v>
      </c>
      <c r="BS1810">
        <v>10</v>
      </c>
      <c r="BT1810">
        <v>0</v>
      </c>
      <c r="BU1810" t="s">
        <v>1439</v>
      </c>
    </row>
    <row r="1811" spans="1:73" hidden="1" outlineLevel="1">
      <c r="A1811" t="s">
        <v>2141</v>
      </c>
      <c r="B1811" t="s">
        <v>2081</v>
      </c>
      <c r="C1811" s="1">
        <f t="shared" si="707"/>
        <v>4304</v>
      </c>
      <c r="D1811" s="7">
        <f>RANK(N1811,(N1811:P1811,Q1811:AE1811))</f>
        <v>1</v>
      </c>
      <c r="E1811" s="7">
        <f>RANK(O1811,(N1811:P1811,Q1811:AE1811))</f>
        <v>2</v>
      </c>
      <c r="F1811" s="7">
        <f>IF(P1811&gt;0,RANK(P1811,(N1811:P1811,Q1811:AE1811)),0)</f>
        <v>0</v>
      </c>
      <c r="G1811" s="1">
        <f t="shared" si="708"/>
        <v>314</v>
      </c>
      <c r="H1811" s="2">
        <f t="shared" si="719"/>
        <v>7.295539033457249E-2</v>
      </c>
      <c r="I1811" s="2"/>
      <c r="J1811" s="2">
        <f t="shared" si="709"/>
        <v>0.52625464684014867</v>
      </c>
      <c r="K1811" s="2">
        <f t="shared" si="710"/>
        <v>0.45329925650557623</v>
      </c>
      <c r="L1811" s="2">
        <f t="shared" si="711"/>
        <v>0</v>
      </c>
      <c r="M1811" s="2">
        <f t="shared" si="712"/>
        <v>2.0446096654275103E-2</v>
      </c>
      <c r="N1811" s="1">
        <v>2265</v>
      </c>
      <c r="O1811" s="1">
        <v>1951</v>
      </c>
      <c r="R1811" s="1">
        <v>2</v>
      </c>
      <c r="U1811" s="1">
        <v>3</v>
      </c>
      <c r="V1811" s="1">
        <v>20</v>
      </c>
      <c r="W1811" s="1">
        <v>16</v>
      </c>
      <c r="X1811" s="1">
        <v>17</v>
      </c>
      <c r="Y1811" s="1">
        <v>10</v>
      </c>
      <c r="Z1811" s="1">
        <v>8</v>
      </c>
      <c r="AA1811" s="1">
        <f t="shared" si="718"/>
        <v>12</v>
      </c>
      <c r="AG1811" s="7">
        <f>IF(Q1811&gt;0,RANK(Q1811,(N1811:P1811,Q1811:AE1811)),0)</f>
        <v>0</v>
      </c>
      <c r="AH1811" s="7">
        <f>IF(R1811&gt;0,RANK(R1811,(N1811:P1811,Q1811:AE1811)),0)</f>
        <v>10</v>
      </c>
      <c r="AI1811" s="7">
        <f>IF(T1811&gt;0,RANK(T1811,(N1811:P1811,Q1811:AE1811)),0)</f>
        <v>0</v>
      </c>
      <c r="AJ1811" s="7">
        <f>IF(S1811&gt;0,RANK(S1811,(N1811:P1811,Q1811:AE1811)),0)</f>
        <v>0</v>
      </c>
      <c r="AK1811" s="2">
        <f t="shared" si="713"/>
        <v>0</v>
      </c>
      <c r="AL1811" s="2">
        <f t="shared" si="714"/>
        <v>4.6468401486988845E-4</v>
      </c>
      <c r="AM1811" s="2">
        <f t="shared" si="715"/>
        <v>0</v>
      </c>
      <c r="AN1811" s="2">
        <f t="shared" si="716"/>
        <v>0</v>
      </c>
      <c r="AP1811" t="s">
        <v>2141</v>
      </c>
      <c r="AQ1811" t="s">
        <v>2081</v>
      </c>
      <c r="AR1811">
        <v>8</v>
      </c>
      <c r="AT1811" s="104">
        <v>47</v>
      </c>
      <c r="AU1811" s="102">
        <v>33</v>
      </c>
      <c r="AV1811" s="108">
        <f t="shared" si="717"/>
        <v>47033</v>
      </c>
      <c r="AX1811" s="7" t="s">
        <v>538</v>
      </c>
      <c r="BA1811" s="100"/>
      <c r="BB1811" s="100"/>
      <c r="BC1811" s="100"/>
      <c r="BD1811" s="100"/>
      <c r="BE1811" s="1"/>
      <c r="BF1811" s="1"/>
      <c r="BL1811">
        <v>2</v>
      </c>
      <c r="BM1811">
        <v>1</v>
      </c>
      <c r="BO1811">
        <v>4</v>
      </c>
      <c r="BP1811">
        <v>2</v>
      </c>
      <c r="BQ1811">
        <v>2</v>
      </c>
      <c r="BS1811">
        <v>1</v>
      </c>
      <c r="BT1811">
        <v>0</v>
      </c>
      <c r="BU1811" t="s">
        <v>1439</v>
      </c>
    </row>
    <row r="1812" spans="1:73" hidden="1" outlineLevel="1">
      <c r="A1812" t="s">
        <v>1492</v>
      </c>
      <c r="B1812" t="s">
        <v>2081</v>
      </c>
      <c r="C1812" s="1">
        <f t="shared" si="707"/>
        <v>16911</v>
      </c>
      <c r="D1812" s="7">
        <f>RANK(N1812,(N1812:P1812,Q1812:AE1812))</f>
        <v>2</v>
      </c>
      <c r="E1812" s="7">
        <f>RANK(O1812,(N1812:P1812,Q1812:AE1812))</f>
        <v>1</v>
      </c>
      <c r="F1812" s="7">
        <f>IF(P1812&gt;0,RANK(P1812,(N1812:P1812,Q1812:AE1812)),0)</f>
        <v>0</v>
      </c>
      <c r="G1812" s="1">
        <f t="shared" si="708"/>
        <v>1798</v>
      </c>
      <c r="H1812" s="2">
        <f t="shared" si="719"/>
        <v>0.10632132931228194</v>
      </c>
      <c r="I1812" s="2"/>
      <c r="J1812" s="2">
        <f t="shared" si="709"/>
        <v>0.43977292886287034</v>
      </c>
      <c r="K1812" s="2">
        <f t="shared" si="710"/>
        <v>0.54609425817515223</v>
      </c>
      <c r="L1812" s="2">
        <f t="shared" si="711"/>
        <v>0</v>
      </c>
      <c r="M1812" s="2">
        <f t="shared" si="712"/>
        <v>1.4132812961977437E-2</v>
      </c>
      <c r="N1812" s="1">
        <v>7437</v>
      </c>
      <c r="O1812" s="1">
        <v>9235</v>
      </c>
      <c r="R1812" s="1">
        <v>11</v>
      </c>
      <c r="U1812" s="1">
        <v>34</v>
      </c>
      <c r="V1812" s="1">
        <v>46</v>
      </c>
      <c r="W1812" s="1">
        <v>33</v>
      </c>
      <c r="X1812" s="1">
        <v>40</v>
      </c>
      <c r="Y1812" s="1">
        <v>14</v>
      </c>
      <c r="Z1812" s="1">
        <v>9</v>
      </c>
      <c r="AA1812" s="1">
        <f t="shared" si="718"/>
        <v>52</v>
      </c>
      <c r="AG1812" s="7">
        <f>IF(Q1812&gt;0,RANK(Q1812,(N1812:P1812,Q1812:AE1812)),0)</f>
        <v>0</v>
      </c>
      <c r="AH1812" s="7">
        <f>IF(R1812&gt;0,RANK(R1812,(N1812:P1812,Q1812:AE1812)),0)</f>
        <v>9</v>
      </c>
      <c r="AI1812" s="7">
        <f>IF(T1812&gt;0,RANK(T1812,(N1812:P1812,Q1812:AE1812)),0)</f>
        <v>0</v>
      </c>
      <c r="AJ1812" s="7">
        <f>IF(S1812&gt;0,RANK(S1812,(N1812:P1812,Q1812:AE1812)),0)</f>
        <v>0</v>
      </c>
      <c r="AK1812" s="2">
        <f t="shared" si="713"/>
        <v>0</v>
      </c>
      <c r="AL1812" s="2">
        <f t="shared" si="714"/>
        <v>6.5046419490272602E-4</v>
      </c>
      <c r="AM1812" s="2">
        <f t="shared" si="715"/>
        <v>0</v>
      </c>
      <c r="AN1812" s="2">
        <f t="shared" si="716"/>
        <v>0</v>
      </c>
      <c r="AP1812" t="s">
        <v>1492</v>
      </c>
      <c r="AQ1812" t="s">
        <v>2081</v>
      </c>
      <c r="AR1812">
        <v>4</v>
      </c>
      <c r="AT1812" s="104">
        <v>47</v>
      </c>
      <c r="AU1812" s="102">
        <v>35</v>
      </c>
      <c r="AV1812" s="108">
        <f t="shared" si="717"/>
        <v>47035</v>
      </c>
      <c r="AX1812" s="7" t="s">
        <v>538</v>
      </c>
      <c r="BA1812" s="100"/>
      <c r="BB1812" s="100"/>
      <c r="BC1812" s="100"/>
      <c r="BD1812" s="100"/>
      <c r="BE1812" s="1"/>
      <c r="BF1812" s="1"/>
      <c r="BL1812">
        <v>10</v>
      </c>
      <c r="BM1812">
        <v>5</v>
      </c>
      <c r="BO1812">
        <v>6</v>
      </c>
      <c r="BP1812">
        <v>7</v>
      </c>
      <c r="BQ1812">
        <v>11</v>
      </c>
      <c r="BS1812">
        <v>9</v>
      </c>
      <c r="BT1812">
        <v>4</v>
      </c>
      <c r="BU1812" t="s">
        <v>1439</v>
      </c>
    </row>
    <row r="1813" spans="1:73" hidden="1" outlineLevel="1">
      <c r="A1813" t="s">
        <v>1198</v>
      </c>
      <c r="B1813" t="s">
        <v>2081</v>
      </c>
      <c r="C1813" s="1">
        <f t="shared" si="707"/>
        <v>165897</v>
      </c>
      <c r="D1813" s="7">
        <f>RANK(N1813,(N1813:P1813,Q1813:AE1813))</f>
        <v>1</v>
      </c>
      <c r="E1813" s="7">
        <f>RANK(O1813,(N1813:P1813,Q1813:AE1813))</f>
        <v>2</v>
      </c>
      <c r="F1813" s="7">
        <f>IF(P1813&gt;0,RANK(P1813,(N1813:P1813,Q1813:AE1813)),0)</f>
        <v>0</v>
      </c>
      <c r="G1813" s="1">
        <f t="shared" si="708"/>
        <v>33872</v>
      </c>
      <c r="H1813" s="2">
        <f t="shared" si="719"/>
        <v>0.20417487959396494</v>
      </c>
      <c r="I1813" s="2"/>
      <c r="J1813" s="2">
        <f t="shared" si="709"/>
        <v>0.58498948142522167</v>
      </c>
      <c r="K1813" s="2">
        <f t="shared" si="710"/>
        <v>0.38081460183125676</v>
      </c>
      <c r="L1813" s="2">
        <f t="shared" si="711"/>
        <v>0</v>
      </c>
      <c r="M1813" s="2">
        <f t="shared" si="712"/>
        <v>3.4195916743521571E-2</v>
      </c>
      <c r="N1813" s="1">
        <v>97048</v>
      </c>
      <c r="O1813" s="1">
        <v>63176</v>
      </c>
      <c r="R1813" s="1">
        <v>127</v>
      </c>
      <c r="U1813" s="1">
        <v>3950</v>
      </c>
      <c r="V1813" s="1">
        <v>348</v>
      </c>
      <c r="W1813" s="1">
        <v>625</v>
      </c>
      <c r="X1813" s="1">
        <v>145</v>
      </c>
      <c r="Y1813" s="1">
        <v>71</v>
      </c>
      <c r="Z1813" s="1">
        <v>80</v>
      </c>
      <c r="AA1813" s="1">
        <f t="shared" si="718"/>
        <v>327</v>
      </c>
      <c r="AG1813" s="7">
        <f>IF(Q1813&gt;0,RANK(Q1813,(N1813:P1813,Q1813:AE1813)),0)</f>
        <v>0</v>
      </c>
      <c r="AH1813" s="7">
        <f>IF(R1813&gt;0,RANK(R1813,(N1813:P1813,Q1813:AE1813)),0)</f>
        <v>8</v>
      </c>
      <c r="AI1813" s="7">
        <f>IF(T1813&gt;0,RANK(T1813,(N1813:P1813,Q1813:AE1813)),0)</f>
        <v>0</v>
      </c>
      <c r="AJ1813" s="7">
        <f>IF(S1813&gt;0,RANK(S1813,(N1813:P1813,Q1813:AE1813)),0)</f>
        <v>0</v>
      </c>
      <c r="AK1813" s="2">
        <f t="shared" si="713"/>
        <v>0</v>
      </c>
      <c r="AL1813" s="2">
        <f t="shared" si="714"/>
        <v>7.6553524174638476E-4</v>
      </c>
      <c r="AM1813" s="2">
        <f t="shared" si="715"/>
        <v>0</v>
      </c>
      <c r="AN1813" s="2">
        <f t="shared" si="716"/>
        <v>0</v>
      </c>
      <c r="AP1813" t="s">
        <v>1198</v>
      </c>
      <c r="AQ1813" t="s">
        <v>2081</v>
      </c>
      <c r="AT1813" s="104">
        <v>47</v>
      </c>
      <c r="AU1813" s="102">
        <v>37</v>
      </c>
      <c r="AV1813" s="108">
        <f t="shared" si="717"/>
        <v>47037</v>
      </c>
      <c r="AX1813" s="7" t="s">
        <v>538</v>
      </c>
      <c r="BA1813" s="100"/>
      <c r="BB1813" s="100"/>
      <c r="BC1813" s="100"/>
      <c r="BD1813" s="100"/>
      <c r="BE1813" s="1"/>
      <c r="BF1813" s="1"/>
      <c r="BL1813">
        <v>68</v>
      </c>
      <c r="BM1813">
        <v>20</v>
      </c>
      <c r="BN1813" s="1"/>
      <c r="BO1813">
        <v>74</v>
      </c>
      <c r="BP1813">
        <v>60</v>
      </c>
      <c r="BQ1813">
        <v>43</v>
      </c>
      <c r="BS1813">
        <v>62</v>
      </c>
      <c r="BT1813">
        <v>0</v>
      </c>
      <c r="BU1813" t="s">
        <v>1439</v>
      </c>
    </row>
    <row r="1814" spans="1:73" hidden="1" outlineLevel="1">
      <c r="A1814" t="s">
        <v>2270</v>
      </c>
      <c r="B1814" t="s">
        <v>2081</v>
      </c>
      <c r="C1814" s="1">
        <f t="shared" si="707"/>
        <v>4194</v>
      </c>
      <c r="D1814" s="7">
        <f>RANK(N1814,(N1814:P1814,Q1814:AE1814))</f>
        <v>1</v>
      </c>
      <c r="E1814" s="7">
        <f>RANK(O1814,(N1814:P1814,Q1814:AE1814))</f>
        <v>2</v>
      </c>
      <c r="F1814" s="7">
        <f>IF(P1814&gt;0,RANK(P1814,(N1814:P1814,Q1814:AE1814)),0)</f>
        <v>0</v>
      </c>
      <c r="G1814" s="1">
        <f t="shared" si="708"/>
        <v>637</v>
      </c>
      <c r="H1814" s="2">
        <f t="shared" si="719"/>
        <v>0.15188364329995233</v>
      </c>
      <c r="I1814" s="2"/>
      <c r="J1814" s="2">
        <f t="shared" si="709"/>
        <v>0.56628516928946115</v>
      </c>
      <c r="K1814" s="2">
        <f t="shared" si="710"/>
        <v>0.4144015259895088</v>
      </c>
      <c r="L1814" s="2">
        <f t="shared" si="711"/>
        <v>0</v>
      </c>
      <c r="M1814" s="2">
        <f t="shared" si="712"/>
        <v>1.9313304721030045E-2</v>
      </c>
      <c r="N1814" s="1">
        <v>2375</v>
      </c>
      <c r="O1814" s="1">
        <v>1738</v>
      </c>
      <c r="R1814" s="1">
        <v>2</v>
      </c>
      <c r="U1814" s="1">
        <v>10</v>
      </c>
      <c r="V1814" s="1">
        <v>23</v>
      </c>
      <c r="W1814" s="1">
        <v>12</v>
      </c>
      <c r="X1814" s="1">
        <v>12</v>
      </c>
      <c r="Y1814" s="1">
        <v>3</v>
      </c>
      <c r="Z1814" s="1">
        <v>3</v>
      </c>
      <c r="AA1814" s="1">
        <f t="shared" si="718"/>
        <v>16</v>
      </c>
      <c r="AG1814" s="7">
        <f>IF(Q1814&gt;0,RANK(Q1814,(N1814:P1814,Q1814:AE1814)),0)</f>
        <v>0</v>
      </c>
      <c r="AH1814" s="7">
        <f>IF(R1814&gt;0,RANK(R1814,(N1814:P1814,Q1814:AE1814)),0)</f>
        <v>10</v>
      </c>
      <c r="AI1814" s="7">
        <f>IF(T1814&gt;0,RANK(T1814,(N1814:P1814,Q1814:AE1814)),0)</f>
        <v>0</v>
      </c>
      <c r="AJ1814" s="7">
        <f>IF(S1814&gt;0,RANK(S1814,(N1814:P1814,Q1814:AE1814)),0)</f>
        <v>0</v>
      </c>
      <c r="AK1814" s="2">
        <f t="shared" si="713"/>
        <v>0</v>
      </c>
      <c r="AL1814" s="2">
        <f t="shared" si="714"/>
        <v>4.7687172150691462E-4</v>
      </c>
      <c r="AM1814" s="2">
        <f t="shared" si="715"/>
        <v>0</v>
      </c>
      <c r="AN1814" s="2">
        <f t="shared" si="716"/>
        <v>0</v>
      </c>
      <c r="AP1814" t="s">
        <v>2270</v>
      </c>
      <c r="AQ1814" t="s">
        <v>2081</v>
      </c>
      <c r="AR1814">
        <v>7</v>
      </c>
      <c r="AT1814" s="104">
        <v>47</v>
      </c>
      <c r="AU1814" s="102">
        <v>39</v>
      </c>
      <c r="AV1814" s="108">
        <f t="shared" si="717"/>
        <v>47039</v>
      </c>
      <c r="AX1814" s="7" t="s">
        <v>538</v>
      </c>
      <c r="BA1814" s="100"/>
      <c r="BB1814" s="100"/>
      <c r="BC1814" s="100"/>
      <c r="BD1814" s="100"/>
      <c r="BE1814" s="1"/>
      <c r="BF1814" s="1"/>
      <c r="BL1814">
        <v>4</v>
      </c>
      <c r="BM1814">
        <v>1</v>
      </c>
      <c r="BO1814">
        <v>1</v>
      </c>
      <c r="BP1814">
        <v>4</v>
      </c>
      <c r="BQ1814">
        <v>4</v>
      </c>
      <c r="BS1814">
        <v>0</v>
      </c>
      <c r="BT1814">
        <v>2</v>
      </c>
      <c r="BU1814" t="s">
        <v>1439</v>
      </c>
    </row>
    <row r="1815" spans="1:73" hidden="1" outlineLevel="1">
      <c r="A1815" t="s">
        <v>1891</v>
      </c>
      <c r="B1815" t="s">
        <v>2081</v>
      </c>
      <c r="C1815" s="1">
        <f t="shared" si="707"/>
        <v>5017</v>
      </c>
      <c r="D1815" s="7">
        <f>RANK(N1815,(N1815:P1815,Q1815:AE1815))</f>
        <v>1</v>
      </c>
      <c r="E1815" s="7">
        <f>RANK(O1815,(N1815:P1815,Q1815:AE1815))</f>
        <v>2</v>
      </c>
      <c r="F1815" s="7">
        <f>IF(P1815&gt;0,RANK(P1815,(N1815:P1815,Q1815:AE1815)),0)</f>
        <v>0</v>
      </c>
      <c r="G1815" s="1">
        <f t="shared" si="708"/>
        <v>904</v>
      </c>
      <c r="H1815" s="2">
        <f t="shared" si="719"/>
        <v>0.18018736296591589</v>
      </c>
      <c r="I1815" s="2"/>
      <c r="J1815" s="2">
        <f t="shared" si="709"/>
        <v>0.58381502890173409</v>
      </c>
      <c r="K1815" s="2">
        <f t="shared" si="710"/>
        <v>0.40362766593581823</v>
      </c>
      <c r="L1815" s="2">
        <f t="shared" si="711"/>
        <v>0</v>
      </c>
      <c r="M1815" s="2">
        <f t="shared" si="712"/>
        <v>1.2557305162447685E-2</v>
      </c>
      <c r="N1815" s="1">
        <v>2929</v>
      </c>
      <c r="O1815" s="1">
        <v>2025</v>
      </c>
      <c r="R1815" s="1">
        <v>0</v>
      </c>
      <c r="U1815" s="1">
        <v>13</v>
      </c>
      <c r="V1815" s="1">
        <v>11</v>
      </c>
      <c r="W1815" s="1">
        <v>13</v>
      </c>
      <c r="X1815" s="1">
        <v>8</v>
      </c>
      <c r="Y1815" s="1">
        <v>3</v>
      </c>
      <c r="Z1815" s="1">
        <v>2</v>
      </c>
      <c r="AA1815" s="1">
        <f t="shared" si="718"/>
        <v>13</v>
      </c>
      <c r="AG1815" s="7">
        <f>IF(Q1815&gt;0,RANK(Q1815,(N1815:P1815,Q1815:AE1815)),0)</f>
        <v>0</v>
      </c>
      <c r="AH1815" s="7">
        <f>IF(R1815&gt;0,RANK(R1815,(N1815:P1815,Q1815:AE1815)),0)</f>
        <v>0</v>
      </c>
      <c r="AI1815" s="7">
        <f>IF(T1815&gt;0,RANK(T1815,(N1815:P1815,Q1815:AE1815)),0)</f>
        <v>0</v>
      </c>
      <c r="AJ1815" s="7">
        <f>IF(S1815&gt;0,RANK(S1815,(N1815:P1815,Q1815:AE1815)),0)</f>
        <v>0</v>
      </c>
      <c r="AK1815" s="2">
        <f t="shared" si="713"/>
        <v>0</v>
      </c>
      <c r="AL1815" s="2">
        <f t="shared" si="714"/>
        <v>0</v>
      </c>
      <c r="AM1815" s="2">
        <f t="shared" si="715"/>
        <v>0</v>
      </c>
      <c r="AN1815" s="2">
        <f t="shared" si="716"/>
        <v>0</v>
      </c>
      <c r="AP1815" t="s">
        <v>1891</v>
      </c>
      <c r="AQ1815" t="s">
        <v>2081</v>
      </c>
      <c r="AR1815">
        <v>6</v>
      </c>
      <c r="AT1815" s="104">
        <v>47</v>
      </c>
      <c r="AU1815" s="102">
        <v>41</v>
      </c>
      <c r="AV1815" s="108">
        <f t="shared" si="717"/>
        <v>47041</v>
      </c>
      <c r="AX1815" s="7" t="s">
        <v>538</v>
      </c>
      <c r="BA1815" s="100"/>
      <c r="BB1815" s="100"/>
      <c r="BC1815" s="100"/>
      <c r="BD1815" s="100"/>
      <c r="BE1815" s="1"/>
      <c r="BF1815" s="1"/>
      <c r="BL1815">
        <v>1</v>
      </c>
      <c r="BM1815">
        <v>1</v>
      </c>
      <c r="BO1815">
        <v>2</v>
      </c>
      <c r="BP1815">
        <v>2</v>
      </c>
      <c r="BQ1815">
        <v>2</v>
      </c>
      <c r="BS1815">
        <v>1</v>
      </c>
      <c r="BT1815">
        <v>4</v>
      </c>
      <c r="BU1815" t="s">
        <v>1439</v>
      </c>
    </row>
    <row r="1816" spans="1:73" hidden="1" outlineLevel="1">
      <c r="A1816" t="s">
        <v>2404</v>
      </c>
      <c r="B1816" t="s">
        <v>2081</v>
      </c>
      <c r="C1816" s="1">
        <f t="shared" si="707"/>
        <v>13700</v>
      </c>
      <c r="D1816" s="7">
        <f>RANK(N1816,(N1816:P1816,Q1816:AE1816))</f>
        <v>1</v>
      </c>
      <c r="E1816" s="7">
        <f>RANK(O1816,(N1816:P1816,Q1816:AE1816))</f>
        <v>2</v>
      </c>
      <c r="F1816" s="7">
        <f>IF(P1816&gt;0,RANK(P1816,(N1816:P1816,Q1816:AE1816)),0)</f>
        <v>0</v>
      </c>
      <c r="G1816" s="1">
        <f t="shared" si="708"/>
        <v>2137</v>
      </c>
      <c r="H1816" s="2">
        <f t="shared" si="719"/>
        <v>0.15598540145985401</v>
      </c>
      <c r="I1816" s="2"/>
      <c r="J1816" s="2">
        <f t="shared" si="709"/>
        <v>0.57007299270072997</v>
      </c>
      <c r="K1816" s="2">
        <f t="shared" si="710"/>
        <v>0.41408759124087591</v>
      </c>
      <c r="L1816" s="2">
        <f t="shared" si="711"/>
        <v>0</v>
      </c>
      <c r="M1816" s="2">
        <f t="shared" si="712"/>
        <v>1.5839416058394118E-2</v>
      </c>
      <c r="N1816" s="1">
        <v>7810</v>
      </c>
      <c r="O1816" s="1">
        <v>5673</v>
      </c>
      <c r="R1816" s="1">
        <v>14</v>
      </c>
      <c r="U1816" s="1">
        <v>53</v>
      </c>
      <c r="V1816" s="1">
        <v>60</v>
      </c>
      <c r="W1816" s="1">
        <v>37</v>
      </c>
      <c r="X1816" s="1">
        <v>19</v>
      </c>
      <c r="Y1816" s="1">
        <v>5</v>
      </c>
      <c r="Z1816" s="1">
        <v>4</v>
      </c>
      <c r="AA1816" s="1">
        <f t="shared" si="718"/>
        <v>25</v>
      </c>
      <c r="AG1816" s="7">
        <f>IF(Q1816&gt;0,RANK(Q1816,(N1816:P1816,Q1816:AE1816)),0)</f>
        <v>0</v>
      </c>
      <c r="AH1816" s="7">
        <f>IF(R1816&gt;0,RANK(R1816,(N1816:P1816,Q1816:AE1816)),0)</f>
        <v>8</v>
      </c>
      <c r="AI1816" s="7">
        <f>IF(T1816&gt;0,RANK(T1816,(N1816:P1816,Q1816:AE1816)),0)</f>
        <v>0</v>
      </c>
      <c r="AJ1816" s="7">
        <f>IF(S1816&gt;0,RANK(S1816,(N1816:P1816,Q1816:AE1816)),0)</f>
        <v>0</v>
      </c>
      <c r="AK1816" s="2">
        <f t="shared" si="713"/>
        <v>0</v>
      </c>
      <c r="AL1816" s="2">
        <f t="shared" si="714"/>
        <v>1.0218978102189782E-3</v>
      </c>
      <c r="AM1816" s="2">
        <f t="shared" si="715"/>
        <v>0</v>
      </c>
      <c r="AN1816" s="2">
        <f t="shared" si="716"/>
        <v>0</v>
      </c>
      <c r="AP1816" t="s">
        <v>2404</v>
      </c>
      <c r="AQ1816" t="s">
        <v>2081</v>
      </c>
      <c r="AR1816">
        <v>7</v>
      </c>
      <c r="AT1816" s="104">
        <v>47</v>
      </c>
      <c r="AU1816" s="102">
        <v>43</v>
      </c>
      <c r="AV1816" s="108">
        <f t="shared" si="717"/>
        <v>47043</v>
      </c>
      <c r="AX1816" s="7" t="s">
        <v>538</v>
      </c>
      <c r="BA1816" s="100"/>
      <c r="BB1816" s="100"/>
      <c r="BC1816" s="100"/>
      <c r="BD1816" s="100"/>
      <c r="BE1816" s="1"/>
      <c r="BF1816" s="1"/>
      <c r="BL1816">
        <v>5</v>
      </c>
      <c r="BM1816">
        <v>6</v>
      </c>
      <c r="BO1816">
        <v>5</v>
      </c>
      <c r="BP1816">
        <v>2</v>
      </c>
      <c r="BQ1816">
        <v>2</v>
      </c>
      <c r="BS1816">
        <v>5</v>
      </c>
      <c r="BT1816">
        <v>0</v>
      </c>
      <c r="BU1816" t="s">
        <v>1439</v>
      </c>
    </row>
    <row r="1817" spans="1:73" hidden="1" outlineLevel="1">
      <c r="A1817" t="s">
        <v>2405</v>
      </c>
      <c r="B1817" t="s">
        <v>2081</v>
      </c>
      <c r="C1817" s="1">
        <f t="shared" si="707"/>
        <v>10081</v>
      </c>
      <c r="D1817" s="7">
        <f>RANK(N1817,(N1817:P1817,Q1817:AE1817))</f>
        <v>1</v>
      </c>
      <c r="E1817" s="7">
        <f>RANK(O1817,(N1817:P1817,Q1817:AE1817))</f>
        <v>2</v>
      </c>
      <c r="F1817" s="7">
        <f>IF(P1817&gt;0,RANK(P1817,(N1817:P1817,Q1817:AE1817)),0)</f>
        <v>0</v>
      </c>
      <c r="G1817" s="1">
        <f t="shared" si="708"/>
        <v>374</v>
      </c>
      <c r="H1817" s="2">
        <f t="shared" si="719"/>
        <v>3.7099494097807759E-2</v>
      </c>
      <c r="I1817" s="2"/>
      <c r="J1817" s="2">
        <f t="shared" si="709"/>
        <v>0.50729094335879377</v>
      </c>
      <c r="K1817" s="2">
        <f t="shared" si="710"/>
        <v>0.47019144926098599</v>
      </c>
      <c r="L1817" s="2">
        <f t="shared" si="711"/>
        <v>0</v>
      </c>
      <c r="M1817" s="2">
        <f t="shared" si="712"/>
        <v>2.2517607380220239E-2</v>
      </c>
      <c r="N1817" s="1">
        <v>5114</v>
      </c>
      <c r="O1817" s="1">
        <v>4740</v>
      </c>
      <c r="R1817" s="1">
        <v>15</v>
      </c>
      <c r="U1817" s="1">
        <v>15</v>
      </c>
      <c r="V1817" s="1">
        <v>41</v>
      </c>
      <c r="W1817" s="1">
        <v>57</v>
      </c>
      <c r="X1817" s="1">
        <v>31</v>
      </c>
      <c r="Y1817" s="1">
        <v>13</v>
      </c>
      <c r="Z1817" s="1">
        <v>28</v>
      </c>
      <c r="AA1817" s="1">
        <f t="shared" si="718"/>
        <v>27</v>
      </c>
      <c r="AG1817" s="7">
        <f>IF(Q1817&gt;0,RANK(Q1817,(N1817:P1817,Q1817:AE1817)),0)</f>
        <v>0</v>
      </c>
      <c r="AH1817" s="7">
        <f>IF(R1817&gt;0,RANK(R1817,(N1817:P1817,Q1817:AE1817)),0)</f>
        <v>8</v>
      </c>
      <c r="AI1817" s="7">
        <f>IF(T1817&gt;0,RANK(T1817,(N1817:P1817,Q1817:AE1817)),0)</f>
        <v>0</v>
      </c>
      <c r="AJ1817" s="7">
        <f>IF(S1817&gt;0,RANK(S1817,(N1817:P1817,Q1817:AE1817)),0)</f>
        <v>0</v>
      </c>
      <c r="AK1817" s="2">
        <f t="shared" si="713"/>
        <v>0</v>
      </c>
      <c r="AL1817" s="2">
        <f t="shared" si="714"/>
        <v>1.4879476242436267E-3</v>
      </c>
      <c r="AM1817" s="2">
        <f t="shared" si="715"/>
        <v>0</v>
      </c>
      <c r="AN1817" s="2">
        <f t="shared" si="716"/>
        <v>0</v>
      </c>
      <c r="AP1817" t="s">
        <v>2405</v>
      </c>
      <c r="AQ1817" t="s">
        <v>2081</v>
      </c>
      <c r="AR1817">
        <v>8</v>
      </c>
      <c r="AT1817" s="104">
        <v>47</v>
      </c>
      <c r="AU1817" s="102">
        <v>45</v>
      </c>
      <c r="AV1817" s="108">
        <f t="shared" si="717"/>
        <v>47045</v>
      </c>
      <c r="AX1817" s="7" t="s">
        <v>538</v>
      </c>
      <c r="BA1817" s="100"/>
      <c r="BB1817" s="100"/>
      <c r="BC1817" s="100"/>
      <c r="BD1817" s="100"/>
      <c r="BE1817" s="1"/>
      <c r="BF1817" s="1"/>
      <c r="BL1817">
        <v>7</v>
      </c>
      <c r="BM1817">
        <v>2</v>
      </c>
      <c r="BO1817">
        <v>7</v>
      </c>
      <c r="BP1817">
        <v>4</v>
      </c>
      <c r="BQ1817">
        <v>2</v>
      </c>
      <c r="BS1817">
        <v>4</v>
      </c>
      <c r="BT1817">
        <v>1</v>
      </c>
      <c r="BU1817" t="s">
        <v>1439</v>
      </c>
    </row>
    <row r="1818" spans="1:73" hidden="1" outlineLevel="1">
      <c r="A1818" t="s">
        <v>1709</v>
      </c>
      <c r="B1818" t="s">
        <v>2081</v>
      </c>
      <c r="C1818" s="1">
        <f t="shared" si="707"/>
        <v>9270</v>
      </c>
      <c r="D1818" s="7">
        <f>RANK(N1818,(N1818:P1818,Q1818:AE1818))</f>
        <v>2</v>
      </c>
      <c r="E1818" s="7">
        <f>RANK(O1818,(N1818:P1818,Q1818:AE1818))</f>
        <v>1</v>
      </c>
      <c r="F1818" s="7">
        <f>IF(P1818&gt;0,RANK(P1818,(N1818:P1818,Q1818:AE1818)),0)</f>
        <v>0</v>
      </c>
      <c r="G1818" s="1">
        <f t="shared" si="708"/>
        <v>1508</v>
      </c>
      <c r="H1818" s="2">
        <f t="shared" si="719"/>
        <v>0.16267529665587918</v>
      </c>
      <c r="I1818" s="2"/>
      <c r="J1818" s="2">
        <f t="shared" si="709"/>
        <v>0.40970873786407769</v>
      </c>
      <c r="K1818" s="2">
        <f t="shared" si="710"/>
        <v>0.5723840345199569</v>
      </c>
      <c r="L1818" s="2">
        <f t="shared" si="711"/>
        <v>0</v>
      </c>
      <c r="M1818" s="2">
        <f t="shared" si="712"/>
        <v>1.7907227615965415E-2</v>
      </c>
      <c r="N1818" s="1">
        <v>3798</v>
      </c>
      <c r="O1818" s="1">
        <v>5306</v>
      </c>
      <c r="R1818" s="1">
        <v>13</v>
      </c>
      <c r="U1818" s="1">
        <v>19</v>
      </c>
      <c r="V1818" s="1">
        <v>35</v>
      </c>
      <c r="W1818" s="1">
        <v>32</v>
      </c>
      <c r="X1818" s="1">
        <v>17</v>
      </c>
      <c r="Y1818" s="1">
        <v>13</v>
      </c>
      <c r="Z1818" s="1">
        <v>13</v>
      </c>
      <c r="AA1818" s="1">
        <f t="shared" si="718"/>
        <v>24</v>
      </c>
      <c r="AG1818" s="7">
        <f>IF(Q1818&gt;0,RANK(Q1818,(N1818:P1818,Q1818:AE1818)),0)</f>
        <v>0</v>
      </c>
      <c r="AH1818" s="7">
        <f>IF(R1818&gt;0,RANK(R1818,(N1818:P1818,Q1818:AE1818)),0)</f>
        <v>8</v>
      </c>
      <c r="AI1818" s="7">
        <f>IF(T1818&gt;0,RANK(T1818,(N1818:P1818,Q1818:AE1818)),0)</f>
        <v>0</v>
      </c>
      <c r="AJ1818" s="7">
        <f>IF(S1818&gt;0,RANK(S1818,(N1818:P1818,Q1818:AE1818)),0)</f>
        <v>0</v>
      </c>
      <c r="AK1818" s="2">
        <f t="shared" si="713"/>
        <v>0</v>
      </c>
      <c r="AL1818" s="2">
        <f t="shared" si="714"/>
        <v>1.4023732470334412E-3</v>
      </c>
      <c r="AM1818" s="2">
        <f t="shared" si="715"/>
        <v>0</v>
      </c>
      <c r="AN1818" s="2">
        <f t="shared" si="716"/>
        <v>0</v>
      </c>
      <c r="AP1818" t="s">
        <v>1709</v>
      </c>
      <c r="AQ1818" t="s">
        <v>2081</v>
      </c>
      <c r="AR1818">
        <v>7</v>
      </c>
      <c r="AT1818" s="104">
        <v>47</v>
      </c>
      <c r="AU1818" s="102">
        <v>47</v>
      </c>
      <c r="AV1818" s="108">
        <f t="shared" si="717"/>
        <v>47047</v>
      </c>
      <c r="AX1818" s="7" t="s">
        <v>538</v>
      </c>
      <c r="BA1818" s="100"/>
      <c r="BB1818" s="100"/>
      <c r="BC1818" s="100"/>
      <c r="BD1818" s="100"/>
      <c r="BE1818" s="1"/>
      <c r="BF1818" s="1"/>
      <c r="BL1818">
        <v>3</v>
      </c>
      <c r="BM1818">
        <v>3</v>
      </c>
      <c r="BO1818">
        <v>7</v>
      </c>
      <c r="BP1818">
        <v>4</v>
      </c>
      <c r="BQ1818">
        <v>4</v>
      </c>
      <c r="BS1818">
        <v>3</v>
      </c>
      <c r="BT1818">
        <v>0</v>
      </c>
      <c r="BU1818" t="s">
        <v>1439</v>
      </c>
    </row>
    <row r="1819" spans="1:73" hidden="1" outlineLevel="1">
      <c r="A1819" t="s">
        <v>1821</v>
      </c>
      <c r="B1819" t="s">
        <v>2081</v>
      </c>
      <c r="C1819" s="1">
        <f t="shared" si="707"/>
        <v>5030</v>
      </c>
      <c r="D1819" s="7">
        <f>RANK(N1819,(N1819:P1819,Q1819:AE1819))</f>
        <v>2</v>
      </c>
      <c r="E1819" s="7">
        <f>RANK(O1819,(N1819:P1819,Q1819:AE1819))</f>
        <v>1</v>
      </c>
      <c r="F1819" s="7">
        <f>IF(P1819&gt;0,RANK(P1819,(N1819:P1819,Q1819:AE1819)),0)</f>
        <v>0</v>
      </c>
      <c r="G1819" s="1">
        <f t="shared" si="708"/>
        <v>677</v>
      </c>
      <c r="H1819" s="2">
        <f t="shared" si="719"/>
        <v>0.1345924453280318</v>
      </c>
      <c r="I1819" s="2"/>
      <c r="J1819" s="2">
        <f t="shared" si="709"/>
        <v>0.42842942345924451</v>
      </c>
      <c r="K1819" s="2">
        <f t="shared" si="710"/>
        <v>0.56302186878727634</v>
      </c>
      <c r="L1819" s="2">
        <f t="shared" si="711"/>
        <v>0</v>
      </c>
      <c r="M1819" s="2">
        <f t="shared" si="712"/>
        <v>8.5487077534791567E-3</v>
      </c>
      <c r="N1819" s="1">
        <v>2155</v>
      </c>
      <c r="O1819" s="1">
        <v>2832</v>
      </c>
      <c r="R1819" s="1">
        <v>1</v>
      </c>
      <c r="U1819" s="1">
        <v>8</v>
      </c>
      <c r="V1819" s="1">
        <v>10</v>
      </c>
      <c r="W1819" s="1">
        <v>9</v>
      </c>
      <c r="X1819" s="1">
        <v>5</v>
      </c>
      <c r="Y1819" s="1">
        <v>4</v>
      </c>
      <c r="Z1819" s="1">
        <v>1</v>
      </c>
      <c r="AA1819" s="1">
        <f t="shared" si="718"/>
        <v>5</v>
      </c>
      <c r="AG1819" s="7">
        <f>IF(Q1819&gt;0,RANK(Q1819,(N1819:P1819,Q1819:AE1819)),0)</f>
        <v>0</v>
      </c>
      <c r="AH1819" s="7">
        <f>IF(R1819&gt;0,RANK(R1819,(N1819:P1819,Q1819:AE1819)),0)</f>
        <v>9</v>
      </c>
      <c r="AI1819" s="7">
        <f>IF(T1819&gt;0,RANK(T1819,(N1819:P1819,Q1819:AE1819)),0)</f>
        <v>0</v>
      </c>
      <c r="AJ1819" s="7">
        <f>IF(S1819&gt;0,RANK(S1819,(N1819:P1819,Q1819:AE1819)),0)</f>
        <v>0</v>
      </c>
      <c r="AK1819" s="2">
        <f t="shared" si="713"/>
        <v>0</v>
      </c>
      <c r="AL1819" s="2">
        <f t="shared" si="714"/>
        <v>1.9880715705765408E-4</v>
      </c>
      <c r="AM1819" s="2">
        <f t="shared" si="715"/>
        <v>0</v>
      </c>
      <c r="AN1819" s="2">
        <f t="shared" si="716"/>
        <v>0</v>
      </c>
      <c r="AP1819" t="s">
        <v>1821</v>
      </c>
      <c r="AQ1819" t="s">
        <v>2081</v>
      </c>
      <c r="AR1819">
        <v>4</v>
      </c>
      <c r="AT1819" s="104">
        <v>47</v>
      </c>
      <c r="AU1819" s="102">
        <v>49</v>
      </c>
      <c r="AV1819" s="108">
        <f t="shared" si="717"/>
        <v>47049</v>
      </c>
      <c r="AX1819" s="7" t="s">
        <v>538</v>
      </c>
      <c r="BA1819" s="100"/>
      <c r="BB1819" s="100"/>
      <c r="BC1819" s="100"/>
      <c r="BD1819" s="100"/>
      <c r="BE1819" s="1"/>
      <c r="BF1819" s="1"/>
      <c r="BL1819">
        <v>0</v>
      </c>
      <c r="BM1819">
        <v>1</v>
      </c>
      <c r="BO1819">
        <v>1</v>
      </c>
      <c r="BP1819">
        <v>0</v>
      </c>
      <c r="BQ1819">
        <v>1</v>
      </c>
      <c r="BS1819">
        <v>1</v>
      </c>
      <c r="BT1819">
        <v>1</v>
      </c>
      <c r="BU1819" t="s">
        <v>1439</v>
      </c>
    </row>
    <row r="1820" spans="1:73" hidden="1" outlineLevel="1">
      <c r="A1820" t="s">
        <v>957</v>
      </c>
      <c r="B1820" t="s">
        <v>2081</v>
      </c>
      <c r="C1820" s="1">
        <f t="shared" si="707"/>
        <v>11835</v>
      </c>
      <c r="D1820" s="7">
        <f>RANK(N1820,(N1820:P1820,Q1820:AE1820))</f>
        <v>1</v>
      </c>
      <c r="E1820" s="7">
        <f>RANK(O1820,(N1820:P1820,Q1820:AE1820))</f>
        <v>2</v>
      </c>
      <c r="F1820" s="7">
        <f>IF(P1820&gt;0,RANK(P1820,(N1820:P1820,Q1820:AE1820)),0)</f>
        <v>0</v>
      </c>
      <c r="G1820" s="1">
        <f t="shared" si="708"/>
        <v>948</v>
      </c>
      <c r="H1820" s="2">
        <f t="shared" si="719"/>
        <v>8.0101394169835236E-2</v>
      </c>
      <c r="I1820" s="2"/>
      <c r="J1820" s="2">
        <f t="shared" si="709"/>
        <v>0.53333333333333333</v>
      </c>
      <c r="K1820" s="2">
        <f t="shared" si="710"/>
        <v>0.45323193916349808</v>
      </c>
      <c r="L1820" s="2">
        <f t="shared" si="711"/>
        <v>0</v>
      </c>
      <c r="M1820" s="2">
        <f t="shared" si="712"/>
        <v>1.3434727503168598E-2</v>
      </c>
      <c r="N1820" s="1">
        <v>6312</v>
      </c>
      <c r="O1820" s="1">
        <v>5364</v>
      </c>
      <c r="R1820" s="1">
        <v>7</v>
      </c>
      <c r="U1820" s="1">
        <v>21</v>
      </c>
      <c r="V1820" s="1">
        <v>24</v>
      </c>
      <c r="W1820" s="1">
        <v>36</v>
      </c>
      <c r="X1820" s="1">
        <v>22</v>
      </c>
      <c r="Y1820" s="1">
        <v>7</v>
      </c>
      <c r="Z1820" s="1">
        <v>5</v>
      </c>
      <c r="AA1820" s="1">
        <f t="shared" si="718"/>
        <v>37</v>
      </c>
      <c r="AG1820" s="7">
        <f>IF(Q1820&gt;0,RANK(Q1820,(N1820:P1820,Q1820:AE1820)),0)</f>
        <v>0</v>
      </c>
      <c r="AH1820" s="7">
        <f>IF(R1820&gt;0,RANK(R1820,(N1820:P1820,Q1820:AE1820)),0)</f>
        <v>8</v>
      </c>
      <c r="AI1820" s="7">
        <f>IF(T1820&gt;0,RANK(T1820,(N1820:P1820,Q1820:AE1820)),0)</f>
        <v>0</v>
      </c>
      <c r="AJ1820" s="7">
        <f>IF(S1820&gt;0,RANK(S1820,(N1820:P1820,Q1820:AE1820)),0)</f>
        <v>0</v>
      </c>
      <c r="AK1820" s="2">
        <f t="shared" si="713"/>
        <v>0</v>
      </c>
      <c r="AL1820" s="2">
        <f t="shared" si="714"/>
        <v>5.9146599070553443E-4</v>
      </c>
      <c r="AM1820" s="2">
        <f t="shared" si="715"/>
        <v>0</v>
      </c>
      <c r="AN1820" s="2">
        <f t="shared" si="716"/>
        <v>0</v>
      </c>
      <c r="AP1820" t="s">
        <v>957</v>
      </c>
      <c r="AQ1820" t="s">
        <v>2081</v>
      </c>
      <c r="AR1820">
        <v>4</v>
      </c>
      <c r="AT1820" s="104">
        <v>47</v>
      </c>
      <c r="AU1820" s="102">
        <v>51</v>
      </c>
      <c r="AV1820" s="108">
        <f t="shared" si="717"/>
        <v>47051</v>
      </c>
      <c r="AX1820" s="7" t="s">
        <v>538</v>
      </c>
      <c r="BA1820" s="100"/>
      <c r="BB1820" s="100"/>
      <c r="BC1820" s="100"/>
      <c r="BD1820" s="100"/>
      <c r="BE1820" s="1"/>
      <c r="BF1820" s="1"/>
      <c r="BL1820">
        <v>4</v>
      </c>
      <c r="BM1820">
        <v>2</v>
      </c>
      <c r="BO1820">
        <v>3</v>
      </c>
      <c r="BP1820">
        <v>6</v>
      </c>
      <c r="BQ1820">
        <v>3</v>
      </c>
      <c r="BS1820">
        <v>9</v>
      </c>
      <c r="BT1820">
        <v>10</v>
      </c>
      <c r="BU1820" t="s">
        <v>1439</v>
      </c>
    </row>
    <row r="1821" spans="1:73" hidden="1" outlineLevel="1">
      <c r="A1821" t="s">
        <v>271</v>
      </c>
      <c r="B1821" t="s">
        <v>2081</v>
      </c>
      <c r="C1821" s="1">
        <f t="shared" si="707"/>
        <v>14628</v>
      </c>
      <c r="D1821" s="7">
        <f>RANK(N1821,(N1821:P1821,Q1821:AE1821))</f>
        <v>1</v>
      </c>
      <c r="E1821" s="7">
        <f>RANK(O1821,(N1821:P1821,Q1821:AE1821))</f>
        <v>2</v>
      </c>
      <c r="F1821" s="7">
        <f>IF(P1821&gt;0,RANK(P1821,(N1821:P1821,Q1821:AE1821)),0)</f>
        <v>0</v>
      </c>
      <c r="G1821" s="1">
        <f t="shared" si="708"/>
        <v>1061</v>
      </c>
      <c r="H1821" s="2">
        <f t="shared" si="719"/>
        <v>7.2532130161334432E-2</v>
      </c>
      <c r="I1821" s="2"/>
      <c r="J1821" s="2">
        <f t="shared" si="709"/>
        <v>0.52638774952146572</v>
      </c>
      <c r="K1821" s="2">
        <f t="shared" si="710"/>
        <v>0.45385561936013125</v>
      </c>
      <c r="L1821" s="2">
        <f t="shared" si="711"/>
        <v>0</v>
      </c>
      <c r="M1821" s="2">
        <f t="shared" si="712"/>
        <v>1.9756631118403034E-2</v>
      </c>
      <c r="N1821" s="1">
        <v>7700</v>
      </c>
      <c r="O1821" s="1">
        <v>6639</v>
      </c>
      <c r="R1821" s="1">
        <v>10</v>
      </c>
      <c r="U1821" s="1">
        <v>17</v>
      </c>
      <c r="V1821" s="1">
        <v>63</v>
      </c>
      <c r="W1821" s="1">
        <v>47</v>
      </c>
      <c r="X1821" s="1">
        <v>63</v>
      </c>
      <c r="Y1821" s="1">
        <v>34</v>
      </c>
      <c r="Z1821" s="1">
        <v>14</v>
      </c>
      <c r="AA1821" s="1">
        <f t="shared" si="718"/>
        <v>41</v>
      </c>
      <c r="AG1821" s="7">
        <f>IF(Q1821&gt;0,RANK(Q1821,(N1821:P1821,Q1821:AE1821)),0)</f>
        <v>0</v>
      </c>
      <c r="AH1821" s="7">
        <f>IF(R1821&gt;0,RANK(R1821,(N1821:P1821,Q1821:AE1821)),0)</f>
        <v>10</v>
      </c>
      <c r="AI1821" s="7">
        <f>IF(T1821&gt;0,RANK(T1821,(N1821:P1821,Q1821:AE1821)),0)</f>
        <v>0</v>
      </c>
      <c r="AJ1821" s="7">
        <f>IF(S1821&gt;0,RANK(S1821,(N1821:P1821,Q1821:AE1821)),0)</f>
        <v>0</v>
      </c>
      <c r="AK1821" s="2">
        <f t="shared" si="713"/>
        <v>0</v>
      </c>
      <c r="AL1821" s="2">
        <f t="shared" si="714"/>
        <v>6.8362045392398143E-4</v>
      </c>
      <c r="AM1821" s="2">
        <f t="shared" si="715"/>
        <v>0</v>
      </c>
      <c r="AN1821" s="2">
        <f t="shared" si="716"/>
        <v>0</v>
      </c>
      <c r="AP1821" t="s">
        <v>271</v>
      </c>
      <c r="AQ1821" t="s">
        <v>2081</v>
      </c>
      <c r="AR1821">
        <v>8</v>
      </c>
      <c r="AT1821" s="104">
        <v>47</v>
      </c>
      <c r="AU1821" s="102">
        <v>53</v>
      </c>
      <c r="AV1821" s="108">
        <f t="shared" si="717"/>
        <v>47053</v>
      </c>
      <c r="AX1821" s="7" t="s">
        <v>538</v>
      </c>
      <c r="BA1821" s="100"/>
      <c r="BB1821" s="100"/>
      <c r="BC1821" s="100"/>
      <c r="BD1821" s="100"/>
      <c r="BE1821" s="1"/>
      <c r="BF1821" s="1"/>
      <c r="BL1821">
        <v>10</v>
      </c>
      <c r="BM1821">
        <v>2</v>
      </c>
      <c r="BO1821">
        <v>11</v>
      </c>
      <c r="BP1821">
        <v>7</v>
      </c>
      <c r="BQ1821">
        <v>4</v>
      </c>
      <c r="BS1821">
        <v>7</v>
      </c>
      <c r="BT1821">
        <v>0</v>
      </c>
      <c r="BU1821" t="s">
        <v>1439</v>
      </c>
    </row>
    <row r="1822" spans="1:73" hidden="1" outlineLevel="1">
      <c r="A1822" t="s">
        <v>1822</v>
      </c>
      <c r="B1822" t="s">
        <v>2081</v>
      </c>
      <c r="C1822" s="1">
        <f t="shared" si="707"/>
        <v>7883</v>
      </c>
      <c r="D1822" s="7">
        <f>RANK(N1822,(N1822:P1822,Q1822:AE1822))</f>
        <v>1</v>
      </c>
      <c r="E1822" s="7">
        <f>RANK(O1822,(N1822:P1822,Q1822:AE1822))</f>
        <v>2</v>
      </c>
      <c r="F1822" s="7">
        <f>IF(P1822&gt;0,RANK(P1822,(N1822:P1822,Q1822:AE1822)),0)</f>
        <v>0</v>
      </c>
      <c r="G1822" s="1">
        <f t="shared" si="708"/>
        <v>551</v>
      </c>
      <c r="H1822" s="2">
        <f t="shared" si="719"/>
        <v>6.989724724089813E-2</v>
      </c>
      <c r="I1822" s="2"/>
      <c r="J1822" s="2">
        <f t="shared" si="709"/>
        <v>0.52860586071292659</v>
      </c>
      <c r="K1822" s="2">
        <f t="shared" si="710"/>
        <v>0.4587086134720284</v>
      </c>
      <c r="L1822" s="2">
        <f t="shared" si="711"/>
        <v>0</v>
      </c>
      <c r="M1822" s="2">
        <f t="shared" si="712"/>
        <v>1.2685525815045007E-2</v>
      </c>
      <c r="N1822" s="1">
        <v>4167</v>
      </c>
      <c r="O1822" s="1">
        <v>3616</v>
      </c>
      <c r="R1822" s="1">
        <v>6</v>
      </c>
      <c r="U1822" s="1">
        <v>17</v>
      </c>
      <c r="V1822" s="1">
        <v>22</v>
      </c>
      <c r="W1822" s="1">
        <v>28</v>
      </c>
      <c r="X1822" s="1">
        <v>11</v>
      </c>
      <c r="Y1822" s="1">
        <v>4</v>
      </c>
      <c r="Z1822" s="1">
        <v>1</v>
      </c>
      <c r="AA1822" s="1">
        <f t="shared" si="718"/>
        <v>11</v>
      </c>
      <c r="AG1822" s="7">
        <f>IF(Q1822&gt;0,RANK(Q1822,(N1822:P1822,Q1822:AE1822)),0)</f>
        <v>0</v>
      </c>
      <c r="AH1822" s="7">
        <f>IF(R1822&gt;0,RANK(R1822,(N1822:P1822,Q1822:AE1822)),0)</f>
        <v>8</v>
      </c>
      <c r="AI1822" s="7">
        <f>IF(T1822&gt;0,RANK(T1822,(N1822:P1822,Q1822:AE1822)),0)</f>
        <v>0</v>
      </c>
      <c r="AJ1822" s="7">
        <f>IF(S1822&gt;0,RANK(S1822,(N1822:P1822,Q1822:AE1822)),0)</f>
        <v>0</v>
      </c>
      <c r="AK1822" s="2">
        <f t="shared" si="713"/>
        <v>0</v>
      </c>
      <c r="AL1822" s="2">
        <f t="shared" si="714"/>
        <v>7.6113154890270201E-4</v>
      </c>
      <c r="AM1822" s="2">
        <f t="shared" si="715"/>
        <v>0</v>
      </c>
      <c r="AN1822" s="2">
        <f t="shared" si="716"/>
        <v>0</v>
      </c>
      <c r="AP1822" t="s">
        <v>1822</v>
      </c>
      <c r="AQ1822" t="s">
        <v>2081</v>
      </c>
      <c r="AR1822">
        <v>4</v>
      </c>
      <c r="AT1822" s="104">
        <v>47</v>
      </c>
      <c r="AU1822" s="102">
        <v>55</v>
      </c>
      <c r="AV1822" s="108">
        <f t="shared" si="717"/>
        <v>47055</v>
      </c>
      <c r="AX1822" s="7" t="s">
        <v>538</v>
      </c>
      <c r="BA1822" s="100"/>
      <c r="BB1822" s="100"/>
      <c r="BC1822" s="100"/>
      <c r="BD1822" s="100"/>
      <c r="BE1822" s="1"/>
      <c r="BF1822" s="1"/>
      <c r="BL1822">
        <v>2</v>
      </c>
      <c r="BM1822">
        <v>2</v>
      </c>
      <c r="BO1822">
        <v>3</v>
      </c>
      <c r="BP1822">
        <v>4</v>
      </c>
      <c r="BQ1822">
        <v>0</v>
      </c>
      <c r="BS1822">
        <v>0</v>
      </c>
      <c r="BT1822">
        <v>0</v>
      </c>
      <c r="BU1822" t="s">
        <v>1439</v>
      </c>
    </row>
    <row r="1823" spans="1:73" hidden="1" outlineLevel="1">
      <c r="A1823" t="s">
        <v>2730</v>
      </c>
      <c r="B1823" t="s">
        <v>2081</v>
      </c>
      <c r="C1823" s="1">
        <f t="shared" si="707"/>
        <v>5315</v>
      </c>
      <c r="D1823" s="7">
        <f>RANK(N1823,(N1823:P1823,Q1823:AE1823))</f>
        <v>2</v>
      </c>
      <c r="E1823" s="7">
        <f>RANK(O1823,(N1823:P1823,Q1823:AE1823))</f>
        <v>1</v>
      </c>
      <c r="F1823" s="7">
        <f>IF(P1823&gt;0,RANK(P1823,(N1823:P1823,Q1823:AE1823)),0)</f>
        <v>0</v>
      </c>
      <c r="G1823" s="1">
        <f t="shared" si="708"/>
        <v>377</v>
      </c>
      <c r="H1823" s="2">
        <f t="shared" si="719"/>
        <v>7.0931326434618996E-2</v>
      </c>
      <c r="I1823" s="2"/>
      <c r="J1823" s="2">
        <f t="shared" si="709"/>
        <v>0.45757290686735652</v>
      </c>
      <c r="K1823" s="2">
        <f t="shared" si="710"/>
        <v>0.52850423330197549</v>
      </c>
      <c r="L1823" s="2">
        <f t="shared" si="711"/>
        <v>0</v>
      </c>
      <c r="M1823" s="2">
        <f t="shared" si="712"/>
        <v>1.3922859830667988E-2</v>
      </c>
      <c r="N1823" s="1">
        <v>2432</v>
      </c>
      <c r="O1823" s="1">
        <v>2809</v>
      </c>
      <c r="R1823" s="1">
        <v>3</v>
      </c>
      <c r="U1823" s="1">
        <v>4</v>
      </c>
      <c r="V1823" s="1">
        <v>22</v>
      </c>
      <c r="W1823" s="1">
        <v>7</v>
      </c>
      <c r="X1823" s="1">
        <v>9</v>
      </c>
      <c r="Y1823" s="1">
        <v>4</v>
      </c>
      <c r="Z1823" s="1">
        <v>3</v>
      </c>
      <c r="AA1823" s="1">
        <f t="shared" si="718"/>
        <v>22</v>
      </c>
      <c r="AG1823" s="7">
        <f>IF(Q1823&gt;0,RANK(Q1823,(N1823:P1823,Q1823:AE1823)),0)</f>
        <v>0</v>
      </c>
      <c r="AH1823" s="7">
        <f>IF(R1823&gt;0,RANK(R1823,(N1823:P1823,Q1823:AE1823)),0)</f>
        <v>9</v>
      </c>
      <c r="AI1823" s="7">
        <f>IF(T1823&gt;0,RANK(T1823,(N1823:P1823,Q1823:AE1823)),0)</f>
        <v>0</v>
      </c>
      <c r="AJ1823" s="7">
        <f>IF(S1823&gt;0,RANK(S1823,(N1823:P1823,Q1823:AE1823)),0)</f>
        <v>0</v>
      </c>
      <c r="AK1823" s="2">
        <f t="shared" si="713"/>
        <v>0</v>
      </c>
      <c r="AL1823" s="2">
        <f t="shared" si="714"/>
        <v>5.6444026340545623E-4</v>
      </c>
      <c r="AM1823" s="2">
        <f t="shared" si="715"/>
        <v>0</v>
      </c>
      <c r="AN1823" s="2">
        <f t="shared" si="716"/>
        <v>0</v>
      </c>
      <c r="AP1823" t="s">
        <v>2730</v>
      </c>
      <c r="AQ1823" t="s">
        <v>2081</v>
      </c>
      <c r="AR1823">
        <v>4</v>
      </c>
      <c r="AT1823" s="104">
        <v>47</v>
      </c>
      <c r="AU1823" s="102">
        <v>57</v>
      </c>
      <c r="AV1823" s="108">
        <f t="shared" si="717"/>
        <v>47057</v>
      </c>
      <c r="AX1823" s="7" t="s">
        <v>538</v>
      </c>
      <c r="AZ1823" s="1"/>
      <c r="BA1823" s="100"/>
      <c r="BB1823" s="100"/>
      <c r="BC1823" s="100"/>
      <c r="BD1823" s="100"/>
      <c r="BE1823" s="1"/>
      <c r="BF1823" s="1"/>
      <c r="BL1823">
        <v>1</v>
      </c>
      <c r="BM1823">
        <v>4</v>
      </c>
      <c r="BO1823">
        <v>3</v>
      </c>
      <c r="BP1823">
        <v>2</v>
      </c>
      <c r="BQ1823">
        <v>2</v>
      </c>
      <c r="BS1823">
        <v>9</v>
      </c>
      <c r="BT1823">
        <v>1</v>
      </c>
      <c r="BU1823" t="s">
        <v>1439</v>
      </c>
    </row>
    <row r="1824" spans="1:73" hidden="1" outlineLevel="1">
      <c r="A1824" t="s">
        <v>1193</v>
      </c>
      <c r="B1824" t="s">
        <v>2081</v>
      </c>
      <c r="C1824" s="1">
        <f t="shared" si="707"/>
        <v>16271</v>
      </c>
      <c r="D1824" s="7">
        <f>RANK(N1824,(N1824:P1824,Q1824:AE1824))</f>
        <v>2</v>
      </c>
      <c r="E1824" s="7">
        <f>RANK(O1824,(N1824:P1824,Q1824:AE1824))</f>
        <v>1</v>
      </c>
      <c r="F1824" s="7">
        <f>IF(P1824&gt;0,RANK(P1824,(N1824:P1824,Q1824:AE1824)),0)</f>
        <v>0</v>
      </c>
      <c r="G1824" s="1">
        <f t="shared" si="708"/>
        <v>2541</v>
      </c>
      <c r="H1824" s="2">
        <f t="shared" si="719"/>
        <v>0.15616741441829021</v>
      </c>
      <c r="I1824" s="2"/>
      <c r="J1824" s="2">
        <f t="shared" si="709"/>
        <v>0.41417245405936942</v>
      </c>
      <c r="K1824" s="2">
        <f t="shared" si="710"/>
        <v>0.57033986847765961</v>
      </c>
      <c r="L1824" s="2">
        <f t="shared" si="711"/>
        <v>0</v>
      </c>
      <c r="M1824" s="2">
        <f t="shared" si="712"/>
        <v>1.5487677462970972E-2</v>
      </c>
      <c r="N1824" s="1">
        <v>6739</v>
      </c>
      <c r="O1824" s="1">
        <v>9280</v>
      </c>
      <c r="R1824" s="1">
        <v>16</v>
      </c>
      <c r="U1824" s="1">
        <v>11</v>
      </c>
      <c r="V1824" s="1">
        <v>69</v>
      </c>
      <c r="W1824" s="1">
        <v>33</v>
      </c>
      <c r="X1824" s="1">
        <v>45</v>
      </c>
      <c r="Y1824" s="1">
        <v>15</v>
      </c>
      <c r="Z1824" s="1">
        <v>9</v>
      </c>
      <c r="AA1824" s="1">
        <f t="shared" si="718"/>
        <v>54</v>
      </c>
      <c r="AG1824" s="7">
        <f>IF(Q1824&gt;0,RANK(Q1824,(N1824:P1824,Q1824:AE1824)),0)</f>
        <v>0</v>
      </c>
      <c r="AH1824" s="7">
        <f>IF(R1824&gt;0,RANK(R1824,(N1824:P1824,Q1824:AE1824)),0)</f>
        <v>7</v>
      </c>
      <c r="AI1824" s="7">
        <f>IF(T1824&gt;0,RANK(T1824,(N1824:P1824,Q1824:AE1824)),0)</f>
        <v>0</v>
      </c>
      <c r="AJ1824" s="7">
        <f>IF(S1824&gt;0,RANK(S1824,(N1824:P1824,Q1824:AE1824)),0)</f>
        <v>0</v>
      </c>
      <c r="AK1824" s="2">
        <f t="shared" si="713"/>
        <v>0</v>
      </c>
      <c r="AL1824" s="2">
        <f t="shared" si="714"/>
        <v>9.83344600823551E-4</v>
      </c>
      <c r="AM1824" s="2">
        <f t="shared" si="715"/>
        <v>0</v>
      </c>
      <c r="AN1824" s="2">
        <f t="shared" si="716"/>
        <v>0</v>
      </c>
      <c r="AP1824" t="s">
        <v>1193</v>
      </c>
      <c r="AQ1824" t="s">
        <v>2081</v>
      </c>
      <c r="AR1824">
        <v>1</v>
      </c>
      <c r="AT1824" s="104">
        <v>47</v>
      </c>
      <c r="AU1824" s="102">
        <v>59</v>
      </c>
      <c r="AV1824" s="108">
        <f t="shared" si="717"/>
        <v>47059</v>
      </c>
      <c r="AX1824" s="7" t="s">
        <v>538</v>
      </c>
      <c r="BA1824" s="100"/>
      <c r="BB1824" s="100"/>
      <c r="BC1824" s="100"/>
      <c r="BD1824" s="100"/>
      <c r="BE1824" s="1"/>
      <c r="BF1824" s="1"/>
      <c r="BL1824">
        <v>7</v>
      </c>
      <c r="BM1824">
        <v>2</v>
      </c>
      <c r="BO1824">
        <v>8</v>
      </c>
      <c r="BP1824">
        <v>5</v>
      </c>
      <c r="BQ1824">
        <v>8</v>
      </c>
      <c r="BS1824">
        <v>23</v>
      </c>
      <c r="BT1824">
        <v>1</v>
      </c>
      <c r="BU1824" t="s">
        <v>1439</v>
      </c>
    </row>
    <row r="1825" spans="1:73" hidden="1" outlineLevel="1">
      <c r="A1825" t="s">
        <v>2937</v>
      </c>
      <c r="B1825" t="s">
        <v>2081</v>
      </c>
      <c r="C1825" s="1">
        <f t="shared" si="707"/>
        <v>3720</v>
      </c>
      <c r="D1825" s="7">
        <f>RANK(N1825,(N1825:P1825,Q1825:AE1825))</f>
        <v>1</v>
      </c>
      <c r="E1825" s="7">
        <f>RANK(O1825,(N1825:P1825,Q1825:AE1825))</f>
        <v>2</v>
      </c>
      <c r="F1825" s="7">
        <f>IF(P1825&gt;0,RANK(P1825,(N1825:P1825,Q1825:AE1825)),0)</f>
        <v>0</v>
      </c>
      <c r="G1825" s="1">
        <f t="shared" si="708"/>
        <v>1370</v>
      </c>
      <c r="H1825" s="2">
        <f t="shared" si="719"/>
        <v>0.36827956989247312</v>
      </c>
      <c r="I1825" s="2"/>
      <c r="J1825" s="2">
        <f t="shared" si="709"/>
        <v>0.67849462365591395</v>
      </c>
      <c r="K1825" s="2">
        <f t="shared" si="710"/>
        <v>0.31021505376344088</v>
      </c>
      <c r="L1825" s="2">
        <f t="shared" si="711"/>
        <v>0</v>
      </c>
      <c r="M1825" s="2">
        <f t="shared" si="712"/>
        <v>1.1290322580645162E-2</v>
      </c>
      <c r="N1825" s="1">
        <v>2524</v>
      </c>
      <c r="O1825" s="1">
        <v>1154</v>
      </c>
      <c r="R1825" s="1">
        <v>4</v>
      </c>
      <c r="U1825" s="1">
        <v>0</v>
      </c>
      <c r="V1825" s="1">
        <v>15</v>
      </c>
      <c r="W1825" s="1">
        <v>9</v>
      </c>
      <c r="X1825" s="1">
        <v>4</v>
      </c>
      <c r="Y1825" s="1">
        <v>2</v>
      </c>
      <c r="Z1825" s="1">
        <v>1</v>
      </c>
      <c r="AA1825" s="1">
        <f t="shared" si="718"/>
        <v>7</v>
      </c>
      <c r="AG1825" s="7">
        <f>IF(Q1825&gt;0,RANK(Q1825,(N1825:P1825,Q1825:AE1825)),0)</f>
        <v>0</v>
      </c>
      <c r="AH1825" s="7">
        <f>IF(R1825&gt;0,RANK(R1825,(N1825:P1825,Q1825:AE1825)),0)</f>
        <v>6</v>
      </c>
      <c r="AI1825" s="7">
        <f>IF(T1825&gt;0,RANK(T1825,(N1825:P1825,Q1825:AE1825)),0)</f>
        <v>0</v>
      </c>
      <c r="AJ1825" s="7">
        <f>IF(S1825&gt;0,RANK(S1825,(N1825:P1825,Q1825:AE1825)),0)</f>
        <v>0</v>
      </c>
      <c r="AK1825" s="2">
        <f t="shared" si="713"/>
        <v>0</v>
      </c>
      <c r="AL1825" s="2">
        <f t="shared" si="714"/>
        <v>1.0752688172043011E-3</v>
      </c>
      <c r="AM1825" s="2">
        <f t="shared" si="715"/>
        <v>0</v>
      </c>
      <c r="AN1825" s="2">
        <f t="shared" si="716"/>
        <v>0</v>
      </c>
      <c r="AP1825" t="s">
        <v>2937</v>
      </c>
      <c r="AQ1825" t="s">
        <v>2081</v>
      </c>
      <c r="AR1825">
        <v>3</v>
      </c>
      <c r="AT1825" s="104">
        <v>47</v>
      </c>
      <c r="AU1825" s="102">
        <v>61</v>
      </c>
      <c r="AV1825" s="108">
        <f t="shared" si="717"/>
        <v>47061</v>
      </c>
      <c r="AX1825" s="7" t="s">
        <v>538</v>
      </c>
      <c r="BA1825" s="100"/>
      <c r="BB1825" s="100"/>
      <c r="BC1825" s="100"/>
      <c r="BD1825" s="100"/>
      <c r="BE1825" s="1"/>
      <c r="BF1825" s="1"/>
      <c r="BL1825">
        <v>2</v>
      </c>
      <c r="BM1825">
        <v>0</v>
      </c>
      <c r="BO1825">
        <v>0</v>
      </c>
      <c r="BP1825">
        <v>0</v>
      </c>
      <c r="BQ1825">
        <v>0</v>
      </c>
      <c r="BS1825">
        <v>3</v>
      </c>
      <c r="BT1825">
        <v>2</v>
      </c>
      <c r="BU1825" t="s">
        <v>1439</v>
      </c>
    </row>
    <row r="1826" spans="1:73" hidden="1" outlineLevel="1">
      <c r="A1826" t="s">
        <v>2731</v>
      </c>
      <c r="B1826" t="s">
        <v>2081</v>
      </c>
      <c r="C1826" s="1">
        <f t="shared" si="707"/>
        <v>16716</v>
      </c>
      <c r="D1826" s="7">
        <f>RANK(N1826,(N1826:P1826,Q1826:AE1826))</f>
        <v>2</v>
      </c>
      <c r="E1826" s="7">
        <f>RANK(O1826,(N1826:P1826,Q1826:AE1826))</f>
        <v>1</v>
      </c>
      <c r="F1826" s="7">
        <f>IF(P1826&gt;0,RANK(P1826,(N1826:P1826,Q1826:AE1826)),0)</f>
        <v>0</v>
      </c>
      <c r="G1826" s="1">
        <f t="shared" si="708"/>
        <v>1645</v>
      </c>
      <c r="H1826" s="2">
        <f t="shared" si="719"/>
        <v>9.8408710217755449E-2</v>
      </c>
      <c r="I1826" s="2"/>
      <c r="J1826" s="2">
        <f t="shared" si="709"/>
        <v>0.44412538884900693</v>
      </c>
      <c r="K1826" s="2">
        <f t="shared" si="710"/>
        <v>0.54253409906676242</v>
      </c>
      <c r="L1826" s="2">
        <f t="shared" si="711"/>
        <v>0</v>
      </c>
      <c r="M1826" s="2">
        <f t="shared" si="712"/>
        <v>1.3340512084230705E-2</v>
      </c>
      <c r="N1826" s="1">
        <v>7424</v>
      </c>
      <c r="O1826" s="1">
        <v>9069</v>
      </c>
      <c r="R1826" s="1">
        <v>17</v>
      </c>
      <c r="U1826" s="1">
        <v>22</v>
      </c>
      <c r="V1826" s="1">
        <v>52</v>
      </c>
      <c r="W1826" s="1">
        <v>50</v>
      </c>
      <c r="X1826" s="1">
        <v>19</v>
      </c>
      <c r="Y1826" s="1">
        <v>19</v>
      </c>
      <c r="Z1826" s="1">
        <v>9</v>
      </c>
      <c r="AA1826" s="1">
        <f t="shared" si="718"/>
        <v>35</v>
      </c>
      <c r="AG1826" s="7">
        <f>IF(Q1826&gt;0,RANK(Q1826,(N1826:P1826,Q1826:AE1826)),0)</f>
        <v>0</v>
      </c>
      <c r="AH1826" s="7">
        <f>IF(R1826&gt;0,RANK(R1826,(N1826:P1826,Q1826:AE1826)),0)</f>
        <v>9</v>
      </c>
      <c r="AI1826" s="7">
        <f>IF(T1826&gt;0,RANK(T1826,(N1826:P1826,Q1826:AE1826)),0)</f>
        <v>0</v>
      </c>
      <c r="AJ1826" s="7">
        <f>IF(S1826&gt;0,RANK(S1826,(N1826:P1826,Q1826:AE1826)),0)</f>
        <v>0</v>
      </c>
      <c r="AK1826" s="2">
        <f t="shared" si="713"/>
        <v>0</v>
      </c>
      <c r="AL1826" s="2">
        <f t="shared" si="714"/>
        <v>1.0169897104570472E-3</v>
      </c>
      <c r="AM1826" s="2">
        <f t="shared" si="715"/>
        <v>0</v>
      </c>
      <c r="AN1826" s="2">
        <f t="shared" si="716"/>
        <v>0</v>
      </c>
      <c r="AP1826" t="s">
        <v>2731</v>
      </c>
      <c r="AQ1826" t="s">
        <v>2081</v>
      </c>
      <c r="AR1826">
        <v>4</v>
      </c>
      <c r="AT1826" s="104">
        <v>47</v>
      </c>
      <c r="AU1826" s="102">
        <v>63</v>
      </c>
      <c r="AV1826" s="108">
        <f t="shared" si="717"/>
        <v>47063</v>
      </c>
      <c r="AX1826" s="7" t="s">
        <v>538</v>
      </c>
      <c r="BA1826" s="100"/>
      <c r="BB1826" s="100"/>
      <c r="BC1826" s="100"/>
      <c r="BD1826" s="100"/>
      <c r="BE1826" s="1"/>
      <c r="BF1826" s="1"/>
      <c r="BL1826">
        <v>4</v>
      </c>
      <c r="BM1826">
        <v>4</v>
      </c>
      <c r="BO1826">
        <v>4</v>
      </c>
      <c r="BP1826">
        <v>4</v>
      </c>
      <c r="BQ1826">
        <v>6</v>
      </c>
      <c r="BS1826">
        <v>13</v>
      </c>
      <c r="BT1826">
        <v>0</v>
      </c>
      <c r="BU1826" t="s">
        <v>1439</v>
      </c>
    </row>
    <row r="1827" spans="1:73" hidden="1" outlineLevel="1">
      <c r="A1827" t="s">
        <v>466</v>
      </c>
      <c r="B1827" t="s">
        <v>2081</v>
      </c>
      <c r="C1827" s="1">
        <f t="shared" ref="C1827:C1858" si="720">SUM(N1827:AE1827)</f>
        <v>88183</v>
      </c>
      <c r="D1827" s="7">
        <f>RANK(N1827,(N1827:P1827,Q1827:AE1827))</f>
        <v>2</v>
      </c>
      <c r="E1827" s="7">
        <f>RANK(O1827,(N1827:P1827,Q1827:AE1827))</f>
        <v>1</v>
      </c>
      <c r="F1827" s="7">
        <f>IF(P1827&gt;0,RANK(P1827,(N1827:P1827,Q1827:AE1827)),0)</f>
        <v>0</v>
      </c>
      <c r="G1827" s="1">
        <f t="shared" ref="G1827:G1858" si="721">MAX(N1827:P1827)-LARGE(N1827:P1827,2)</f>
        <v>5245</v>
      </c>
      <c r="H1827" s="2">
        <f t="shared" si="719"/>
        <v>5.947858430763299E-2</v>
      </c>
      <c r="I1827" s="2"/>
      <c r="J1827" s="2">
        <f t="shared" ref="J1827:J1858" si="722">IF($C1827=0,"-",N1827/$C1827)</f>
        <v>0.46339997505188074</v>
      </c>
      <c r="K1827" s="2">
        <f t="shared" ref="K1827:K1858" si="723">IF($C1827=0,"-",O1827/$C1827)</f>
        <v>0.52287855935951377</v>
      </c>
      <c r="L1827" s="2">
        <f t="shared" ref="L1827:L1858" si="724">IF($C1827=0,"-",P1827/$C1827)</f>
        <v>0</v>
      </c>
      <c r="M1827" s="2">
        <f t="shared" ref="M1827:M1858" si="725">IF(C1827=0,"-",(1-J1827-K1827-L1827))</f>
        <v>1.3721465588605541E-2</v>
      </c>
      <c r="N1827" s="1">
        <v>40864</v>
      </c>
      <c r="O1827" s="1">
        <v>46109</v>
      </c>
      <c r="R1827" s="1">
        <v>134</v>
      </c>
      <c r="U1827" s="1">
        <v>100</v>
      </c>
      <c r="V1827" s="1">
        <v>360</v>
      </c>
      <c r="W1827" s="1">
        <v>155</v>
      </c>
      <c r="X1827" s="1">
        <v>98</v>
      </c>
      <c r="Y1827" s="1">
        <v>60</v>
      </c>
      <c r="Z1827" s="1">
        <v>28</v>
      </c>
      <c r="AA1827" s="1">
        <f t="shared" si="718"/>
        <v>275</v>
      </c>
      <c r="AG1827" s="7">
        <f>IF(Q1827&gt;0,RANK(Q1827,(N1827:P1827,Q1827:AE1827)),0)</f>
        <v>0</v>
      </c>
      <c r="AH1827" s="7">
        <f>IF(R1827&gt;0,RANK(R1827,(N1827:P1827,Q1827:AE1827)),0)</f>
        <v>6</v>
      </c>
      <c r="AI1827" s="7">
        <f>IF(T1827&gt;0,RANK(T1827,(N1827:P1827,Q1827:AE1827)),0)</f>
        <v>0</v>
      </c>
      <c r="AJ1827" s="7">
        <f>IF(S1827&gt;0,RANK(S1827,(N1827:P1827,Q1827:AE1827)),0)</f>
        <v>0</v>
      </c>
      <c r="AK1827" s="2">
        <f t="shared" ref="AK1827:AK1858" si="726">IF($C1827=0,"-",Q1827/$C1827)</f>
        <v>0</v>
      </c>
      <c r="AL1827" s="2">
        <f t="shared" ref="AL1827:AL1858" si="727">IF($C1827=0,"-",R1827/$C1827)</f>
        <v>1.5195672635315196E-3</v>
      </c>
      <c r="AM1827" s="2">
        <f t="shared" ref="AM1827:AM1858" si="728">IF($C1827=0,"-",T1827/$C1827)</f>
        <v>0</v>
      </c>
      <c r="AN1827" s="2">
        <f t="shared" ref="AN1827:AN1858" si="729">IF($C1827=0,"-",S1827/$C1827)</f>
        <v>0</v>
      </c>
      <c r="AP1827" t="s">
        <v>466</v>
      </c>
      <c r="AQ1827" t="s">
        <v>2081</v>
      </c>
      <c r="AR1827">
        <v>3</v>
      </c>
      <c r="AT1827" s="104">
        <v>47</v>
      </c>
      <c r="AU1827" s="102">
        <v>65</v>
      </c>
      <c r="AV1827" s="108">
        <f t="shared" ref="AV1827:AV1858" si="730">AT1827*1000+AU1827</f>
        <v>47065</v>
      </c>
      <c r="AX1827" s="7" t="s">
        <v>538</v>
      </c>
      <c r="BA1827" s="100"/>
      <c r="BB1827" s="100"/>
      <c r="BC1827" s="100"/>
      <c r="BD1827" s="100"/>
      <c r="BE1827" s="1"/>
      <c r="BF1827" s="1"/>
      <c r="BL1827">
        <v>27</v>
      </c>
      <c r="BM1827">
        <v>24</v>
      </c>
      <c r="BO1827">
        <v>12</v>
      </c>
      <c r="BP1827">
        <v>44</v>
      </c>
      <c r="BQ1827">
        <v>29</v>
      </c>
      <c r="BS1827">
        <v>50</v>
      </c>
      <c r="BT1827">
        <v>89</v>
      </c>
      <c r="BU1827" t="s">
        <v>1439</v>
      </c>
    </row>
    <row r="1828" spans="1:73" hidden="1" outlineLevel="1">
      <c r="A1828" t="s">
        <v>2459</v>
      </c>
      <c r="B1828" t="s">
        <v>2081</v>
      </c>
      <c r="C1828" s="1">
        <f t="shared" si="720"/>
        <v>1958</v>
      </c>
      <c r="D1828" s="7">
        <f>RANK(N1828,(N1828:P1828,Q1828:AE1828))</f>
        <v>2</v>
      </c>
      <c r="E1828" s="7">
        <f>RANK(O1828,(N1828:P1828,Q1828:AE1828))</f>
        <v>1</v>
      </c>
      <c r="F1828" s="7">
        <f>IF(P1828&gt;0,RANK(P1828,(N1828:P1828,Q1828:AE1828)),0)</f>
        <v>0</v>
      </c>
      <c r="G1828" s="1">
        <f t="shared" si="721"/>
        <v>268</v>
      </c>
      <c r="H1828" s="2">
        <f t="shared" si="719"/>
        <v>0.13687436159346272</v>
      </c>
      <c r="I1828" s="2"/>
      <c r="J1828" s="2">
        <f t="shared" si="722"/>
        <v>0.42339121552604697</v>
      </c>
      <c r="K1828" s="2">
        <f t="shared" si="723"/>
        <v>0.56026557711950975</v>
      </c>
      <c r="L1828" s="2">
        <f t="shared" si="724"/>
        <v>0</v>
      </c>
      <c r="M1828" s="2">
        <f t="shared" si="725"/>
        <v>1.6343207354443279E-2</v>
      </c>
      <c r="N1828" s="1">
        <v>829</v>
      </c>
      <c r="O1828" s="1">
        <v>1097</v>
      </c>
      <c r="R1828" s="1">
        <v>2</v>
      </c>
      <c r="U1828" s="1">
        <v>2</v>
      </c>
      <c r="V1828" s="1">
        <v>3</v>
      </c>
      <c r="W1828" s="1">
        <v>8</v>
      </c>
      <c r="X1828" s="1">
        <v>3</v>
      </c>
      <c r="Y1828" s="1">
        <v>4</v>
      </c>
      <c r="Z1828" s="1">
        <v>2</v>
      </c>
      <c r="AA1828" s="1">
        <f t="shared" si="718"/>
        <v>8</v>
      </c>
      <c r="AG1828" s="7">
        <f>IF(Q1828&gt;0,RANK(Q1828,(N1828:P1828,Q1828:AE1828)),0)</f>
        <v>0</v>
      </c>
      <c r="AH1828" s="7">
        <f>IF(R1828&gt;0,RANK(R1828,(N1828:P1828,Q1828:AE1828)),0)</f>
        <v>8</v>
      </c>
      <c r="AI1828" s="7">
        <f>IF(T1828&gt;0,RANK(T1828,(N1828:P1828,Q1828:AE1828)),0)</f>
        <v>0</v>
      </c>
      <c r="AJ1828" s="7">
        <f>IF(S1828&gt;0,RANK(S1828,(N1828:P1828,Q1828:AE1828)),0)</f>
        <v>0</v>
      </c>
      <c r="AK1828" s="2">
        <f t="shared" si="726"/>
        <v>0</v>
      </c>
      <c r="AL1828" s="2">
        <f t="shared" si="727"/>
        <v>1.0214504596527069E-3</v>
      </c>
      <c r="AM1828" s="2">
        <f t="shared" si="728"/>
        <v>0</v>
      </c>
      <c r="AN1828" s="2">
        <f t="shared" si="729"/>
        <v>0</v>
      </c>
      <c r="AP1828" t="s">
        <v>2459</v>
      </c>
      <c r="AQ1828" t="s">
        <v>2081</v>
      </c>
      <c r="AR1828">
        <v>1</v>
      </c>
      <c r="AT1828" s="104">
        <v>47</v>
      </c>
      <c r="AU1828" s="102">
        <v>67</v>
      </c>
      <c r="AV1828" s="108">
        <f t="shared" si="730"/>
        <v>47067</v>
      </c>
      <c r="AX1828" s="7" t="s">
        <v>538</v>
      </c>
      <c r="BA1828" s="100"/>
      <c r="BB1828" s="100"/>
      <c r="BC1828" s="100"/>
      <c r="BD1828" s="100"/>
      <c r="BF1828" s="1"/>
      <c r="BL1828">
        <v>2</v>
      </c>
      <c r="BM1828">
        <v>1</v>
      </c>
      <c r="BO1828">
        <v>2</v>
      </c>
      <c r="BP1828">
        <v>2</v>
      </c>
      <c r="BQ1828">
        <v>0</v>
      </c>
      <c r="BS1828">
        <v>1</v>
      </c>
      <c r="BT1828">
        <v>0</v>
      </c>
      <c r="BU1828" t="s">
        <v>1439</v>
      </c>
    </row>
    <row r="1829" spans="1:73" hidden="1" outlineLevel="1">
      <c r="A1829" t="s">
        <v>2438</v>
      </c>
      <c r="B1829" t="s">
        <v>2081</v>
      </c>
      <c r="C1829" s="1">
        <f t="shared" si="720"/>
        <v>6885</v>
      </c>
      <c r="D1829" s="7">
        <f>RANK(N1829,(N1829:P1829,Q1829:AE1829))</f>
        <v>1</v>
      </c>
      <c r="E1829" s="7">
        <f>RANK(O1829,(N1829:P1829,Q1829:AE1829))</f>
        <v>2</v>
      </c>
      <c r="F1829" s="7">
        <f>IF(P1829&gt;0,RANK(P1829,(N1829:P1829,Q1829:AE1829)),0)</f>
        <v>0</v>
      </c>
      <c r="G1829" s="1">
        <f t="shared" si="721"/>
        <v>1069</v>
      </c>
      <c r="H1829" s="2">
        <f t="shared" si="719"/>
        <v>0.1552650689905592</v>
      </c>
      <c r="I1829" s="2"/>
      <c r="J1829" s="2">
        <f t="shared" si="722"/>
        <v>0.56514161220043568</v>
      </c>
      <c r="K1829" s="2">
        <f t="shared" si="723"/>
        <v>0.40987654320987654</v>
      </c>
      <c r="L1829" s="2">
        <f t="shared" si="724"/>
        <v>0</v>
      </c>
      <c r="M1829" s="2">
        <f t="shared" si="725"/>
        <v>2.4981844589687774E-2</v>
      </c>
      <c r="N1829" s="1">
        <v>3891</v>
      </c>
      <c r="O1829" s="1">
        <v>2822</v>
      </c>
      <c r="R1829" s="1">
        <v>11</v>
      </c>
      <c r="U1829" s="1">
        <v>17</v>
      </c>
      <c r="V1829" s="1">
        <v>14</v>
      </c>
      <c r="W1829" s="1">
        <v>27</v>
      </c>
      <c r="X1829" s="1">
        <v>21</v>
      </c>
      <c r="Y1829" s="1">
        <v>22</v>
      </c>
      <c r="Z1829" s="1">
        <v>25</v>
      </c>
      <c r="AA1829" s="1">
        <f t="shared" si="718"/>
        <v>35</v>
      </c>
      <c r="AG1829" s="7">
        <f>IF(Q1829&gt;0,RANK(Q1829,(N1829:P1829,Q1829:AE1829)),0)</f>
        <v>0</v>
      </c>
      <c r="AH1829" s="7">
        <f>IF(R1829&gt;0,RANK(R1829,(N1829:P1829,Q1829:AE1829)),0)</f>
        <v>10</v>
      </c>
      <c r="AI1829" s="7">
        <f>IF(T1829&gt;0,RANK(T1829,(N1829:P1829,Q1829:AE1829)),0)</f>
        <v>0</v>
      </c>
      <c r="AJ1829" s="7">
        <f>IF(S1829&gt;0,RANK(S1829,(N1829:P1829,Q1829:AE1829)),0)</f>
        <v>0</v>
      </c>
      <c r="AK1829" s="2">
        <f t="shared" si="726"/>
        <v>0</v>
      </c>
      <c r="AL1829" s="2">
        <f t="shared" si="727"/>
        <v>1.5976761074800291E-3</v>
      </c>
      <c r="AM1829" s="2">
        <f t="shared" si="728"/>
        <v>0</v>
      </c>
      <c r="AN1829" s="2">
        <f t="shared" si="729"/>
        <v>0</v>
      </c>
      <c r="AP1829" t="s">
        <v>2438</v>
      </c>
      <c r="AQ1829" t="s">
        <v>2081</v>
      </c>
      <c r="AR1829">
        <v>7</v>
      </c>
      <c r="AT1829" s="104">
        <v>47</v>
      </c>
      <c r="AU1829" s="102">
        <v>69</v>
      </c>
      <c r="AV1829" s="108">
        <f t="shared" si="730"/>
        <v>47069</v>
      </c>
      <c r="AX1829" s="7" t="s">
        <v>538</v>
      </c>
      <c r="BA1829" s="100"/>
      <c r="BB1829" s="100"/>
      <c r="BC1829" s="100"/>
      <c r="BD1829" s="100"/>
      <c r="BE1829" s="1"/>
      <c r="BF1829" s="1"/>
      <c r="BL1829">
        <v>2</v>
      </c>
      <c r="BM1829">
        <v>2</v>
      </c>
      <c r="BO1829">
        <v>7</v>
      </c>
      <c r="BP1829">
        <v>6</v>
      </c>
      <c r="BQ1829">
        <v>9</v>
      </c>
      <c r="BS1829">
        <v>9</v>
      </c>
      <c r="BT1829">
        <v>0</v>
      </c>
      <c r="BU1829" t="s">
        <v>1439</v>
      </c>
    </row>
    <row r="1830" spans="1:73" hidden="1" outlineLevel="1">
      <c r="A1830" t="s">
        <v>1291</v>
      </c>
      <c r="B1830" t="s">
        <v>2081</v>
      </c>
      <c r="C1830" s="1">
        <f t="shared" si="720"/>
        <v>7476</v>
      </c>
      <c r="D1830" s="7">
        <f>RANK(N1830,(N1830:P1830,Q1830:AE1830))</f>
        <v>2</v>
      </c>
      <c r="E1830" s="7">
        <f>RANK(O1830,(N1830:P1830,Q1830:AE1830))</f>
        <v>1</v>
      </c>
      <c r="F1830" s="7">
        <f>IF(P1830&gt;0,RANK(P1830,(N1830:P1830,Q1830:AE1830)),0)</f>
        <v>0</v>
      </c>
      <c r="G1830" s="1">
        <f t="shared" si="721"/>
        <v>226</v>
      </c>
      <c r="H1830" s="2">
        <f t="shared" si="719"/>
        <v>3.0230069555912252E-2</v>
      </c>
      <c r="I1830" s="2"/>
      <c r="J1830" s="2">
        <f t="shared" si="722"/>
        <v>0.48073836276083465</v>
      </c>
      <c r="K1830" s="2">
        <f t="shared" si="723"/>
        <v>0.51096843231674693</v>
      </c>
      <c r="L1830" s="2">
        <f t="shared" si="724"/>
        <v>0</v>
      </c>
      <c r="M1830" s="2">
        <f t="shared" si="725"/>
        <v>8.2932049224184734E-3</v>
      </c>
      <c r="N1830" s="1">
        <v>3594</v>
      </c>
      <c r="O1830" s="1">
        <v>3820</v>
      </c>
      <c r="R1830" s="1">
        <v>6</v>
      </c>
      <c r="U1830" s="1">
        <v>6</v>
      </c>
      <c r="V1830" s="1">
        <v>16</v>
      </c>
      <c r="W1830" s="1">
        <v>7</v>
      </c>
      <c r="X1830" s="1">
        <v>5</v>
      </c>
      <c r="Y1830" s="1">
        <v>3</v>
      </c>
      <c r="Z1830" s="1">
        <v>3</v>
      </c>
      <c r="AA1830" s="1">
        <f t="shared" si="718"/>
        <v>16</v>
      </c>
      <c r="AG1830" s="7">
        <f>IF(Q1830&gt;0,RANK(Q1830,(N1830:P1830,Q1830:AE1830)),0)</f>
        <v>0</v>
      </c>
      <c r="AH1830" s="7">
        <f>IF(R1830&gt;0,RANK(R1830,(N1830:P1830,Q1830:AE1830)),0)</f>
        <v>6</v>
      </c>
      <c r="AI1830" s="7">
        <f>IF(T1830&gt;0,RANK(T1830,(N1830:P1830,Q1830:AE1830)),0)</f>
        <v>0</v>
      </c>
      <c r="AJ1830" s="7">
        <f>IF(S1830&gt;0,RANK(S1830,(N1830:P1830,Q1830:AE1830)),0)</f>
        <v>0</v>
      </c>
      <c r="AK1830" s="2">
        <f t="shared" si="726"/>
        <v>0</v>
      </c>
      <c r="AL1830" s="2">
        <f t="shared" si="727"/>
        <v>8.0256821829855537E-4</v>
      </c>
      <c r="AM1830" s="2">
        <f t="shared" si="728"/>
        <v>0</v>
      </c>
      <c r="AN1830" s="2">
        <f t="shared" si="729"/>
        <v>0</v>
      </c>
      <c r="AP1830" t="s">
        <v>1291</v>
      </c>
      <c r="AQ1830" t="s">
        <v>2081</v>
      </c>
      <c r="AR1830">
        <v>4</v>
      </c>
      <c r="AT1830" s="104">
        <v>47</v>
      </c>
      <c r="AU1830" s="102">
        <v>71</v>
      </c>
      <c r="AV1830" s="108">
        <f t="shared" si="730"/>
        <v>47071</v>
      </c>
      <c r="AX1830" s="7" t="s">
        <v>538</v>
      </c>
      <c r="BA1830" s="100"/>
      <c r="BB1830" s="100"/>
      <c r="BC1830" s="100"/>
      <c r="BD1830" s="100"/>
      <c r="BE1830" s="1"/>
      <c r="BF1830" s="1"/>
      <c r="BL1830">
        <v>0</v>
      </c>
      <c r="BM1830">
        <v>0</v>
      </c>
      <c r="BO1830">
        <v>3</v>
      </c>
      <c r="BP1830">
        <v>1</v>
      </c>
      <c r="BQ1830">
        <v>0</v>
      </c>
      <c r="BS1830">
        <v>4</v>
      </c>
      <c r="BT1830">
        <v>8</v>
      </c>
      <c r="BU1830" t="s">
        <v>1439</v>
      </c>
    </row>
    <row r="1831" spans="1:73" hidden="1" outlineLevel="1">
      <c r="A1831" t="s">
        <v>2669</v>
      </c>
      <c r="B1831" t="s">
        <v>2081</v>
      </c>
      <c r="C1831" s="1">
        <f t="shared" si="720"/>
        <v>14083</v>
      </c>
      <c r="D1831" s="7">
        <f>RANK(N1831,(N1831:P1831,Q1831:AE1831))</f>
        <v>2</v>
      </c>
      <c r="E1831" s="7">
        <f>RANK(O1831,(N1831:P1831,Q1831:AE1831))</f>
        <v>1</v>
      </c>
      <c r="F1831" s="7">
        <f>IF(P1831&gt;0,RANK(P1831,(N1831:P1831,Q1831:AE1831)),0)</f>
        <v>0</v>
      </c>
      <c r="G1831" s="1">
        <f t="shared" si="721"/>
        <v>1972</v>
      </c>
      <c r="H1831" s="2">
        <f t="shared" si="719"/>
        <v>0.14002698288716892</v>
      </c>
      <c r="I1831" s="2"/>
      <c r="J1831" s="2">
        <f t="shared" si="722"/>
        <v>0.42043598665057164</v>
      </c>
      <c r="K1831" s="2">
        <f t="shared" si="723"/>
        <v>0.56046296953774055</v>
      </c>
      <c r="L1831" s="2">
        <f t="shared" si="724"/>
        <v>0</v>
      </c>
      <c r="M1831" s="2">
        <f t="shared" si="725"/>
        <v>1.9101043811687868E-2</v>
      </c>
      <c r="N1831" s="1">
        <v>5921</v>
      </c>
      <c r="O1831" s="1">
        <v>7893</v>
      </c>
      <c r="R1831" s="1">
        <v>9</v>
      </c>
      <c r="U1831" s="1">
        <v>13</v>
      </c>
      <c r="V1831" s="1">
        <v>51</v>
      </c>
      <c r="W1831" s="1">
        <v>36</v>
      </c>
      <c r="X1831" s="1">
        <v>28</v>
      </c>
      <c r="Y1831" s="1">
        <v>82</v>
      </c>
      <c r="Z1831" s="1">
        <v>14</v>
      </c>
      <c r="AA1831" s="1">
        <f t="shared" si="718"/>
        <v>36</v>
      </c>
      <c r="AG1831" s="7">
        <f>IF(Q1831&gt;0,RANK(Q1831,(N1831:P1831,Q1831:AE1831)),0)</f>
        <v>0</v>
      </c>
      <c r="AH1831" s="7">
        <f>IF(R1831&gt;0,RANK(R1831,(N1831:P1831,Q1831:AE1831)),0)</f>
        <v>10</v>
      </c>
      <c r="AI1831" s="7">
        <f>IF(T1831&gt;0,RANK(T1831,(N1831:P1831,Q1831:AE1831)),0)</f>
        <v>0</v>
      </c>
      <c r="AJ1831" s="7">
        <f>IF(S1831&gt;0,RANK(S1831,(N1831:P1831,Q1831:AE1831)),0)</f>
        <v>0</v>
      </c>
      <c r="AK1831" s="2">
        <f t="shared" si="726"/>
        <v>0</v>
      </c>
      <c r="AL1831" s="2">
        <f t="shared" si="727"/>
        <v>6.3906838031669384E-4</v>
      </c>
      <c r="AM1831" s="2">
        <f t="shared" si="728"/>
        <v>0</v>
      </c>
      <c r="AN1831" s="2">
        <f t="shared" si="729"/>
        <v>0</v>
      </c>
      <c r="AP1831" t="s">
        <v>2669</v>
      </c>
      <c r="AQ1831" t="s">
        <v>2081</v>
      </c>
      <c r="AR1831">
        <v>1</v>
      </c>
      <c r="AT1831" s="104">
        <v>47</v>
      </c>
      <c r="AU1831" s="102">
        <v>73</v>
      </c>
      <c r="AV1831" s="108">
        <f t="shared" si="730"/>
        <v>47073</v>
      </c>
      <c r="AX1831" s="7" t="s">
        <v>538</v>
      </c>
      <c r="BA1831" s="100"/>
      <c r="BB1831" s="100"/>
      <c r="BC1831" s="100"/>
      <c r="BD1831" s="100"/>
      <c r="BE1831" s="1"/>
      <c r="BF1831" s="1"/>
      <c r="BL1831">
        <v>3</v>
      </c>
      <c r="BM1831">
        <v>3</v>
      </c>
      <c r="BO1831">
        <v>5</v>
      </c>
      <c r="BP1831">
        <v>3</v>
      </c>
      <c r="BQ1831">
        <v>10</v>
      </c>
      <c r="BS1831">
        <v>6</v>
      </c>
      <c r="BT1831">
        <v>6</v>
      </c>
      <c r="BU1831" t="s">
        <v>1439</v>
      </c>
    </row>
    <row r="1832" spans="1:73" hidden="1" outlineLevel="1">
      <c r="A1832" t="s">
        <v>2080</v>
      </c>
      <c r="B1832" t="s">
        <v>2081</v>
      </c>
      <c r="C1832" s="1">
        <f t="shared" si="720"/>
        <v>5104</v>
      </c>
      <c r="D1832" s="7">
        <f>RANK(N1832,(N1832:P1832,Q1832:AE1832))</f>
        <v>1</v>
      </c>
      <c r="E1832" s="7">
        <f>RANK(O1832,(N1832:P1832,Q1832:AE1832))</f>
        <v>2</v>
      </c>
      <c r="F1832" s="7">
        <f>IF(P1832&gt;0,RANK(P1832,(N1832:P1832,Q1832:AE1832)),0)</f>
        <v>0</v>
      </c>
      <c r="G1832" s="1">
        <f t="shared" si="721"/>
        <v>1042</v>
      </c>
      <c r="H1832" s="2">
        <f t="shared" si="719"/>
        <v>0.20415360501567398</v>
      </c>
      <c r="I1832" s="2"/>
      <c r="J1832" s="2">
        <f t="shared" si="722"/>
        <v>0.59326018808777425</v>
      </c>
      <c r="K1832" s="2">
        <f t="shared" si="723"/>
        <v>0.38910658307210033</v>
      </c>
      <c r="L1832" s="2">
        <f t="shared" si="724"/>
        <v>0</v>
      </c>
      <c r="M1832" s="2">
        <f t="shared" si="725"/>
        <v>1.7633228840125414E-2</v>
      </c>
      <c r="N1832" s="1">
        <v>3028</v>
      </c>
      <c r="O1832" s="1">
        <v>1986</v>
      </c>
      <c r="R1832" s="1">
        <v>1</v>
      </c>
      <c r="U1832" s="1">
        <v>11</v>
      </c>
      <c r="V1832" s="1">
        <v>12</v>
      </c>
      <c r="W1832" s="1">
        <v>21</v>
      </c>
      <c r="X1832" s="1">
        <v>13</v>
      </c>
      <c r="Y1832" s="1">
        <v>8</v>
      </c>
      <c r="Z1832" s="1">
        <v>11</v>
      </c>
      <c r="AA1832" s="1">
        <f t="shared" si="718"/>
        <v>13</v>
      </c>
      <c r="AG1832" s="7">
        <f>IF(Q1832&gt;0,RANK(Q1832,(N1832:P1832,Q1832:AE1832)),0)</f>
        <v>0</v>
      </c>
      <c r="AH1832" s="7">
        <f>IF(R1832&gt;0,RANK(R1832,(N1832:P1832,Q1832:AE1832)),0)</f>
        <v>10</v>
      </c>
      <c r="AI1832" s="7">
        <f>IF(T1832&gt;0,RANK(T1832,(N1832:P1832,Q1832:AE1832)),0)</f>
        <v>0</v>
      </c>
      <c r="AJ1832" s="7">
        <f>IF(S1832&gt;0,RANK(S1832,(N1832:P1832,Q1832:AE1832)),0)</f>
        <v>0</v>
      </c>
      <c r="AK1832" s="2">
        <f t="shared" si="726"/>
        <v>0</v>
      </c>
      <c r="AL1832" s="2">
        <f t="shared" si="727"/>
        <v>1.9592476489028212E-4</v>
      </c>
      <c r="AM1832" s="2">
        <f t="shared" si="728"/>
        <v>0</v>
      </c>
      <c r="AN1832" s="2">
        <f t="shared" si="729"/>
        <v>0</v>
      </c>
      <c r="AP1832" t="s">
        <v>2080</v>
      </c>
      <c r="AQ1832" t="s">
        <v>2081</v>
      </c>
      <c r="AR1832">
        <v>8</v>
      </c>
      <c r="AT1832" s="104">
        <v>47</v>
      </c>
      <c r="AU1832" s="102">
        <v>75</v>
      </c>
      <c r="AV1832" s="108">
        <f t="shared" si="730"/>
        <v>47075</v>
      </c>
      <c r="AX1832" s="7" t="s">
        <v>538</v>
      </c>
      <c r="BA1832" s="100"/>
      <c r="BB1832" s="100"/>
      <c r="BC1832" s="100"/>
      <c r="BD1832" s="100"/>
      <c r="BE1832" s="1"/>
      <c r="BF1832" s="1"/>
      <c r="BL1832">
        <v>4</v>
      </c>
      <c r="BM1832">
        <v>1</v>
      </c>
      <c r="BO1832">
        <v>2</v>
      </c>
      <c r="BP1832">
        <v>2</v>
      </c>
      <c r="BQ1832">
        <v>1</v>
      </c>
      <c r="BS1832">
        <v>2</v>
      </c>
      <c r="BT1832">
        <v>1</v>
      </c>
      <c r="BU1832" t="s">
        <v>1439</v>
      </c>
    </row>
    <row r="1833" spans="1:73" hidden="1" outlineLevel="1">
      <c r="A1833" t="s">
        <v>2417</v>
      </c>
      <c r="B1833" t="s">
        <v>2081</v>
      </c>
      <c r="C1833" s="1">
        <f t="shared" si="720"/>
        <v>7173</v>
      </c>
      <c r="D1833" s="7">
        <f>RANK(N1833,(N1833:P1833,Q1833:AE1833))</f>
        <v>2</v>
      </c>
      <c r="E1833" s="7">
        <f>RANK(O1833,(N1833:P1833,Q1833:AE1833))</f>
        <v>1</v>
      </c>
      <c r="F1833" s="7">
        <f>IF(P1833&gt;0,RANK(P1833,(N1833:P1833,Q1833:AE1833)),0)</f>
        <v>0</v>
      </c>
      <c r="G1833" s="1">
        <f t="shared" si="721"/>
        <v>835</v>
      </c>
      <c r="H1833" s="2">
        <f t="shared" si="719"/>
        <v>0.1164087550536735</v>
      </c>
      <c r="I1833" s="2"/>
      <c r="J1833" s="2">
        <f t="shared" si="722"/>
        <v>0.43189739300153351</v>
      </c>
      <c r="K1833" s="2">
        <f t="shared" si="723"/>
        <v>0.54830614805520705</v>
      </c>
      <c r="L1833" s="2">
        <f t="shared" si="724"/>
        <v>0</v>
      </c>
      <c r="M1833" s="2">
        <f t="shared" si="725"/>
        <v>1.9796458943259432E-2</v>
      </c>
      <c r="N1833" s="1">
        <v>3098</v>
      </c>
      <c r="O1833" s="1">
        <v>3933</v>
      </c>
      <c r="R1833" s="1">
        <v>14</v>
      </c>
      <c r="U1833" s="1">
        <v>8</v>
      </c>
      <c r="V1833" s="1">
        <v>34</v>
      </c>
      <c r="W1833" s="1">
        <v>25</v>
      </c>
      <c r="X1833" s="1">
        <v>12</v>
      </c>
      <c r="Y1833" s="1">
        <v>17</v>
      </c>
      <c r="Z1833" s="1">
        <v>7</v>
      </c>
      <c r="AA1833" s="1">
        <f t="shared" si="718"/>
        <v>25</v>
      </c>
      <c r="AG1833" s="7">
        <f>IF(Q1833&gt;0,RANK(Q1833,(N1833:P1833,Q1833:AE1833)),0)</f>
        <v>0</v>
      </c>
      <c r="AH1833" s="7">
        <f>IF(R1833&gt;0,RANK(R1833,(N1833:P1833,Q1833:AE1833)),0)</f>
        <v>7</v>
      </c>
      <c r="AI1833" s="7">
        <f>IF(T1833&gt;0,RANK(T1833,(N1833:P1833,Q1833:AE1833)),0)</f>
        <v>0</v>
      </c>
      <c r="AJ1833" s="7">
        <f>IF(S1833&gt;0,RANK(S1833,(N1833:P1833,Q1833:AE1833)),0)</f>
        <v>0</v>
      </c>
      <c r="AK1833" s="2">
        <f t="shared" si="726"/>
        <v>0</v>
      </c>
      <c r="AL1833" s="2">
        <f t="shared" si="727"/>
        <v>1.9517635577861424E-3</v>
      </c>
      <c r="AM1833" s="2">
        <f t="shared" si="728"/>
        <v>0</v>
      </c>
      <c r="AN1833" s="2">
        <f t="shared" si="729"/>
        <v>0</v>
      </c>
      <c r="AP1833" t="s">
        <v>2417</v>
      </c>
      <c r="AQ1833" t="s">
        <v>2081</v>
      </c>
      <c r="AR1833">
        <v>7</v>
      </c>
      <c r="AT1833" s="104">
        <v>47</v>
      </c>
      <c r="AU1833" s="102">
        <v>77</v>
      </c>
      <c r="AV1833" s="108">
        <f t="shared" si="730"/>
        <v>47077</v>
      </c>
      <c r="AX1833" s="7" t="s">
        <v>538</v>
      </c>
      <c r="BA1833" s="100"/>
      <c r="BB1833" s="100"/>
      <c r="BC1833" s="100"/>
      <c r="BD1833" s="100"/>
      <c r="BE1833" s="1"/>
      <c r="BF1833" s="1"/>
      <c r="BL1833">
        <v>6</v>
      </c>
      <c r="BM1833">
        <v>2</v>
      </c>
      <c r="BO1833">
        <v>7</v>
      </c>
      <c r="BP1833">
        <v>8</v>
      </c>
      <c r="BQ1833">
        <v>1</v>
      </c>
      <c r="BS1833">
        <v>1</v>
      </c>
      <c r="BT1833">
        <v>0</v>
      </c>
      <c r="BU1833" t="s">
        <v>1439</v>
      </c>
    </row>
    <row r="1834" spans="1:73" hidden="1" outlineLevel="1">
      <c r="A1834" t="s">
        <v>901</v>
      </c>
      <c r="B1834" t="s">
        <v>2081</v>
      </c>
      <c r="C1834" s="1">
        <f t="shared" si="720"/>
        <v>9482</v>
      </c>
      <c r="D1834" s="7">
        <f>RANK(N1834,(N1834:P1834,Q1834:AE1834))</f>
        <v>1</v>
      </c>
      <c r="E1834" s="7">
        <f>RANK(O1834,(N1834:P1834,Q1834:AE1834))</f>
        <v>2</v>
      </c>
      <c r="F1834" s="7">
        <f>IF(P1834&gt;0,RANK(P1834,(N1834:P1834,Q1834:AE1834)),0)</f>
        <v>0</v>
      </c>
      <c r="G1834" s="1">
        <f t="shared" si="721"/>
        <v>2074</v>
      </c>
      <c r="H1834" s="2">
        <f t="shared" si="719"/>
        <v>0.21873022569078254</v>
      </c>
      <c r="I1834" s="2"/>
      <c r="J1834" s="2">
        <f t="shared" si="722"/>
        <v>0.59818603670111792</v>
      </c>
      <c r="K1834" s="2">
        <f t="shared" si="723"/>
        <v>0.37945581101033538</v>
      </c>
      <c r="L1834" s="2">
        <f t="shared" si="724"/>
        <v>0</v>
      </c>
      <c r="M1834" s="2">
        <f t="shared" si="725"/>
        <v>2.2358152288546707E-2</v>
      </c>
      <c r="N1834" s="1">
        <v>5672</v>
      </c>
      <c r="O1834" s="1">
        <v>3598</v>
      </c>
      <c r="R1834" s="1">
        <v>9</v>
      </c>
      <c r="U1834" s="1">
        <v>26</v>
      </c>
      <c r="V1834" s="1">
        <v>47</v>
      </c>
      <c r="W1834" s="1">
        <v>42</v>
      </c>
      <c r="X1834" s="1">
        <v>25</v>
      </c>
      <c r="Y1834" s="1">
        <v>9</v>
      </c>
      <c r="Z1834" s="1">
        <v>23</v>
      </c>
      <c r="AA1834" s="1">
        <f t="shared" si="718"/>
        <v>31</v>
      </c>
      <c r="AG1834" s="7">
        <f>IF(Q1834&gt;0,RANK(Q1834,(N1834:P1834,Q1834:AE1834)),0)</f>
        <v>0</v>
      </c>
      <c r="AH1834" s="7">
        <f>IF(R1834&gt;0,RANK(R1834,(N1834:P1834,Q1834:AE1834)),0)</f>
        <v>9</v>
      </c>
      <c r="AI1834" s="7">
        <f>IF(T1834&gt;0,RANK(T1834,(N1834:P1834,Q1834:AE1834)),0)</f>
        <v>0</v>
      </c>
      <c r="AJ1834" s="7">
        <f>IF(S1834&gt;0,RANK(S1834,(N1834:P1834,Q1834:AE1834)),0)</f>
        <v>0</v>
      </c>
      <c r="AK1834" s="2">
        <f t="shared" si="726"/>
        <v>0</v>
      </c>
      <c r="AL1834" s="2">
        <f t="shared" si="727"/>
        <v>9.4916684243830411E-4</v>
      </c>
      <c r="AM1834" s="2">
        <f t="shared" si="728"/>
        <v>0</v>
      </c>
      <c r="AN1834" s="2">
        <f t="shared" si="729"/>
        <v>0</v>
      </c>
      <c r="AP1834" t="s">
        <v>901</v>
      </c>
      <c r="AQ1834" t="s">
        <v>2081</v>
      </c>
      <c r="AR1834">
        <v>8</v>
      </c>
      <c r="AT1834" s="104">
        <v>47</v>
      </c>
      <c r="AU1834" s="102">
        <v>79</v>
      </c>
      <c r="AV1834" s="108">
        <f t="shared" si="730"/>
        <v>47079</v>
      </c>
      <c r="AX1834" s="7" t="s">
        <v>538</v>
      </c>
      <c r="BA1834" s="100"/>
      <c r="BB1834" s="100"/>
      <c r="BC1834" s="100"/>
      <c r="BD1834" s="100"/>
      <c r="BE1834" s="1"/>
      <c r="BF1834" s="1"/>
      <c r="BL1834">
        <v>2</v>
      </c>
      <c r="BM1834">
        <v>2</v>
      </c>
      <c r="BO1834">
        <v>3</v>
      </c>
      <c r="BP1834">
        <v>4</v>
      </c>
      <c r="BQ1834">
        <v>2</v>
      </c>
      <c r="BS1834">
        <v>9</v>
      </c>
      <c r="BT1834">
        <v>9</v>
      </c>
      <c r="BU1834" t="s">
        <v>1439</v>
      </c>
    </row>
    <row r="1835" spans="1:73" hidden="1" outlineLevel="1">
      <c r="A1835" t="s">
        <v>2932</v>
      </c>
      <c r="B1835" t="s">
        <v>2081</v>
      </c>
      <c r="C1835" s="1">
        <f t="shared" si="720"/>
        <v>6514</v>
      </c>
      <c r="D1835" s="7">
        <f>RANK(N1835,(N1835:P1835,Q1835:AE1835))</f>
        <v>1</v>
      </c>
      <c r="E1835" s="7">
        <f>RANK(O1835,(N1835:P1835,Q1835:AE1835))</f>
        <v>2</v>
      </c>
      <c r="F1835" s="7">
        <f>IF(P1835&gt;0,RANK(P1835,(N1835:P1835,Q1835:AE1835)),0)</f>
        <v>0</v>
      </c>
      <c r="G1835" s="1">
        <f t="shared" si="721"/>
        <v>1454</v>
      </c>
      <c r="H1835" s="2">
        <f t="shared" si="719"/>
        <v>0.22321154436598095</v>
      </c>
      <c r="I1835" s="2"/>
      <c r="J1835" s="2">
        <f t="shared" si="722"/>
        <v>0.60346945041449185</v>
      </c>
      <c r="K1835" s="2">
        <f t="shared" si="723"/>
        <v>0.3802579060485109</v>
      </c>
      <c r="L1835" s="2">
        <f t="shared" si="724"/>
        <v>0</v>
      </c>
      <c r="M1835" s="2">
        <f t="shared" si="725"/>
        <v>1.6272643536997256E-2</v>
      </c>
      <c r="N1835" s="1">
        <v>3931</v>
      </c>
      <c r="O1835" s="1">
        <v>2477</v>
      </c>
      <c r="R1835" s="1">
        <v>2</v>
      </c>
      <c r="U1835" s="1">
        <v>22</v>
      </c>
      <c r="V1835" s="1">
        <v>33</v>
      </c>
      <c r="W1835" s="1">
        <v>19</v>
      </c>
      <c r="X1835" s="1">
        <v>8</v>
      </c>
      <c r="Y1835" s="1">
        <v>8</v>
      </c>
      <c r="Z1835" s="1">
        <v>6</v>
      </c>
      <c r="AA1835" s="1">
        <f t="shared" si="718"/>
        <v>8</v>
      </c>
      <c r="AG1835" s="7">
        <f>IF(Q1835&gt;0,RANK(Q1835,(N1835:P1835,Q1835:AE1835)),0)</f>
        <v>0</v>
      </c>
      <c r="AH1835" s="7">
        <f>IF(R1835&gt;0,RANK(R1835,(N1835:P1835,Q1835:AE1835)),0)</f>
        <v>10</v>
      </c>
      <c r="AI1835" s="7">
        <f>IF(T1835&gt;0,RANK(T1835,(N1835:P1835,Q1835:AE1835)),0)</f>
        <v>0</v>
      </c>
      <c r="AJ1835" s="7">
        <f>IF(S1835&gt;0,RANK(S1835,(N1835:P1835,Q1835:AE1835)),0)</f>
        <v>0</v>
      </c>
      <c r="AK1835" s="2">
        <f t="shared" si="726"/>
        <v>0</v>
      </c>
      <c r="AL1835" s="2">
        <f t="shared" si="727"/>
        <v>3.0703101013202335E-4</v>
      </c>
      <c r="AM1835" s="2">
        <f t="shared" si="728"/>
        <v>0</v>
      </c>
      <c r="AN1835" s="2">
        <f t="shared" si="729"/>
        <v>0</v>
      </c>
      <c r="AP1835" t="s">
        <v>2932</v>
      </c>
      <c r="AQ1835" t="s">
        <v>2081</v>
      </c>
      <c r="AR1835">
        <v>7</v>
      </c>
      <c r="AT1835" s="104">
        <v>47</v>
      </c>
      <c r="AU1835" s="102">
        <v>81</v>
      </c>
      <c r="AV1835" s="108">
        <f t="shared" si="730"/>
        <v>47081</v>
      </c>
      <c r="AX1835" s="7" t="s">
        <v>538</v>
      </c>
      <c r="BA1835" s="100"/>
      <c r="BB1835" s="100"/>
      <c r="BC1835" s="100"/>
      <c r="BD1835" s="100"/>
      <c r="BE1835" s="1"/>
      <c r="BF1835" s="1"/>
      <c r="BL1835">
        <v>1</v>
      </c>
      <c r="BM1835">
        <v>0</v>
      </c>
      <c r="BO1835">
        <v>0</v>
      </c>
      <c r="BP1835">
        <v>3</v>
      </c>
      <c r="BQ1835">
        <v>0</v>
      </c>
      <c r="BS1835">
        <v>1</v>
      </c>
      <c r="BT1835">
        <v>3</v>
      </c>
      <c r="BU1835" t="s">
        <v>1439</v>
      </c>
    </row>
    <row r="1836" spans="1:73" hidden="1" outlineLevel="1">
      <c r="A1836" t="s">
        <v>590</v>
      </c>
      <c r="B1836" t="s">
        <v>2081</v>
      </c>
      <c r="C1836" s="1">
        <f t="shared" si="720"/>
        <v>2770</v>
      </c>
      <c r="D1836" s="7">
        <f>RANK(N1836,(N1836:P1836,Q1836:AE1836))</f>
        <v>1</v>
      </c>
      <c r="E1836" s="7">
        <f>RANK(O1836,(N1836:P1836,Q1836:AE1836))</f>
        <v>2</v>
      </c>
      <c r="F1836" s="7">
        <f>IF(P1836&gt;0,RANK(P1836,(N1836:P1836,Q1836:AE1836)),0)</f>
        <v>0</v>
      </c>
      <c r="G1836" s="1">
        <f t="shared" si="721"/>
        <v>1220</v>
      </c>
      <c r="H1836" s="2">
        <f t="shared" si="719"/>
        <v>0.44043321299638988</v>
      </c>
      <c r="I1836" s="2"/>
      <c r="J1836" s="2">
        <f t="shared" si="722"/>
        <v>0.71119133574007221</v>
      </c>
      <c r="K1836" s="2">
        <f t="shared" si="723"/>
        <v>0.27075812274368233</v>
      </c>
      <c r="L1836" s="2">
        <f t="shared" si="724"/>
        <v>0</v>
      </c>
      <c r="M1836" s="2">
        <f t="shared" si="725"/>
        <v>1.8050541516245466E-2</v>
      </c>
      <c r="N1836" s="1">
        <v>1970</v>
      </c>
      <c r="O1836" s="1">
        <v>750</v>
      </c>
      <c r="R1836" s="1">
        <v>1</v>
      </c>
      <c r="U1836" s="1">
        <v>5</v>
      </c>
      <c r="V1836" s="1">
        <v>12</v>
      </c>
      <c r="W1836" s="1">
        <v>11</v>
      </c>
      <c r="X1836" s="1">
        <v>6</v>
      </c>
      <c r="Y1836" s="1">
        <v>3</v>
      </c>
      <c r="Z1836" s="1">
        <v>2</v>
      </c>
      <c r="AA1836" s="1">
        <f t="shared" si="718"/>
        <v>10</v>
      </c>
      <c r="AG1836" s="7">
        <f>IF(Q1836&gt;0,RANK(Q1836,(N1836:P1836,Q1836:AE1836)),0)</f>
        <v>0</v>
      </c>
      <c r="AH1836" s="7">
        <f>IF(R1836&gt;0,RANK(R1836,(N1836:P1836,Q1836:AE1836)),0)</f>
        <v>10</v>
      </c>
      <c r="AI1836" s="7">
        <f>IF(T1836&gt;0,RANK(T1836,(N1836:P1836,Q1836:AE1836)),0)</f>
        <v>0</v>
      </c>
      <c r="AJ1836" s="7">
        <f>IF(S1836&gt;0,RANK(S1836,(N1836:P1836,Q1836:AE1836)),0)</f>
        <v>0</v>
      </c>
      <c r="AK1836" s="2">
        <f t="shared" si="726"/>
        <v>0</v>
      </c>
      <c r="AL1836" s="2">
        <f t="shared" si="727"/>
        <v>3.6101083032490973E-4</v>
      </c>
      <c r="AM1836" s="2">
        <f t="shared" si="728"/>
        <v>0</v>
      </c>
      <c r="AN1836" s="2">
        <f t="shared" si="729"/>
        <v>0</v>
      </c>
      <c r="AP1836" t="s">
        <v>590</v>
      </c>
      <c r="AQ1836" t="s">
        <v>2081</v>
      </c>
      <c r="AR1836">
        <v>8</v>
      </c>
      <c r="AT1836" s="104">
        <v>47</v>
      </c>
      <c r="AU1836" s="102">
        <v>83</v>
      </c>
      <c r="AV1836" s="108">
        <f t="shared" si="730"/>
        <v>47083</v>
      </c>
      <c r="AX1836" s="7" t="s">
        <v>538</v>
      </c>
      <c r="BA1836" s="100"/>
      <c r="BB1836" s="100"/>
      <c r="BC1836" s="100"/>
      <c r="BD1836" s="100"/>
      <c r="BE1836" s="1"/>
      <c r="BL1836">
        <v>1</v>
      </c>
      <c r="BM1836">
        <v>1</v>
      </c>
      <c r="BO1836">
        <v>1</v>
      </c>
      <c r="BP1836">
        <v>2</v>
      </c>
      <c r="BQ1836">
        <v>2</v>
      </c>
      <c r="BS1836">
        <v>3</v>
      </c>
      <c r="BT1836">
        <v>0</v>
      </c>
      <c r="BU1836" t="s">
        <v>1439</v>
      </c>
    </row>
    <row r="1837" spans="1:73" hidden="1" outlineLevel="1">
      <c r="A1837" t="s">
        <v>704</v>
      </c>
      <c r="B1837" t="s">
        <v>2081</v>
      </c>
      <c r="C1837" s="1">
        <f t="shared" si="720"/>
        <v>6066</v>
      </c>
      <c r="D1837" s="7">
        <f>RANK(N1837,(N1837:P1837,Q1837:AE1837))</f>
        <v>1</v>
      </c>
      <c r="E1837" s="7">
        <f>RANK(O1837,(N1837:P1837,Q1837:AE1837))</f>
        <v>2</v>
      </c>
      <c r="F1837" s="7">
        <f>IF(P1837&gt;0,RANK(P1837,(N1837:P1837,Q1837:AE1837)),0)</f>
        <v>0</v>
      </c>
      <c r="G1837" s="1">
        <f t="shared" si="721"/>
        <v>1921</v>
      </c>
      <c r="H1837" s="2">
        <f t="shared" si="719"/>
        <v>0.31668315199472469</v>
      </c>
      <c r="I1837" s="2"/>
      <c r="J1837" s="2">
        <f t="shared" si="722"/>
        <v>0.65018133860863836</v>
      </c>
      <c r="K1837" s="2">
        <f t="shared" si="723"/>
        <v>0.33349818661391362</v>
      </c>
      <c r="L1837" s="2">
        <f t="shared" si="724"/>
        <v>0</v>
      </c>
      <c r="M1837" s="2">
        <f t="shared" si="725"/>
        <v>1.6320474777448024E-2</v>
      </c>
      <c r="N1837" s="1">
        <v>3944</v>
      </c>
      <c r="O1837" s="1">
        <v>2023</v>
      </c>
      <c r="R1837" s="1">
        <v>2</v>
      </c>
      <c r="U1837" s="1">
        <v>15</v>
      </c>
      <c r="V1837" s="1">
        <v>26</v>
      </c>
      <c r="W1837" s="1">
        <v>29</v>
      </c>
      <c r="X1837" s="1">
        <v>11</v>
      </c>
      <c r="Y1837" s="1">
        <v>1</v>
      </c>
      <c r="Z1837" s="1">
        <v>4</v>
      </c>
      <c r="AA1837" s="1">
        <f t="shared" si="718"/>
        <v>11</v>
      </c>
      <c r="AG1837" s="7">
        <f>IF(Q1837&gt;0,RANK(Q1837,(N1837:P1837,Q1837:AE1837)),0)</f>
        <v>0</v>
      </c>
      <c r="AH1837" s="7">
        <f>IF(R1837&gt;0,RANK(R1837,(N1837:P1837,Q1837:AE1837)),0)</f>
        <v>9</v>
      </c>
      <c r="AI1837" s="7">
        <f>IF(T1837&gt;0,RANK(T1837,(N1837:P1837,Q1837:AE1837)),0)</f>
        <v>0</v>
      </c>
      <c r="AJ1837" s="7">
        <f>IF(S1837&gt;0,RANK(S1837,(N1837:P1837,Q1837:AE1837)),0)</f>
        <v>0</v>
      </c>
      <c r="AK1837" s="2">
        <f t="shared" si="726"/>
        <v>0</v>
      </c>
      <c r="AL1837" s="2">
        <f t="shared" si="727"/>
        <v>3.297065611605671E-4</v>
      </c>
      <c r="AM1837" s="2">
        <f t="shared" si="728"/>
        <v>0</v>
      </c>
      <c r="AN1837" s="2">
        <f t="shared" si="729"/>
        <v>0</v>
      </c>
      <c r="AP1837" t="s">
        <v>704</v>
      </c>
      <c r="AQ1837" t="s">
        <v>2081</v>
      </c>
      <c r="AR1837">
        <v>8</v>
      </c>
      <c r="AT1837" s="104">
        <v>47</v>
      </c>
      <c r="AU1837" s="102">
        <v>85</v>
      </c>
      <c r="AV1837" s="108">
        <f t="shared" si="730"/>
        <v>47085</v>
      </c>
      <c r="AX1837" s="7" t="s">
        <v>538</v>
      </c>
      <c r="BA1837" s="100"/>
      <c r="BB1837" s="100"/>
      <c r="BC1837" s="100"/>
      <c r="BD1837" s="100"/>
      <c r="BE1837" s="1"/>
      <c r="BF1837" s="1"/>
      <c r="BL1837">
        <v>2</v>
      </c>
      <c r="BM1837">
        <v>1</v>
      </c>
      <c r="BO1837">
        <v>2</v>
      </c>
      <c r="BP1837">
        <v>2</v>
      </c>
      <c r="BQ1837">
        <v>2</v>
      </c>
      <c r="BS1837">
        <v>2</v>
      </c>
      <c r="BT1837">
        <v>0</v>
      </c>
      <c r="BU1837" t="s">
        <v>1439</v>
      </c>
    </row>
    <row r="1838" spans="1:73" hidden="1" outlineLevel="1">
      <c r="A1838" t="s">
        <v>868</v>
      </c>
      <c r="B1838" t="s">
        <v>2081</v>
      </c>
      <c r="C1838" s="1">
        <f t="shared" si="720"/>
        <v>3680</v>
      </c>
      <c r="D1838" s="7">
        <f>RANK(N1838,(N1838:P1838,Q1838:AE1838))</f>
        <v>1</v>
      </c>
      <c r="E1838" s="7">
        <f>RANK(O1838,(N1838:P1838,Q1838:AE1838))</f>
        <v>2</v>
      </c>
      <c r="F1838" s="7">
        <f>IF(P1838&gt;0,RANK(P1838,(N1838:P1838,Q1838:AE1838)),0)</f>
        <v>0</v>
      </c>
      <c r="G1838" s="1">
        <f t="shared" si="721"/>
        <v>1348</v>
      </c>
      <c r="H1838" s="2">
        <f t="shared" si="719"/>
        <v>0.36630434782608695</v>
      </c>
      <c r="I1838" s="2"/>
      <c r="J1838" s="2">
        <f t="shared" si="722"/>
        <v>0.67472826086956517</v>
      </c>
      <c r="K1838" s="2">
        <f t="shared" si="723"/>
        <v>0.30842391304347827</v>
      </c>
      <c r="L1838" s="2">
        <f t="shared" si="724"/>
        <v>0</v>
      </c>
      <c r="M1838" s="2">
        <f t="shared" si="725"/>
        <v>1.6847826086956563E-2</v>
      </c>
      <c r="N1838" s="1">
        <v>2483</v>
      </c>
      <c r="O1838" s="1">
        <v>1135</v>
      </c>
      <c r="R1838" s="1">
        <v>1</v>
      </c>
      <c r="U1838" s="1">
        <v>12</v>
      </c>
      <c r="V1838" s="1">
        <v>20</v>
      </c>
      <c r="W1838" s="1">
        <v>12</v>
      </c>
      <c r="X1838" s="1">
        <v>5</v>
      </c>
      <c r="Y1838" s="1">
        <v>4</v>
      </c>
      <c r="Z1838" s="1">
        <v>1</v>
      </c>
      <c r="AA1838" s="1">
        <f t="shared" si="718"/>
        <v>7</v>
      </c>
      <c r="AG1838" s="7">
        <f>IF(Q1838&gt;0,RANK(Q1838,(N1838:P1838,Q1838:AE1838)),0)</f>
        <v>0</v>
      </c>
      <c r="AH1838" s="7">
        <f>IF(R1838&gt;0,RANK(R1838,(N1838:P1838,Q1838:AE1838)),0)</f>
        <v>9</v>
      </c>
      <c r="AI1838" s="7">
        <f>IF(T1838&gt;0,RANK(T1838,(N1838:P1838,Q1838:AE1838)),0)</f>
        <v>0</v>
      </c>
      <c r="AJ1838" s="7">
        <f>IF(S1838&gt;0,RANK(S1838,(N1838:P1838,Q1838:AE1838)),0)</f>
        <v>0</v>
      </c>
      <c r="AK1838" s="2">
        <f t="shared" si="726"/>
        <v>0</v>
      </c>
      <c r="AL1838" s="2">
        <f t="shared" si="727"/>
        <v>2.7173913043478261E-4</v>
      </c>
      <c r="AM1838" s="2">
        <f t="shared" si="728"/>
        <v>0</v>
      </c>
      <c r="AN1838" s="2">
        <f t="shared" si="729"/>
        <v>0</v>
      </c>
      <c r="AP1838" t="s">
        <v>868</v>
      </c>
      <c r="AQ1838" t="s">
        <v>2081</v>
      </c>
      <c r="AR1838">
        <v>6</v>
      </c>
      <c r="AT1838" s="104">
        <v>47</v>
      </c>
      <c r="AU1838" s="102">
        <v>87</v>
      </c>
      <c r="AV1838" s="108">
        <f t="shared" si="730"/>
        <v>47087</v>
      </c>
      <c r="AX1838" s="7" t="s">
        <v>538</v>
      </c>
      <c r="AZ1838" s="1"/>
      <c r="BA1838" s="100"/>
      <c r="BB1838" s="100"/>
      <c r="BC1838" s="100"/>
      <c r="BD1838" s="100"/>
      <c r="BE1838" s="1"/>
      <c r="BF1838" s="1"/>
      <c r="BL1838">
        <v>2</v>
      </c>
      <c r="BM1838">
        <v>0</v>
      </c>
      <c r="BO1838">
        <v>0</v>
      </c>
      <c r="BP1838">
        <v>2</v>
      </c>
      <c r="BQ1838">
        <v>2</v>
      </c>
      <c r="BS1838">
        <v>1</v>
      </c>
      <c r="BT1838">
        <v>0</v>
      </c>
      <c r="BU1838" t="s">
        <v>1439</v>
      </c>
    </row>
    <row r="1839" spans="1:73" hidden="1" outlineLevel="1">
      <c r="A1839" t="s">
        <v>588</v>
      </c>
      <c r="B1839" t="s">
        <v>2081</v>
      </c>
      <c r="C1839" s="1">
        <f t="shared" si="720"/>
        <v>11922</v>
      </c>
      <c r="D1839" s="7">
        <f>RANK(N1839,(N1839:P1839,Q1839:AE1839))</f>
        <v>2</v>
      </c>
      <c r="E1839" s="7">
        <f>RANK(O1839,(N1839:P1839,Q1839:AE1839))</f>
        <v>1</v>
      </c>
      <c r="F1839" s="7">
        <f>IF(P1839&gt;0,RANK(P1839,(N1839:P1839,Q1839:AE1839)),0)</f>
        <v>0</v>
      </c>
      <c r="G1839" s="1">
        <f t="shared" si="721"/>
        <v>1160</v>
      </c>
      <c r="H1839" s="2">
        <f t="shared" si="719"/>
        <v>9.7299110887434995E-2</v>
      </c>
      <c r="I1839" s="2"/>
      <c r="J1839" s="2">
        <f t="shared" si="722"/>
        <v>0.44396913269585642</v>
      </c>
      <c r="K1839" s="2">
        <f t="shared" si="723"/>
        <v>0.5412682435832914</v>
      </c>
      <c r="L1839" s="2">
        <f t="shared" si="724"/>
        <v>0</v>
      </c>
      <c r="M1839" s="2">
        <f t="shared" si="725"/>
        <v>1.4762623720852242E-2</v>
      </c>
      <c r="N1839" s="1">
        <v>5293</v>
      </c>
      <c r="O1839" s="1">
        <v>6453</v>
      </c>
      <c r="R1839" s="1">
        <v>13</v>
      </c>
      <c r="U1839" s="1">
        <v>13</v>
      </c>
      <c r="V1839" s="1">
        <v>44</v>
      </c>
      <c r="W1839" s="1">
        <v>22</v>
      </c>
      <c r="X1839" s="1">
        <v>28</v>
      </c>
      <c r="Y1839" s="1">
        <v>12</v>
      </c>
      <c r="Z1839" s="1">
        <v>5</v>
      </c>
      <c r="AA1839" s="1">
        <f t="shared" si="718"/>
        <v>39</v>
      </c>
      <c r="AG1839" s="7">
        <f>IF(Q1839&gt;0,RANK(Q1839,(N1839:P1839,Q1839:AE1839)),0)</f>
        <v>0</v>
      </c>
      <c r="AH1839" s="7">
        <f>IF(R1839&gt;0,RANK(R1839,(N1839:P1839,Q1839:AE1839)),0)</f>
        <v>7</v>
      </c>
      <c r="AI1839" s="7">
        <f>IF(T1839&gt;0,RANK(T1839,(N1839:P1839,Q1839:AE1839)),0)</f>
        <v>0</v>
      </c>
      <c r="AJ1839" s="7">
        <f>IF(S1839&gt;0,RANK(S1839,(N1839:P1839,Q1839:AE1839)),0)</f>
        <v>0</v>
      </c>
      <c r="AK1839" s="2">
        <f t="shared" si="726"/>
        <v>0</v>
      </c>
      <c r="AL1839" s="2">
        <f t="shared" si="727"/>
        <v>1.0904210702902197E-3</v>
      </c>
      <c r="AM1839" s="2">
        <f t="shared" si="728"/>
        <v>0</v>
      </c>
      <c r="AN1839" s="2">
        <f t="shared" si="729"/>
        <v>0</v>
      </c>
      <c r="AP1839" t="s">
        <v>588</v>
      </c>
      <c r="AQ1839" t="s">
        <v>2081</v>
      </c>
      <c r="AR1839">
        <v>1</v>
      </c>
      <c r="AT1839" s="104">
        <v>47</v>
      </c>
      <c r="AU1839" s="102">
        <v>89</v>
      </c>
      <c r="AV1839" s="108">
        <f t="shared" si="730"/>
        <v>47089</v>
      </c>
      <c r="AX1839" s="7" t="s">
        <v>538</v>
      </c>
      <c r="AZ1839" s="1"/>
      <c r="BA1839" s="100"/>
      <c r="BB1839" s="100"/>
      <c r="BC1839" s="100"/>
      <c r="BD1839" s="100"/>
      <c r="BE1839" s="1"/>
      <c r="BF1839" s="1"/>
      <c r="BL1839">
        <v>7</v>
      </c>
      <c r="BM1839">
        <v>2</v>
      </c>
      <c r="BO1839">
        <v>5</v>
      </c>
      <c r="BP1839">
        <v>7</v>
      </c>
      <c r="BQ1839">
        <v>4</v>
      </c>
      <c r="BS1839">
        <v>9</v>
      </c>
      <c r="BT1839">
        <v>5</v>
      </c>
      <c r="BU1839" t="s">
        <v>1439</v>
      </c>
    </row>
    <row r="1840" spans="1:73" hidden="1" outlineLevel="1">
      <c r="A1840" t="s">
        <v>1538</v>
      </c>
      <c r="B1840" t="s">
        <v>2081</v>
      </c>
      <c r="C1840" s="1">
        <f t="shared" si="720"/>
        <v>4520</v>
      </c>
      <c r="D1840" s="7">
        <f>RANK(N1840,(N1840:P1840,Q1840:AE1840))</f>
        <v>2</v>
      </c>
      <c r="E1840" s="7">
        <f>RANK(O1840,(N1840:P1840,Q1840:AE1840))</f>
        <v>1</v>
      </c>
      <c r="F1840" s="7">
        <f>IF(P1840&gt;0,RANK(P1840,(N1840:P1840,Q1840:AE1840)),0)</f>
        <v>0</v>
      </c>
      <c r="G1840" s="1">
        <f t="shared" si="721"/>
        <v>1161</v>
      </c>
      <c r="H1840" s="2">
        <f t="shared" si="719"/>
        <v>0.25685840707964602</v>
      </c>
      <c r="I1840" s="2"/>
      <c r="J1840" s="2">
        <f t="shared" si="722"/>
        <v>0.36305309734513275</v>
      </c>
      <c r="K1840" s="2">
        <f t="shared" si="723"/>
        <v>0.61991150442477871</v>
      </c>
      <c r="L1840" s="2">
        <f t="shared" si="724"/>
        <v>0</v>
      </c>
      <c r="M1840" s="2">
        <f t="shared" si="725"/>
        <v>1.7035398230088594E-2</v>
      </c>
      <c r="N1840" s="1">
        <v>1641</v>
      </c>
      <c r="O1840" s="1">
        <v>2802</v>
      </c>
      <c r="R1840" s="1">
        <v>5</v>
      </c>
      <c r="U1840" s="1">
        <v>10</v>
      </c>
      <c r="V1840" s="1">
        <v>19</v>
      </c>
      <c r="W1840" s="1">
        <v>14</v>
      </c>
      <c r="X1840" s="1">
        <v>12</v>
      </c>
      <c r="Y1840" s="1">
        <v>4</v>
      </c>
      <c r="Z1840" s="1">
        <v>5</v>
      </c>
      <c r="AA1840" s="1">
        <f t="shared" si="718"/>
        <v>8</v>
      </c>
      <c r="AG1840" s="7">
        <f>IF(Q1840&gt;0,RANK(Q1840,(N1840:P1840,Q1840:AE1840)),0)</f>
        <v>0</v>
      </c>
      <c r="AH1840" s="7">
        <f>IF(R1840&gt;0,RANK(R1840,(N1840:P1840,Q1840:AE1840)),0)</f>
        <v>8</v>
      </c>
      <c r="AI1840" s="7">
        <f>IF(T1840&gt;0,RANK(T1840,(N1840:P1840,Q1840:AE1840)),0)</f>
        <v>0</v>
      </c>
      <c r="AJ1840" s="7">
        <f>IF(S1840&gt;0,RANK(S1840,(N1840:P1840,Q1840:AE1840)),0)</f>
        <v>0</v>
      </c>
      <c r="AK1840" s="2">
        <f t="shared" si="726"/>
        <v>0</v>
      </c>
      <c r="AL1840" s="2">
        <f t="shared" si="727"/>
        <v>1.1061946902654867E-3</v>
      </c>
      <c r="AM1840" s="2">
        <f t="shared" si="728"/>
        <v>0</v>
      </c>
      <c r="AN1840" s="2">
        <f t="shared" si="729"/>
        <v>0</v>
      </c>
      <c r="AP1840" t="s">
        <v>1538</v>
      </c>
      <c r="AQ1840" t="s">
        <v>2081</v>
      </c>
      <c r="AR1840">
        <v>1</v>
      </c>
      <c r="AT1840" s="104">
        <v>47</v>
      </c>
      <c r="AU1840" s="102">
        <v>91</v>
      </c>
      <c r="AV1840" s="108">
        <f t="shared" si="730"/>
        <v>47091</v>
      </c>
      <c r="AX1840" s="7" t="s">
        <v>538</v>
      </c>
      <c r="BA1840" s="100"/>
      <c r="BB1840" s="100"/>
      <c r="BC1840" s="100"/>
      <c r="BD1840" s="100"/>
      <c r="BE1840" s="1"/>
      <c r="BF1840" s="1"/>
      <c r="BL1840">
        <v>3</v>
      </c>
      <c r="BM1840">
        <v>1</v>
      </c>
      <c r="BO1840">
        <v>0</v>
      </c>
      <c r="BP1840">
        <v>0</v>
      </c>
      <c r="BQ1840">
        <v>3</v>
      </c>
      <c r="BS1840">
        <v>1</v>
      </c>
      <c r="BT1840">
        <v>0</v>
      </c>
      <c r="BU1840" t="s">
        <v>1439</v>
      </c>
    </row>
    <row r="1841" spans="1:73" hidden="1" outlineLevel="1">
      <c r="A1841" t="s">
        <v>2044</v>
      </c>
      <c r="B1841" t="s">
        <v>2081</v>
      </c>
      <c r="C1841" s="1">
        <f t="shared" si="720"/>
        <v>116852</v>
      </c>
      <c r="D1841" s="7">
        <f>RANK(N1841,(N1841:P1841,Q1841:AE1841))</f>
        <v>1</v>
      </c>
      <c r="E1841" s="7">
        <f>RANK(O1841,(N1841:P1841,Q1841:AE1841))</f>
        <v>2</v>
      </c>
      <c r="F1841" s="7">
        <f>IF(P1841&gt;0,RANK(P1841,(N1841:P1841,Q1841:AE1841)),0)</f>
        <v>0</v>
      </c>
      <c r="G1841" s="1">
        <f t="shared" si="721"/>
        <v>43</v>
      </c>
      <c r="H1841" s="2">
        <f t="shared" si="719"/>
        <v>3.6798685516722007E-4</v>
      </c>
      <c r="I1841" s="2"/>
      <c r="J1841" s="2">
        <f t="shared" si="722"/>
        <v>0.4940095163112313</v>
      </c>
      <c r="K1841" s="2">
        <f t="shared" si="723"/>
        <v>0.4936415294560641</v>
      </c>
      <c r="L1841" s="2">
        <f t="shared" si="724"/>
        <v>0</v>
      </c>
      <c r="M1841" s="2">
        <f t="shared" si="725"/>
        <v>1.2348954232704656E-2</v>
      </c>
      <c r="N1841" s="1">
        <v>57726</v>
      </c>
      <c r="O1841" s="1">
        <v>57683</v>
      </c>
      <c r="R1841" s="1">
        <v>91</v>
      </c>
      <c r="U1841" s="1">
        <v>213</v>
      </c>
      <c r="V1841" s="1">
        <v>406</v>
      </c>
      <c r="W1841" s="1">
        <v>171</v>
      </c>
      <c r="X1841" s="1">
        <v>254</v>
      </c>
      <c r="Y1841" s="1">
        <v>48</v>
      </c>
      <c r="Z1841" s="1">
        <v>36</v>
      </c>
      <c r="AA1841" s="1">
        <f t="shared" si="718"/>
        <v>224</v>
      </c>
      <c r="AG1841" s="7">
        <f>IF(Q1841&gt;0,RANK(Q1841,(N1841:P1841,Q1841:AE1841)),0)</f>
        <v>0</v>
      </c>
      <c r="AH1841" s="7">
        <f>IF(R1841&gt;0,RANK(R1841,(N1841:P1841,Q1841:AE1841)),0)</f>
        <v>8</v>
      </c>
      <c r="AI1841" s="7">
        <f>IF(T1841&gt;0,RANK(T1841,(N1841:P1841,Q1841:AE1841)),0)</f>
        <v>0</v>
      </c>
      <c r="AJ1841" s="7">
        <f>IF(S1841&gt;0,RANK(S1841,(N1841:P1841,Q1841:AE1841)),0)</f>
        <v>0</v>
      </c>
      <c r="AK1841" s="2">
        <f t="shared" si="726"/>
        <v>0</v>
      </c>
      <c r="AL1841" s="2">
        <f t="shared" si="727"/>
        <v>7.787628795399308E-4</v>
      </c>
      <c r="AM1841" s="2">
        <f t="shared" si="728"/>
        <v>0</v>
      </c>
      <c r="AN1841" s="2">
        <f t="shared" si="729"/>
        <v>0</v>
      </c>
      <c r="AP1841" t="s">
        <v>2044</v>
      </c>
      <c r="AQ1841" t="s">
        <v>2081</v>
      </c>
      <c r="AT1841" s="104">
        <v>47</v>
      </c>
      <c r="AU1841" s="102">
        <v>93</v>
      </c>
      <c r="AV1841" s="108">
        <f t="shared" si="730"/>
        <v>47093</v>
      </c>
      <c r="AX1841" s="7" t="s">
        <v>538</v>
      </c>
      <c r="BA1841" s="100"/>
      <c r="BB1841" s="100"/>
      <c r="BC1841" s="100"/>
      <c r="BD1841" s="100"/>
      <c r="BE1841" s="1"/>
      <c r="BF1841" s="1"/>
      <c r="BL1841">
        <v>39</v>
      </c>
      <c r="BM1841">
        <v>14</v>
      </c>
      <c r="BO1841">
        <v>20</v>
      </c>
      <c r="BP1841">
        <v>38</v>
      </c>
      <c r="BQ1841">
        <v>34</v>
      </c>
      <c r="BS1841">
        <v>76</v>
      </c>
      <c r="BT1841">
        <v>3</v>
      </c>
      <c r="BU1841" t="s">
        <v>1439</v>
      </c>
    </row>
    <row r="1842" spans="1:73" hidden="1" outlineLevel="1">
      <c r="A1842" t="s">
        <v>1665</v>
      </c>
      <c r="B1842" t="s">
        <v>2081</v>
      </c>
      <c r="C1842" s="1">
        <f t="shared" si="720"/>
        <v>1586</v>
      </c>
      <c r="D1842" s="7">
        <f>RANK(N1842,(N1842:P1842,Q1842:AE1842))</f>
        <v>1</v>
      </c>
      <c r="E1842" s="7">
        <f>RANK(O1842,(N1842:P1842,Q1842:AE1842))</f>
        <v>2</v>
      </c>
      <c r="F1842" s="7">
        <f>IF(P1842&gt;0,RANK(P1842,(N1842:P1842,Q1842:AE1842)),0)</f>
        <v>0</v>
      </c>
      <c r="G1842" s="1">
        <f t="shared" si="721"/>
        <v>728</v>
      </c>
      <c r="H1842" s="2">
        <f t="shared" si="719"/>
        <v>0.45901639344262296</v>
      </c>
      <c r="I1842" s="2"/>
      <c r="J1842" s="2">
        <f t="shared" si="722"/>
        <v>0.71122320302648168</v>
      </c>
      <c r="K1842" s="2">
        <f t="shared" si="723"/>
        <v>0.25220680958385877</v>
      </c>
      <c r="L1842" s="2">
        <f t="shared" si="724"/>
        <v>0</v>
      </c>
      <c r="M1842" s="2">
        <f t="shared" si="725"/>
        <v>3.6569987389659553E-2</v>
      </c>
      <c r="N1842" s="1">
        <v>1128</v>
      </c>
      <c r="O1842" s="1">
        <v>400</v>
      </c>
      <c r="R1842" s="1">
        <v>2</v>
      </c>
      <c r="U1842" s="1">
        <v>21</v>
      </c>
      <c r="V1842" s="1">
        <v>2</v>
      </c>
      <c r="W1842" s="1">
        <v>7</v>
      </c>
      <c r="X1842" s="1">
        <v>4</v>
      </c>
      <c r="Y1842" s="1">
        <v>1</v>
      </c>
      <c r="Z1842" s="1">
        <v>13</v>
      </c>
      <c r="AA1842" s="1">
        <f t="shared" si="718"/>
        <v>8</v>
      </c>
      <c r="AG1842" s="7">
        <f>IF(Q1842&gt;0,RANK(Q1842,(N1842:P1842,Q1842:AE1842)),0)</f>
        <v>0</v>
      </c>
      <c r="AH1842" s="7">
        <f>IF(R1842&gt;0,RANK(R1842,(N1842:P1842,Q1842:AE1842)),0)</f>
        <v>8</v>
      </c>
      <c r="AI1842" s="7">
        <f>IF(T1842&gt;0,RANK(T1842,(N1842:P1842,Q1842:AE1842)),0)</f>
        <v>0</v>
      </c>
      <c r="AJ1842" s="7">
        <f>IF(S1842&gt;0,RANK(S1842,(N1842:P1842,Q1842:AE1842)),0)</f>
        <v>0</v>
      </c>
      <c r="AK1842" s="2">
        <f t="shared" si="726"/>
        <v>0</v>
      </c>
      <c r="AL1842" s="2">
        <f t="shared" si="727"/>
        <v>1.2610340479192938E-3</v>
      </c>
      <c r="AM1842" s="2">
        <f t="shared" si="728"/>
        <v>0</v>
      </c>
      <c r="AN1842" s="2">
        <f t="shared" si="729"/>
        <v>0</v>
      </c>
      <c r="AP1842" t="s">
        <v>1665</v>
      </c>
      <c r="AQ1842" t="s">
        <v>2081</v>
      </c>
      <c r="AR1842">
        <v>8</v>
      </c>
      <c r="AT1842" s="104">
        <v>47</v>
      </c>
      <c r="AU1842" s="102">
        <v>95</v>
      </c>
      <c r="AV1842" s="108">
        <f t="shared" si="730"/>
        <v>47095</v>
      </c>
      <c r="AX1842" s="7" t="s">
        <v>538</v>
      </c>
      <c r="BA1842" s="100"/>
      <c r="BB1842" s="100"/>
      <c r="BC1842" s="100"/>
      <c r="BD1842" s="100"/>
      <c r="BE1842" s="1"/>
      <c r="BL1842">
        <v>1</v>
      </c>
      <c r="BM1842">
        <v>0</v>
      </c>
      <c r="BO1842">
        <v>2</v>
      </c>
      <c r="BP1842">
        <v>2</v>
      </c>
      <c r="BQ1842">
        <v>1</v>
      </c>
      <c r="BS1842">
        <v>2</v>
      </c>
      <c r="BT1842">
        <v>0</v>
      </c>
      <c r="BU1842" t="s">
        <v>1439</v>
      </c>
    </row>
    <row r="1843" spans="1:73" hidden="1" outlineLevel="1">
      <c r="A1843" t="s">
        <v>500</v>
      </c>
      <c r="B1843" t="s">
        <v>2081</v>
      </c>
      <c r="C1843" s="1">
        <f t="shared" si="720"/>
        <v>6437</v>
      </c>
      <c r="D1843" s="7">
        <f>RANK(N1843,(N1843:P1843,Q1843:AE1843))</f>
        <v>1</v>
      </c>
      <c r="E1843" s="7">
        <f>RANK(O1843,(N1843:P1843,Q1843:AE1843))</f>
        <v>2</v>
      </c>
      <c r="F1843" s="7">
        <f>IF(P1843&gt;0,RANK(P1843,(N1843:P1843,Q1843:AE1843)),0)</f>
        <v>0</v>
      </c>
      <c r="G1843" s="1">
        <f t="shared" si="721"/>
        <v>959</v>
      </c>
      <c r="H1843" s="2">
        <f t="shared" si="719"/>
        <v>0.14898244523846513</v>
      </c>
      <c r="I1843" s="2"/>
      <c r="J1843" s="2">
        <f t="shared" si="722"/>
        <v>0.56252912847599812</v>
      </c>
      <c r="K1843" s="2">
        <f t="shared" si="723"/>
        <v>0.41354668323753302</v>
      </c>
      <c r="L1843" s="2">
        <f t="shared" si="724"/>
        <v>0</v>
      </c>
      <c r="M1843" s="2">
        <f t="shared" si="725"/>
        <v>2.3924188286468862E-2</v>
      </c>
      <c r="N1843" s="1">
        <v>3621</v>
      </c>
      <c r="O1843" s="1">
        <v>2662</v>
      </c>
      <c r="R1843" s="1">
        <v>5</v>
      </c>
      <c r="U1843" s="1">
        <v>33</v>
      </c>
      <c r="V1843" s="1">
        <v>28</v>
      </c>
      <c r="W1843" s="1">
        <v>25</v>
      </c>
      <c r="X1843" s="1">
        <v>33</v>
      </c>
      <c r="Y1843" s="1">
        <v>9</v>
      </c>
      <c r="Z1843" s="1">
        <v>8</v>
      </c>
      <c r="AA1843" s="1">
        <f t="shared" si="718"/>
        <v>13</v>
      </c>
      <c r="AG1843" s="7">
        <f>IF(Q1843&gt;0,RANK(Q1843,(N1843:P1843,Q1843:AE1843)),0)</f>
        <v>0</v>
      </c>
      <c r="AH1843" s="7">
        <f>IF(R1843&gt;0,RANK(R1843,(N1843:P1843,Q1843:AE1843)),0)</f>
        <v>10</v>
      </c>
      <c r="AI1843" s="7">
        <f>IF(T1843&gt;0,RANK(T1843,(N1843:P1843,Q1843:AE1843)),0)</f>
        <v>0</v>
      </c>
      <c r="AJ1843" s="7">
        <f>IF(S1843&gt;0,RANK(S1843,(N1843:P1843,Q1843:AE1843)),0)</f>
        <v>0</v>
      </c>
      <c r="AK1843" s="2">
        <f t="shared" si="726"/>
        <v>0</v>
      </c>
      <c r="AL1843" s="2">
        <f t="shared" si="727"/>
        <v>7.7675935995028737E-4</v>
      </c>
      <c r="AM1843" s="2">
        <f t="shared" si="728"/>
        <v>0</v>
      </c>
      <c r="AN1843" s="2">
        <f t="shared" si="729"/>
        <v>0</v>
      </c>
      <c r="AP1843" t="s">
        <v>500</v>
      </c>
      <c r="AQ1843" t="s">
        <v>2081</v>
      </c>
      <c r="AR1843">
        <v>8</v>
      </c>
      <c r="AT1843" s="104">
        <v>47</v>
      </c>
      <c r="AU1843" s="102">
        <v>97</v>
      </c>
      <c r="AV1843" s="108">
        <f t="shared" si="730"/>
        <v>47097</v>
      </c>
      <c r="AX1843" s="7" t="s">
        <v>538</v>
      </c>
      <c r="BA1843" s="100"/>
      <c r="BB1843" s="100"/>
      <c r="BC1843" s="100"/>
      <c r="BD1843" s="100"/>
      <c r="BE1843" s="1"/>
      <c r="BF1843" s="1"/>
      <c r="BL1843">
        <v>4</v>
      </c>
      <c r="BM1843">
        <v>1</v>
      </c>
      <c r="BO1843">
        <v>2</v>
      </c>
      <c r="BP1843">
        <v>3</v>
      </c>
      <c r="BQ1843">
        <v>1</v>
      </c>
      <c r="BS1843">
        <v>2</v>
      </c>
      <c r="BT1843">
        <v>0</v>
      </c>
      <c r="BU1843" t="s">
        <v>1439</v>
      </c>
    </row>
    <row r="1844" spans="1:73" hidden="1" outlineLevel="1">
      <c r="A1844" t="s">
        <v>1008</v>
      </c>
      <c r="B1844" t="s">
        <v>2081</v>
      </c>
      <c r="C1844" s="1">
        <f t="shared" si="720"/>
        <v>12420</v>
      </c>
      <c r="D1844" s="7">
        <f>RANK(N1844,(N1844:P1844,Q1844:AE1844))</f>
        <v>2</v>
      </c>
      <c r="E1844" s="7">
        <f>RANK(O1844,(N1844:P1844,Q1844:AE1844))</f>
        <v>1</v>
      </c>
      <c r="F1844" s="7">
        <f>IF(P1844&gt;0,RANK(P1844,(N1844:P1844,Q1844:AE1844)),0)</f>
        <v>0</v>
      </c>
      <c r="G1844" s="1">
        <f t="shared" si="721"/>
        <v>595</v>
      </c>
      <c r="H1844" s="2">
        <f t="shared" si="719"/>
        <v>4.7906602254428339E-2</v>
      </c>
      <c r="I1844" s="2"/>
      <c r="J1844" s="2">
        <f t="shared" si="722"/>
        <v>0.46980676328502413</v>
      </c>
      <c r="K1844" s="2">
        <f t="shared" si="723"/>
        <v>0.51771336553945246</v>
      </c>
      <c r="L1844" s="2">
        <f t="shared" si="724"/>
        <v>0</v>
      </c>
      <c r="M1844" s="2">
        <f t="shared" si="725"/>
        <v>1.2479871175523405E-2</v>
      </c>
      <c r="N1844" s="1">
        <v>5835</v>
      </c>
      <c r="O1844" s="1">
        <v>6430</v>
      </c>
      <c r="R1844" s="1">
        <v>8</v>
      </c>
      <c r="U1844" s="1">
        <v>24</v>
      </c>
      <c r="V1844" s="1">
        <v>31</v>
      </c>
      <c r="W1844" s="1">
        <v>25</v>
      </c>
      <c r="X1844" s="1">
        <v>26</v>
      </c>
      <c r="Y1844" s="1">
        <v>5</v>
      </c>
      <c r="Z1844" s="1">
        <v>6</v>
      </c>
      <c r="AA1844" s="1">
        <f t="shared" si="718"/>
        <v>30</v>
      </c>
      <c r="AG1844" s="7">
        <f>IF(Q1844&gt;0,RANK(Q1844,(N1844:P1844,Q1844:AE1844)),0)</f>
        <v>0</v>
      </c>
      <c r="AH1844" s="7">
        <f>IF(R1844&gt;0,RANK(R1844,(N1844:P1844,Q1844:AE1844)),0)</f>
        <v>8</v>
      </c>
      <c r="AI1844" s="7">
        <f>IF(T1844&gt;0,RANK(T1844,(N1844:P1844,Q1844:AE1844)),0)</f>
        <v>0</v>
      </c>
      <c r="AJ1844" s="7">
        <f>IF(S1844&gt;0,RANK(S1844,(N1844:P1844,Q1844:AE1844)),0)</f>
        <v>0</v>
      </c>
      <c r="AK1844" s="2">
        <f t="shared" si="726"/>
        <v>0</v>
      </c>
      <c r="AL1844" s="2">
        <f t="shared" si="727"/>
        <v>6.4412238325281806E-4</v>
      </c>
      <c r="AM1844" s="2">
        <f t="shared" si="728"/>
        <v>0</v>
      </c>
      <c r="AN1844" s="2">
        <f t="shared" si="729"/>
        <v>0</v>
      </c>
      <c r="AP1844" t="s">
        <v>1008</v>
      </c>
      <c r="AQ1844" t="s">
        <v>2081</v>
      </c>
      <c r="AR1844">
        <v>4</v>
      </c>
      <c r="AT1844" s="104">
        <v>47</v>
      </c>
      <c r="AU1844" s="102">
        <v>99</v>
      </c>
      <c r="AV1844" s="108">
        <f t="shared" si="730"/>
        <v>47099</v>
      </c>
      <c r="AX1844" s="7" t="s">
        <v>538</v>
      </c>
      <c r="BA1844" s="100"/>
      <c r="BB1844" s="100"/>
      <c r="BC1844" s="100"/>
      <c r="BD1844" s="100"/>
      <c r="BE1844" s="1"/>
      <c r="BF1844" s="1"/>
      <c r="BL1844">
        <v>2</v>
      </c>
      <c r="BM1844">
        <v>1</v>
      </c>
      <c r="BO1844">
        <v>7</v>
      </c>
      <c r="BP1844">
        <v>6</v>
      </c>
      <c r="BQ1844">
        <v>7</v>
      </c>
      <c r="BS1844">
        <v>7</v>
      </c>
      <c r="BT1844">
        <v>0</v>
      </c>
      <c r="BU1844" t="s">
        <v>1439</v>
      </c>
    </row>
    <row r="1845" spans="1:73" hidden="1" outlineLevel="1">
      <c r="A1845" t="s">
        <v>338</v>
      </c>
      <c r="B1845" t="s">
        <v>2081</v>
      </c>
      <c r="C1845" s="1">
        <f t="shared" si="720"/>
        <v>3821</v>
      </c>
      <c r="D1845" s="7">
        <f>RANK(N1845,(N1845:P1845,Q1845:AE1845))</f>
        <v>1</v>
      </c>
      <c r="E1845" s="7">
        <f>RANK(O1845,(N1845:P1845,Q1845:AE1845))</f>
        <v>2</v>
      </c>
      <c r="F1845" s="7">
        <f>IF(P1845&gt;0,RANK(P1845,(N1845:P1845,Q1845:AE1845)),0)</f>
        <v>0</v>
      </c>
      <c r="G1845" s="1">
        <f t="shared" si="721"/>
        <v>326</v>
      </c>
      <c r="H1845" s="2">
        <f t="shared" si="719"/>
        <v>8.5317979586495687E-2</v>
      </c>
      <c r="I1845" s="2"/>
      <c r="J1845" s="2">
        <f t="shared" si="722"/>
        <v>0.53022768908662654</v>
      </c>
      <c r="K1845" s="2">
        <f t="shared" si="723"/>
        <v>0.44490970950013087</v>
      </c>
      <c r="L1845" s="2">
        <f t="shared" si="724"/>
        <v>0</v>
      </c>
      <c r="M1845" s="2">
        <f t="shared" si="725"/>
        <v>2.4862601413242591E-2</v>
      </c>
      <c r="N1845" s="1">
        <v>2026</v>
      </c>
      <c r="O1845" s="1">
        <v>1700</v>
      </c>
      <c r="R1845" s="1">
        <v>0</v>
      </c>
      <c r="U1845" s="1">
        <v>48</v>
      </c>
      <c r="V1845" s="1">
        <v>15</v>
      </c>
      <c r="W1845" s="1">
        <v>7</v>
      </c>
      <c r="X1845" s="1">
        <v>11</v>
      </c>
      <c r="Y1845" s="1">
        <v>6</v>
      </c>
      <c r="Z1845" s="1">
        <v>1</v>
      </c>
      <c r="AA1845" s="1">
        <f t="shared" si="718"/>
        <v>7</v>
      </c>
      <c r="AG1845" s="7">
        <f>IF(Q1845&gt;0,RANK(Q1845,(N1845:P1845,Q1845:AE1845)),0)</f>
        <v>0</v>
      </c>
      <c r="AH1845" s="7">
        <f>IF(R1845&gt;0,RANK(R1845,(N1845:P1845,Q1845:AE1845)),0)</f>
        <v>0</v>
      </c>
      <c r="AI1845" s="7">
        <f>IF(T1845&gt;0,RANK(T1845,(N1845:P1845,Q1845:AE1845)),0)</f>
        <v>0</v>
      </c>
      <c r="AJ1845" s="7">
        <f>IF(S1845&gt;0,RANK(S1845,(N1845:P1845,Q1845:AE1845)),0)</f>
        <v>0</v>
      </c>
      <c r="AK1845" s="2">
        <f t="shared" si="726"/>
        <v>0</v>
      </c>
      <c r="AL1845" s="2">
        <f t="shared" si="727"/>
        <v>0</v>
      </c>
      <c r="AM1845" s="2">
        <f t="shared" si="728"/>
        <v>0</v>
      </c>
      <c r="AN1845" s="2">
        <f t="shared" si="729"/>
        <v>0</v>
      </c>
      <c r="AP1845" t="s">
        <v>338</v>
      </c>
      <c r="AQ1845" t="s">
        <v>2081</v>
      </c>
      <c r="AR1845">
        <v>7</v>
      </c>
      <c r="AT1845" s="104">
        <v>47</v>
      </c>
      <c r="AU1845" s="102">
        <v>101</v>
      </c>
      <c r="AV1845" s="108">
        <f t="shared" si="730"/>
        <v>47101</v>
      </c>
      <c r="AX1845" s="7" t="s">
        <v>538</v>
      </c>
      <c r="BA1845" s="100"/>
      <c r="BB1845" s="100"/>
      <c r="BC1845" s="100"/>
      <c r="BD1845" s="100"/>
      <c r="BE1845" s="1"/>
      <c r="BF1845" s="1"/>
      <c r="BL1845">
        <v>1</v>
      </c>
      <c r="BM1845">
        <v>0</v>
      </c>
      <c r="BO1845">
        <v>2</v>
      </c>
      <c r="BP1845">
        <v>0</v>
      </c>
      <c r="BQ1845">
        <v>2</v>
      </c>
      <c r="BS1845">
        <v>2</v>
      </c>
      <c r="BT1845">
        <v>0</v>
      </c>
      <c r="BU1845" t="s">
        <v>1439</v>
      </c>
    </row>
    <row r="1846" spans="1:73" hidden="1" outlineLevel="1">
      <c r="A1846" t="s">
        <v>1988</v>
      </c>
      <c r="B1846" t="s">
        <v>2081</v>
      </c>
      <c r="C1846" s="1">
        <f t="shared" si="720"/>
        <v>8831</v>
      </c>
      <c r="D1846" s="7">
        <f>RANK(N1846,(N1846:P1846,Q1846:AE1846))</f>
        <v>2</v>
      </c>
      <c r="E1846" s="7">
        <f>RANK(O1846,(N1846:P1846,Q1846:AE1846))</f>
        <v>1</v>
      </c>
      <c r="F1846" s="7">
        <f>IF(P1846&gt;0,RANK(P1846,(N1846:P1846,Q1846:AE1846)),0)</f>
        <v>0</v>
      </c>
      <c r="G1846" s="1">
        <f t="shared" si="721"/>
        <v>1069</v>
      </c>
      <c r="H1846" s="2">
        <f t="shared" si="719"/>
        <v>0.12105084361906919</v>
      </c>
      <c r="I1846" s="2"/>
      <c r="J1846" s="2">
        <f t="shared" si="722"/>
        <v>0.43120824368701166</v>
      </c>
      <c r="K1846" s="2">
        <f t="shared" si="723"/>
        <v>0.55225908730608086</v>
      </c>
      <c r="L1846" s="2">
        <f t="shared" si="724"/>
        <v>0</v>
      </c>
      <c r="M1846" s="2">
        <f t="shared" si="725"/>
        <v>1.6532669006907419E-2</v>
      </c>
      <c r="N1846" s="1">
        <v>3808</v>
      </c>
      <c r="O1846" s="1">
        <v>4877</v>
      </c>
      <c r="R1846" s="1">
        <v>9</v>
      </c>
      <c r="U1846" s="1">
        <v>19</v>
      </c>
      <c r="V1846" s="1">
        <v>38</v>
      </c>
      <c r="W1846" s="1">
        <v>28</v>
      </c>
      <c r="X1846" s="1">
        <v>13</v>
      </c>
      <c r="Y1846" s="1">
        <v>6</v>
      </c>
      <c r="Z1846" s="1">
        <v>4</v>
      </c>
      <c r="AA1846" s="1">
        <f t="shared" si="718"/>
        <v>29</v>
      </c>
      <c r="AG1846" s="7">
        <f>IF(Q1846&gt;0,RANK(Q1846,(N1846:P1846,Q1846:AE1846)),0)</f>
        <v>0</v>
      </c>
      <c r="AH1846" s="7">
        <f>IF(R1846&gt;0,RANK(R1846,(N1846:P1846,Q1846:AE1846)),0)</f>
        <v>8</v>
      </c>
      <c r="AI1846" s="7">
        <f>IF(T1846&gt;0,RANK(T1846,(N1846:P1846,Q1846:AE1846)),0)</f>
        <v>0</v>
      </c>
      <c r="AJ1846" s="7">
        <f>IF(S1846&gt;0,RANK(S1846,(N1846:P1846,Q1846:AE1846)),0)</f>
        <v>0</v>
      </c>
      <c r="AK1846" s="2">
        <f t="shared" si="726"/>
        <v>0</v>
      </c>
      <c r="AL1846" s="2">
        <f t="shared" si="727"/>
        <v>1.0191371305627902E-3</v>
      </c>
      <c r="AM1846" s="2">
        <f t="shared" si="728"/>
        <v>0</v>
      </c>
      <c r="AN1846" s="2">
        <f t="shared" si="729"/>
        <v>0</v>
      </c>
      <c r="AP1846" t="s">
        <v>1988</v>
      </c>
      <c r="AQ1846" t="s">
        <v>2081</v>
      </c>
      <c r="AR1846">
        <v>4</v>
      </c>
      <c r="AT1846" s="104">
        <v>47</v>
      </c>
      <c r="AU1846" s="102">
        <v>103</v>
      </c>
      <c r="AV1846" s="108">
        <f t="shared" si="730"/>
        <v>47103</v>
      </c>
      <c r="AX1846" s="7" t="s">
        <v>538</v>
      </c>
      <c r="BA1846" s="100"/>
      <c r="BB1846" s="100"/>
      <c r="BC1846" s="100"/>
      <c r="BD1846" s="100"/>
      <c r="BE1846" s="1"/>
      <c r="BF1846" s="1"/>
      <c r="BL1846">
        <v>6</v>
      </c>
      <c r="BM1846">
        <v>3</v>
      </c>
      <c r="BO1846">
        <v>4</v>
      </c>
      <c r="BP1846">
        <v>5</v>
      </c>
      <c r="BQ1846">
        <v>4</v>
      </c>
      <c r="BS1846">
        <v>6</v>
      </c>
      <c r="BT1846">
        <v>1</v>
      </c>
      <c r="BU1846" t="s">
        <v>1439</v>
      </c>
    </row>
    <row r="1847" spans="1:73" hidden="1" outlineLevel="1">
      <c r="A1847" t="s">
        <v>569</v>
      </c>
      <c r="B1847" t="s">
        <v>2081</v>
      </c>
      <c r="C1847" s="1">
        <f t="shared" si="720"/>
        <v>14180</v>
      </c>
      <c r="D1847" s="7">
        <f>RANK(N1847,(N1847:P1847,Q1847:AE1847))</f>
        <v>2</v>
      </c>
      <c r="E1847" s="7">
        <f>RANK(O1847,(N1847:P1847,Q1847:AE1847))</f>
        <v>1</v>
      </c>
      <c r="F1847" s="7">
        <f>IF(P1847&gt;0,RANK(P1847,(N1847:P1847,Q1847:AE1847)),0)</f>
        <v>0</v>
      </c>
      <c r="G1847" s="1">
        <f t="shared" si="721"/>
        <v>2041</v>
      </c>
      <c r="H1847" s="2">
        <f t="shared" si="719"/>
        <v>0.14393511988716501</v>
      </c>
      <c r="I1847" s="2"/>
      <c r="J1847" s="2">
        <f t="shared" si="722"/>
        <v>0.42277856135401976</v>
      </c>
      <c r="K1847" s="2">
        <f t="shared" si="723"/>
        <v>0.56671368124118482</v>
      </c>
      <c r="L1847" s="2">
        <f t="shared" si="724"/>
        <v>0</v>
      </c>
      <c r="M1847" s="2">
        <f t="shared" si="725"/>
        <v>1.050775740479537E-2</v>
      </c>
      <c r="N1847" s="1">
        <v>5995</v>
      </c>
      <c r="O1847" s="1">
        <v>8036</v>
      </c>
      <c r="R1847" s="1">
        <v>16</v>
      </c>
      <c r="U1847" s="1">
        <v>11</v>
      </c>
      <c r="V1847" s="1">
        <v>51</v>
      </c>
      <c r="W1847" s="1">
        <v>22</v>
      </c>
      <c r="X1847" s="1">
        <v>17</v>
      </c>
      <c r="Y1847" s="1">
        <v>7</v>
      </c>
      <c r="Z1847" s="1">
        <v>9</v>
      </c>
      <c r="AA1847" s="1">
        <f t="shared" si="718"/>
        <v>16</v>
      </c>
      <c r="AG1847" s="7">
        <f>IF(Q1847&gt;0,RANK(Q1847,(N1847:P1847,Q1847:AE1847)),0)</f>
        <v>0</v>
      </c>
      <c r="AH1847" s="7">
        <f>IF(R1847&gt;0,RANK(R1847,(N1847:P1847,Q1847:AE1847)),0)</f>
        <v>6</v>
      </c>
      <c r="AI1847" s="7">
        <f>IF(T1847&gt;0,RANK(T1847,(N1847:P1847,Q1847:AE1847)),0)</f>
        <v>0</v>
      </c>
      <c r="AJ1847" s="7">
        <f>IF(S1847&gt;0,RANK(S1847,(N1847:P1847,Q1847:AE1847)),0)</f>
        <v>0</v>
      </c>
      <c r="AK1847" s="2">
        <f t="shared" si="726"/>
        <v>0</v>
      </c>
      <c r="AL1847" s="2">
        <f t="shared" si="727"/>
        <v>1.1283497884344146E-3</v>
      </c>
      <c r="AM1847" s="2">
        <f t="shared" si="728"/>
        <v>0</v>
      </c>
      <c r="AN1847" s="2">
        <f t="shared" si="729"/>
        <v>0</v>
      </c>
      <c r="AP1847" t="s">
        <v>569</v>
      </c>
      <c r="AQ1847" t="s">
        <v>2081</v>
      </c>
      <c r="AR1847">
        <v>2</v>
      </c>
      <c r="AT1847" s="104">
        <v>47</v>
      </c>
      <c r="AU1847" s="102">
        <v>105</v>
      </c>
      <c r="AV1847" s="108">
        <f t="shared" si="730"/>
        <v>47105</v>
      </c>
      <c r="AX1847" s="7" t="s">
        <v>538</v>
      </c>
      <c r="BA1847" s="100"/>
      <c r="BB1847" s="100"/>
      <c r="BC1847" s="100"/>
      <c r="BD1847" s="100"/>
      <c r="BE1847" s="1"/>
      <c r="BF1847" s="1"/>
      <c r="BL1847">
        <v>1</v>
      </c>
      <c r="BM1847">
        <v>1</v>
      </c>
      <c r="BO1847">
        <v>1</v>
      </c>
      <c r="BP1847">
        <v>4</v>
      </c>
      <c r="BQ1847">
        <v>3</v>
      </c>
      <c r="BS1847">
        <v>6</v>
      </c>
      <c r="BT1847">
        <v>0</v>
      </c>
      <c r="BU1847" t="s">
        <v>1439</v>
      </c>
    </row>
    <row r="1848" spans="1:73" hidden="1" outlineLevel="1">
      <c r="A1848" t="s">
        <v>2598</v>
      </c>
      <c r="B1848" t="s">
        <v>2081</v>
      </c>
      <c r="C1848" s="1">
        <f t="shared" si="720"/>
        <v>13587</v>
      </c>
      <c r="D1848" s="7">
        <f>RANK(N1848,(N1848:P1848,Q1848:AE1848))</f>
        <v>2</v>
      </c>
      <c r="E1848" s="7">
        <f>RANK(O1848,(N1848:P1848,Q1848:AE1848))</f>
        <v>1</v>
      </c>
      <c r="F1848" s="7">
        <f>IF(P1848&gt;0,RANK(P1848,(N1848:P1848,Q1848:AE1848)),0)</f>
        <v>0</v>
      </c>
      <c r="G1848" s="1">
        <f t="shared" si="721"/>
        <v>1488</v>
      </c>
      <c r="H1848" s="2">
        <f t="shared" si="719"/>
        <v>0.10951644954736145</v>
      </c>
      <c r="I1848" s="2"/>
      <c r="J1848" s="2">
        <f t="shared" si="722"/>
        <v>0.43563700596158095</v>
      </c>
      <c r="K1848" s="2">
        <f t="shared" si="723"/>
        <v>0.54515345550894234</v>
      </c>
      <c r="L1848" s="2">
        <f t="shared" si="724"/>
        <v>0</v>
      </c>
      <c r="M1848" s="2">
        <f t="shared" si="725"/>
        <v>1.9209538529476711E-2</v>
      </c>
      <c r="N1848" s="1">
        <v>5919</v>
      </c>
      <c r="O1848" s="1">
        <v>7407</v>
      </c>
      <c r="R1848" s="1">
        <v>29</v>
      </c>
      <c r="U1848" s="1">
        <v>12</v>
      </c>
      <c r="V1848" s="1">
        <v>88</v>
      </c>
      <c r="W1848" s="1">
        <v>25</v>
      </c>
      <c r="X1848" s="1">
        <v>39</v>
      </c>
      <c r="Y1848" s="1">
        <v>16</v>
      </c>
      <c r="Z1848" s="1">
        <v>10</v>
      </c>
      <c r="AA1848" s="1">
        <f t="shared" si="718"/>
        <v>42</v>
      </c>
      <c r="AG1848" s="7">
        <f>IF(Q1848&gt;0,RANK(Q1848,(N1848:P1848,Q1848:AE1848)),0)</f>
        <v>0</v>
      </c>
      <c r="AH1848" s="7">
        <f>IF(R1848&gt;0,RANK(R1848,(N1848:P1848,Q1848:AE1848)),0)</f>
        <v>6</v>
      </c>
      <c r="AI1848" s="7">
        <f>IF(T1848&gt;0,RANK(T1848,(N1848:P1848,Q1848:AE1848)),0)</f>
        <v>0</v>
      </c>
      <c r="AJ1848" s="7">
        <f>IF(S1848&gt;0,RANK(S1848,(N1848:P1848,Q1848:AE1848)),0)</f>
        <v>0</v>
      </c>
      <c r="AK1848" s="2">
        <f t="shared" si="726"/>
        <v>0</v>
      </c>
      <c r="AL1848" s="2">
        <f t="shared" si="727"/>
        <v>2.1343931699418562E-3</v>
      </c>
      <c r="AM1848" s="2">
        <f t="shared" si="728"/>
        <v>0</v>
      </c>
      <c r="AN1848" s="2">
        <f t="shared" si="729"/>
        <v>0</v>
      </c>
      <c r="AP1848" t="s">
        <v>2598</v>
      </c>
      <c r="AQ1848" t="s">
        <v>2081</v>
      </c>
      <c r="AR1848">
        <v>2</v>
      </c>
      <c r="AT1848" s="104">
        <v>47</v>
      </c>
      <c r="AU1848" s="102">
        <v>107</v>
      </c>
      <c r="AV1848" s="108">
        <f t="shared" si="730"/>
        <v>47107</v>
      </c>
      <c r="AX1848" s="7" t="s">
        <v>538</v>
      </c>
      <c r="BA1848" s="100"/>
      <c r="BB1848" s="100"/>
      <c r="BC1848" s="100"/>
      <c r="BD1848" s="100"/>
      <c r="BE1848" s="1"/>
      <c r="BF1848" s="1"/>
      <c r="BL1848">
        <v>7</v>
      </c>
      <c r="BM1848">
        <v>4</v>
      </c>
      <c r="BO1848">
        <v>8</v>
      </c>
      <c r="BP1848">
        <v>2</v>
      </c>
      <c r="BQ1848">
        <v>9</v>
      </c>
      <c r="BS1848">
        <v>12</v>
      </c>
      <c r="BT1848">
        <v>0</v>
      </c>
      <c r="BU1848" t="s">
        <v>1439</v>
      </c>
    </row>
    <row r="1849" spans="1:73" hidden="1" outlineLevel="1">
      <c r="A1849" t="s">
        <v>2599</v>
      </c>
      <c r="B1849" t="s">
        <v>2081</v>
      </c>
      <c r="C1849" s="1">
        <f t="shared" si="720"/>
        <v>7657</v>
      </c>
      <c r="D1849" s="7">
        <f>RANK(N1849,(N1849:P1849,Q1849:AE1849))</f>
        <v>2</v>
      </c>
      <c r="E1849" s="7">
        <f>RANK(O1849,(N1849:P1849,Q1849:AE1849))</f>
        <v>1</v>
      </c>
      <c r="F1849" s="7">
        <f>IF(P1849&gt;0,RANK(P1849,(N1849:P1849,Q1849:AE1849)),0)</f>
        <v>0</v>
      </c>
      <c r="G1849" s="1">
        <f t="shared" si="721"/>
        <v>172</v>
      </c>
      <c r="H1849" s="2">
        <f t="shared" si="719"/>
        <v>2.246310565495625E-2</v>
      </c>
      <c r="I1849" s="2"/>
      <c r="J1849" s="2">
        <f t="shared" si="722"/>
        <v>0.48021418310043096</v>
      </c>
      <c r="K1849" s="2">
        <f t="shared" si="723"/>
        <v>0.5026772887553872</v>
      </c>
      <c r="L1849" s="2">
        <f t="shared" si="724"/>
        <v>0</v>
      </c>
      <c r="M1849" s="2">
        <f t="shared" si="725"/>
        <v>1.7108528144181845E-2</v>
      </c>
      <c r="N1849" s="1">
        <v>3677</v>
      </c>
      <c r="O1849" s="1">
        <v>3849</v>
      </c>
      <c r="R1849" s="1">
        <v>5</v>
      </c>
      <c r="U1849" s="1">
        <v>6</v>
      </c>
      <c r="V1849" s="1">
        <v>28</v>
      </c>
      <c r="W1849" s="1">
        <v>29</v>
      </c>
      <c r="X1849" s="1">
        <v>17</v>
      </c>
      <c r="Y1849" s="1">
        <v>10</v>
      </c>
      <c r="Z1849" s="1">
        <v>5</v>
      </c>
      <c r="AA1849" s="1">
        <f t="shared" si="718"/>
        <v>31</v>
      </c>
      <c r="AG1849" s="7">
        <f>IF(Q1849&gt;0,RANK(Q1849,(N1849:P1849,Q1849:AE1849)),0)</f>
        <v>0</v>
      </c>
      <c r="AH1849" s="7">
        <f>IF(R1849&gt;0,RANK(R1849,(N1849:P1849,Q1849:AE1849)),0)</f>
        <v>9</v>
      </c>
      <c r="AI1849" s="7">
        <f>IF(T1849&gt;0,RANK(T1849,(N1849:P1849,Q1849:AE1849)),0)</f>
        <v>0</v>
      </c>
      <c r="AJ1849" s="7">
        <f>IF(S1849&gt;0,RANK(S1849,(N1849:P1849,Q1849:AE1849)),0)</f>
        <v>0</v>
      </c>
      <c r="AK1849" s="2">
        <f t="shared" si="726"/>
        <v>0</v>
      </c>
      <c r="AL1849" s="2">
        <f t="shared" si="727"/>
        <v>6.5299725741151885E-4</v>
      </c>
      <c r="AM1849" s="2">
        <f t="shared" si="728"/>
        <v>0</v>
      </c>
      <c r="AN1849" s="2">
        <f t="shared" si="729"/>
        <v>0</v>
      </c>
      <c r="AP1849" t="s">
        <v>2599</v>
      </c>
      <c r="AQ1849" t="s">
        <v>2081</v>
      </c>
      <c r="AR1849">
        <v>7</v>
      </c>
      <c r="AT1849" s="104">
        <v>47</v>
      </c>
      <c r="AU1849" s="102">
        <v>109</v>
      </c>
      <c r="AV1849" s="108">
        <f t="shared" si="730"/>
        <v>47109</v>
      </c>
      <c r="AX1849" s="7" t="s">
        <v>538</v>
      </c>
      <c r="BA1849" s="100"/>
      <c r="BB1849" s="100"/>
      <c r="BC1849" s="100"/>
      <c r="BD1849" s="100"/>
      <c r="BE1849" s="1"/>
      <c r="BF1849" s="1"/>
      <c r="BL1849">
        <v>1</v>
      </c>
      <c r="BM1849">
        <v>2</v>
      </c>
      <c r="BO1849">
        <v>9</v>
      </c>
      <c r="BP1849">
        <v>4</v>
      </c>
      <c r="BQ1849">
        <v>8</v>
      </c>
      <c r="BS1849">
        <v>4</v>
      </c>
      <c r="BT1849">
        <v>3</v>
      </c>
      <c r="BU1849" t="s">
        <v>1439</v>
      </c>
    </row>
    <row r="1850" spans="1:73" hidden="1" outlineLevel="1">
      <c r="A1850" t="s">
        <v>1830</v>
      </c>
      <c r="B1850" t="s">
        <v>2081</v>
      </c>
      <c r="C1850" s="1">
        <f t="shared" si="720"/>
        <v>5140</v>
      </c>
      <c r="D1850" s="7">
        <f>RANK(N1850,(N1850:P1850,Q1850:AE1850))</f>
        <v>1</v>
      </c>
      <c r="E1850" s="7">
        <f>RANK(O1850,(N1850:P1850,Q1850:AE1850))</f>
        <v>2</v>
      </c>
      <c r="F1850" s="7">
        <f>IF(P1850&gt;0,RANK(P1850,(N1850:P1850,Q1850:AE1850)),0)</f>
        <v>0</v>
      </c>
      <c r="G1850" s="1">
        <f t="shared" si="721"/>
        <v>38</v>
      </c>
      <c r="H1850" s="2">
        <f t="shared" si="719"/>
        <v>7.3929961089494161E-3</v>
      </c>
      <c r="I1850" s="2"/>
      <c r="J1850" s="2">
        <f t="shared" si="722"/>
        <v>0.49688715953307394</v>
      </c>
      <c r="K1850" s="2">
        <f t="shared" si="723"/>
        <v>0.4894941634241245</v>
      </c>
      <c r="L1850" s="2">
        <f t="shared" si="724"/>
        <v>0</v>
      </c>
      <c r="M1850" s="2">
        <f t="shared" si="725"/>
        <v>1.3618677042801564E-2</v>
      </c>
      <c r="N1850" s="1">
        <v>2554</v>
      </c>
      <c r="O1850" s="1">
        <v>2516</v>
      </c>
      <c r="R1850" s="1">
        <v>2</v>
      </c>
      <c r="U1850" s="1">
        <v>16</v>
      </c>
      <c r="V1850" s="1">
        <v>11</v>
      </c>
      <c r="W1850" s="1">
        <v>14</v>
      </c>
      <c r="X1850" s="1">
        <v>5</v>
      </c>
      <c r="Y1850" s="1">
        <v>5</v>
      </c>
      <c r="Z1850" s="1">
        <v>7</v>
      </c>
      <c r="AA1850" s="1">
        <f t="shared" si="718"/>
        <v>10</v>
      </c>
      <c r="AG1850" s="7">
        <f>IF(Q1850&gt;0,RANK(Q1850,(N1850:P1850,Q1850:AE1850)),0)</f>
        <v>0</v>
      </c>
      <c r="AH1850" s="7">
        <f>IF(R1850&gt;0,RANK(R1850,(N1850:P1850,Q1850:AE1850)),0)</f>
        <v>10</v>
      </c>
      <c r="AI1850" s="7">
        <f>IF(T1850&gt;0,RANK(T1850,(N1850:P1850,Q1850:AE1850)),0)</f>
        <v>0</v>
      </c>
      <c r="AJ1850" s="7">
        <f>IF(S1850&gt;0,RANK(S1850,(N1850:P1850,Q1850:AE1850)),0)</f>
        <v>0</v>
      </c>
      <c r="AK1850" s="2">
        <f t="shared" si="726"/>
        <v>0</v>
      </c>
      <c r="AL1850" s="2">
        <f t="shared" si="727"/>
        <v>3.8910505836575878E-4</v>
      </c>
      <c r="AM1850" s="2">
        <f t="shared" si="728"/>
        <v>0</v>
      </c>
      <c r="AN1850" s="2">
        <f t="shared" si="729"/>
        <v>0</v>
      </c>
      <c r="AP1850" t="s">
        <v>1830</v>
      </c>
      <c r="AQ1850" t="s">
        <v>2081</v>
      </c>
      <c r="AR1850">
        <v>6</v>
      </c>
      <c r="AT1850" s="104">
        <v>47</v>
      </c>
      <c r="AU1850" s="102">
        <v>111</v>
      </c>
      <c r="AV1850" s="108">
        <f t="shared" si="730"/>
        <v>47111</v>
      </c>
      <c r="AX1850" s="7" t="s">
        <v>538</v>
      </c>
      <c r="BA1850" s="100"/>
      <c r="BB1850" s="100"/>
      <c r="BC1850" s="100"/>
      <c r="BD1850" s="100"/>
      <c r="BE1850" s="1"/>
      <c r="BF1850" s="1"/>
      <c r="BL1850">
        <v>0</v>
      </c>
      <c r="BM1850">
        <v>1</v>
      </c>
      <c r="BO1850">
        <v>0</v>
      </c>
      <c r="BP1850">
        <v>2</v>
      </c>
      <c r="BQ1850">
        <v>4</v>
      </c>
      <c r="BS1850">
        <v>2</v>
      </c>
      <c r="BT1850">
        <v>1</v>
      </c>
      <c r="BU1850" t="s">
        <v>1439</v>
      </c>
    </row>
    <row r="1851" spans="1:73" hidden="1" outlineLevel="1">
      <c r="A1851" t="s">
        <v>1228</v>
      </c>
      <c r="B1851" t="s">
        <v>2081</v>
      </c>
      <c r="C1851" s="1">
        <f t="shared" si="720"/>
        <v>27846</v>
      </c>
      <c r="D1851" s="7">
        <f>RANK(N1851,(N1851:P1851,Q1851:AE1851))</f>
        <v>2</v>
      </c>
      <c r="E1851" s="7">
        <f>RANK(O1851,(N1851:P1851,Q1851:AE1851))</f>
        <v>1</v>
      </c>
      <c r="F1851" s="7">
        <f>IF(P1851&gt;0,RANK(P1851,(N1851:P1851,Q1851:AE1851)),0)</f>
        <v>0</v>
      </c>
      <c r="G1851" s="1">
        <f t="shared" si="721"/>
        <v>156</v>
      </c>
      <c r="H1851" s="2">
        <f t="shared" si="719"/>
        <v>5.6022408963585435E-3</v>
      </c>
      <c r="I1851" s="2"/>
      <c r="J1851" s="2">
        <f t="shared" si="722"/>
        <v>0.48890325360913595</v>
      </c>
      <c r="K1851" s="2">
        <f t="shared" si="723"/>
        <v>0.49450549450549453</v>
      </c>
      <c r="L1851" s="2">
        <f t="shared" si="724"/>
        <v>0</v>
      </c>
      <c r="M1851" s="2">
        <f t="shared" si="725"/>
        <v>1.6591251885369473E-2</v>
      </c>
      <c r="N1851" s="1">
        <v>13614</v>
      </c>
      <c r="O1851" s="1">
        <v>13770</v>
      </c>
      <c r="R1851" s="1">
        <v>19</v>
      </c>
      <c r="U1851" s="1">
        <v>41</v>
      </c>
      <c r="V1851" s="1">
        <v>85</v>
      </c>
      <c r="W1851" s="1">
        <v>76</v>
      </c>
      <c r="X1851" s="1">
        <v>59</v>
      </c>
      <c r="Y1851" s="1">
        <v>121</v>
      </c>
      <c r="Z1851" s="1">
        <v>15</v>
      </c>
      <c r="AA1851" s="1">
        <f t="shared" si="718"/>
        <v>46</v>
      </c>
      <c r="AG1851" s="7">
        <f>IF(Q1851&gt;0,RANK(Q1851,(N1851:P1851,Q1851:AE1851)),0)</f>
        <v>0</v>
      </c>
      <c r="AH1851" s="7">
        <f>IF(R1851&gt;0,RANK(R1851,(N1851:P1851,Q1851:AE1851)),0)</f>
        <v>9</v>
      </c>
      <c r="AI1851" s="7">
        <f>IF(T1851&gt;0,RANK(T1851,(N1851:P1851,Q1851:AE1851)),0)</f>
        <v>0</v>
      </c>
      <c r="AJ1851" s="7">
        <f>IF(S1851&gt;0,RANK(S1851,(N1851:P1851,Q1851:AE1851)),0)</f>
        <v>0</v>
      </c>
      <c r="AK1851" s="2">
        <f t="shared" si="726"/>
        <v>0</v>
      </c>
      <c r="AL1851" s="2">
        <f t="shared" si="727"/>
        <v>6.823242117359764E-4</v>
      </c>
      <c r="AM1851" s="2">
        <f t="shared" si="728"/>
        <v>0</v>
      </c>
      <c r="AN1851" s="2">
        <f t="shared" si="729"/>
        <v>0</v>
      </c>
      <c r="AP1851" t="s">
        <v>1228</v>
      </c>
      <c r="AQ1851" t="s">
        <v>2081</v>
      </c>
      <c r="AR1851">
        <v>8</v>
      </c>
      <c r="AT1851" s="104">
        <v>47</v>
      </c>
      <c r="AU1851" s="102">
        <v>113</v>
      </c>
      <c r="AV1851" s="108">
        <f t="shared" si="730"/>
        <v>47113</v>
      </c>
      <c r="AX1851" s="7" t="s">
        <v>538</v>
      </c>
      <c r="AZ1851" s="1"/>
      <c r="BA1851" s="100"/>
      <c r="BB1851" s="100"/>
      <c r="BC1851" s="100"/>
      <c r="BD1851" s="100"/>
      <c r="BE1851" s="1"/>
      <c r="BF1851" s="1"/>
      <c r="BL1851">
        <v>3</v>
      </c>
      <c r="BM1851">
        <v>7</v>
      </c>
      <c r="BO1851">
        <v>15</v>
      </c>
      <c r="BP1851">
        <v>7</v>
      </c>
      <c r="BQ1851">
        <v>3</v>
      </c>
      <c r="BS1851">
        <v>11</v>
      </c>
      <c r="BT1851">
        <v>0</v>
      </c>
      <c r="BU1851" t="s">
        <v>1439</v>
      </c>
    </row>
    <row r="1852" spans="1:73" hidden="1" outlineLevel="1">
      <c r="A1852" t="s">
        <v>1710</v>
      </c>
      <c r="B1852" t="s">
        <v>2081</v>
      </c>
      <c r="C1852" s="1">
        <f t="shared" si="720"/>
        <v>8054</v>
      </c>
      <c r="D1852" s="7">
        <f>RANK(N1852,(N1852:P1852,Q1852:AE1852))</f>
        <v>1</v>
      </c>
      <c r="E1852" s="7">
        <f>RANK(O1852,(N1852:P1852,Q1852:AE1852))</f>
        <v>2</v>
      </c>
      <c r="F1852" s="7">
        <f>IF(P1852&gt;0,RANK(P1852,(N1852:P1852,Q1852:AE1852)),0)</f>
        <v>0</v>
      </c>
      <c r="G1852" s="1">
        <f t="shared" si="721"/>
        <v>1794</v>
      </c>
      <c r="H1852" s="2">
        <f t="shared" si="719"/>
        <v>0.22274646138564688</v>
      </c>
      <c r="I1852" s="2"/>
      <c r="J1852" s="2">
        <f t="shared" si="722"/>
        <v>0.60293022100819471</v>
      </c>
      <c r="K1852" s="2">
        <f t="shared" si="723"/>
        <v>0.3801837596225478</v>
      </c>
      <c r="L1852" s="2">
        <f t="shared" si="724"/>
        <v>0</v>
      </c>
      <c r="M1852" s="2">
        <f t="shared" si="725"/>
        <v>1.6886019369257488E-2</v>
      </c>
      <c r="N1852" s="1">
        <v>4856</v>
      </c>
      <c r="O1852" s="1">
        <v>3062</v>
      </c>
      <c r="R1852" s="1">
        <v>13</v>
      </c>
      <c r="U1852" s="1">
        <v>7</v>
      </c>
      <c r="V1852" s="1">
        <v>31</v>
      </c>
      <c r="W1852" s="1">
        <v>18</v>
      </c>
      <c r="X1852" s="1">
        <v>22</v>
      </c>
      <c r="Y1852" s="1">
        <v>11</v>
      </c>
      <c r="Z1852" s="1">
        <v>12</v>
      </c>
      <c r="AA1852" s="1">
        <f t="shared" si="718"/>
        <v>22</v>
      </c>
      <c r="AG1852" s="7">
        <f>IF(Q1852&gt;0,RANK(Q1852,(N1852:P1852,Q1852:AE1852)),0)</f>
        <v>0</v>
      </c>
      <c r="AH1852" s="7">
        <f>IF(R1852&gt;0,RANK(R1852,(N1852:P1852,Q1852:AE1852)),0)</f>
        <v>7</v>
      </c>
      <c r="AI1852" s="7">
        <f>IF(T1852&gt;0,RANK(T1852,(N1852:P1852,Q1852:AE1852)),0)</f>
        <v>0</v>
      </c>
      <c r="AJ1852" s="7">
        <f>IF(S1852&gt;0,RANK(S1852,(N1852:P1852,Q1852:AE1852)),0)</f>
        <v>0</v>
      </c>
      <c r="AK1852" s="2">
        <f t="shared" si="726"/>
        <v>0</v>
      </c>
      <c r="AL1852" s="2">
        <f t="shared" si="727"/>
        <v>1.6141047926496151E-3</v>
      </c>
      <c r="AM1852" s="2">
        <f t="shared" si="728"/>
        <v>0</v>
      </c>
      <c r="AN1852" s="2">
        <f t="shared" si="729"/>
        <v>0</v>
      </c>
      <c r="AP1852" t="s">
        <v>1710</v>
      </c>
      <c r="AQ1852" t="s">
        <v>2081</v>
      </c>
      <c r="AR1852">
        <v>3</v>
      </c>
      <c r="AT1852" s="104">
        <v>47</v>
      </c>
      <c r="AU1852" s="102">
        <v>115</v>
      </c>
      <c r="AV1852" s="108">
        <f t="shared" si="730"/>
        <v>47115</v>
      </c>
      <c r="AX1852" s="7" t="s">
        <v>538</v>
      </c>
      <c r="BA1852" s="100"/>
      <c r="BB1852" s="100"/>
      <c r="BC1852" s="100"/>
      <c r="BD1852" s="100"/>
      <c r="BE1852" s="1"/>
      <c r="BF1852" s="1"/>
      <c r="BL1852">
        <v>3</v>
      </c>
      <c r="BM1852">
        <v>1</v>
      </c>
      <c r="BO1852">
        <v>5</v>
      </c>
      <c r="BP1852">
        <v>1</v>
      </c>
      <c r="BQ1852">
        <v>5</v>
      </c>
      <c r="BS1852">
        <v>7</v>
      </c>
      <c r="BT1852">
        <v>0</v>
      </c>
      <c r="BU1852" t="s">
        <v>1439</v>
      </c>
    </row>
    <row r="1853" spans="1:73" hidden="1" outlineLevel="1">
      <c r="A1853" t="s">
        <v>2231</v>
      </c>
      <c r="B1853" t="s">
        <v>2081</v>
      </c>
      <c r="C1853" s="1">
        <f t="shared" si="720"/>
        <v>7524</v>
      </c>
      <c r="D1853" s="7">
        <f>RANK(N1853,(N1853:P1853,Q1853:AE1853))</f>
        <v>1</v>
      </c>
      <c r="E1853" s="7">
        <f>RANK(O1853,(N1853:P1853,Q1853:AE1853))</f>
        <v>2</v>
      </c>
      <c r="F1853" s="7">
        <f>IF(P1853&gt;0,RANK(P1853,(N1853:P1853,Q1853:AE1853)),0)</f>
        <v>0</v>
      </c>
      <c r="G1853" s="1">
        <f t="shared" si="721"/>
        <v>1258</v>
      </c>
      <c r="H1853" s="2">
        <f t="shared" si="719"/>
        <v>0.16719829877724615</v>
      </c>
      <c r="I1853" s="2"/>
      <c r="J1853" s="2">
        <f t="shared" si="722"/>
        <v>0.57456140350877194</v>
      </c>
      <c r="K1853" s="2">
        <f t="shared" si="723"/>
        <v>0.40736310473152576</v>
      </c>
      <c r="L1853" s="2">
        <f t="shared" si="724"/>
        <v>0</v>
      </c>
      <c r="M1853" s="2">
        <f t="shared" si="725"/>
        <v>1.80754917597023E-2</v>
      </c>
      <c r="N1853" s="1">
        <v>4323</v>
      </c>
      <c r="O1853" s="1">
        <v>3065</v>
      </c>
      <c r="R1853" s="1">
        <v>3</v>
      </c>
      <c r="U1853" s="1">
        <v>26</v>
      </c>
      <c r="V1853" s="1">
        <v>23</v>
      </c>
      <c r="W1853" s="1">
        <v>48</v>
      </c>
      <c r="X1853" s="1">
        <v>12</v>
      </c>
      <c r="Y1853" s="1">
        <v>4</v>
      </c>
      <c r="Z1853" s="1">
        <v>1</v>
      </c>
      <c r="AA1853" s="1">
        <f t="shared" si="718"/>
        <v>19</v>
      </c>
      <c r="AG1853" s="7">
        <f>IF(Q1853&gt;0,RANK(Q1853,(N1853:P1853,Q1853:AE1853)),0)</f>
        <v>0</v>
      </c>
      <c r="AH1853" s="7">
        <f>IF(R1853&gt;0,RANK(R1853,(N1853:P1853,Q1853:AE1853)),0)</f>
        <v>9</v>
      </c>
      <c r="AI1853" s="7">
        <f>IF(T1853&gt;0,RANK(T1853,(N1853:P1853,Q1853:AE1853)),0)</f>
        <v>0</v>
      </c>
      <c r="AJ1853" s="7">
        <f>IF(S1853&gt;0,RANK(S1853,(N1853:P1853,Q1853:AE1853)),0)</f>
        <v>0</v>
      </c>
      <c r="AK1853" s="2">
        <f t="shared" si="726"/>
        <v>0</v>
      </c>
      <c r="AL1853" s="2">
        <f t="shared" si="727"/>
        <v>3.9872408293460925E-4</v>
      </c>
      <c r="AM1853" s="2">
        <f t="shared" si="728"/>
        <v>0</v>
      </c>
      <c r="AN1853" s="2">
        <f t="shared" si="729"/>
        <v>0</v>
      </c>
      <c r="AP1853" t="s">
        <v>2231</v>
      </c>
      <c r="AQ1853" t="s">
        <v>2081</v>
      </c>
      <c r="AR1853">
        <v>6</v>
      </c>
      <c r="AT1853" s="104">
        <v>47</v>
      </c>
      <c r="AU1853" s="102">
        <v>117</v>
      </c>
      <c r="AV1853" s="108">
        <f t="shared" si="730"/>
        <v>47117</v>
      </c>
      <c r="AX1853" s="7" t="s">
        <v>538</v>
      </c>
      <c r="BA1853" s="100"/>
      <c r="BB1853" s="100"/>
      <c r="BC1853" s="100"/>
      <c r="BD1853" s="100"/>
      <c r="BE1853" s="1"/>
      <c r="BF1853" s="1"/>
      <c r="BL1853">
        <v>2</v>
      </c>
      <c r="BM1853">
        <v>1</v>
      </c>
      <c r="BO1853">
        <v>6</v>
      </c>
      <c r="BP1853">
        <v>3</v>
      </c>
      <c r="BQ1853">
        <v>2</v>
      </c>
      <c r="BS1853">
        <v>2</v>
      </c>
      <c r="BT1853">
        <v>3</v>
      </c>
      <c r="BU1853" t="s">
        <v>1439</v>
      </c>
    </row>
    <row r="1854" spans="1:73" hidden="1" outlineLevel="1">
      <c r="A1854" t="s">
        <v>570</v>
      </c>
      <c r="B1854" t="s">
        <v>2081</v>
      </c>
      <c r="C1854" s="1">
        <f t="shared" si="720"/>
        <v>20553</v>
      </c>
      <c r="D1854" s="7">
        <f>RANK(N1854,(N1854:P1854,Q1854:AE1854))</f>
        <v>1</v>
      </c>
      <c r="E1854" s="7">
        <f>RANK(O1854,(N1854:P1854,Q1854:AE1854))</f>
        <v>2</v>
      </c>
      <c r="F1854" s="7">
        <f>IF(P1854&gt;0,RANK(P1854,(N1854:P1854,Q1854:AE1854)),0)</f>
        <v>0</v>
      </c>
      <c r="G1854" s="1">
        <f t="shared" si="721"/>
        <v>1549</v>
      </c>
      <c r="H1854" s="2">
        <f t="shared" si="719"/>
        <v>7.5366126599523187E-2</v>
      </c>
      <c r="I1854" s="2"/>
      <c r="J1854" s="2">
        <f t="shared" si="722"/>
        <v>0.52848732545127231</v>
      </c>
      <c r="K1854" s="2">
        <f t="shared" si="723"/>
        <v>0.45312119885174912</v>
      </c>
      <c r="L1854" s="2">
        <f t="shared" si="724"/>
        <v>0</v>
      </c>
      <c r="M1854" s="2">
        <f t="shared" si="725"/>
        <v>1.8391475696978576E-2</v>
      </c>
      <c r="N1854" s="1">
        <v>10862</v>
      </c>
      <c r="O1854" s="1">
        <v>9313</v>
      </c>
      <c r="R1854" s="1">
        <v>11</v>
      </c>
      <c r="U1854" s="1">
        <v>152</v>
      </c>
      <c r="V1854" s="1">
        <v>65</v>
      </c>
      <c r="W1854" s="1">
        <v>64</v>
      </c>
      <c r="X1854" s="1">
        <v>26</v>
      </c>
      <c r="Y1854" s="1">
        <v>17</v>
      </c>
      <c r="Z1854" s="1">
        <v>8</v>
      </c>
      <c r="AA1854" s="1">
        <f t="shared" si="718"/>
        <v>35</v>
      </c>
      <c r="AG1854" s="7">
        <f>IF(Q1854&gt;0,RANK(Q1854,(N1854:P1854,Q1854:AE1854)),0)</f>
        <v>0</v>
      </c>
      <c r="AH1854" s="7">
        <f>IF(R1854&gt;0,RANK(R1854,(N1854:P1854,Q1854:AE1854)),0)</f>
        <v>9</v>
      </c>
      <c r="AI1854" s="7">
        <f>IF(T1854&gt;0,RANK(T1854,(N1854:P1854,Q1854:AE1854)),0)</f>
        <v>0</v>
      </c>
      <c r="AJ1854" s="7">
        <f>IF(S1854&gt;0,RANK(S1854,(N1854:P1854,Q1854:AE1854)),0)</f>
        <v>0</v>
      </c>
      <c r="AK1854" s="2">
        <f t="shared" si="726"/>
        <v>0</v>
      </c>
      <c r="AL1854" s="2">
        <f t="shared" si="727"/>
        <v>5.3520167372159784E-4</v>
      </c>
      <c r="AM1854" s="2">
        <f t="shared" si="728"/>
        <v>0</v>
      </c>
      <c r="AN1854" s="2">
        <f t="shared" si="729"/>
        <v>0</v>
      </c>
      <c r="AP1854" t="s">
        <v>570</v>
      </c>
      <c r="AQ1854" t="s">
        <v>2081</v>
      </c>
      <c r="AR1854">
        <v>7</v>
      </c>
      <c r="AT1854" s="104">
        <v>47</v>
      </c>
      <c r="AU1854" s="102">
        <v>119</v>
      </c>
      <c r="AV1854" s="108">
        <f t="shared" si="730"/>
        <v>47119</v>
      </c>
      <c r="AX1854" s="7" t="s">
        <v>538</v>
      </c>
      <c r="BA1854" s="100"/>
      <c r="BB1854" s="100"/>
      <c r="BC1854" s="100"/>
      <c r="BD1854" s="100"/>
      <c r="BE1854" s="1"/>
      <c r="BF1854" s="1"/>
      <c r="BL1854">
        <v>5</v>
      </c>
      <c r="BM1854">
        <v>1</v>
      </c>
      <c r="BO1854">
        <v>5</v>
      </c>
      <c r="BP1854">
        <v>7</v>
      </c>
      <c r="BQ1854">
        <v>1</v>
      </c>
      <c r="BS1854">
        <v>9</v>
      </c>
      <c r="BT1854">
        <v>7</v>
      </c>
      <c r="BU1854" t="s">
        <v>1439</v>
      </c>
    </row>
    <row r="1855" spans="1:73" hidden="1" outlineLevel="1">
      <c r="A1855" t="s">
        <v>1031</v>
      </c>
      <c r="B1855" t="s">
        <v>2081</v>
      </c>
      <c r="C1855" s="1">
        <f t="shared" si="720"/>
        <v>2819</v>
      </c>
      <c r="D1855" s="7">
        <f>RANK(N1855,(N1855:P1855,Q1855:AE1855))</f>
        <v>1</v>
      </c>
      <c r="E1855" s="7">
        <f>RANK(O1855,(N1855:P1855,Q1855:AE1855))</f>
        <v>2</v>
      </c>
      <c r="F1855" s="7">
        <f>IF(P1855&gt;0,RANK(P1855,(N1855:P1855,Q1855:AE1855)),0)</f>
        <v>0</v>
      </c>
      <c r="G1855" s="1">
        <f t="shared" si="721"/>
        <v>204</v>
      </c>
      <c r="H1855" s="2">
        <f t="shared" si="719"/>
        <v>7.2366087264987583E-2</v>
      </c>
      <c r="I1855" s="2"/>
      <c r="J1855" s="2">
        <f t="shared" si="722"/>
        <v>0.52713728272437033</v>
      </c>
      <c r="K1855" s="2">
        <f t="shared" si="723"/>
        <v>0.45477119545938277</v>
      </c>
      <c r="L1855" s="2">
        <f t="shared" si="724"/>
        <v>0</v>
      </c>
      <c r="M1855" s="2">
        <f t="shared" si="725"/>
        <v>1.8091521816246903E-2</v>
      </c>
      <c r="N1855" s="1">
        <v>1486</v>
      </c>
      <c r="O1855" s="1">
        <v>1282</v>
      </c>
      <c r="R1855" s="1">
        <v>3</v>
      </c>
      <c r="U1855" s="1">
        <v>2</v>
      </c>
      <c r="V1855" s="1">
        <v>13</v>
      </c>
      <c r="W1855" s="1">
        <v>9</v>
      </c>
      <c r="X1855" s="1">
        <v>4</v>
      </c>
      <c r="Y1855" s="1">
        <v>5</v>
      </c>
      <c r="Z1855" s="1">
        <v>4</v>
      </c>
      <c r="AA1855" s="1">
        <f t="shared" si="718"/>
        <v>11</v>
      </c>
      <c r="AG1855" s="7">
        <f>IF(Q1855&gt;0,RANK(Q1855,(N1855:P1855,Q1855:AE1855)),0)</f>
        <v>0</v>
      </c>
      <c r="AH1855" s="7">
        <f>IF(R1855&gt;0,RANK(R1855,(N1855:P1855,Q1855:AE1855)),0)</f>
        <v>9</v>
      </c>
      <c r="AI1855" s="7">
        <f>IF(T1855&gt;0,RANK(T1855,(N1855:P1855,Q1855:AE1855)),0)</f>
        <v>0</v>
      </c>
      <c r="AJ1855" s="7">
        <f>IF(S1855&gt;0,RANK(S1855,(N1855:P1855,Q1855:AE1855)),0)</f>
        <v>0</v>
      </c>
      <c r="AK1855" s="2">
        <f t="shared" si="726"/>
        <v>0</v>
      </c>
      <c r="AL1855" s="2">
        <f t="shared" si="727"/>
        <v>1.0642071656615821E-3</v>
      </c>
      <c r="AM1855" s="2">
        <f t="shared" si="728"/>
        <v>0</v>
      </c>
      <c r="AN1855" s="2">
        <f t="shared" si="729"/>
        <v>0</v>
      </c>
      <c r="AP1855" t="s">
        <v>1031</v>
      </c>
      <c r="AQ1855" t="s">
        <v>2081</v>
      </c>
      <c r="AR1855">
        <v>3</v>
      </c>
      <c r="AT1855" s="104">
        <v>47</v>
      </c>
      <c r="AU1855" s="102">
        <v>121</v>
      </c>
      <c r="AV1855" s="108">
        <f t="shared" si="730"/>
        <v>47121</v>
      </c>
      <c r="AX1855" s="7" t="s">
        <v>538</v>
      </c>
      <c r="BA1855" s="100"/>
      <c r="BB1855" s="100"/>
      <c r="BC1855" s="100"/>
      <c r="BD1855" s="100"/>
      <c r="BE1855" s="1"/>
      <c r="BF1855" s="1"/>
      <c r="BL1855">
        <v>1</v>
      </c>
      <c r="BM1855">
        <v>0</v>
      </c>
      <c r="BO1855">
        <v>3</v>
      </c>
      <c r="BP1855">
        <v>4</v>
      </c>
      <c r="BQ1855">
        <v>1</v>
      </c>
      <c r="BS1855">
        <v>2</v>
      </c>
      <c r="BT1855">
        <v>0</v>
      </c>
      <c r="BU1855" t="s">
        <v>1439</v>
      </c>
    </row>
    <row r="1856" spans="1:73" hidden="1" outlineLevel="1">
      <c r="A1856" t="s">
        <v>2020</v>
      </c>
      <c r="B1856" t="s">
        <v>2081</v>
      </c>
      <c r="C1856" s="1">
        <f t="shared" si="720"/>
        <v>10964</v>
      </c>
      <c r="D1856" s="7">
        <f>RANK(N1856,(N1856:P1856,Q1856:AE1856))</f>
        <v>2</v>
      </c>
      <c r="E1856" s="7">
        <f>RANK(O1856,(N1856:P1856,Q1856:AE1856))</f>
        <v>1</v>
      </c>
      <c r="F1856" s="7">
        <f>IF(P1856&gt;0,RANK(P1856,(N1856:P1856,Q1856:AE1856)),0)</f>
        <v>0</v>
      </c>
      <c r="G1856" s="1">
        <f t="shared" si="721"/>
        <v>628</v>
      </c>
      <c r="H1856" s="2">
        <f t="shared" si="719"/>
        <v>5.7278365560014595E-2</v>
      </c>
      <c r="I1856" s="2"/>
      <c r="J1856" s="2">
        <f t="shared" si="722"/>
        <v>0.46342575702298433</v>
      </c>
      <c r="K1856" s="2">
        <f t="shared" si="723"/>
        <v>0.52070412258299892</v>
      </c>
      <c r="L1856" s="2">
        <f t="shared" si="724"/>
        <v>0</v>
      </c>
      <c r="M1856" s="2">
        <f t="shared" si="725"/>
        <v>1.5870120394016807E-2</v>
      </c>
      <c r="N1856" s="1">
        <v>5081</v>
      </c>
      <c r="O1856" s="1">
        <v>5709</v>
      </c>
      <c r="R1856" s="1">
        <v>11</v>
      </c>
      <c r="U1856" s="1">
        <v>6</v>
      </c>
      <c r="V1856" s="1">
        <v>65</v>
      </c>
      <c r="W1856" s="1">
        <v>17</v>
      </c>
      <c r="X1856" s="1">
        <v>31</v>
      </c>
      <c r="Y1856" s="1">
        <v>16</v>
      </c>
      <c r="Z1856" s="1">
        <v>4</v>
      </c>
      <c r="AA1856" s="1">
        <f t="shared" si="718"/>
        <v>24</v>
      </c>
      <c r="AG1856" s="7">
        <f>IF(Q1856&gt;0,RANK(Q1856,(N1856:P1856,Q1856:AE1856)),0)</f>
        <v>0</v>
      </c>
      <c r="AH1856" s="7">
        <f>IF(R1856&gt;0,RANK(R1856,(N1856:P1856,Q1856:AE1856)),0)</f>
        <v>8</v>
      </c>
      <c r="AI1856" s="7">
        <f>IF(T1856&gt;0,RANK(T1856,(N1856:P1856,Q1856:AE1856)),0)</f>
        <v>0</v>
      </c>
      <c r="AJ1856" s="7">
        <f>IF(S1856&gt;0,RANK(S1856,(N1856:P1856,Q1856:AE1856)),0)</f>
        <v>0</v>
      </c>
      <c r="AK1856" s="2">
        <f t="shared" si="726"/>
        <v>0</v>
      </c>
      <c r="AL1856" s="2">
        <f t="shared" si="727"/>
        <v>1.0032834731849691E-3</v>
      </c>
      <c r="AM1856" s="2">
        <f t="shared" si="728"/>
        <v>0</v>
      </c>
      <c r="AN1856" s="2">
        <f t="shared" si="729"/>
        <v>0</v>
      </c>
      <c r="AP1856" t="s">
        <v>2020</v>
      </c>
      <c r="AQ1856" t="s">
        <v>2081</v>
      </c>
      <c r="AR1856">
        <v>2</v>
      </c>
      <c r="AT1856" s="104">
        <v>47</v>
      </c>
      <c r="AU1856" s="102">
        <v>123</v>
      </c>
      <c r="AV1856" s="108">
        <f t="shared" si="730"/>
        <v>47123</v>
      </c>
      <c r="AX1856" s="7" t="s">
        <v>538</v>
      </c>
      <c r="BA1856" s="100"/>
      <c r="BB1856" s="100"/>
      <c r="BC1856" s="100"/>
      <c r="BD1856" s="100"/>
      <c r="BE1856" s="1"/>
      <c r="BF1856" s="1"/>
      <c r="BL1856">
        <v>6</v>
      </c>
      <c r="BM1856">
        <v>2</v>
      </c>
      <c r="BO1856">
        <v>1</v>
      </c>
      <c r="BP1856">
        <v>1</v>
      </c>
      <c r="BQ1856">
        <v>6</v>
      </c>
      <c r="BS1856">
        <v>6</v>
      </c>
      <c r="BT1856">
        <v>2</v>
      </c>
      <c r="BU1856" t="s">
        <v>1439</v>
      </c>
    </row>
    <row r="1857" spans="1:73" hidden="1" outlineLevel="1">
      <c r="A1857" t="s">
        <v>2776</v>
      </c>
      <c r="B1857" t="s">
        <v>2081</v>
      </c>
      <c r="C1857" s="1">
        <f t="shared" si="720"/>
        <v>31998</v>
      </c>
      <c r="D1857" s="7">
        <f>RANK(N1857,(N1857:P1857,Q1857:AE1857))</f>
        <v>1</v>
      </c>
      <c r="E1857" s="7">
        <f>RANK(O1857,(N1857:P1857,Q1857:AE1857))</f>
        <v>2</v>
      </c>
      <c r="F1857" s="7">
        <f>IF(P1857&gt;0,RANK(P1857,(N1857:P1857,Q1857:AE1857)),0)</f>
        <v>0</v>
      </c>
      <c r="G1857" s="1">
        <f t="shared" si="721"/>
        <v>5991</v>
      </c>
      <c r="H1857" s="2">
        <f t="shared" si="719"/>
        <v>0.18723045190324394</v>
      </c>
      <c r="I1857" s="2"/>
      <c r="J1857" s="2">
        <f t="shared" si="722"/>
        <v>0.58484905306581658</v>
      </c>
      <c r="K1857" s="2">
        <f t="shared" si="723"/>
        <v>0.39761860116257264</v>
      </c>
      <c r="L1857" s="2">
        <f t="shared" si="724"/>
        <v>0</v>
      </c>
      <c r="M1857" s="2">
        <f t="shared" si="725"/>
        <v>1.753234577161078E-2</v>
      </c>
      <c r="N1857" s="1">
        <v>18714</v>
      </c>
      <c r="O1857" s="1">
        <v>12723</v>
      </c>
      <c r="R1857" s="1">
        <v>24</v>
      </c>
      <c r="U1857" s="1">
        <v>243</v>
      </c>
      <c r="V1857" s="1">
        <v>83</v>
      </c>
      <c r="W1857" s="1">
        <v>67</v>
      </c>
      <c r="X1857" s="1">
        <v>76</v>
      </c>
      <c r="Y1857" s="1">
        <v>18</v>
      </c>
      <c r="Z1857" s="1">
        <v>8</v>
      </c>
      <c r="AA1857" s="1">
        <f t="shared" si="718"/>
        <v>42</v>
      </c>
      <c r="AG1857" s="7">
        <f>IF(Q1857&gt;0,RANK(Q1857,(N1857:P1857,Q1857:AE1857)),0)</f>
        <v>0</v>
      </c>
      <c r="AH1857" s="7">
        <f>IF(R1857&gt;0,RANK(R1857,(N1857:P1857,Q1857:AE1857)),0)</f>
        <v>8</v>
      </c>
      <c r="AI1857" s="7">
        <f>IF(T1857&gt;0,RANK(T1857,(N1857:P1857,Q1857:AE1857)),0)</f>
        <v>0</v>
      </c>
      <c r="AJ1857" s="7">
        <f>IF(S1857&gt;0,RANK(S1857,(N1857:P1857,Q1857:AE1857)),0)</f>
        <v>0</v>
      </c>
      <c r="AK1857" s="2">
        <f t="shared" si="726"/>
        <v>0</v>
      </c>
      <c r="AL1857" s="2">
        <f t="shared" si="727"/>
        <v>7.500468779298706E-4</v>
      </c>
      <c r="AM1857" s="2">
        <f t="shared" si="728"/>
        <v>0</v>
      </c>
      <c r="AN1857" s="2">
        <f t="shared" si="729"/>
        <v>0</v>
      </c>
      <c r="AP1857" t="s">
        <v>2776</v>
      </c>
      <c r="AQ1857" t="s">
        <v>2081</v>
      </c>
      <c r="AR1857">
        <v>7</v>
      </c>
      <c r="AT1857" s="104">
        <v>47</v>
      </c>
      <c r="AU1857" s="102">
        <v>125</v>
      </c>
      <c r="AV1857" s="108">
        <f t="shared" si="730"/>
        <v>47125</v>
      </c>
      <c r="AX1857" s="7" t="s">
        <v>538</v>
      </c>
      <c r="BA1857" s="100"/>
      <c r="BB1857" s="100"/>
      <c r="BC1857" s="100"/>
      <c r="BD1857" s="100"/>
      <c r="BE1857" s="1"/>
      <c r="BF1857" s="1"/>
      <c r="BL1857">
        <v>7</v>
      </c>
      <c r="BM1857">
        <v>7</v>
      </c>
      <c r="BO1857">
        <v>3</v>
      </c>
      <c r="BP1857">
        <v>8</v>
      </c>
      <c r="BQ1857">
        <v>9</v>
      </c>
      <c r="BS1857">
        <v>7</v>
      </c>
      <c r="BT1857">
        <v>1</v>
      </c>
      <c r="BU1857" t="s">
        <v>1439</v>
      </c>
    </row>
    <row r="1858" spans="1:73" hidden="1" outlineLevel="1">
      <c r="A1858" t="s">
        <v>2600</v>
      </c>
      <c r="B1858" t="s">
        <v>2081</v>
      </c>
      <c r="C1858" s="1">
        <f t="shared" si="720"/>
        <v>2071</v>
      </c>
      <c r="D1858" s="7">
        <f>RANK(N1858,(N1858:P1858,Q1858:AE1858))</f>
        <v>2</v>
      </c>
      <c r="E1858" s="7">
        <f>RANK(O1858,(N1858:P1858,Q1858:AE1858))</f>
        <v>1</v>
      </c>
      <c r="F1858" s="7">
        <f>IF(P1858&gt;0,RANK(P1858,(N1858:P1858,Q1858:AE1858)),0)</f>
        <v>0</v>
      </c>
      <c r="G1858" s="1">
        <f t="shared" si="721"/>
        <v>120</v>
      </c>
      <c r="H1858" s="2">
        <f t="shared" si="719"/>
        <v>5.7943022694350553E-2</v>
      </c>
      <c r="I1858" s="2"/>
      <c r="J1858" s="2">
        <f t="shared" si="722"/>
        <v>0.45871559633027525</v>
      </c>
      <c r="K1858" s="2">
        <f t="shared" si="723"/>
        <v>0.51665861902462573</v>
      </c>
      <c r="L1858" s="2">
        <f t="shared" si="724"/>
        <v>0</v>
      </c>
      <c r="M1858" s="2">
        <f t="shared" si="725"/>
        <v>2.4625784645099014E-2</v>
      </c>
      <c r="N1858" s="1">
        <v>950</v>
      </c>
      <c r="O1858" s="1">
        <v>1070</v>
      </c>
      <c r="R1858" s="1">
        <v>4</v>
      </c>
      <c r="U1858" s="1">
        <v>10</v>
      </c>
      <c r="V1858" s="1">
        <v>6</v>
      </c>
      <c r="W1858" s="1">
        <v>11</v>
      </c>
      <c r="X1858" s="1">
        <v>4</v>
      </c>
      <c r="Y1858" s="1">
        <v>2</v>
      </c>
      <c r="Z1858" s="1">
        <v>2</v>
      </c>
      <c r="AA1858" s="1">
        <f t="shared" si="718"/>
        <v>12</v>
      </c>
      <c r="AG1858" s="7">
        <f>IF(Q1858&gt;0,RANK(Q1858,(N1858:P1858,Q1858:AE1858)),0)</f>
        <v>0</v>
      </c>
      <c r="AH1858" s="7">
        <f>IF(R1858&gt;0,RANK(R1858,(N1858:P1858,Q1858:AE1858)),0)</f>
        <v>7</v>
      </c>
      <c r="AI1858" s="7">
        <f>IF(T1858&gt;0,RANK(T1858,(N1858:P1858,Q1858:AE1858)),0)</f>
        <v>0</v>
      </c>
      <c r="AJ1858" s="7">
        <f>IF(S1858&gt;0,RANK(S1858,(N1858:P1858,Q1858:AE1858)),0)</f>
        <v>0</v>
      </c>
      <c r="AK1858" s="2">
        <f t="shared" si="726"/>
        <v>0</v>
      </c>
      <c r="AL1858" s="2">
        <f t="shared" si="727"/>
        <v>1.9314340898116851E-3</v>
      </c>
      <c r="AM1858" s="2">
        <f t="shared" si="728"/>
        <v>0</v>
      </c>
      <c r="AN1858" s="2">
        <f t="shared" si="729"/>
        <v>0</v>
      </c>
      <c r="AP1858" t="s">
        <v>2600</v>
      </c>
      <c r="AQ1858" t="s">
        <v>2081</v>
      </c>
      <c r="AR1858">
        <v>4</v>
      </c>
      <c r="AT1858" s="104">
        <v>47</v>
      </c>
      <c r="AU1858" s="102">
        <v>127</v>
      </c>
      <c r="AV1858" s="108">
        <f t="shared" si="730"/>
        <v>47127</v>
      </c>
      <c r="AX1858" s="7" t="s">
        <v>538</v>
      </c>
      <c r="BA1858" s="100"/>
      <c r="BB1858" s="100"/>
      <c r="BC1858" s="100"/>
      <c r="BD1858" s="100"/>
      <c r="BF1858" s="1"/>
      <c r="BL1858">
        <v>1</v>
      </c>
      <c r="BM1858">
        <v>0</v>
      </c>
      <c r="BO1858">
        <v>2</v>
      </c>
      <c r="BP1858">
        <v>5</v>
      </c>
      <c r="BQ1858">
        <v>1</v>
      </c>
      <c r="BS1858">
        <v>1</v>
      </c>
      <c r="BT1858">
        <v>2</v>
      </c>
      <c r="BU1858" t="s">
        <v>1439</v>
      </c>
    </row>
    <row r="1859" spans="1:73" hidden="1" outlineLevel="1">
      <c r="A1859" t="s">
        <v>2348</v>
      </c>
      <c r="B1859" t="s">
        <v>2081</v>
      </c>
      <c r="C1859" s="1">
        <f t="shared" ref="C1859:C1890" si="731">SUM(N1859:AE1859)</f>
        <v>5424</v>
      </c>
      <c r="D1859" s="7">
        <f>RANK(N1859,(N1859:P1859,Q1859:AE1859))</f>
        <v>1</v>
      </c>
      <c r="E1859" s="7">
        <f>RANK(O1859,(N1859:P1859,Q1859:AE1859))</f>
        <v>2</v>
      </c>
      <c r="F1859" s="7">
        <f>IF(P1859&gt;0,RANK(P1859,(N1859:P1859,Q1859:AE1859)),0)</f>
        <v>0</v>
      </c>
      <c r="G1859" s="1">
        <f t="shared" ref="G1859:G1890" si="732">MAX(N1859:P1859)-LARGE(N1859:P1859,2)</f>
        <v>876</v>
      </c>
      <c r="H1859" s="2">
        <f t="shared" si="719"/>
        <v>0.16150442477876106</v>
      </c>
      <c r="I1859" s="2"/>
      <c r="J1859" s="2">
        <f t="shared" ref="J1859:J1890" si="733">IF($C1859=0,"-",N1859/$C1859)</f>
        <v>0.57669616519174038</v>
      </c>
      <c r="K1859" s="2">
        <f t="shared" ref="K1859:K1890" si="734">IF($C1859=0,"-",O1859/$C1859)</f>
        <v>0.41519174041297935</v>
      </c>
      <c r="L1859" s="2">
        <f t="shared" ref="L1859:L1890" si="735">IF($C1859=0,"-",P1859/$C1859)</f>
        <v>0</v>
      </c>
      <c r="M1859" s="2">
        <f t="shared" ref="M1859:M1890" si="736">IF(C1859=0,"-",(1-J1859-K1859-L1859))</f>
        <v>8.1120943952802671E-3</v>
      </c>
      <c r="N1859" s="1">
        <v>3128</v>
      </c>
      <c r="O1859" s="1">
        <v>2252</v>
      </c>
      <c r="R1859" s="1">
        <v>5</v>
      </c>
      <c r="U1859" s="1">
        <v>2</v>
      </c>
      <c r="V1859" s="1">
        <v>18</v>
      </c>
      <c r="W1859" s="1">
        <v>4</v>
      </c>
      <c r="X1859" s="1">
        <v>4</v>
      </c>
      <c r="Y1859" s="1">
        <v>0</v>
      </c>
      <c r="Z1859" s="1">
        <v>1</v>
      </c>
      <c r="AA1859" s="1">
        <f t="shared" si="718"/>
        <v>10</v>
      </c>
      <c r="AG1859" s="7">
        <f>IF(Q1859&gt;0,RANK(Q1859,(N1859:P1859,Q1859:AE1859)),0)</f>
        <v>0</v>
      </c>
      <c r="AH1859" s="7">
        <f>IF(R1859&gt;0,RANK(R1859,(N1859:P1859,Q1859:AE1859)),0)</f>
        <v>5</v>
      </c>
      <c r="AI1859" s="7">
        <f>IF(T1859&gt;0,RANK(T1859,(N1859:P1859,Q1859:AE1859)),0)</f>
        <v>0</v>
      </c>
      <c r="AJ1859" s="7">
        <f>IF(S1859&gt;0,RANK(S1859,(N1859:P1859,Q1859:AE1859)),0)</f>
        <v>0</v>
      </c>
      <c r="AK1859" s="2">
        <f t="shared" ref="AK1859:AK1890" si="737">IF($C1859=0,"-",Q1859/$C1859)</f>
        <v>0</v>
      </c>
      <c r="AL1859" s="2">
        <f t="shared" ref="AL1859:AL1890" si="738">IF($C1859=0,"-",R1859/$C1859)</f>
        <v>9.2182890855457226E-4</v>
      </c>
      <c r="AM1859" s="2">
        <f t="shared" ref="AM1859:AM1890" si="739">IF($C1859=0,"-",T1859/$C1859)</f>
        <v>0</v>
      </c>
      <c r="AN1859" s="2">
        <f t="shared" ref="AN1859:AN1890" si="740">IF($C1859=0,"-",S1859/$C1859)</f>
        <v>0</v>
      </c>
      <c r="AP1859" t="s">
        <v>2348</v>
      </c>
      <c r="AQ1859" t="s">
        <v>2081</v>
      </c>
      <c r="AR1859">
        <v>3</v>
      </c>
      <c r="AT1859" s="104">
        <v>47</v>
      </c>
      <c r="AU1859" s="102">
        <v>129</v>
      </c>
      <c r="AV1859" s="108">
        <f t="shared" ref="AV1859:AV1889" si="741">AT1859*1000+AU1859</f>
        <v>47129</v>
      </c>
      <c r="AX1859" s="7" t="s">
        <v>538</v>
      </c>
      <c r="BA1859" s="100"/>
      <c r="BB1859" s="100"/>
      <c r="BC1859" s="100"/>
      <c r="BD1859" s="100"/>
      <c r="BE1859" s="1"/>
      <c r="BF1859" s="1"/>
      <c r="BL1859">
        <v>0</v>
      </c>
      <c r="BM1859">
        <v>0</v>
      </c>
      <c r="BO1859">
        <v>2</v>
      </c>
      <c r="BP1859">
        <v>0</v>
      </c>
      <c r="BQ1859">
        <v>4</v>
      </c>
      <c r="BS1859">
        <v>4</v>
      </c>
      <c r="BT1859">
        <v>0</v>
      </c>
      <c r="BU1859" t="s">
        <v>1439</v>
      </c>
    </row>
    <row r="1860" spans="1:73" hidden="1" outlineLevel="1">
      <c r="A1860" t="s">
        <v>2601</v>
      </c>
      <c r="B1860" t="s">
        <v>2081</v>
      </c>
      <c r="C1860" s="1">
        <f t="shared" si="731"/>
        <v>10272</v>
      </c>
      <c r="D1860" s="7">
        <f>RANK(N1860,(N1860:P1860,Q1860:AE1860))</f>
        <v>1</v>
      </c>
      <c r="E1860" s="7">
        <f>RANK(O1860,(N1860:P1860,Q1860:AE1860))</f>
        <v>2</v>
      </c>
      <c r="F1860" s="7">
        <f>IF(P1860&gt;0,RANK(P1860,(N1860:P1860,Q1860:AE1860)),0)</f>
        <v>0</v>
      </c>
      <c r="G1860" s="1">
        <f t="shared" si="732"/>
        <v>1845</v>
      </c>
      <c r="H1860" s="2">
        <f t="shared" si="719"/>
        <v>0.17961448598130841</v>
      </c>
      <c r="I1860" s="2"/>
      <c r="J1860" s="2">
        <f t="shared" si="733"/>
        <v>0.57710280373831779</v>
      </c>
      <c r="K1860" s="2">
        <f t="shared" si="734"/>
        <v>0.39748831775700932</v>
      </c>
      <c r="L1860" s="2">
        <f t="shared" si="735"/>
        <v>0</v>
      </c>
      <c r="M1860" s="2">
        <f t="shared" si="736"/>
        <v>2.5408878504672883E-2</v>
      </c>
      <c r="N1860" s="1">
        <v>5928</v>
      </c>
      <c r="O1860" s="1">
        <v>4083</v>
      </c>
      <c r="R1860" s="1">
        <v>10</v>
      </c>
      <c r="U1860" s="1">
        <v>18</v>
      </c>
      <c r="V1860" s="1">
        <v>46</v>
      </c>
      <c r="W1860" s="1">
        <v>39</v>
      </c>
      <c r="X1860" s="1">
        <v>34</v>
      </c>
      <c r="Y1860" s="1">
        <v>11</v>
      </c>
      <c r="Z1860" s="1">
        <v>44</v>
      </c>
      <c r="AA1860" s="1">
        <f t="shared" ref="AA1860:AA1889" si="742">SUM(BL1860:BU1860)</f>
        <v>59</v>
      </c>
      <c r="AG1860" s="7">
        <f>IF(Q1860&gt;0,RANK(Q1860,(N1860:P1860,Q1860:AE1860)),0)</f>
        <v>0</v>
      </c>
      <c r="AH1860" s="7">
        <f>IF(R1860&gt;0,RANK(R1860,(N1860:P1860,Q1860:AE1860)),0)</f>
        <v>10</v>
      </c>
      <c r="AI1860" s="7">
        <f>IF(T1860&gt;0,RANK(T1860,(N1860:P1860,Q1860:AE1860)),0)</f>
        <v>0</v>
      </c>
      <c r="AJ1860" s="7">
        <f>IF(S1860&gt;0,RANK(S1860,(N1860:P1860,Q1860:AE1860)),0)</f>
        <v>0</v>
      </c>
      <c r="AK1860" s="2">
        <f t="shared" si="737"/>
        <v>0</v>
      </c>
      <c r="AL1860" s="2">
        <f t="shared" si="738"/>
        <v>9.735202492211838E-4</v>
      </c>
      <c r="AM1860" s="2">
        <f t="shared" si="739"/>
        <v>0</v>
      </c>
      <c r="AN1860" s="2">
        <f t="shared" si="740"/>
        <v>0</v>
      </c>
      <c r="AP1860" t="s">
        <v>2601</v>
      </c>
      <c r="AQ1860" t="s">
        <v>2081</v>
      </c>
      <c r="AR1860">
        <v>8</v>
      </c>
      <c r="AT1860" s="104">
        <v>47</v>
      </c>
      <c r="AU1860" s="102">
        <v>131</v>
      </c>
      <c r="AV1860" s="108">
        <f t="shared" si="741"/>
        <v>47131</v>
      </c>
      <c r="AX1860" s="7" t="s">
        <v>538</v>
      </c>
      <c r="BA1860" s="100"/>
      <c r="BB1860" s="100"/>
      <c r="BC1860" s="100"/>
      <c r="BD1860" s="100"/>
      <c r="BE1860" s="1"/>
      <c r="BF1860" s="1"/>
      <c r="BL1860">
        <v>9</v>
      </c>
      <c r="BM1860">
        <v>7</v>
      </c>
      <c r="BO1860">
        <v>9</v>
      </c>
      <c r="BP1860">
        <v>10</v>
      </c>
      <c r="BQ1860">
        <v>11</v>
      </c>
      <c r="BS1860">
        <v>11</v>
      </c>
      <c r="BT1860">
        <v>2</v>
      </c>
      <c r="BU1860" t="s">
        <v>1439</v>
      </c>
    </row>
    <row r="1861" spans="1:73" hidden="1" outlineLevel="1">
      <c r="A1861" t="s">
        <v>1688</v>
      </c>
      <c r="B1861" t="s">
        <v>2081</v>
      </c>
      <c r="C1861" s="1">
        <f t="shared" si="731"/>
        <v>6125</v>
      </c>
      <c r="D1861" s="7">
        <f>RANK(N1861,(N1861:P1861,Q1861:AE1861))</f>
        <v>1</v>
      </c>
      <c r="E1861" s="7">
        <f>RANK(O1861,(N1861:P1861,Q1861:AE1861))</f>
        <v>2</v>
      </c>
      <c r="F1861" s="7">
        <f>IF(P1861&gt;0,RANK(P1861,(N1861:P1861,Q1861:AE1861)),0)</f>
        <v>0</v>
      </c>
      <c r="G1861" s="1">
        <f t="shared" si="732"/>
        <v>2028</v>
      </c>
      <c r="H1861" s="2">
        <f t="shared" si="719"/>
        <v>0.33110204081632655</v>
      </c>
      <c r="I1861" s="2"/>
      <c r="J1861" s="2">
        <f t="shared" si="733"/>
        <v>0.657469387755102</v>
      </c>
      <c r="K1861" s="2">
        <f t="shared" si="734"/>
        <v>0.3263673469387755</v>
      </c>
      <c r="L1861" s="2">
        <f t="shared" si="735"/>
        <v>0</v>
      </c>
      <c r="M1861" s="2">
        <f t="shared" si="736"/>
        <v>1.6163265306122498E-2</v>
      </c>
      <c r="N1861" s="1">
        <v>4027</v>
      </c>
      <c r="O1861" s="1">
        <v>1999</v>
      </c>
      <c r="R1861" s="1">
        <v>5</v>
      </c>
      <c r="U1861" s="1">
        <v>10</v>
      </c>
      <c r="V1861" s="1">
        <v>12</v>
      </c>
      <c r="W1861" s="1">
        <v>22</v>
      </c>
      <c r="X1861" s="1">
        <v>16</v>
      </c>
      <c r="Y1861" s="1">
        <v>5</v>
      </c>
      <c r="Z1861" s="1">
        <v>5</v>
      </c>
      <c r="AA1861" s="1">
        <f t="shared" si="742"/>
        <v>24</v>
      </c>
      <c r="AG1861" s="7">
        <f>IF(Q1861&gt;0,RANK(Q1861,(N1861:P1861,Q1861:AE1861)),0)</f>
        <v>0</v>
      </c>
      <c r="AH1861" s="7">
        <f>IF(R1861&gt;0,RANK(R1861,(N1861:P1861,Q1861:AE1861)),0)</f>
        <v>8</v>
      </c>
      <c r="AI1861" s="7">
        <f>IF(T1861&gt;0,RANK(T1861,(N1861:P1861,Q1861:AE1861)),0)</f>
        <v>0</v>
      </c>
      <c r="AJ1861" s="7">
        <f>IF(S1861&gt;0,RANK(S1861,(N1861:P1861,Q1861:AE1861)),0)</f>
        <v>0</v>
      </c>
      <c r="AK1861" s="2">
        <f t="shared" si="737"/>
        <v>0</v>
      </c>
      <c r="AL1861" s="2">
        <f t="shared" si="738"/>
        <v>8.1632653061224493E-4</v>
      </c>
      <c r="AM1861" s="2">
        <f t="shared" si="739"/>
        <v>0</v>
      </c>
      <c r="AN1861" s="2">
        <f t="shared" si="740"/>
        <v>0</v>
      </c>
      <c r="AP1861" t="s">
        <v>1688</v>
      </c>
      <c r="AQ1861" t="s">
        <v>2081</v>
      </c>
      <c r="AR1861">
        <v>6</v>
      </c>
      <c r="AT1861" s="104">
        <v>47</v>
      </c>
      <c r="AU1861" s="102">
        <v>133</v>
      </c>
      <c r="AV1861" s="108">
        <f t="shared" si="741"/>
        <v>47133</v>
      </c>
      <c r="AX1861" s="7" t="s">
        <v>538</v>
      </c>
      <c r="BA1861" s="100"/>
      <c r="BB1861" s="100"/>
      <c r="BC1861" s="100"/>
      <c r="BD1861" s="100"/>
      <c r="BE1861" s="1"/>
      <c r="BF1861" s="1"/>
      <c r="BL1861">
        <v>7</v>
      </c>
      <c r="BM1861">
        <v>3</v>
      </c>
      <c r="BO1861">
        <v>2</v>
      </c>
      <c r="BP1861">
        <v>3</v>
      </c>
      <c r="BQ1861">
        <v>5</v>
      </c>
      <c r="BS1861">
        <v>4</v>
      </c>
      <c r="BT1861">
        <v>0</v>
      </c>
      <c r="BU1861" t="s">
        <v>1439</v>
      </c>
    </row>
    <row r="1862" spans="1:73" hidden="1" outlineLevel="1">
      <c r="A1862" t="s">
        <v>889</v>
      </c>
      <c r="B1862" t="s">
        <v>2081</v>
      </c>
      <c r="C1862" s="1">
        <f t="shared" si="731"/>
        <v>2306</v>
      </c>
      <c r="D1862" s="7">
        <f>RANK(N1862,(N1862:P1862,Q1862:AE1862))</f>
        <v>1</v>
      </c>
      <c r="E1862" s="7">
        <f>RANK(O1862,(N1862:P1862,Q1862:AE1862))</f>
        <v>2</v>
      </c>
      <c r="F1862" s="7">
        <f>IF(P1862&gt;0,RANK(P1862,(N1862:P1862,Q1862:AE1862)),0)</f>
        <v>0</v>
      </c>
      <c r="G1862" s="1">
        <f t="shared" si="732"/>
        <v>508</v>
      </c>
      <c r="H1862" s="2">
        <f t="shared" si="719"/>
        <v>0.22029488291413704</v>
      </c>
      <c r="I1862" s="2"/>
      <c r="J1862" s="2">
        <f t="shared" si="733"/>
        <v>0.59800520381613187</v>
      </c>
      <c r="K1862" s="2">
        <f t="shared" si="734"/>
        <v>0.3777103209019948</v>
      </c>
      <c r="L1862" s="2">
        <f t="shared" si="735"/>
        <v>0</v>
      </c>
      <c r="M1862" s="2">
        <f t="shared" si="736"/>
        <v>2.428447528187333E-2</v>
      </c>
      <c r="N1862" s="1">
        <v>1379</v>
      </c>
      <c r="O1862" s="1">
        <v>871</v>
      </c>
      <c r="R1862" s="1">
        <v>2</v>
      </c>
      <c r="U1862" s="1">
        <v>4</v>
      </c>
      <c r="V1862" s="1">
        <v>15</v>
      </c>
      <c r="W1862" s="1">
        <v>11</v>
      </c>
      <c r="X1862" s="1">
        <v>8</v>
      </c>
      <c r="Y1862" s="1">
        <v>4</v>
      </c>
      <c r="Z1862" s="1">
        <v>4</v>
      </c>
      <c r="AA1862" s="1">
        <f t="shared" si="742"/>
        <v>8</v>
      </c>
      <c r="AG1862" s="7">
        <f>IF(Q1862&gt;0,RANK(Q1862,(N1862:P1862,Q1862:AE1862)),0)</f>
        <v>0</v>
      </c>
      <c r="AH1862" s="7">
        <f>IF(R1862&gt;0,RANK(R1862,(N1862:P1862,Q1862:AE1862)),0)</f>
        <v>10</v>
      </c>
      <c r="AI1862" s="7">
        <f>IF(T1862&gt;0,RANK(T1862,(N1862:P1862,Q1862:AE1862)),0)</f>
        <v>0</v>
      </c>
      <c r="AJ1862" s="7">
        <f>IF(S1862&gt;0,RANK(S1862,(N1862:P1862,Q1862:AE1862)),0)</f>
        <v>0</v>
      </c>
      <c r="AK1862" s="2">
        <f t="shared" si="737"/>
        <v>0</v>
      </c>
      <c r="AL1862" s="2">
        <f t="shared" si="738"/>
        <v>8.6730268863833475E-4</v>
      </c>
      <c r="AM1862" s="2">
        <f t="shared" si="739"/>
        <v>0</v>
      </c>
      <c r="AN1862" s="2">
        <f t="shared" si="740"/>
        <v>0</v>
      </c>
      <c r="AP1862" t="s">
        <v>889</v>
      </c>
      <c r="AQ1862" t="s">
        <v>2081</v>
      </c>
      <c r="AR1862">
        <v>7</v>
      </c>
      <c r="AT1862" s="104">
        <v>47</v>
      </c>
      <c r="AU1862" s="102">
        <v>135</v>
      </c>
      <c r="AV1862" s="108">
        <f t="shared" si="741"/>
        <v>47135</v>
      </c>
      <c r="AX1862" s="7" t="s">
        <v>538</v>
      </c>
      <c r="BA1862" s="100"/>
      <c r="BB1862" s="100"/>
      <c r="BC1862" s="100"/>
      <c r="BD1862" s="100"/>
      <c r="BE1862" s="1"/>
      <c r="BL1862">
        <v>0</v>
      </c>
      <c r="BM1862">
        <v>0</v>
      </c>
      <c r="BO1862">
        <v>0</v>
      </c>
      <c r="BP1862">
        <v>3</v>
      </c>
      <c r="BQ1862">
        <v>2</v>
      </c>
      <c r="BS1862">
        <v>3</v>
      </c>
      <c r="BT1862">
        <v>0</v>
      </c>
      <c r="BU1862" t="s">
        <v>1439</v>
      </c>
    </row>
    <row r="1863" spans="1:73" hidden="1" outlineLevel="1">
      <c r="A1863" t="s">
        <v>2584</v>
      </c>
      <c r="B1863" t="s">
        <v>2081</v>
      </c>
      <c r="C1863" s="1">
        <f t="shared" si="731"/>
        <v>2071</v>
      </c>
      <c r="D1863" s="7">
        <f>RANK(N1863,(N1863:P1863,Q1863:AE1863))</f>
        <v>2</v>
      </c>
      <c r="E1863" s="7">
        <f>RANK(O1863,(N1863:P1863,Q1863:AE1863))</f>
        <v>1</v>
      </c>
      <c r="F1863" s="7">
        <f>IF(P1863&gt;0,RANK(P1863,(N1863:P1863,Q1863:AE1863)),0)</f>
        <v>0</v>
      </c>
      <c r="G1863" s="1">
        <f t="shared" si="732"/>
        <v>390</v>
      </c>
      <c r="H1863" s="2">
        <f t="shared" si="719"/>
        <v>0.1883148237566393</v>
      </c>
      <c r="I1863" s="2"/>
      <c r="J1863" s="2">
        <f t="shared" si="733"/>
        <v>0.40125543215837761</v>
      </c>
      <c r="K1863" s="2">
        <f t="shared" si="734"/>
        <v>0.58957025591501688</v>
      </c>
      <c r="L1863" s="2">
        <f t="shared" si="735"/>
        <v>0</v>
      </c>
      <c r="M1863" s="2">
        <f t="shared" si="736"/>
        <v>9.1743119266054496E-3</v>
      </c>
      <c r="N1863" s="1">
        <v>831</v>
      </c>
      <c r="O1863" s="1">
        <v>1221</v>
      </c>
      <c r="R1863" s="1">
        <v>0</v>
      </c>
      <c r="U1863" s="1">
        <v>3</v>
      </c>
      <c r="V1863" s="1">
        <v>4</v>
      </c>
      <c r="W1863" s="1">
        <v>5</v>
      </c>
      <c r="X1863" s="1">
        <v>5</v>
      </c>
      <c r="Y1863" s="1">
        <v>0</v>
      </c>
      <c r="Z1863" s="1">
        <v>1</v>
      </c>
      <c r="AA1863" s="1">
        <f t="shared" si="742"/>
        <v>1</v>
      </c>
      <c r="AG1863" s="7">
        <f>IF(Q1863&gt;0,RANK(Q1863,(N1863:P1863,Q1863:AE1863)),0)</f>
        <v>0</v>
      </c>
      <c r="AH1863" s="7">
        <f>IF(R1863&gt;0,RANK(R1863,(N1863:P1863,Q1863:AE1863)),0)</f>
        <v>0</v>
      </c>
      <c r="AI1863" s="7">
        <f>IF(T1863&gt;0,RANK(T1863,(N1863:P1863,Q1863:AE1863)),0)</f>
        <v>0</v>
      </c>
      <c r="AJ1863" s="7">
        <f>IF(S1863&gt;0,RANK(S1863,(N1863:P1863,Q1863:AE1863)),0)</f>
        <v>0</v>
      </c>
      <c r="AK1863" s="2">
        <f t="shared" si="737"/>
        <v>0</v>
      </c>
      <c r="AL1863" s="2">
        <f t="shared" si="738"/>
        <v>0</v>
      </c>
      <c r="AM1863" s="2">
        <f t="shared" si="739"/>
        <v>0</v>
      </c>
      <c r="AN1863" s="2">
        <f t="shared" si="740"/>
        <v>0</v>
      </c>
      <c r="AP1863" t="s">
        <v>2584</v>
      </c>
      <c r="AQ1863" t="s">
        <v>2081</v>
      </c>
      <c r="AR1863">
        <v>4</v>
      </c>
      <c r="AT1863" s="104">
        <v>47</v>
      </c>
      <c r="AU1863" s="102">
        <v>137</v>
      </c>
      <c r="AV1863" s="108">
        <f t="shared" si="741"/>
        <v>47137</v>
      </c>
      <c r="AX1863" s="7" t="s">
        <v>538</v>
      </c>
      <c r="BA1863" s="100"/>
      <c r="BB1863" s="100"/>
      <c r="BC1863" s="100"/>
      <c r="BD1863" s="100"/>
      <c r="BF1863" s="1"/>
      <c r="BL1863">
        <v>0</v>
      </c>
      <c r="BM1863">
        <v>0</v>
      </c>
      <c r="BO1863">
        <v>0</v>
      </c>
      <c r="BP1863">
        <v>1</v>
      </c>
      <c r="BQ1863">
        <v>0</v>
      </c>
      <c r="BS1863">
        <v>0</v>
      </c>
      <c r="BT1863">
        <v>0</v>
      </c>
      <c r="BU1863" t="s">
        <v>1439</v>
      </c>
    </row>
    <row r="1864" spans="1:73" hidden="1" outlineLevel="1">
      <c r="A1864" t="s">
        <v>1579</v>
      </c>
      <c r="B1864" t="s">
        <v>2081</v>
      </c>
      <c r="C1864" s="1">
        <f t="shared" si="731"/>
        <v>4535</v>
      </c>
      <c r="D1864" s="7">
        <f>RANK(N1864,(N1864:P1864,Q1864:AE1864))</f>
        <v>1</v>
      </c>
      <c r="E1864" s="7">
        <f>RANK(O1864,(N1864:P1864,Q1864:AE1864))</f>
        <v>2</v>
      </c>
      <c r="F1864" s="7">
        <f>IF(P1864&gt;0,RANK(P1864,(N1864:P1864,Q1864:AE1864)),0)</f>
        <v>0</v>
      </c>
      <c r="G1864" s="1">
        <f t="shared" si="732"/>
        <v>614</v>
      </c>
      <c r="H1864" s="2">
        <f t="shared" si="719"/>
        <v>0.13539140022050716</v>
      </c>
      <c r="I1864" s="2"/>
      <c r="J1864" s="2">
        <f t="shared" si="733"/>
        <v>0.5598676957001103</v>
      </c>
      <c r="K1864" s="2">
        <f t="shared" si="734"/>
        <v>0.42447629547960308</v>
      </c>
      <c r="L1864" s="2">
        <f t="shared" si="735"/>
        <v>0</v>
      </c>
      <c r="M1864" s="2">
        <f t="shared" si="736"/>
        <v>1.5656008820286615E-2</v>
      </c>
      <c r="N1864" s="1">
        <v>2539</v>
      </c>
      <c r="O1864" s="1">
        <v>1925</v>
      </c>
      <c r="R1864" s="1">
        <v>6</v>
      </c>
      <c r="U1864" s="1">
        <v>8</v>
      </c>
      <c r="V1864" s="1">
        <v>27</v>
      </c>
      <c r="W1864" s="1">
        <v>9</v>
      </c>
      <c r="X1864" s="1">
        <v>6</v>
      </c>
      <c r="Y1864" s="1">
        <v>6</v>
      </c>
      <c r="Z1864" s="1">
        <v>0</v>
      </c>
      <c r="AA1864" s="1">
        <f t="shared" si="742"/>
        <v>9</v>
      </c>
      <c r="AG1864" s="7">
        <f>IF(Q1864&gt;0,RANK(Q1864,(N1864:P1864,Q1864:AE1864)),0)</f>
        <v>0</v>
      </c>
      <c r="AH1864" s="7">
        <f>IF(R1864&gt;0,RANK(R1864,(N1864:P1864,Q1864:AE1864)),0)</f>
        <v>7</v>
      </c>
      <c r="AI1864" s="7">
        <f>IF(T1864&gt;0,RANK(T1864,(N1864:P1864,Q1864:AE1864)),0)</f>
        <v>0</v>
      </c>
      <c r="AJ1864" s="7">
        <f>IF(S1864&gt;0,RANK(S1864,(N1864:P1864,Q1864:AE1864)),0)</f>
        <v>0</v>
      </c>
      <c r="AK1864" s="2">
        <f t="shared" si="737"/>
        <v>0</v>
      </c>
      <c r="AL1864" s="2">
        <f t="shared" si="738"/>
        <v>1.3230429988974641E-3</v>
      </c>
      <c r="AM1864" s="2">
        <f t="shared" si="739"/>
        <v>0</v>
      </c>
      <c r="AN1864" s="2">
        <f t="shared" si="740"/>
        <v>0</v>
      </c>
      <c r="AP1864" t="s">
        <v>1579</v>
      </c>
      <c r="AQ1864" t="s">
        <v>2081</v>
      </c>
      <c r="AR1864">
        <v>3</v>
      </c>
      <c r="AT1864" s="104">
        <v>47</v>
      </c>
      <c r="AU1864" s="102">
        <v>139</v>
      </c>
      <c r="AV1864" s="108">
        <f t="shared" si="741"/>
        <v>47139</v>
      </c>
      <c r="AX1864" s="7" t="s">
        <v>538</v>
      </c>
      <c r="BA1864" s="100"/>
      <c r="BB1864" s="100"/>
      <c r="BC1864" s="100"/>
      <c r="BD1864" s="100"/>
      <c r="BE1864" s="1"/>
      <c r="BF1864" s="1"/>
      <c r="BL1864">
        <v>2</v>
      </c>
      <c r="BM1864">
        <v>0</v>
      </c>
      <c r="BO1864">
        <v>3</v>
      </c>
      <c r="BP1864">
        <v>2</v>
      </c>
      <c r="BQ1864">
        <v>0</v>
      </c>
      <c r="BS1864">
        <v>2</v>
      </c>
      <c r="BT1864">
        <v>0</v>
      </c>
      <c r="BU1864" t="s">
        <v>1439</v>
      </c>
    </row>
    <row r="1865" spans="1:73" hidden="1" outlineLevel="1">
      <c r="A1865" t="s">
        <v>1580</v>
      </c>
      <c r="B1865" t="s">
        <v>2081</v>
      </c>
      <c r="C1865" s="1">
        <f t="shared" si="731"/>
        <v>18835</v>
      </c>
      <c r="D1865" s="7">
        <f>RANK(N1865,(N1865:P1865,Q1865:AE1865))</f>
        <v>1</v>
      </c>
      <c r="E1865" s="7">
        <f>RANK(O1865,(N1865:P1865,Q1865:AE1865))</f>
        <v>2</v>
      </c>
      <c r="F1865" s="7">
        <f>IF(P1865&gt;0,RANK(P1865,(N1865:P1865,Q1865:AE1865)),0)</f>
        <v>0</v>
      </c>
      <c r="G1865" s="1">
        <f t="shared" si="732"/>
        <v>2000</v>
      </c>
      <c r="H1865" s="2">
        <f t="shared" si="719"/>
        <v>0.10618529333687285</v>
      </c>
      <c r="I1865" s="2"/>
      <c r="J1865" s="2">
        <f t="shared" si="733"/>
        <v>0.54372179453145741</v>
      </c>
      <c r="K1865" s="2">
        <f t="shared" si="734"/>
        <v>0.43753650119458454</v>
      </c>
      <c r="L1865" s="2">
        <f t="shared" si="735"/>
        <v>0</v>
      </c>
      <c r="M1865" s="2">
        <f t="shared" si="736"/>
        <v>1.8741704273958049E-2</v>
      </c>
      <c r="N1865" s="1">
        <v>10241</v>
      </c>
      <c r="O1865" s="1">
        <v>8241</v>
      </c>
      <c r="R1865" s="1">
        <v>17</v>
      </c>
      <c r="U1865" s="1">
        <v>85</v>
      </c>
      <c r="V1865" s="1">
        <v>57</v>
      </c>
      <c r="W1865" s="1">
        <v>65</v>
      </c>
      <c r="X1865" s="1">
        <v>41</v>
      </c>
      <c r="Y1865" s="1">
        <v>14</v>
      </c>
      <c r="Z1865" s="1">
        <v>29</v>
      </c>
      <c r="AA1865" s="1">
        <f t="shared" si="742"/>
        <v>45</v>
      </c>
      <c r="AG1865" s="7">
        <f>IF(Q1865&gt;0,RANK(Q1865,(N1865:P1865,Q1865:AE1865)),0)</f>
        <v>0</v>
      </c>
      <c r="AH1865" s="7">
        <f>IF(R1865&gt;0,RANK(R1865,(N1865:P1865,Q1865:AE1865)),0)</f>
        <v>9</v>
      </c>
      <c r="AI1865" s="7">
        <f>IF(T1865&gt;0,RANK(T1865,(N1865:P1865,Q1865:AE1865)),0)</f>
        <v>0</v>
      </c>
      <c r="AJ1865" s="7">
        <f>IF(S1865&gt;0,RANK(S1865,(N1865:P1865,Q1865:AE1865)),0)</f>
        <v>0</v>
      </c>
      <c r="AK1865" s="2">
        <f t="shared" si="737"/>
        <v>0</v>
      </c>
      <c r="AL1865" s="2">
        <f t="shared" si="738"/>
        <v>9.0257499336341915E-4</v>
      </c>
      <c r="AM1865" s="2">
        <f t="shared" si="739"/>
        <v>0</v>
      </c>
      <c r="AN1865" s="2">
        <f t="shared" si="740"/>
        <v>0</v>
      </c>
      <c r="AP1865" t="s">
        <v>1580</v>
      </c>
      <c r="AQ1865" t="s">
        <v>2081</v>
      </c>
      <c r="AR1865">
        <v>6</v>
      </c>
      <c r="AT1865" s="104">
        <v>47</v>
      </c>
      <c r="AU1865" s="102">
        <v>141</v>
      </c>
      <c r="AV1865" s="108">
        <f t="shared" si="741"/>
        <v>47141</v>
      </c>
      <c r="AX1865" s="7" t="s">
        <v>538</v>
      </c>
      <c r="BA1865" s="100"/>
      <c r="BB1865" s="100"/>
      <c r="BC1865" s="100"/>
      <c r="BD1865" s="100"/>
      <c r="BE1865" s="1"/>
      <c r="BF1865" s="1"/>
      <c r="BL1865">
        <v>5</v>
      </c>
      <c r="BM1865">
        <v>3</v>
      </c>
      <c r="BO1865">
        <v>6</v>
      </c>
      <c r="BP1865">
        <v>4</v>
      </c>
      <c r="BQ1865">
        <v>7</v>
      </c>
      <c r="BS1865">
        <v>7</v>
      </c>
      <c r="BT1865">
        <v>13</v>
      </c>
      <c r="BU1865" t="s">
        <v>1439</v>
      </c>
    </row>
    <row r="1866" spans="1:73" hidden="1" outlineLevel="1">
      <c r="A1866" t="s">
        <v>2492</v>
      </c>
      <c r="B1866" t="s">
        <v>2081</v>
      </c>
      <c r="C1866" s="1">
        <f t="shared" si="731"/>
        <v>8190</v>
      </c>
      <c r="D1866" s="7">
        <f>RANK(N1866,(N1866:P1866,Q1866:AE1866))</f>
        <v>2</v>
      </c>
      <c r="E1866" s="7">
        <f>RANK(O1866,(N1866:P1866,Q1866:AE1866))</f>
        <v>1</v>
      </c>
      <c r="F1866" s="7">
        <f>IF(P1866&gt;0,RANK(P1866,(N1866:P1866,Q1866:AE1866)),0)</f>
        <v>0</v>
      </c>
      <c r="G1866" s="1">
        <f t="shared" si="732"/>
        <v>2656</v>
      </c>
      <c r="H1866" s="2">
        <f t="shared" si="719"/>
        <v>0.32429792429792431</v>
      </c>
      <c r="I1866" s="2"/>
      <c r="J1866" s="2">
        <f t="shared" si="733"/>
        <v>0.33296703296703295</v>
      </c>
      <c r="K1866" s="2">
        <f t="shared" si="734"/>
        <v>0.65726495726495726</v>
      </c>
      <c r="L1866" s="2">
        <f t="shared" si="735"/>
        <v>0</v>
      </c>
      <c r="M1866" s="2">
        <f t="shared" si="736"/>
        <v>9.7680097680098443E-3</v>
      </c>
      <c r="N1866" s="1">
        <v>2727</v>
      </c>
      <c r="O1866" s="1">
        <v>5383</v>
      </c>
      <c r="R1866" s="1">
        <v>9</v>
      </c>
      <c r="U1866" s="1">
        <v>4</v>
      </c>
      <c r="V1866" s="1">
        <v>26</v>
      </c>
      <c r="W1866" s="1">
        <v>9</v>
      </c>
      <c r="X1866" s="1">
        <v>13</v>
      </c>
      <c r="Y1866" s="1">
        <v>2</v>
      </c>
      <c r="Z1866" s="1">
        <v>1</v>
      </c>
      <c r="AA1866" s="1">
        <f t="shared" si="742"/>
        <v>16</v>
      </c>
      <c r="AG1866" s="7">
        <f>IF(Q1866&gt;0,RANK(Q1866,(N1866:P1866,Q1866:AE1866)),0)</f>
        <v>0</v>
      </c>
      <c r="AH1866" s="7">
        <f>IF(R1866&gt;0,RANK(R1866,(N1866:P1866,Q1866:AE1866)),0)</f>
        <v>6</v>
      </c>
      <c r="AI1866" s="7">
        <f>IF(T1866&gt;0,RANK(T1866,(N1866:P1866,Q1866:AE1866)),0)</f>
        <v>0</v>
      </c>
      <c r="AJ1866" s="7">
        <f>IF(S1866&gt;0,RANK(S1866,(N1866:P1866,Q1866:AE1866)),0)</f>
        <v>0</v>
      </c>
      <c r="AK1866" s="2">
        <f t="shared" si="737"/>
        <v>0</v>
      </c>
      <c r="AL1866" s="2">
        <f t="shared" si="738"/>
        <v>1.0989010989010989E-3</v>
      </c>
      <c r="AM1866" s="2">
        <f t="shared" si="739"/>
        <v>0</v>
      </c>
      <c r="AN1866" s="2">
        <f t="shared" si="740"/>
        <v>0</v>
      </c>
      <c r="AP1866" t="s">
        <v>2492</v>
      </c>
      <c r="AQ1866" t="s">
        <v>2081</v>
      </c>
      <c r="AR1866">
        <v>4</v>
      </c>
      <c r="AT1866" s="104">
        <v>47</v>
      </c>
      <c r="AU1866" s="102">
        <v>143</v>
      </c>
      <c r="AV1866" s="108">
        <f t="shared" si="741"/>
        <v>47143</v>
      </c>
      <c r="AX1866" s="7" t="s">
        <v>538</v>
      </c>
      <c r="BA1866" s="100"/>
      <c r="BB1866" s="100"/>
      <c r="BC1866" s="100"/>
      <c r="BD1866" s="100"/>
      <c r="BE1866" s="1"/>
      <c r="BF1866" s="1"/>
      <c r="BL1866">
        <v>2</v>
      </c>
      <c r="BM1866">
        <v>2</v>
      </c>
      <c r="BO1866">
        <v>4</v>
      </c>
      <c r="BP1866">
        <v>3</v>
      </c>
      <c r="BQ1866">
        <v>0</v>
      </c>
      <c r="BS1866">
        <v>5</v>
      </c>
      <c r="BT1866">
        <v>0</v>
      </c>
      <c r="BU1866" t="s">
        <v>1439</v>
      </c>
    </row>
    <row r="1867" spans="1:73" hidden="1" outlineLevel="1">
      <c r="A1867" t="s">
        <v>2763</v>
      </c>
      <c r="B1867" t="s">
        <v>2081</v>
      </c>
      <c r="C1867" s="1">
        <f t="shared" si="731"/>
        <v>17612</v>
      </c>
      <c r="D1867" s="7">
        <f>RANK(N1867,(N1867:P1867,Q1867:AE1867))</f>
        <v>1</v>
      </c>
      <c r="E1867" s="7">
        <f>RANK(O1867,(N1867:P1867,Q1867:AE1867))</f>
        <v>2</v>
      </c>
      <c r="F1867" s="7">
        <f>IF(P1867&gt;0,RANK(P1867,(N1867:P1867,Q1867:AE1867)),0)</f>
        <v>0</v>
      </c>
      <c r="G1867" s="1">
        <f t="shared" si="732"/>
        <v>2395</v>
      </c>
      <c r="H1867" s="2">
        <f t="shared" si="719"/>
        <v>0.13598682716329774</v>
      </c>
      <c r="I1867" s="2"/>
      <c r="J1867" s="2">
        <f t="shared" si="733"/>
        <v>0.56058369293663413</v>
      </c>
      <c r="K1867" s="2">
        <f t="shared" si="734"/>
        <v>0.42459686577333638</v>
      </c>
      <c r="L1867" s="2">
        <f t="shared" si="735"/>
        <v>0</v>
      </c>
      <c r="M1867" s="2">
        <f t="shared" si="736"/>
        <v>1.4819441290029489E-2</v>
      </c>
      <c r="N1867" s="1">
        <v>9873</v>
      </c>
      <c r="O1867" s="1">
        <v>7478</v>
      </c>
      <c r="R1867" s="1">
        <v>25</v>
      </c>
      <c r="U1867" s="1">
        <v>20</v>
      </c>
      <c r="V1867" s="1">
        <v>79</v>
      </c>
      <c r="W1867" s="1">
        <v>43</v>
      </c>
      <c r="X1867" s="1">
        <v>28</v>
      </c>
      <c r="Y1867" s="1">
        <v>13</v>
      </c>
      <c r="Z1867" s="1">
        <v>7</v>
      </c>
      <c r="AA1867" s="1">
        <f t="shared" si="742"/>
        <v>46</v>
      </c>
      <c r="AG1867" s="7">
        <f>IF(Q1867&gt;0,RANK(Q1867,(N1867:P1867,Q1867:AE1867)),0)</f>
        <v>0</v>
      </c>
      <c r="AH1867" s="7">
        <f>IF(R1867&gt;0,RANK(R1867,(N1867:P1867,Q1867:AE1867)),0)</f>
        <v>7</v>
      </c>
      <c r="AI1867" s="7">
        <f>IF(T1867&gt;0,RANK(T1867,(N1867:P1867,Q1867:AE1867)),0)</f>
        <v>0</v>
      </c>
      <c r="AJ1867" s="7">
        <f>IF(S1867&gt;0,RANK(S1867,(N1867:P1867,Q1867:AE1867)),0)</f>
        <v>0</v>
      </c>
      <c r="AK1867" s="2">
        <f t="shared" si="737"/>
        <v>0</v>
      </c>
      <c r="AL1867" s="2">
        <f t="shared" si="738"/>
        <v>1.4194867136043607E-3</v>
      </c>
      <c r="AM1867" s="2">
        <f t="shared" si="739"/>
        <v>0</v>
      </c>
      <c r="AN1867" s="2">
        <f t="shared" si="740"/>
        <v>0</v>
      </c>
      <c r="AP1867" t="s">
        <v>2763</v>
      </c>
      <c r="AQ1867" t="s">
        <v>2081</v>
      </c>
      <c r="AR1867">
        <v>3</v>
      </c>
      <c r="AT1867" s="104">
        <v>47</v>
      </c>
      <c r="AU1867" s="102">
        <v>145</v>
      </c>
      <c r="AV1867" s="108">
        <f t="shared" si="741"/>
        <v>47145</v>
      </c>
      <c r="AX1867" s="7" t="s">
        <v>538</v>
      </c>
      <c r="BA1867" s="100"/>
      <c r="BB1867" s="100"/>
      <c r="BC1867" s="100"/>
      <c r="BD1867" s="100"/>
      <c r="BE1867" s="1"/>
      <c r="BF1867" s="1"/>
      <c r="BL1867">
        <v>7</v>
      </c>
      <c r="BM1867">
        <v>3</v>
      </c>
      <c r="BO1867">
        <v>9</v>
      </c>
      <c r="BP1867">
        <v>3</v>
      </c>
      <c r="BQ1867">
        <v>6</v>
      </c>
      <c r="BS1867">
        <v>7</v>
      </c>
      <c r="BT1867">
        <v>11</v>
      </c>
      <c r="BU1867" t="s">
        <v>1439</v>
      </c>
    </row>
    <row r="1868" spans="1:73" hidden="1" outlineLevel="1">
      <c r="A1868" t="s">
        <v>1879</v>
      </c>
      <c r="B1868" t="s">
        <v>2081</v>
      </c>
      <c r="C1868" s="1">
        <f t="shared" si="731"/>
        <v>17323</v>
      </c>
      <c r="D1868" s="7">
        <f>RANK(N1868,(N1868:P1868,Q1868:AE1868))</f>
        <v>1</v>
      </c>
      <c r="E1868" s="7">
        <f>RANK(O1868,(N1868:P1868,Q1868:AE1868))</f>
        <v>2</v>
      </c>
      <c r="F1868" s="7">
        <f>IF(P1868&gt;0,RANK(P1868,(N1868:P1868,Q1868:AE1868)),0)</f>
        <v>0</v>
      </c>
      <c r="G1868" s="1">
        <f t="shared" si="732"/>
        <v>1145</v>
      </c>
      <c r="H1868" s="2">
        <f t="shared" si="719"/>
        <v>6.6097096345898512E-2</v>
      </c>
      <c r="I1868" s="2"/>
      <c r="J1868" s="2">
        <f t="shared" si="733"/>
        <v>0.52467817352652546</v>
      </c>
      <c r="K1868" s="2">
        <f t="shared" si="734"/>
        <v>0.45858107718062691</v>
      </c>
      <c r="L1868" s="2">
        <f t="shared" si="735"/>
        <v>0</v>
      </c>
      <c r="M1868" s="2">
        <f t="shared" si="736"/>
        <v>1.6740749292847634E-2</v>
      </c>
      <c r="N1868" s="1">
        <v>9089</v>
      </c>
      <c r="O1868" s="1">
        <v>7944</v>
      </c>
      <c r="R1868" s="1">
        <v>8</v>
      </c>
      <c r="U1868" s="1">
        <v>80</v>
      </c>
      <c r="V1868" s="1">
        <v>51</v>
      </c>
      <c r="W1868" s="1">
        <v>59</v>
      </c>
      <c r="X1868" s="1">
        <v>41</v>
      </c>
      <c r="Y1868" s="1">
        <v>11</v>
      </c>
      <c r="Z1868" s="1">
        <v>7</v>
      </c>
      <c r="AA1868" s="1">
        <f t="shared" si="742"/>
        <v>33</v>
      </c>
      <c r="AG1868" s="7">
        <f>IF(Q1868&gt;0,RANK(Q1868,(N1868:P1868,Q1868:AE1868)),0)</f>
        <v>0</v>
      </c>
      <c r="AH1868" s="7">
        <f>IF(R1868&gt;0,RANK(R1868,(N1868:P1868,Q1868:AE1868)),0)</f>
        <v>9</v>
      </c>
      <c r="AI1868" s="7">
        <f>IF(T1868&gt;0,RANK(T1868,(N1868:P1868,Q1868:AE1868)),0)</f>
        <v>0</v>
      </c>
      <c r="AJ1868" s="7">
        <f>IF(S1868&gt;0,RANK(S1868,(N1868:P1868,Q1868:AE1868)),0)</f>
        <v>0</v>
      </c>
      <c r="AK1868" s="2">
        <f t="shared" si="737"/>
        <v>0</v>
      </c>
      <c r="AL1868" s="2">
        <f t="shared" si="738"/>
        <v>4.6181377359579749E-4</v>
      </c>
      <c r="AM1868" s="2">
        <f t="shared" si="739"/>
        <v>0</v>
      </c>
      <c r="AN1868" s="2">
        <f t="shared" si="740"/>
        <v>0</v>
      </c>
      <c r="AP1868" t="s">
        <v>1879</v>
      </c>
      <c r="AQ1868" t="s">
        <v>2081</v>
      </c>
      <c r="AT1868" s="104">
        <v>47</v>
      </c>
      <c r="AU1868" s="102">
        <v>147</v>
      </c>
      <c r="AV1868" s="108">
        <f t="shared" si="741"/>
        <v>47147</v>
      </c>
      <c r="AX1868" s="7" t="s">
        <v>538</v>
      </c>
      <c r="BA1868" s="100"/>
      <c r="BB1868" s="100"/>
      <c r="BC1868" s="100"/>
      <c r="BD1868" s="100"/>
      <c r="BE1868" s="1"/>
      <c r="BF1868" s="1"/>
      <c r="BL1868">
        <v>3</v>
      </c>
      <c r="BM1868">
        <v>3</v>
      </c>
      <c r="BO1868">
        <v>4</v>
      </c>
      <c r="BP1868">
        <v>7</v>
      </c>
      <c r="BQ1868">
        <v>7</v>
      </c>
      <c r="BS1868">
        <v>9</v>
      </c>
      <c r="BT1868">
        <v>0</v>
      </c>
      <c r="BU1868" t="s">
        <v>1439</v>
      </c>
    </row>
    <row r="1869" spans="1:73" hidden="1" outlineLevel="1">
      <c r="A1869" t="s">
        <v>2583</v>
      </c>
      <c r="B1869" t="s">
        <v>2081</v>
      </c>
      <c r="C1869" s="1">
        <f t="shared" si="731"/>
        <v>51171</v>
      </c>
      <c r="D1869" s="7">
        <f>RANK(N1869,(N1869:P1869,Q1869:AE1869))</f>
        <v>2</v>
      </c>
      <c r="E1869" s="7">
        <f>RANK(O1869,(N1869:P1869,Q1869:AE1869))</f>
        <v>1</v>
      </c>
      <c r="F1869" s="7">
        <f>IF(P1869&gt;0,RANK(P1869,(N1869:P1869,Q1869:AE1869)),0)</f>
        <v>0</v>
      </c>
      <c r="G1869" s="1">
        <f t="shared" si="732"/>
        <v>1067</v>
      </c>
      <c r="H1869" s="2">
        <f t="shared" si="719"/>
        <v>2.0851654257294169E-2</v>
      </c>
      <c r="I1869" s="2"/>
      <c r="J1869" s="2">
        <f t="shared" si="733"/>
        <v>0.48236305720036737</v>
      </c>
      <c r="K1869" s="2">
        <f t="shared" si="734"/>
        <v>0.50321471145766161</v>
      </c>
      <c r="L1869" s="2">
        <f t="shared" si="735"/>
        <v>0</v>
      </c>
      <c r="M1869" s="2">
        <f t="shared" si="736"/>
        <v>1.4422231341970959E-2</v>
      </c>
      <c r="N1869" s="1">
        <v>24683</v>
      </c>
      <c r="O1869" s="1">
        <v>25750</v>
      </c>
      <c r="R1869" s="1">
        <v>30</v>
      </c>
      <c r="U1869" s="1">
        <v>287</v>
      </c>
      <c r="V1869" s="1">
        <v>120</v>
      </c>
      <c r="W1869" s="1">
        <v>123</v>
      </c>
      <c r="X1869" s="1">
        <v>38</v>
      </c>
      <c r="Y1869" s="1">
        <v>22</v>
      </c>
      <c r="Z1869" s="1">
        <v>20</v>
      </c>
      <c r="AA1869" s="1">
        <f t="shared" si="742"/>
        <v>98</v>
      </c>
      <c r="AG1869" s="7">
        <f>IF(Q1869&gt;0,RANK(Q1869,(N1869:P1869,Q1869:AE1869)),0)</f>
        <v>0</v>
      </c>
      <c r="AH1869" s="7">
        <f>IF(R1869&gt;0,RANK(R1869,(N1869:P1869,Q1869:AE1869)),0)</f>
        <v>8</v>
      </c>
      <c r="AI1869" s="7">
        <f>IF(T1869&gt;0,RANK(T1869,(N1869:P1869,Q1869:AE1869)),0)</f>
        <v>0</v>
      </c>
      <c r="AJ1869" s="7">
        <f>IF(S1869&gt;0,RANK(S1869,(N1869:P1869,Q1869:AE1869)),0)</f>
        <v>0</v>
      </c>
      <c r="AK1869" s="2">
        <f t="shared" si="737"/>
        <v>0</v>
      </c>
      <c r="AL1869" s="2">
        <f t="shared" si="738"/>
        <v>5.8626956674679017E-4</v>
      </c>
      <c r="AM1869" s="2">
        <f t="shared" si="739"/>
        <v>0</v>
      </c>
      <c r="AN1869" s="2">
        <f t="shared" si="740"/>
        <v>0</v>
      </c>
      <c r="AP1869" t="s">
        <v>2583</v>
      </c>
      <c r="AQ1869" t="s">
        <v>2081</v>
      </c>
      <c r="AR1869">
        <v>6</v>
      </c>
      <c r="AT1869" s="104">
        <v>47</v>
      </c>
      <c r="AU1869" s="102">
        <v>149</v>
      </c>
      <c r="AV1869" s="108">
        <f t="shared" si="741"/>
        <v>47149</v>
      </c>
      <c r="AX1869" s="7" t="s">
        <v>538</v>
      </c>
      <c r="BA1869" s="100"/>
      <c r="BB1869" s="100"/>
      <c r="BC1869" s="100"/>
      <c r="BD1869" s="100"/>
      <c r="BE1869" s="1"/>
      <c r="BF1869" s="1"/>
      <c r="BL1869">
        <v>17</v>
      </c>
      <c r="BM1869">
        <v>6</v>
      </c>
      <c r="BO1869">
        <v>22</v>
      </c>
      <c r="BP1869">
        <v>27</v>
      </c>
      <c r="BQ1869">
        <v>12</v>
      </c>
      <c r="BS1869">
        <v>12</v>
      </c>
      <c r="BT1869">
        <v>2</v>
      </c>
      <c r="BU1869" t="s">
        <v>1439</v>
      </c>
    </row>
    <row r="1870" spans="1:73" hidden="1" outlineLevel="1">
      <c r="A1870" t="s">
        <v>1408</v>
      </c>
      <c r="B1870" t="s">
        <v>2081</v>
      </c>
      <c r="C1870" s="1">
        <f t="shared" si="731"/>
        <v>4848</v>
      </c>
      <c r="D1870" s="7">
        <f>RANK(N1870,(N1870:P1870,Q1870:AE1870))</f>
        <v>2</v>
      </c>
      <c r="E1870" s="7">
        <f>RANK(O1870,(N1870:P1870,Q1870:AE1870))</f>
        <v>1</v>
      </c>
      <c r="F1870" s="7">
        <f>IF(P1870&gt;0,RANK(P1870,(N1870:P1870,Q1870:AE1870)),0)</f>
        <v>0</v>
      </c>
      <c r="G1870" s="1">
        <f t="shared" si="732"/>
        <v>154</v>
      </c>
      <c r="H1870" s="2">
        <f t="shared" si="719"/>
        <v>3.1765676567656768E-2</v>
      </c>
      <c r="I1870" s="2"/>
      <c r="J1870" s="2">
        <f t="shared" si="733"/>
        <v>0.4797854785478548</v>
      </c>
      <c r="K1870" s="2">
        <f t="shared" si="734"/>
        <v>0.51155115511551152</v>
      </c>
      <c r="L1870" s="2">
        <f t="shared" si="735"/>
        <v>0</v>
      </c>
      <c r="M1870" s="2">
        <f t="shared" si="736"/>
        <v>8.6633663366336711E-3</v>
      </c>
      <c r="N1870" s="1">
        <v>2326</v>
      </c>
      <c r="O1870" s="1">
        <v>2480</v>
      </c>
      <c r="R1870" s="1">
        <v>1</v>
      </c>
      <c r="U1870" s="1">
        <v>6</v>
      </c>
      <c r="V1870" s="1">
        <v>2</v>
      </c>
      <c r="W1870" s="1">
        <v>7</v>
      </c>
      <c r="X1870" s="1">
        <v>13</v>
      </c>
      <c r="Y1870" s="1">
        <v>2</v>
      </c>
      <c r="Z1870" s="1">
        <v>0</v>
      </c>
      <c r="AA1870" s="1">
        <f t="shared" si="742"/>
        <v>11</v>
      </c>
      <c r="AG1870" s="7">
        <f>IF(Q1870&gt;0,RANK(Q1870,(N1870:P1870,Q1870:AE1870)),0)</f>
        <v>0</v>
      </c>
      <c r="AH1870" s="7">
        <f>IF(R1870&gt;0,RANK(R1870,(N1870:P1870,Q1870:AE1870)),0)</f>
        <v>9</v>
      </c>
      <c r="AI1870" s="7">
        <f>IF(T1870&gt;0,RANK(T1870,(N1870:P1870,Q1870:AE1870)),0)</f>
        <v>0</v>
      </c>
      <c r="AJ1870" s="7">
        <f>IF(S1870&gt;0,RANK(S1870,(N1870:P1870,Q1870:AE1870)),0)</f>
        <v>0</v>
      </c>
      <c r="AK1870" s="2">
        <f t="shared" si="737"/>
        <v>0</v>
      </c>
      <c r="AL1870" s="2">
        <f t="shared" si="738"/>
        <v>2.0627062706270627E-4</v>
      </c>
      <c r="AM1870" s="2">
        <f t="shared" si="739"/>
        <v>0</v>
      </c>
      <c r="AN1870" s="2">
        <f t="shared" si="740"/>
        <v>0</v>
      </c>
      <c r="AP1870" t="s">
        <v>1408</v>
      </c>
      <c r="AQ1870" t="s">
        <v>2081</v>
      </c>
      <c r="AR1870">
        <v>4</v>
      </c>
      <c r="AT1870" s="104">
        <v>47</v>
      </c>
      <c r="AU1870" s="102">
        <v>151</v>
      </c>
      <c r="AV1870" s="108">
        <f t="shared" si="741"/>
        <v>47151</v>
      </c>
      <c r="AX1870" s="7" t="s">
        <v>538</v>
      </c>
      <c r="BA1870" s="100"/>
      <c r="BB1870" s="100"/>
      <c r="BC1870" s="100"/>
      <c r="BD1870" s="100"/>
      <c r="BE1870" s="1"/>
      <c r="BF1870" s="1"/>
      <c r="BL1870">
        <v>1</v>
      </c>
      <c r="BM1870">
        <v>0</v>
      </c>
      <c r="BO1870">
        <v>1</v>
      </c>
      <c r="BP1870">
        <v>4</v>
      </c>
      <c r="BQ1870">
        <v>4</v>
      </c>
      <c r="BS1870">
        <v>1</v>
      </c>
      <c r="BT1870">
        <v>0</v>
      </c>
      <c r="BU1870" t="s">
        <v>1439</v>
      </c>
    </row>
    <row r="1871" spans="1:73" hidden="1" outlineLevel="1">
      <c r="A1871" t="s">
        <v>2602</v>
      </c>
      <c r="B1871" t="s">
        <v>2081</v>
      </c>
      <c r="C1871" s="1">
        <f t="shared" si="731"/>
        <v>3644</v>
      </c>
      <c r="D1871" s="7">
        <f>RANK(N1871,(N1871:P1871,Q1871:AE1871))</f>
        <v>1</v>
      </c>
      <c r="E1871" s="7">
        <f>RANK(O1871,(N1871:P1871,Q1871:AE1871))</f>
        <v>2</v>
      </c>
      <c r="F1871" s="7">
        <f>IF(P1871&gt;0,RANK(P1871,(N1871:P1871,Q1871:AE1871)),0)</f>
        <v>0</v>
      </c>
      <c r="G1871" s="1">
        <f t="shared" si="732"/>
        <v>438</v>
      </c>
      <c r="H1871" s="2">
        <f t="shared" ref="H1871:H1934" si="743">G1871/C1871</f>
        <v>0.12019758507135017</v>
      </c>
      <c r="I1871" s="2"/>
      <c r="J1871" s="2">
        <f t="shared" si="733"/>
        <v>0.55433589462129529</v>
      </c>
      <c r="K1871" s="2">
        <f t="shared" si="734"/>
        <v>0.43413830954994509</v>
      </c>
      <c r="L1871" s="2">
        <f t="shared" si="735"/>
        <v>0</v>
      </c>
      <c r="M1871" s="2">
        <f t="shared" si="736"/>
        <v>1.1525795828759622E-2</v>
      </c>
      <c r="N1871" s="1">
        <v>2020</v>
      </c>
      <c r="O1871" s="1">
        <v>1582</v>
      </c>
      <c r="R1871" s="1">
        <v>5</v>
      </c>
      <c r="U1871" s="1">
        <v>5</v>
      </c>
      <c r="V1871" s="1">
        <v>14</v>
      </c>
      <c r="W1871" s="1">
        <v>1</v>
      </c>
      <c r="X1871" s="1">
        <v>2</v>
      </c>
      <c r="Y1871" s="1">
        <v>1</v>
      </c>
      <c r="Z1871" s="1">
        <v>1</v>
      </c>
      <c r="AA1871" s="1">
        <f t="shared" si="742"/>
        <v>13</v>
      </c>
      <c r="AG1871" s="7">
        <f>IF(Q1871&gt;0,RANK(Q1871,(N1871:P1871,Q1871:AE1871)),0)</f>
        <v>0</v>
      </c>
      <c r="AH1871" s="7">
        <f>IF(R1871&gt;0,RANK(R1871,(N1871:P1871,Q1871:AE1871)),0)</f>
        <v>5</v>
      </c>
      <c r="AI1871" s="7">
        <f>IF(T1871&gt;0,RANK(T1871,(N1871:P1871,Q1871:AE1871)),0)</f>
        <v>0</v>
      </c>
      <c r="AJ1871" s="7">
        <f>IF(S1871&gt;0,RANK(S1871,(N1871:P1871,Q1871:AE1871)),0)</f>
        <v>0</v>
      </c>
      <c r="AK1871" s="2">
        <f t="shared" si="737"/>
        <v>0</v>
      </c>
      <c r="AL1871" s="2">
        <f t="shared" si="738"/>
        <v>1.3721185510428102E-3</v>
      </c>
      <c r="AM1871" s="2">
        <f t="shared" si="739"/>
        <v>0</v>
      </c>
      <c r="AN1871" s="2">
        <f t="shared" si="740"/>
        <v>0</v>
      </c>
      <c r="AP1871" t="s">
        <v>2602</v>
      </c>
      <c r="AQ1871" t="s">
        <v>2081</v>
      </c>
      <c r="AR1871">
        <v>3</v>
      </c>
      <c r="AT1871" s="104">
        <v>47</v>
      </c>
      <c r="AU1871" s="102">
        <v>153</v>
      </c>
      <c r="AV1871" s="108">
        <f t="shared" si="741"/>
        <v>47153</v>
      </c>
      <c r="AX1871" s="7" t="s">
        <v>538</v>
      </c>
      <c r="BA1871" s="100"/>
      <c r="BB1871" s="100"/>
      <c r="BC1871" s="100"/>
      <c r="BD1871" s="100"/>
      <c r="BE1871" s="1"/>
      <c r="BF1871" s="1"/>
      <c r="BL1871">
        <v>2</v>
      </c>
      <c r="BM1871">
        <v>1</v>
      </c>
      <c r="BO1871">
        <v>1</v>
      </c>
      <c r="BP1871">
        <v>2</v>
      </c>
      <c r="BQ1871">
        <v>3</v>
      </c>
      <c r="BS1871">
        <v>3</v>
      </c>
      <c r="BT1871">
        <v>1</v>
      </c>
      <c r="BU1871" t="s">
        <v>1439</v>
      </c>
    </row>
    <row r="1872" spans="1:73" hidden="1" outlineLevel="1">
      <c r="A1872" t="s">
        <v>2857</v>
      </c>
      <c r="B1872" t="s">
        <v>2081</v>
      </c>
      <c r="C1872" s="1">
        <f t="shared" si="731"/>
        <v>20378</v>
      </c>
      <c r="D1872" s="7">
        <f>RANK(N1872,(N1872:P1872,Q1872:AE1872))</f>
        <v>2</v>
      </c>
      <c r="E1872" s="7">
        <f>RANK(O1872,(N1872:P1872,Q1872:AE1872))</f>
        <v>1</v>
      </c>
      <c r="F1872" s="7">
        <f>IF(P1872&gt;0,RANK(P1872,(N1872:P1872,Q1872:AE1872)),0)</f>
        <v>0</v>
      </c>
      <c r="G1872" s="1">
        <f t="shared" si="732"/>
        <v>4835</v>
      </c>
      <c r="H1872" s="2">
        <f t="shared" si="743"/>
        <v>0.23726567867307882</v>
      </c>
      <c r="I1872" s="2"/>
      <c r="J1872" s="2">
        <f t="shared" si="733"/>
        <v>0.37501226813229954</v>
      </c>
      <c r="K1872" s="2">
        <f t="shared" si="734"/>
        <v>0.61227794680537839</v>
      </c>
      <c r="L1872" s="2">
        <f t="shared" si="735"/>
        <v>0</v>
      </c>
      <c r="M1872" s="2">
        <f t="shared" si="736"/>
        <v>1.270978506232201E-2</v>
      </c>
      <c r="N1872" s="1">
        <v>7642</v>
      </c>
      <c r="O1872" s="1">
        <v>12477</v>
      </c>
      <c r="R1872" s="1">
        <v>21</v>
      </c>
      <c r="U1872" s="1">
        <v>16</v>
      </c>
      <c r="V1872" s="1">
        <v>112</v>
      </c>
      <c r="W1872" s="1">
        <v>26</v>
      </c>
      <c r="X1872" s="1">
        <v>19</v>
      </c>
      <c r="Y1872" s="1">
        <v>15</v>
      </c>
      <c r="Z1872" s="1">
        <v>5</v>
      </c>
      <c r="AA1872" s="1">
        <f t="shared" si="742"/>
        <v>45</v>
      </c>
      <c r="AG1872" s="7">
        <f>IF(Q1872&gt;0,RANK(Q1872,(N1872:P1872,Q1872:AE1872)),0)</f>
        <v>0</v>
      </c>
      <c r="AH1872" s="7">
        <f>IF(R1872&gt;0,RANK(R1872,(N1872:P1872,Q1872:AE1872)),0)</f>
        <v>6</v>
      </c>
      <c r="AI1872" s="7">
        <f>IF(T1872&gt;0,RANK(T1872,(N1872:P1872,Q1872:AE1872)),0)</f>
        <v>0</v>
      </c>
      <c r="AJ1872" s="7">
        <f>IF(S1872&gt;0,RANK(S1872,(N1872:P1872,Q1872:AE1872)),0)</f>
        <v>0</v>
      </c>
      <c r="AK1872" s="2">
        <f t="shared" si="737"/>
        <v>0</v>
      </c>
      <c r="AL1872" s="2">
        <f t="shared" si="738"/>
        <v>1.0305231131612523E-3</v>
      </c>
      <c r="AM1872" s="2">
        <f t="shared" si="739"/>
        <v>0</v>
      </c>
      <c r="AN1872" s="2">
        <f t="shared" si="740"/>
        <v>0</v>
      </c>
      <c r="AP1872" t="s">
        <v>2857</v>
      </c>
      <c r="AQ1872" t="s">
        <v>2081</v>
      </c>
      <c r="AR1872">
        <v>1</v>
      </c>
      <c r="AT1872" s="104">
        <v>47</v>
      </c>
      <c r="AU1872" s="102">
        <v>155</v>
      </c>
      <c r="AV1872" s="108">
        <f t="shared" si="741"/>
        <v>47155</v>
      </c>
      <c r="AX1872" s="7" t="s">
        <v>538</v>
      </c>
      <c r="BA1872" s="100"/>
      <c r="BB1872" s="100"/>
      <c r="BC1872" s="100"/>
      <c r="BD1872" s="100"/>
      <c r="BE1872" s="1"/>
      <c r="BF1872" s="1"/>
      <c r="BL1872">
        <v>8</v>
      </c>
      <c r="BM1872">
        <v>4</v>
      </c>
      <c r="BO1872">
        <v>5</v>
      </c>
      <c r="BP1872">
        <v>4</v>
      </c>
      <c r="BQ1872">
        <v>5</v>
      </c>
      <c r="BS1872">
        <v>9</v>
      </c>
      <c r="BT1872">
        <v>10</v>
      </c>
      <c r="BU1872" t="s">
        <v>1439</v>
      </c>
    </row>
    <row r="1873" spans="1:73" hidden="1" outlineLevel="1">
      <c r="A1873" t="s">
        <v>1924</v>
      </c>
      <c r="B1873" t="s">
        <v>2081</v>
      </c>
      <c r="C1873" s="1">
        <f t="shared" si="731"/>
        <v>237393</v>
      </c>
      <c r="D1873" s="7">
        <f>RANK(N1873,(N1873:P1873,Q1873:AE1873))</f>
        <v>1</v>
      </c>
      <c r="E1873" s="7">
        <f>RANK(O1873,(N1873:P1873,Q1873:AE1873))</f>
        <v>2</v>
      </c>
      <c r="F1873" s="7">
        <f>IF(P1873&gt;0,RANK(P1873,(N1873:P1873,Q1873:AE1873)),0)</f>
        <v>0</v>
      </c>
      <c r="G1873" s="1">
        <f t="shared" si="732"/>
        <v>32823</v>
      </c>
      <c r="H1873" s="2">
        <f t="shared" si="743"/>
        <v>0.13826439701254881</v>
      </c>
      <c r="I1873" s="2"/>
      <c r="J1873" s="2">
        <f t="shared" si="733"/>
        <v>0.56060625207988446</v>
      </c>
      <c r="K1873" s="2">
        <f t="shared" si="734"/>
        <v>0.42234185506733563</v>
      </c>
      <c r="L1873" s="2">
        <f t="shared" si="735"/>
        <v>0</v>
      </c>
      <c r="M1873" s="2">
        <f t="shared" si="736"/>
        <v>1.7051892852779915E-2</v>
      </c>
      <c r="N1873" s="1">
        <v>133084</v>
      </c>
      <c r="O1873" s="1">
        <v>100261</v>
      </c>
      <c r="R1873" s="1">
        <v>316</v>
      </c>
      <c r="U1873" s="1">
        <v>684</v>
      </c>
      <c r="V1873" s="1">
        <v>535</v>
      </c>
      <c r="W1873" s="1">
        <v>845</v>
      </c>
      <c r="X1873" s="1">
        <v>525</v>
      </c>
      <c r="Y1873" s="1">
        <v>257</v>
      </c>
      <c r="Z1873" s="1">
        <v>240</v>
      </c>
      <c r="AA1873" s="1">
        <f t="shared" si="742"/>
        <v>646</v>
      </c>
      <c r="AG1873" s="7">
        <f>IF(Q1873&gt;0,RANK(Q1873,(N1873:P1873,Q1873:AE1873)),0)</f>
        <v>0</v>
      </c>
      <c r="AH1873" s="7">
        <f>IF(R1873&gt;0,RANK(R1873,(N1873:P1873,Q1873:AE1873)),0)</f>
        <v>8</v>
      </c>
      <c r="AI1873" s="7">
        <f>IF(T1873&gt;0,RANK(T1873,(N1873:P1873,Q1873:AE1873)),0)</f>
        <v>0</v>
      </c>
      <c r="AJ1873" s="7">
        <f>IF(S1873&gt;0,RANK(S1873,(N1873:P1873,Q1873:AE1873)),0)</f>
        <v>0</v>
      </c>
      <c r="AK1873" s="2">
        <f t="shared" si="737"/>
        <v>0</v>
      </c>
      <c r="AL1873" s="2">
        <f t="shared" si="738"/>
        <v>1.331126023092509E-3</v>
      </c>
      <c r="AM1873" s="2">
        <f t="shared" si="739"/>
        <v>0</v>
      </c>
      <c r="AN1873" s="2">
        <f t="shared" si="740"/>
        <v>0</v>
      </c>
      <c r="AP1873" t="s">
        <v>1924</v>
      </c>
      <c r="AQ1873" t="s">
        <v>2081</v>
      </c>
      <c r="AT1873" s="104">
        <v>47</v>
      </c>
      <c r="AU1873" s="102">
        <v>157</v>
      </c>
      <c r="AV1873" s="108">
        <f t="shared" si="741"/>
        <v>47157</v>
      </c>
      <c r="AX1873" s="7" t="s">
        <v>538</v>
      </c>
      <c r="BA1873" s="100"/>
      <c r="BB1873" s="100"/>
      <c r="BC1873" s="100"/>
      <c r="BD1873" s="100"/>
      <c r="BE1873" s="1"/>
      <c r="BF1873" s="1"/>
      <c r="BL1873">
        <v>150</v>
      </c>
      <c r="BM1873">
        <v>58</v>
      </c>
      <c r="BO1873">
        <v>112</v>
      </c>
      <c r="BP1873">
        <v>96</v>
      </c>
      <c r="BQ1873">
        <v>98</v>
      </c>
      <c r="BS1873">
        <v>101</v>
      </c>
      <c r="BT1873">
        <v>31</v>
      </c>
      <c r="BU1873" t="s">
        <v>1439</v>
      </c>
    </row>
    <row r="1874" spans="1:73" hidden="1" outlineLevel="1">
      <c r="A1874" t="s">
        <v>716</v>
      </c>
      <c r="B1874" t="s">
        <v>2081</v>
      </c>
      <c r="C1874" s="1">
        <f t="shared" si="731"/>
        <v>5940</v>
      </c>
      <c r="D1874" s="7">
        <f>RANK(N1874,(N1874:P1874,Q1874:AE1874))</f>
        <v>1</v>
      </c>
      <c r="E1874" s="7">
        <f>RANK(O1874,(N1874:P1874,Q1874:AE1874))</f>
        <v>2</v>
      </c>
      <c r="F1874" s="7">
        <f>IF(P1874&gt;0,RANK(P1874,(N1874:P1874,Q1874:AE1874)),0)</f>
        <v>0</v>
      </c>
      <c r="G1874" s="1">
        <f t="shared" si="732"/>
        <v>1655</v>
      </c>
      <c r="H1874" s="2">
        <f t="shared" si="743"/>
        <v>0.2786195286195286</v>
      </c>
      <c r="I1874" s="2"/>
      <c r="J1874" s="2">
        <f t="shared" si="733"/>
        <v>0.6297979797979798</v>
      </c>
      <c r="K1874" s="2">
        <f t="shared" si="734"/>
        <v>0.3511784511784512</v>
      </c>
      <c r="L1874" s="2">
        <f t="shared" si="735"/>
        <v>0</v>
      </c>
      <c r="M1874" s="2">
        <f t="shared" si="736"/>
        <v>1.9023569023568998E-2</v>
      </c>
      <c r="N1874" s="1">
        <v>3741</v>
      </c>
      <c r="O1874" s="1">
        <v>2086</v>
      </c>
      <c r="R1874" s="1">
        <v>8</v>
      </c>
      <c r="U1874" s="1">
        <v>16</v>
      </c>
      <c r="V1874" s="1">
        <v>16</v>
      </c>
      <c r="W1874" s="1">
        <v>39</v>
      </c>
      <c r="X1874" s="1">
        <v>13</v>
      </c>
      <c r="Y1874" s="1">
        <v>11</v>
      </c>
      <c r="Z1874" s="1">
        <v>7</v>
      </c>
      <c r="AA1874" s="1">
        <f t="shared" si="742"/>
        <v>3</v>
      </c>
      <c r="AG1874" s="7">
        <f>IF(Q1874&gt;0,RANK(Q1874,(N1874:P1874,Q1874:AE1874)),0)</f>
        <v>0</v>
      </c>
      <c r="AH1874" s="7">
        <f>IF(R1874&gt;0,RANK(R1874,(N1874:P1874,Q1874:AE1874)),0)</f>
        <v>8</v>
      </c>
      <c r="AI1874" s="7">
        <f>IF(T1874&gt;0,RANK(T1874,(N1874:P1874,Q1874:AE1874)),0)</f>
        <v>0</v>
      </c>
      <c r="AJ1874" s="7">
        <f>IF(S1874&gt;0,RANK(S1874,(N1874:P1874,Q1874:AE1874)),0)</f>
        <v>0</v>
      </c>
      <c r="AK1874" s="2">
        <f t="shared" si="737"/>
        <v>0</v>
      </c>
      <c r="AL1874" s="2">
        <f t="shared" si="738"/>
        <v>1.3468013468013469E-3</v>
      </c>
      <c r="AM1874" s="2">
        <f t="shared" si="739"/>
        <v>0</v>
      </c>
      <c r="AN1874" s="2">
        <f t="shared" si="740"/>
        <v>0</v>
      </c>
      <c r="AP1874" t="s">
        <v>716</v>
      </c>
      <c r="AQ1874" t="s">
        <v>2081</v>
      </c>
      <c r="AR1874">
        <v>6</v>
      </c>
      <c r="AT1874" s="104">
        <v>47</v>
      </c>
      <c r="AU1874" s="102">
        <v>159</v>
      </c>
      <c r="AV1874" s="108">
        <f t="shared" si="741"/>
        <v>47159</v>
      </c>
      <c r="AX1874" s="7" t="s">
        <v>538</v>
      </c>
      <c r="BA1874" s="100"/>
      <c r="BB1874" s="100"/>
      <c r="BC1874" s="100"/>
      <c r="BD1874" s="100"/>
      <c r="BE1874" s="1"/>
      <c r="BF1874" s="1"/>
      <c r="BL1874">
        <v>0</v>
      </c>
      <c r="BM1874">
        <v>0</v>
      </c>
      <c r="BO1874">
        <v>1</v>
      </c>
      <c r="BP1874">
        <v>0</v>
      </c>
      <c r="BQ1874">
        <v>0</v>
      </c>
      <c r="BS1874">
        <v>1</v>
      </c>
      <c r="BT1874">
        <v>1</v>
      </c>
      <c r="BU1874" t="s">
        <v>1439</v>
      </c>
    </row>
    <row r="1875" spans="1:73" hidden="1" outlineLevel="1">
      <c r="A1875" t="s">
        <v>1892</v>
      </c>
      <c r="B1875" t="s">
        <v>2081</v>
      </c>
      <c r="C1875" s="1">
        <f t="shared" si="731"/>
        <v>4066</v>
      </c>
      <c r="D1875" s="7">
        <f>RANK(N1875,(N1875:P1875,Q1875:AE1875))</f>
        <v>1</v>
      </c>
      <c r="E1875" s="7">
        <f>RANK(O1875,(N1875:P1875,Q1875:AE1875))</f>
        <v>2</v>
      </c>
      <c r="F1875" s="7">
        <f>IF(P1875&gt;0,RANK(P1875,(N1875:P1875,Q1875:AE1875)),0)</f>
        <v>0</v>
      </c>
      <c r="G1875" s="1">
        <f t="shared" si="732"/>
        <v>1449</v>
      </c>
      <c r="H1875" s="2">
        <f t="shared" si="743"/>
        <v>0.35636989670437774</v>
      </c>
      <c r="I1875" s="2"/>
      <c r="J1875" s="2">
        <f t="shared" si="733"/>
        <v>0.66625676340383666</v>
      </c>
      <c r="K1875" s="2">
        <f t="shared" si="734"/>
        <v>0.30988686669945892</v>
      </c>
      <c r="L1875" s="2">
        <f t="shared" si="735"/>
        <v>0</v>
      </c>
      <c r="M1875" s="2">
        <f t="shared" si="736"/>
        <v>2.3856369896704421E-2</v>
      </c>
      <c r="N1875" s="1">
        <v>2709</v>
      </c>
      <c r="O1875" s="1">
        <v>1260</v>
      </c>
      <c r="R1875" s="1">
        <v>0</v>
      </c>
      <c r="U1875" s="1">
        <v>15</v>
      </c>
      <c r="V1875" s="1">
        <v>29</v>
      </c>
      <c r="W1875" s="1">
        <v>22</v>
      </c>
      <c r="X1875" s="1">
        <v>7</v>
      </c>
      <c r="Y1875" s="1">
        <v>5</v>
      </c>
      <c r="Z1875" s="1">
        <v>11</v>
      </c>
      <c r="AA1875" s="1">
        <f t="shared" si="742"/>
        <v>8</v>
      </c>
      <c r="AG1875" s="7">
        <f>IF(Q1875&gt;0,RANK(Q1875,(N1875:P1875,Q1875:AE1875)),0)</f>
        <v>0</v>
      </c>
      <c r="AH1875" s="7">
        <f>IF(R1875&gt;0,RANK(R1875,(N1875:P1875,Q1875:AE1875)),0)</f>
        <v>0</v>
      </c>
      <c r="AI1875" s="7">
        <f>IF(T1875&gt;0,RANK(T1875,(N1875:P1875,Q1875:AE1875)),0)</f>
        <v>0</v>
      </c>
      <c r="AJ1875" s="7">
        <f>IF(S1875&gt;0,RANK(S1875,(N1875:P1875,Q1875:AE1875)),0)</f>
        <v>0</v>
      </c>
      <c r="AK1875" s="2">
        <f t="shared" si="737"/>
        <v>0</v>
      </c>
      <c r="AL1875" s="2">
        <f t="shared" si="738"/>
        <v>0</v>
      </c>
      <c r="AM1875" s="2">
        <f t="shared" si="739"/>
        <v>0</v>
      </c>
      <c r="AN1875" s="2">
        <f t="shared" si="740"/>
        <v>0</v>
      </c>
      <c r="AP1875" t="s">
        <v>1892</v>
      </c>
      <c r="AQ1875" t="s">
        <v>2081</v>
      </c>
      <c r="AR1875">
        <v>8</v>
      </c>
      <c r="AT1875" s="104">
        <v>47</v>
      </c>
      <c r="AU1875" s="102">
        <v>161</v>
      </c>
      <c r="AV1875" s="108">
        <f t="shared" si="741"/>
        <v>47161</v>
      </c>
      <c r="AX1875" s="7" t="s">
        <v>538</v>
      </c>
      <c r="BA1875" s="100"/>
      <c r="BB1875" s="100"/>
      <c r="BC1875" s="100"/>
      <c r="BD1875" s="100"/>
      <c r="BE1875" s="1"/>
      <c r="BF1875" s="1"/>
      <c r="BL1875">
        <v>0</v>
      </c>
      <c r="BM1875">
        <v>1</v>
      </c>
      <c r="BO1875">
        <v>1</v>
      </c>
      <c r="BP1875">
        <v>0</v>
      </c>
      <c r="BQ1875">
        <v>3</v>
      </c>
      <c r="BS1875">
        <v>1</v>
      </c>
      <c r="BT1875">
        <v>2</v>
      </c>
      <c r="BU1875" t="s">
        <v>1439</v>
      </c>
    </row>
    <row r="1876" spans="1:73" hidden="1" outlineLevel="1">
      <c r="A1876" t="s">
        <v>2136</v>
      </c>
      <c r="B1876" t="s">
        <v>2081</v>
      </c>
      <c r="C1876" s="1">
        <f t="shared" si="731"/>
        <v>42515</v>
      </c>
      <c r="D1876" s="7">
        <f>RANK(N1876,(N1876:P1876,Q1876:AE1876))</f>
        <v>2</v>
      </c>
      <c r="E1876" s="7">
        <f>RANK(O1876,(N1876:P1876,Q1876:AE1876))</f>
        <v>1</v>
      </c>
      <c r="F1876" s="7">
        <f>IF(P1876&gt;0,RANK(P1876,(N1876:P1876,Q1876:AE1876)),0)</f>
        <v>0</v>
      </c>
      <c r="G1876" s="1">
        <f t="shared" si="732"/>
        <v>6358</v>
      </c>
      <c r="H1876" s="2">
        <f t="shared" si="743"/>
        <v>0.14954721862871928</v>
      </c>
      <c r="I1876" s="2"/>
      <c r="J1876" s="2">
        <f t="shared" si="733"/>
        <v>0.41773491708808658</v>
      </c>
      <c r="K1876" s="2">
        <f t="shared" si="734"/>
        <v>0.56728213571680586</v>
      </c>
      <c r="L1876" s="2">
        <f t="shared" si="735"/>
        <v>0</v>
      </c>
      <c r="M1876" s="2">
        <f t="shared" si="736"/>
        <v>1.498294719510751E-2</v>
      </c>
      <c r="N1876" s="1">
        <v>17760</v>
      </c>
      <c r="O1876" s="1">
        <v>24118</v>
      </c>
      <c r="R1876" s="1">
        <v>45</v>
      </c>
      <c r="U1876" s="1">
        <v>34</v>
      </c>
      <c r="V1876" s="1">
        <v>124</v>
      </c>
      <c r="W1876" s="1">
        <v>98</v>
      </c>
      <c r="X1876" s="1">
        <v>90</v>
      </c>
      <c r="Y1876" s="1">
        <v>85</v>
      </c>
      <c r="Z1876" s="1">
        <v>29</v>
      </c>
      <c r="AA1876" s="1">
        <f t="shared" si="742"/>
        <v>132</v>
      </c>
      <c r="AG1876" s="7">
        <f>IF(Q1876&gt;0,RANK(Q1876,(N1876:P1876,Q1876:AE1876)),0)</f>
        <v>0</v>
      </c>
      <c r="AH1876" s="7">
        <f>IF(R1876&gt;0,RANK(R1876,(N1876:P1876,Q1876:AE1876)),0)</f>
        <v>8</v>
      </c>
      <c r="AI1876" s="7">
        <f>IF(T1876&gt;0,RANK(T1876,(N1876:P1876,Q1876:AE1876)),0)</f>
        <v>0</v>
      </c>
      <c r="AJ1876" s="7">
        <f>IF(S1876&gt;0,RANK(S1876,(N1876:P1876,Q1876:AE1876)),0)</f>
        <v>0</v>
      </c>
      <c r="AK1876" s="2">
        <f t="shared" si="737"/>
        <v>0</v>
      </c>
      <c r="AL1876" s="2">
        <f t="shared" si="738"/>
        <v>1.0584499588380571E-3</v>
      </c>
      <c r="AM1876" s="2">
        <f t="shared" si="739"/>
        <v>0</v>
      </c>
      <c r="AN1876" s="2">
        <f t="shared" si="740"/>
        <v>0</v>
      </c>
      <c r="AP1876" t="s">
        <v>2136</v>
      </c>
      <c r="AQ1876" t="s">
        <v>2081</v>
      </c>
      <c r="AR1876">
        <v>1</v>
      </c>
      <c r="AT1876" s="104">
        <v>47</v>
      </c>
      <c r="AU1876" s="102">
        <v>163</v>
      </c>
      <c r="AV1876" s="108">
        <f t="shared" si="741"/>
        <v>47163</v>
      </c>
      <c r="AX1876" s="7" t="s">
        <v>538</v>
      </c>
      <c r="BA1876" s="100"/>
      <c r="BB1876" s="100"/>
      <c r="BC1876" s="100"/>
      <c r="BD1876" s="100"/>
      <c r="BE1876" s="1"/>
      <c r="BF1876" s="1"/>
      <c r="BL1876">
        <v>23</v>
      </c>
      <c r="BM1876">
        <v>11</v>
      </c>
      <c r="BO1876">
        <v>10</v>
      </c>
      <c r="BP1876">
        <v>20</v>
      </c>
      <c r="BQ1876">
        <v>18</v>
      </c>
      <c r="BS1876">
        <v>30</v>
      </c>
      <c r="BT1876">
        <v>20</v>
      </c>
      <c r="BU1876" t="s">
        <v>1439</v>
      </c>
    </row>
    <row r="1877" spans="1:73" hidden="1" outlineLevel="1">
      <c r="A1877" t="s">
        <v>542</v>
      </c>
      <c r="B1877" t="s">
        <v>2081</v>
      </c>
      <c r="C1877" s="1">
        <f t="shared" si="731"/>
        <v>41518</v>
      </c>
      <c r="D1877" s="7">
        <f>RANK(N1877,(N1877:P1877,Q1877:AE1877))</f>
        <v>2</v>
      </c>
      <c r="E1877" s="7">
        <f>RANK(O1877,(N1877:P1877,Q1877:AE1877))</f>
        <v>1</v>
      </c>
      <c r="F1877" s="7">
        <f>IF(P1877&gt;0,RANK(P1877,(N1877:P1877,Q1877:AE1877)),0)</f>
        <v>0</v>
      </c>
      <c r="G1877" s="1">
        <f t="shared" si="732"/>
        <v>1172</v>
      </c>
      <c r="H1877" s="2">
        <f t="shared" si="743"/>
        <v>2.8228720073221254E-2</v>
      </c>
      <c r="I1877" s="2"/>
      <c r="J1877" s="2">
        <f t="shared" si="733"/>
        <v>0.47834674117250348</v>
      </c>
      <c r="K1877" s="2">
        <f t="shared" si="734"/>
        <v>0.50657546124572472</v>
      </c>
      <c r="L1877" s="2">
        <f t="shared" si="735"/>
        <v>0</v>
      </c>
      <c r="M1877" s="2">
        <f t="shared" si="736"/>
        <v>1.5077797581771746E-2</v>
      </c>
      <c r="N1877" s="1">
        <v>19860</v>
      </c>
      <c r="O1877" s="1">
        <v>21032</v>
      </c>
      <c r="R1877" s="1">
        <v>33</v>
      </c>
      <c r="U1877" s="1">
        <v>223</v>
      </c>
      <c r="V1877" s="1">
        <v>66</v>
      </c>
      <c r="W1877" s="1">
        <v>122</v>
      </c>
      <c r="X1877" s="1">
        <v>58</v>
      </c>
      <c r="Y1877" s="1">
        <v>26</v>
      </c>
      <c r="Z1877" s="1">
        <v>19</v>
      </c>
      <c r="AA1877" s="1">
        <f t="shared" si="742"/>
        <v>79</v>
      </c>
      <c r="AG1877" s="7">
        <f>IF(Q1877&gt;0,RANK(Q1877,(N1877:P1877,Q1877:AE1877)),0)</f>
        <v>0</v>
      </c>
      <c r="AH1877" s="7">
        <f>IF(R1877&gt;0,RANK(R1877,(N1877:P1877,Q1877:AE1877)),0)</f>
        <v>8</v>
      </c>
      <c r="AI1877" s="7">
        <f>IF(T1877&gt;0,RANK(T1877,(N1877:P1877,Q1877:AE1877)),0)</f>
        <v>0</v>
      </c>
      <c r="AJ1877" s="7">
        <f>IF(S1877&gt;0,RANK(S1877,(N1877:P1877,Q1877:AE1877)),0)</f>
        <v>0</v>
      </c>
      <c r="AK1877" s="2">
        <f t="shared" si="737"/>
        <v>0</v>
      </c>
      <c r="AL1877" s="2">
        <f t="shared" si="738"/>
        <v>7.9483597475793629E-4</v>
      </c>
      <c r="AM1877" s="2">
        <f t="shared" si="739"/>
        <v>0</v>
      </c>
      <c r="AN1877" s="2">
        <f t="shared" si="740"/>
        <v>0</v>
      </c>
      <c r="AP1877" t="s">
        <v>542</v>
      </c>
      <c r="AQ1877" t="s">
        <v>2081</v>
      </c>
      <c r="AR1877">
        <v>6</v>
      </c>
      <c r="AT1877" s="104">
        <v>47</v>
      </c>
      <c r="AU1877" s="102">
        <v>165</v>
      </c>
      <c r="AV1877" s="108">
        <f t="shared" si="741"/>
        <v>47165</v>
      </c>
      <c r="AX1877" s="7" t="s">
        <v>538</v>
      </c>
      <c r="BA1877" s="100"/>
      <c r="BB1877" s="100"/>
      <c r="BC1877" s="100"/>
      <c r="BD1877" s="100"/>
      <c r="BE1877" s="1"/>
      <c r="BF1877" s="1"/>
      <c r="BL1877">
        <v>10</v>
      </c>
      <c r="BM1877">
        <v>2</v>
      </c>
      <c r="BO1877">
        <v>2</v>
      </c>
      <c r="BP1877">
        <v>21</v>
      </c>
      <c r="BQ1877">
        <v>14</v>
      </c>
      <c r="BS1877">
        <v>23</v>
      </c>
      <c r="BT1877">
        <v>7</v>
      </c>
      <c r="BU1877" t="s">
        <v>1439</v>
      </c>
    </row>
    <row r="1878" spans="1:73" hidden="1" outlineLevel="1">
      <c r="A1878" t="s">
        <v>2241</v>
      </c>
      <c r="B1878" t="s">
        <v>2081</v>
      </c>
      <c r="C1878" s="1">
        <f t="shared" si="731"/>
        <v>13460</v>
      </c>
      <c r="D1878" s="7">
        <f>RANK(N1878,(N1878:P1878,Q1878:AE1878))</f>
        <v>2</v>
      </c>
      <c r="E1878" s="7">
        <f>RANK(O1878,(N1878:P1878,Q1878:AE1878))</f>
        <v>1</v>
      </c>
      <c r="F1878" s="7">
        <f>IF(P1878&gt;0,RANK(P1878,(N1878:P1878,Q1878:AE1878)),0)</f>
        <v>0</v>
      </c>
      <c r="G1878" s="1">
        <f t="shared" si="732"/>
        <v>2823</v>
      </c>
      <c r="H1878" s="2">
        <f t="shared" si="743"/>
        <v>0.20973254086181278</v>
      </c>
      <c r="I1878" s="2"/>
      <c r="J1878" s="2">
        <f t="shared" si="733"/>
        <v>0.38573551263001488</v>
      </c>
      <c r="K1878" s="2">
        <f t="shared" si="734"/>
        <v>0.59546805349182763</v>
      </c>
      <c r="L1878" s="2">
        <f t="shared" si="735"/>
        <v>0</v>
      </c>
      <c r="M1878" s="2">
        <f t="shared" si="736"/>
        <v>1.8796433878157548E-2</v>
      </c>
      <c r="N1878" s="1">
        <v>5192</v>
      </c>
      <c r="O1878" s="1">
        <v>8015</v>
      </c>
      <c r="R1878" s="1">
        <v>17</v>
      </c>
      <c r="U1878" s="1">
        <v>13</v>
      </c>
      <c r="V1878" s="1">
        <v>67</v>
      </c>
      <c r="W1878" s="1">
        <v>38</v>
      </c>
      <c r="X1878" s="1">
        <v>44</v>
      </c>
      <c r="Y1878" s="1">
        <v>21</v>
      </c>
      <c r="Z1878" s="1">
        <v>15</v>
      </c>
      <c r="AA1878" s="1">
        <f t="shared" si="742"/>
        <v>38</v>
      </c>
      <c r="AG1878" s="7">
        <f>IF(Q1878&gt;0,RANK(Q1878,(N1878:P1878,Q1878:AE1878)),0)</f>
        <v>0</v>
      </c>
      <c r="AH1878" s="7">
        <f>IF(R1878&gt;0,RANK(R1878,(N1878:P1878,Q1878:AE1878)),0)</f>
        <v>8</v>
      </c>
      <c r="AI1878" s="7">
        <f>IF(T1878&gt;0,RANK(T1878,(N1878:P1878,Q1878:AE1878)),0)</f>
        <v>0</v>
      </c>
      <c r="AJ1878" s="7">
        <f>IF(S1878&gt;0,RANK(S1878,(N1878:P1878,Q1878:AE1878)),0)</f>
        <v>0</v>
      </c>
      <c r="AK1878" s="2">
        <f t="shared" si="737"/>
        <v>0</v>
      </c>
      <c r="AL1878" s="2">
        <f t="shared" si="738"/>
        <v>1.2630014858841011E-3</v>
      </c>
      <c r="AM1878" s="2">
        <f t="shared" si="739"/>
        <v>0</v>
      </c>
      <c r="AN1878" s="2">
        <f t="shared" si="740"/>
        <v>0</v>
      </c>
      <c r="AP1878" t="s">
        <v>2241</v>
      </c>
      <c r="AQ1878" t="s">
        <v>2081</v>
      </c>
      <c r="AR1878">
        <v>8</v>
      </c>
      <c r="AT1878" s="104">
        <v>47</v>
      </c>
      <c r="AU1878" s="102">
        <v>167</v>
      </c>
      <c r="AV1878" s="108">
        <f t="shared" si="741"/>
        <v>47167</v>
      </c>
      <c r="AX1878" s="7" t="s">
        <v>538</v>
      </c>
      <c r="BA1878" s="100"/>
      <c r="BB1878" s="100"/>
      <c r="BC1878" s="100"/>
      <c r="BD1878" s="100"/>
      <c r="BE1878" s="1"/>
      <c r="BF1878" s="1"/>
      <c r="BL1878">
        <v>3</v>
      </c>
      <c r="BM1878">
        <v>8</v>
      </c>
      <c r="BO1878">
        <v>9</v>
      </c>
      <c r="BP1878">
        <v>6</v>
      </c>
      <c r="BQ1878">
        <v>4</v>
      </c>
      <c r="BS1878">
        <v>8</v>
      </c>
      <c r="BT1878">
        <v>0</v>
      </c>
      <c r="BU1878" t="s">
        <v>1439</v>
      </c>
    </row>
    <row r="1879" spans="1:73" hidden="1" outlineLevel="1">
      <c r="A1879" t="s">
        <v>1715</v>
      </c>
      <c r="B1879" t="s">
        <v>2081</v>
      </c>
      <c r="C1879" s="1">
        <f t="shared" si="731"/>
        <v>2302</v>
      </c>
      <c r="D1879" s="7">
        <f>RANK(N1879,(N1879:P1879,Q1879:AE1879))</f>
        <v>1</v>
      </c>
      <c r="E1879" s="7">
        <f>RANK(O1879,(N1879:P1879,Q1879:AE1879))</f>
        <v>2</v>
      </c>
      <c r="F1879" s="7">
        <f>IF(P1879&gt;0,RANK(P1879,(N1879:P1879,Q1879:AE1879)),0)</f>
        <v>0</v>
      </c>
      <c r="G1879" s="1">
        <f t="shared" si="732"/>
        <v>762</v>
      </c>
      <c r="H1879" s="2">
        <f t="shared" si="743"/>
        <v>0.3310165073848827</v>
      </c>
      <c r="I1879" s="2"/>
      <c r="J1879" s="2">
        <f t="shared" si="733"/>
        <v>0.658123370981755</v>
      </c>
      <c r="K1879" s="2">
        <f t="shared" si="734"/>
        <v>0.3271068635968723</v>
      </c>
      <c r="L1879" s="2">
        <f t="shared" si="735"/>
        <v>0</v>
      </c>
      <c r="M1879" s="2">
        <f t="shared" si="736"/>
        <v>1.4769765421372705E-2</v>
      </c>
      <c r="N1879" s="1">
        <v>1515</v>
      </c>
      <c r="O1879" s="1">
        <v>753</v>
      </c>
      <c r="R1879" s="1">
        <v>1</v>
      </c>
      <c r="U1879" s="1">
        <v>4</v>
      </c>
      <c r="V1879" s="1">
        <v>8</v>
      </c>
      <c r="W1879" s="1">
        <v>9</v>
      </c>
      <c r="X1879" s="1">
        <v>5</v>
      </c>
      <c r="Y1879" s="1">
        <v>4</v>
      </c>
      <c r="Z1879" s="1">
        <v>0</v>
      </c>
      <c r="AA1879" s="1">
        <f t="shared" si="742"/>
        <v>3</v>
      </c>
      <c r="AG1879" s="7">
        <f>IF(Q1879&gt;0,RANK(Q1879,(N1879:P1879,Q1879:AE1879)),0)</f>
        <v>0</v>
      </c>
      <c r="AH1879" s="7">
        <f>IF(R1879&gt;0,RANK(R1879,(N1879:P1879,Q1879:AE1879)),0)</f>
        <v>9</v>
      </c>
      <c r="AI1879" s="7">
        <f>IF(T1879&gt;0,RANK(T1879,(N1879:P1879,Q1879:AE1879)),0)</f>
        <v>0</v>
      </c>
      <c r="AJ1879" s="7">
        <f>IF(S1879&gt;0,RANK(S1879,(N1879:P1879,Q1879:AE1879)),0)</f>
        <v>0</v>
      </c>
      <c r="AK1879" s="2">
        <f t="shared" si="737"/>
        <v>0</v>
      </c>
      <c r="AL1879" s="2">
        <f t="shared" si="738"/>
        <v>4.3440486533449172E-4</v>
      </c>
      <c r="AM1879" s="2">
        <f t="shared" si="739"/>
        <v>0</v>
      </c>
      <c r="AN1879" s="2">
        <f t="shared" si="740"/>
        <v>0</v>
      </c>
      <c r="AP1879" t="s">
        <v>1715</v>
      </c>
      <c r="AQ1879" t="s">
        <v>2081</v>
      </c>
      <c r="AR1879">
        <v>6</v>
      </c>
      <c r="AT1879" s="104">
        <v>47</v>
      </c>
      <c r="AU1879" s="102">
        <v>169</v>
      </c>
      <c r="AV1879" s="108">
        <f t="shared" si="741"/>
        <v>47169</v>
      </c>
      <c r="AX1879" s="7" t="s">
        <v>538</v>
      </c>
      <c r="BA1879" s="100"/>
      <c r="BB1879" s="100"/>
      <c r="BC1879" s="100"/>
      <c r="BD1879" s="100"/>
      <c r="BE1879" s="1"/>
      <c r="BL1879">
        <v>1</v>
      </c>
      <c r="BM1879">
        <v>0</v>
      </c>
      <c r="BO1879">
        <v>0</v>
      </c>
      <c r="BP1879">
        <v>0</v>
      </c>
      <c r="BQ1879">
        <v>1</v>
      </c>
      <c r="BS1879">
        <v>1</v>
      </c>
      <c r="BT1879">
        <v>0</v>
      </c>
      <c r="BU1879" t="s">
        <v>1439</v>
      </c>
    </row>
    <row r="1880" spans="1:73" hidden="1" outlineLevel="1">
      <c r="A1880" t="s">
        <v>2319</v>
      </c>
      <c r="B1880" t="s">
        <v>2081</v>
      </c>
      <c r="C1880" s="1">
        <f t="shared" si="731"/>
        <v>4795</v>
      </c>
      <c r="D1880" s="7">
        <f>RANK(N1880,(N1880:P1880,Q1880:AE1880))</f>
        <v>2</v>
      </c>
      <c r="E1880" s="7">
        <f>RANK(O1880,(N1880:P1880,Q1880:AE1880))</f>
        <v>1</v>
      </c>
      <c r="F1880" s="7">
        <f>IF(P1880&gt;0,RANK(P1880,(N1880:P1880,Q1880:AE1880)),0)</f>
        <v>0</v>
      </c>
      <c r="G1880" s="1">
        <f t="shared" si="732"/>
        <v>764</v>
      </c>
      <c r="H1880" s="2">
        <f t="shared" si="743"/>
        <v>0.15933263816475496</v>
      </c>
      <c r="I1880" s="2"/>
      <c r="J1880" s="2">
        <f t="shared" si="733"/>
        <v>0.41188738269030239</v>
      </c>
      <c r="K1880" s="2">
        <f t="shared" si="734"/>
        <v>0.5712200208550573</v>
      </c>
      <c r="L1880" s="2">
        <f t="shared" si="735"/>
        <v>0</v>
      </c>
      <c r="M1880" s="2">
        <f t="shared" si="736"/>
        <v>1.6892596454640252E-2</v>
      </c>
      <c r="N1880" s="1">
        <v>1975</v>
      </c>
      <c r="O1880" s="1">
        <v>2739</v>
      </c>
      <c r="R1880" s="1">
        <v>10</v>
      </c>
      <c r="U1880" s="1">
        <v>6</v>
      </c>
      <c r="V1880" s="1">
        <v>18</v>
      </c>
      <c r="W1880" s="1">
        <v>8</v>
      </c>
      <c r="X1880" s="1">
        <v>15</v>
      </c>
      <c r="Y1880" s="1">
        <v>5</v>
      </c>
      <c r="Z1880" s="1">
        <v>4</v>
      </c>
      <c r="AA1880" s="1">
        <f t="shared" si="742"/>
        <v>15</v>
      </c>
      <c r="AG1880" s="7">
        <f>IF(Q1880&gt;0,RANK(Q1880,(N1880:P1880,Q1880:AE1880)),0)</f>
        <v>0</v>
      </c>
      <c r="AH1880" s="7">
        <f>IF(R1880&gt;0,RANK(R1880,(N1880:P1880,Q1880:AE1880)),0)</f>
        <v>6</v>
      </c>
      <c r="AI1880" s="7">
        <f>IF(T1880&gt;0,RANK(T1880,(N1880:P1880,Q1880:AE1880)),0)</f>
        <v>0</v>
      </c>
      <c r="AJ1880" s="7">
        <f>IF(S1880&gt;0,RANK(S1880,(N1880:P1880,Q1880:AE1880)),0)</f>
        <v>0</v>
      </c>
      <c r="AK1880" s="2">
        <f t="shared" si="737"/>
        <v>0</v>
      </c>
      <c r="AL1880" s="2">
        <f t="shared" si="738"/>
        <v>2.0855057351407717E-3</v>
      </c>
      <c r="AM1880" s="2">
        <f t="shared" si="739"/>
        <v>0</v>
      </c>
      <c r="AN1880" s="2">
        <f t="shared" si="740"/>
        <v>0</v>
      </c>
      <c r="AP1880" t="s">
        <v>2319</v>
      </c>
      <c r="AQ1880" t="s">
        <v>2081</v>
      </c>
      <c r="AR1880">
        <v>1</v>
      </c>
      <c r="AT1880" s="104">
        <v>47</v>
      </c>
      <c r="AU1880" s="102">
        <v>171</v>
      </c>
      <c r="AV1880" s="108">
        <f t="shared" si="741"/>
        <v>47171</v>
      </c>
      <c r="AX1880" s="7" t="s">
        <v>538</v>
      </c>
      <c r="BA1880" s="100"/>
      <c r="BB1880" s="100"/>
      <c r="BC1880" s="100"/>
      <c r="BD1880" s="100"/>
      <c r="BE1880" s="1"/>
      <c r="BF1880" s="1"/>
      <c r="BL1880">
        <v>4</v>
      </c>
      <c r="BM1880">
        <v>1</v>
      </c>
      <c r="BO1880">
        <v>6</v>
      </c>
      <c r="BP1880">
        <v>1</v>
      </c>
      <c r="BQ1880">
        <v>1</v>
      </c>
      <c r="BS1880">
        <v>2</v>
      </c>
      <c r="BT1880">
        <v>0</v>
      </c>
      <c r="BU1880" t="s">
        <v>1439</v>
      </c>
    </row>
    <row r="1881" spans="1:73" hidden="1" outlineLevel="1">
      <c r="A1881" t="s">
        <v>2887</v>
      </c>
      <c r="B1881" t="s">
        <v>2081</v>
      </c>
      <c r="C1881" s="1">
        <f t="shared" si="731"/>
        <v>4681</v>
      </c>
      <c r="D1881" s="7">
        <f>RANK(N1881,(N1881:P1881,Q1881:AE1881))</f>
        <v>2</v>
      </c>
      <c r="E1881" s="7">
        <f>RANK(O1881,(N1881:P1881,Q1881:AE1881))</f>
        <v>1</v>
      </c>
      <c r="F1881" s="7">
        <f>IF(P1881&gt;0,RANK(P1881,(N1881:P1881,Q1881:AE1881)),0)</f>
        <v>0</v>
      </c>
      <c r="G1881" s="1">
        <f t="shared" si="732"/>
        <v>12</v>
      </c>
      <c r="H1881" s="2">
        <f t="shared" si="743"/>
        <v>2.5635547959837642E-3</v>
      </c>
      <c r="I1881" s="2"/>
      <c r="J1881" s="2">
        <f t="shared" si="733"/>
        <v>0.49284340952787864</v>
      </c>
      <c r="K1881" s="2">
        <f t="shared" si="734"/>
        <v>0.49540696432386244</v>
      </c>
      <c r="L1881" s="2">
        <f t="shared" si="735"/>
        <v>0</v>
      </c>
      <c r="M1881" s="2">
        <f t="shared" si="736"/>
        <v>1.1749626148258918E-2</v>
      </c>
      <c r="N1881" s="1">
        <v>2307</v>
      </c>
      <c r="O1881" s="1">
        <v>2319</v>
      </c>
      <c r="R1881" s="1">
        <v>2</v>
      </c>
      <c r="U1881" s="1">
        <v>0</v>
      </c>
      <c r="V1881" s="1">
        <v>24</v>
      </c>
      <c r="W1881" s="1">
        <v>11</v>
      </c>
      <c r="X1881" s="1">
        <v>3</v>
      </c>
      <c r="Y1881" s="1">
        <v>3</v>
      </c>
      <c r="Z1881" s="1">
        <v>2</v>
      </c>
      <c r="AA1881" s="1">
        <f t="shared" si="742"/>
        <v>10</v>
      </c>
      <c r="AG1881" s="7">
        <f>IF(Q1881&gt;0,RANK(Q1881,(N1881:P1881,Q1881:AE1881)),0)</f>
        <v>0</v>
      </c>
      <c r="AH1881" s="7">
        <f>IF(R1881&gt;0,RANK(R1881,(N1881:P1881,Q1881:AE1881)),0)</f>
        <v>8</v>
      </c>
      <c r="AI1881" s="7">
        <f>IF(T1881&gt;0,RANK(T1881,(N1881:P1881,Q1881:AE1881)),0)</f>
        <v>0</v>
      </c>
      <c r="AJ1881" s="7">
        <f>IF(S1881&gt;0,RANK(S1881,(N1881:P1881,Q1881:AE1881)),0)</f>
        <v>0</v>
      </c>
      <c r="AK1881" s="2">
        <f t="shared" si="737"/>
        <v>0</v>
      </c>
      <c r="AL1881" s="2">
        <f t="shared" si="738"/>
        <v>4.2725913266396069E-4</v>
      </c>
      <c r="AM1881" s="2">
        <f t="shared" si="739"/>
        <v>0</v>
      </c>
      <c r="AN1881" s="2">
        <f t="shared" si="740"/>
        <v>0</v>
      </c>
      <c r="AP1881" t="s">
        <v>2887</v>
      </c>
      <c r="AQ1881" t="s">
        <v>2081</v>
      </c>
      <c r="AR1881">
        <v>4</v>
      </c>
      <c r="AT1881" s="104">
        <v>47</v>
      </c>
      <c r="AU1881" s="102">
        <v>173</v>
      </c>
      <c r="AV1881" s="108">
        <f t="shared" si="741"/>
        <v>47173</v>
      </c>
      <c r="AX1881" s="7" t="s">
        <v>538</v>
      </c>
      <c r="BA1881" s="100"/>
      <c r="BB1881" s="100"/>
      <c r="BC1881" s="100"/>
      <c r="BD1881" s="100"/>
      <c r="BE1881" s="1"/>
      <c r="BF1881" s="1"/>
      <c r="BL1881">
        <v>2</v>
      </c>
      <c r="BM1881">
        <v>1</v>
      </c>
      <c r="BO1881">
        <v>4</v>
      </c>
      <c r="BP1881">
        <v>1</v>
      </c>
      <c r="BQ1881">
        <v>0</v>
      </c>
      <c r="BS1881">
        <v>2</v>
      </c>
      <c r="BT1881">
        <v>0</v>
      </c>
      <c r="BU1881" t="s">
        <v>1439</v>
      </c>
    </row>
    <row r="1882" spans="1:73" hidden="1" outlineLevel="1">
      <c r="A1882" t="s">
        <v>1239</v>
      </c>
      <c r="B1882" t="s">
        <v>2081</v>
      </c>
      <c r="C1882" s="1">
        <f t="shared" si="731"/>
        <v>1860</v>
      </c>
      <c r="D1882" s="7">
        <f>RANK(N1882,(N1882:P1882,Q1882:AE1882))</f>
        <v>1</v>
      </c>
      <c r="E1882" s="7">
        <f>RANK(O1882,(N1882:P1882,Q1882:AE1882))</f>
        <v>2</v>
      </c>
      <c r="F1882" s="7">
        <f>IF(P1882&gt;0,RANK(P1882,(N1882:P1882,Q1882:AE1882)),0)</f>
        <v>0</v>
      </c>
      <c r="G1882" s="1">
        <f t="shared" si="732"/>
        <v>524</v>
      </c>
      <c r="H1882" s="2">
        <f t="shared" si="743"/>
        <v>0.2817204301075269</v>
      </c>
      <c r="I1882" s="2"/>
      <c r="J1882" s="2">
        <f t="shared" si="733"/>
        <v>0.6333333333333333</v>
      </c>
      <c r="K1882" s="2">
        <f t="shared" si="734"/>
        <v>0.35161290322580646</v>
      </c>
      <c r="L1882" s="2">
        <f t="shared" si="735"/>
        <v>0</v>
      </c>
      <c r="M1882" s="2">
        <f t="shared" si="736"/>
        <v>1.5053763440860235E-2</v>
      </c>
      <c r="N1882" s="1">
        <v>1178</v>
      </c>
      <c r="O1882" s="1">
        <v>654</v>
      </c>
      <c r="R1882" s="1">
        <v>0</v>
      </c>
      <c r="U1882" s="1">
        <v>1</v>
      </c>
      <c r="V1882" s="1">
        <v>10</v>
      </c>
      <c r="W1882" s="1">
        <v>6</v>
      </c>
      <c r="X1882" s="1">
        <v>2</v>
      </c>
      <c r="Y1882" s="1">
        <v>2</v>
      </c>
      <c r="Z1882" s="1">
        <v>3</v>
      </c>
      <c r="AA1882" s="1">
        <f t="shared" si="742"/>
        <v>4</v>
      </c>
      <c r="AG1882" s="7">
        <f>IF(Q1882&gt;0,RANK(Q1882,(N1882:P1882,Q1882:AE1882)),0)</f>
        <v>0</v>
      </c>
      <c r="AH1882" s="7">
        <f>IF(R1882&gt;0,RANK(R1882,(N1882:P1882,Q1882:AE1882)),0)</f>
        <v>0</v>
      </c>
      <c r="AI1882" s="7">
        <f>IF(T1882&gt;0,RANK(T1882,(N1882:P1882,Q1882:AE1882)),0)</f>
        <v>0</v>
      </c>
      <c r="AJ1882" s="7">
        <f>IF(S1882&gt;0,RANK(S1882,(N1882:P1882,Q1882:AE1882)),0)</f>
        <v>0</v>
      </c>
      <c r="AK1882" s="2">
        <f t="shared" si="737"/>
        <v>0</v>
      </c>
      <c r="AL1882" s="2">
        <f t="shared" si="738"/>
        <v>0</v>
      </c>
      <c r="AM1882" s="2">
        <f t="shared" si="739"/>
        <v>0</v>
      </c>
      <c r="AN1882" s="2">
        <f t="shared" si="740"/>
        <v>0</v>
      </c>
      <c r="AP1882" t="s">
        <v>1239</v>
      </c>
      <c r="AQ1882" t="s">
        <v>2081</v>
      </c>
      <c r="AR1882">
        <v>3</v>
      </c>
      <c r="AT1882" s="104">
        <v>47</v>
      </c>
      <c r="AU1882" s="102">
        <v>175</v>
      </c>
      <c r="AV1882" s="108">
        <f t="shared" si="741"/>
        <v>47175</v>
      </c>
      <c r="AX1882" s="7" t="s">
        <v>538</v>
      </c>
      <c r="BA1882" s="100"/>
      <c r="BB1882" s="100"/>
      <c r="BC1882" s="100"/>
      <c r="BD1882" s="100"/>
      <c r="BE1882" s="1"/>
      <c r="BL1882">
        <v>1</v>
      </c>
      <c r="BM1882">
        <v>0</v>
      </c>
      <c r="BO1882">
        <v>1</v>
      </c>
      <c r="BP1882">
        <v>0</v>
      </c>
      <c r="BQ1882">
        <v>0</v>
      </c>
      <c r="BS1882">
        <v>2</v>
      </c>
      <c r="BT1882">
        <v>0</v>
      </c>
      <c r="BU1882" t="s">
        <v>1439</v>
      </c>
    </row>
    <row r="1883" spans="1:73" hidden="1" outlineLevel="1">
      <c r="A1883" t="s">
        <v>1279</v>
      </c>
      <c r="B1883" t="s">
        <v>2081</v>
      </c>
      <c r="C1883" s="1">
        <f t="shared" si="731"/>
        <v>12037</v>
      </c>
      <c r="D1883" s="7">
        <f>RANK(N1883,(N1883:P1883,Q1883:AE1883))</f>
        <v>1</v>
      </c>
      <c r="E1883" s="7">
        <f>RANK(O1883,(N1883:P1883,Q1883:AE1883))</f>
        <v>2</v>
      </c>
      <c r="F1883" s="7">
        <f>IF(P1883&gt;0,RANK(P1883,(N1883:P1883,Q1883:AE1883)),0)</f>
        <v>0</v>
      </c>
      <c r="G1883" s="1">
        <f t="shared" si="732"/>
        <v>2394</v>
      </c>
      <c r="H1883" s="2">
        <f t="shared" si="743"/>
        <v>0.19888676580543324</v>
      </c>
      <c r="I1883" s="2"/>
      <c r="J1883" s="2">
        <f t="shared" si="733"/>
        <v>0.5929218243748442</v>
      </c>
      <c r="K1883" s="2">
        <f t="shared" si="734"/>
        <v>0.39403505856941096</v>
      </c>
      <c r="L1883" s="2">
        <f t="shared" si="735"/>
        <v>0</v>
      </c>
      <c r="M1883" s="2">
        <f t="shared" si="736"/>
        <v>1.3043117055744846E-2</v>
      </c>
      <c r="N1883" s="1">
        <v>7137</v>
      </c>
      <c r="O1883" s="1">
        <v>4743</v>
      </c>
      <c r="R1883" s="1">
        <v>7</v>
      </c>
      <c r="U1883" s="1">
        <v>24</v>
      </c>
      <c r="V1883" s="1">
        <v>25</v>
      </c>
      <c r="W1883" s="1">
        <v>41</v>
      </c>
      <c r="X1883" s="1">
        <v>17</v>
      </c>
      <c r="Y1883" s="1">
        <v>10</v>
      </c>
      <c r="Z1883" s="1">
        <v>8</v>
      </c>
      <c r="AA1883" s="1">
        <f t="shared" si="742"/>
        <v>25</v>
      </c>
      <c r="AG1883" s="7">
        <f>IF(Q1883&gt;0,RANK(Q1883,(N1883:P1883,Q1883:AE1883)),0)</f>
        <v>0</v>
      </c>
      <c r="AH1883" s="7">
        <f>IF(R1883&gt;0,RANK(R1883,(N1883:P1883,Q1883:AE1883)),0)</f>
        <v>10</v>
      </c>
      <c r="AI1883" s="7">
        <f>IF(T1883&gt;0,RANK(T1883,(N1883:P1883,Q1883:AE1883)),0)</f>
        <v>0</v>
      </c>
      <c r="AJ1883" s="7">
        <f>IF(S1883&gt;0,RANK(S1883,(N1883:P1883,Q1883:AE1883)),0)</f>
        <v>0</v>
      </c>
      <c r="AK1883" s="2">
        <f t="shared" si="737"/>
        <v>0</v>
      </c>
      <c r="AL1883" s="2">
        <f t="shared" si="738"/>
        <v>5.8154025089307971E-4</v>
      </c>
      <c r="AM1883" s="2">
        <f t="shared" si="739"/>
        <v>0</v>
      </c>
      <c r="AN1883" s="2">
        <f t="shared" si="740"/>
        <v>0</v>
      </c>
      <c r="AP1883" t="s">
        <v>1279</v>
      </c>
      <c r="AQ1883" t="s">
        <v>2081</v>
      </c>
      <c r="AR1883">
        <v>4</v>
      </c>
      <c r="AT1883" s="104">
        <v>47</v>
      </c>
      <c r="AU1883" s="102">
        <v>177</v>
      </c>
      <c r="AV1883" s="108">
        <f t="shared" si="741"/>
        <v>47177</v>
      </c>
      <c r="AX1883" s="7" t="s">
        <v>538</v>
      </c>
      <c r="BA1883" s="100"/>
      <c r="BB1883" s="100"/>
      <c r="BC1883" s="100"/>
      <c r="BD1883" s="100"/>
      <c r="BE1883" s="1"/>
      <c r="BF1883" s="1"/>
      <c r="BL1883">
        <v>6</v>
      </c>
      <c r="BM1883">
        <v>3</v>
      </c>
      <c r="BO1883">
        <v>4</v>
      </c>
      <c r="BP1883">
        <v>6</v>
      </c>
      <c r="BQ1883">
        <v>2</v>
      </c>
      <c r="BS1883">
        <v>0</v>
      </c>
      <c r="BT1883">
        <v>4</v>
      </c>
      <c r="BU1883" t="s">
        <v>1439</v>
      </c>
    </row>
    <row r="1884" spans="1:73" hidden="1" outlineLevel="1">
      <c r="A1884" t="s">
        <v>1839</v>
      </c>
      <c r="B1884" t="s">
        <v>2081</v>
      </c>
      <c r="C1884" s="1">
        <f t="shared" si="731"/>
        <v>29835</v>
      </c>
      <c r="D1884" s="7">
        <f>RANK(N1884,(N1884:P1884,Q1884:AE1884))</f>
        <v>2</v>
      </c>
      <c r="E1884" s="7">
        <f>RANK(O1884,(N1884:P1884,Q1884:AE1884))</f>
        <v>1</v>
      </c>
      <c r="F1884" s="7">
        <f>IF(P1884&gt;0,RANK(P1884,(N1884:P1884,Q1884:AE1884)),0)</f>
        <v>0</v>
      </c>
      <c r="G1884" s="1">
        <f t="shared" si="732"/>
        <v>5278</v>
      </c>
      <c r="H1884" s="2">
        <f t="shared" si="743"/>
        <v>0.17690631808278867</v>
      </c>
      <c r="I1884" s="2"/>
      <c r="J1884" s="2">
        <f t="shared" si="733"/>
        <v>0.40261437908496733</v>
      </c>
      <c r="K1884" s="2">
        <f t="shared" si="734"/>
        <v>0.579520697167756</v>
      </c>
      <c r="L1884" s="2">
        <f t="shared" si="735"/>
        <v>0</v>
      </c>
      <c r="M1884" s="2">
        <f t="shared" si="736"/>
        <v>1.7864923747276662E-2</v>
      </c>
      <c r="N1884" s="1">
        <v>12012</v>
      </c>
      <c r="O1884" s="1">
        <v>17290</v>
      </c>
      <c r="R1884" s="1">
        <v>32</v>
      </c>
      <c r="U1884" s="1">
        <v>77</v>
      </c>
      <c r="V1884" s="1">
        <v>107</v>
      </c>
      <c r="W1884" s="1">
        <v>54</v>
      </c>
      <c r="X1884" s="1">
        <v>77</v>
      </c>
      <c r="Y1884" s="1">
        <v>49</v>
      </c>
      <c r="Z1884" s="1">
        <v>35</v>
      </c>
      <c r="AA1884" s="1">
        <f t="shared" si="742"/>
        <v>102</v>
      </c>
      <c r="AG1884" s="7">
        <f>IF(Q1884&gt;0,RANK(Q1884,(N1884:P1884,Q1884:AE1884)),0)</f>
        <v>0</v>
      </c>
      <c r="AH1884" s="7">
        <f>IF(R1884&gt;0,RANK(R1884,(N1884:P1884,Q1884:AE1884)),0)</f>
        <v>10</v>
      </c>
      <c r="AI1884" s="7">
        <f>IF(T1884&gt;0,RANK(T1884,(N1884:P1884,Q1884:AE1884)),0)</f>
        <v>0</v>
      </c>
      <c r="AJ1884" s="7">
        <f>IF(S1884&gt;0,RANK(S1884,(N1884:P1884,Q1884:AE1884)),0)</f>
        <v>0</v>
      </c>
      <c r="AK1884" s="2">
        <f t="shared" si="737"/>
        <v>0</v>
      </c>
      <c r="AL1884" s="2">
        <f t="shared" si="738"/>
        <v>1.0725657784481314E-3</v>
      </c>
      <c r="AM1884" s="2">
        <f t="shared" si="739"/>
        <v>0</v>
      </c>
      <c r="AN1884" s="2">
        <f t="shared" si="740"/>
        <v>0</v>
      </c>
      <c r="AP1884" t="s">
        <v>1839</v>
      </c>
      <c r="AQ1884" t="s">
        <v>2081</v>
      </c>
      <c r="AR1884">
        <v>1</v>
      </c>
      <c r="AT1884" s="104">
        <v>47</v>
      </c>
      <c r="AU1884" s="102">
        <v>179</v>
      </c>
      <c r="AV1884" s="108">
        <f t="shared" si="741"/>
        <v>47179</v>
      </c>
      <c r="AX1884" s="7" t="s">
        <v>538</v>
      </c>
      <c r="BA1884" s="100"/>
      <c r="BB1884" s="100"/>
      <c r="BC1884" s="100"/>
      <c r="BD1884" s="100"/>
      <c r="BE1884" s="1"/>
      <c r="BF1884" s="1"/>
      <c r="BL1884">
        <v>10</v>
      </c>
      <c r="BM1884">
        <v>5</v>
      </c>
      <c r="BO1884">
        <v>14</v>
      </c>
      <c r="BP1884">
        <v>14</v>
      </c>
      <c r="BQ1884">
        <v>19</v>
      </c>
      <c r="BS1884">
        <v>28</v>
      </c>
      <c r="BT1884">
        <v>12</v>
      </c>
      <c r="BU1884" t="s">
        <v>1439</v>
      </c>
    </row>
    <row r="1885" spans="1:73" hidden="1" outlineLevel="1">
      <c r="A1885" t="s">
        <v>1280</v>
      </c>
      <c r="B1885" t="s">
        <v>2081</v>
      </c>
      <c r="C1885" s="1">
        <f t="shared" si="731"/>
        <v>4180</v>
      </c>
      <c r="D1885" s="7">
        <f>RANK(N1885,(N1885:P1885,Q1885:AE1885))</f>
        <v>2</v>
      </c>
      <c r="E1885" s="7">
        <f>RANK(O1885,(N1885:P1885,Q1885:AE1885))</f>
        <v>1</v>
      </c>
      <c r="F1885" s="7">
        <f>IF(P1885&gt;0,RANK(P1885,(N1885:P1885,Q1885:AE1885)),0)</f>
        <v>0</v>
      </c>
      <c r="G1885" s="1">
        <f t="shared" si="732"/>
        <v>777</v>
      </c>
      <c r="H1885" s="2">
        <f t="shared" si="743"/>
        <v>0.18588516746411482</v>
      </c>
      <c r="I1885" s="2"/>
      <c r="J1885" s="2">
        <f t="shared" si="733"/>
        <v>0.40311004784688997</v>
      </c>
      <c r="K1885" s="2">
        <f t="shared" si="734"/>
        <v>0.58899521531100474</v>
      </c>
      <c r="L1885" s="2">
        <f t="shared" si="735"/>
        <v>0</v>
      </c>
      <c r="M1885" s="2">
        <f t="shared" si="736"/>
        <v>7.8947368421052877E-3</v>
      </c>
      <c r="N1885" s="1">
        <v>1685</v>
      </c>
      <c r="O1885" s="1">
        <v>2462</v>
      </c>
      <c r="R1885" s="1">
        <v>1</v>
      </c>
      <c r="U1885" s="1">
        <v>5</v>
      </c>
      <c r="V1885" s="1">
        <v>8</v>
      </c>
      <c r="W1885" s="1">
        <v>3</v>
      </c>
      <c r="X1885" s="1">
        <v>7</v>
      </c>
      <c r="Y1885" s="1">
        <v>3</v>
      </c>
      <c r="Z1885" s="1">
        <v>2</v>
      </c>
      <c r="AA1885" s="1">
        <f t="shared" si="742"/>
        <v>4</v>
      </c>
      <c r="AG1885" s="7">
        <f>IF(Q1885&gt;0,RANK(Q1885,(N1885:P1885,Q1885:AE1885)),0)</f>
        <v>0</v>
      </c>
      <c r="AH1885" s="7">
        <f>IF(R1885&gt;0,RANK(R1885,(N1885:P1885,Q1885:AE1885)),0)</f>
        <v>10</v>
      </c>
      <c r="AI1885" s="7">
        <f>IF(T1885&gt;0,RANK(T1885,(N1885:P1885,Q1885:AE1885)),0)</f>
        <v>0</v>
      </c>
      <c r="AJ1885" s="7">
        <f>IF(S1885&gt;0,RANK(S1885,(N1885:P1885,Q1885:AE1885)),0)</f>
        <v>0</v>
      </c>
      <c r="AK1885" s="2">
        <f t="shared" si="737"/>
        <v>0</v>
      </c>
      <c r="AL1885" s="2">
        <f t="shared" si="738"/>
        <v>2.3923444976076556E-4</v>
      </c>
      <c r="AM1885" s="2">
        <f t="shared" si="739"/>
        <v>0</v>
      </c>
      <c r="AN1885" s="2">
        <f t="shared" si="740"/>
        <v>0</v>
      </c>
      <c r="AP1885" t="s">
        <v>1280</v>
      </c>
      <c r="AQ1885" t="s">
        <v>2081</v>
      </c>
      <c r="AR1885">
        <v>4</v>
      </c>
      <c r="AT1885" s="104">
        <v>47</v>
      </c>
      <c r="AU1885" s="102">
        <v>181</v>
      </c>
      <c r="AV1885" s="108">
        <f t="shared" si="741"/>
        <v>47181</v>
      </c>
      <c r="AX1885" s="7" t="s">
        <v>538</v>
      </c>
      <c r="BA1885" s="100"/>
      <c r="BB1885" s="100"/>
      <c r="BC1885" s="100"/>
      <c r="BD1885" s="100"/>
      <c r="BE1885" s="1"/>
      <c r="BF1885" s="1"/>
      <c r="BL1885">
        <v>0</v>
      </c>
      <c r="BM1885">
        <v>0</v>
      </c>
      <c r="BO1885">
        <v>2</v>
      </c>
      <c r="BP1885">
        <v>1</v>
      </c>
      <c r="BQ1885">
        <v>1</v>
      </c>
      <c r="BS1885">
        <v>0</v>
      </c>
      <c r="BT1885">
        <v>0</v>
      </c>
      <c r="BU1885" t="s">
        <v>1439</v>
      </c>
    </row>
    <row r="1886" spans="1:73" hidden="1" outlineLevel="1">
      <c r="A1886" t="s">
        <v>1240</v>
      </c>
      <c r="B1886" t="s">
        <v>2081</v>
      </c>
      <c r="C1886" s="1">
        <f t="shared" si="731"/>
        <v>10706</v>
      </c>
      <c r="D1886" s="7">
        <f>RANK(N1886,(N1886:P1886,Q1886:AE1886))</f>
        <v>1</v>
      </c>
      <c r="E1886" s="7">
        <f>RANK(O1886,(N1886:P1886,Q1886:AE1886))</f>
        <v>2</v>
      </c>
      <c r="F1886" s="7">
        <f>IF(P1886&gt;0,RANK(P1886,(N1886:P1886,Q1886:AE1886)),0)</f>
        <v>0</v>
      </c>
      <c r="G1886" s="1">
        <f t="shared" si="732"/>
        <v>1141</v>
      </c>
      <c r="H1886" s="2">
        <f t="shared" si="743"/>
        <v>0.10657575191481412</v>
      </c>
      <c r="I1886" s="2"/>
      <c r="J1886" s="2">
        <f t="shared" si="733"/>
        <v>0.54371380534279845</v>
      </c>
      <c r="K1886" s="2">
        <f t="shared" si="734"/>
        <v>0.43713805342798429</v>
      </c>
      <c r="L1886" s="2">
        <f t="shared" si="735"/>
        <v>0</v>
      </c>
      <c r="M1886" s="2">
        <f t="shared" si="736"/>
        <v>1.9148141229217264E-2</v>
      </c>
      <c r="N1886" s="1">
        <v>5821</v>
      </c>
      <c r="O1886" s="1">
        <v>4680</v>
      </c>
      <c r="R1886" s="1">
        <v>5</v>
      </c>
      <c r="U1886" s="1">
        <v>15</v>
      </c>
      <c r="V1886" s="1">
        <v>47</v>
      </c>
      <c r="W1886" s="1">
        <v>36</v>
      </c>
      <c r="X1886" s="1">
        <v>23</v>
      </c>
      <c r="Y1886" s="1">
        <v>7</v>
      </c>
      <c r="Z1886" s="1">
        <v>38</v>
      </c>
      <c r="AA1886" s="1">
        <f t="shared" si="742"/>
        <v>34</v>
      </c>
      <c r="AG1886" s="7">
        <f>IF(Q1886&gt;0,RANK(Q1886,(N1886:P1886,Q1886:AE1886)),0)</f>
        <v>0</v>
      </c>
      <c r="AH1886" s="7">
        <f>IF(R1886&gt;0,RANK(R1886,(N1886:P1886,Q1886:AE1886)),0)</f>
        <v>10</v>
      </c>
      <c r="AI1886" s="7">
        <f>IF(T1886&gt;0,RANK(T1886,(N1886:P1886,Q1886:AE1886)),0)</f>
        <v>0</v>
      </c>
      <c r="AJ1886" s="7">
        <f>IF(S1886&gt;0,RANK(S1886,(N1886:P1886,Q1886:AE1886)),0)</f>
        <v>0</v>
      </c>
      <c r="AK1886" s="2">
        <f t="shared" si="737"/>
        <v>0</v>
      </c>
      <c r="AL1886" s="2">
        <f t="shared" si="738"/>
        <v>4.6702783485895759E-4</v>
      </c>
      <c r="AM1886" s="2">
        <f t="shared" si="739"/>
        <v>0</v>
      </c>
      <c r="AN1886" s="2">
        <f t="shared" si="740"/>
        <v>0</v>
      </c>
      <c r="AP1886" t="s">
        <v>1240</v>
      </c>
      <c r="AQ1886" t="s">
        <v>2081</v>
      </c>
      <c r="AR1886">
        <v>8</v>
      </c>
      <c r="AT1886" s="104">
        <v>47</v>
      </c>
      <c r="AU1886" s="102">
        <v>183</v>
      </c>
      <c r="AV1886" s="108">
        <f t="shared" si="741"/>
        <v>47183</v>
      </c>
      <c r="AX1886" s="7" t="s">
        <v>538</v>
      </c>
      <c r="BA1886" s="100"/>
      <c r="BB1886" s="100"/>
      <c r="BC1886" s="100"/>
      <c r="BD1886" s="100"/>
      <c r="BE1886" s="1"/>
      <c r="BF1886" s="1"/>
      <c r="BL1886">
        <v>6</v>
      </c>
      <c r="BM1886">
        <v>1</v>
      </c>
      <c r="BO1886">
        <v>11</v>
      </c>
      <c r="BP1886">
        <v>5</v>
      </c>
      <c r="BQ1886">
        <v>7</v>
      </c>
      <c r="BS1886">
        <v>4</v>
      </c>
      <c r="BT1886">
        <v>0</v>
      </c>
      <c r="BU1886" t="s">
        <v>1439</v>
      </c>
    </row>
    <row r="1887" spans="1:73" hidden="1" outlineLevel="1">
      <c r="A1887" t="s">
        <v>55</v>
      </c>
      <c r="B1887" t="s">
        <v>2081</v>
      </c>
      <c r="C1887" s="1">
        <f t="shared" si="731"/>
        <v>7328</v>
      </c>
      <c r="D1887" s="7">
        <f>RANK(N1887,(N1887:P1887,Q1887:AE1887))</f>
        <v>1</v>
      </c>
      <c r="E1887" s="7">
        <f>RANK(O1887,(N1887:P1887,Q1887:AE1887))</f>
        <v>2</v>
      </c>
      <c r="F1887" s="7">
        <f>IF(P1887&gt;0,RANK(P1887,(N1887:P1887,Q1887:AE1887)),0)</f>
        <v>0</v>
      </c>
      <c r="G1887" s="1">
        <f t="shared" si="732"/>
        <v>89</v>
      </c>
      <c r="H1887" s="2">
        <f t="shared" si="743"/>
        <v>1.2145196506550219E-2</v>
      </c>
      <c r="I1887" s="2"/>
      <c r="J1887" s="2">
        <f t="shared" si="733"/>
        <v>0.49849890829694321</v>
      </c>
      <c r="K1887" s="2">
        <f t="shared" si="734"/>
        <v>0.486353711790393</v>
      </c>
      <c r="L1887" s="2">
        <f t="shared" si="735"/>
        <v>0</v>
      </c>
      <c r="M1887" s="2">
        <f t="shared" si="736"/>
        <v>1.5147379912663794E-2</v>
      </c>
      <c r="N1887" s="1">
        <v>3653</v>
      </c>
      <c r="O1887" s="1">
        <v>3564</v>
      </c>
      <c r="R1887" s="1">
        <v>6</v>
      </c>
      <c r="U1887" s="1">
        <v>10</v>
      </c>
      <c r="V1887" s="1">
        <v>30</v>
      </c>
      <c r="W1887" s="1">
        <v>23</v>
      </c>
      <c r="X1887" s="1">
        <v>14</v>
      </c>
      <c r="Y1887" s="1">
        <v>9</v>
      </c>
      <c r="Z1887" s="1">
        <v>5</v>
      </c>
      <c r="AA1887" s="1">
        <f t="shared" si="742"/>
        <v>14</v>
      </c>
      <c r="AG1887" s="7">
        <f>IF(Q1887&gt;0,RANK(Q1887,(N1887:P1887,Q1887:AE1887)),0)</f>
        <v>0</v>
      </c>
      <c r="AH1887" s="7">
        <f>IF(R1887&gt;0,RANK(R1887,(N1887:P1887,Q1887:AE1887)),0)</f>
        <v>9</v>
      </c>
      <c r="AI1887" s="7">
        <f>IF(T1887&gt;0,RANK(T1887,(N1887:P1887,Q1887:AE1887)),0)</f>
        <v>0</v>
      </c>
      <c r="AJ1887" s="7">
        <f>IF(S1887&gt;0,RANK(S1887,(N1887:P1887,Q1887:AE1887)),0)</f>
        <v>0</v>
      </c>
      <c r="AK1887" s="2">
        <f t="shared" si="737"/>
        <v>0</v>
      </c>
      <c r="AL1887" s="2">
        <f t="shared" si="738"/>
        <v>8.1877729257641917E-4</v>
      </c>
      <c r="AM1887" s="2">
        <f t="shared" si="739"/>
        <v>0</v>
      </c>
      <c r="AN1887" s="2">
        <f t="shared" si="740"/>
        <v>0</v>
      </c>
      <c r="AP1887" t="s">
        <v>55</v>
      </c>
      <c r="AQ1887" t="s">
        <v>2081</v>
      </c>
      <c r="AR1887">
        <v>4</v>
      </c>
      <c r="AT1887" s="104">
        <v>47</v>
      </c>
      <c r="AU1887" s="102">
        <v>185</v>
      </c>
      <c r="AV1887" s="108">
        <f t="shared" si="741"/>
        <v>47185</v>
      </c>
      <c r="AX1887" s="7" t="s">
        <v>538</v>
      </c>
      <c r="BA1887" s="100"/>
      <c r="BB1887" s="100"/>
      <c r="BC1887" s="100"/>
      <c r="BD1887" s="100"/>
      <c r="BE1887" s="1"/>
      <c r="BF1887" s="1"/>
      <c r="BL1887">
        <v>0</v>
      </c>
      <c r="BM1887">
        <v>0</v>
      </c>
      <c r="BO1887">
        <v>5</v>
      </c>
      <c r="BP1887">
        <v>5</v>
      </c>
      <c r="BQ1887">
        <v>2</v>
      </c>
      <c r="BS1887">
        <v>2</v>
      </c>
      <c r="BT1887">
        <v>0</v>
      </c>
      <c r="BU1887" t="s">
        <v>1439</v>
      </c>
    </row>
    <row r="1888" spans="1:73" hidden="1" outlineLevel="1">
      <c r="A1888" t="s">
        <v>1241</v>
      </c>
      <c r="B1888" t="s">
        <v>2081</v>
      </c>
      <c r="C1888" s="1">
        <f t="shared" si="731"/>
        <v>51777</v>
      </c>
      <c r="D1888" s="7">
        <f>RANK(N1888,(N1888:P1888,Q1888:AE1888))</f>
        <v>2</v>
      </c>
      <c r="E1888" s="7">
        <f>RANK(O1888,(N1888:P1888,Q1888:AE1888))</f>
        <v>1</v>
      </c>
      <c r="F1888" s="7">
        <f>IF(P1888&gt;0,RANK(P1888,(N1888:P1888,Q1888:AE1888)),0)</f>
        <v>0</v>
      </c>
      <c r="G1888" s="1">
        <f t="shared" si="732"/>
        <v>8607</v>
      </c>
      <c r="H1888" s="2">
        <f t="shared" si="743"/>
        <v>0.16623211078278</v>
      </c>
      <c r="I1888" s="2"/>
      <c r="J1888" s="2">
        <f t="shared" si="733"/>
        <v>0.41249975858006449</v>
      </c>
      <c r="K1888" s="2">
        <f t="shared" si="734"/>
        <v>0.57873186936284449</v>
      </c>
      <c r="L1888" s="2">
        <f t="shared" si="735"/>
        <v>0</v>
      </c>
      <c r="M1888" s="2">
        <f t="shared" si="736"/>
        <v>8.7683720570910229E-3</v>
      </c>
      <c r="N1888" s="1">
        <v>21358</v>
      </c>
      <c r="O1888" s="1">
        <v>29965</v>
      </c>
      <c r="R1888" s="1">
        <v>26</v>
      </c>
      <c r="U1888" s="1">
        <v>217</v>
      </c>
      <c r="V1888" s="1">
        <v>56</v>
      </c>
      <c r="W1888" s="1">
        <v>79</v>
      </c>
      <c r="X1888" s="1">
        <v>21</v>
      </c>
      <c r="Y1888" s="1">
        <v>6</v>
      </c>
      <c r="Z1888" s="1">
        <v>5</v>
      </c>
      <c r="AA1888" s="1">
        <f t="shared" si="742"/>
        <v>44</v>
      </c>
      <c r="AG1888" s="7">
        <f>IF(Q1888&gt;0,RANK(Q1888,(N1888:P1888,Q1888:AE1888)),0)</f>
        <v>0</v>
      </c>
      <c r="AH1888" s="7">
        <f>IF(R1888&gt;0,RANK(R1888,(N1888:P1888,Q1888:AE1888)),0)</f>
        <v>7</v>
      </c>
      <c r="AI1888" s="7">
        <f>IF(T1888&gt;0,RANK(T1888,(N1888:P1888,Q1888:AE1888)),0)</f>
        <v>0</v>
      </c>
      <c r="AJ1888" s="7">
        <f>IF(S1888&gt;0,RANK(S1888,(N1888:P1888,Q1888:AE1888)),0)</f>
        <v>0</v>
      </c>
      <c r="AK1888" s="2">
        <f t="shared" si="737"/>
        <v>0</v>
      </c>
      <c r="AL1888" s="2">
        <f t="shared" si="738"/>
        <v>5.0215346582459393E-4</v>
      </c>
      <c r="AM1888" s="2">
        <f t="shared" si="739"/>
        <v>0</v>
      </c>
      <c r="AN1888" s="2">
        <f t="shared" si="740"/>
        <v>0</v>
      </c>
      <c r="AP1888" t="s">
        <v>1241</v>
      </c>
      <c r="AQ1888" t="s">
        <v>2081</v>
      </c>
      <c r="AR1888">
        <v>6</v>
      </c>
      <c r="AT1888" s="104">
        <v>47</v>
      </c>
      <c r="AU1888" s="102">
        <v>187</v>
      </c>
      <c r="AV1888" s="108">
        <f t="shared" si="741"/>
        <v>47187</v>
      </c>
      <c r="AX1888" s="7" t="s">
        <v>538</v>
      </c>
      <c r="BA1888" s="100"/>
      <c r="BB1888" s="100"/>
      <c r="BC1888" s="100"/>
      <c r="BD1888" s="100"/>
      <c r="BE1888" s="1"/>
      <c r="BF1888" s="1"/>
      <c r="BL1888">
        <v>11</v>
      </c>
      <c r="BM1888">
        <v>3</v>
      </c>
      <c r="BO1888">
        <v>8</v>
      </c>
      <c r="BP1888">
        <v>9</v>
      </c>
      <c r="BQ1888">
        <v>3</v>
      </c>
      <c r="BS1888">
        <v>4</v>
      </c>
      <c r="BT1888">
        <v>6</v>
      </c>
      <c r="BU1888" t="s">
        <v>1439</v>
      </c>
    </row>
    <row r="1889" spans="1:73" hidden="1" outlineLevel="1">
      <c r="A1889" t="s">
        <v>933</v>
      </c>
      <c r="B1889" t="s">
        <v>2081</v>
      </c>
      <c r="C1889" s="1">
        <f t="shared" si="731"/>
        <v>30777</v>
      </c>
      <c r="D1889" s="7">
        <f>RANK(N1889,(N1889:P1889,Q1889:AE1889))</f>
        <v>2</v>
      </c>
      <c r="E1889" s="7">
        <f>RANK(O1889,(N1889:P1889,Q1889:AE1889))</f>
        <v>1</v>
      </c>
      <c r="F1889" s="7">
        <f>IF(P1889&gt;0,RANK(P1889,(N1889:P1889,Q1889:AE1889)),0)</f>
        <v>0</v>
      </c>
      <c r="G1889" s="1">
        <f t="shared" si="732"/>
        <v>562</v>
      </c>
      <c r="H1889" s="2">
        <f t="shared" si="743"/>
        <v>1.8260389251713943E-2</v>
      </c>
      <c r="I1889" s="2"/>
      <c r="J1889" s="2">
        <f t="shared" si="733"/>
        <v>0.4826331351333788</v>
      </c>
      <c r="K1889" s="2">
        <f t="shared" si="734"/>
        <v>0.50089352438509271</v>
      </c>
      <c r="L1889" s="2">
        <f t="shared" si="735"/>
        <v>0</v>
      </c>
      <c r="M1889" s="2">
        <f t="shared" si="736"/>
        <v>1.6473340481528487E-2</v>
      </c>
      <c r="N1889" s="1">
        <v>14854</v>
      </c>
      <c r="O1889" s="1">
        <v>15416</v>
      </c>
      <c r="R1889" s="1">
        <v>14</v>
      </c>
      <c r="U1889" s="1">
        <v>173</v>
      </c>
      <c r="V1889" s="1">
        <v>57</v>
      </c>
      <c r="W1889" s="1">
        <v>114</v>
      </c>
      <c r="X1889" s="1">
        <v>40</v>
      </c>
      <c r="Y1889" s="1">
        <v>25</v>
      </c>
      <c r="Z1889" s="1">
        <v>16</v>
      </c>
      <c r="AA1889" s="1">
        <f t="shared" si="742"/>
        <v>68</v>
      </c>
      <c r="AG1889" s="7">
        <f>IF(Q1889&gt;0,RANK(Q1889,(N1889:P1889,Q1889:AE1889)),0)</f>
        <v>0</v>
      </c>
      <c r="AH1889" s="7">
        <f>IF(R1889&gt;0,RANK(R1889,(N1889:P1889,Q1889:AE1889)),0)</f>
        <v>10</v>
      </c>
      <c r="AI1889" s="7">
        <f>IF(T1889&gt;0,RANK(T1889,(N1889:P1889,Q1889:AE1889)),0)</f>
        <v>0</v>
      </c>
      <c r="AJ1889" s="7">
        <f>IF(S1889&gt;0,RANK(S1889,(N1889:P1889,Q1889:AE1889)),0)</f>
        <v>0</v>
      </c>
      <c r="AK1889" s="2">
        <f t="shared" si="737"/>
        <v>0</v>
      </c>
      <c r="AL1889" s="2">
        <f t="shared" si="738"/>
        <v>4.5488514150177078E-4</v>
      </c>
      <c r="AM1889" s="2">
        <f t="shared" si="739"/>
        <v>0</v>
      </c>
      <c r="AN1889" s="2">
        <f t="shared" si="740"/>
        <v>0</v>
      </c>
      <c r="AP1889" t="s">
        <v>933</v>
      </c>
      <c r="AQ1889" t="s">
        <v>2081</v>
      </c>
      <c r="AR1889">
        <v>6</v>
      </c>
      <c r="AT1889" s="104">
        <v>47</v>
      </c>
      <c r="AU1889" s="102">
        <v>189</v>
      </c>
      <c r="AV1889" s="108">
        <f t="shared" si="741"/>
        <v>47189</v>
      </c>
      <c r="AX1889" s="7" t="s">
        <v>538</v>
      </c>
      <c r="BA1889" s="100"/>
      <c r="BB1889" s="100"/>
      <c r="BC1889" s="100"/>
      <c r="BD1889" s="100"/>
      <c r="BE1889" s="1"/>
      <c r="BF1889" s="1"/>
      <c r="BL1889">
        <v>10</v>
      </c>
      <c r="BM1889">
        <v>3</v>
      </c>
      <c r="BO1889">
        <v>8</v>
      </c>
      <c r="BP1889">
        <v>16</v>
      </c>
      <c r="BQ1889">
        <v>9</v>
      </c>
      <c r="BS1889">
        <v>8</v>
      </c>
      <c r="BT1889">
        <v>14</v>
      </c>
      <c r="BU1889" t="s">
        <v>1439</v>
      </c>
    </row>
    <row r="1890" spans="1:73" collapsed="1">
      <c r="A1890" t="s">
        <v>41</v>
      </c>
      <c r="B1890" t="s">
        <v>1842</v>
      </c>
      <c r="C1890" s="1">
        <f t="shared" si="731"/>
        <v>1653167</v>
      </c>
      <c r="D1890" s="7">
        <f>RANK(N1890,(N1890:P1890,Q1890:AE1890))</f>
        <v>1</v>
      </c>
      <c r="E1890" s="7">
        <f>RANK(O1890,(N1890:P1890,Q1890:AE1890))</f>
        <v>2</v>
      </c>
      <c r="F1890" s="7">
        <f>IF(P1890&gt;0,RANK(P1890,(N1890:P1890,Q1890:AE1890)),0)</f>
        <v>0</v>
      </c>
      <c r="G1890" s="1">
        <f t="shared" si="732"/>
        <v>50481</v>
      </c>
      <c r="H1890" s="2">
        <f t="shared" si="743"/>
        <v>3.0535934966037914E-2</v>
      </c>
      <c r="I1890" s="2"/>
      <c r="J1890" s="2">
        <f t="shared" si="733"/>
        <v>0.50647272780063957</v>
      </c>
      <c r="K1890" s="2">
        <f t="shared" si="734"/>
        <v>0.47593679283460172</v>
      </c>
      <c r="L1890" s="2">
        <f t="shared" si="735"/>
        <v>0</v>
      </c>
      <c r="M1890" s="2">
        <f t="shared" si="736"/>
        <v>1.7590479364758715E-2</v>
      </c>
      <c r="N1890" s="1">
        <f>SUM(N1795:N1889)</f>
        <v>837284</v>
      </c>
      <c r="O1890" s="1">
        <f>SUM(O1795:O1889)</f>
        <v>786803</v>
      </c>
      <c r="R1890" s="1">
        <f>SUM(R1795:R1889)</f>
        <v>1589</v>
      </c>
      <c r="U1890" s="1">
        <f t="shared" ref="U1890:AA1890" si="744">SUM(U1795:U1889)</f>
        <v>7749</v>
      </c>
      <c r="V1890" s="1">
        <f t="shared" si="744"/>
        <v>5308</v>
      </c>
      <c r="W1890" s="1">
        <f t="shared" si="744"/>
        <v>4577</v>
      </c>
      <c r="X1890" s="1">
        <f t="shared" si="744"/>
        <v>2991</v>
      </c>
      <c r="Y1890" s="1">
        <f t="shared" si="744"/>
        <v>1591</v>
      </c>
      <c r="Z1890" s="1">
        <f t="shared" si="744"/>
        <v>1210</v>
      </c>
      <c r="AA1890" s="1">
        <f t="shared" si="744"/>
        <v>4065</v>
      </c>
      <c r="AG1890" s="7">
        <f>IF(Q1890&gt;0,RANK(Q1890,(N1890:P1890,Q1890:AE1890)),0)</f>
        <v>0</v>
      </c>
      <c r="AH1890" s="7">
        <f>IF(R1890&gt;0,RANK(R1890,(N1890:P1890,Q1890:AE1890)),0)</f>
        <v>9</v>
      </c>
      <c r="AI1890" s="7">
        <f>IF(T1890&gt;0,RANK(T1890,(N1890:P1890,Q1890:AE1890)),0)</f>
        <v>0</v>
      </c>
      <c r="AJ1890" s="7">
        <f>IF(S1890&gt;0,RANK(S1890,(N1890:P1890,Q1890:AE1890)),0)</f>
        <v>0</v>
      </c>
      <c r="AK1890" s="2">
        <f t="shared" si="737"/>
        <v>0</v>
      </c>
      <c r="AL1890" s="2">
        <f t="shared" si="738"/>
        <v>9.6118540958052025E-4</v>
      </c>
      <c r="AM1890" s="2">
        <f t="shared" si="739"/>
        <v>0</v>
      </c>
      <c r="AN1890" s="2">
        <f t="shared" si="740"/>
        <v>0</v>
      </c>
      <c r="AP1890" t="s">
        <v>41</v>
      </c>
      <c r="AQ1890" t="s">
        <v>1842</v>
      </c>
      <c r="AT1890" s="104">
        <v>47</v>
      </c>
      <c r="AU1890" s="102"/>
      <c r="AV1890" s="104">
        <v>47</v>
      </c>
      <c r="AX1890" s="7" t="s">
        <v>831</v>
      </c>
      <c r="BC1890" s="100"/>
      <c r="BE1890" s="1"/>
      <c r="BF1890" s="1"/>
      <c r="BG1890" s="1"/>
      <c r="BH1890" s="1"/>
      <c r="BI1890" s="1"/>
      <c r="BJ1890" s="1"/>
      <c r="BK1890" s="1"/>
      <c r="BL1890">
        <v>645</v>
      </c>
      <c r="BM1890">
        <v>302</v>
      </c>
      <c r="BN1890" s="1"/>
      <c r="BO1890">
        <v>630</v>
      </c>
      <c r="BP1890">
        <v>635</v>
      </c>
      <c r="BQ1890">
        <v>579</v>
      </c>
      <c r="BR1890" s="1"/>
      <c r="BS1890">
        <v>898</v>
      </c>
      <c r="BT1890">
        <v>376</v>
      </c>
      <c r="BU1890" t="s">
        <v>1439</v>
      </c>
    </row>
    <row r="1891" spans="1:73">
      <c r="C1891" s="1"/>
      <c r="E1891" s="7"/>
      <c r="F1891" s="7"/>
      <c r="I1891" s="2"/>
      <c r="AG1891" s="7"/>
      <c r="AH1891" s="7"/>
      <c r="AI1891" s="7"/>
      <c r="AJ1891" s="7"/>
      <c r="AT1891" s="104"/>
      <c r="AU1891" s="102"/>
    </row>
    <row r="1892" spans="1:73" hidden="1" outlineLevel="1">
      <c r="A1892" t="s">
        <v>609</v>
      </c>
      <c r="B1892" t="s">
        <v>1200</v>
      </c>
      <c r="C1892" s="1">
        <f t="shared" ref="C1892:C1955" si="745">SUM(N1892:AE1892)</f>
        <v>10297</v>
      </c>
      <c r="D1892" s="7">
        <f>RANK(N1892,(N1892:P1892,Q1892:AE1892))</f>
        <v>2</v>
      </c>
      <c r="E1892" s="7">
        <f>RANK(O1892,(N1892:P1892,Q1892:AE1892))</f>
        <v>1</v>
      </c>
      <c r="F1892" s="7">
        <f>IF(P1892&gt;0,RANK(P1892,(N1892:P1892,Q1892:AE1892)),0)</f>
        <v>0</v>
      </c>
      <c r="G1892" s="1">
        <f t="shared" ref="G1892:G1955" si="746">MAX(N1892:P1892)-LARGE(N1892:P1892,2)</f>
        <v>2628</v>
      </c>
      <c r="H1892" s="2">
        <f t="shared" si="743"/>
        <v>0.25521996698067401</v>
      </c>
      <c r="I1892" s="2"/>
      <c r="J1892" s="2">
        <f t="shared" ref="J1892:J1955" si="747">IF($C1892=0,"-",N1892/$C1892)</f>
        <v>0.36496066815577355</v>
      </c>
      <c r="K1892" s="2">
        <f t="shared" ref="K1892:K1955" si="748">IF($C1892=0,"-",O1892/$C1892)</f>
        <v>0.6201806351364475</v>
      </c>
      <c r="L1892" s="2">
        <f t="shared" ref="L1892:L1955" si="749">IF($C1892=0,"-",P1892/$C1892)</f>
        <v>0</v>
      </c>
      <c r="M1892" s="2">
        <f t="shared" ref="M1892:M1955" si="750">IF(C1892=0,"-",(1-J1892-K1892-L1892))</f>
        <v>1.4858696707778951E-2</v>
      </c>
      <c r="N1892" s="1">
        <v>3758</v>
      </c>
      <c r="O1892" s="1">
        <v>6386</v>
      </c>
      <c r="Q1892" s="1">
        <v>22</v>
      </c>
      <c r="R1892" s="1">
        <v>129</v>
      </c>
      <c r="AA1892" s="1">
        <v>2</v>
      </c>
      <c r="AG1892" s="7">
        <f>IF(Q1892&gt;0,RANK(Q1892,(N1892:P1892,Q1892:AE1892)),0)</f>
        <v>4</v>
      </c>
      <c r="AH1892" s="7">
        <f>IF(R1892&gt;0,RANK(R1892,(N1892:P1892,Q1892:AE1892)),0)</f>
        <v>3</v>
      </c>
      <c r="AI1892" s="7">
        <f>IF(T1892&gt;0,RANK(T1892,(N1892:P1892,Q1892:AE1892)),0)</f>
        <v>0</v>
      </c>
      <c r="AJ1892" s="7">
        <f>IF(S1892&gt;0,RANK(S1892,(N1892:P1892,Q1892:AE1892)),0)</f>
        <v>0</v>
      </c>
      <c r="AK1892" s="2">
        <f t="shared" ref="AK1892:AK1955" si="751">IF($C1892=0,"-",Q1892/$C1892)</f>
        <v>2.1365446246479555E-3</v>
      </c>
      <c r="AL1892" s="2">
        <f t="shared" ref="AL1892:AL1955" si="752">IF($C1892=0,"-",R1892/$C1892)</f>
        <v>1.2527920753617559E-2</v>
      </c>
      <c r="AM1892" s="2">
        <f t="shared" ref="AM1892:AM1955" si="753">IF($C1892=0,"-",T1892/$C1892)</f>
        <v>0</v>
      </c>
      <c r="AN1892" s="2">
        <f t="shared" ref="AN1892:AN1955" si="754">IF($C1892=0,"-",S1892/$C1892)</f>
        <v>0</v>
      </c>
      <c r="AP1892" t="s">
        <v>609</v>
      </c>
      <c r="AQ1892" t="s">
        <v>1200</v>
      </c>
      <c r="AR1892">
        <v>5</v>
      </c>
      <c r="AT1892" s="104">
        <v>48</v>
      </c>
      <c r="AU1892" s="102">
        <v>1</v>
      </c>
      <c r="AV1892" s="108">
        <f t="shared" ref="AV1892:AV1955" si="755">AT1892*1000+AU1892</f>
        <v>48001</v>
      </c>
      <c r="AX1892" s="7" t="s">
        <v>538</v>
      </c>
    </row>
    <row r="1893" spans="1:73" hidden="1" outlineLevel="1">
      <c r="A1893" t="s">
        <v>1335</v>
      </c>
      <c r="B1893" t="s">
        <v>1200</v>
      </c>
      <c r="C1893" s="1">
        <f t="shared" si="745"/>
        <v>2990</v>
      </c>
      <c r="D1893" s="7">
        <f>RANK(N1893,(N1893:P1893,Q1893:AE1893))</f>
        <v>2</v>
      </c>
      <c r="E1893" s="7">
        <f>RANK(O1893,(N1893:P1893,Q1893:AE1893))</f>
        <v>1</v>
      </c>
      <c r="F1893" s="7">
        <f>IF(P1893&gt;0,RANK(P1893,(N1893:P1893,Q1893:AE1893)),0)</f>
        <v>0</v>
      </c>
      <c r="G1893" s="1">
        <f t="shared" si="746"/>
        <v>1141</v>
      </c>
      <c r="H1893" s="2">
        <f t="shared" si="743"/>
        <v>0.38160535117056854</v>
      </c>
      <c r="I1893" s="2"/>
      <c r="J1893" s="2">
        <f t="shared" si="747"/>
        <v>0.29331103678929765</v>
      </c>
      <c r="K1893" s="2">
        <f t="shared" si="748"/>
        <v>0.67491638795986619</v>
      </c>
      <c r="L1893" s="2">
        <f t="shared" si="749"/>
        <v>0</v>
      </c>
      <c r="M1893" s="2">
        <f t="shared" si="750"/>
        <v>3.1772575250836099E-2</v>
      </c>
      <c r="N1893" s="1">
        <v>877</v>
      </c>
      <c r="O1893" s="1">
        <v>2018</v>
      </c>
      <c r="Q1893" s="1">
        <v>11</v>
      </c>
      <c r="R1893" s="1">
        <v>79</v>
      </c>
      <c r="AA1893" s="1">
        <v>5</v>
      </c>
      <c r="AG1893" s="7">
        <f>IF(Q1893&gt;0,RANK(Q1893,(N1893:P1893,Q1893:AE1893)),0)</f>
        <v>4</v>
      </c>
      <c r="AH1893" s="7">
        <f>IF(R1893&gt;0,RANK(R1893,(N1893:P1893,Q1893:AE1893)),0)</f>
        <v>3</v>
      </c>
      <c r="AI1893" s="7">
        <f>IF(T1893&gt;0,RANK(T1893,(N1893:P1893,Q1893:AE1893)),0)</f>
        <v>0</v>
      </c>
      <c r="AJ1893" s="7">
        <f>IF(S1893&gt;0,RANK(S1893,(N1893:P1893,Q1893:AE1893)),0)</f>
        <v>0</v>
      </c>
      <c r="AK1893" s="2">
        <f t="shared" si="751"/>
        <v>3.6789297658862876E-3</v>
      </c>
      <c r="AL1893" s="2">
        <f t="shared" si="752"/>
        <v>2.6421404682274247E-2</v>
      </c>
      <c r="AM1893" s="2">
        <f t="shared" si="753"/>
        <v>0</v>
      </c>
      <c r="AN1893" s="2">
        <f t="shared" si="754"/>
        <v>0</v>
      </c>
      <c r="AP1893" t="s">
        <v>1335</v>
      </c>
      <c r="AQ1893" t="s">
        <v>1200</v>
      </c>
      <c r="AR1893">
        <v>19</v>
      </c>
      <c r="AT1893" s="104">
        <v>48</v>
      </c>
      <c r="AU1893" s="102">
        <v>3</v>
      </c>
      <c r="AV1893" s="108">
        <f t="shared" si="755"/>
        <v>48003</v>
      </c>
      <c r="AX1893" s="7" t="s">
        <v>538</v>
      </c>
    </row>
    <row r="1894" spans="1:73" hidden="1" outlineLevel="1">
      <c r="A1894" t="s">
        <v>1689</v>
      </c>
      <c r="B1894" t="s">
        <v>1200</v>
      </c>
      <c r="C1894" s="1">
        <f t="shared" si="745"/>
        <v>19035</v>
      </c>
      <c r="D1894" s="7">
        <f>RANK(N1894,(N1894:P1894,Q1894:AE1894))</f>
        <v>2</v>
      </c>
      <c r="E1894" s="7">
        <f>RANK(O1894,(N1894:P1894,Q1894:AE1894))</f>
        <v>1</v>
      </c>
      <c r="F1894" s="7">
        <f>IF(P1894&gt;0,RANK(P1894,(N1894:P1894,Q1894:AE1894)),0)</f>
        <v>0</v>
      </c>
      <c r="G1894" s="1">
        <f t="shared" si="746"/>
        <v>3132</v>
      </c>
      <c r="H1894" s="2">
        <f t="shared" si="743"/>
        <v>0.16453900709219857</v>
      </c>
      <c r="I1894" s="2"/>
      <c r="J1894" s="2">
        <f t="shared" si="747"/>
        <v>0.40767008142894667</v>
      </c>
      <c r="K1894" s="2">
        <f t="shared" si="748"/>
        <v>0.57220908852114527</v>
      </c>
      <c r="L1894" s="2">
        <f t="shared" si="749"/>
        <v>0</v>
      </c>
      <c r="M1894" s="2">
        <f t="shared" si="750"/>
        <v>2.0120830049908056E-2</v>
      </c>
      <c r="N1894" s="1">
        <v>7760</v>
      </c>
      <c r="O1894" s="1">
        <v>10892</v>
      </c>
      <c r="Q1894" s="1">
        <v>64</v>
      </c>
      <c r="R1894" s="1">
        <v>308</v>
      </c>
      <c r="AA1894" s="1">
        <v>11</v>
      </c>
      <c r="AG1894" s="7">
        <f>IF(Q1894&gt;0,RANK(Q1894,(N1894:P1894,Q1894:AE1894)),0)</f>
        <v>4</v>
      </c>
      <c r="AH1894" s="7">
        <f>IF(R1894&gt;0,RANK(R1894,(N1894:P1894,Q1894:AE1894)),0)</f>
        <v>3</v>
      </c>
      <c r="AI1894" s="7">
        <f>IF(T1894&gt;0,RANK(T1894,(N1894:P1894,Q1894:AE1894)),0)</f>
        <v>0</v>
      </c>
      <c r="AJ1894" s="7">
        <f>IF(S1894&gt;0,RANK(S1894,(N1894:P1894,Q1894:AE1894)),0)</f>
        <v>0</v>
      </c>
      <c r="AK1894" s="2">
        <f t="shared" si="751"/>
        <v>3.3622274757026528E-3</v>
      </c>
      <c r="AL1894" s="2">
        <f t="shared" si="752"/>
        <v>1.6180719726819018E-2</v>
      </c>
      <c r="AM1894" s="2">
        <f t="shared" si="753"/>
        <v>0</v>
      </c>
      <c r="AN1894" s="2">
        <f t="shared" si="754"/>
        <v>0</v>
      </c>
      <c r="AP1894" t="s">
        <v>1689</v>
      </c>
      <c r="AQ1894" t="s">
        <v>1200</v>
      </c>
      <c r="AR1894">
        <v>2</v>
      </c>
      <c r="AT1894" s="104">
        <v>48</v>
      </c>
      <c r="AU1894" s="102">
        <v>5</v>
      </c>
      <c r="AV1894" s="108">
        <f t="shared" si="755"/>
        <v>48005</v>
      </c>
      <c r="AX1894" s="7" t="s">
        <v>538</v>
      </c>
    </row>
    <row r="1895" spans="1:73" hidden="1" outlineLevel="1">
      <c r="A1895" t="s">
        <v>2203</v>
      </c>
      <c r="B1895" t="s">
        <v>1200</v>
      </c>
      <c r="C1895" s="1">
        <f t="shared" si="745"/>
        <v>5945</v>
      </c>
      <c r="D1895" s="7">
        <f>RANK(N1895,(N1895:P1895,Q1895:AE1895))</f>
        <v>2</v>
      </c>
      <c r="E1895" s="7">
        <f>RANK(O1895,(N1895:P1895,Q1895:AE1895))</f>
        <v>1</v>
      </c>
      <c r="F1895" s="7">
        <f>IF(P1895&gt;0,RANK(P1895,(N1895:P1895,Q1895:AE1895)),0)</f>
        <v>0</v>
      </c>
      <c r="G1895" s="1">
        <f t="shared" si="746"/>
        <v>2168</v>
      </c>
      <c r="H1895" s="2">
        <f t="shared" si="743"/>
        <v>0.36467619848612282</v>
      </c>
      <c r="I1895" s="2"/>
      <c r="J1895" s="2">
        <f t="shared" si="747"/>
        <v>0.30243902439024389</v>
      </c>
      <c r="K1895" s="2">
        <f t="shared" si="748"/>
        <v>0.66711522287636671</v>
      </c>
      <c r="L1895" s="2">
        <f t="shared" si="749"/>
        <v>0</v>
      </c>
      <c r="M1895" s="2">
        <f t="shared" si="750"/>
        <v>3.0445752733389342E-2</v>
      </c>
      <c r="N1895" s="1">
        <v>1798</v>
      </c>
      <c r="O1895" s="1">
        <v>3966</v>
      </c>
      <c r="Q1895" s="1">
        <v>35</v>
      </c>
      <c r="R1895" s="1">
        <v>146</v>
      </c>
      <c r="AA1895" s="1">
        <v>0</v>
      </c>
      <c r="AG1895" s="7">
        <f>IF(Q1895&gt;0,RANK(Q1895,(N1895:P1895,Q1895:AE1895)),0)</f>
        <v>4</v>
      </c>
      <c r="AH1895" s="7">
        <f>IF(R1895&gt;0,RANK(R1895,(N1895:P1895,Q1895:AE1895)),0)</f>
        <v>3</v>
      </c>
      <c r="AI1895" s="7">
        <f>IF(T1895&gt;0,RANK(T1895,(N1895:P1895,Q1895:AE1895)),0)</f>
        <v>0</v>
      </c>
      <c r="AJ1895" s="7">
        <f>IF(S1895&gt;0,RANK(S1895,(N1895:P1895,Q1895:AE1895)),0)</f>
        <v>0</v>
      </c>
      <c r="AK1895" s="2">
        <f t="shared" si="751"/>
        <v>5.8873002523128683E-3</v>
      </c>
      <c r="AL1895" s="2">
        <f t="shared" si="752"/>
        <v>2.4558452481076534E-2</v>
      </c>
      <c r="AM1895" s="2">
        <f t="shared" si="753"/>
        <v>0</v>
      </c>
      <c r="AN1895" s="2">
        <f t="shared" si="754"/>
        <v>0</v>
      </c>
      <c r="AP1895" t="s">
        <v>2203</v>
      </c>
      <c r="AQ1895" t="s">
        <v>1200</v>
      </c>
      <c r="AR1895">
        <v>14</v>
      </c>
      <c r="AT1895" s="104">
        <v>48</v>
      </c>
      <c r="AU1895" s="102">
        <v>7</v>
      </c>
      <c r="AV1895" s="108">
        <f t="shared" si="755"/>
        <v>48007</v>
      </c>
      <c r="AX1895" s="7" t="s">
        <v>538</v>
      </c>
    </row>
    <row r="1896" spans="1:73" hidden="1" outlineLevel="1">
      <c r="A1896" t="s">
        <v>1907</v>
      </c>
      <c r="B1896" t="s">
        <v>1200</v>
      </c>
      <c r="C1896" s="1">
        <f t="shared" si="745"/>
        <v>2903</v>
      </c>
      <c r="D1896" s="7">
        <f>RANK(N1896,(N1896:P1896,Q1896:AE1896))</f>
        <v>2</v>
      </c>
      <c r="E1896" s="7">
        <f>RANK(O1896,(N1896:P1896,Q1896:AE1896))</f>
        <v>1</v>
      </c>
      <c r="F1896" s="7">
        <f>IF(P1896&gt;0,RANK(P1896,(N1896:P1896,Q1896:AE1896)),0)</f>
        <v>0</v>
      </c>
      <c r="G1896" s="1">
        <f t="shared" si="746"/>
        <v>1385</v>
      </c>
      <c r="H1896" s="2">
        <f t="shared" si="743"/>
        <v>0.47709266276265933</v>
      </c>
      <c r="I1896" s="2"/>
      <c r="J1896" s="2">
        <f t="shared" si="747"/>
        <v>0.25146400275576991</v>
      </c>
      <c r="K1896" s="2">
        <f t="shared" si="748"/>
        <v>0.72855666551842924</v>
      </c>
      <c r="L1896" s="2">
        <f t="shared" si="749"/>
        <v>0</v>
      </c>
      <c r="M1896" s="2">
        <f t="shared" si="750"/>
        <v>1.9979331725800797E-2</v>
      </c>
      <c r="N1896" s="1">
        <v>730</v>
      </c>
      <c r="O1896" s="1">
        <v>2115</v>
      </c>
      <c r="Q1896" s="1">
        <v>6</v>
      </c>
      <c r="R1896" s="1">
        <v>51</v>
      </c>
      <c r="AA1896" s="1">
        <v>1</v>
      </c>
      <c r="AG1896" s="7">
        <f>IF(Q1896&gt;0,RANK(Q1896,(N1896:P1896,Q1896:AE1896)),0)</f>
        <v>4</v>
      </c>
      <c r="AH1896" s="7">
        <f>IF(R1896&gt;0,RANK(R1896,(N1896:P1896,Q1896:AE1896)),0)</f>
        <v>3</v>
      </c>
      <c r="AI1896" s="7">
        <f>IF(T1896&gt;0,RANK(T1896,(N1896:P1896,Q1896:AE1896)),0)</f>
        <v>0</v>
      </c>
      <c r="AJ1896" s="7">
        <f>IF(S1896&gt;0,RANK(S1896,(N1896:P1896,Q1896:AE1896)),0)</f>
        <v>0</v>
      </c>
      <c r="AK1896" s="2">
        <f t="shared" si="751"/>
        <v>2.0668274199104374E-3</v>
      </c>
      <c r="AL1896" s="2">
        <f t="shared" si="752"/>
        <v>1.7568033069238719E-2</v>
      </c>
      <c r="AM1896" s="2">
        <f t="shared" si="753"/>
        <v>0</v>
      </c>
      <c r="AN1896" s="2">
        <f t="shared" si="754"/>
        <v>0</v>
      </c>
      <c r="AP1896" t="s">
        <v>1907</v>
      </c>
      <c r="AQ1896" t="s">
        <v>1200</v>
      </c>
      <c r="AR1896">
        <v>13</v>
      </c>
      <c r="AT1896" s="104">
        <v>48</v>
      </c>
      <c r="AU1896" s="102">
        <v>9</v>
      </c>
      <c r="AV1896" s="108">
        <f t="shared" si="755"/>
        <v>48009</v>
      </c>
      <c r="AX1896" s="7" t="s">
        <v>538</v>
      </c>
    </row>
    <row r="1897" spans="1:73" hidden="1" outlineLevel="1">
      <c r="A1897" t="s">
        <v>2379</v>
      </c>
      <c r="B1897" t="s">
        <v>1200</v>
      </c>
      <c r="C1897" s="1">
        <f t="shared" si="745"/>
        <v>753</v>
      </c>
      <c r="D1897" s="7">
        <f>RANK(N1897,(N1897:P1897,Q1897:AE1897))</f>
        <v>2</v>
      </c>
      <c r="E1897" s="7">
        <f>RANK(O1897,(N1897:P1897,Q1897:AE1897))</f>
        <v>1</v>
      </c>
      <c r="F1897" s="7">
        <f>IF(P1897&gt;0,RANK(P1897,(N1897:P1897,Q1897:AE1897)),0)</f>
        <v>0</v>
      </c>
      <c r="G1897" s="1">
        <f t="shared" si="746"/>
        <v>409</v>
      </c>
      <c r="H1897" s="2">
        <f t="shared" si="743"/>
        <v>0.5431606905710491</v>
      </c>
      <c r="I1897" s="2"/>
      <c r="J1897" s="2">
        <f t="shared" si="747"/>
        <v>0.20849933598937584</v>
      </c>
      <c r="K1897" s="2">
        <f t="shared" si="748"/>
        <v>0.75166002656042497</v>
      </c>
      <c r="L1897" s="2">
        <f t="shared" si="749"/>
        <v>0</v>
      </c>
      <c r="M1897" s="2">
        <f t="shared" si="750"/>
        <v>3.9840637450199168E-2</v>
      </c>
      <c r="N1897" s="1">
        <v>157</v>
      </c>
      <c r="O1897" s="1">
        <v>566</v>
      </c>
      <c r="Q1897" s="1">
        <v>0</v>
      </c>
      <c r="R1897" s="1">
        <v>21</v>
      </c>
      <c r="AA1897" s="1">
        <v>9</v>
      </c>
      <c r="AG1897" s="7">
        <f>IF(Q1897&gt;0,RANK(Q1897,(N1897:P1897,Q1897:AE1897)),0)</f>
        <v>0</v>
      </c>
      <c r="AH1897" s="7">
        <f>IF(R1897&gt;0,RANK(R1897,(N1897:P1897,Q1897:AE1897)),0)</f>
        <v>3</v>
      </c>
      <c r="AI1897" s="7">
        <f>IF(T1897&gt;0,RANK(T1897,(N1897:P1897,Q1897:AE1897)),0)</f>
        <v>0</v>
      </c>
      <c r="AJ1897" s="7">
        <f>IF(S1897&gt;0,RANK(S1897,(N1897:P1897,Q1897:AE1897)),0)</f>
        <v>0</v>
      </c>
      <c r="AK1897" s="2">
        <f t="shared" si="751"/>
        <v>0</v>
      </c>
      <c r="AL1897" s="2">
        <f t="shared" si="752"/>
        <v>2.7888446215139442E-2</v>
      </c>
      <c r="AM1897" s="2">
        <f t="shared" si="753"/>
        <v>0</v>
      </c>
      <c r="AN1897" s="2">
        <f t="shared" si="754"/>
        <v>0</v>
      </c>
      <c r="AP1897" t="s">
        <v>2379</v>
      </c>
      <c r="AQ1897" t="s">
        <v>1200</v>
      </c>
      <c r="AR1897">
        <v>13</v>
      </c>
      <c r="AT1897" s="104">
        <v>48</v>
      </c>
      <c r="AU1897" s="102">
        <v>11</v>
      </c>
      <c r="AV1897" s="108">
        <f t="shared" si="755"/>
        <v>48011</v>
      </c>
      <c r="AX1897" s="7" t="s">
        <v>538</v>
      </c>
    </row>
    <row r="1898" spans="1:73" hidden="1" outlineLevel="1">
      <c r="A1898" t="s">
        <v>425</v>
      </c>
      <c r="B1898" t="s">
        <v>1200</v>
      </c>
      <c r="C1898" s="1">
        <f t="shared" si="745"/>
        <v>8252</v>
      </c>
      <c r="D1898" s="7">
        <f>RANK(N1898,(N1898:P1898,Q1898:AE1898))</f>
        <v>2</v>
      </c>
      <c r="E1898" s="7">
        <f>RANK(O1898,(N1898:P1898,Q1898:AE1898))</f>
        <v>1</v>
      </c>
      <c r="F1898" s="7">
        <f>IF(P1898&gt;0,RANK(P1898,(N1898:P1898,Q1898:AE1898)),0)</f>
        <v>0</v>
      </c>
      <c r="G1898" s="1">
        <f t="shared" si="746"/>
        <v>797</v>
      </c>
      <c r="H1898" s="2">
        <f t="shared" si="743"/>
        <v>9.6582646631119734E-2</v>
      </c>
      <c r="I1898" s="2"/>
      <c r="J1898" s="2">
        <f t="shared" si="747"/>
        <v>0.44219583131362095</v>
      </c>
      <c r="K1898" s="2">
        <f t="shared" si="748"/>
        <v>0.53877847794474065</v>
      </c>
      <c r="L1898" s="2">
        <f t="shared" si="749"/>
        <v>0</v>
      </c>
      <c r="M1898" s="2">
        <f t="shared" si="750"/>
        <v>1.9025690741638401E-2</v>
      </c>
      <c r="N1898" s="1">
        <v>3649</v>
      </c>
      <c r="O1898" s="1">
        <v>4446</v>
      </c>
      <c r="Q1898" s="1">
        <v>24</v>
      </c>
      <c r="R1898" s="1">
        <v>129</v>
      </c>
      <c r="AA1898" s="1">
        <v>4</v>
      </c>
      <c r="AG1898" s="7">
        <f>IF(Q1898&gt;0,RANK(Q1898,(N1898:P1898,Q1898:AE1898)),0)</f>
        <v>4</v>
      </c>
      <c r="AH1898" s="7">
        <f>IF(R1898&gt;0,RANK(R1898,(N1898:P1898,Q1898:AE1898)),0)</f>
        <v>3</v>
      </c>
      <c r="AI1898" s="7">
        <f>IF(T1898&gt;0,RANK(T1898,(N1898:P1898,Q1898:AE1898)),0)</f>
        <v>0</v>
      </c>
      <c r="AJ1898" s="7">
        <f>IF(S1898&gt;0,RANK(S1898,(N1898:P1898,Q1898:AE1898)),0)</f>
        <v>0</v>
      </c>
      <c r="AK1898" s="2">
        <f t="shared" si="751"/>
        <v>2.90838584585555E-3</v>
      </c>
      <c r="AL1898" s="2">
        <f t="shared" si="752"/>
        <v>1.5632573921473582E-2</v>
      </c>
      <c r="AM1898" s="2">
        <f t="shared" si="753"/>
        <v>0</v>
      </c>
      <c r="AN1898" s="2">
        <f t="shared" si="754"/>
        <v>0</v>
      </c>
      <c r="AP1898" t="s">
        <v>425</v>
      </c>
      <c r="AQ1898" t="s">
        <v>1200</v>
      </c>
      <c r="AR1898">
        <v>28</v>
      </c>
      <c r="AT1898" s="104">
        <v>48</v>
      </c>
      <c r="AU1898" s="102">
        <v>13</v>
      </c>
      <c r="AV1898" s="108">
        <f t="shared" si="755"/>
        <v>48013</v>
      </c>
      <c r="AX1898" s="7" t="s">
        <v>538</v>
      </c>
    </row>
    <row r="1899" spans="1:73" hidden="1" outlineLevel="1">
      <c r="A1899" t="s">
        <v>67</v>
      </c>
      <c r="B1899" t="s">
        <v>1200</v>
      </c>
      <c r="C1899" s="1">
        <f t="shared" si="745"/>
        <v>6976</v>
      </c>
      <c r="D1899" s="7">
        <f>RANK(N1899,(N1899:P1899,Q1899:AE1899))</f>
        <v>2</v>
      </c>
      <c r="E1899" s="7">
        <f>RANK(O1899,(N1899:P1899,Q1899:AE1899))</f>
        <v>1</v>
      </c>
      <c r="F1899" s="7">
        <f>IF(P1899&gt;0,RANK(P1899,(N1899:P1899,Q1899:AE1899)),0)</f>
        <v>0</v>
      </c>
      <c r="G1899" s="1">
        <f t="shared" si="746"/>
        <v>3703</v>
      </c>
      <c r="H1899" s="2">
        <f t="shared" si="743"/>
        <v>0.53081995412844041</v>
      </c>
      <c r="I1899" s="2"/>
      <c r="J1899" s="2">
        <f t="shared" si="747"/>
        <v>0.22677752293577982</v>
      </c>
      <c r="K1899" s="2">
        <f t="shared" si="748"/>
        <v>0.7575974770642202</v>
      </c>
      <c r="L1899" s="2">
        <f t="shared" si="749"/>
        <v>0</v>
      </c>
      <c r="M1899" s="2">
        <f t="shared" si="750"/>
        <v>1.5625E-2</v>
      </c>
      <c r="N1899" s="1">
        <v>1582</v>
      </c>
      <c r="O1899" s="1">
        <v>5285</v>
      </c>
      <c r="Q1899" s="1">
        <v>22</v>
      </c>
      <c r="R1899" s="1">
        <v>76</v>
      </c>
      <c r="AA1899" s="1">
        <v>11</v>
      </c>
      <c r="AG1899" s="7">
        <f>IF(Q1899&gt;0,RANK(Q1899,(N1899:P1899,Q1899:AE1899)),0)</f>
        <v>4</v>
      </c>
      <c r="AH1899" s="7">
        <f>IF(R1899&gt;0,RANK(R1899,(N1899:P1899,Q1899:AE1899)),0)</f>
        <v>3</v>
      </c>
      <c r="AI1899" s="7">
        <f>IF(T1899&gt;0,RANK(T1899,(N1899:P1899,Q1899:AE1899)),0)</f>
        <v>0</v>
      </c>
      <c r="AJ1899" s="7">
        <f>IF(S1899&gt;0,RANK(S1899,(N1899:P1899,Q1899:AE1899)),0)</f>
        <v>0</v>
      </c>
      <c r="AK1899" s="2">
        <f t="shared" si="751"/>
        <v>3.1536697247706424E-3</v>
      </c>
      <c r="AL1899" s="2">
        <f t="shared" si="752"/>
        <v>1.0894495412844037E-2</v>
      </c>
      <c r="AM1899" s="2">
        <f t="shared" si="753"/>
        <v>0</v>
      </c>
      <c r="AN1899" s="2">
        <f t="shared" si="754"/>
        <v>0</v>
      </c>
      <c r="AP1899" t="s">
        <v>67</v>
      </c>
      <c r="AQ1899" t="s">
        <v>1200</v>
      </c>
      <c r="AT1899" s="104">
        <v>48</v>
      </c>
      <c r="AU1899" s="102">
        <v>15</v>
      </c>
      <c r="AV1899" s="108">
        <f t="shared" si="755"/>
        <v>48015</v>
      </c>
      <c r="AX1899" s="7" t="s">
        <v>538</v>
      </c>
    </row>
    <row r="1900" spans="1:73" hidden="1" outlineLevel="1">
      <c r="A1900" t="s">
        <v>2058</v>
      </c>
      <c r="B1900" t="s">
        <v>1200</v>
      </c>
      <c r="C1900" s="1">
        <f t="shared" si="745"/>
        <v>1568</v>
      </c>
      <c r="D1900" s="7">
        <f>RANK(N1900,(N1900:P1900,Q1900:AE1900))</f>
        <v>2</v>
      </c>
      <c r="E1900" s="7">
        <f>RANK(O1900,(N1900:P1900,Q1900:AE1900))</f>
        <v>1</v>
      </c>
      <c r="F1900" s="7">
        <f>IF(P1900&gt;0,RANK(P1900,(N1900:P1900,Q1900:AE1900)),0)</f>
        <v>0</v>
      </c>
      <c r="G1900" s="1">
        <f t="shared" si="746"/>
        <v>674</v>
      </c>
      <c r="H1900" s="2">
        <f t="shared" si="743"/>
        <v>0.42984693877551022</v>
      </c>
      <c r="I1900" s="2"/>
      <c r="J1900" s="2">
        <f t="shared" si="747"/>
        <v>0.27869897959183676</v>
      </c>
      <c r="K1900" s="2">
        <f t="shared" si="748"/>
        <v>0.70854591836734693</v>
      </c>
      <c r="L1900" s="2">
        <f t="shared" si="749"/>
        <v>0</v>
      </c>
      <c r="M1900" s="2">
        <f t="shared" si="750"/>
        <v>1.2755102040816313E-2</v>
      </c>
      <c r="N1900" s="1">
        <v>437</v>
      </c>
      <c r="O1900" s="1">
        <v>1111</v>
      </c>
      <c r="Q1900" s="1">
        <v>2</v>
      </c>
      <c r="R1900" s="1">
        <v>18</v>
      </c>
      <c r="AA1900" s="1">
        <v>0</v>
      </c>
      <c r="AG1900" s="7">
        <f>IF(Q1900&gt;0,RANK(Q1900,(N1900:P1900,Q1900:AE1900)),0)</f>
        <v>4</v>
      </c>
      <c r="AH1900" s="7">
        <f>IF(R1900&gt;0,RANK(R1900,(N1900:P1900,Q1900:AE1900)),0)</f>
        <v>3</v>
      </c>
      <c r="AI1900" s="7">
        <f>IF(T1900&gt;0,RANK(T1900,(N1900:P1900,Q1900:AE1900)),0)</f>
        <v>0</v>
      </c>
      <c r="AJ1900" s="7">
        <f>IF(S1900&gt;0,RANK(S1900,(N1900:P1900,Q1900:AE1900)),0)</f>
        <v>0</v>
      </c>
      <c r="AK1900" s="2">
        <f t="shared" si="751"/>
        <v>1.2755102040816326E-3</v>
      </c>
      <c r="AL1900" s="2">
        <f t="shared" si="752"/>
        <v>1.1479591836734694E-2</v>
      </c>
      <c r="AM1900" s="2">
        <f t="shared" si="753"/>
        <v>0</v>
      </c>
      <c r="AN1900" s="2">
        <f t="shared" si="754"/>
        <v>0</v>
      </c>
      <c r="AP1900" t="s">
        <v>2058</v>
      </c>
      <c r="AQ1900" t="s">
        <v>1200</v>
      </c>
      <c r="AR1900">
        <v>19</v>
      </c>
      <c r="AT1900" s="104">
        <v>48</v>
      </c>
      <c r="AU1900" s="102">
        <v>17</v>
      </c>
      <c r="AV1900" s="108">
        <f t="shared" si="755"/>
        <v>48017</v>
      </c>
      <c r="AX1900" s="7" t="s">
        <v>538</v>
      </c>
    </row>
    <row r="1901" spans="1:73" hidden="1" outlineLevel="1">
      <c r="A1901" t="s">
        <v>2059</v>
      </c>
      <c r="B1901" t="s">
        <v>1200</v>
      </c>
      <c r="C1901" s="1">
        <f t="shared" si="745"/>
        <v>5596</v>
      </c>
      <c r="D1901" s="7">
        <f>RANK(N1901,(N1901:P1901,Q1901:AE1901))</f>
        <v>2</v>
      </c>
      <c r="E1901" s="7">
        <f>RANK(O1901,(N1901:P1901,Q1901:AE1901))</f>
        <v>1</v>
      </c>
      <c r="F1901" s="7">
        <f>IF(P1901&gt;0,RANK(P1901,(N1901:P1901,Q1901:AE1901)),0)</f>
        <v>0</v>
      </c>
      <c r="G1901" s="1">
        <f t="shared" si="746"/>
        <v>3310</v>
      </c>
      <c r="H1901" s="2">
        <f t="shared" si="743"/>
        <v>0.59149392423159397</v>
      </c>
      <c r="I1901" s="2"/>
      <c r="J1901" s="2">
        <f t="shared" si="747"/>
        <v>0.18817012151536813</v>
      </c>
      <c r="K1901" s="2">
        <f t="shared" si="748"/>
        <v>0.77966404574696213</v>
      </c>
      <c r="L1901" s="2">
        <f t="shared" si="749"/>
        <v>0</v>
      </c>
      <c r="M1901" s="2">
        <f t="shared" si="750"/>
        <v>3.2165832737669708E-2</v>
      </c>
      <c r="N1901" s="1">
        <v>1053</v>
      </c>
      <c r="O1901" s="1">
        <v>4363</v>
      </c>
      <c r="Q1901" s="1">
        <v>35</v>
      </c>
      <c r="R1901" s="1">
        <v>134</v>
      </c>
      <c r="AA1901" s="1">
        <v>11</v>
      </c>
      <c r="AG1901" s="7">
        <f>IF(Q1901&gt;0,RANK(Q1901,(N1901:P1901,Q1901:AE1901)),0)</f>
        <v>4</v>
      </c>
      <c r="AH1901" s="7">
        <f>IF(R1901&gt;0,RANK(R1901,(N1901:P1901,Q1901:AE1901)),0)</f>
        <v>3</v>
      </c>
      <c r="AI1901" s="7">
        <f>IF(T1901&gt;0,RANK(T1901,(N1901:P1901,Q1901:AE1901)),0)</f>
        <v>0</v>
      </c>
      <c r="AJ1901" s="7">
        <f>IF(S1901&gt;0,RANK(S1901,(N1901:P1901,Q1901:AE1901)),0)</f>
        <v>0</v>
      </c>
      <c r="AK1901" s="2">
        <f t="shared" si="751"/>
        <v>6.2544674767691204E-3</v>
      </c>
      <c r="AL1901" s="2">
        <f t="shared" si="752"/>
        <v>2.3945675482487491E-2</v>
      </c>
      <c r="AM1901" s="2">
        <f t="shared" si="753"/>
        <v>0</v>
      </c>
      <c r="AN1901" s="2">
        <f t="shared" si="754"/>
        <v>0</v>
      </c>
      <c r="AP1901" t="s">
        <v>2059</v>
      </c>
      <c r="AQ1901" t="s">
        <v>1200</v>
      </c>
      <c r="AR1901">
        <v>21</v>
      </c>
      <c r="AT1901" s="104">
        <v>48</v>
      </c>
      <c r="AU1901" s="102">
        <v>19</v>
      </c>
      <c r="AV1901" s="108">
        <f t="shared" si="755"/>
        <v>48019</v>
      </c>
      <c r="AX1901" s="7" t="s">
        <v>538</v>
      </c>
    </row>
    <row r="1902" spans="1:73" hidden="1" outlineLevel="1">
      <c r="A1902" t="s">
        <v>2060</v>
      </c>
      <c r="B1902" t="s">
        <v>1200</v>
      </c>
      <c r="C1902" s="1">
        <f t="shared" si="745"/>
        <v>15086</v>
      </c>
      <c r="D1902" s="7">
        <f>RANK(N1902,(N1902:P1902,Q1902:AE1902))</f>
        <v>2</v>
      </c>
      <c r="E1902" s="7">
        <f>RANK(O1902,(N1902:P1902,Q1902:AE1902))</f>
        <v>1</v>
      </c>
      <c r="F1902" s="7">
        <f>IF(P1902&gt;0,RANK(P1902,(N1902:P1902,Q1902:AE1902)),0)</f>
        <v>0</v>
      </c>
      <c r="G1902" s="1">
        <f t="shared" si="746"/>
        <v>3540</v>
      </c>
      <c r="H1902" s="2">
        <f t="shared" si="743"/>
        <v>0.23465464669229749</v>
      </c>
      <c r="I1902" s="2"/>
      <c r="J1902" s="2">
        <f t="shared" si="747"/>
        <v>0.35741747315391753</v>
      </c>
      <c r="K1902" s="2">
        <f t="shared" si="748"/>
        <v>0.59207211984621499</v>
      </c>
      <c r="L1902" s="2">
        <f t="shared" si="749"/>
        <v>0</v>
      </c>
      <c r="M1902" s="2">
        <f t="shared" si="750"/>
        <v>5.051040699986753E-2</v>
      </c>
      <c r="N1902" s="1">
        <v>5392</v>
      </c>
      <c r="O1902" s="1">
        <v>8932</v>
      </c>
      <c r="Q1902" s="1">
        <v>290</v>
      </c>
      <c r="R1902" s="1">
        <v>424</v>
      </c>
      <c r="AA1902" s="1">
        <v>48</v>
      </c>
      <c r="AG1902" s="7">
        <f>IF(Q1902&gt;0,RANK(Q1902,(N1902:P1902,Q1902:AE1902)),0)</f>
        <v>4</v>
      </c>
      <c r="AH1902" s="7">
        <f>IF(R1902&gt;0,RANK(R1902,(N1902:P1902,Q1902:AE1902)),0)</f>
        <v>3</v>
      </c>
      <c r="AI1902" s="7">
        <f>IF(T1902&gt;0,RANK(T1902,(N1902:P1902,Q1902:AE1902)),0)</f>
        <v>0</v>
      </c>
      <c r="AJ1902" s="7">
        <f>IF(S1902&gt;0,RANK(S1902,(N1902:P1902,Q1902:AE1902)),0)</f>
        <v>0</v>
      </c>
      <c r="AK1902" s="2">
        <f t="shared" si="751"/>
        <v>1.9223120774227762E-2</v>
      </c>
      <c r="AL1902" s="2">
        <f t="shared" si="752"/>
        <v>2.8105528304388176E-2</v>
      </c>
      <c r="AM1902" s="2">
        <f t="shared" si="753"/>
        <v>0</v>
      </c>
      <c r="AN1902" s="2">
        <f t="shared" si="754"/>
        <v>0</v>
      </c>
      <c r="AP1902" t="s">
        <v>2060</v>
      </c>
      <c r="AQ1902" t="s">
        <v>1200</v>
      </c>
      <c r="AR1902">
        <v>14</v>
      </c>
      <c r="AT1902" s="104">
        <v>48</v>
      </c>
      <c r="AU1902" s="102">
        <v>21</v>
      </c>
      <c r="AV1902" s="108">
        <f t="shared" si="755"/>
        <v>48021</v>
      </c>
      <c r="AX1902" s="7" t="s">
        <v>538</v>
      </c>
    </row>
    <row r="1903" spans="1:73" hidden="1" outlineLevel="1">
      <c r="A1903" t="s">
        <v>2061</v>
      </c>
      <c r="B1903" t="s">
        <v>1200</v>
      </c>
      <c r="C1903" s="1">
        <f t="shared" si="745"/>
        <v>1189</v>
      </c>
      <c r="D1903" s="7">
        <f>RANK(N1903,(N1903:P1903,Q1903:AE1903))</f>
        <v>2</v>
      </c>
      <c r="E1903" s="7">
        <f>RANK(O1903,(N1903:P1903,Q1903:AE1903))</f>
        <v>1</v>
      </c>
      <c r="F1903" s="7">
        <f>IF(P1903&gt;0,RANK(P1903,(N1903:P1903,Q1903:AE1903)),0)</f>
        <v>0</v>
      </c>
      <c r="G1903" s="1">
        <f t="shared" si="746"/>
        <v>449</v>
      </c>
      <c r="H1903" s="2">
        <f t="shared" si="743"/>
        <v>0.37762825904121111</v>
      </c>
      <c r="I1903" s="2"/>
      <c r="J1903" s="2">
        <f t="shared" si="747"/>
        <v>0.3027754415475189</v>
      </c>
      <c r="K1903" s="2">
        <f t="shared" si="748"/>
        <v>0.68040370058873001</v>
      </c>
      <c r="L1903" s="2">
        <f t="shared" si="749"/>
        <v>0</v>
      </c>
      <c r="M1903" s="2">
        <f t="shared" si="750"/>
        <v>1.6820857863751093E-2</v>
      </c>
      <c r="N1903" s="1">
        <v>360</v>
      </c>
      <c r="O1903" s="1">
        <v>809</v>
      </c>
      <c r="Q1903" s="1">
        <v>1</v>
      </c>
      <c r="R1903" s="1">
        <v>19</v>
      </c>
      <c r="AA1903" s="1">
        <v>0</v>
      </c>
      <c r="AG1903" s="7">
        <f>IF(Q1903&gt;0,RANK(Q1903,(N1903:P1903,Q1903:AE1903)),0)</f>
        <v>4</v>
      </c>
      <c r="AH1903" s="7">
        <f>IF(R1903&gt;0,RANK(R1903,(N1903:P1903,Q1903:AE1903)),0)</f>
        <v>3</v>
      </c>
      <c r="AI1903" s="7">
        <f>IF(T1903&gt;0,RANK(T1903,(N1903:P1903,Q1903:AE1903)),0)</f>
        <v>0</v>
      </c>
      <c r="AJ1903" s="7">
        <f>IF(S1903&gt;0,RANK(S1903,(N1903:P1903,Q1903:AE1903)),0)</f>
        <v>0</v>
      </c>
      <c r="AK1903" s="2">
        <f t="shared" si="751"/>
        <v>8.4104289318755253E-4</v>
      </c>
      <c r="AL1903" s="2">
        <f t="shared" si="752"/>
        <v>1.59798149705635E-2</v>
      </c>
      <c r="AM1903" s="2">
        <f t="shared" si="753"/>
        <v>0</v>
      </c>
      <c r="AN1903" s="2">
        <f t="shared" si="754"/>
        <v>0</v>
      </c>
      <c r="AP1903" t="s">
        <v>2061</v>
      </c>
      <c r="AQ1903" t="s">
        <v>1200</v>
      </c>
      <c r="AR1903">
        <v>13</v>
      </c>
      <c r="AT1903" s="104">
        <v>48</v>
      </c>
      <c r="AU1903" s="102">
        <v>23</v>
      </c>
      <c r="AV1903" s="108">
        <f t="shared" si="755"/>
        <v>48023</v>
      </c>
      <c r="AX1903" s="7" t="s">
        <v>538</v>
      </c>
    </row>
    <row r="1904" spans="1:73" hidden="1" outlineLevel="1">
      <c r="A1904" t="s">
        <v>903</v>
      </c>
      <c r="B1904" t="s">
        <v>1200</v>
      </c>
      <c r="C1904" s="1">
        <f t="shared" si="745"/>
        <v>7514</v>
      </c>
      <c r="D1904" s="7">
        <f>RANK(N1904,(N1904:P1904,Q1904:AE1904))</f>
        <v>1</v>
      </c>
      <c r="E1904" s="7">
        <f>RANK(O1904,(N1904:P1904,Q1904:AE1904))</f>
        <v>2</v>
      </c>
      <c r="F1904" s="7">
        <f>IF(P1904&gt;0,RANK(P1904,(N1904:P1904,Q1904:AE1904)),0)</f>
        <v>0</v>
      </c>
      <c r="G1904" s="1">
        <f t="shared" si="746"/>
        <v>1165</v>
      </c>
      <c r="H1904" s="2">
        <f t="shared" si="743"/>
        <v>0.15504391801969655</v>
      </c>
      <c r="I1904" s="2"/>
      <c r="J1904" s="2">
        <f t="shared" si="747"/>
        <v>0.56853872770827785</v>
      </c>
      <c r="K1904" s="2">
        <f t="shared" si="748"/>
        <v>0.41349480968858132</v>
      </c>
      <c r="L1904" s="2">
        <f t="shared" si="749"/>
        <v>0</v>
      </c>
      <c r="M1904" s="2">
        <f t="shared" si="750"/>
        <v>1.7966462603140831E-2</v>
      </c>
      <c r="N1904" s="1">
        <v>4272</v>
      </c>
      <c r="O1904" s="1">
        <v>3107</v>
      </c>
      <c r="Q1904" s="1">
        <v>20</v>
      </c>
      <c r="R1904" s="1">
        <v>108</v>
      </c>
      <c r="AA1904" s="1">
        <v>7</v>
      </c>
      <c r="AG1904" s="7">
        <f>IF(Q1904&gt;0,RANK(Q1904,(N1904:P1904,Q1904:AE1904)),0)</f>
        <v>4</v>
      </c>
      <c r="AH1904" s="7">
        <f>IF(R1904&gt;0,RANK(R1904,(N1904:P1904,Q1904:AE1904)),0)</f>
        <v>3</v>
      </c>
      <c r="AI1904" s="7">
        <f>IF(T1904&gt;0,RANK(T1904,(N1904:P1904,Q1904:AE1904)),0)</f>
        <v>0</v>
      </c>
      <c r="AJ1904" s="7">
        <f>IF(S1904&gt;0,RANK(S1904,(N1904:P1904,Q1904:AE1904)),0)</f>
        <v>0</v>
      </c>
      <c r="AK1904" s="2">
        <f t="shared" si="751"/>
        <v>2.6616981634282671E-3</v>
      </c>
      <c r="AL1904" s="2">
        <f t="shared" si="752"/>
        <v>1.4373170082512644E-2</v>
      </c>
      <c r="AM1904" s="2">
        <f t="shared" si="753"/>
        <v>0</v>
      </c>
      <c r="AN1904" s="2">
        <f t="shared" si="754"/>
        <v>0</v>
      </c>
      <c r="AP1904" t="s">
        <v>903</v>
      </c>
      <c r="AQ1904" t="s">
        <v>1200</v>
      </c>
      <c r="AR1904">
        <v>15</v>
      </c>
      <c r="AT1904" s="104">
        <v>48</v>
      </c>
      <c r="AU1904" s="102">
        <v>25</v>
      </c>
      <c r="AV1904" s="108">
        <f t="shared" si="755"/>
        <v>48025</v>
      </c>
      <c r="AX1904" s="7" t="s">
        <v>538</v>
      </c>
    </row>
    <row r="1905" spans="1:50" hidden="1" outlineLevel="1">
      <c r="A1905" t="s">
        <v>1164</v>
      </c>
      <c r="B1905" t="s">
        <v>1200</v>
      </c>
      <c r="C1905" s="1">
        <f t="shared" si="745"/>
        <v>43593</v>
      </c>
      <c r="D1905" s="7">
        <f>RANK(N1905,(N1905:P1905,Q1905:AE1905))</f>
        <v>2</v>
      </c>
      <c r="E1905" s="7">
        <f>RANK(O1905,(N1905:P1905,Q1905:AE1905))</f>
        <v>1</v>
      </c>
      <c r="F1905" s="7">
        <f>IF(P1905&gt;0,RANK(P1905,(N1905:P1905,Q1905:AE1905)),0)</f>
        <v>0</v>
      </c>
      <c r="G1905" s="1">
        <f t="shared" si="746"/>
        <v>12144</v>
      </c>
      <c r="H1905" s="2">
        <f t="shared" si="743"/>
        <v>0.27857683573050718</v>
      </c>
      <c r="I1905" s="2"/>
      <c r="J1905" s="2">
        <f t="shared" si="747"/>
        <v>0.35113435643337232</v>
      </c>
      <c r="K1905" s="2">
        <f t="shared" si="748"/>
        <v>0.6297111921638795</v>
      </c>
      <c r="L1905" s="2">
        <f t="shared" si="749"/>
        <v>0</v>
      </c>
      <c r="M1905" s="2">
        <f t="shared" si="750"/>
        <v>1.9154451402748185E-2</v>
      </c>
      <c r="N1905" s="1">
        <v>15307</v>
      </c>
      <c r="O1905" s="1">
        <v>27451</v>
      </c>
      <c r="Q1905" s="1">
        <v>145</v>
      </c>
      <c r="R1905" s="1">
        <v>672</v>
      </c>
      <c r="AA1905" s="1">
        <v>18</v>
      </c>
      <c r="AG1905" s="7">
        <f>IF(Q1905&gt;0,RANK(Q1905,(N1905:P1905,Q1905:AE1905)),0)</f>
        <v>4</v>
      </c>
      <c r="AH1905" s="7">
        <f>IF(R1905&gt;0,RANK(R1905,(N1905:P1905,Q1905:AE1905)),0)</f>
        <v>3</v>
      </c>
      <c r="AI1905" s="7">
        <f>IF(T1905&gt;0,RANK(T1905,(N1905:P1905,Q1905:AE1905)),0)</f>
        <v>0</v>
      </c>
      <c r="AJ1905" s="7">
        <f>IF(S1905&gt;0,RANK(S1905,(N1905:P1905,Q1905:AE1905)),0)</f>
        <v>0</v>
      </c>
      <c r="AK1905" s="2">
        <f t="shared" si="751"/>
        <v>3.3262220998784208E-3</v>
      </c>
      <c r="AL1905" s="2">
        <f t="shared" si="752"/>
        <v>1.5415318973229647E-2</v>
      </c>
      <c r="AM1905" s="2">
        <f t="shared" si="753"/>
        <v>0</v>
      </c>
      <c r="AN1905" s="2">
        <f t="shared" si="754"/>
        <v>0</v>
      </c>
      <c r="AP1905" t="s">
        <v>1164</v>
      </c>
      <c r="AQ1905" t="s">
        <v>1200</v>
      </c>
      <c r="AR1905">
        <v>11</v>
      </c>
      <c r="AT1905" s="104">
        <v>48</v>
      </c>
      <c r="AU1905" s="102">
        <v>27</v>
      </c>
      <c r="AV1905" s="108">
        <f t="shared" si="755"/>
        <v>48027</v>
      </c>
      <c r="AX1905" s="7" t="s">
        <v>538</v>
      </c>
    </row>
    <row r="1906" spans="1:50" hidden="1" outlineLevel="1">
      <c r="A1906" t="s">
        <v>642</v>
      </c>
      <c r="B1906" t="s">
        <v>1200</v>
      </c>
      <c r="C1906" s="1">
        <f t="shared" si="745"/>
        <v>273604</v>
      </c>
      <c r="D1906" s="7">
        <f>RANK(N1906,(N1906:P1906,Q1906:AE1906))</f>
        <v>2</v>
      </c>
      <c r="E1906" s="7">
        <f>RANK(O1906,(N1906:P1906,Q1906:AE1906))</f>
        <v>1</v>
      </c>
      <c r="F1906" s="7">
        <f>IF(P1906&gt;0,RANK(P1906,(N1906:P1906,Q1906:AE1906)),0)</f>
        <v>0</v>
      </c>
      <c r="G1906" s="1">
        <f t="shared" si="746"/>
        <v>16703</v>
      </c>
      <c r="H1906" s="2">
        <f t="shared" si="743"/>
        <v>6.1048084092337834E-2</v>
      </c>
      <c r="I1906" s="2"/>
      <c r="J1906" s="2">
        <f t="shared" si="747"/>
        <v>0.45845089984064563</v>
      </c>
      <c r="K1906" s="2">
        <f t="shared" si="748"/>
        <v>0.51949898393298344</v>
      </c>
      <c r="L1906" s="2">
        <f t="shared" si="749"/>
        <v>0</v>
      </c>
      <c r="M1906" s="2">
        <f t="shared" si="750"/>
        <v>2.2050116226370986E-2</v>
      </c>
      <c r="N1906" s="1">
        <v>125434</v>
      </c>
      <c r="O1906" s="1">
        <v>142137</v>
      </c>
      <c r="Q1906" s="1">
        <v>2182</v>
      </c>
      <c r="R1906" s="1">
        <v>3771</v>
      </c>
      <c r="AA1906" s="1">
        <v>80</v>
      </c>
      <c r="AG1906" s="7">
        <f>IF(Q1906&gt;0,RANK(Q1906,(N1906:P1906,Q1906:AE1906)),0)</f>
        <v>4</v>
      </c>
      <c r="AH1906" s="7">
        <f>IF(R1906&gt;0,RANK(R1906,(N1906:P1906,Q1906:AE1906)),0)</f>
        <v>3</v>
      </c>
      <c r="AI1906" s="7">
        <f>IF(T1906&gt;0,RANK(T1906,(N1906:P1906,Q1906:AE1906)),0)</f>
        <v>0</v>
      </c>
      <c r="AJ1906" s="7">
        <f>IF(S1906&gt;0,RANK(S1906,(N1906:P1906,Q1906:AE1906)),0)</f>
        <v>0</v>
      </c>
      <c r="AK1906" s="2">
        <f t="shared" si="751"/>
        <v>7.9750296048303384E-3</v>
      </c>
      <c r="AL1906" s="2">
        <f t="shared" si="752"/>
        <v>1.3782693235479013E-2</v>
      </c>
      <c r="AM1906" s="2">
        <f t="shared" si="753"/>
        <v>0</v>
      </c>
      <c r="AN1906" s="2">
        <f t="shared" si="754"/>
        <v>0</v>
      </c>
      <c r="AP1906" t="s">
        <v>642</v>
      </c>
      <c r="AQ1906" t="s">
        <v>1200</v>
      </c>
      <c r="AT1906" s="104">
        <v>48</v>
      </c>
      <c r="AU1906" s="102">
        <v>29</v>
      </c>
      <c r="AV1906" s="108">
        <f t="shared" si="755"/>
        <v>48029</v>
      </c>
      <c r="AX1906" s="7" t="s">
        <v>538</v>
      </c>
    </row>
    <row r="1907" spans="1:50" hidden="1" outlineLevel="1">
      <c r="A1907" t="s">
        <v>1910</v>
      </c>
      <c r="B1907" t="s">
        <v>1200</v>
      </c>
      <c r="C1907" s="1">
        <f t="shared" si="745"/>
        <v>3051</v>
      </c>
      <c r="D1907" s="7">
        <f>RANK(N1907,(N1907:P1907,Q1907:AE1907))</f>
        <v>2</v>
      </c>
      <c r="E1907" s="7">
        <f>RANK(O1907,(N1907:P1907,Q1907:AE1907))</f>
        <v>1</v>
      </c>
      <c r="F1907" s="7">
        <f>IF(P1907&gt;0,RANK(P1907,(N1907:P1907,Q1907:AE1907)),0)</f>
        <v>0</v>
      </c>
      <c r="G1907" s="1">
        <f t="shared" si="746"/>
        <v>1596</v>
      </c>
      <c r="H1907" s="2">
        <f t="shared" si="743"/>
        <v>0.52310717797443462</v>
      </c>
      <c r="I1907" s="2"/>
      <c r="J1907" s="2">
        <f t="shared" si="747"/>
        <v>0.22222222222222221</v>
      </c>
      <c r="K1907" s="2">
        <f t="shared" si="748"/>
        <v>0.74532940019665683</v>
      </c>
      <c r="L1907" s="2">
        <f t="shared" si="749"/>
        <v>0</v>
      </c>
      <c r="M1907" s="2">
        <f t="shared" si="750"/>
        <v>3.2448377581120957E-2</v>
      </c>
      <c r="N1907" s="1">
        <v>678</v>
      </c>
      <c r="O1907" s="1">
        <v>2274</v>
      </c>
      <c r="Q1907" s="1">
        <v>42</v>
      </c>
      <c r="R1907" s="1">
        <v>54</v>
      </c>
      <c r="AA1907" s="1">
        <v>3</v>
      </c>
      <c r="AG1907" s="7">
        <f>IF(Q1907&gt;0,RANK(Q1907,(N1907:P1907,Q1907:AE1907)),0)</f>
        <v>4</v>
      </c>
      <c r="AH1907" s="7">
        <f>IF(R1907&gt;0,RANK(R1907,(N1907:P1907,Q1907:AE1907)),0)</f>
        <v>3</v>
      </c>
      <c r="AI1907" s="7">
        <f>IF(T1907&gt;0,RANK(T1907,(N1907:P1907,Q1907:AE1907)),0)</f>
        <v>0</v>
      </c>
      <c r="AJ1907" s="7">
        <f>IF(S1907&gt;0,RANK(S1907,(N1907:P1907,Q1907:AE1907)),0)</f>
        <v>0</v>
      </c>
      <c r="AK1907" s="2">
        <f t="shared" si="751"/>
        <v>1.376597836774828E-2</v>
      </c>
      <c r="AL1907" s="2">
        <f t="shared" si="752"/>
        <v>1.7699115044247787E-2</v>
      </c>
      <c r="AM1907" s="2">
        <f t="shared" si="753"/>
        <v>0</v>
      </c>
      <c r="AN1907" s="2">
        <f t="shared" si="754"/>
        <v>0</v>
      </c>
      <c r="AP1907" t="s">
        <v>1910</v>
      </c>
      <c r="AQ1907" t="s">
        <v>1200</v>
      </c>
      <c r="AR1907">
        <v>14</v>
      </c>
      <c r="AT1907" s="104">
        <v>48</v>
      </c>
      <c r="AU1907" s="102">
        <v>31</v>
      </c>
      <c r="AV1907" s="108">
        <f t="shared" si="755"/>
        <v>48031</v>
      </c>
      <c r="AX1907" s="7" t="s">
        <v>538</v>
      </c>
    </row>
    <row r="1908" spans="1:50" hidden="1" outlineLevel="1">
      <c r="A1908" t="s">
        <v>1911</v>
      </c>
      <c r="B1908" t="s">
        <v>1200</v>
      </c>
      <c r="C1908" s="1">
        <f t="shared" si="745"/>
        <v>275</v>
      </c>
      <c r="D1908" s="7">
        <f>RANK(N1908,(N1908:P1908,Q1908:AE1908))</f>
        <v>2</v>
      </c>
      <c r="E1908" s="7">
        <f>RANK(O1908,(N1908:P1908,Q1908:AE1908))</f>
        <v>1</v>
      </c>
      <c r="F1908" s="7">
        <f>IF(P1908&gt;0,RANK(P1908,(N1908:P1908,Q1908:AE1908)),0)</f>
        <v>0</v>
      </c>
      <c r="G1908" s="1">
        <f t="shared" si="746"/>
        <v>191</v>
      </c>
      <c r="H1908" s="2">
        <f t="shared" si="743"/>
        <v>0.69454545454545458</v>
      </c>
      <c r="I1908" s="2"/>
      <c r="J1908" s="2">
        <f t="shared" si="747"/>
        <v>0.13454545454545455</v>
      </c>
      <c r="K1908" s="2">
        <f t="shared" si="748"/>
        <v>0.8290909090909091</v>
      </c>
      <c r="L1908" s="2">
        <f t="shared" si="749"/>
        <v>0</v>
      </c>
      <c r="M1908" s="2">
        <f t="shared" si="750"/>
        <v>3.6363636363636376E-2</v>
      </c>
      <c r="N1908" s="1">
        <v>37</v>
      </c>
      <c r="O1908" s="1">
        <v>228</v>
      </c>
      <c r="Q1908" s="1">
        <v>2</v>
      </c>
      <c r="R1908" s="1">
        <v>5</v>
      </c>
      <c r="AA1908" s="1">
        <v>3</v>
      </c>
      <c r="AG1908" s="7">
        <f>IF(Q1908&gt;0,RANK(Q1908,(N1908:P1908,Q1908:AE1908)),0)</f>
        <v>5</v>
      </c>
      <c r="AH1908" s="7">
        <f>IF(R1908&gt;0,RANK(R1908,(N1908:P1908,Q1908:AE1908)),0)</f>
        <v>3</v>
      </c>
      <c r="AI1908" s="7">
        <f>IF(T1908&gt;0,RANK(T1908,(N1908:P1908,Q1908:AE1908)),0)</f>
        <v>0</v>
      </c>
      <c r="AJ1908" s="7">
        <f>IF(S1908&gt;0,RANK(S1908,(N1908:P1908,Q1908:AE1908)),0)</f>
        <v>0</v>
      </c>
      <c r="AK1908" s="2">
        <f t="shared" si="751"/>
        <v>7.2727272727272727E-3</v>
      </c>
      <c r="AL1908" s="2">
        <f t="shared" si="752"/>
        <v>1.8181818181818181E-2</v>
      </c>
      <c r="AM1908" s="2">
        <f t="shared" si="753"/>
        <v>0</v>
      </c>
      <c r="AN1908" s="2">
        <f t="shared" si="754"/>
        <v>0</v>
      </c>
      <c r="AP1908" t="s">
        <v>1911</v>
      </c>
      <c r="AQ1908" t="s">
        <v>1200</v>
      </c>
      <c r="AR1908">
        <v>17</v>
      </c>
      <c r="AT1908" s="104">
        <v>48</v>
      </c>
      <c r="AU1908" s="102">
        <v>33</v>
      </c>
      <c r="AV1908" s="108">
        <f t="shared" si="755"/>
        <v>48033</v>
      </c>
      <c r="AX1908" s="7" t="s">
        <v>538</v>
      </c>
    </row>
    <row r="1909" spans="1:50" hidden="1" outlineLevel="1">
      <c r="A1909" t="s">
        <v>1914</v>
      </c>
      <c r="B1909" t="s">
        <v>1200</v>
      </c>
      <c r="C1909" s="1">
        <f t="shared" si="745"/>
        <v>5447</v>
      </c>
      <c r="D1909" s="7">
        <f>RANK(N1909,(N1909:P1909,Q1909:AE1909))</f>
        <v>2</v>
      </c>
      <c r="E1909" s="7">
        <f>RANK(O1909,(N1909:P1909,Q1909:AE1909))</f>
        <v>1</v>
      </c>
      <c r="F1909" s="7">
        <f>IF(P1909&gt;0,RANK(P1909,(N1909:P1909,Q1909:AE1909)),0)</f>
        <v>0</v>
      </c>
      <c r="G1909" s="1">
        <f t="shared" si="746"/>
        <v>2350</v>
      </c>
      <c r="H1909" s="2">
        <f t="shared" si="743"/>
        <v>0.43143014503396365</v>
      </c>
      <c r="I1909" s="2"/>
      <c r="J1909" s="2">
        <f t="shared" si="747"/>
        <v>0.27354507068110889</v>
      </c>
      <c r="K1909" s="2">
        <f t="shared" si="748"/>
        <v>0.70497521571507249</v>
      </c>
      <c r="L1909" s="2">
        <f t="shared" si="749"/>
        <v>0</v>
      </c>
      <c r="M1909" s="2">
        <f t="shared" si="750"/>
        <v>2.1479713603818618E-2</v>
      </c>
      <c r="N1909" s="1">
        <v>1490</v>
      </c>
      <c r="O1909" s="1">
        <v>3840</v>
      </c>
      <c r="Q1909" s="1">
        <v>15</v>
      </c>
      <c r="R1909" s="1">
        <v>97</v>
      </c>
      <c r="AA1909" s="1">
        <v>5</v>
      </c>
      <c r="AG1909" s="7">
        <f>IF(Q1909&gt;0,RANK(Q1909,(N1909:P1909,Q1909:AE1909)),0)</f>
        <v>4</v>
      </c>
      <c r="AH1909" s="7">
        <f>IF(R1909&gt;0,RANK(R1909,(N1909:P1909,Q1909:AE1909)),0)</f>
        <v>3</v>
      </c>
      <c r="AI1909" s="7">
        <f>IF(T1909&gt;0,RANK(T1909,(N1909:P1909,Q1909:AE1909)),0)</f>
        <v>0</v>
      </c>
      <c r="AJ1909" s="7">
        <f>IF(S1909&gt;0,RANK(S1909,(N1909:P1909,Q1909:AE1909)),0)</f>
        <v>0</v>
      </c>
      <c r="AK1909" s="2">
        <f t="shared" si="751"/>
        <v>2.7538094363870019E-3</v>
      </c>
      <c r="AL1909" s="2">
        <f t="shared" si="752"/>
        <v>1.7807967688635948E-2</v>
      </c>
      <c r="AM1909" s="2">
        <f t="shared" si="753"/>
        <v>0</v>
      </c>
      <c r="AN1909" s="2">
        <f t="shared" si="754"/>
        <v>0</v>
      </c>
      <c r="AP1909" t="s">
        <v>1914</v>
      </c>
      <c r="AQ1909" t="s">
        <v>1200</v>
      </c>
      <c r="AR1909">
        <v>11</v>
      </c>
      <c r="AT1909" s="104">
        <v>48</v>
      </c>
      <c r="AU1909" s="102">
        <v>35</v>
      </c>
      <c r="AV1909" s="108">
        <f t="shared" si="755"/>
        <v>48035</v>
      </c>
      <c r="AX1909" s="7" t="s">
        <v>538</v>
      </c>
    </row>
    <row r="1910" spans="1:50" hidden="1" outlineLevel="1">
      <c r="A1910" t="s">
        <v>1041</v>
      </c>
      <c r="B1910" t="s">
        <v>1200</v>
      </c>
      <c r="C1910" s="1">
        <f t="shared" si="745"/>
        <v>20302</v>
      </c>
      <c r="D1910" s="7">
        <f>RANK(N1910,(N1910:P1910,Q1910:AE1910))</f>
        <v>2</v>
      </c>
      <c r="E1910" s="7">
        <f>RANK(O1910,(N1910:P1910,Q1910:AE1910))</f>
        <v>1</v>
      </c>
      <c r="F1910" s="7">
        <f>IF(P1910&gt;0,RANK(P1910,(N1910:P1910,Q1910:AE1910)),0)</f>
        <v>0</v>
      </c>
      <c r="G1910" s="1">
        <f t="shared" si="746"/>
        <v>1748</v>
      </c>
      <c r="H1910" s="2">
        <f t="shared" si="743"/>
        <v>8.6099891636291989E-2</v>
      </c>
      <c r="I1910" s="2"/>
      <c r="J1910" s="2">
        <f t="shared" si="747"/>
        <v>0.45182740616688011</v>
      </c>
      <c r="K1910" s="2">
        <f t="shared" si="748"/>
        <v>0.53792729780317206</v>
      </c>
      <c r="L1910" s="2">
        <f t="shared" si="749"/>
        <v>0</v>
      </c>
      <c r="M1910" s="2">
        <f t="shared" si="750"/>
        <v>1.0245296029947837E-2</v>
      </c>
      <c r="N1910" s="1">
        <v>9173</v>
      </c>
      <c r="O1910" s="1">
        <v>10921</v>
      </c>
      <c r="Q1910" s="1">
        <v>40</v>
      </c>
      <c r="R1910" s="1">
        <v>163</v>
      </c>
      <c r="AA1910" s="1">
        <v>5</v>
      </c>
      <c r="AG1910" s="7">
        <f>IF(Q1910&gt;0,RANK(Q1910,(N1910:P1910,Q1910:AE1910)),0)</f>
        <v>4</v>
      </c>
      <c r="AH1910" s="7">
        <f>IF(R1910&gt;0,RANK(R1910,(N1910:P1910,Q1910:AE1910)),0)</f>
        <v>3</v>
      </c>
      <c r="AI1910" s="7">
        <f>IF(T1910&gt;0,RANK(T1910,(N1910:P1910,Q1910:AE1910)),0)</f>
        <v>0</v>
      </c>
      <c r="AJ1910" s="7">
        <f>IF(S1910&gt;0,RANK(S1910,(N1910:P1910,Q1910:AE1910)),0)</f>
        <v>0</v>
      </c>
      <c r="AK1910" s="2">
        <f t="shared" si="751"/>
        <v>1.9702492365284209E-3</v>
      </c>
      <c r="AL1910" s="2">
        <f t="shared" si="752"/>
        <v>8.0287656388533142E-3</v>
      </c>
      <c r="AM1910" s="2">
        <f t="shared" si="753"/>
        <v>0</v>
      </c>
      <c r="AN1910" s="2">
        <f t="shared" si="754"/>
        <v>0</v>
      </c>
      <c r="AP1910" t="s">
        <v>1041</v>
      </c>
      <c r="AQ1910" t="s">
        <v>1200</v>
      </c>
      <c r="AR1910">
        <v>1</v>
      </c>
      <c r="AT1910" s="104">
        <v>48</v>
      </c>
      <c r="AU1910" s="102">
        <v>37</v>
      </c>
      <c r="AV1910" s="108">
        <f t="shared" si="755"/>
        <v>48037</v>
      </c>
      <c r="AX1910" s="7" t="s">
        <v>538</v>
      </c>
    </row>
    <row r="1911" spans="1:50" hidden="1" outlineLevel="1">
      <c r="A1911" t="s">
        <v>1771</v>
      </c>
      <c r="B1911" t="s">
        <v>1200</v>
      </c>
      <c r="C1911" s="1">
        <f t="shared" si="745"/>
        <v>53059</v>
      </c>
      <c r="D1911" s="7">
        <f>RANK(N1911,(N1911:P1911,Q1911:AE1911))</f>
        <v>2</v>
      </c>
      <c r="E1911" s="7">
        <f>RANK(O1911,(N1911:P1911,Q1911:AE1911))</f>
        <v>1</v>
      </c>
      <c r="F1911" s="7">
        <f>IF(P1911&gt;0,RANK(P1911,(N1911:P1911,Q1911:AE1911)),0)</f>
        <v>0</v>
      </c>
      <c r="G1911" s="1">
        <f t="shared" si="746"/>
        <v>17582</v>
      </c>
      <c r="H1911" s="2">
        <f t="shared" si="743"/>
        <v>0.33136696884600164</v>
      </c>
      <c r="I1911" s="2"/>
      <c r="J1911" s="2">
        <f t="shared" si="747"/>
        <v>0.32158540492659116</v>
      </c>
      <c r="K1911" s="2">
        <f t="shared" si="748"/>
        <v>0.65295237377259274</v>
      </c>
      <c r="L1911" s="2">
        <f t="shared" si="749"/>
        <v>0</v>
      </c>
      <c r="M1911" s="2">
        <f t="shared" si="750"/>
        <v>2.5462221300816101E-2</v>
      </c>
      <c r="N1911" s="1">
        <v>17063</v>
      </c>
      <c r="O1911" s="1">
        <v>34645</v>
      </c>
      <c r="Q1911" s="1">
        <v>298</v>
      </c>
      <c r="R1911" s="1">
        <v>1043</v>
      </c>
      <c r="AA1911" s="1">
        <v>10</v>
      </c>
      <c r="AG1911" s="7">
        <f>IF(Q1911&gt;0,RANK(Q1911,(N1911:P1911,Q1911:AE1911)),0)</f>
        <v>4</v>
      </c>
      <c r="AH1911" s="7">
        <f>IF(R1911&gt;0,RANK(R1911,(N1911:P1911,Q1911:AE1911)),0)</f>
        <v>3</v>
      </c>
      <c r="AI1911" s="7">
        <f>IF(T1911&gt;0,RANK(T1911,(N1911:P1911,Q1911:AE1911)),0)</f>
        <v>0</v>
      </c>
      <c r="AJ1911" s="7">
        <f>IF(S1911&gt;0,RANK(S1911,(N1911:P1911,Q1911:AE1911)),0)</f>
        <v>0</v>
      </c>
      <c r="AK1911" s="2">
        <f t="shared" si="751"/>
        <v>5.6163893024746038E-3</v>
      </c>
      <c r="AL1911" s="2">
        <f t="shared" si="752"/>
        <v>1.9657362558661112E-2</v>
      </c>
      <c r="AM1911" s="2">
        <f t="shared" si="753"/>
        <v>0</v>
      </c>
      <c r="AN1911" s="2">
        <f t="shared" si="754"/>
        <v>0</v>
      </c>
      <c r="AP1911" t="s">
        <v>1771</v>
      </c>
      <c r="AQ1911" t="s">
        <v>1200</v>
      </c>
      <c r="AR1911" t="s">
        <v>1439</v>
      </c>
      <c r="AT1911" s="104">
        <v>48</v>
      </c>
      <c r="AU1911" s="102">
        <v>39</v>
      </c>
      <c r="AV1911" s="108">
        <f t="shared" si="755"/>
        <v>48039</v>
      </c>
      <c r="AX1911" s="7" t="s">
        <v>538</v>
      </c>
    </row>
    <row r="1912" spans="1:50" hidden="1" outlineLevel="1">
      <c r="A1912" t="s">
        <v>2633</v>
      </c>
      <c r="B1912" t="s">
        <v>1200</v>
      </c>
      <c r="C1912" s="1">
        <f t="shared" si="745"/>
        <v>28828</v>
      </c>
      <c r="D1912" s="7">
        <f>RANK(N1912,(N1912:P1912,Q1912:AE1912))</f>
        <v>2</v>
      </c>
      <c r="E1912" s="7">
        <f>RANK(O1912,(N1912:P1912,Q1912:AE1912))</f>
        <v>1</v>
      </c>
      <c r="F1912" s="7">
        <f>IF(P1912&gt;0,RANK(P1912,(N1912:P1912,Q1912:AE1912)),0)</f>
        <v>0</v>
      </c>
      <c r="G1912" s="1">
        <f t="shared" si="746"/>
        <v>12408</v>
      </c>
      <c r="H1912" s="2">
        <f t="shared" si="743"/>
        <v>0.43041487442763982</v>
      </c>
      <c r="I1912" s="2"/>
      <c r="J1912" s="2">
        <f t="shared" si="747"/>
        <v>0.27421257111141945</v>
      </c>
      <c r="K1912" s="2">
        <f t="shared" si="748"/>
        <v>0.70462744553905921</v>
      </c>
      <c r="L1912" s="2">
        <f t="shared" si="749"/>
        <v>0</v>
      </c>
      <c r="M1912" s="2">
        <f t="shared" si="750"/>
        <v>2.1159983349521405E-2</v>
      </c>
      <c r="N1912" s="1">
        <v>7905</v>
      </c>
      <c r="O1912" s="1">
        <v>20313</v>
      </c>
      <c r="Q1912" s="1">
        <v>208</v>
      </c>
      <c r="R1912" s="1">
        <v>402</v>
      </c>
      <c r="AA1912" s="1">
        <v>0</v>
      </c>
      <c r="AG1912" s="7">
        <f>IF(Q1912&gt;0,RANK(Q1912,(N1912:P1912,Q1912:AE1912)),0)</f>
        <v>4</v>
      </c>
      <c r="AH1912" s="7">
        <f>IF(R1912&gt;0,RANK(R1912,(N1912:P1912,Q1912:AE1912)),0)</f>
        <v>3</v>
      </c>
      <c r="AI1912" s="7">
        <f>IF(T1912&gt;0,RANK(T1912,(N1912:P1912,Q1912:AE1912)),0)</f>
        <v>0</v>
      </c>
      <c r="AJ1912" s="7">
        <f>IF(S1912&gt;0,RANK(S1912,(N1912:P1912,Q1912:AE1912)),0)</f>
        <v>0</v>
      </c>
      <c r="AK1912" s="2">
        <f t="shared" si="751"/>
        <v>7.2152074372138202E-3</v>
      </c>
      <c r="AL1912" s="2">
        <f t="shared" si="752"/>
        <v>1.3944775912307479E-2</v>
      </c>
      <c r="AM1912" s="2">
        <f t="shared" si="753"/>
        <v>0</v>
      </c>
      <c r="AN1912" s="2">
        <f t="shared" si="754"/>
        <v>0</v>
      </c>
      <c r="AP1912" t="s">
        <v>2633</v>
      </c>
      <c r="AQ1912" t="s">
        <v>1200</v>
      </c>
      <c r="AT1912" s="104">
        <v>48</v>
      </c>
      <c r="AU1912" s="102">
        <v>41</v>
      </c>
      <c r="AV1912" s="108">
        <f t="shared" si="755"/>
        <v>48041</v>
      </c>
      <c r="AX1912" s="7" t="s">
        <v>538</v>
      </c>
    </row>
    <row r="1913" spans="1:50" hidden="1" outlineLevel="1">
      <c r="A1913" t="s">
        <v>1671</v>
      </c>
      <c r="B1913" t="s">
        <v>1200</v>
      </c>
      <c r="C1913" s="1">
        <f t="shared" si="745"/>
        <v>2475</v>
      </c>
      <c r="D1913" s="7">
        <f>RANK(N1913,(N1913:P1913,Q1913:AE1913))</f>
        <v>2</v>
      </c>
      <c r="E1913" s="7">
        <f>RANK(O1913,(N1913:P1913,Q1913:AE1913))</f>
        <v>1</v>
      </c>
      <c r="F1913" s="7">
        <f>IF(P1913&gt;0,RANK(P1913,(N1913:P1913,Q1913:AE1913)),0)</f>
        <v>0</v>
      </c>
      <c r="G1913" s="1">
        <f t="shared" si="746"/>
        <v>133</v>
      </c>
      <c r="H1913" s="2">
        <f t="shared" si="743"/>
        <v>5.3737373737373736E-2</v>
      </c>
      <c r="I1913" s="2"/>
      <c r="J1913" s="2">
        <f t="shared" si="747"/>
        <v>0.4529292929292929</v>
      </c>
      <c r="K1913" s="2">
        <f t="shared" si="748"/>
        <v>0.50666666666666671</v>
      </c>
      <c r="L1913" s="2">
        <f t="shared" si="749"/>
        <v>0</v>
      </c>
      <c r="M1913" s="2">
        <f t="shared" si="750"/>
        <v>4.0404040404040331E-2</v>
      </c>
      <c r="N1913" s="1">
        <v>1121</v>
      </c>
      <c r="O1913" s="1">
        <v>1254</v>
      </c>
      <c r="Q1913" s="1">
        <v>53</v>
      </c>
      <c r="R1913" s="1">
        <v>43</v>
      </c>
      <c r="AA1913" s="1">
        <v>4</v>
      </c>
      <c r="AG1913" s="7">
        <f>IF(Q1913&gt;0,RANK(Q1913,(N1913:P1913,Q1913:AE1913)),0)</f>
        <v>3</v>
      </c>
      <c r="AH1913" s="7">
        <f>IF(R1913&gt;0,RANK(R1913,(N1913:P1913,Q1913:AE1913)),0)</f>
        <v>4</v>
      </c>
      <c r="AI1913" s="7">
        <f>IF(T1913&gt;0,RANK(T1913,(N1913:P1913,Q1913:AE1913)),0)</f>
        <v>0</v>
      </c>
      <c r="AJ1913" s="7">
        <f>IF(S1913&gt;0,RANK(S1913,(N1913:P1913,Q1913:AE1913)),0)</f>
        <v>0</v>
      </c>
      <c r="AK1913" s="2">
        <f t="shared" si="751"/>
        <v>2.1414141414141413E-2</v>
      </c>
      <c r="AL1913" s="2">
        <f t="shared" si="752"/>
        <v>1.7373737373737375E-2</v>
      </c>
      <c r="AM1913" s="2">
        <f t="shared" si="753"/>
        <v>0</v>
      </c>
      <c r="AN1913" s="2">
        <f t="shared" si="754"/>
        <v>0</v>
      </c>
      <c r="AP1913" t="s">
        <v>1671</v>
      </c>
      <c r="AQ1913" t="s">
        <v>1200</v>
      </c>
      <c r="AR1913">
        <v>23</v>
      </c>
      <c r="AT1913" s="104">
        <v>48</v>
      </c>
      <c r="AU1913" s="102">
        <v>43</v>
      </c>
      <c r="AV1913" s="108">
        <f t="shared" si="755"/>
        <v>48043</v>
      </c>
      <c r="AX1913" s="7" t="s">
        <v>538</v>
      </c>
    </row>
    <row r="1914" spans="1:50" hidden="1" outlineLevel="1">
      <c r="A1914" t="s">
        <v>1672</v>
      </c>
      <c r="B1914" t="s">
        <v>1200</v>
      </c>
      <c r="C1914" s="1">
        <f t="shared" si="745"/>
        <v>806</v>
      </c>
      <c r="D1914" s="7">
        <f>RANK(N1914,(N1914:P1914,Q1914:AE1914))</f>
        <v>2</v>
      </c>
      <c r="E1914" s="7">
        <f>RANK(O1914,(N1914:P1914,Q1914:AE1914))</f>
        <v>1</v>
      </c>
      <c r="F1914" s="7">
        <f>IF(P1914&gt;0,RANK(P1914,(N1914:P1914,Q1914:AE1914)),0)</f>
        <v>0</v>
      </c>
      <c r="G1914" s="1">
        <f t="shared" si="746"/>
        <v>195</v>
      </c>
      <c r="H1914" s="2">
        <f t="shared" si="743"/>
        <v>0.24193548387096775</v>
      </c>
      <c r="I1914" s="2"/>
      <c r="J1914" s="2">
        <f t="shared" si="747"/>
        <v>0.36352357320099254</v>
      </c>
      <c r="K1914" s="2">
        <f t="shared" si="748"/>
        <v>0.60545905707196035</v>
      </c>
      <c r="L1914" s="2">
        <f t="shared" si="749"/>
        <v>0</v>
      </c>
      <c r="M1914" s="2">
        <f t="shared" si="750"/>
        <v>3.1017369727047162E-2</v>
      </c>
      <c r="N1914" s="1">
        <v>293</v>
      </c>
      <c r="O1914" s="1">
        <v>488</v>
      </c>
      <c r="Q1914" s="1">
        <v>2</v>
      </c>
      <c r="R1914" s="1">
        <v>20</v>
      </c>
      <c r="AA1914" s="1">
        <v>3</v>
      </c>
      <c r="AG1914" s="7">
        <f>IF(Q1914&gt;0,RANK(Q1914,(N1914:P1914,Q1914:AE1914)),0)</f>
        <v>5</v>
      </c>
      <c r="AH1914" s="7">
        <f>IF(R1914&gt;0,RANK(R1914,(N1914:P1914,Q1914:AE1914)),0)</f>
        <v>3</v>
      </c>
      <c r="AI1914" s="7">
        <f>IF(T1914&gt;0,RANK(T1914,(N1914:P1914,Q1914:AE1914)),0)</f>
        <v>0</v>
      </c>
      <c r="AJ1914" s="7">
        <f>IF(S1914&gt;0,RANK(S1914,(N1914:P1914,Q1914:AE1914)),0)</f>
        <v>0</v>
      </c>
      <c r="AK1914" s="2">
        <f t="shared" si="751"/>
        <v>2.4813895781637717E-3</v>
      </c>
      <c r="AL1914" s="2">
        <f t="shared" si="752"/>
        <v>2.4813895781637719E-2</v>
      </c>
      <c r="AM1914" s="2">
        <f t="shared" si="753"/>
        <v>0</v>
      </c>
      <c r="AN1914" s="2">
        <f t="shared" si="754"/>
        <v>0</v>
      </c>
      <c r="AP1914" t="s">
        <v>1672</v>
      </c>
      <c r="AQ1914" t="s">
        <v>1200</v>
      </c>
      <c r="AR1914">
        <v>13</v>
      </c>
      <c r="AT1914" s="104">
        <v>48</v>
      </c>
      <c r="AU1914" s="102">
        <v>45</v>
      </c>
      <c r="AV1914" s="108">
        <f t="shared" si="755"/>
        <v>48045</v>
      </c>
      <c r="AX1914" s="7" t="s">
        <v>538</v>
      </c>
    </row>
    <row r="1915" spans="1:50" hidden="1" outlineLevel="1">
      <c r="A1915" t="s">
        <v>304</v>
      </c>
      <c r="B1915" t="s">
        <v>1200</v>
      </c>
      <c r="C1915" s="1">
        <f t="shared" si="745"/>
        <v>2387</v>
      </c>
      <c r="D1915" s="7">
        <f>RANK(N1915,(N1915:P1915,Q1915:AE1915))</f>
        <v>1</v>
      </c>
      <c r="E1915" s="7">
        <f>RANK(O1915,(N1915:P1915,Q1915:AE1915))</f>
        <v>2</v>
      </c>
      <c r="F1915" s="7">
        <f>IF(P1915&gt;0,RANK(P1915,(N1915:P1915,Q1915:AE1915)),0)</f>
        <v>0</v>
      </c>
      <c r="G1915" s="1">
        <f t="shared" si="746"/>
        <v>1684</v>
      </c>
      <c r="H1915" s="2">
        <f t="shared" si="743"/>
        <v>0.70548806032677003</v>
      </c>
      <c r="I1915" s="2"/>
      <c r="J1915" s="2">
        <f t="shared" si="747"/>
        <v>0.8470883954754922</v>
      </c>
      <c r="K1915" s="2">
        <f t="shared" si="748"/>
        <v>0.14160033514872225</v>
      </c>
      <c r="L1915" s="2">
        <f t="shared" si="749"/>
        <v>0</v>
      </c>
      <c r="M1915" s="2">
        <f t="shared" si="750"/>
        <v>1.1311269375785554E-2</v>
      </c>
      <c r="N1915" s="1">
        <v>2022</v>
      </c>
      <c r="O1915" s="1">
        <v>338</v>
      </c>
      <c r="Q1915" s="1">
        <v>6</v>
      </c>
      <c r="R1915" s="1">
        <v>21</v>
      </c>
      <c r="AA1915" s="1">
        <v>0</v>
      </c>
      <c r="AG1915" s="7">
        <f>IF(Q1915&gt;0,RANK(Q1915,(N1915:P1915,Q1915:AE1915)),0)</f>
        <v>4</v>
      </c>
      <c r="AH1915" s="7">
        <f>IF(R1915&gt;0,RANK(R1915,(N1915:P1915,Q1915:AE1915)),0)</f>
        <v>3</v>
      </c>
      <c r="AI1915" s="7">
        <f>IF(T1915&gt;0,RANK(T1915,(N1915:P1915,Q1915:AE1915)),0)</f>
        <v>0</v>
      </c>
      <c r="AJ1915" s="7">
        <f>IF(S1915&gt;0,RANK(S1915,(N1915:P1915,Q1915:AE1915)),0)</f>
        <v>0</v>
      </c>
      <c r="AK1915" s="2">
        <f t="shared" si="751"/>
        <v>2.5136154168412233E-3</v>
      </c>
      <c r="AL1915" s="2">
        <f t="shared" si="752"/>
        <v>8.7976539589442824E-3</v>
      </c>
      <c r="AM1915" s="2">
        <f t="shared" si="753"/>
        <v>0</v>
      </c>
      <c r="AN1915" s="2">
        <f t="shared" si="754"/>
        <v>0</v>
      </c>
      <c r="AP1915" t="s">
        <v>304</v>
      </c>
      <c r="AQ1915" t="s">
        <v>1200</v>
      </c>
      <c r="AR1915">
        <v>15</v>
      </c>
      <c r="AT1915" s="104">
        <v>48</v>
      </c>
      <c r="AU1915" s="102">
        <v>47</v>
      </c>
      <c r="AV1915" s="108">
        <f t="shared" si="755"/>
        <v>48047</v>
      </c>
      <c r="AX1915" s="7" t="s">
        <v>538</v>
      </c>
    </row>
    <row r="1916" spans="1:50" hidden="1" outlineLevel="1">
      <c r="A1916" t="s">
        <v>428</v>
      </c>
      <c r="B1916" t="s">
        <v>1200</v>
      </c>
      <c r="C1916" s="1">
        <f t="shared" si="745"/>
        <v>9065</v>
      </c>
      <c r="D1916" s="7">
        <f>RANK(N1916,(N1916:P1916,Q1916:AE1916))</f>
        <v>2</v>
      </c>
      <c r="E1916" s="7">
        <f>RANK(O1916,(N1916:P1916,Q1916:AE1916))</f>
        <v>1</v>
      </c>
      <c r="F1916" s="7">
        <f>IF(P1916&gt;0,RANK(P1916,(N1916:P1916,Q1916:AE1916)),0)</f>
        <v>0</v>
      </c>
      <c r="G1916" s="1">
        <f t="shared" si="746"/>
        <v>4396</v>
      </c>
      <c r="H1916" s="2">
        <f t="shared" si="743"/>
        <v>0.48494208494208496</v>
      </c>
      <c r="I1916" s="2"/>
      <c r="J1916" s="2">
        <f t="shared" si="747"/>
        <v>0.24633204633204633</v>
      </c>
      <c r="K1916" s="2">
        <f t="shared" si="748"/>
        <v>0.73127413127413132</v>
      </c>
      <c r="L1916" s="2">
        <f t="shared" si="749"/>
        <v>0</v>
      </c>
      <c r="M1916" s="2">
        <f t="shared" si="750"/>
        <v>2.2393822393822371E-2</v>
      </c>
      <c r="N1916" s="1">
        <v>2233</v>
      </c>
      <c r="O1916" s="1">
        <v>6629</v>
      </c>
      <c r="Q1916" s="1">
        <v>20</v>
      </c>
      <c r="R1916" s="1">
        <v>174</v>
      </c>
      <c r="AA1916" s="1">
        <v>9</v>
      </c>
      <c r="AG1916" s="7">
        <f>IF(Q1916&gt;0,RANK(Q1916,(N1916:P1916,Q1916:AE1916)),0)</f>
        <v>4</v>
      </c>
      <c r="AH1916" s="7">
        <f>IF(R1916&gt;0,RANK(R1916,(N1916:P1916,Q1916:AE1916)),0)</f>
        <v>3</v>
      </c>
      <c r="AI1916" s="7">
        <f>IF(T1916&gt;0,RANK(T1916,(N1916:P1916,Q1916:AE1916)),0)</f>
        <v>0</v>
      </c>
      <c r="AJ1916" s="7">
        <f>IF(S1916&gt;0,RANK(S1916,(N1916:P1916,Q1916:AE1916)),0)</f>
        <v>0</v>
      </c>
      <c r="AK1916" s="2">
        <f t="shared" si="751"/>
        <v>2.206287920573635E-3</v>
      </c>
      <c r="AL1916" s="2">
        <f t="shared" si="752"/>
        <v>1.9194704908990622E-2</v>
      </c>
      <c r="AM1916" s="2">
        <f t="shared" si="753"/>
        <v>0</v>
      </c>
      <c r="AN1916" s="2">
        <f t="shared" si="754"/>
        <v>0</v>
      </c>
      <c r="AP1916" t="s">
        <v>428</v>
      </c>
      <c r="AQ1916" t="s">
        <v>1200</v>
      </c>
      <c r="AR1916">
        <v>17</v>
      </c>
      <c r="AT1916" s="104">
        <v>48</v>
      </c>
      <c r="AU1916" s="102">
        <v>49</v>
      </c>
      <c r="AV1916" s="108">
        <f t="shared" si="755"/>
        <v>48049</v>
      </c>
      <c r="AX1916" s="7" t="s">
        <v>538</v>
      </c>
    </row>
    <row r="1917" spans="1:50" hidden="1" outlineLevel="1">
      <c r="A1917" t="s">
        <v>1987</v>
      </c>
      <c r="B1917" t="s">
        <v>1200</v>
      </c>
      <c r="C1917" s="1">
        <f t="shared" si="745"/>
        <v>4829</v>
      </c>
      <c r="D1917" s="7">
        <f>RANK(N1917,(N1917:P1917,Q1917:AE1917))</f>
        <v>2</v>
      </c>
      <c r="E1917" s="7">
        <f>RANK(O1917,(N1917:P1917,Q1917:AE1917))</f>
        <v>1</v>
      </c>
      <c r="F1917" s="7">
        <f>IF(P1917&gt;0,RANK(P1917,(N1917:P1917,Q1917:AE1917)),0)</f>
        <v>0</v>
      </c>
      <c r="G1917" s="1">
        <f t="shared" si="746"/>
        <v>1225</v>
      </c>
      <c r="H1917" s="2">
        <f t="shared" si="743"/>
        <v>0.25367570925657484</v>
      </c>
      <c r="I1917" s="2"/>
      <c r="J1917" s="2">
        <f t="shared" si="747"/>
        <v>0.36591426796438187</v>
      </c>
      <c r="K1917" s="2">
        <f t="shared" si="748"/>
        <v>0.61958997722095677</v>
      </c>
      <c r="L1917" s="2">
        <f t="shared" si="749"/>
        <v>0</v>
      </c>
      <c r="M1917" s="2">
        <f t="shared" si="750"/>
        <v>1.4495754814661366E-2</v>
      </c>
      <c r="N1917" s="1">
        <v>1767</v>
      </c>
      <c r="O1917" s="1">
        <v>2992</v>
      </c>
      <c r="Q1917" s="1">
        <v>22</v>
      </c>
      <c r="R1917" s="1">
        <v>48</v>
      </c>
      <c r="AA1917" s="1">
        <v>0</v>
      </c>
      <c r="AG1917" s="7">
        <f>IF(Q1917&gt;0,RANK(Q1917,(N1917:P1917,Q1917:AE1917)),0)</f>
        <v>4</v>
      </c>
      <c r="AH1917" s="7">
        <f>IF(R1917&gt;0,RANK(R1917,(N1917:P1917,Q1917:AE1917)),0)</f>
        <v>3</v>
      </c>
      <c r="AI1917" s="7">
        <f>IF(T1917&gt;0,RANK(T1917,(N1917:P1917,Q1917:AE1917)),0)</f>
        <v>0</v>
      </c>
      <c r="AJ1917" s="7">
        <f>IF(S1917&gt;0,RANK(S1917,(N1917:P1917,Q1917:AE1917)),0)</f>
        <v>0</v>
      </c>
      <c r="AK1917" s="2">
        <f t="shared" si="751"/>
        <v>4.5558086560364463E-3</v>
      </c>
      <c r="AL1917" s="2">
        <f t="shared" si="752"/>
        <v>9.9399461586249741E-3</v>
      </c>
      <c r="AM1917" s="2">
        <f t="shared" si="753"/>
        <v>0</v>
      </c>
      <c r="AN1917" s="2">
        <f t="shared" si="754"/>
        <v>0</v>
      </c>
      <c r="AP1917" t="s">
        <v>1987</v>
      </c>
      <c r="AQ1917" t="s">
        <v>1200</v>
      </c>
      <c r="AR1917">
        <v>14</v>
      </c>
      <c r="AT1917" s="104">
        <v>48</v>
      </c>
      <c r="AU1917" s="102">
        <v>51</v>
      </c>
      <c r="AV1917" s="108">
        <f t="shared" si="755"/>
        <v>48051</v>
      </c>
      <c r="AX1917" s="7" t="s">
        <v>538</v>
      </c>
    </row>
    <row r="1918" spans="1:50" hidden="1" outlineLevel="1">
      <c r="A1918" t="s">
        <v>53</v>
      </c>
      <c r="B1918" t="s">
        <v>1200</v>
      </c>
      <c r="C1918" s="1">
        <f t="shared" si="745"/>
        <v>11025</v>
      </c>
      <c r="D1918" s="7">
        <f>RANK(N1918,(N1918:P1918,Q1918:AE1918))</f>
        <v>2</v>
      </c>
      <c r="E1918" s="7">
        <f>RANK(O1918,(N1918:P1918,Q1918:AE1918))</f>
        <v>1</v>
      </c>
      <c r="F1918" s="7">
        <f>IF(P1918&gt;0,RANK(P1918,(N1918:P1918,Q1918:AE1918)),0)</f>
        <v>0</v>
      </c>
      <c r="G1918" s="1">
        <f t="shared" si="746"/>
        <v>5000</v>
      </c>
      <c r="H1918" s="2">
        <f t="shared" si="743"/>
        <v>0.45351473922902497</v>
      </c>
      <c r="I1918" s="2"/>
      <c r="J1918" s="2">
        <f t="shared" si="747"/>
        <v>0.25705215419501132</v>
      </c>
      <c r="K1918" s="2">
        <f t="shared" si="748"/>
        <v>0.71056689342403623</v>
      </c>
      <c r="L1918" s="2">
        <f t="shared" si="749"/>
        <v>0</v>
      </c>
      <c r="M1918" s="2">
        <f t="shared" si="750"/>
        <v>3.238095238095251E-2</v>
      </c>
      <c r="N1918" s="1">
        <v>2834</v>
      </c>
      <c r="O1918" s="1">
        <v>7834</v>
      </c>
      <c r="Q1918" s="1">
        <v>83</v>
      </c>
      <c r="R1918" s="1">
        <v>264</v>
      </c>
      <c r="AA1918" s="1">
        <v>10</v>
      </c>
      <c r="AG1918" s="7">
        <f>IF(Q1918&gt;0,RANK(Q1918,(N1918:P1918,Q1918:AE1918)),0)</f>
        <v>4</v>
      </c>
      <c r="AH1918" s="7">
        <f>IF(R1918&gt;0,RANK(R1918,(N1918:P1918,Q1918:AE1918)),0)</f>
        <v>3</v>
      </c>
      <c r="AI1918" s="7">
        <f>IF(T1918&gt;0,RANK(T1918,(N1918:P1918,Q1918:AE1918)),0)</f>
        <v>0</v>
      </c>
      <c r="AJ1918" s="7">
        <f>IF(S1918&gt;0,RANK(S1918,(N1918:P1918,Q1918:AE1918)),0)</f>
        <v>0</v>
      </c>
      <c r="AK1918" s="2">
        <f t="shared" si="751"/>
        <v>7.5283446712018139E-3</v>
      </c>
      <c r="AL1918" s="2">
        <f t="shared" si="752"/>
        <v>2.3945578231292518E-2</v>
      </c>
      <c r="AM1918" s="2">
        <f t="shared" si="753"/>
        <v>0</v>
      </c>
      <c r="AN1918" s="2">
        <f t="shared" si="754"/>
        <v>0</v>
      </c>
      <c r="AP1918" t="s">
        <v>53</v>
      </c>
      <c r="AQ1918" t="s">
        <v>1200</v>
      </c>
      <c r="AR1918">
        <v>21</v>
      </c>
      <c r="AT1918" s="104">
        <v>48</v>
      </c>
      <c r="AU1918" s="102">
        <v>53</v>
      </c>
      <c r="AV1918" s="108">
        <f t="shared" si="755"/>
        <v>48053</v>
      </c>
      <c r="AX1918" s="7" t="s">
        <v>538</v>
      </c>
    </row>
    <row r="1919" spans="1:50" hidden="1" outlineLevel="1">
      <c r="A1919" t="s">
        <v>1803</v>
      </c>
      <c r="B1919" t="s">
        <v>1200</v>
      </c>
      <c r="C1919" s="1">
        <f t="shared" si="745"/>
        <v>7558</v>
      </c>
      <c r="D1919" s="7">
        <f>RANK(N1919,(N1919:P1919,Q1919:AE1919))</f>
        <v>2</v>
      </c>
      <c r="E1919" s="7">
        <f>RANK(O1919,(N1919:P1919,Q1919:AE1919))</f>
        <v>1</v>
      </c>
      <c r="F1919" s="7">
        <f>IF(P1919&gt;0,RANK(P1919,(N1919:P1919,Q1919:AE1919)),0)</f>
        <v>0</v>
      </c>
      <c r="G1919" s="1">
        <f t="shared" si="746"/>
        <v>706</v>
      </c>
      <c r="H1919" s="2">
        <f t="shared" si="743"/>
        <v>9.3410955279174382E-2</v>
      </c>
      <c r="I1919" s="2"/>
      <c r="J1919" s="2">
        <f t="shared" si="747"/>
        <v>0.43582958454617626</v>
      </c>
      <c r="K1919" s="2">
        <f t="shared" si="748"/>
        <v>0.52924053982535058</v>
      </c>
      <c r="L1919" s="2">
        <f t="shared" si="749"/>
        <v>0</v>
      </c>
      <c r="M1919" s="2">
        <f t="shared" si="750"/>
        <v>3.4929875628473162E-2</v>
      </c>
      <c r="N1919" s="1">
        <v>3294</v>
      </c>
      <c r="O1919" s="1">
        <v>4000</v>
      </c>
      <c r="Q1919" s="1">
        <v>79</v>
      </c>
      <c r="R1919" s="1">
        <v>161</v>
      </c>
      <c r="AA1919" s="1">
        <v>24</v>
      </c>
      <c r="AG1919" s="7">
        <f>IF(Q1919&gt;0,RANK(Q1919,(N1919:P1919,Q1919:AE1919)),0)</f>
        <v>4</v>
      </c>
      <c r="AH1919" s="7">
        <f>IF(R1919&gt;0,RANK(R1919,(N1919:P1919,Q1919:AE1919)),0)</f>
        <v>3</v>
      </c>
      <c r="AI1919" s="7">
        <f>IF(T1919&gt;0,RANK(T1919,(N1919:P1919,Q1919:AE1919)),0)</f>
        <v>0</v>
      </c>
      <c r="AJ1919" s="7">
        <f>IF(S1919&gt;0,RANK(S1919,(N1919:P1919,Q1919:AE1919)),0)</f>
        <v>0</v>
      </c>
      <c r="AK1919" s="2">
        <f t="shared" si="751"/>
        <v>1.0452500661550675E-2</v>
      </c>
      <c r="AL1919" s="2">
        <f t="shared" si="752"/>
        <v>2.1301931727970364E-2</v>
      </c>
      <c r="AM1919" s="2">
        <f t="shared" si="753"/>
        <v>0</v>
      </c>
      <c r="AN1919" s="2">
        <f t="shared" si="754"/>
        <v>0</v>
      </c>
      <c r="AP1919" t="s">
        <v>1803</v>
      </c>
      <c r="AQ1919" t="s">
        <v>1200</v>
      </c>
      <c r="AR1919">
        <v>14</v>
      </c>
      <c r="AT1919" s="104">
        <v>48</v>
      </c>
      <c r="AU1919" s="102">
        <v>55</v>
      </c>
      <c r="AV1919" s="108">
        <f t="shared" si="755"/>
        <v>48055</v>
      </c>
      <c r="AX1919" s="7" t="s">
        <v>538</v>
      </c>
    </row>
    <row r="1920" spans="1:50" hidden="1" outlineLevel="1">
      <c r="A1920" t="s">
        <v>481</v>
      </c>
      <c r="B1920" t="s">
        <v>1200</v>
      </c>
      <c r="C1920" s="1">
        <f t="shared" si="745"/>
        <v>5443</v>
      </c>
      <c r="D1920" s="7">
        <f>RANK(N1920,(N1920:P1920,Q1920:AE1920))</f>
        <v>2</v>
      </c>
      <c r="E1920" s="7">
        <f>RANK(O1920,(N1920:P1920,Q1920:AE1920))</f>
        <v>1</v>
      </c>
      <c r="F1920" s="7">
        <f>IF(P1920&gt;0,RANK(P1920,(N1920:P1920,Q1920:AE1920)),0)</f>
        <v>0</v>
      </c>
      <c r="G1920" s="1">
        <f t="shared" si="746"/>
        <v>152</v>
      </c>
      <c r="H1920" s="2">
        <f t="shared" si="743"/>
        <v>2.7925776226345764E-2</v>
      </c>
      <c r="I1920" s="2"/>
      <c r="J1920" s="2">
        <f t="shared" si="747"/>
        <v>0.4758405291199706</v>
      </c>
      <c r="K1920" s="2">
        <f t="shared" si="748"/>
        <v>0.50376630534631639</v>
      </c>
      <c r="L1920" s="2">
        <f t="shared" si="749"/>
        <v>0</v>
      </c>
      <c r="M1920" s="2">
        <f t="shared" si="750"/>
        <v>2.0393165533713065E-2</v>
      </c>
      <c r="N1920" s="1">
        <v>2590</v>
      </c>
      <c r="O1920" s="1">
        <v>2742</v>
      </c>
      <c r="Q1920" s="1">
        <v>23</v>
      </c>
      <c r="R1920" s="1">
        <v>80</v>
      </c>
      <c r="AA1920" s="1">
        <v>8</v>
      </c>
      <c r="AG1920" s="7">
        <f>IF(Q1920&gt;0,RANK(Q1920,(N1920:P1920,Q1920:AE1920)),0)</f>
        <v>4</v>
      </c>
      <c r="AH1920" s="7">
        <f>IF(R1920&gt;0,RANK(R1920,(N1920:P1920,Q1920:AE1920)),0)</f>
        <v>3</v>
      </c>
      <c r="AI1920" s="7">
        <f>IF(T1920&gt;0,RANK(T1920,(N1920:P1920,Q1920:AE1920)),0)</f>
        <v>0</v>
      </c>
      <c r="AJ1920" s="7">
        <f>IF(S1920&gt;0,RANK(S1920,(N1920:P1920,Q1920:AE1920)),0)</f>
        <v>0</v>
      </c>
      <c r="AK1920" s="2">
        <f t="shared" si="751"/>
        <v>4.2256108763549516E-3</v>
      </c>
      <c r="AL1920" s="2">
        <f t="shared" si="752"/>
        <v>1.4697776961234614E-2</v>
      </c>
      <c r="AM1920" s="2">
        <f t="shared" si="753"/>
        <v>0</v>
      </c>
      <c r="AN1920" s="2">
        <f t="shared" si="754"/>
        <v>0</v>
      </c>
      <c r="AP1920" t="s">
        <v>481</v>
      </c>
      <c r="AQ1920" t="s">
        <v>1200</v>
      </c>
      <c r="AR1920">
        <v>14</v>
      </c>
      <c r="AT1920" s="104">
        <v>48</v>
      </c>
      <c r="AU1920" s="102">
        <v>57</v>
      </c>
      <c r="AV1920" s="108">
        <f t="shared" si="755"/>
        <v>48057</v>
      </c>
      <c r="AX1920" s="7" t="s">
        <v>538</v>
      </c>
    </row>
    <row r="1921" spans="1:50" hidden="1" outlineLevel="1">
      <c r="A1921" t="s">
        <v>1574</v>
      </c>
      <c r="B1921" t="s">
        <v>1200</v>
      </c>
      <c r="C1921" s="1">
        <f t="shared" si="745"/>
        <v>3743</v>
      </c>
      <c r="D1921" s="7">
        <f>RANK(N1921,(N1921:P1921,Q1921:AE1921))</f>
        <v>2</v>
      </c>
      <c r="E1921" s="7">
        <f>RANK(O1921,(N1921:P1921,Q1921:AE1921))</f>
        <v>1</v>
      </c>
      <c r="F1921" s="7">
        <f>IF(P1921&gt;0,RANK(P1921,(N1921:P1921,Q1921:AE1921)),0)</f>
        <v>0</v>
      </c>
      <c r="G1921" s="1">
        <f t="shared" si="746"/>
        <v>1928</v>
      </c>
      <c r="H1921" s="2">
        <f t="shared" si="743"/>
        <v>0.51509484370825542</v>
      </c>
      <c r="I1921" s="2"/>
      <c r="J1921" s="2">
        <f t="shared" si="747"/>
        <v>0.22949505744055571</v>
      </c>
      <c r="K1921" s="2">
        <f t="shared" si="748"/>
        <v>0.74458990114881107</v>
      </c>
      <c r="L1921" s="2">
        <f t="shared" si="749"/>
        <v>0</v>
      </c>
      <c r="M1921" s="2">
        <f t="shared" si="750"/>
        <v>2.5915041410633277E-2</v>
      </c>
      <c r="N1921" s="1">
        <v>859</v>
      </c>
      <c r="O1921" s="1">
        <v>2787</v>
      </c>
      <c r="Q1921" s="1">
        <v>12</v>
      </c>
      <c r="R1921" s="1">
        <v>77</v>
      </c>
      <c r="AA1921" s="1">
        <v>8</v>
      </c>
      <c r="AG1921" s="7">
        <f>IF(Q1921&gt;0,RANK(Q1921,(N1921:P1921,Q1921:AE1921)),0)</f>
        <v>4</v>
      </c>
      <c r="AH1921" s="7">
        <f>IF(R1921&gt;0,RANK(R1921,(N1921:P1921,Q1921:AE1921)),0)</f>
        <v>3</v>
      </c>
      <c r="AI1921" s="7">
        <f>IF(T1921&gt;0,RANK(T1921,(N1921:P1921,Q1921:AE1921)),0)</f>
        <v>0</v>
      </c>
      <c r="AJ1921" s="7">
        <f>IF(S1921&gt;0,RANK(S1921,(N1921:P1921,Q1921:AE1921)),0)</f>
        <v>0</v>
      </c>
      <c r="AK1921" s="2">
        <f t="shared" si="751"/>
        <v>3.2059845044082286E-3</v>
      </c>
      <c r="AL1921" s="2">
        <f t="shared" si="752"/>
        <v>2.0571733903286135E-2</v>
      </c>
      <c r="AM1921" s="2">
        <f t="shared" si="753"/>
        <v>0</v>
      </c>
      <c r="AN1921" s="2">
        <f t="shared" si="754"/>
        <v>0</v>
      </c>
      <c r="AP1921" t="s">
        <v>1574</v>
      </c>
      <c r="AQ1921" t="s">
        <v>1200</v>
      </c>
      <c r="AR1921">
        <v>17</v>
      </c>
      <c r="AT1921" s="104">
        <v>48</v>
      </c>
      <c r="AU1921" s="102">
        <v>59</v>
      </c>
      <c r="AV1921" s="108">
        <f t="shared" si="755"/>
        <v>48059</v>
      </c>
      <c r="AX1921" s="7" t="s">
        <v>538</v>
      </c>
    </row>
    <row r="1922" spans="1:50" hidden="1" outlineLevel="1">
      <c r="A1922" t="s">
        <v>52</v>
      </c>
      <c r="B1922" t="s">
        <v>1200</v>
      </c>
      <c r="C1922" s="1">
        <f t="shared" si="745"/>
        <v>45754</v>
      </c>
      <c r="D1922" s="7">
        <f>RANK(N1922,(N1922:P1922,Q1922:AE1922))</f>
        <v>1</v>
      </c>
      <c r="E1922" s="7">
        <f>RANK(O1922,(N1922:P1922,Q1922:AE1922))</f>
        <v>2</v>
      </c>
      <c r="F1922" s="7">
        <f>IF(P1922&gt;0,RANK(P1922,(N1922:P1922,Q1922:AE1922)),0)</f>
        <v>0</v>
      </c>
      <c r="G1922" s="1">
        <f t="shared" si="746"/>
        <v>9658</v>
      </c>
      <c r="H1922" s="2">
        <f t="shared" si="743"/>
        <v>0.21108536958517288</v>
      </c>
      <c r="I1922" s="2"/>
      <c r="J1922" s="2">
        <f t="shared" si="747"/>
        <v>0.59828648861301748</v>
      </c>
      <c r="K1922" s="2">
        <f t="shared" si="748"/>
        <v>0.38720111902784454</v>
      </c>
      <c r="L1922" s="2">
        <f t="shared" si="749"/>
        <v>0</v>
      </c>
      <c r="M1922" s="2">
        <f t="shared" si="750"/>
        <v>1.4512392359137982E-2</v>
      </c>
      <c r="N1922" s="1">
        <v>27374</v>
      </c>
      <c r="O1922" s="1">
        <v>17716</v>
      </c>
      <c r="Q1922" s="1">
        <v>177</v>
      </c>
      <c r="R1922" s="1">
        <v>478</v>
      </c>
      <c r="AA1922" s="1">
        <v>9</v>
      </c>
      <c r="AG1922" s="7">
        <f>IF(Q1922&gt;0,RANK(Q1922,(N1922:P1922,Q1922:AE1922)),0)</f>
        <v>4</v>
      </c>
      <c r="AH1922" s="7">
        <f>IF(R1922&gt;0,RANK(R1922,(N1922:P1922,Q1922:AE1922)),0)</f>
        <v>3</v>
      </c>
      <c r="AI1922" s="7">
        <f>IF(T1922&gt;0,RANK(T1922,(N1922:P1922,Q1922:AE1922)),0)</f>
        <v>0</v>
      </c>
      <c r="AJ1922" s="7">
        <f>IF(S1922&gt;0,RANK(S1922,(N1922:P1922,Q1922:AE1922)),0)</f>
        <v>0</v>
      </c>
      <c r="AK1922" s="2">
        <f t="shared" si="751"/>
        <v>3.8685142282641953E-3</v>
      </c>
      <c r="AL1922" s="2">
        <f t="shared" si="752"/>
        <v>1.0447174017572234E-2</v>
      </c>
      <c r="AM1922" s="2">
        <f t="shared" si="753"/>
        <v>0</v>
      </c>
      <c r="AN1922" s="2">
        <f t="shared" si="754"/>
        <v>0</v>
      </c>
      <c r="AP1922" t="s">
        <v>52</v>
      </c>
      <c r="AQ1922" t="s">
        <v>1200</v>
      </c>
      <c r="AR1922">
        <v>27</v>
      </c>
      <c r="AT1922" s="104">
        <v>48</v>
      </c>
      <c r="AU1922" s="102">
        <v>61</v>
      </c>
      <c r="AV1922" s="108">
        <f t="shared" si="755"/>
        <v>48061</v>
      </c>
      <c r="AX1922" s="7" t="s">
        <v>538</v>
      </c>
    </row>
    <row r="1923" spans="1:50" hidden="1" outlineLevel="1">
      <c r="A1923" t="s">
        <v>44</v>
      </c>
      <c r="B1923" t="s">
        <v>1200</v>
      </c>
      <c r="C1923" s="1">
        <f t="shared" si="745"/>
        <v>2934</v>
      </c>
      <c r="D1923" s="7">
        <f>RANK(N1923,(N1923:P1923,Q1923:AE1923))</f>
        <v>2</v>
      </c>
      <c r="E1923" s="7">
        <f>RANK(O1923,(N1923:P1923,Q1923:AE1923))</f>
        <v>1</v>
      </c>
      <c r="F1923" s="7">
        <f>IF(P1923&gt;0,RANK(P1923,(N1923:P1923,Q1923:AE1923)),0)</f>
        <v>0</v>
      </c>
      <c r="G1923" s="1">
        <f t="shared" si="746"/>
        <v>185</v>
      </c>
      <c r="H1923" s="2">
        <f t="shared" si="743"/>
        <v>6.3053851397409683E-2</v>
      </c>
      <c r="I1923" s="2"/>
      <c r="J1923" s="2">
        <f t="shared" si="747"/>
        <v>0.46148602590320381</v>
      </c>
      <c r="K1923" s="2">
        <f t="shared" si="748"/>
        <v>0.52453987730061347</v>
      </c>
      <c r="L1923" s="2">
        <f t="shared" si="749"/>
        <v>0</v>
      </c>
      <c r="M1923" s="2">
        <f t="shared" si="750"/>
        <v>1.3974096796182667E-2</v>
      </c>
      <c r="N1923" s="1">
        <v>1354</v>
      </c>
      <c r="O1923" s="1">
        <v>1539</v>
      </c>
      <c r="Q1923" s="1">
        <v>4</v>
      </c>
      <c r="R1923" s="1">
        <v>34</v>
      </c>
      <c r="AA1923" s="1">
        <v>3</v>
      </c>
      <c r="AG1923" s="7">
        <f>IF(Q1923&gt;0,RANK(Q1923,(N1923:P1923,Q1923:AE1923)),0)</f>
        <v>4</v>
      </c>
      <c r="AH1923" s="7">
        <f>IF(R1923&gt;0,RANK(R1923,(N1923:P1923,Q1923:AE1923)),0)</f>
        <v>3</v>
      </c>
      <c r="AI1923" s="7">
        <f>IF(T1923&gt;0,RANK(T1923,(N1923:P1923,Q1923:AE1923)),0)</f>
        <v>0</v>
      </c>
      <c r="AJ1923" s="7">
        <f>IF(S1923&gt;0,RANK(S1923,(N1923:P1923,Q1923:AE1923)),0)</f>
        <v>0</v>
      </c>
      <c r="AK1923" s="2">
        <f t="shared" si="751"/>
        <v>1.3633265167007499E-3</v>
      </c>
      <c r="AL1923" s="2">
        <f t="shared" si="752"/>
        <v>1.1588275391956374E-2</v>
      </c>
      <c r="AM1923" s="2">
        <f t="shared" si="753"/>
        <v>0</v>
      </c>
      <c r="AN1923" s="2">
        <f t="shared" si="754"/>
        <v>0</v>
      </c>
      <c r="AP1923" t="s">
        <v>44</v>
      </c>
      <c r="AQ1923" t="s">
        <v>1200</v>
      </c>
      <c r="AR1923">
        <v>1</v>
      </c>
      <c r="AT1923" s="104">
        <v>48</v>
      </c>
      <c r="AU1923" s="102">
        <v>63</v>
      </c>
      <c r="AV1923" s="108">
        <f t="shared" si="755"/>
        <v>48063</v>
      </c>
      <c r="AX1923" s="7" t="s">
        <v>538</v>
      </c>
    </row>
    <row r="1924" spans="1:50" hidden="1" outlineLevel="1">
      <c r="A1924" t="s">
        <v>528</v>
      </c>
      <c r="B1924" t="s">
        <v>1200</v>
      </c>
      <c r="C1924" s="1">
        <f t="shared" si="745"/>
        <v>2142</v>
      </c>
      <c r="D1924" s="7">
        <f>RANK(N1924,(N1924:P1924,Q1924:AE1924))</f>
        <v>2</v>
      </c>
      <c r="E1924" s="7">
        <f>RANK(O1924,(N1924:P1924,Q1924:AE1924))</f>
        <v>1</v>
      </c>
      <c r="F1924" s="7">
        <f>IF(P1924&gt;0,RANK(P1924,(N1924:P1924,Q1924:AE1924)),0)</f>
        <v>0</v>
      </c>
      <c r="G1924" s="1">
        <f t="shared" si="746"/>
        <v>1048</v>
      </c>
      <c r="H1924" s="2">
        <f t="shared" si="743"/>
        <v>0.48926237161531277</v>
      </c>
      <c r="I1924" s="2"/>
      <c r="J1924" s="2">
        <f t="shared" si="747"/>
        <v>0.23996265172735762</v>
      </c>
      <c r="K1924" s="2">
        <f t="shared" si="748"/>
        <v>0.72922502334267036</v>
      </c>
      <c r="L1924" s="2">
        <f t="shared" si="749"/>
        <v>0</v>
      </c>
      <c r="M1924" s="2">
        <f t="shared" si="750"/>
        <v>3.081232492997199E-2</v>
      </c>
      <c r="N1924" s="1">
        <v>514</v>
      </c>
      <c r="O1924" s="1">
        <v>1562</v>
      </c>
      <c r="Q1924" s="1">
        <v>4</v>
      </c>
      <c r="R1924" s="1">
        <v>62</v>
      </c>
      <c r="AA1924" s="1">
        <v>0</v>
      </c>
      <c r="AG1924" s="7">
        <f>IF(Q1924&gt;0,RANK(Q1924,(N1924:P1924,Q1924:AE1924)),0)</f>
        <v>4</v>
      </c>
      <c r="AH1924" s="7">
        <f>IF(R1924&gt;0,RANK(R1924,(N1924:P1924,Q1924:AE1924)),0)</f>
        <v>3</v>
      </c>
      <c r="AI1924" s="7">
        <f>IF(T1924&gt;0,RANK(T1924,(N1924:P1924,Q1924:AE1924)),0)</f>
        <v>0</v>
      </c>
      <c r="AJ1924" s="7">
        <f>IF(S1924&gt;0,RANK(S1924,(N1924:P1924,Q1924:AE1924)),0)</f>
        <v>0</v>
      </c>
      <c r="AK1924" s="2">
        <f t="shared" si="751"/>
        <v>1.8674136321195146E-3</v>
      </c>
      <c r="AL1924" s="2">
        <f t="shared" si="752"/>
        <v>2.8944911297852476E-2</v>
      </c>
      <c r="AM1924" s="2">
        <f t="shared" si="753"/>
        <v>0</v>
      </c>
      <c r="AN1924" s="2">
        <f t="shared" si="754"/>
        <v>0</v>
      </c>
      <c r="AP1924" t="s">
        <v>528</v>
      </c>
      <c r="AQ1924" t="s">
        <v>1200</v>
      </c>
      <c r="AR1924">
        <v>13</v>
      </c>
      <c r="AT1924" s="104">
        <v>48</v>
      </c>
      <c r="AU1924" s="102">
        <v>65</v>
      </c>
      <c r="AV1924" s="108">
        <f t="shared" si="755"/>
        <v>48065</v>
      </c>
      <c r="AX1924" s="7" t="s">
        <v>538</v>
      </c>
    </row>
    <row r="1925" spans="1:50" hidden="1" outlineLevel="1">
      <c r="A1925" t="s">
        <v>1120</v>
      </c>
      <c r="B1925" t="s">
        <v>1200</v>
      </c>
      <c r="C1925" s="1">
        <f t="shared" si="745"/>
        <v>7396</v>
      </c>
      <c r="D1925" s="7">
        <f>RANK(N1925,(N1925:P1925,Q1925:AE1925))</f>
        <v>1</v>
      </c>
      <c r="E1925" s="7">
        <f>RANK(O1925,(N1925:P1925,Q1925:AE1925))</f>
        <v>2</v>
      </c>
      <c r="F1925" s="7">
        <f>IF(P1925&gt;0,RANK(P1925,(N1925:P1925,Q1925:AE1925)),0)</f>
        <v>0</v>
      </c>
      <c r="G1925" s="1">
        <f t="shared" si="746"/>
        <v>260</v>
      </c>
      <c r="H1925" s="2">
        <f t="shared" si="743"/>
        <v>3.5154137371552194E-2</v>
      </c>
      <c r="I1925" s="2"/>
      <c r="J1925" s="2">
        <f t="shared" si="747"/>
        <v>0.51203353163872367</v>
      </c>
      <c r="K1925" s="2">
        <f t="shared" si="748"/>
        <v>0.47687939426717146</v>
      </c>
      <c r="L1925" s="2">
        <f t="shared" si="749"/>
        <v>0</v>
      </c>
      <c r="M1925" s="2">
        <f t="shared" si="750"/>
        <v>1.1087074094104865E-2</v>
      </c>
      <c r="N1925" s="1">
        <v>3787</v>
      </c>
      <c r="O1925" s="1">
        <v>3527</v>
      </c>
      <c r="Q1925" s="1">
        <v>13</v>
      </c>
      <c r="R1925" s="1">
        <v>58</v>
      </c>
      <c r="AA1925" s="1">
        <v>11</v>
      </c>
      <c r="AG1925" s="7">
        <f>IF(Q1925&gt;0,RANK(Q1925,(N1925:P1925,Q1925:AE1925)),0)</f>
        <v>4</v>
      </c>
      <c r="AH1925" s="7">
        <f>IF(R1925&gt;0,RANK(R1925,(N1925:P1925,Q1925:AE1925)),0)</f>
        <v>3</v>
      </c>
      <c r="AI1925" s="7">
        <f>IF(T1925&gt;0,RANK(T1925,(N1925:P1925,Q1925:AE1925)),0)</f>
        <v>0</v>
      </c>
      <c r="AJ1925" s="7">
        <f>IF(S1925&gt;0,RANK(S1925,(N1925:P1925,Q1925:AE1925)),0)</f>
        <v>0</v>
      </c>
      <c r="AK1925" s="2">
        <f t="shared" si="751"/>
        <v>1.7577068685776095E-3</v>
      </c>
      <c r="AL1925" s="2">
        <f t="shared" si="752"/>
        <v>7.8420767982693342E-3</v>
      </c>
      <c r="AM1925" s="2">
        <f t="shared" si="753"/>
        <v>0</v>
      </c>
      <c r="AN1925" s="2">
        <f t="shared" si="754"/>
        <v>0</v>
      </c>
      <c r="AP1925" t="s">
        <v>1120</v>
      </c>
      <c r="AQ1925" t="s">
        <v>1200</v>
      </c>
      <c r="AR1925">
        <v>1</v>
      </c>
      <c r="AT1925" s="104">
        <v>48</v>
      </c>
      <c r="AU1925" s="102">
        <v>67</v>
      </c>
      <c r="AV1925" s="108">
        <f t="shared" si="755"/>
        <v>48067</v>
      </c>
      <c r="AX1925" s="7" t="s">
        <v>538</v>
      </c>
    </row>
    <row r="1926" spans="1:50" hidden="1" outlineLevel="1">
      <c r="A1926" t="s">
        <v>529</v>
      </c>
      <c r="B1926" t="s">
        <v>1200</v>
      </c>
      <c r="C1926" s="1">
        <f t="shared" si="745"/>
        <v>2030</v>
      </c>
      <c r="D1926" s="7">
        <f>RANK(N1926,(N1926:P1926,Q1926:AE1926))</f>
        <v>2</v>
      </c>
      <c r="E1926" s="7">
        <f>RANK(O1926,(N1926:P1926,Q1926:AE1926))</f>
        <v>1</v>
      </c>
      <c r="F1926" s="7">
        <f>IF(P1926&gt;0,RANK(P1926,(N1926:P1926,Q1926:AE1926)),0)</f>
        <v>0</v>
      </c>
      <c r="G1926" s="1">
        <f t="shared" si="746"/>
        <v>548</v>
      </c>
      <c r="H1926" s="2">
        <f t="shared" si="743"/>
        <v>0.26995073891625615</v>
      </c>
      <c r="I1926" s="2"/>
      <c r="J1926" s="2">
        <f t="shared" si="747"/>
        <v>0.35911330049261087</v>
      </c>
      <c r="K1926" s="2">
        <f t="shared" si="748"/>
        <v>0.62906403940886702</v>
      </c>
      <c r="L1926" s="2">
        <f t="shared" si="749"/>
        <v>0</v>
      </c>
      <c r="M1926" s="2">
        <f t="shared" si="750"/>
        <v>1.1822660098522175E-2</v>
      </c>
      <c r="N1926" s="1">
        <v>729</v>
      </c>
      <c r="O1926" s="1">
        <v>1277</v>
      </c>
      <c r="Q1926" s="1">
        <v>3</v>
      </c>
      <c r="R1926" s="1">
        <v>20</v>
      </c>
      <c r="AA1926" s="1">
        <v>1</v>
      </c>
      <c r="AG1926" s="7">
        <f>IF(Q1926&gt;0,RANK(Q1926,(N1926:P1926,Q1926:AE1926)),0)</f>
        <v>4</v>
      </c>
      <c r="AH1926" s="7">
        <f>IF(R1926&gt;0,RANK(R1926,(N1926:P1926,Q1926:AE1926)),0)</f>
        <v>3</v>
      </c>
      <c r="AI1926" s="7">
        <f>IF(T1926&gt;0,RANK(T1926,(N1926:P1926,Q1926:AE1926)),0)</f>
        <v>0</v>
      </c>
      <c r="AJ1926" s="7">
        <f>IF(S1926&gt;0,RANK(S1926,(N1926:P1926,Q1926:AE1926)),0)</f>
        <v>0</v>
      </c>
      <c r="AK1926" s="2">
        <f t="shared" si="751"/>
        <v>1.477832512315271E-3</v>
      </c>
      <c r="AL1926" s="2">
        <f t="shared" si="752"/>
        <v>9.852216748768473E-3</v>
      </c>
      <c r="AM1926" s="2">
        <f t="shared" si="753"/>
        <v>0</v>
      </c>
      <c r="AN1926" s="2">
        <f t="shared" si="754"/>
        <v>0</v>
      </c>
      <c r="AP1926" t="s">
        <v>529</v>
      </c>
      <c r="AQ1926" t="s">
        <v>1200</v>
      </c>
      <c r="AR1926">
        <v>13</v>
      </c>
      <c r="AT1926" s="104">
        <v>48</v>
      </c>
      <c r="AU1926" s="102">
        <v>69</v>
      </c>
      <c r="AV1926" s="108">
        <f t="shared" si="755"/>
        <v>48069</v>
      </c>
      <c r="AX1926" s="7" t="s">
        <v>538</v>
      </c>
    </row>
    <row r="1927" spans="1:50" hidden="1" outlineLevel="1">
      <c r="A1927" t="s">
        <v>502</v>
      </c>
      <c r="B1927" t="s">
        <v>1200</v>
      </c>
      <c r="C1927" s="1">
        <f t="shared" si="745"/>
        <v>7034</v>
      </c>
      <c r="D1927" s="7">
        <f>RANK(N1927,(N1927:P1927,Q1927:AE1927))</f>
        <v>2</v>
      </c>
      <c r="E1927" s="7">
        <f>RANK(O1927,(N1927:P1927,Q1927:AE1927))</f>
        <v>1</v>
      </c>
      <c r="F1927" s="7">
        <f>IF(P1927&gt;0,RANK(P1927,(N1927:P1927,Q1927:AE1927)),0)</f>
        <v>0</v>
      </c>
      <c r="G1927" s="1">
        <f t="shared" si="746"/>
        <v>2545</v>
      </c>
      <c r="H1927" s="2">
        <f t="shared" si="743"/>
        <v>0.36181404606198464</v>
      </c>
      <c r="I1927" s="2"/>
      <c r="J1927" s="2">
        <f t="shared" si="747"/>
        <v>0.30864373045208987</v>
      </c>
      <c r="K1927" s="2">
        <f t="shared" si="748"/>
        <v>0.67045777651407445</v>
      </c>
      <c r="L1927" s="2">
        <f t="shared" si="749"/>
        <v>0</v>
      </c>
      <c r="M1927" s="2">
        <f t="shared" si="750"/>
        <v>2.0898493033835619E-2</v>
      </c>
      <c r="N1927" s="1">
        <v>2171</v>
      </c>
      <c r="O1927" s="1">
        <v>4716</v>
      </c>
      <c r="Q1927" s="1">
        <v>29</v>
      </c>
      <c r="R1927" s="1">
        <v>118</v>
      </c>
      <c r="AA1927" s="1">
        <v>0</v>
      </c>
      <c r="AG1927" s="7">
        <f>IF(Q1927&gt;0,RANK(Q1927,(N1927:P1927,Q1927:AE1927)),0)</f>
        <v>4</v>
      </c>
      <c r="AH1927" s="7">
        <f>IF(R1927&gt;0,RANK(R1927,(N1927:P1927,Q1927:AE1927)),0)</f>
        <v>3</v>
      </c>
      <c r="AI1927" s="7">
        <f>IF(T1927&gt;0,RANK(T1927,(N1927:P1927,Q1927:AE1927)),0)</f>
        <v>0</v>
      </c>
      <c r="AJ1927" s="7">
        <f>IF(S1927&gt;0,RANK(S1927,(N1927:P1927,Q1927:AE1927)),0)</f>
        <v>0</v>
      </c>
      <c r="AK1927" s="2">
        <f t="shared" si="751"/>
        <v>4.1228319590560138E-3</v>
      </c>
      <c r="AL1927" s="2">
        <f t="shared" si="752"/>
        <v>1.6775661074779642E-2</v>
      </c>
      <c r="AM1927" s="2">
        <f t="shared" si="753"/>
        <v>0</v>
      </c>
      <c r="AN1927" s="2">
        <f t="shared" si="754"/>
        <v>0</v>
      </c>
      <c r="AP1927" t="s">
        <v>502</v>
      </c>
      <c r="AQ1927" t="s">
        <v>1200</v>
      </c>
      <c r="AR1927">
        <v>9</v>
      </c>
      <c r="AT1927" s="104">
        <v>48</v>
      </c>
      <c r="AU1927" s="102">
        <v>71</v>
      </c>
      <c r="AV1927" s="108">
        <f t="shared" si="755"/>
        <v>48071</v>
      </c>
      <c r="AX1927" s="7" t="s">
        <v>538</v>
      </c>
    </row>
    <row r="1928" spans="1:50" hidden="1" outlineLevel="1">
      <c r="A1928" t="s">
        <v>1820</v>
      </c>
      <c r="B1928" t="s">
        <v>1200</v>
      </c>
      <c r="C1928" s="1">
        <f t="shared" si="745"/>
        <v>10192</v>
      </c>
      <c r="D1928" s="7">
        <f>RANK(N1928,(N1928:P1928,Q1928:AE1928))</f>
        <v>2</v>
      </c>
      <c r="E1928" s="7">
        <f>RANK(O1928,(N1928:P1928,Q1928:AE1928))</f>
        <v>1</v>
      </c>
      <c r="F1928" s="7">
        <f>IF(P1928&gt;0,RANK(P1928,(N1928:P1928,Q1928:AE1928)),0)</f>
        <v>0</v>
      </c>
      <c r="G1928" s="1">
        <f t="shared" si="746"/>
        <v>3206</v>
      </c>
      <c r="H1928" s="2">
        <f t="shared" si="743"/>
        <v>0.31456043956043955</v>
      </c>
      <c r="I1928" s="2"/>
      <c r="J1928" s="2">
        <f t="shared" si="747"/>
        <v>0.3345761381475667</v>
      </c>
      <c r="K1928" s="2">
        <f t="shared" si="748"/>
        <v>0.64913657770800626</v>
      </c>
      <c r="L1928" s="2">
        <f t="shared" si="749"/>
        <v>0</v>
      </c>
      <c r="M1928" s="2">
        <f t="shared" si="750"/>
        <v>1.6287284144427039E-2</v>
      </c>
      <c r="N1928" s="1">
        <v>3410</v>
      </c>
      <c r="O1928" s="1">
        <v>6616</v>
      </c>
      <c r="Q1928" s="1">
        <v>38</v>
      </c>
      <c r="R1928" s="1">
        <v>124</v>
      </c>
      <c r="AA1928" s="1">
        <v>4</v>
      </c>
      <c r="AG1928" s="7">
        <f>IF(Q1928&gt;0,RANK(Q1928,(N1928:P1928,Q1928:AE1928)),0)</f>
        <v>4</v>
      </c>
      <c r="AH1928" s="7">
        <f>IF(R1928&gt;0,RANK(R1928,(N1928:P1928,Q1928:AE1928)),0)</f>
        <v>3</v>
      </c>
      <c r="AI1928" s="7">
        <f>IF(T1928&gt;0,RANK(T1928,(N1928:P1928,Q1928:AE1928)),0)</f>
        <v>0</v>
      </c>
      <c r="AJ1928" s="7">
        <f>IF(S1928&gt;0,RANK(S1928,(N1928:P1928,Q1928:AE1928)),0)</f>
        <v>0</v>
      </c>
      <c r="AK1928" s="2">
        <f t="shared" si="751"/>
        <v>3.7284144427001571E-3</v>
      </c>
      <c r="AL1928" s="2">
        <f t="shared" si="752"/>
        <v>1.2166405023547881E-2</v>
      </c>
      <c r="AM1928" s="2">
        <f t="shared" si="753"/>
        <v>0</v>
      </c>
      <c r="AN1928" s="2">
        <f t="shared" si="754"/>
        <v>0</v>
      </c>
      <c r="AP1928" t="s">
        <v>1820</v>
      </c>
      <c r="AQ1928" t="s">
        <v>1200</v>
      </c>
      <c r="AR1928">
        <v>2</v>
      </c>
      <c r="AT1928" s="104">
        <v>48</v>
      </c>
      <c r="AU1928" s="102">
        <v>73</v>
      </c>
      <c r="AV1928" s="108">
        <f t="shared" si="755"/>
        <v>48073</v>
      </c>
      <c r="AX1928" s="7" t="s">
        <v>538</v>
      </c>
    </row>
    <row r="1929" spans="1:50" hidden="1" outlineLevel="1">
      <c r="A1929" t="s">
        <v>1213</v>
      </c>
      <c r="B1929" t="s">
        <v>1200</v>
      </c>
      <c r="C1929" s="1">
        <f t="shared" si="745"/>
        <v>1572</v>
      </c>
      <c r="D1929" s="7">
        <f>RANK(N1929,(N1929:P1929,Q1929:AE1929))</f>
        <v>2</v>
      </c>
      <c r="E1929" s="7">
        <f>RANK(O1929,(N1929:P1929,Q1929:AE1929))</f>
        <v>1</v>
      </c>
      <c r="F1929" s="7">
        <f>IF(P1929&gt;0,RANK(P1929,(N1929:P1929,Q1929:AE1929)),0)</f>
        <v>0</v>
      </c>
      <c r="G1929" s="1">
        <f t="shared" si="746"/>
        <v>551</v>
      </c>
      <c r="H1929" s="2">
        <f t="shared" si="743"/>
        <v>0.35050890585241729</v>
      </c>
      <c r="I1929" s="2"/>
      <c r="J1929" s="2">
        <f t="shared" si="747"/>
        <v>0.31615776081424934</v>
      </c>
      <c r="K1929" s="2">
        <f t="shared" si="748"/>
        <v>0.66666666666666663</v>
      </c>
      <c r="L1929" s="2">
        <f t="shared" si="749"/>
        <v>0</v>
      </c>
      <c r="M1929" s="2">
        <f t="shared" si="750"/>
        <v>1.717557251908397E-2</v>
      </c>
      <c r="N1929" s="1">
        <v>497</v>
      </c>
      <c r="O1929" s="1">
        <v>1048</v>
      </c>
      <c r="Q1929" s="1">
        <v>1</v>
      </c>
      <c r="R1929" s="1">
        <v>26</v>
      </c>
      <c r="AA1929" s="1">
        <v>0</v>
      </c>
      <c r="AG1929" s="7">
        <f>IF(Q1929&gt;0,RANK(Q1929,(N1929:P1929,Q1929:AE1929)),0)</f>
        <v>4</v>
      </c>
      <c r="AH1929" s="7">
        <f>IF(R1929&gt;0,RANK(R1929,(N1929:P1929,Q1929:AE1929)),0)</f>
        <v>3</v>
      </c>
      <c r="AI1929" s="7">
        <f>IF(T1929&gt;0,RANK(T1929,(N1929:P1929,Q1929:AE1929)),0)</f>
        <v>0</v>
      </c>
      <c r="AJ1929" s="7">
        <f>IF(S1929&gt;0,RANK(S1929,(N1929:P1929,Q1929:AE1929)),0)</f>
        <v>0</v>
      </c>
      <c r="AK1929" s="2">
        <f t="shared" si="751"/>
        <v>6.3613231552162855E-4</v>
      </c>
      <c r="AL1929" s="2">
        <f t="shared" si="752"/>
        <v>1.653944020356234E-2</v>
      </c>
      <c r="AM1929" s="2">
        <f t="shared" si="753"/>
        <v>0</v>
      </c>
      <c r="AN1929" s="2">
        <f t="shared" si="754"/>
        <v>0</v>
      </c>
      <c r="AP1929" t="s">
        <v>1213</v>
      </c>
      <c r="AQ1929" t="s">
        <v>1200</v>
      </c>
      <c r="AR1929">
        <v>13</v>
      </c>
      <c r="AT1929" s="104">
        <v>48</v>
      </c>
      <c r="AU1929" s="102">
        <v>75</v>
      </c>
      <c r="AV1929" s="108">
        <f t="shared" si="755"/>
        <v>48075</v>
      </c>
      <c r="AX1929" s="7" t="s">
        <v>538</v>
      </c>
    </row>
    <row r="1930" spans="1:50" hidden="1" outlineLevel="1">
      <c r="A1930" t="s">
        <v>169</v>
      </c>
      <c r="B1930" t="s">
        <v>1200</v>
      </c>
      <c r="C1930" s="1">
        <f t="shared" si="745"/>
        <v>3355</v>
      </c>
      <c r="D1930" s="7">
        <f>RANK(N1930,(N1930:P1930,Q1930:AE1930))</f>
        <v>2</v>
      </c>
      <c r="E1930" s="7">
        <f>RANK(O1930,(N1930:P1930,Q1930:AE1930))</f>
        <v>1</v>
      </c>
      <c r="F1930" s="7">
        <f>IF(P1930&gt;0,RANK(P1930,(N1930:P1930,Q1930:AE1930)),0)</f>
        <v>0</v>
      </c>
      <c r="G1930" s="1">
        <f t="shared" si="746"/>
        <v>1230</v>
      </c>
      <c r="H1930" s="2">
        <f t="shared" si="743"/>
        <v>0.36661698956780925</v>
      </c>
      <c r="I1930" s="2"/>
      <c r="J1930" s="2">
        <f t="shared" si="747"/>
        <v>0.3022354694485842</v>
      </c>
      <c r="K1930" s="2">
        <f t="shared" si="748"/>
        <v>0.66885245901639345</v>
      </c>
      <c r="L1930" s="2">
        <f t="shared" si="749"/>
        <v>0</v>
      </c>
      <c r="M1930" s="2">
        <f t="shared" si="750"/>
        <v>2.8912071535022288E-2</v>
      </c>
      <c r="N1930" s="1">
        <v>1014</v>
      </c>
      <c r="O1930" s="1">
        <v>2244</v>
      </c>
      <c r="Q1930" s="1">
        <v>13</v>
      </c>
      <c r="R1930" s="1">
        <v>82</v>
      </c>
      <c r="AA1930" s="1">
        <v>2</v>
      </c>
      <c r="AG1930" s="7">
        <f>IF(Q1930&gt;0,RANK(Q1930,(N1930:P1930,Q1930:AE1930)),0)</f>
        <v>4</v>
      </c>
      <c r="AH1930" s="7">
        <f>IF(R1930&gt;0,RANK(R1930,(N1930:P1930,Q1930:AE1930)),0)</f>
        <v>3</v>
      </c>
      <c r="AI1930" s="7">
        <f>IF(T1930&gt;0,RANK(T1930,(N1930:P1930,Q1930:AE1930)),0)</f>
        <v>0</v>
      </c>
      <c r="AJ1930" s="7">
        <f>IF(S1930&gt;0,RANK(S1930,(N1930:P1930,Q1930:AE1930)),0)</f>
        <v>0</v>
      </c>
      <c r="AK1930" s="2">
        <f t="shared" si="751"/>
        <v>3.8748137108792846E-3</v>
      </c>
      <c r="AL1930" s="2">
        <f t="shared" si="752"/>
        <v>2.4441132637853951E-2</v>
      </c>
      <c r="AM1930" s="2">
        <f t="shared" si="753"/>
        <v>0</v>
      </c>
      <c r="AN1930" s="2">
        <f t="shared" si="754"/>
        <v>0</v>
      </c>
      <c r="AP1930" t="s">
        <v>169</v>
      </c>
      <c r="AQ1930" t="s">
        <v>1200</v>
      </c>
      <c r="AR1930">
        <v>13</v>
      </c>
      <c r="AT1930" s="104">
        <v>48</v>
      </c>
      <c r="AU1930" s="102">
        <v>77</v>
      </c>
      <c r="AV1930" s="108">
        <f t="shared" si="755"/>
        <v>48077</v>
      </c>
      <c r="AX1930" s="7" t="s">
        <v>538</v>
      </c>
    </row>
    <row r="1931" spans="1:50" hidden="1" outlineLevel="1">
      <c r="A1931" t="s">
        <v>1214</v>
      </c>
      <c r="B1931" t="s">
        <v>1200</v>
      </c>
      <c r="C1931" s="1">
        <f t="shared" si="745"/>
        <v>1099</v>
      </c>
      <c r="D1931" s="7">
        <f>RANK(N1931,(N1931:P1931,Q1931:AE1931))</f>
        <v>2</v>
      </c>
      <c r="E1931" s="7">
        <f>RANK(O1931,(N1931:P1931,Q1931:AE1931))</f>
        <v>1</v>
      </c>
      <c r="F1931" s="7">
        <f>IF(P1931&gt;0,RANK(P1931,(N1931:P1931,Q1931:AE1931)),0)</f>
        <v>0</v>
      </c>
      <c r="G1931" s="1">
        <f t="shared" si="746"/>
        <v>151</v>
      </c>
      <c r="H1931" s="2">
        <f t="shared" si="743"/>
        <v>0.13739763421292084</v>
      </c>
      <c r="I1931" s="2"/>
      <c r="J1931" s="2">
        <f t="shared" si="747"/>
        <v>0.41947224749772521</v>
      </c>
      <c r="K1931" s="2">
        <f t="shared" si="748"/>
        <v>0.556869881710646</v>
      </c>
      <c r="L1931" s="2">
        <f t="shared" si="749"/>
        <v>0</v>
      </c>
      <c r="M1931" s="2">
        <f t="shared" si="750"/>
        <v>2.3657870791628732E-2</v>
      </c>
      <c r="N1931" s="1">
        <v>461</v>
      </c>
      <c r="O1931" s="1">
        <v>612</v>
      </c>
      <c r="Q1931" s="1">
        <v>3</v>
      </c>
      <c r="R1931" s="1">
        <v>22</v>
      </c>
      <c r="AA1931" s="1">
        <v>1</v>
      </c>
      <c r="AG1931" s="7">
        <f>IF(Q1931&gt;0,RANK(Q1931,(N1931:P1931,Q1931:AE1931)),0)</f>
        <v>4</v>
      </c>
      <c r="AH1931" s="7">
        <f>IF(R1931&gt;0,RANK(R1931,(N1931:P1931,Q1931:AE1931)),0)</f>
        <v>3</v>
      </c>
      <c r="AI1931" s="7">
        <f>IF(T1931&gt;0,RANK(T1931,(N1931:P1931,Q1931:AE1931)),0)</f>
        <v>0</v>
      </c>
      <c r="AJ1931" s="7">
        <f>IF(S1931&gt;0,RANK(S1931,(N1931:P1931,Q1931:AE1931)),0)</f>
        <v>0</v>
      </c>
      <c r="AK1931" s="2">
        <f t="shared" si="751"/>
        <v>2.7297543221110102E-3</v>
      </c>
      <c r="AL1931" s="2">
        <f t="shared" si="752"/>
        <v>2.0018198362147407E-2</v>
      </c>
      <c r="AM1931" s="2">
        <f t="shared" si="753"/>
        <v>0</v>
      </c>
      <c r="AN1931" s="2">
        <f t="shared" si="754"/>
        <v>0</v>
      </c>
      <c r="AP1931" t="s">
        <v>1214</v>
      </c>
      <c r="AQ1931" t="s">
        <v>1200</v>
      </c>
      <c r="AR1931">
        <v>19</v>
      </c>
      <c r="AT1931" s="104">
        <v>48</v>
      </c>
      <c r="AU1931" s="102">
        <v>79</v>
      </c>
      <c r="AV1931" s="108">
        <f t="shared" si="755"/>
        <v>48079</v>
      </c>
      <c r="AX1931" s="7" t="s">
        <v>538</v>
      </c>
    </row>
    <row r="1932" spans="1:50" hidden="1" outlineLevel="1">
      <c r="A1932" t="s">
        <v>1789</v>
      </c>
      <c r="B1932" t="s">
        <v>1200</v>
      </c>
      <c r="C1932" s="1">
        <f t="shared" si="745"/>
        <v>1153</v>
      </c>
      <c r="D1932" s="7">
        <f>RANK(N1932,(N1932:P1932,Q1932:AE1932))</f>
        <v>2</v>
      </c>
      <c r="E1932" s="7">
        <f>RANK(O1932,(N1932:P1932,Q1932:AE1932))</f>
        <v>1</v>
      </c>
      <c r="F1932" s="7">
        <f>IF(P1932&gt;0,RANK(P1932,(N1932:P1932,Q1932:AE1932)),0)</f>
        <v>0</v>
      </c>
      <c r="G1932" s="1">
        <f t="shared" si="746"/>
        <v>671</v>
      </c>
      <c r="H1932" s="2">
        <f t="shared" si="743"/>
        <v>0.58196010407632259</v>
      </c>
      <c r="I1932" s="2"/>
      <c r="J1932" s="2">
        <f t="shared" si="747"/>
        <v>0.19687771032090198</v>
      </c>
      <c r="K1932" s="2">
        <f t="shared" si="748"/>
        <v>0.77883781439722466</v>
      </c>
      <c r="L1932" s="2">
        <f t="shared" si="749"/>
        <v>0</v>
      </c>
      <c r="M1932" s="2">
        <f t="shared" si="750"/>
        <v>2.4284475281873386E-2</v>
      </c>
      <c r="N1932" s="1">
        <v>227</v>
      </c>
      <c r="O1932" s="1">
        <v>898</v>
      </c>
      <c r="Q1932" s="1">
        <v>2</v>
      </c>
      <c r="R1932" s="1">
        <v>26</v>
      </c>
      <c r="AA1932" s="1">
        <v>0</v>
      </c>
      <c r="AG1932" s="7">
        <f>IF(Q1932&gt;0,RANK(Q1932,(N1932:P1932,Q1932:AE1932)),0)</f>
        <v>4</v>
      </c>
      <c r="AH1932" s="7">
        <f>IF(R1932&gt;0,RANK(R1932,(N1932:P1932,Q1932:AE1932)),0)</f>
        <v>3</v>
      </c>
      <c r="AI1932" s="7">
        <f>IF(T1932&gt;0,RANK(T1932,(N1932:P1932,Q1932:AE1932)),0)</f>
        <v>0</v>
      </c>
      <c r="AJ1932" s="7">
        <f>IF(S1932&gt;0,RANK(S1932,(N1932:P1932,Q1932:AE1932)),0)</f>
        <v>0</v>
      </c>
      <c r="AK1932" s="2">
        <f t="shared" si="751"/>
        <v>1.7346053772766695E-3</v>
      </c>
      <c r="AL1932" s="2">
        <f t="shared" si="752"/>
        <v>2.2549869904596703E-2</v>
      </c>
      <c r="AM1932" s="2">
        <f t="shared" si="753"/>
        <v>0</v>
      </c>
      <c r="AN1932" s="2">
        <f t="shared" si="754"/>
        <v>0</v>
      </c>
      <c r="AP1932" t="s">
        <v>1789</v>
      </c>
      <c r="AQ1932" t="s">
        <v>1200</v>
      </c>
      <c r="AR1932">
        <v>17</v>
      </c>
      <c r="AT1932" s="104">
        <v>48</v>
      </c>
      <c r="AU1932" s="102">
        <v>81</v>
      </c>
      <c r="AV1932" s="108">
        <f t="shared" si="755"/>
        <v>48081</v>
      </c>
      <c r="AX1932" s="7" t="s">
        <v>538</v>
      </c>
    </row>
    <row r="1933" spans="1:50" hidden="1" outlineLevel="1">
      <c r="A1933" t="s">
        <v>2616</v>
      </c>
      <c r="B1933" t="s">
        <v>1200</v>
      </c>
      <c r="C1933" s="1">
        <f t="shared" si="745"/>
        <v>2572</v>
      </c>
      <c r="D1933" s="7">
        <f>RANK(N1933,(N1933:P1933,Q1933:AE1933))</f>
        <v>2</v>
      </c>
      <c r="E1933" s="7">
        <f>RANK(O1933,(N1933:P1933,Q1933:AE1933))</f>
        <v>1</v>
      </c>
      <c r="F1933" s="7">
        <f>IF(P1933&gt;0,RANK(P1933,(N1933:P1933,Q1933:AE1933)),0)</f>
        <v>0</v>
      </c>
      <c r="G1933" s="1">
        <f t="shared" si="746"/>
        <v>1059</v>
      </c>
      <c r="H1933" s="2">
        <f t="shared" si="743"/>
        <v>0.41174183514774493</v>
      </c>
      <c r="I1933" s="2"/>
      <c r="J1933" s="2">
        <f t="shared" si="747"/>
        <v>0.28265940902021774</v>
      </c>
      <c r="K1933" s="2">
        <f t="shared" si="748"/>
        <v>0.69440124416796267</v>
      </c>
      <c r="L1933" s="2">
        <f t="shared" si="749"/>
        <v>0</v>
      </c>
      <c r="M1933" s="2">
        <f t="shared" si="750"/>
        <v>2.2939346811819639E-2</v>
      </c>
      <c r="N1933" s="1">
        <v>727</v>
      </c>
      <c r="O1933" s="1">
        <v>1786</v>
      </c>
      <c r="Q1933" s="1">
        <v>5</v>
      </c>
      <c r="R1933" s="1">
        <v>43</v>
      </c>
      <c r="AA1933" s="1">
        <v>11</v>
      </c>
      <c r="AG1933" s="7">
        <f>IF(Q1933&gt;0,RANK(Q1933,(N1933:P1933,Q1933:AE1933)),0)</f>
        <v>5</v>
      </c>
      <c r="AH1933" s="7">
        <f>IF(R1933&gt;0,RANK(R1933,(N1933:P1933,Q1933:AE1933)),0)</f>
        <v>3</v>
      </c>
      <c r="AI1933" s="7">
        <f>IF(T1933&gt;0,RANK(T1933,(N1933:P1933,Q1933:AE1933)),0)</f>
        <v>0</v>
      </c>
      <c r="AJ1933" s="7">
        <f>IF(S1933&gt;0,RANK(S1933,(N1933:P1933,Q1933:AE1933)),0)</f>
        <v>0</v>
      </c>
      <c r="AK1933" s="2">
        <f t="shared" si="751"/>
        <v>1.9440124416796269E-3</v>
      </c>
      <c r="AL1933" s="2">
        <f t="shared" si="752"/>
        <v>1.671850699844479E-2</v>
      </c>
      <c r="AM1933" s="2">
        <f t="shared" si="753"/>
        <v>0</v>
      </c>
      <c r="AN1933" s="2">
        <f t="shared" si="754"/>
        <v>0</v>
      </c>
      <c r="AP1933" t="s">
        <v>2616</v>
      </c>
      <c r="AQ1933" t="s">
        <v>1200</v>
      </c>
      <c r="AR1933">
        <v>17</v>
      </c>
      <c r="AT1933" s="104">
        <v>48</v>
      </c>
      <c r="AU1933" s="102">
        <v>83</v>
      </c>
      <c r="AV1933" s="108">
        <f t="shared" si="755"/>
        <v>48083</v>
      </c>
      <c r="AX1933" s="7" t="s">
        <v>538</v>
      </c>
    </row>
    <row r="1934" spans="1:50" hidden="1" outlineLevel="1">
      <c r="A1934" t="s">
        <v>2729</v>
      </c>
      <c r="B1934" t="s">
        <v>1200</v>
      </c>
      <c r="C1934" s="1">
        <f t="shared" si="745"/>
        <v>129092</v>
      </c>
      <c r="D1934" s="7">
        <f>RANK(N1934,(N1934:P1934,Q1934:AE1934))</f>
        <v>2</v>
      </c>
      <c r="E1934" s="7">
        <f>RANK(O1934,(N1934:P1934,Q1934:AE1934))</f>
        <v>1</v>
      </c>
      <c r="F1934" s="7">
        <f>IF(P1934&gt;0,RANK(P1934,(N1934:P1934,Q1934:AE1934)),0)</f>
        <v>0</v>
      </c>
      <c r="G1934" s="1">
        <f t="shared" si="746"/>
        <v>64777</v>
      </c>
      <c r="H1934" s="2">
        <f t="shared" si="743"/>
        <v>0.50178942149784644</v>
      </c>
      <c r="I1934" s="2"/>
      <c r="J1934" s="2">
        <f t="shared" si="747"/>
        <v>0.23938741362749047</v>
      </c>
      <c r="K1934" s="2">
        <f t="shared" si="748"/>
        <v>0.74117683512533694</v>
      </c>
      <c r="L1934" s="2">
        <f t="shared" si="749"/>
        <v>0</v>
      </c>
      <c r="M1934" s="2">
        <f t="shared" si="750"/>
        <v>1.9435751247172561E-2</v>
      </c>
      <c r="N1934" s="1">
        <v>30903</v>
      </c>
      <c r="O1934" s="1">
        <v>95680</v>
      </c>
      <c r="Q1934" s="1">
        <v>654</v>
      </c>
      <c r="R1934" s="1">
        <v>1843</v>
      </c>
      <c r="AA1934" s="1">
        <v>12</v>
      </c>
      <c r="AG1934" s="7">
        <f>IF(Q1934&gt;0,RANK(Q1934,(N1934:P1934,Q1934:AE1934)),0)</f>
        <v>4</v>
      </c>
      <c r="AH1934" s="7">
        <f>IF(R1934&gt;0,RANK(R1934,(N1934:P1934,Q1934:AE1934)),0)</f>
        <v>3</v>
      </c>
      <c r="AI1934" s="7">
        <f>IF(T1934&gt;0,RANK(T1934,(N1934:P1934,Q1934:AE1934)),0)</f>
        <v>0</v>
      </c>
      <c r="AJ1934" s="7">
        <f>IF(S1934&gt;0,RANK(S1934,(N1934:P1934,Q1934:AE1934)),0)</f>
        <v>0</v>
      </c>
      <c r="AK1934" s="2">
        <f t="shared" si="751"/>
        <v>5.0661543705264461E-3</v>
      </c>
      <c r="AL1934" s="2">
        <f t="shared" si="752"/>
        <v>1.4276639915719022E-2</v>
      </c>
      <c r="AM1934" s="2">
        <f t="shared" si="753"/>
        <v>0</v>
      </c>
      <c r="AN1934" s="2">
        <f t="shared" si="754"/>
        <v>0</v>
      </c>
      <c r="AP1934" t="s">
        <v>2729</v>
      </c>
      <c r="AQ1934" t="s">
        <v>1200</v>
      </c>
      <c r="AT1934" s="104">
        <v>48</v>
      </c>
      <c r="AU1934" s="102">
        <v>85</v>
      </c>
      <c r="AV1934" s="108">
        <f t="shared" si="755"/>
        <v>48085</v>
      </c>
      <c r="AX1934" s="7" t="s">
        <v>538</v>
      </c>
    </row>
    <row r="1935" spans="1:50" hidden="1" outlineLevel="1">
      <c r="A1935" t="s">
        <v>2235</v>
      </c>
      <c r="B1935" t="s">
        <v>1200</v>
      </c>
      <c r="C1935" s="1">
        <f t="shared" si="745"/>
        <v>1121</v>
      </c>
      <c r="D1935" s="7">
        <f>RANK(N1935,(N1935:P1935,Q1935:AE1935))</f>
        <v>2</v>
      </c>
      <c r="E1935" s="7">
        <f>RANK(O1935,(N1935:P1935,Q1935:AE1935))</f>
        <v>1</v>
      </c>
      <c r="F1935" s="7">
        <f>IF(P1935&gt;0,RANK(P1935,(N1935:P1935,Q1935:AE1935)),0)</f>
        <v>0</v>
      </c>
      <c r="G1935" s="1">
        <f t="shared" si="746"/>
        <v>238</v>
      </c>
      <c r="H1935" s="2">
        <f t="shared" ref="H1935:H1998" si="756">G1935/C1935</f>
        <v>0.21231043710972347</v>
      </c>
      <c r="I1935" s="2"/>
      <c r="J1935" s="2">
        <f t="shared" si="747"/>
        <v>0.38804638715432649</v>
      </c>
      <c r="K1935" s="2">
        <f t="shared" si="748"/>
        <v>0.6003568242640499</v>
      </c>
      <c r="L1935" s="2">
        <f t="shared" si="749"/>
        <v>0</v>
      </c>
      <c r="M1935" s="2">
        <f t="shared" si="750"/>
        <v>1.1596788581623607E-2</v>
      </c>
      <c r="N1935" s="1">
        <v>435</v>
      </c>
      <c r="O1935" s="1">
        <v>673</v>
      </c>
      <c r="Q1935" s="1">
        <v>2</v>
      </c>
      <c r="R1935" s="1">
        <v>11</v>
      </c>
      <c r="AA1935" s="1">
        <v>0</v>
      </c>
      <c r="AG1935" s="7">
        <f>IF(Q1935&gt;0,RANK(Q1935,(N1935:P1935,Q1935:AE1935)),0)</f>
        <v>4</v>
      </c>
      <c r="AH1935" s="7">
        <f>IF(R1935&gt;0,RANK(R1935,(N1935:P1935,Q1935:AE1935)),0)</f>
        <v>3</v>
      </c>
      <c r="AI1935" s="7">
        <f>IF(T1935&gt;0,RANK(T1935,(N1935:P1935,Q1935:AE1935)),0)</f>
        <v>0</v>
      </c>
      <c r="AJ1935" s="7">
        <f>IF(S1935&gt;0,RANK(S1935,(N1935:P1935,Q1935:AE1935)),0)</f>
        <v>0</v>
      </c>
      <c r="AK1935" s="2">
        <f t="shared" si="751"/>
        <v>1.7841213202497771E-3</v>
      </c>
      <c r="AL1935" s="2">
        <f t="shared" si="752"/>
        <v>9.8126672613737739E-3</v>
      </c>
      <c r="AM1935" s="2">
        <f t="shared" si="753"/>
        <v>0</v>
      </c>
      <c r="AN1935" s="2">
        <f t="shared" si="754"/>
        <v>0</v>
      </c>
      <c r="AP1935" t="s">
        <v>2235</v>
      </c>
      <c r="AQ1935" t="s">
        <v>1200</v>
      </c>
      <c r="AR1935">
        <v>13</v>
      </c>
      <c r="AT1935" s="104">
        <v>48</v>
      </c>
      <c r="AU1935" s="102">
        <v>87</v>
      </c>
      <c r="AV1935" s="108">
        <f t="shared" si="755"/>
        <v>48087</v>
      </c>
      <c r="AX1935" s="7" t="s">
        <v>538</v>
      </c>
    </row>
    <row r="1936" spans="1:50" hidden="1" outlineLevel="1">
      <c r="A1936" t="s">
        <v>954</v>
      </c>
      <c r="B1936" t="s">
        <v>1200</v>
      </c>
      <c r="C1936" s="1">
        <f t="shared" si="745"/>
        <v>5891</v>
      </c>
      <c r="D1936" s="7">
        <f>RANK(N1936,(N1936:P1936,Q1936:AE1936))</f>
        <v>2</v>
      </c>
      <c r="E1936" s="7">
        <f>RANK(O1936,(N1936:P1936,Q1936:AE1936))</f>
        <v>1</v>
      </c>
      <c r="F1936" s="7">
        <f>IF(P1936&gt;0,RANK(P1936,(N1936:P1936,Q1936:AE1936)),0)</f>
        <v>0</v>
      </c>
      <c r="G1936" s="1">
        <f t="shared" si="746"/>
        <v>2555</v>
      </c>
      <c r="H1936" s="2">
        <f t="shared" si="756"/>
        <v>0.43371244270921744</v>
      </c>
      <c r="I1936" s="2"/>
      <c r="J1936" s="2">
        <f t="shared" si="747"/>
        <v>0.275505007638771</v>
      </c>
      <c r="K1936" s="2">
        <f t="shared" si="748"/>
        <v>0.70921745034798844</v>
      </c>
      <c r="L1936" s="2">
        <f t="shared" si="749"/>
        <v>0</v>
      </c>
      <c r="M1936" s="2">
        <f t="shared" si="750"/>
        <v>1.5277542013240497E-2</v>
      </c>
      <c r="N1936" s="1">
        <v>1623</v>
      </c>
      <c r="O1936" s="1">
        <v>4178</v>
      </c>
      <c r="Q1936" s="1">
        <v>15</v>
      </c>
      <c r="R1936" s="1">
        <v>59</v>
      </c>
      <c r="AA1936" s="1">
        <v>16</v>
      </c>
      <c r="AG1936" s="7">
        <f>IF(Q1936&gt;0,RANK(Q1936,(N1936:P1936,Q1936:AE1936)),0)</f>
        <v>5</v>
      </c>
      <c r="AH1936" s="7">
        <f>IF(R1936&gt;0,RANK(R1936,(N1936:P1936,Q1936:AE1936)),0)</f>
        <v>3</v>
      </c>
      <c r="AI1936" s="7">
        <f>IF(T1936&gt;0,RANK(T1936,(N1936:P1936,Q1936:AE1936)),0)</f>
        <v>0</v>
      </c>
      <c r="AJ1936" s="7">
        <f>IF(S1936&gt;0,RANK(S1936,(N1936:P1936,Q1936:AE1936)),0)</f>
        <v>0</v>
      </c>
      <c r="AK1936" s="2">
        <f t="shared" si="751"/>
        <v>2.5462570022067562E-3</v>
      </c>
      <c r="AL1936" s="2">
        <f t="shared" si="752"/>
        <v>1.0015277542013241E-2</v>
      </c>
      <c r="AM1936" s="2">
        <f t="shared" si="753"/>
        <v>0</v>
      </c>
      <c r="AN1936" s="2">
        <f t="shared" si="754"/>
        <v>0</v>
      </c>
      <c r="AP1936" t="s">
        <v>954</v>
      </c>
      <c r="AQ1936" t="s">
        <v>1200</v>
      </c>
      <c r="AR1936">
        <v>14</v>
      </c>
      <c r="AT1936" s="104">
        <v>48</v>
      </c>
      <c r="AU1936" s="102">
        <v>89</v>
      </c>
      <c r="AV1936" s="108">
        <f t="shared" si="755"/>
        <v>48089</v>
      </c>
      <c r="AX1936" s="7" t="s">
        <v>538</v>
      </c>
    </row>
    <row r="1937" spans="1:50" hidden="1" outlineLevel="1">
      <c r="A1937" t="s">
        <v>2236</v>
      </c>
      <c r="B1937" t="s">
        <v>1200</v>
      </c>
      <c r="C1937" s="1">
        <f t="shared" si="745"/>
        <v>24186</v>
      </c>
      <c r="D1937" s="7">
        <f>RANK(N1937,(N1937:P1937,Q1937:AE1937))</f>
        <v>2</v>
      </c>
      <c r="E1937" s="7">
        <f>RANK(O1937,(N1937:P1937,Q1937:AE1937))</f>
        <v>1</v>
      </c>
      <c r="F1937" s="7">
        <f>IF(P1937&gt;0,RANK(P1937,(N1937:P1937,Q1937:AE1937)),0)</f>
        <v>0</v>
      </c>
      <c r="G1937" s="1">
        <f t="shared" si="746"/>
        <v>13513</v>
      </c>
      <c r="H1937" s="2">
        <f t="shared" si="756"/>
        <v>0.55871165136856027</v>
      </c>
      <c r="I1937" s="2"/>
      <c r="J1937" s="2">
        <f t="shared" si="747"/>
        <v>0.208674439758538</v>
      </c>
      <c r="K1937" s="2">
        <f t="shared" si="748"/>
        <v>0.76738609112709832</v>
      </c>
      <c r="L1937" s="2">
        <f t="shared" si="749"/>
        <v>0</v>
      </c>
      <c r="M1937" s="2">
        <f t="shared" si="750"/>
        <v>2.3939469114363621E-2</v>
      </c>
      <c r="N1937" s="1">
        <v>5047</v>
      </c>
      <c r="O1937" s="1">
        <v>18560</v>
      </c>
      <c r="Q1937" s="1">
        <v>150</v>
      </c>
      <c r="R1937" s="1">
        <v>400</v>
      </c>
      <c r="AA1937" s="1">
        <v>29</v>
      </c>
      <c r="AG1937" s="7">
        <f>IF(Q1937&gt;0,RANK(Q1937,(N1937:P1937,Q1937:AE1937)),0)</f>
        <v>4</v>
      </c>
      <c r="AH1937" s="7">
        <f>IF(R1937&gt;0,RANK(R1937,(N1937:P1937,Q1937:AE1937)),0)</f>
        <v>3</v>
      </c>
      <c r="AI1937" s="7">
        <f>IF(T1937&gt;0,RANK(T1937,(N1937:P1937,Q1937:AE1937)),0)</f>
        <v>0</v>
      </c>
      <c r="AJ1937" s="7">
        <f>IF(S1937&gt;0,RANK(S1937,(N1937:P1937,Q1937:AE1937)),0)</f>
        <v>0</v>
      </c>
      <c r="AK1937" s="2">
        <f t="shared" si="751"/>
        <v>6.201935003721161E-3</v>
      </c>
      <c r="AL1937" s="2">
        <f t="shared" si="752"/>
        <v>1.6538493343256428E-2</v>
      </c>
      <c r="AM1937" s="2">
        <f t="shared" si="753"/>
        <v>0</v>
      </c>
      <c r="AN1937" s="2">
        <f t="shared" si="754"/>
        <v>0</v>
      </c>
      <c r="AP1937" t="s">
        <v>2236</v>
      </c>
      <c r="AQ1937" t="s">
        <v>1200</v>
      </c>
      <c r="AT1937" s="104">
        <v>48</v>
      </c>
      <c r="AU1937" s="102">
        <v>91</v>
      </c>
      <c r="AV1937" s="108">
        <f t="shared" si="755"/>
        <v>48091</v>
      </c>
      <c r="AX1937" s="7" t="s">
        <v>538</v>
      </c>
    </row>
    <row r="1938" spans="1:50" hidden="1" outlineLevel="1">
      <c r="A1938" t="s">
        <v>1926</v>
      </c>
      <c r="B1938" t="s">
        <v>1200</v>
      </c>
      <c r="C1938" s="1">
        <f t="shared" si="745"/>
        <v>3757</v>
      </c>
      <c r="D1938" s="7">
        <f>RANK(N1938,(N1938:P1938,Q1938:AE1938))</f>
        <v>2</v>
      </c>
      <c r="E1938" s="7">
        <f>RANK(O1938,(N1938:P1938,Q1938:AE1938))</f>
        <v>1</v>
      </c>
      <c r="F1938" s="7">
        <f>IF(P1938&gt;0,RANK(P1938,(N1938:P1938,Q1938:AE1938)),0)</f>
        <v>0</v>
      </c>
      <c r="G1938" s="1">
        <f t="shared" si="746"/>
        <v>1159</v>
      </c>
      <c r="H1938" s="2">
        <f t="shared" si="756"/>
        <v>0.30849081714133619</v>
      </c>
      <c r="I1938" s="2"/>
      <c r="J1938" s="2">
        <f t="shared" si="747"/>
        <v>0.33776949693904712</v>
      </c>
      <c r="K1938" s="2">
        <f t="shared" si="748"/>
        <v>0.64626031408038331</v>
      </c>
      <c r="L1938" s="2">
        <f t="shared" si="749"/>
        <v>0</v>
      </c>
      <c r="M1938" s="2">
        <f t="shared" si="750"/>
        <v>1.5970188980569566E-2</v>
      </c>
      <c r="N1938" s="1">
        <v>1269</v>
      </c>
      <c r="O1938" s="1">
        <v>2428</v>
      </c>
      <c r="Q1938" s="1">
        <v>6</v>
      </c>
      <c r="R1938" s="1">
        <v>50</v>
      </c>
      <c r="AA1938" s="1">
        <v>4</v>
      </c>
      <c r="AG1938" s="7">
        <f>IF(Q1938&gt;0,RANK(Q1938,(N1938:P1938,Q1938:AE1938)),0)</f>
        <v>4</v>
      </c>
      <c r="AH1938" s="7">
        <f>IF(R1938&gt;0,RANK(R1938,(N1938:P1938,Q1938:AE1938)),0)</f>
        <v>3</v>
      </c>
      <c r="AI1938" s="7">
        <f>IF(T1938&gt;0,RANK(T1938,(N1938:P1938,Q1938:AE1938)),0)</f>
        <v>0</v>
      </c>
      <c r="AJ1938" s="7">
        <f>IF(S1938&gt;0,RANK(S1938,(N1938:P1938,Q1938:AE1938)),0)</f>
        <v>0</v>
      </c>
      <c r="AK1938" s="2">
        <f t="shared" si="751"/>
        <v>1.5970188980569604E-3</v>
      </c>
      <c r="AL1938" s="2">
        <f t="shared" si="752"/>
        <v>1.3308490817141336E-2</v>
      </c>
      <c r="AM1938" s="2">
        <f t="shared" si="753"/>
        <v>0</v>
      </c>
      <c r="AN1938" s="2">
        <f t="shared" si="754"/>
        <v>0</v>
      </c>
      <c r="AP1938" t="s">
        <v>1926</v>
      </c>
      <c r="AQ1938" t="s">
        <v>1200</v>
      </c>
      <c r="AR1938">
        <v>17</v>
      </c>
      <c r="AT1938" s="104">
        <v>48</v>
      </c>
      <c r="AU1938" s="102">
        <v>93</v>
      </c>
      <c r="AV1938" s="108">
        <f t="shared" si="755"/>
        <v>48093</v>
      </c>
      <c r="AX1938" s="7" t="s">
        <v>538</v>
      </c>
    </row>
    <row r="1939" spans="1:50" hidden="1" outlineLevel="1">
      <c r="A1939" t="s">
        <v>1559</v>
      </c>
      <c r="B1939" t="s">
        <v>1200</v>
      </c>
      <c r="C1939" s="1">
        <f t="shared" si="745"/>
        <v>783</v>
      </c>
      <c r="D1939" s="7">
        <f>RANK(N1939,(N1939:P1939,Q1939:AE1939))</f>
        <v>2</v>
      </c>
      <c r="E1939" s="7">
        <f>RANK(O1939,(N1939:P1939,Q1939:AE1939))</f>
        <v>1</v>
      </c>
      <c r="F1939" s="7">
        <f>IF(P1939&gt;0,RANK(P1939,(N1939:P1939,Q1939:AE1939)),0)</f>
        <v>0</v>
      </c>
      <c r="G1939" s="1">
        <f t="shared" si="746"/>
        <v>351</v>
      </c>
      <c r="H1939" s="2">
        <f t="shared" si="756"/>
        <v>0.44827586206896552</v>
      </c>
      <c r="I1939" s="2"/>
      <c r="J1939" s="2">
        <f t="shared" si="747"/>
        <v>0.26053639846743293</v>
      </c>
      <c r="K1939" s="2">
        <f t="shared" si="748"/>
        <v>0.70881226053639845</v>
      </c>
      <c r="L1939" s="2">
        <f t="shared" si="749"/>
        <v>0</v>
      </c>
      <c r="M1939" s="2">
        <f t="shared" si="750"/>
        <v>3.0651340996168619E-2</v>
      </c>
      <c r="N1939" s="1">
        <v>204</v>
      </c>
      <c r="O1939" s="1">
        <v>555</v>
      </c>
      <c r="Q1939" s="1">
        <v>2</v>
      </c>
      <c r="R1939" s="1">
        <v>22</v>
      </c>
      <c r="AA1939" s="1">
        <v>0</v>
      </c>
      <c r="AG1939" s="7">
        <f>IF(Q1939&gt;0,RANK(Q1939,(N1939:P1939,Q1939:AE1939)),0)</f>
        <v>4</v>
      </c>
      <c r="AH1939" s="7">
        <f>IF(R1939&gt;0,RANK(R1939,(N1939:P1939,Q1939:AE1939)),0)</f>
        <v>3</v>
      </c>
      <c r="AI1939" s="7">
        <f>IF(T1939&gt;0,RANK(T1939,(N1939:P1939,Q1939:AE1939)),0)</f>
        <v>0</v>
      </c>
      <c r="AJ1939" s="7">
        <f>IF(S1939&gt;0,RANK(S1939,(N1939:P1939,Q1939:AE1939)),0)</f>
        <v>0</v>
      </c>
      <c r="AK1939" s="2">
        <f t="shared" si="751"/>
        <v>2.554278416347382E-3</v>
      </c>
      <c r="AL1939" s="2">
        <f t="shared" si="752"/>
        <v>2.8097062579821201E-2</v>
      </c>
      <c r="AM1939" s="2">
        <f t="shared" si="753"/>
        <v>0</v>
      </c>
      <c r="AN1939" s="2">
        <f t="shared" si="754"/>
        <v>0</v>
      </c>
      <c r="AP1939" t="s">
        <v>1559</v>
      </c>
      <c r="AQ1939" t="s">
        <v>1200</v>
      </c>
      <c r="AR1939">
        <v>17</v>
      </c>
      <c r="AT1939" s="104">
        <v>48</v>
      </c>
      <c r="AU1939" s="102">
        <v>95</v>
      </c>
      <c r="AV1939" s="108">
        <f t="shared" si="755"/>
        <v>48095</v>
      </c>
      <c r="AX1939" s="7" t="s">
        <v>538</v>
      </c>
    </row>
    <row r="1940" spans="1:50" hidden="1" outlineLevel="1">
      <c r="A1940" t="s">
        <v>513</v>
      </c>
      <c r="B1940" t="s">
        <v>1200</v>
      </c>
      <c r="C1940" s="1">
        <f t="shared" si="745"/>
        <v>9595</v>
      </c>
      <c r="D1940" s="7">
        <f>RANK(N1940,(N1940:P1940,Q1940:AE1940))</f>
        <v>2</v>
      </c>
      <c r="E1940" s="7">
        <f>RANK(O1940,(N1940:P1940,Q1940:AE1940))</f>
        <v>1</v>
      </c>
      <c r="F1940" s="7">
        <f>IF(P1940&gt;0,RANK(P1940,(N1940:P1940,Q1940:AE1940)),0)</f>
        <v>0</v>
      </c>
      <c r="G1940" s="1">
        <f t="shared" si="746"/>
        <v>5008</v>
      </c>
      <c r="H1940" s="2">
        <f t="shared" si="756"/>
        <v>0.52193850964043775</v>
      </c>
      <c r="I1940" s="2"/>
      <c r="J1940" s="2">
        <f t="shared" si="747"/>
        <v>0.23032829598749349</v>
      </c>
      <c r="K1940" s="2">
        <f t="shared" si="748"/>
        <v>0.75226680562793125</v>
      </c>
      <c r="L1940" s="2">
        <f t="shared" si="749"/>
        <v>0</v>
      </c>
      <c r="M1940" s="2">
        <f t="shared" si="750"/>
        <v>1.7404898384575263E-2</v>
      </c>
      <c r="N1940" s="1">
        <v>2210</v>
      </c>
      <c r="O1940" s="1">
        <v>7218</v>
      </c>
      <c r="Q1940" s="1">
        <v>23</v>
      </c>
      <c r="R1940" s="1">
        <v>139</v>
      </c>
      <c r="AA1940" s="1">
        <v>5</v>
      </c>
      <c r="AG1940" s="7">
        <f>IF(Q1940&gt;0,RANK(Q1940,(N1940:P1940,Q1940:AE1940)),0)</f>
        <v>4</v>
      </c>
      <c r="AH1940" s="7">
        <f>IF(R1940&gt;0,RANK(R1940,(N1940:P1940,Q1940:AE1940)),0)</f>
        <v>3</v>
      </c>
      <c r="AI1940" s="7">
        <f>IF(T1940&gt;0,RANK(T1940,(N1940:P1940,Q1940:AE1940)),0)</f>
        <v>0</v>
      </c>
      <c r="AJ1940" s="7">
        <f>IF(S1940&gt;0,RANK(S1940,(N1940:P1940,Q1940:AE1940)),0)</f>
        <v>0</v>
      </c>
      <c r="AK1940" s="2">
        <f t="shared" si="751"/>
        <v>2.3970818134445024E-3</v>
      </c>
      <c r="AL1940" s="2">
        <f t="shared" si="752"/>
        <v>1.4486711829077644E-2</v>
      </c>
      <c r="AM1940" s="2">
        <f t="shared" si="753"/>
        <v>0</v>
      </c>
      <c r="AN1940" s="2">
        <f t="shared" si="754"/>
        <v>0</v>
      </c>
      <c r="AP1940" t="s">
        <v>513</v>
      </c>
      <c r="AQ1940" t="s">
        <v>1200</v>
      </c>
      <c r="AT1940" s="104">
        <v>48</v>
      </c>
      <c r="AU1940" s="102">
        <v>97</v>
      </c>
      <c r="AV1940" s="108">
        <f t="shared" si="755"/>
        <v>48097</v>
      </c>
      <c r="AX1940" s="7" t="s">
        <v>538</v>
      </c>
    </row>
    <row r="1941" spans="1:50" hidden="1" outlineLevel="1">
      <c r="A1941" t="s">
        <v>2105</v>
      </c>
      <c r="B1941" t="s">
        <v>1200</v>
      </c>
      <c r="C1941" s="1">
        <f t="shared" si="745"/>
        <v>9733</v>
      </c>
      <c r="D1941" s="7">
        <f>RANK(N1941,(N1941:P1941,Q1941:AE1941))</f>
        <v>2</v>
      </c>
      <c r="E1941" s="7">
        <f>RANK(O1941,(N1941:P1941,Q1941:AE1941))</f>
        <v>1</v>
      </c>
      <c r="F1941" s="7">
        <f>IF(P1941&gt;0,RANK(P1941,(N1941:P1941,Q1941:AE1941)),0)</f>
        <v>0</v>
      </c>
      <c r="G1941" s="1">
        <f t="shared" si="746"/>
        <v>2957</v>
      </c>
      <c r="H1941" s="2">
        <f t="shared" si="756"/>
        <v>0.30381177437583479</v>
      </c>
      <c r="I1941" s="2"/>
      <c r="J1941" s="2">
        <f t="shared" si="747"/>
        <v>0.33463474776533442</v>
      </c>
      <c r="K1941" s="2">
        <f t="shared" si="748"/>
        <v>0.63844652214116926</v>
      </c>
      <c r="L1941" s="2">
        <f t="shared" si="749"/>
        <v>0</v>
      </c>
      <c r="M1941" s="2">
        <f t="shared" si="750"/>
        <v>2.6918730093496324E-2</v>
      </c>
      <c r="N1941" s="1">
        <v>3257</v>
      </c>
      <c r="O1941" s="1">
        <v>6214</v>
      </c>
      <c r="Q1941" s="1">
        <v>41</v>
      </c>
      <c r="R1941" s="1">
        <v>198</v>
      </c>
      <c r="AA1941" s="1">
        <v>23</v>
      </c>
      <c r="AG1941" s="7">
        <f>IF(Q1941&gt;0,RANK(Q1941,(N1941:P1941,Q1941:AE1941)),0)</f>
        <v>4</v>
      </c>
      <c r="AH1941" s="7">
        <f>IF(R1941&gt;0,RANK(R1941,(N1941:P1941,Q1941:AE1941)),0)</f>
        <v>3</v>
      </c>
      <c r="AI1941" s="7">
        <f>IF(T1941&gt;0,RANK(T1941,(N1941:P1941,Q1941:AE1941)),0)</f>
        <v>0</v>
      </c>
      <c r="AJ1941" s="7">
        <f>IF(S1941&gt;0,RANK(S1941,(N1941:P1941,Q1941:AE1941)),0)</f>
        <v>0</v>
      </c>
      <c r="AK1941" s="2">
        <f t="shared" si="751"/>
        <v>4.2124730298982839E-3</v>
      </c>
      <c r="AL1941" s="2">
        <f t="shared" si="752"/>
        <v>2.0343162437069764E-2</v>
      </c>
      <c r="AM1941" s="2">
        <f t="shared" si="753"/>
        <v>0</v>
      </c>
      <c r="AN1941" s="2">
        <f t="shared" si="754"/>
        <v>0</v>
      </c>
      <c r="AP1941" t="s">
        <v>2105</v>
      </c>
      <c r="AQ1941" t="s">
        <v>1200</v>
      </c>
      <c r="AR1941">
        <v>11</v>
      </c>
      <c r="AT1941" s="104">
        <v>48</v>
      </c>
      <c r="AU1941" s="102">
        <v>99</v>
      </c>
      <c r="AV1941" s="108">
        <f t="shared" si="755"/>
        <v>48099</v>
      </c>
      <c r="AX1941" s="7" t="s">
        <v>538</v>
      </c>
    </row>
    <row r="1942" spans="1:50" hidden="1" outlineLevel="1">
      <c r="A1942" t="s">
        <v>2106</v>
      </c>
      <c r="B1942" t="s">
        <v>1200</v>
      </c>
      <c r="C1942" s="1">
        <f t="shared" si="745"/>
        <v>544</v>
      </c>
      <c r="D1942" s="7">
        <f>RANK(N1942,(N1942:P1942,Q1942:AE1942))</f>
        <v>2</v>
      </c>
      <c r="E1942" s="7">
        <f>RANK(O1942,(N1942:P1942,Q1942:AE1942))</f>
        <v>1</v>
      </c>
      <c r="F1942" s="7">
        <f>IF(P1942&gt;0,RANK(P1942,(N1942:P1942,Q1942:AE1942)),0)</f>
        <v>0</v>
      </c>
      <c r="G1942" s="1">
        <f t="shared" si="746"/>
        <v>149</v>
      </c>
      <c r="H1942" s="2">
        <f t="shared" si="756"/>
        <v>0.27389705882352944</v>
      </c>
      <c r="I1942" s="2"/>
      <c r="J1942" s="2">
        <f t="shared" si="747"/>
        <v>0.35110294117647056</v>
      </c>
      <c r="K1942" s="2">
        <f t="shared" si="748"/>
        <v>0.625</v>
      </c>
      <c r="L1942" s="2">
        <f t="shared" si="749"/>
        <v>0</v>
      </c>
      <c r="M1942" s="2">
        <f t="shared" si="750"/>
        <v>2.3897058823529438E-2</v>
      </c>
      <c r="N1942" s="1">
        <v>191</v>
      </c>
      <c r="O1942" s="1">
        <v>340</v>
      </c>
      <c r="Q1942" s="1">
        <v>1</v>
      </c>
      <c r="R1942" s="1">
        <v>12</v>
      </c>
      <c r="AA1942" s="1">
        <v>0</v>
      </c>
      <c r="AG1942" s="7">
        <f>IF(Q1942&gt;0,RANK(Q1942,(N1942:P1942,Q1942:AE1942)),0)</f>
        <v>4</v>
      </c>
      <c r="AH1942" s="7">
        <f>IF(R1942&gt;0,RANK(R1942,(N1942:P1942,Q1942:AE1942)),0)</f>
        <v>3</v>
      </c>
      <c r="AI1942" s="7">
        <f>IF(T1942&gt;0,RANK(T1942,(N1942:P1942,Q1942:AE1942)),0)</f>
        <v>0</v>
      </c>
      <c r="AJ1942" s="7">
        <f>IF(S1942&gt;0,RANK(S1942,(N1942:P1942,Q1942:AE1942)),0)</f>
        <v>0</v>
      </c>
      <c r="AK1942" s="2">
        <f t="shared" si="751"/>
        <v>1.838235294117647E-3</v>
      </c>
      <c r="AL1942" s="2">
        <f t="shared" si="752"/>
        <v>2.2058823529411766E-2</v>
      </c>
      <c r="AM1942" s="2">
        <f t="shared" si="753"/>
        <v>0</v>
      </c>
      <c r="AN1942" s="2">
        <f t="shared" si="754"/>
        <v>0</v>
      </c>
      <c r="AP1942" t="s">
        <v>2106</v>
      </c>
      <c r="AQ1942" t="s">
        <v>1200</v>
      </c>
      <c r="AR1942">
        <v>13</v>
      </c>
      <c r="AT1942" s="104">
        <v>48</v>
      </c>
      <c r="AU1942" s="102">
        <v>101</v>
      </c>
      <c r="AV1942" s="108">
        <f t="shared" si="755"/>
        <v>48101</v>
      </c>
      <c r="AX1942" s="7" t="s">
        <v>538</v>
      </c>
    </row>
    <row r="1943" spans="1:50" hidden="1" outlineLevel="1">
      <c r="A1943" t="s">
        <v>656</v>
      </c>
      <c r="B1943" t="s">
        <v>1200</v>
      </c>
      <c r="C1943" s="1">
        <f t="shared" si="745"/>
        <v>1351</v>
      </c>
      <c r="D1943" s="7">
        <f>RANK(N1943,(N1943:P1943,Q1943:AE1943))</f>
        <v>2</v>
      </c>
      <c r="E1943" s="7">
        <f>RANK(O1943,(N1943:P1943,Q1943:AE1943))</f>
        <v>1</v>
      </c>
      <c r="F1943" s="7">
        <f>IF(P1943&gt;0,RANK(P1943,(N1943:P1943,Q1943:AE1943)),0)</f>
        <v>0</v>
      </c>
      <c r="G1943" s="1">
        <f t="shared" si="746"/>
        <v>434</v>
      </c>
      <c r="H1943" s="2">
        <f t="shared" si="756"/>
        <v>0.32124352331606215</v>
      </c>
      <c r="I1943" s="2"/>
      <c r="J1943" s="2">
        <f t="shared" si="747"/>
        <v>0.32124352331606215</v>
      </c>
      <c r="K1943" s="2">
        <f t="shared" si="748"/>
        <v>0.6424870466321243</v>
      </c>
      <c r="L1943" s="2">
        <f t="shared" si="749"/>
        <v>0</v>
      </c>
      <c r="M1943" s="2">
        <f t="shared" si="750"/>
        <v>3.6269430051813489E-2</v>
      </c>
      <c r="N1943" s="1">
        <v>434</v>
      </c>
      <c r="O1943" s="1">
        <v>868</v>
      </c>
      <c r="Q1943" s="1">
        <v>3</v>
      </c>
      <c r="R1943" s="1">
        <v>44</v>
      </c>
      <c r="AA1943" s="1">
        <v>2</v>
      </c>
      <c r="AG1943" s="7">
        <f>IF(Q1943&gt;0,RANK(Q1943,(N1943:P1943,Q1943:AE1943)),0)</f>
        <v>4</v>
      </c>
      <c r="AH1943" s="7">
        <f>IF(R1943&gt;0,RANK(R1943,(N1943:P1943,Q1943:AE1943)),0)</f>
        <v>3</v>
      </c>
      <c r="AI1943" s="7">
        <f>IF(T1943&gt;0,RANK(T1943,(N1943:P1943,Q1943:AE1943)),0)</f>
        <v>0</v>
      </c>
      <c r="AJ1943" s="7">
        <f>IF(S1943&gt;0,RANK(S1943,(N1943:P1943,Q1943:AE1943)),0)</f>
        <v>0</v>
      </c>
      <c r="AK1943" s="2">
        <f t="shared" si="751"/>
        <v>2.2205773501110288E-3</v>
      </c>
      <c r="AL1943" s="2">
        <f t="shared" si="752"/>
        <v>3.256846780162842E-2</v>
      </c>
      <c r="AM1943" s="2">
        <f t="shared" si="753"/>
        <v>0</v>
      </c>
      <c r="AN1943" s="2">
        <f t="shared" si="754"/>
        <v>0</v>
      </c>
      <c r="AP1943" t="s">
        <v>656</v>
      </c>
      <c r="AQ1943" t="s">
        <v>1200</v>
      </c>
      <c r="AR1943">
        <v>23</v>
      </c>
      <c r="AT1943" s="104">
        <v>48</v>
      </c>
      <c r="AU1943" s="102">
        <v>103</v>
      </c>
      <c r="AV1943" s="108">
        <f t="shared" si="755"/>
        <v>48103</v>
      </c>
      <c r="AX1943" s="7" t="s">
        <v>538</v>
      </c>
    </row>
    <row r="1944" spans="1:50" hidden="1" outlineLevel="1">
      <c r="A1944" t="s">
        <v>2141</v>
      </c>
      <c r="B1944" t="s">
        <v>1200</v>
      </c>
      <c r="C1944" s="1">
        <f t="shared" si="745"/>
        <v>963</v>
      </c>
      <c r="D1944" s="7">
        <f>RANK(N1944,(N1944:P1944,Q1944:AE1944))</f>
        <v>2</v>
      </c>
      <c r="E1944" s="7">
        <f>RANK(O1944,(N1944:P1944,Q1944:AE1944))</f>
        <v>1</v>
      </c>
      <c r="F1944" s="7">
        <f>IF(P1944&gt;0,RANK(P1944,(N1944:P1944,Q1944:AE1944)),0)</f>
        <v>0</v>
      </c>
      <c r="G1944" s="1">
        <f t="shared" si="746"/>
        <v>171</v>
      </c>
      <c r="H1944" s="2">
        <f t="shared" si="756"/>
        <v>0.17757009345794392</v>
      </c>
      <c r="I1944" s="2"/>
      <c r="J1944" s="2">
        <f t="shared" si="747"/>
        <v>0.40186915887850466</v>
      </c>
      <c r="K1944" s="2">
        <f t="shared" si="748"/>
        <v>0.57943925233644855</v>
      </c>
      <c r="L1944" s="2">
        <f t="shared" si="749"/>
        <v>0</v>
      </c>
      <c r="M1944" s="2">
        <f t="shared" si="750"/>
        <v>1.8691588785046842E-2</v>
      </c>
      <c r="N1944" s="1">
        <v>387</v>
      </c>
      <c r="O1944" s="1">
        <v>558</v>
      </c>
      <c r="Q1944" s="1">
        <v>3</v>
      </c>
      <c r="R1944" s="1">
        <v>15</v>
      </c>
      <c r="AA1944" s="1">
        <v>0</v>
      </c>
      <c r="AG1944" s="7">
        <f>IF(Q1944&gt;0,RANK(Q1944,(N1944:P1944,Q1944:AE1944)),0)</f>
        <v>4</v>
      </c>
      <c r="AH1944" s="7">
        <f>IF(R1944&gt;0,RANK(R1944,(N1944:P1944,Q1944:AE1944)),0)</f>
        <v>3</v>
      </c>
      <c r="AI1944" s="7">
        <f>IF(T1944&gt;0,RANK(T1944,(N1944:P1944,Q1944:AE1944)),0)</f>
        <v>0</v>
      </c>
      <c r="AJ1944" s="7">
        <f>IF(S1944&gt;0,RANK(S1944,(N1944:P1944,Q1944:AE1944)),0)</f>
        <v>0</v>
      </c>
      <c r="AK1944" s="2">
        <f t="shared" si="751"/>
        <v>3.1152647975077881E-3</v>
      </c>
      <c r="AL1944" s="2">
        <f t="shared" si="752"/>
        <v>1.5576323987538941E-2</v>
      </c>
      <c r="AM1944" s="2">
        <f t="shared" si="753"/>
        <v>0</v>
      </c>
      <c r="AN1944" s="2">
        <f t="shared" si="754"/>
        <v>0</v>
      </c>
      <c r="AP1944" t="s">
        <v>2141</v>
      </c>
      <c r="AQ1944" t="s">
        <v>1200</v>
      </c>
      <c r="AR1944">
        <v>23</v>
      </c>
      <c r="AT1944" s="104">
        <v>48</v>
      </c>
      <c r="AU1944" s="102">
        <v>105</v>
      </c>
      <c r="AV1944" s="108">
        <f t="shared" si="755"/>
        <v>48105</v>
      </c>
      <c r="AX1944" s="7" t="s">
        <v>538</v>
      </c>
    </row>
    <row r="1945" spans="1:50" hidden="1" outlineLevel="1">
      <c r="A1945" t="s">
        <v>2107</v>
      </c>
      <c r="B1945" t="s">
        <v>1200</v>
      </c>
      <c r="C1945" s="1">
        <f t="shared" si="745"/>
        <v>1636</v>
      </c>
      <c r="D1945" s="7">
        <f>RANK(N1945,(N1945:P1945,Q1945:AE1945))</f>
        <v>2</v>
      </c>
      <c r="E1945" s="7">
        <f>RANK(O1945,(N1945:P1945,Q1945:AE1945))</f>
        <v>1</v>
      </c>
      <c r="F1945" s="7">
        <f>IF(P1945&gt;0,RANK(P1945,(N1945:P1945,Q1945:AE1945)),0)</f>
        <v>0</v>
      </c>
      <c r="G1945" s="1">
        <f t="shared" si="746"/>
        <v>277</v>
      </c>
      <c r="H1945" s="2">
        <f t="shared" si="756"/>
        <v>0.16931540342298287</v>
      </c>
      <c r="I1945" s="2"/>
      <c r="J1945" s="2">
        <f t="shared" si="747"/>
        <v>0.40464547677261614</v>
      </c>
      <c r="K1945" s="2">
        <f t="shared" si="748"/>
        <v>0.57396088019559899</v>
      </c>
      <c r="L1945" s="2">
        <f t="shared" si="749"/>
        <v>0</v>
      </c>
      <c r="M1945" s="2">
        <f t="shared" si="750"/>
        <v>2.1393643031784815E-2</v>
      </c>
      <c r="N1945" s="1">
        <v>662</v>
      </c>
      <c r="O1945" s="1">
        <v>939</v>
      </c>
      <c r="Q1945" s="1">
        <v>5</v>
      </c>
      <c r="R1945" s="1">
        <v>30</v>
      </c>
      <c r="AA1945" s="1">
        <v>0</v>
      </c>
      <c r="AG1945" s="7">
        <f>IF(Q1945&gt;0,RANK(Q1945,(N1945:P1945,Q1945:AE1945)),0)</f>
        <v>4</v>
      </c>
      <c r="AH1945" s="7">
        <f>IF(R1945&gt;0,RANK(R1945,(N1945:P1945,Q1945:AE1945)),0)</f>
        <v>3</v>
      </c>
      <c r="AI1945" s="7">
        <f>IF(T1945&gt;0,RANK(T1945,(N1945:P1945,Q1945:AE1945)),0)</f>
        <v>0</v>
      </c>
      <c r="AJ1945" s="7">
        <f>IF(S1945&gt;0,RANK(S1945,(N1945:P1945,Q1945:AE1945)),0)</f>
        <v>0</v>
      </c>
      <c r="AK1945" s="2">
        <f t="shared" si="751"/>
        <v>3.0562347188264061E-3</v>
      </c>
      <c r="AL1945" s="2">
        <f t="shared" si="752"/>
        <v>1.8337408312958436E-2</v>
      </c>
      <c r="AM1945" s="2">
        <f t="shared" si="753"/>
        <v>0</v>
      </c>
      <c r="AN1945" s="2">
        <f t="shared" si="754"/>
        <v>0</v>
      </c>
      <c r="AP1945" t="s">
        <v>2107</v>
      </c>
      <c r="AQ1945" t="s">
        <v>1200</v>
      </c>
      <c r="AR1945">
        <v>13</v>
      </c>
      <c r="AT1945" s="104">
        <v>48</v>
      </c>
      <c r="AU1945" s="102">
        <v>107</v>
      </c>
      <c r="AV1945" s="108">
        <f t="shared" si="755"/>
        <v>48107</v>
      </c>
      <c r="AX1945" s="7" t="s">
        <v>538</v>
      </c>
    </row>
    <row r="1946" spans="1:50" hidden="1" outlineLevel="1">
      <c r="A1946" t="s">
        <v>894</v>
      </c>
      <c r="B1946" t="s">
        <v>1200</v>
      </c>
      <c r="C1946" s="1">
        <f t="shared" si="745"/>
        <v>611</v>
      </c>
      <c r="D1946" s="7">
        <f>RANK(N1946,(N1946:P1946,Q1946:AE1946))</f>
        <v>1</v>
      </c>
      <c r="E1946" s="7">
        <f>RANK(O1946,(N1946:P1946,Q1946:AE1946))</f>
        <v>2</v>
      </c>
      <c r="F1946" s="7">
        <f>IF(P1946&gt;0,RANK(P1946,(N1946:P1946,Q1946:AE1946)),0)</f>
        <v>0</v>
      </c>
      <c r="G1946" s="1">
        <f t="shared" si="746"/>
        <v>201</v>
      </c>
      <c r="H1946" s="2">
        <f t="shared" si="756"/>
        <v>0.32896890343698854</v>
      </c>
      <c r="I1946" s="2"/>
      <c r="J1946" s="2">
        <f t="shared" si="747"/>
        <v>0.65630114566284781</v>
      </c>
      <c r="K1946" s="2">
        <f t="shared" si="748"/>
        <v>0.32733224222585927</v>
      </c>
      <c r="L1946" s="2">
        <f t="shared" si="749"/>
        <v>0</v>
      </c>
      <c r="M1946" s="2">
        <f t="shared" si="750"/>
        <v>1.6366612111292922E-2</v>
      </c>
      <c r="N1946" s="1">
        <v>401</v>
      </c>
      <c r="O1946" s="1">
        <v>200</v>
      </c>
      <c r="Q1946" s="1">
        <v>1</v>
      </c>
      <c r="R1946" s="1">
        <v>9</v>
      </c>
      <c r="AA1946" s="1">
        <v>0</v>
      </c>
      <c r="AG1946" s="7">
        <f>IF(Q1946&gt;0,RANK(Q1946,(N1946:P1946,Q1946:AE1946)),0)</f>
        <v>4</v>
      </c>
      <c r="AH1946" s="7">
        <f>IF(R1946&gt;0,RANK(R1946,(N1946:P1946,Q1946:AE1946)),0)</f>
        <v>3</v>
      </c>
      <c r="AI1946" s="7">
        <f>IF(T1946&gt;0,RANK(T1946,(N1946:P1946,Q1946:AE1946)),0)</f>
        <v>0</v>
      </c>
      <c r="AJ1946" s="7">
        <f>IF(S1946&gt;0,RANK(S1946,(N1946:P1946,Q1946:AE1946)),0)</f>
        <v>0</v>
      </c>
      <c r="AK1946" s="2">
        <f t="shared" si="751"/>
        <v>1.6366612111292963E-3</v>
      </c>
      <c r="AL1946" s="2">
        <f t="shared" si="752"/>
        <v>1.4729950900163666E-2</v>
      </c>
      <c r="AM1946" s="2">
        <f t="shared" si="753"/>
        <v>0</v>
      </c>
      <c r="AN1946" s="2">
        <f t="shared" si="754"/>
        <v>0</v>
      </c>
      <c r="AP1946" t="s">
        <v>894</v>
      </c>
      <c r="AQ1946" t="s">
        <v>1200</v>
      </c>
      <c r="AR1946">
        <v>23</v>
      </c>
      <c r="AT1946" s="104">
        <v>48</v>
      </c>
      <c r="AU1946" s="102">
        <v>109</v>
      </c>
      <c r="AV1946" s="108">
        <f t="shared" si="755"/>
        <v>48109</v>
      </c>
      <c r="AX1946" s="7" t="s">
        <v>538</v>
      </c>
    </row>
    <row r="1947" spans="1:50" hidden="1" outlineLevel="1">
      <c r="A1947" t="s">
        <v>895</v>
      </c>
      <c r="B1947" t="s">
        <v>1200</v>
      </c>
      <c r="C1947" s="1">
        <f t="shared" si="745"/>
        <v>904</v>
      </c>
      <c r="D1947" s="7">
        <f>RANK(N1947,(N1947:P1947,Q1947:AE1947))</f>
        <v>2</v>
      </c>
      <c r="E1947" s="7">
        <f>RANK(O1947,(N1947:P1947,Q1947:AE1947))</f>
        <v>1</v>
      </c>
      <c r="F1947" s="7">
        <f>IF(P1947&gt;0,RANK(P1947,(N1947:P1947,Q1947:AE1947)),0)</f>
        <v>0</v>
      </c>
      <c r="G1947" s="1">
        <f t="shared" si="746"/>
        <v>362</v>
      </c>
      <c r="H1947" s="2">
        <f t="shared" si="756"/>
        <v>0.40044247787610621</v>
      </c>
      <c r="I1947" s="2"/>
      <c r="J1947" s="2">
        <f t="shared" si="747"/>
        <v>0.28761061946902655</v>
      </c>
      <c r="K1947" s="2">
        <f t="shared" si="748"/>
        <v>0.68805309734513276</v>
      </c>
      <c r="L1947" s="2">
        <f t="shared" si="749"/>
        <v>0</v>
      </c>
      <c r="M1947" s="2">
        <f t="shared" si="750"/>
        <v>2.433628318584069E-2</v>
      </c>
      <c r="N1947" s="1">
        <v>260</v>
      </c>
      <c r="O1947" s="1">
        <v>622</v>
      </c>
      <c r="Q1947" s="1">
        <v>4</v>
      </c>
      <c r="R1947" s="1">
        <v>18</v>
      </c>
      <c r="AA1947" s="1">
        <v>0</v>
      </c>
      <c r="AG1947" s="7">
        <f>IF(Q1947&gt;0,RANK(Q1947,(N1947:P1947,Q1947:AE1947)),0)</f>
        <v>4</v>
      </c>
      <c r="AH1947" s="7">
        <f>IF(R1947&gt;0,RANK(R1947,(N1947:P1947,Q1947:AE1947)),0)</f>
        <v>3</v>
      </c>
      <c r="AI1947" s="7">
        <f>IF(T1947&gt;0,RANK(T1947,(N1947:P1947,Q1947:AE1947)),0)</f>
        <v>0</v>
      </c>
      <c r="AJ1947" s="7">
        <f>IF(S1947&gt;0,RANK(S1947,(N1947:P1947,Q1947:AE1947)),0)</f>
        <v>0</v>
      </c>
      <c r="AK1947" s="2">
        <f t="shared" si="751"/>
        <v>4.4247787610619468E-3</v>
      </c>
      <c r="AL1947" s="2">
        <f t="shared" si="752"/>
        <v>1.9911504424778761E-2</v>
      </c>
      <c r="AM1947" s="2">
        <f t="shared" si="753"/>
        <v>0</v>
      </c>
      <c r="AN1947" s="2">
        <f t="shared" si="754"/>
        <v>0</v>
      </c>
      <c r="AP1947" t="s">
        <v>895</v>
      </c>
      <c r="AQ1947" t="s">
        <v>1200</v>
      </c>
      <c r="AR1947">
        <v>19</v>
      </c>
      <c r="AT1947" s="104">
        <v>48</v>
      </c>
      <c r="AU1947" s="102">
        <v>111</v>
      </c>
      <c r="AV1947" s="108">
        <f t="shared" si="755"/>
        <v>48111</v>
      </c>
      <c r="AX1947" s="7" t="s">
        <v>538</v>
      </c>
    </row>
    <row r="1948" spans="1:50" hidden="1" outlineLevel="1">
      <c r="A1948" t="s">
        <v>1890</v>
      </c>
      <c r="B1948" t="s">
        <v>1200</v>
      </c>
      <c r="C1948" s="1">
        <f t="shared" si="745"/>
        <v>445683</v>
      </c>
      <c r="D1948" s="7">
        <f>RANK(N1948,(N1948:P1948,Q1948:AE1948))</f>
        <v>2</v>
      </c>
      <c r="E1948" s="7">
        <f>RANK(O1948,(N1948:P1948,Q1948:AE1948))</f>
        <v>1</v>
      </c>
      <c r="F1948" s="7">
        <f>IF(P1948&gt;0,RANK(P1948,(N1948:P1948,Q1948:AE1948)),0)</f>
        <v>0</v>
      </c>
      <c r="G1948" s="1">
        <f t="shared" si="746"/>
        <v>21798</v>
      </c>
      <c r="H1948" s="2">
        <f t="shared" si="756"/>
        <v>4.890920228054469E-2</v>
      </c>
      <c r="I1948" s="2"/>
      <c r="J1948" s="2">
        <f t="shared" si="747"/>
        <v>0.46674878781555501</v>
      </c>
      <c r="K1948" s="2">
        <f t="shared" si="748"/>
        <v>0.51565799009609969</v>
      </c>
      <c r="L1948" s="2">
        <f t="shared" si="749"/>
        <v>0</v>
      </c>
      <c r="M1948" s="2">
        <f t="shared" si="750"/>
        <v>1.7593222088345351E-2</v>
      </c>
      <c r="N1948" s="1">
        <v>208022</v>
      </c>
      <c r="O1948" s="1">
        <v>229820</v>
      </c>
      <c r="Q1948" s="1">
        <v>2246</v>
      </c>
      <c r="R1948" s="1">
        <v>5416</v>
      </c>
      <c r="AA1948" s="1">
        <v>179</v>
      </c>
      <c r="AG1948" s="7">
        <f>IF(Q1948&gt;0,RANK(Q1948,(N1948:P1948,Q1948:AE1948)),0)</f>
        <v>4</v>
      </c>
      <c r="AH1948" s="7">
        <f>IF(R1948&gt;0,RANK(R1948,(N1948:P1948,Q1948:AE1948)),0)</f>
        <v>3</v>
      </c>
      <c r="AI1948" s="7">
        <f>IF(T1948&gt;0,RANK(T1948,(N1948:P1948,Q1948:AE1948)),0)</f>
        <v>0</v>
      </c>
      <c r="AJ1948" s="7">
        <f>IF(S1948&gt;0,RANK(S1948,(N1948:P1948,Q1948:AE1948)),0)</f>
        <v>0</v>
      </c>
      <c r="AK1948" s="2">
        <f t="shared" si="751"/>
        <v>5.039456295169437E-3</v>
      </c>
      <c r="AL1948" s="2">
        <f t="shared" si="752"/>
        <v>1.2152135037683734E-2</v>
      </c>
      <c r="AM1948" s="2">
        <f t="shared" si="753"/>
        <v>0</v>
      </c>
      <c r="AN1948" s="2">
        <f t="shared" si="754"/>
        <v>0</v>
      </c>
      <c r="AP1948" t="s">
        <v>1890</v>
      </c>
      <c r="AQ1948" t="s">
        <v>1200</v>
      </c>
      <c r="AT1948" s="104">
        <v>48</v>
      </c>
      <c r="AU1948" s="102">
        <v>113</v>
      </c>
      <c r="AV1948" s="108">
        <f t="shared" si="755"/>
        <v>48113</v>
      </c>
      <c r="AX1948" s="7" t="s">
        <v>538</v>
      </c>
    </row>
    <row r="1949" spans="1:50" hidden="1" outlineLevel="1">
      <c r="A1949" t="s">
        <v>462</v>
      </c>
      <c r="B1949" t="s">
        <v>1200</v>
      </c>
      <c r="C1949" s="1">
        <f t="shared" si="745"/>
        <v>3770</v>
      </c>
      <c r="D1949" s="7">
        <f>RANK(N1949,(N1949:P1949,Q1949:AE1949))</f>
        <v>2</v>
      </c>
      <c r="E1949" s="7">
        <f>RANK(O1949,(N1949:P1949,Q1949:AE1949))</f>
        <v>1</v>
      </c>
      <c r="F1949" s="7">
        <f>IF(P1949&gt;0,RANK(P1949,(N1949:P1949,Q1949:AE1949)),0)</f>
        <v>0</v>
      </c>
      <c r="G1949" s="1">
        <f t="shared" si="746"/>
        <v>933</v>
      </c>
      <c r="H1949" s="2">
        <f t="shared" si="756"/>
        <v>0.24748010610079577</v>
      </c>
      <c r="I1949" s="2"/>
      <c r="J1949" s="2">
        <f t="shared" si="747"/>
        <v>0.37002652519893897</v>
      </c>
      <c r="K1949" s="2">
        <f t="shared" si="748"/>
        <v>0.61750663129973471</v>
      </c>
      <c r="L1949" s="2">
        <f t="shared" si="749"/>
        <v>0</v>
      </c>
      <c r="M1949" s="2">
        <f t="shared" si="750"/>
        <v>1.2466843501326319E-2</v>
      </c>
      <c r="N1949" s="1">
        <v>1395</v>
      </c>
      <c r="O1949" s="1">
        <v>2328</v>
      </c>
      <c r="Q1949" s="1">
        <v>0</v>
      </c>
      <c r="R1949" s="1">
        <v>47</v>
      </c>
      <c r="AA1949" s="1">
        <v>0</v>
      </c>
      <c r="AG1949" s="7">
        <f>IF(Q1949&gt;0,RANK(Q1949,(N1949:P1949,Q1949:AE1949)),0)</f>
        <v>0</v>
      </c>
      <c r="AH1949" s="7">
        <f>IF(R1949&gt;0,RANK(R1949,(N1949:P1949,Q1949:AE1949)),0)</f>
        <v>3</v>
      </c>
      <c r="AI1949" s="7">
        <f>IF(T1949&gt;0,RANK(T1949,(N1949:P1949,Q1949:AE1949)),0)</f>
        <v>0</v>
      </c>
      <c r="AJ1949" s="7">
        <f>IF(S1949&gt;0,RANK(S1949,(N1949:P1949,Q1949:AE1949)),0)</f>
        <v>0</v>
      </c>
      <c r="AK1949" s="2">
        <f t="shared" si="751"/>
        <v>0</v>
      </c>
      <c r="AL1949" s="2">
        <f t="shared" si="752"/>
        <v>1.246684350132626E-2</v>
      </c>
      <c r="AM1949" s="2">
        <f t="shared" si="753"/>
        <v>0</v>
      </c>
      <c r="AN1949" s="2">
        <f t="shared" si="754"/>
        <v>0</v>
      </c>
      <c r="AP1949" t="s">
        <v>462</v>
      </c>
      <c r="AQ1949" t="s">
        <v>1200</v>
      </c>
      <c r="AR1949">
        <v>17</v>
      </c>
      <c r="AT1949" s="104">
        <v>48</v>
      </c>
      <c r="AU1949" s="102">
        <v>115</v>
      </c>
      <c r="AV1949" s="108">
        <f t="shared" si="755"/>
        <v>48115</v>
      </c>
      <c r="AX1949" s="7" t="s">
        <v>538</v>
      </c>
    </row>
    <row r="1950" spans="1:50" hidden="1" outlineLevel="1">
      <c r="A1950" t="s">
        <v>1909</v>
      </c>
      <c r="B1950" t="s">
        <v>1200</v>
      </c>
      <c r="C1950" s="1">
        <f t="shared" si="745"/>
        <v>3648</v>
      </c>
      <c r="D1950" s="7">
        <f>RANK(N1950,(N1950:P1950,Q1950:AE1950))</f>
        <v>2</v>
      </c>
      <c r="E1950" s="7">
        <f>RANK(O1950,(N1950:P1950,Q1950:AE1950))</f>
        <v>1</v>
      </c>
      <c r="F1950" s="7">
        <f>IF(P1950&gt;0,RANK(P1950,(N1950:P1950,Q1950:AE1950)),0)</f>
        <v>0</v>
      </c>
      <c r="G1950" s="1">
        <f t="shared" si="746"/>
        <v>1198</v>
      </c>
      <c r="H1950" s="2">
        <f t="shared" si="756"/>
        <v>0.32839912280701755</v>
      </c>
      <c r="I1950" s="2"/>
      <c r="J1950" s="2">
        <f t="shared" si="747"/>
        <v>0.32593201754385964</v>
      </c>
      <c r="K1950" s="2">
        <f t="shared" si="748"/>
        <v>0.65433114035087714</v>
      </c>
      <c r="L1950" s="2">
        <f t="shared" si="749"/>
        <v>0</v>
      </c>
      <c r="M1950" s="2">
        <f t="shared" si="750"/>
        <v>1.9736842105263275E-2</v>
      </c>
      <c r="N1950" s="1">
        <v>1189</v>
      </c>
      <c r="O1950" s="1">
        <v>2387</v>
      </c>
      <c r="Q1950" s="1">
        <v>10</v>
      </c>
      <c r="R1950" s="1">
        <v>46</v>
      </c>
      <c r="AA1950" s="1">
        <v>16</v>
      </c>
      <c r="AG1950" s="7">
        <f>IF(Q1950&gt;0,RANK(Q1950,(N1950:P1950,Q1950:AE1950)),0)</f>
        <v>5</v>
      </c>
      <c r="AH1950" s="7">
        <f>IF(R1950&gt;0,RANK(R1950,(N1950:P1950,Q1950:AE1950)),0)</f>
        <v>3</v>
      </c>
      <c r="AI1950" s="7">
        <f>IF(T1950&gt;0,RANK(T1950,(N1950:P1950,Q1950:AE1950)),0)</f>
        <v>0</v>
      </c>
      <c r="AJ1950" s="7">
        <f>IF(S1950&gt;0,RANK(S1950,(N1950:P1950,Q1950:AE1950)),0)</f>
        <v>0</v>
      </c>
      <c r="AK1950" s="2">
        <f t="shared" si="751"/>
        <v>2.7412280701754384E-3</v>
      </c>
      <c r="AL1950" s="2">
        <f t="shared" si="752"/>
        <v>1.2609649122807017E-2</v>
      </c>
      <c r="AM1950" s="2">
        <f t="shared" si="753"/>
        <v>0</v>
      </c>
      <c r="AN1950" s="2">
        <f t="shared" si="754"/>
        <v>0</v>
      </c>
      <c r="AP1950" t="s">
        <v>1909</v>
      </c>
      <c r="AQ1950" t="s">
        <v>1200</v>
      </c>
      <c r="AR1950">
        <v>19</v>
      </c>
      <c r="AT1950" s="104">
        <v>48</v>
      </c>
      <c r="AU1950" s="102">
        <v>117</v>
      </c>
      <c r="AV1950" s="108">
        <f t="shared" si="755"/>
        <v>48117</v>
      </c>
      <c r="AX1950" s="7" t="s">
        <v>538</v>
      </c>
    </row>
    <row r="1951" spans="1:50" hidden="1" outlineLevel="1">
      <c r="A1951" t="s">
        <v>1685</v>
      </c>
      <c r="B1951" t="s">
        <v>1200</v>
      </c>
      <c r="C1951" s="1">
        <f t="shared" si="745"/>
        <v>1296</v>
      </c>
      <c r="D1951" s="7">
        <f>RANK(N1951,(N1951:P1951,Q1951:AE1951))</f>
        <v>2</v>
      </c>
      <c r="E1951" s="7">
        <f>RANK(O1951,(N1951:P1951,Q1951:AE1951))</f>
        <v>1</v>
      </c>
      <c r="F1951" s="7">
        <f>IF(P1951&gt;0,RANK(P1951,(N1951:P1951,Q1951:AE1951)),0)</f>
        <v>0</v>
      </c>
      <c r="G1951" s="1">
        <f t="shared" si="746"/>
        <v>372</v>
      </c>
      <c r="H1951" s="2">
        <f t="shared" si="756"/>
        <v>0.28703703703703703</v>
      </c>
      <c r="I1951" s="2"/>
      <c r="J1951" s="2">
        <f t="shared" si="747"/>
        <v>0.35030864197530864</v>
      </c>
      <c r="K1951" s="2">
        <f t="shared" si="748"/>
        <v>0.63734567901234573</v>
      </c>
      <c r="L1951" s="2">
        <f t="shared" si="749"/>
        <v>0</v>
      </c>
      <c r="M1951" s="2">
        <f t="shared" si="750"/>
        <v>1.2345679012345623E-2</v>
      </c>
      <c r="N1951" s="1">
        <v>454</v>
      </c>
      <c r="O1951" s="1">
        <v>826</v>
      </c>
      <c r="Q1951" s="1">
        <v>3</v>
      </c>
      <c r="R1951" s="1">
        <v>13</v>
      </c>
      <c r="AA1951" s="1">
        <v>0</v>
      </c>
      <c r="AG1951" s="7">
        <f>IF(Q1951&gt;0,RANK(Q1951,(N1951:P1951,Q1951:AE1951)),0)</f>
        <v>4</v>
      </c>
      <c r="AH1951" s="7">
        <f>IF(R1951&gt;0,RANK(R1951,(N1951:P1951,Q1951:AE1951)),0)</f>
        <v>3</v>
      </c>
      <c r="AI1951" s="7">
        <f>IF(T1951&gt;0,RANK(T1951,(N1951:P1951,Q1951:AE1951)),0)</f>
        <v>0</v>
      </c>
      <c r="AJ1951" s="7">
        <f>IF(S1951&gt;0,RANK(S1951,(N1951:P1951,Q1951:AE1951)),0)</f>
        <v>0</v>
      </c>
      <c r="AK1951" s="2">
        <f t="shared" si="751"/>
        <v>2.3148148148148147E-3</v>
      </c>
      <c r="AL1951" s="2">
        <f t="shared" si="752"/>
        <v>1.0030864197530864E-2</v>
      </c>
      <c r="AM1951" s="2">
        <f t="shared" si="753"/>
        <v>0</v>
      </c>
      <c r="AN1951" s="2">
        <f t="shared" si="754"/>
        <v>0</v>
      </c>
      <c r="AP1951" t="s">
        <v>1685</v>
      </c>
      <c r="AQ1951" t="s">
        <v>1200</v>
      </c>
      <c r="AR1951">
        <v>1</v>
      </c>
      <c r="AT1951" s="104">
        <v>48</v>
      </c>
      <c r="AU1951" s="102">
        <v>119</v>
      </c>
      <c r="AV1951" s="108">
        <f t="shared" si="755"/>
        <v>48119</v>
      </c>
      <c r="AX1951" s="7" t="s">
        <v>538</v>
      </c>
    </row>
    <row r="1952" spans="1:50" hidden="1" outlineLevel="1">
      <c r="A1952" t="s">
        <v>1064</v>
      </c>
      <c r="B1952" t="s">
        <v>1200</v>
      </c>
      <c r="C1952" s="1">
        <f t="shared" si="745"/>
        <v>104514</v>
      </c>
      <c r="D1952" s="7">
        <f>RANK(N1952,(N1952:P1952,Q1952:AE1952))</f>
        <v>2</v>
      </c>
      <c r="E1952" s="7">
        <f>RANK(O1952,(N1952:P1952,Q1952:AE1952))</f>
        <v>1</v>
      </c>
      <c r="F1952" s="7">
        <f>IF(P1952&gt;0,RANK(P1952,(N1952:P1952,Q1952:AE1952)),0)</f>
        <v>0</v>
      </c>
      <c r="G1952" s="1">
        <f t="shared" si="746"/>
        <v>46749</v>
      </c>
      <c r="H1952" s="2">
        <f t="shared" si="756"/>
        <v>0.44729892645961306</v>
      </c>
      <c r="I1952" s="2"/>
      <c r="J1952" s="2">
        <f t="shared" si="747"/>
        <v>0.26486403735384734</v>
      </c>
      <c r="K1952" s="2">
        <f t="shared" si="748"/>
        <v>0.71216296381346045</v>
      </c>
      <c r="L1952" s="2">
        <f t="shared" si="749"/>
        <v>0</v>
      </c>
      <c r="M1952" s="2">
        <f t="shared" si="750"/>
        <v>2.2972998832692215E-2</v>
      </c>
      <c r="N1952" s="1">
        <v>27682</v>
      </c>
      <c r="O1952" s="1">
        <v>74431</v>
      </c>
      <c r="Q1952" s="1">
        <v>778</v>
      </c>
      <c r="R1952" s="1">
        <v>1612</v>
      </c>
      <c r="AA1952" s="1">
        <v>11</v>
      </c>
      <c r="AG1952" s="7">
        <f>IF(Q1952&gt;0,RANK(Q1952,(N1952:P1952,Q1952:AE1952)),0)</f>
        <v>4</v>
      </c>
      <c r="AH1952" s="7">
        <f>IF(R1952&gt;0,RANK(R1952,(N1952:P1952,Q1952:AE1952)),0)</f>
        <v>3</v>
      </c>
      <c r="AI1952" s="7">
        <f>IF(T1952&gt;0,RANK(T1952,(N1952:P1952,Q1952:AE1952)),0)</f>
        <v>0</v>
      </c>
      <c r="AJ1952" s="7">
        <f>IF(S1952&gt;0,RANK(S1952,(N1952:P1952,Q1952:AE1952)),0)</f>
        <v>0</v>
      </c>
      <c r="AK1952" s="2">
        <f t="shared" si="751"/>
        <v>7.4439787970989532E-3</v>
      </c>
      <c r="AL1952" s="2">
        <f t="shared" si="752"/>
        <v>1.5423770978050788E-2</v>
      </c>
      <c r="AM1952" s="2">
        <f t="shared" si="753"/>
        <v>0</v>
      </c>
      <c r="AN1952" s="2">
        <f t="shared" si="754"/>
        <v>0</v>
      </c>
      <c r="AP1952" t="s">
        <v>1064</v>
      </c>
      <c r="AQ1952" t="s">
        <v>1200</v>
      </c>
      <c r="AT1952" s="104">
        <v>48</v>
      </c>
      <c r="AU1952" s="102">
        <v>121</v>
      </c>
      <c r="AV1952" s="108">
        <f t="shared" si="755"/>
        <v>48121</v>
      </c>
      <c r="AX1952" s="7" t="s">
        <v>538</v>
      </c>
    </row>
    <row r="1953" spans="1:50" hidden="1" outlineLevel="1">
      <c r="A1953" t="s">
        <v>1065</v>
      </c>
      <c r="B1953" t="s">
        <v>1200</v>
      </c>
      <c r="C1953" s="1">
        <f t="shared" si="745"/>
        <v>4420</v>
      </c>
      <c r="D1953" s="7">
        <f>RANK(N1953,(N1953:P1953,Q1953:AE1953))</f>
        <v>2</v>
      </c>
      <c r="E1953" s="7">
        <f>RANK(O1953,(N1953:P1953,Q1953:AE1953))</f>
        <v>1</v>
      </c>
      <c r="F1953" s="7">
        <f>IF(P1953&gt;0,RANK(P1953,(N1953:P1953,Q1953:AE1953)),0)</f>
        <v>0</v>
      </c>
      <c r="G1953" s="1">
        <f t="shared" si="746"/>
        <v>2064</v>
      </c>
      <c r="H1953" s="2">
        <f t="shared" si="756"/>
        <v>0.46696832579185521</v>
      </c>
      <c r="I1953" s="2"/>
      <c r="J1953" s="2">
        <f t="shared" si="747"/>
        <v>0.26153846153846155</v>
      </c>
      <c r="K1953" s="2">
        <f t="shared" si="748"/>
        <v>0.72850678733031671</v>
      </c>
      <c r="L1953" s="2">
        <f t="shared" si="749"/>
        <v>0</v>
      </c>
      <c r="M1953" s="2">
        <f t="shared" si="750"/>
        <v>9.9547511312217951E-3</v>
      </c>
      <c r="N1953" s="1">
        <v>1156</v>
      </c>
      <c r="O1953" s="1">
        <v>3220</v>
      </c>
      <c r="Q1953" s="1">
        <v>6</v>
      </c>
      <c r="R1953" s="1">
        <v>36</v>
      </c>
      <c r="AA1953" s="1">
        <v>2</v>
      </c>
      <c r="AG1953" s="7">
        <f>IF(Q1953&gt;0,RANK(Q1953,(N1953:P1953,Q1953:AE1953)),0)</f>
        <v>4</v>
      </c>
      <c r="AH1953" s="7">
        <f>IF(R1953&gt;0,RANK(R1953,(N1953:P1953,Q1953:AE1953)),0)</f>
        <v>3</v>
      </c>
      <c r="AI1953" s="7">
        <f>IF(T1953&gt;0,RANK(T1953,(N1953:P1953,Q1953:AE1953)),0)</f>
        <v>0</v>
      </c>
      <c r="AJ1953" s="7">
        <f>IF(S1953&gt;0,RANK(S1953,(N1953:P1953,Q1953:AE1953)),0)</f>
        <v>0</v>
      </c>
      <c r="AK1953" s="2">
        <f t="shared" si="751"/>
        <v>1.3574660633484162E-3</v>
      </c>
      <c r="AL1953" s="2">
        <f t="shared" si="752"/>
        <v>8.1447963800904983E-3</v>
      </c>
      <c r="AM1953" s="2">
        <f t="shared" si="753"/>
        <v>0</v>
      </c>
      <c r="AN1953" s="2">
        <f t="shared" si="754"/>
        <v>0</v>
      </c>
      <c r="AP1953" t="s">
        <v>1065</v>
      </c>
      <c r="AQ1953" t="s">
        <v>1200</v>
      </c>
      <c r="AR1953">
        <v>15</v>
      </c>
      <c r="AT1953" s="104">
        <v>48</v>
      </c>
      <c r="AU1953" s="102">
        <v>123</v>
      </c>
      <c r="AV1953" s="108">
        <f t="shared" si="755"/>
        <v>48123</v>
      </c>
      <c r="AX1953" s="7" t="s">
        <v>538</v>
      </c>
    </row>
    <row r="1954" spans="1:50" hidden="1" outlineLevel="1">
      <c r="A1954" t="s">
        <v>785</v>
      </c>
      <c r="B1954" t="s">
        <v>1200</v>
      </c>
      <c r="C1954" s="1">
        <f t="shared" si="745"/>
        <v>762</v>
      </c>
      <c r="D1954" s="7">
        <f>RANK(N1954,(N1954:P1954,Q1954:AE1954))</f>
        <v>2</v>
      </c>
      <c r="E1954" s="7">
        <f>RANK(O1954,(N1954:P1954,Q1954:AE1954))</f>
        <v>1</v>
      </c>
      <c r="F1954" s="7">
        <f>IF(P1954&gt;0,RANK(P1954,(N1954:P1954,Q1954:AE1954)),0)</f>
        <v>0</v>
      </c>
      <c r="G1954" s="1">
        <f t="shared" si="746"/>
        <v>201</v>
      </c>
      <c r="H1954" s="2">
        <f t="shared" si="756"/>
        <v>0.26377952755905509</v>
      </c>
      <c r="I1954" s="2"/>
      <c r="J1954" s="2">
        <f t="shared" si="747"/>
        <v>0.35301837270341208</v>
      </c>
      <c r="K1954" s="2">
        <f t="shared" si="748"/>
        <v>0.61679790026246717</v>
      </c>
      <c r="L1954" s="2">
        <f t="shared" si="749"/>
        <v>0</v>
      </c>
      <c r="M1954" s="2">
        <f t="shared" si="750"/>
        <v>3.0183727034120755E-2</v>
      </c>
      <c r="N1954" s="1">
        <v>269</v>
      </c>
      <c r="O1954" s="1">
        <v>470</v>
      </c>
      <c r="Q1954" s="1">
        <v>2</v>
      </c>
      <c r="R1954" s="1">
        <v>21</v>
      </c>
      <c r="AA1954" s="1">
        <v>0</v>
      </c>
      <c r="AG1954" s="7">
        <f>IF(Q1954&gt;0,RANK(Q1954,(N1954:P1954,Q1954:AE1954)),0)</f>
        <v>4</v>
      </c>
      <c r="AH1954" s="7">
        <f>IF(R1954&gt;0,RANK(R1954,(N1954:P1954,Q1954:AE1954)),0)</f>
        <v>3</v>
      </c>
      <c r="AI1954" s="7">
        <f>IF(T1954&gt;0,RANK(T1954,(N1954:P1954,Q1954:AE1954)),0)</f>
        <v>0</v>
      </c>
      <c r="AJ1954" s="7">
        <f>IF(S1954&gt;0,RANK(S1954,(N1954:P1954,Q1954:AE1954)),0)</f>
        <v>0</v>
      </c>
      <c r="AK1954" s="2">
        <f t="shared" si="751"/>
        <v>2.6246719160104987E-3</v>
      </c>
      <c r="AL1954" s="2">
        <f t="shared" si="752"/>
        <v>2.7559055118110236E-2</v>
      </c>
      <c r="AM1954" s="2">
        <f t="shared" si="753"/>
        <v>0</v>
      </c>
      <c r="AN1954" s="2">
        <f t="shared" si="754"/>
        <v>0</v>
      </c>
      <c r="AP1954" t="s">
        <v>785</v>
      </c>
      <c r="AQ1954" t="s">
        <v>1200</v>
      </c>
      <c r="AR1954">
        <v>13</v>
      </c>
      <c r="AT1954" s="104">
        <v>48</v>
      </c>
      <c r="AU1954" s="102">
        <v>125</v>
      </c>
      <c r="AV1954" s="108">
        <f t="shared" si="755"/>
        <v>48125</v>
      </c>
      <c r="AX1954" s="7" t="s">
        <v>538</v>
      </c>
    </row>
    <row r="1955" spans="1:50" hidden="1" outlineLevel="1">
      <c r="A1955" t="s">
        <v>1869</v>
      </c>
      <c r="B1955" t="s">
        <v>1200</v>
      </c>
      <c r="C1955" s="1">
        <f t="shared" si="745"/>
        <v>2590</v>
      </c>
      <c r="D1955" s="7">
        <f>RANK(N1955,(N1955:P1955,Q1955:AE1955))</f>
        <v>1</v>
      </c>
      <c r="E1955" s="7">
        <f>RANK(O1955,(N1955:P1955,Q1955:AE1955))</f>
        <v>2</v>
      </c>
      <c r="F1955" s="7">
        <f>IF(P1955&gt;0,RANK(P1955,(N1955:P1955,Q1955:AE1955)),0)</f>
        <v>0</v>
      </c>
      <c r="G1955" s="1">
        <f t="shared" si="746"/>
        <v>1225</v>
      </c>
      <c r="H1955" s="2">
        <f t="shared" si="756"/>
        <v>0.47297297297297297</v>
      </c>
      <c r="I1955" s="2"/>
      <c r="J1955" s="2">
        <f t="shared" si="747"/>
        <v>0.73204633204633207</v>
      </c>
      <c r="K1955" s="2">
        <f t="shared" si="748"/>
        <v>0.2590733590733591</v>
      </c>
      <c r="L1955" s="2">
        <f t="shared" si="749"/>
        <v>0</v>
      </c>
      <c r="M1955" s="2">
        <f t="shared" si="750"/>
        <v>8.8803088803088293E-3</v>
      </c>
      <c r="N1955" s="1">
        <v>1896</v>
      </c>
      <c r="O1955" s="1">
        <v>671</v>
      </c>
      <c r="Q1955" s="1">
        <v>6</v>
      </c>
      <c r="R1955" s="1">
        <v>17</v>
      </c>
      <c r="AA1955" s="1">
        <v>0</v>
      </c>
      <c r="AG1955" s="7">
        <f>IF(Q1955&gt;0,RANK(Q1955,(N1955:P1955,Q1955:AE1955)),0)</f>
        <v>4</v>
      </c>
      <c r="AH1955" s="7">
        <f>IF(R1955&gt;0,RANK(R1955,(N1955:P1955,Q1955:AE1955)),0)</f>
        <v>3</v>
      </c>
      <c r="AI1955" s="7">
        <f>IF(T1955&gt;0,RANK(T1955,(N1955:P1955,Q1955:AE1955)),0)</f>
        <v>0</v>
      </c>
      <c r="AJ1955" s="7">
        <f>IF(S1955&gt;0,RANK(S1955,(N1955:P1955,Q1955:AE1955)),0)</f>
        <v>0</v>
      </c>
      <c r="AK1955" s="2">
        <f t="shared" si="751"/>
        <v>2.3166023166023165E-3</v>
      </c>
      <c r="AL1955" s="2">
        <f t="shared" si="752"/>
        <v>6.5637065637065639E-3</v>
      </c>
      <c r="AM1955" s="2">
        <f t="shared" si="753"/>
        <v>0</v>
      </c>
      <c r="AN1955" s="2">
        <f t="shared" si="754"/>
        <v>0</v>
      </c>
      <c r="AP1955" t="s">
        <v>1869</v>
      </c>
      <c r="AQ1955" t="s">
        <v>1200</v>
      </c>
      <c r="AR1955">
        <v>23</v>
      </c>
      <c r="AT1955" s="104">
        <v>48</v>
      </c>
      <c r="AU1955" s="102">
        <v>127</v>
      </c>
      <c r="AV1955" s="108">
        <f t="shared" si="755"/>
        <v>48127</v>
      </c>
      <c r="AX1955" s="7" t="s">
        <v>538</v>
      </c>
    </row>
    <row r="1956" spans="1:50" hidden="1" outlineLevel="1">
      <c r="A1956" t="s">
        <v>1870</v>
      </c>
      <c r="B1956" t="s">
        <v>1200</v>
      </c>
      <c r="C1956" s="1">
        <f t="shared" ref="C1956:C2019" si="757">SUM(N1956:AE1956)</f>
        <v>1406</v>
      </c>
      <c r="D1956" s="7">
        <f>RANK(N1956,(N1956:P1956,Q1956:AE1956))</f>
        <v>2</v>
      </c>
      <c r="E1956" s="7">
        <f>RANK(O1956,(N1956:P1956,Q1956:AE1956))</f>
        <v>1</v>
      </c>
      <c r="F1956" s="7">
        <f>IF(P1956&gt;0,RANK(P1956,(N1956:P1956,Q1956:AE1956)),0)</f>
        <v>0</v>
      </c>
      <c r="G1956" s="1">
        <f t="shared" ref="G1956:G2019" si="758">MAX(N1956:P1956)-LARGE(N1956:P1956,2)</f>
        <v>692</v>
      </c>
      <c r="H1956" s="2">
        <f t="shared" si="756"/>
        <v>0.49217638691322901</v>
      </c>
      <c r="I1956" s="2"/>
      <c r="J1956" s="2">
        <f t="shared" ref="J1956:J2019" si="759">IF($C1956=0,"-",N1956/$C1956)</f>
        <v>0.24395448079658605</v>
      </c>
      <c r="K1956" s="2">
        <f t="shared" ref="K1956:K2019" si="760">IF($C1956=0,"-",O1956/$C1956)</f>
        <v>0.73613086770981506</v>
      </c>
      <c r="L1956" s="2">
        <f t="shared" ref="L1956:L2019" si="761">IF($C1956=0,"-",P1956/$C1956)</f>
        <v>0</v>
      </c>
      <c r="M1956" s="2">
        <f t="shared" ref="M1956:M2019" si="762">IF(C1956=0,"-",(1-J1956-K1956-L1956))</f>
        <v>1.9914651493598834E-2</v>
      </c>
      <c r="N1956" s="1">
        <v>343</v>
      </c>
      <c r="O1956" s="1">
        <v>1035</v>
      </c>
      <c r="Q1956" s="1">
        <v>6</v>
      </c>
      <c r="R1956" s="1">
        <v>18</v>
      </c>
      <c r="AA1956" s="1">
        <v>4</v>
      </c>
      <c r="AG1956" s="7">
        <f>IF(Q1956&gt;0,RANK(Q1956,(N1956:P1956,Q1956:AE1956)),0)</f>
        <v>4</v>
      </c>
      <c r="AH1956" s="7">
        <f>IF(R1956&gt;0,RANK(R1956,(N1956:P1956,Q1956:AE1956)),0)</f>
        <v>3</v>
      </c>
      <c r="AI1956" s="7">
        <f>IF(T1956&gt;0,RANK(T1956,(N1956:P1956,Q1956:AE1956)),0)</f>
        <v>0</v>
      </c>
      <c r="AJ1956" s="7">
        <f>IF(S1956&gt;0,RANK(S1956,(N1956:P1956,Q1956:AE1956)),0)</f>
        <v>0</v>
      </c>
      <c r="AK1956" s="2">
        <f t="shared" ref="AK1956:AK2019" si="763">IF($C1956=0,"-",Q1956/$C1956)</f>
        <v>4.2674253200568994E-3</v>
      </c>
      <c r="AL1956" s="2">
        <f t="shared" ref="AL1956:AL2019" si="764">IF($C1956=0,"-",R1956/$C1956)</f>
        <v>1.2802275960170697E-2</v>
      </c>
      <c r="AM1956" s="2">
        <f t="shared" ref="AM1956:AM2019" si="765">IF($C1956=0,"-",T1956/$C1956)</f>
        <v>0</v>
      </c>
      <c r="AN1956" s="2">
        <f t="shared" ref="AN1956:AN2019" si="766">IF($C1956=0,"-",S1956/$C1956)</f>
        <v>0</v>
      </c>
      <c r="AP1956" t="s">
        <v>1870</v>
      </c>
      <c r="AQ1956" t="s">
        <v>1200</v>
      </c>
      <c r="AR1956">
        <v>13</v>
      </c>
      <c r="AT1956" s="104">
        <v>48</v>
      </c>
      <c r="AU1956" s="102">
        <v>129</v>
      </c>
      <c r="AV1956" s="108">
        <f t="shared" ref="AV1956:AV2019" si="767">AT1956*1000+AU1956</f>
        <v>48129</v>
      </c>
      <c r="AX1956" s="7" t="s">
        <v>538</v>
      </c>
    </row>
    <row r="1957" spans="1:50" hidden="1" outlineLevel="1">
      <c r="A1957" t="s">
        <v>606</v>
      </c>
      <c r="B1957" t="s">
        <v>1200</v>
      </c>
      <c r="C1957" s="1">
        <f t="shared" si="757"/>
        <v>3170</v>
      </c>
      <c r="D1957" s="7">
        <f>RANK(N1957,(N1957:P1957,Q1957:AE1957))</f>
        <v>1</v>
      </c>
      <c r="E1957" s="7">
        <f>RANK(O1957,(N1957:P1957,Q1957:AE1957))</f>
        <v>2</v>
      </c>
      <c r="F1957" s="7">
        <f>IF(P1957&gt;0,RANK(P1957,(N1957:P1957,Q1957:AE1957)),0)</f>
        <v>0</v>
      </c>
      <c r="G1957" s="1">
        <f t="shared" si="758"/>
        <v>2395</v>
      </c>
      <c r="H1957" s="2">
        <f t="shared" si="756"/>
        <v>0.75552050473186116</v>
      </c>
      <c r="I1957" s="2"/>
      <c r="J1957" s="2">
        <f t="shared" si="759"/>
        <v>0.87444794952681393</v>
      </c>
      <c r="K1957" s="2">
        <f t="shared" si="760"/>
        <v>0.11892744479495268</v>
      </c>
      <c r="L1957" s="2">
        <f t="shared" si="761"/>
        <v>0</v>
      </c>
      <c r="M1957" s="2">
        <f t="shared" si="762"/>
        <v>6.6246056782333917E-3</v>
      </c>
      <c r="N1957" s="1">
        <v>2772</v>
      </c>
      <c r="O1957" s="1">
        <v>377</v>
      </c>
      <c r="Q1957" s="1">
        <v>9</v>
      </c>
      <c r="R1957" s="1">
        <v>12</v>
      </c>
      <c r="AA1957" s="1">
        <v>0</v>
      </c>
      <c r="AG1957" s="7">
        <f>IF(Q1957&gt;0,RANK(Q1957,(N1957:P1957,Q1957:AE1957)),0)</f>
        <v>4</v>
      </c>
      <c r="AH1957" s="7">
        <f>IF(R1957&gt;0,RANK(R1957,(N1957:P1957,Q1957:AE1957)),0)</f>
        <v>3</v>
      </c>
      <c r="AI1957" s="7">
        <f>IF(T1957&gt;0,RANK(T1957,(N1957:P1957,Q1957:AE1957)),0)</f>
        <v>0</v>
      </c>
      <c r="AJ1957" s="7">
        <f>IF(S1957&gt;0,RANK(S1957,(N1957:P1957,Q1957:AE1957)),0)</f>
        <v>0</v>
      </c>
      <c r="AK1957" s="2">
        <f t="shared" si="763"/>
        <v>2.8391167192429023E-3</v>
      </c>
      <c r="AL1957" s="2">
        <f t="shared" si="764"/>
        <v>3.7854889589905363E-3</v>
      </c>
      <c r="AM1957" s="2">
        <f t="shared" si="765"/>
        <v>0</v>
      </c>
      <c r="AN1957" s="2">
        <f t="shared" si="766"/>
        <v>0</v>
      </c>
      <c r="AP1957" t="s">
        <v>606</v>
      </c>
      <c r="AQ1957" t="s">
        <v>1200</v>
      </c>
      <c r="AR1957">
        <v>28</v>
      </c>
      <c r="AT1957" s="104">
        <v>48</v>
      </c>
      <c r="AU1957" s="102">
        <v>131</v>
      </c>
      <c r="AV1957" s="108">
        <f t="shared" si="767"/>
        <v>48131</v>
      </c>
      <c r="AX1957" s="7" t="s">
        <v>538</v>
      </c>
    </row>
    <row r="1958" spans="1:50" hidden="1" outlineLevel="1">
      <c r="A1958" t="s">
        <v>1096</v>
      </c>
      <c r="B1958" t="s">
        <v>1200</v>
      </c>
      <c r="C1958" s="1">
        <f t="shared" si="757"/>
        <v>5065</v>
      </c>
      <c r="D1958" s="7">
        <f>RANK(N1958,(N1958:P1958,Q1958:AE1958))</f>
        <v>2</v>
      </c>
      <c r="E1958" s="7">
        <f>RANK(O1958,(N1958:P1958,Q1958:AE1958))</f>
        <v>1</v>
      </c>
      <c r="F1958" s="7">
        <f>IF(P1958&gt;0,RANK(P1958,(N1958:P1958,Q1958:AE1958)),0)</f>
        <v>0</v>
      </c>
      <c r="G1958" s="1">
        <f t="shared" si="758"/>
        <v>2332</v>
      </c>
      <c r="H1958" s="2">
        <f t="shared" si="756"/>
        <v>0.46041461006910167</v>
      </c>
      <c r="I1958" s="2"/>
      <c r="J1958" s="2">
        <f t="shared" si="759"/>
        <v>0.25626850937808487</v>
      </c>
      <c r="K1958" s="2">
        <f t="shared" si="760"/>
        <v>0.71668311944718655</v>
      </c>
      <c r="L1958" s="2">
        <f t="shared" si="761"/>
        <v>0</v>
      </c>
      <c r="M1958" s="2">
        <f t="shared" si="762"/>
        <v>2.704837117472858E-2</v>
      </c>
      <c r="N1958" s="1">
        <v>1298</v>
      </c>
      <c r="O1958" s="1">
        <v>3630</v>
      </c>
      <c r="Q1958" s="1">
        <v>16</v>
      </c>
      <c r="R1958" s="1">
        <v>117</v>
      </c>
      <c r="AA1958" s="1">
        <v>4</v>
      </c>
      <c r="AG1958" s="7">
        <f>IF(Q1958&gt;0,RANK(Q1958,(N1958:P1958,Q1958:AE1958)),0)</f>
        <v>4</v>
      </c>
      <c r="AH1958" s="7">
        <f>IF(R1958&gt;0,RANK(R1958,(N1958:P1958,Q1958:AE1958)),0)</f>
        <v>3</v>
      </c>
      <c r="AI1958" s="7">
        <f>IF(T1958&gt;0,RANK(T1958,(N1958:P1958,Q1958:AE1958)),0)</f>
        <v>0</v>
      </c>
      <c r="AJ1958" s="7">
        <f>IF(S1958&gt;0,RANK(S1958,(N1958:P1958,Q1958:AE1958)),0)</f>
        <v>0</v>
      </c>
      <c r="AK1958" s="2">
        <f t="shared" si="763"/>
        <v>3.1589338598223098E-3</v>
      </c>
      <c r="AL1958" s="2">
        <f t="shared" si="764"/>
        <v>2.309970384995064E-2</v>
      </c>
      <c r="AM1958" s="2">
        <f t="shared" si="765"/>
        <v>0</v>
      </c>
      <c r="AN1958" s="2">
        <f t="shared" si="766"/>
        <v>0</v>
      </c>
      <c r="AP1958" t="s">
        <v>1096</v>
      </c>
      <c r="AQ1958" t="s">
        <v>1200</v>
      </c>
      <c r="AR1958">
        <v>17</v>
      </c>
      <c r="AT1958" s="104">
        <v>48</v>
      </c>
      <c r="AU1958" s="102">
        <v>133</v>
      </c>
      <c r="AV1958" s="108">
        <f t="shared" si="767"/>
        <v>48133</v>
      </c>
      <c r="AX1958" s="7" t="s">
        <v>538</v>
      </c>
    </row>
    <row r="1959" spans="1:50" hidden="1" outlineLevel="1">
      <c r="A1959" t="s">
        <v>2855</v>
      </c>
      <c r="B1959" t="s">
        <v>1200</v>
      </c>
      <c r="C1959" s="1">
        <f t="shared" si="757"/>
        <v>23438</v>
      </c>
      <c r="D1959" s="7">
        <f>RANK(N1959,(N1959:P1959,Q1959:AE1959))</f>
        <v>2</v>
      </c>
      <c r="E1959" s="7">
        <f>RANK(O1959,(N1959:P1959,Q1959:AE1959))</f>
        <v>1</v>
      </c>
      <c r="F1959" s="7">
        <f>IF(P1959&gt;0,RANK(P1959,(N1959:P1959,Q1959:AE1959)),0)</f>
        <v>0</v>
      </c>
      <c r="G1959" s="1">
        <f t="shared" si="758"/>
        <v>7625</v>
      </c>
      <c r="H1959" s="2">
        <f t="shared" si="756"/>
        <v>0.32532639303694855</v>
      </c>
      <c r="I1959" s="2"/>
      <c r="J1959" s="2">
        <f t="shared" si="759"/>
        <v>0.32485706971584605</v>
      </c>
      <c r="K1959" s="2">
        <f t="shared" si="760"/>
        <v>0.65018346275279459</v>
      </c>
      <c r="L1959" s="2">
        <f t="shared" si="761"/>
        <v>0</v>
      </c>
      <c r="M1959" s="2">
        <f t="shared" si="762"/>
        <v>2.4959467531359358E-2</v>
      </c>
      <c r="N1959" s="1">
        <v>7614</v>
      </c>
      <c r="O1959" s="1">
        <v>15239</v>
      </c>
      <c r="Q1959" s="1">
        <v>78</v>
      </c>
      <c r="R1959" s="1">
        <v>498</v>
      </c>
      <c r="AA1959" s="1">
        <v>9</v>
      </c>
      <c r="AG1959" s="7">
        <f>IF(Q1959&gt;0,RANK(Q1959,(N1959:P1959,Q1959:AE1959)),0)</f>
        <v>4</v>
      </c>
      <c r="AH1959" s="7">
        <f>IF(R1959&gt;0,RANK(R1959,(N1959:P1959,Q1959:AE1959)),0)</f>
        <v>3</v>
      </c>
      <c r="AI1959" s="7">
        <f>IF(T1959&gt;0,RANK(T1959,(N1959:P1959,Q1959:AE1959)),0)</f>
        <v>0</v>
      </c>
      <c r="AJ1959" s="7">
        <f>IF(S1959&gt;0,RANK(S1959,(N1959:P1959,Q1959:AE1959)),0)</f>
        <v>0</v>
      </c>
      <c r="AK1959" s="2">
        <f t="shared" si="763"/>
        <v>3.3279290041812442E-3</v>
      </c>
      <c r="AL1959" s="2">
        <f t="shared" si="764"/>
        <v>2.1247546719003328E-2</v>
      </c>
      <c r="AM1959" s="2">
        <f t="shared" si="765"/>
        <v>0</v>
      </c>
      <c r="AN1959" s="2">
        <f t="shared" si="766"/>
        <v>0</v>
      </c>
      <c r="AP1959" t="s">
        <v>2855</v>
      </c>
      <c r="AQ1959" t="s">
        <v>1200</v>
      </c>
      <c r="AT1959" s="104">
        <v>48</v>
      </c>
      <c r="AU1959" s="102">
        <v>135</v>
      </c>
      <c r="AV1959" s="108">
        <f t="shared" si="767"/>
        <v>48135</v>
      </c>
      <c r="AX1959" s="7" t="s">
        <v>538</v>
      </c>
    </row>
    <row r="1960" spans="1:50" hidden="1" outlineLevel="1">
      <c r="A1960" t="s">
        <v>1034</v>
      </c>
      <c r="B1960" t="s">
        <v>1200</v>
      </c>
      <c r="C1960" s="1">
        <f t="shared" si="757"/>
        <v>696</v>
      </c>
      <c r="D1960" s="7">
        <f>RANK(N1960,(N1960:P1960,Q1960:AE1960))</f>
        <v>2</v>
      </c>
      <c r="E1960" s="7">
        <f>RANK(O1960,(N1960:P1960,Q1960:AE1960))</f>
        <v>1</v>
      </c>
      <c r="F1960" s="7">
        <f>IF(P1960&gt;0,RANK(P1960,(N1960:P1960,Q1960:AE1960)),0)</f>
        <v>0</v>
      </c>
      <c r="G1960" s="1">
        <f t="shared" si="758"/>
        <v>259</v>
      </c>
      <c r="H1960" s="2">
        <f t="shared" si="756"/>
        <v>0.37212643678160917</v>
      </c>
      <c r="I1960" s="2"/>
      <c r="J1960" s="2">
        <f t="shared" si="759"/>
        <v>0.31034482758620691</v>
      </c>
      <c r="K1960" s="2">
        <f t="shared" si="760"/>
        <v>0.68247126436781613</v>
      </c>
      <c r="L1960" s="2">
        <f t="shared" si="761"/>
        <v>0</v>
      </c>
      <c r="M1960" s="2">
        <f t="shared" si="762"/>
        <v>7.1839080459770166E-3</v>
      </c>
      <c r="N1960" s="1">
        <v>216</v>
      </c>
      <c r="O1960" s="1">
        <v>475</v>
      </c>
      <c r="Q1960" s="1">
        <v>0</v>
      </c>
      <c r="R1960" s="1">
        <v>5</v>
      </c>
      <c r="AA1960" s="1">
        <v>0</v>
      </c>
      <c r="AG1960" s="7">
        <f>IF(Q1960&gt;0,RANK(Q1960,(N1960:P1960,Q1960:AE1960)),0)</f>
        <v>0</v>
      </c>
      <c r="AH1960" s="7">
        <f>IF(R1960&gt;0,RANK(R1960,(N1960:P1960,Q1960:AE1960)),0)</f>
        <v>3</v>
      </c>
      <c r="AI1960" s="7">
        <f>IF(T1960&gt;0,RANK(T1960,(N1960:P1960,Q1960:AE1960)),0)</f>
        <v>0</v>
      </c>
      <c r="AJ1960" s="7">
        <f>IF(S1960&gt;0,RANK(S1960,(N1960:P1960,Q1960:AE1960)),0)</f>
        <v>0</v>
      </c>
      <c r="AK1960" s="2">
        <f t="shared" si="763"/>
        <v>0</v>
      </c>
      <c r="AL1960" s="2">
        <f t="shared" si="764"/>
        <v>7.1839080459770114E-3</v>
      </c>
      <c r="AM1960" s="2">
        <f t="shared" si="765"/>
        <v>0</v>
      </c>
      <c r="AN1960" s="2">
        <f t="shared" si="766"/>
        <v>0</v>
      </c>
      <c r="AP1960" t="s">
        <v>1034</v>
      </c>
      <c r="AQ1960" t="s">
        <v>1200</v>
      </c>
      <c r="AR1960">
        <v>23</v>
      </c>
      <c r="AT1960" s="104">
        <v>48</v>
      </c>
      <c r="AU1960" s="102">
        <v>137</v>
      </c>
      <c r="AV1960" s="108">
        <f t="shared" si="767"/>
        <v>48137</v>
      </c>
      <c r="AX1960" s="7" t="s">
        <v>538</v>
      </c>
    </row>
    <row r="1961" spans="1:50" hidden="1" outlineLevel="1">
      <c r="A1961" t="s">
        <v>185</v>
      </c>
      <c r="B1961" t="s">
        <v>1200</v>
      </c>
      <c r="C1961" s="1">
        <f t="shared" si="757"/>
        <v>102347</v>
      </c>
      <c r="D1961" s="7">
        <f>RANK(N1961,(N1961:P1961,Q1961:AE1961))</f>
        <v>1</v>
      </c>
      <c r="E1961" s="7">
        <f>RANK(O1961,(N1961:P1961,Q1961:AE1961))</f>
        <v>2</v>
      </c>
      <c r="F1961" s="7">
        <f>IF(P1961&gt;0,RANK(P1961,(N1961:P1961,Q1961:AE1961)),0)</f>
        <v>0</v>
      </c>
      <c r="G1961" s="1">
        <f t="shared" si="758"/>
        <v>29378</v>
      </c>
      <c r="H1961" s="2">
        <f t="shared" si="756"/>
        <v>0.28704309847870479</v>
      </c>
      <c r="I1961" s="2"/>
      <c r="J1961" s="2">
        <f t="shared" si="759"/>
        <v>0.63218267267237926</v>
      </c>
      <c r="K1961" s="2">
        <f t="shared" si="760"/>
        <v>0.34513957419367447</v>
      </c>
      <c r="L1961" s="2">
        <f t="shared" si="761"/>
        <v>0</v>
      </c>
      <c r="M1961" s="2">
        <f t="shared" si="762"/>
        <v>2.2677753133946266E-2</v>
      </c>
      <c r="N1961" s="1">
        <v>64702</v>
      </c>
      <c r="O1961" s="1">
        <v>35324</v>
      </c>
      <c r="Q1961" s="1">
        <v>845</v>
      </c>
      <c r="R1961" s="1">
        <v>1424</v>
      </c>
      <c r="AA1961" s="1">
        <v>52</v>
      </c>
      <c r="AG1961" s="7">
        <f>IF(Q1961&gt;0,RANK(Q1961,(N1961:P1961,Q1961:AE1961)),0)</f>
        <v>4</v>
      </c>
      <c r="AH1961" s="7">
        <f>IF(R1961&gt;0,RANK(R1961,(N1961:P1961,Q1961:AE1961)),0)</f>
        <v>3</v>
      </c>
      <c r="AI1961" s="7">
        <f>IF(T1961&gt;0,RANK(T1961,(N1961:P1961,Q1961:AE1961)),0)</f>
        <v>0</v>
      </c>
      <c r="AJ1961" s="7">
        <f>IF(S1961&gt;0,RANK(S1961,(N1961:P1961,Q1961:AE1961)),0)</f>
        <v>0</v>
      </c>
      <c r="AK1961" s="2">
        <f t="shared" si="763"/>
        <v>8.2562263671626911E-3</v>
      </c>
      <c r="AL1961" s="2">
        <f t="shared" si="764"/>
        <v>1.3913451298035116E-2</v>
      </c>
      <c r="AM1961" s="2">
        <f t="shared" si="765"/>
        <v>0</v>
      </c>
      <c r="AN1961" s="2">
        <f t="shared" si="766"/>
        <v>0</v>
      </c>
      <c r="AP1961" t="s">
        <v>185</v>
      </c>
      <c r="AQ1961" t="s">
        <v>1200</v>
      </c>
      <c r="AT1961" s="104">
        <v>48</v>
      </c>
      <c r="AU1961" s="102">
        <v>141</v>
      </c>
      <c r="AV1961" s="108">
        <f t="shared" si="767"/>
        <v>48141</v>
      </c>
      <c r="AX1961" s="7" t="s">
        <v>538</v>
      </c>
    </row>
    <row r="1962" spans="1:50" hidden="1" outlineLevel="1">
      <c r="A1962" t="s">
        <v>585</v>
      </c>
      <c r="B1962" t="s">
        <v>1200</v>
      </c>
      <c r="C1962" s="1">
        <f t="shared" si="757"/>
        <v>28376</v>
      </c>
      <c r="D1962" s="7">
        <f>RANK(N1962,(N1962:P1962,Q1962:AE1962))</f>
        <v>2</v>
      </c>
      <c r="E1962" s="7">
        <f>RANK(O1962,(N1962:P1962,Q1962:AE1962))</f>
        <v>1</v>
      </c>
      <c r="F1962" s="7">
        <f>IF(P1962&gt;0,RANK(P1962,(N1962:P1962,Q1962:AE1962)),0)</f>
        <v>0</v>
      </c>
      <c r="G1962" s="1">
        <f t="shared" si="758"/>
        <v>12358</v>
      </c>
      <c r="H1962" s="2">
        <f t="shared" si="756"/>
        <v>0.43550888074429095</v>
      </c>
      <c r="I1962" s="2"/>
      <c r="J1962" s="2">
        <f t="shared" si="759"/>
        <v>0.27308288694671551</v>
      </c>
      <c r="K1962" s="2">
        <f t="shared" si="760"/>
        <v>0.70859176769100651</v>
      </c>
      <c r="L1962" s="2">
        <f t="shared" si="761"/>
        <v>0</v>
      </c>
      <c r="M1962" s="2">
        <f t="shared" si="762"/>
        <v>1.8325345362278034E-2</v>
      </c>
      <c r="N1962" s="1">
        <v>7749</v>
      </c>
      <c r="O1962" s="1">
        <v>20107</v>
      </c>
      <c r="Q1962" s="1">
        <v>69</v>
      </c>
      <c r="R1962" s="1">
        <v>449</v>
      </c>
      <c r="AA1962" s="1">
        <v>2</v>
      </c>
      <c r="AG1962" s="7">
        <f>IF(Q1962&gt;0,RANK(Q1962,(N1962:P1962,Q1962:AE1962)),0)</f>
        <v>4</v>
      </c>
      <c r="AH1962" s="7">
        <f>IF(R1962&gt;0,RANK(R1962,(N1962:P1962,Q1962:AE1962)),0)</f>
        <v>3</v>
      </c>
      <c r="AI1962" s="7">
        <f>IF(T1962&gt;0,RANK(T1962,(N1962:P1962,Q1962:AE1962)),0)</f>
        <v>0</v>
      </c>
      <c r="AJ1962" s="7">
        <f>IF(S1962&gt;0,RANK(S1962,(N1962:P1962,Q1962:AE1962)),0)</f>
        <v>0</v>
      </c>
      <c r="AK1962" s="2">
        <f t="shared" si="763"/>
        <v>2.4316323653791939E-3</v>
      </c>
      <c r="AL1962" s="2">
        <f t="shared" si="764"/>
        <v>1.5823230899351566E-2</v>
      </c>
      <c r="AM1962" s="2">
        <f t="shared" si="765"/>
        <v>0</v>
      </c>
      <c r="AN1962" s="2">
        <f t="shared" si="766"/>
        <v>0</v>
      </c>
      <c r="AP1962" t="s">
        <v>585</v>
      </c>
      <c r="AQ1962" t="s">
        <v>1200</v>
      </c>
      <c r="AT1962" s="104">
        <v>48</v>
      </c>
      <c r="AU1962" s="102">
        <v>139</v>
      </c>
      <c r="AV1962" s="108">
        <f t="shared" si="767"/>
        <v>48139</v>
      </c>
      <c r="AX1962" s="7" t="s">
        <v>538</v>
      </c>
    </row>
    <row r="1963" spans="1:50" hidden="1" outlineLevel="1">
      <c r="A1963" t="s">
        <v>104</v>
      </c>
      <c r="B1963" t="s">
        <v>1200</v>
      </c>
      <c r="C1963" s="1">
        <f t="shared" si="757"/>
        <v>8150</v>
      </c>
      <c r="D1963" s="7">
        <f>RANK(N1963,(N1963:P1963,Q1963:AE1963))</f>
        <v>2</v>
      </c>
      <c r="E1963" s="7">
        <f>RANK(O1963,(N1963:P1963,Q1963:AE1963))</f>
        <v>1</v>
      </c>
      <c r="F1963" s="7">
        <f>IF(P1963&gt;0,RANK(P1963,(N1963:P1963,Q1963:AE1963)),0)</f>
        <v>0</v>
      </c>
      <c r="G1963" s="1">
        <f t="shared" si="758"/>
        <v>3958</v>
      </c>
      <c r="H1963" s="2">
        <f t="shared" si="756"/>
        <v>0.4856441717791411</v>
      </c>
      <c r="I1963" s="2"/>
      <c r="J1963" s="2">
        <f t="shared" si="759"/>
        <v>0.24490797546012269</v>
      </c>
      <c r="K1963" s="2">
        <f t="shared" si="760"/>
        <v>0.73055214723926376</v>
      </c>
      <c r="L1963" s="2">
        <f t="shared" si="761"/>
        <v>0</v>
      </c>
      <c r="M1963" s="2">
        <f t="shared" si="762"/>
        <v>2.4539877300613577E-2</v>
      </c>
      <c r="N1963" s="1">
        <v>1996</v>
      </c>
      <c r="O1963" s="1">
        <v>5954</v>
      </c>
      <c r="Q1963" s="1">
        <v>32</v>
      </c>
      <c r="R1963" s="1">
        <v>134</v>
      </c>
      <c r="AA1963" s="1">
        <v>34</v>
      </c>
      <c r="AG1963" s="7">
        <f>IF(Q1963&gt;0,RANK(Q1963,(N1963:P1963,Q1963:AE1963)),0)</f>
        <v>5</v>
      </c>
      <c r="AH1963" s="7">
        <f>IF(R1963&gt;0,RANK(R1963,(N1963:P1963,Q1963:AE1963)),0)</f>
        <v>3</v>
      </c>
      <c r="AI1963" s="7">
        <f>IF(T1963&gt;0,RANK(T1963,(N1963:P1963,Q1963:AE1963)),0)</f>
        <v>0</v>
      </c>
      <c r="AJ1963" s="7">
        <f>IF(S1963&gt;0,RANK(S1963,(N1963:P1963,Q1963:AE1963)),0)</f>
        <v>0</v>
      </c>
      <c r="AK1963" s="2">
        <f t="shared" si="763"/>
        <v>3.9263803680981597E-3</v>
      </c>
      <c r="AL1963" s="2">
        <f t="shared" si="764"/>
        <v>1.6441717791411042E-2</v>
      </c>
      <c r="AM1963" s="2">
        <f t="shared" si="765"/>
        <v>0</v>
      </c>
      <c r="AN1963" s="2">
        <f t="shared" si="766"/>
        <v>0</v>
      </c>
      <c r="AP1963" t="s">
        <v>104</v>
      </c>
      <c r="AQ1963" t="s">
        <v>1200</v>
      </c>
      <c r="AR1963">
        <v>17</v>
      </c>
      <c r="AT1963" s="104">
        <v>48</v>
      </c>
      <c r="AU1963" s="102">
        <v>143</v>
      </c>
      <c r="AV1963" s="108">
        <f t="shared" si="767"/>
        <v>48143</v>
      </c>
      <c r="AX1963" s="7" t="s">
        <v>538</v>
      </c>
    </row>
    <row r="1964" spans="1:50" hidden="1" outlineLevel="1">
      <c r="A1964" t="s">
        <v>617</v>
      </c>
      <c r="B1964" t="s">
        <v>1200</v>
      </c>
      <c r="C1964" s="1">
        <f t="shared" si="757"/>
        <v>4239</v>
      </c>
      <c r="D1964" s="7">
        <f>RANK(N1964,(N1964:P1964,Q1964:AE1964))</f>
        <v>2</v>
      </c>
      <c r="E1964" s="7">
        <f>RANK(O1964,(N1964:P1964,Q1964:AE1964))</f>
        <v>1</v>
      </c>
      <c r="F1964" s="7">
        <f>IF(P1964&gt;0,RANK(P1964,(N1964:P1964,Q1964:AE1964)),0)</f>
        <v>0</v>
      </c>
      <c r="G1964" s="1">
        <f t="shared" si="758"/>
        <v>564</v>
      </c>
      <c r="H1964" s="2">
        <f t="shared" si="756"/>
        <v>0.13305024769992924</v>
      </c>
      <c r="I1964" s="2"/>
      <c r="J1964" s="2">
        <f t="shared" si="759"/>
        <v>0.42627978296768104</v>
      </c>
      <c r="K1964" s="2">
        <f t="shared" si="760"/>
        <v>0.55933003066761033</v>
      </c>
      <c r="L1964" s="2">
        <f t="shared" si="761"/>
        <v>0</v>
      </c>
      <c r="M1964" s="2">
        <f t="shared" si="762"/>
        <v>1.4390186364708679E-2</v>
      </c>
      <c r="N1964" s="1">
        <v>1807</v>
      </c>
      <c r="O1964" s="1">
        <v>2371</v>
      </c>
      <c r="Q1964" s="1">
        <v>12</v>
      </c>
      <c r="R1964" s="1">
        <v>49</v>
      </c>
      <c r="AA1964" s="1">
        <v>0</v>
      </c>
      <c r="AG1964" s="7">
        <f>IF(Q1964&gt;0,RANK(Q1964,(N1964:P1964,Q1964:AE1964)),0)</f>
        <v>4</v>
      </c>
      <c r="AH1964" s="7">
        <f>IF(R1964&gt;0,RANK(R1964,(N1964:P1964,Q1964:AE1964)),0)</f>
        <v>3</v>
      </c>
      <c r="AI1964" s="7">
        <f>IF(T1964&gt;0,RANK(T1964,(N1964:P1964,Q1964:AE1964)),0)</f>
        <v>0</v>
      </c>
      <c r="AJ1964" s="7">
        <f>IF(S1964&gt;0,RANK(S1964,(N1964:P1964,Q1964:AE1964)),0)</f>
        <v>0</v>
      </c>
      <c r="AK1964" s="2">
        <f t="shared" si="763"/>
        <v>2.8308563340410475E-3</v>
      </c>
      <c r="AL1964" s="2">
        <f t="shared" si="764"/>
        <v>1.155933003066761E-2</v>
      </c>
      <c r="AM1964" s="2">
        <f t="shared" si="765"/>
        <v>0</v>
      </c>
      <c r="AN1964" s="2">
        <f t="shared" si="766"/>
        <v>0</v>
      </c>
      <c r="AP1964" t="s">
        <v>617</v>
      </c>
      <c r="AQ1964" t="s">
        <v>1200</v>
      </c>
      <c r="AR1964">
        <v>11</v>
      </c>
      <c r="AT1964" s="104">
        <v>48</v>
      </c>
      <c r="AU1964" s="102">
        <v>145</v>
      </c>
      <c r="AV1964" s="108">
        <f t="shared" si="767"/>
        <v>48145</v>
      </c>
      <c r="AX1964" s="7" t="s">
        <v>538</v>
      </c>
    </row>
    <row r="1965" spans="1:50" hidden="1" outlineLevel="1">
      <c r="A1965" t="s">
        <v>1957</v>
      </c>
      <c r="B1965" t="s">
        <v>1200</v>
      </c>
      <c r="C1965" s="1">
        <f t="shared" si="757"/>
        <v>6999</v>
      </c>
      <c r="D1965" s="7">
        <f>RANK(N1965,(N1965:P1965,Q1965:AE1965))</f>
        <v>2</v>
      </c>
      <c r="E1965" s="7">
        <f>RANK(O1965,(N1965:P1965,Q1965:AE1965))</f>
        <v>1</v>
      </c>
      <c r="F1965" s="7">
        <f>IF(P1965&gt;0,RANK(P1965,(N1965:P1965,Q1965:AE1965)),0)</f>
        <v>0</v>
      </c>
      <c r="G1965" s="1">
        <f t="shared" si="758"/>
        <v>1349</v>
      </c>
      <c r="H1965" s="2">
        <f t="shared" si="756"/>
        <v>0.19274182026003714</v>
      </c>
      <c r="I1965" s="2"/>
      <c r="J1965" s="2">
        <f t="shared" si="759"/>
        <v>0.39434204886412344</v>
      </c>
      <c r="K1965" s="2">
        <f t="shared" si="760"/>
        <v>0.58708386912416055</v>
      </c>
      <c r="L1965" s="2">
        <f t="shared" si="761"/>
        <v>0</v>
      </c>
      <c r="M1965" s="2">
        <f t="shared" si="762"/>
        <v>1.8574082011716064E-2</v>
      </c>
      <c r="N1965" s="1">
        <v>2760</v>
      </c>
      <c r="O1965" s="1">
        <v>4109</v>
      </c>
      <c r="Q1965" s="1">
        <v>31</v>
      </c>
      <c r="R1965" s="1">
        <v>99</v>
      </c>
      <c r="AA1965" s="1">
        <v>0</v>
      </c>
      <c r="AG1965" s="7">
        <f>IF(Q1965&gt;0,RANK(Q1965,(N1965:P1965,Q1965:AE1965)),0)</f>
        <v>4</v>
      </c>
      <c r="AH1965" s="7">
        <f>IF(R1965&gt;0,RANK(R1965,(N1965:P1965,Q1965:AE1965)),0)</f>
        <v>3</v>
      </c>
      <c r="AI1965" s="7">
        <f>IF(T1965&gt;0,RANK(T1965,(N1965:P1965,Q1965:AE1965)),0)</f>
        <v>0</v>
      </c>
      <c r="AJ1965" s="7">
        <f>IF(S1965&gt;0,RANK(S1965,(N1965:P1965,Q1965:AE1965)),0)</f>
        <v>0</v>
      </c>
      <c r="AK1965" s="2">
        <f t="shared" si="763"/>
        <v>4.4292041720245751E-3</v>
      </c>
      <c r="AL1965" s="2">
        <f t="shared" si="764"/>
        <v>1.4144877839691384E-2</v>
      </c>
      <c r="AM1965" s="2">
        <f t="shared" si="765"/>
        <v>0</v>
      </c>
      <c r="AN1965" s="2">
        <f t="shared" si="766"/>
        <v>0</v>
      </c>
      <c r="AP1965" t="s">
        <v>1957</v>
      </c>
      <c r="AQ1965" t="s">
        <v>1200</v>
      </c>
      <c r="AR1965">
        <v>4</v>
      </c>
      <c r="AT1965" s="104">
        <v>48</v>
      </c>
      <c r="AU1965" s="102">
        <v>147</v>
      </c>
      <c r="AV1965" s="108">
        <f t="shared" si="767"/>
        <v>48147</v>
      </c>
      <c r="AX1965" s="7" t="s">
        <v>538</v>
      </c>
    </row>
    <row r="1966" spans="1:50" hidden="1" outlineLevel="1">
      <c r="A1966" t="s">
        <v>1709</v>
      </c>
      <c r="B1966" t="s">
        <v>1200</v>
      </c>
      <c r="C1966" s="1">
        <f t="shared" si="757"/>
        <v>7393</v>
      </c>
      <c r="D1966" s="7">
        <f>RANK(N1966,(N1966:P1966,Q1966:AE1966))</f>
        <v>2</v>
      </c>
      <c r="E1966" s="7">
        <f>RANK(O1966,(N1966:P1966,Q1966:AE1966))</f>
        <v>1</v>
      </c>
      <c r="F1966" s="7">
        <f>IF(P1966&gt;0,RANK(P1966,(N1966:P1966,Q1966:AE1966)),0)</f>
        <v>0</v>
      </c>
      <c r="G1966" s="1">
        <f t="shared" si="758"/>
        <v>3556</v>
      </c>
      <c r="H1966" s="2">
        <f t="shared" si="756"/>
        <v>0.48099553631813879</v>
      </c>
      <c r="I1966" s="2"/>
      <c r="J1966" s="2">
        <f t="shared" si="759"/>
        <v>0.25023671040173134</v>
      </c>
      <c r="K1966" s="2">
        <f t="shared" si="760"/>
        <v>0.73123224671987019</v>
      </c>
      <c r="L1966" s="2">
        <f t="shared" si="761"/>
        <v>0</v>
      </c>
      <c r="M1966" s="2">
        <f t="shared" si="762"/>
        <v>1.8531042878398463E-2</v>
      </c>
      <c r="N1966" s="1">
        <v>1850</v>
      </c>
      <c r="O1966" s="1">
        <v>5406</v>
      </c>
      <c r="Q1966" s="1">
        <v>24</v>
      </c>
      <c r="R1966" s="1">
        <v>106</v>
      </c>
      <c r="AA1966" s="1">
        <v>7</v>
      </c>
      <c r="AG1966" s="7">
        <f>IF(Q1966&gt;0,RANK(Q1966,(N1966:P1966,Q1966:AE1966)),0)</f>
        <v>4</v>
      </c>
      <c r="AH1966" s="7">
        <f>IF(R1966&gt;0,RANK(R1966,(N1966:P1966,Q1966:AE1966)),0)</f>
        <v>3</v>
      </c>
      <c r="AI1966" s="7">
        <f>IF(T1966&gt;0,RANK(T1966,(N1966:P1966,Q1966:AE1966)),0)</f>
        <v>0</v>
      </c>
      <c r="AJ1966" s="7">
        <f>IF(S1966&gt;0,RANK(S1966,(N1966:P1966,Q1966:AE1966)),0)</f>
        <v>0</v>
      </c>
      <c r="AK1966" s="2">
        <f t="shared" si="763"/>
        <v>3.2463140808873261E-3</v>
      </c>
      <c r="AL1966" s="2">
        <f t="shared" si="764"/>
        <v>1.4337887190585688E-2</v>
      </c>
      <c r="AM1966" s="2">
        <f t="shared" si="765"/>
        <v>0</v>
      </c>
      <c r="AN1966" s="2">
        <f t="shared" si="766"/>
        <v>0</v>
      </c>
      <c r="AP1966" t="s">
        <v>1709</v>
      </c>
      <c r="AQ1966" t="s">
        <v>1200</v>
      </c>
      <c r="AR1966">
        <v>14</v>
      </c>
      <c r="AT1966" s="104">
        <v>48</v>
      </c>
      <c r="AU1966" s="102">
        <v>149</v>
      </c>
      <c r="AV1966" s="108">
        <f t="shared" si="767"/>
        <v>48149</v>
      </c>
      <c r="AX1966" s="7" t="s">
        <v>538</v>
      </c>
    </row>
    <row r="1967" spans="1:50" hidden="1" outlineLevel="1">
      <c r="A1967" t="s">
        <v>618</v>
      </c>
      <c r="B1967" t="s">
        <v>1200</v>
      </c>
      <c r="C1967" s="1">
        <f t="shared" si="757"/>
        <v>1449</v>
      </c>
      <c r="D1967" s="7">
        <f>RANK(N1967,(N1967:P1967,Q1967:AE1967))</f>
        <v>1</v>
      </c>
      <c r="E1967" s="7">
        <f>RANK(O1967,(N1967:P1967,Q1967:AE1967))</f>
        <v>2</v>
      </c>
      <c r="F1967" s="7">
        <f>IF(P1967&gt;0,RANK(P1967,(N1967:P1967,Q1967:AE1967)),0)</f>
        <v>0</v>
      </c>
      <c r="G1967" s="1">
        <f t="shared" si="758"/>
        <v>12</v>
      </c>
      <c r="H1967" s="2">
        <f t="shared" si="756"/>
        <v>8.2815734989648039E-3</v>
      </c>
      <c r="I1967" s="2"/>
      <c r="J1967" s="2">
        <f t="shared" si="759"/>
        <v>0.49413388543823328</v>
      </c>
      <c r="K1967" s="2">
        <f t="shared" si="760"/>
        <v>0.48585231193926848</v>
      </c>
      <c r="L1967" s="2">
        <f t="shared" si="761"/>
        <v>0</v>
      </c>
      <c r="M1967" s="2">
        <f t="shared" si="762"/>
        <v>2.0013802622498189E-2</v>
      </c>
      <c r="N1967" s="1">
        <v>716</v>
      </c>
      <c r="O1967" s="1">
        <v>704</v>
      </c>
      <c r="Q1967" s="1">
        <v>1</v>
      </c>
      <c r="R1967" s="1">
        <v>27</v>
      </c>
      <c r="AA1967" s="1">
        <v>1</v>
      </c>
      <c r="AG1967" s="7">
        <f>IF(Q1967&gt;0,RANK(Q1967,(N1967:P1967,Q1967:AE1967)),0)</f>
        <v>4</v>
      </c>
      <c r="AH1967" s="7">
        <f>IF(R1967&gt;0,RANK(R1967,(N1967:P1967,Q1967:AE1967)),0)</f>
        <v>3</v>
      </c>
      <c r="AI1967" s="7">
        <f>IF(T1967&gt;0,RANK(T1967,(N1967:P1967,Q1967:AE1967)),0)</f>
        <v>0</v>
      </c>
      <c r="AJ1967" s="7">
        <f>IF(S1967&gt;0,RANK(S1967,(N1967:P1967,Q1967:AE1967)),0)</f>
        <v>0</v>
      </c>
      <c r="AK1967" s="2">
        <f t="shared" si="763"/>
        <v>6.9013112491373362E-4</v>
      </c>
      <c r="AL1967" s="2">
        <f t="shared" si="764"/>
        <v>1.8633540372670808E-2</v>
      </c>
      <c r="AM1967" s="2">
        <f t="shared" si="765"/>
        <v>0</v>
      </c>
      <c r="AN1967" s="2">
        <f t="shared" si="766"/>
        <v>0</v>
      </c>
      <c r="AP1967" t="s">
        <v>618</v>
      </c>
      <c r="AQ1967" t="s">
        <v>1200</v>
      </c>
      <c r="AR1967">
        <v>17</v>
      </c>
      <c r="AT1967" s="104">
        <v>48</v>
      </c>
      <c r="AU1967" s="102">
        <v>151</v>
      </c>
      <c r="AV1967" s="108">
        <f t="shared" si="767"/>
        <v>48151</v>
      </c>
      <c r="AX1967" s="7" t="s">
        <v>538</v>
      </c>
    </row>
    <row r="1968" spans="1:50" hidden="1" outlineLevel="1">
      <c r="A1968" t="s">
        <v>1355</v>
      </c>
      <c r="B1968" t="s">
        <v>1200</v>
      </c>
      <c r="C1968" s="1">
        <f t="shared" si="757"/>
        <v>1984</v>
      </c>
      <c r="D1968" s="7">
        <f>RANK(N1968,(N1968:P1968,Q1968:AE1968))</f>
        <v>2</v>
      </c>
      <c r="E1968" s="7">
        <f>RANK(O1968,(N1968:P1968,Q1968:AE1968))</f>
        <v>1</v>
      </c>
      <c r="F1968" s="7">
        <f>IF(P1968&gt;0,RANK(P1968,(N1968:P1968,Q1968:AE1968)),0)</f>
        <v>0</v>
      </c>
      <c r="G1968" s="1">
        <f t="shared" si="758"/>
        <v>845</v>
      </c>
      <c r="H1968" s="2">
        <f t="shared" si="756"/>
        <v>0.42590725806451613</v>
      </c>
      <c r="I1968" s="2"/>
      <c r="J1968" s="2">
        <f t="shared" si="759"/>
        <v>0.28125</v>
      </c>
      <c r="K1968" s="2">
        <f t="shared" si="760"/>
        <v>0.70715725806451613</v>
      </c>
      <c r="L1968" s="2">
        <f t="shared" si="761"/>
        <v>0</v>
      </c>
      <c r="M1968" s="2">
        <f t="shared" si="762"/>
        <v>1.1592741935483875E-2</v>
      </c>
      <c r="N1968" s="1">
        <v>558</v>
      </c>
      <c r="O1968" s="1">
        <v>1403</v>
      </c>
      <c r="Q1968" s="1">
        <v>0</v>
      </c>
      <c r="R1968" s="1">
        <v>18</v>
      </c>
      <c r="AA1968" s="1">
        <v>5</v>
      </c>
      <c r="AG1968" s="7">
        <f>IF(Q1968&gt;0,RANK(Q1968,(N1968:P1968,Q1968:AE1968)),0)</f>
        <v>0</v>
      </c>
      <c r="AH1968" s="7">
        <f>IF(R1968&gt;0,RANK(R1968,(N1968:P1968,Q1968:AE1968)),0)</f>
        <v>3</v>
      </c>
      <c r="AI1968" s="7">
        <f>IF(T1968&gt;0,RANK(T1968,(N1968:P1968,Q1968:AE1968)),0)</f>
        <v>0</v>
      </c>
      <c r="AJ1968" s="7">
        <f>IF(S1968&gt;0,RANK(S1968,(N1968:P1968,Q1968:AE1968)),0)</f>
        <v>0</v>
      </c>
      <c r="AK1968" s="2">
        <f t="shared" si="763"/>
        <v>0</v>
      </c>
      <c r="AL1968" s="2">
        <f t="shared" si="764"/>
        <v>9.0725806451612909E-3</v>
      </c>
      <c r="AM1968" s="2">
        <f t="shared" si="765"/>
        <v>0</v>
      </c>
      <c r="AN1968" s="2">
        <f t="shared" si="766"/>
        <v>0</v>
      </c>
      <c r="AP1968" t="s">
        <v>1355</v>
      </c>
      <c r="AQ1968" t="s">
        <v>1200</v>
      </c>
      <c r="AR1968">
        <v>13</v>
      </c>
      <c r="AT1968" s="104">
        <v>48</v>
      </c>
      <c r="AU1968" s="102">
        <v>153</v>
      </c>
      <c r="AV1968" s="108">
        <f t="shared" si="767"/>
        <v>48153</v>
      </c>
      <c r="AX1968" s="7" t="s">
        <v>538</v>
      </c>
    </row>
    <row r="1969" spans="1:50" hidden="1" outlineLevel="1">
      <c r="A1969" t="s">
        <v>2603</v>
      </c>
      <c r="B1969" t="s">
        <v>1200</v>
      </c>
      <c r="C1969" s="1">
        <f t="shared" si="757"/>
        <v>364</v>
      </c>
      <c r="D1969" s="7">
        <f>RANK(N1969,(N1969:P1969,Q1969:AE1969))</f>
        <v>1</v>
      </c>
      <c r="E1969" s="7">
        <f>RANK(O1969,(N1969:P1969,Q1969:AE1969))</f>
        <v>2</v>
      </c>
      <c r="F1969" s="7">
        <f>IF(P1969&gt;0,RANK(P1969,(N1969:P1969,Q1969:AE1969)),0)</f>
        <v>0</v>
      </c>
      <c r="G1969" s="1">
        <f t="shared" si="758"/>
        <v>91</v>
      </c>
      <c r="H1969" s="2">
        <f t="shared" si="756"/>
        <v>0.25</v>
      </c>
      <c r="I1969" s="2"/>
      <c r="J1969" s="2">
        <f t="shared" si="759"/>
        <v>0.62362637362637363</v>
      </c>
      <c r="K1969" s="2">
        <f t="shared" si="760"/>
        <v>0.37362637362637363</v>
      </c>
      <c r="L1969" s="2">
        <f t="shared" si="761"/>
        <v>0</v>
      </c>
      <c r="M1969" s="2">
        <f t="shared" si="762"/>
        <v>2.7472527472527375E-3</v>
      </c>
      <c r="N1969" s="1">
        <v>227</v>
      </c>
      <c r="O1969" s="1">
        <v>136</v>
      </c>
      <c r="Q1969" s="1">
        <v>0</v>
      </c>
      <c r="R1969" s="1">
        <v>1</v>
      </c>
      <c r="AA1969" s="1">
        <v>0</v>
      </c>
      <c r="AG1969" s="7">
        <f>IF(Q1969&gt;0,RANK(Q1969,(N1969:P1969,Q1969:AE1969)),0)</f>
        <v>0</v>
      </c>
      <c r="AH1969" s="7">
        <f>IF(R1969&gt;0,RANK(R1969,(N1969:P1969,Q1969:AE1969)),0)</f>
        <v>3</v>
      </c>
      <c r="AI1969" s="7">
        <f>IF(T1969&gt;0,RANK(T1969,(N1969:P1969,Q1969:AE1969)),0)</f>
        <v>0</v>
      </c>
      <c r="AJ1969" s="7">
        <f>IF(S1969&gt;0,RANK(S1969,(N1969:P1969,Q1969:AE1969)),0)</f>
        <v>0</v>
      </c>
      <c r="AK1969" s="2">
        <f t="shared" si="763"/>
        <v>0</v>
      </c>
      <c r="AL1969" s="2">
        <f t="shared" si="764"/>
        <v>2.7472527472527475E-3</v>
      </c>
      <c r="AM1969" s="2">
        <f t="shared" si="765"/>
        <v>0</v>
      </c>
      <c r="AN1969" s="2">
        <f t="shared" si="766"/>
        <v>0</v>
      </c>
      <c r="AP1969" t="s">
        <v>2603</v>
      </c>
      <c r="AQ1969" t="s">
        <v>1200</v>
      </c>
      <c r="AR1969">
        <v>13</v>
      </c>
      <c r="AT1969" s="104">
        <v>48</v>
      </c>
      <c r="AU1969" s="102">
        <v>155</v>
      </c>
      <c r="AV1969" s="108">
        <f t="shared" si="767"/>
        <v>48155</v>
      </c>
      <c r="AX1969" s="7" t="s">
        <v>538</v>
      </c>
    </row>
    <row r="1970" spans="1:50" hidden="1" outlineLevel="1">
      <c r="A1970" t="s">
        <v>1424</v>
      </c>
      <c r="B1970" t="s">
        <v>1200</v>
      </c>
      <c r="C1970" s="1">
        <f t="shared" si="757"/>
        <v>87861</v>
      </c>
      <c r="D1970" s="7">
        <f>RANK(N1970,(N1970:P1970,Q1970:AE1970))</f>
        <v>2</v>
      </c>
      <c r="E1970" s="7">
        <f>RANK(O1970,(N1970:P1970,Q1970:AE1970))</f>
        <v>1</v>
      </c>
      <c r="F1970" s="7">
        <f>IF(P1970&gt;0,RANK(P1970,(N1970:P1970,Q1970:AE1970)),0)</f>
        <v>0</v>
      </c>
      <c r="G1970" s="1">
        <f t="shared" si="758"/>
        <v>17724</v>
      </c>
      <c r="H1970" s="2">
        <f t="shared" si="756"/>
        <v>0.20172772902653055</v>
      </c>
      <c r="I1970" s="2"/>
      <c r="J1970" s="2">
        <f t="shared" si="759"/>
        <v>0.39089015604192989</v>
      </c>
      <c r="K1970" s="2">
        <f t="shared" si="760"/>
        <v>0.59261788506846036</v>
      </c>
      <c r="L1970" s="2">
        <f t="shared" si="761"/>
        <v>0</v>
      </c>
      <c r="M1970" s="2">
        <f t="shared" si="762"/>
        <v>1.6491958889609748E-2</v>
      </c>
      <c r="N1970" s="1">
        <v>34344</v>
      </c>
      <c r="O1970" s="1">
        <v>52068</v>
      </c>
      <c r="Q1970" s="1">
        <v>554</v>
      </c>
      <c r="R1970" s="1">
        <v>856</v>
      </c>
      <c r="AA1970" s="1">
        <v>39</v>
      </c>
      <c r="AG1970" s="7">
        <f>IF(Q1970&gt;0,RANK(Q1970,(N1970:P1970,Q1970:AE1970)),0)</f>
        <v>4</v>
      </c>
      <c r="AH1970" s="7">
        <f>IF(R1970&gt;0,RANK(R1970,(N1970:P1970,Q1970:AE1970)),0)</f>
        <v>3</v>
      </c>
      <c r="AI1970" s="7">
        <f>IF(T1970&gt;0,RANK(T1970,(N1970:P1970,Q1970:AE1970)),0)</f>
        <v>0</v>
      </c>
      <c r="AJ1970" s="7">
        <f>IF(S1970&gt;0,RANK(S1970,(N1970:P1970,Q1970:AE1970)),0)</f>
        <v>0</v>
      </c>
      <c r="AK1970" s="2">
        <f t="shared" si="763"/>
        <v>6.3054142338466439E-3</v>
      </c>
      <c r="AL1970" s="2">
        <f t="shared" si="764"/>
        <v>9.7426617042829008E-3</v>
      </c>
      <c r="AM1970" s="2">
        <f t="shared" si="765"/>
        <v>0</v>
      </c>
      <c r="AN1970" s="2">
        <f t="shared" si="766"/>
        <v>0</v>
      </c>
      <c r="AP1970" t="s">
        <v>1424</v>
      </c>
      <c r="AQ1970" t="s">
        <v>1200</v>
      </c>
      <c r="AT1970" s="104">
        <v>48</v>
      </c>
      <c r="AU1970" s="102">
        <v>157</v>
      </c>
      <c r="AV1970" s="108">
        <f t="shared" si="767"/>
        <v>48157</v>
      </c>
      <c r="AX1970" s="7" t="s">
        <v>538</v>
      </c>
    </row>
    <row r="1971" spans="1:50" hidden="1" outlineLevel="1">
      <c r="A1971" t="s">
        <v>957</v>
      </c>
      <c r="B1971" t="s">
        <v>1200</v>
      </c>
      <c r="C1971" s="1">
        <f t="shared" si="757"/>
        <v>3021</v>
      </c>
      <c r="D1971" s="7">
        <f>RANK(N1971,(N1971:P1971,Q1971:AE1971))</f>
        <v>2</v>
      </c>
      <c r="E1971" s="7">
        <f>RANK(O1971,(N1971:P1971,Q1971:AE1971))</f>
        <v>1</v>
      </c>
      <c r="F1971" s="7">
        <f>IF(P1971&gt;0,RANK(P1971,(N1971:P1971,Q1971:AE1971)),0)</f>
        <v>0</v>
      </c>
      <c r="G1971" s="1">
        <f t="shared" si="758"/>
        <v>1090</v>
      </c>
      <c r="H1971" s="2">
        <f t="shared" si="756"/>
        <v>0.36080767957629922</v>
      </c>
      <c r="I1971" s="2"/>
      <c r="J1971" s="2">
        <f t="shared" si="759"/>
        <v>0.31181727904667328</v>
      </c>
      <c r="K1971" s="2">
        <f t="shared" si="760"/>
        <v>0.67262495862297256</v>
      </c>
      <c r="L1971" s="2">
        <f t="shared" si="761"/>
        <v>0</v>
      </c>
      <c r="M1971" s="2">
        <f t="shared" si="762"/>
        <v>1.5557762330354108E-2</v>
      </c>
      <c r="N1971" s="1">
        <v>942</v>
      </c>
      <c r="O1971" s="1">
        <v>2032</v>
      </c>
      <c r="Q1971" s="1">
        <v>4</v>
      </c>
      <c r="R1971" s="1">
        <v>42</v>
      </c>
      <c r="AA1971" s="1">
        <v>1</v>
      </c>
      <c r="AG1971" s="7">
        <f>IF(Q1971&gt;0,RANK(Q1971,(N1971:P1971,Q1971:AE1971)),0)</f>
        <v>4</v>
      </c>
      <c r="AH1971" s="7">
        <f>IF(R1971&gt;0,RANK(R1971,(N1971:P1971,Q1971:AE1971)),0)</f>
        <v>3</v>
      </c>
      <c r="AI1971" s="7">
        <f>IF(T1971&gt;0,RANK(T1971,(N1971:P1971,Q1971:AE1971)),0)</f>
        <v>0</v>
      </c>
      <c r="AJ1971" s="7">
        <f>IF(S1971&gt;0,RANK(S1971,(N1971:P1971,Q1971:AE1971)),0)</f>
        <v>0</v>
      </c>
      <c r="AK1971" s="2">
        <f t="shared" si="763"/>
        <v>1.3240648791790798E-3</v>
      </c>
      <c r="AL1971" s="2">
        <f t="shared" si="764"/>
        <v>1.3902681231380337E-2</v>
      </c>
      <c r="AM1971" s="2">
        <f t="shared" si="765"/>
        <v>0</v>
      </c>
      <c r="AN1971" s="2">
        <f t="shared" si="766"/>
        <v>0</v>
      </c>
      <c r="AP1971" t="s">
        <v>957</v>
      </c>
      <c r="AQ1971" t="s">
        <v>1200</v>
      </c>
      <c r="AR1971">
        <v>1</v>
      </c>
      <c r="AT1971" s="104">
        <v>48</v>
      </c>
      <c r="AU1971" s="102">
        <v>159</v>
      </c>
      <c r="AV1971" s="108">
        <f t="shared" si="767"/>
        <v>48159</v>
      </c>
      <c r="AX1971" s="7" t="s">
        <v>538</v>
      </c>
    </row>
    <row r="1972" spans="1:50" hidden="1" outlineLevel="1">
      <c r="A1972" t="s">
        <v>1040</v>
      </c>
      <c r="B1972" t="s">
        <v>1200</v>
      </c>
      <c r="C1972" s="1">
        <f t="shared" si="757"/>
        <v>5263</v>
      </c>
      <c r="D1972" s="7">
        <f>RANK(N1972,(N1972:P1972,Q1972:AE1972))</f>
        <v>2</v>
      </c>
      <c r="E1972" s="7">
        <f>RANK(O1972,(N1972:P1972,Q1972:AE1972))</f>
        <v>1</v>
      </c>
      <c r="F1972" s="7">
        <f>IF(P1972&gt;0,RANK(P1972,(N1972:P1972,Q1972:AE1972)),0)</f>
        <v>0</v>
      </c>
      <c r="G1972" s="1">
        <f t="shared" si="758"/>
        <v>1512</v>
      </c>
      <c r="H1972" s="2">
        <f t="shared" si="756"/>
        <v>0.28728861865855976</v>
      </c>
      <c r="I1972" s="2"/>
      <c r="J1972" s="2">
        <f t="shared" si="759"/>
        <v>0.34562036861105833</v>
      </c>
      <c r="K1972" s="2">
        <f t="shared" si="760"/>
        <v>0.63290898726961808</v>
      </c>
      <c r="L1972" s="2">
        <f t="shared" si="761"/>
        <v>0</v>
      </c>
      <c r="M1972" s="2">
        <f t="shared" si="762"/>
        <v>2.1470644119323534E-2</v>
      </c>
      <c r="N1972" s="1">
        <v>1819</v>
      </c>
      <c r="O1972" s="1">
        <v>3331</v>
      </c>
      <c r="Q1972" s="1">
        <v>10</v>
      </c>
      <c r="R1972" s="1">
        <v>93</v>
      </c>
      <c r="AA1972" s="1">
        <v>10</v>
      </c>
      <c r="AG1972" s="7">
        <f>IF(Q1972&gt;0,RANK(Q1972,(N1972:P1972,Q1972:AE1972)),0)</f>
        <v>4</v>
      </c>
      <c r="AH1972" s="7">
        <f>IF(R1972&gt;0,RANK(R1972,(N1972:P1972,Q1972:AE1972)),0)</f>
        <v>3</v>
      </c>
      <c r="AI1972" s="7">
        <f>IF(T1972&gt;0,RANK(T1972,(N1972:P1972,Q1972:AE1972)),0)</f>
        <v>0</v>
      </c>
      <c r="AJ1972" s="7">
        <f>IF(S1972&gt;0,RANK(S1972,(N1972:P1972,Q1972:AE1972)),0)</f>
        <v>0</v>
      </c>
      <c r="AK1972" s="2">
        <f t="shared" si="763"/>
        <v>1.9000570017100513E-3</v>
      </c>
      <c r="AL1972" s="2">
        <f t="shared" si="764"/>
        <v>1.7670530115903478E-2</v>
      </c>
      <c r="AM1972" s="2">
        <f t="shared" si="765"/>
        <v>0</v>
      </c>
      <c r="AN1972" s="2">
        <f t="shared" si="766"/>
        <v>0</v>
      </c>
      <c r="AP1972" t="s">
        <v>1040</v>
      </c>
      <c r="AQ1972" t="s">
        <v>1200</v>
      </c>
      <c r="AR1972">
        <v>5</v>
      </c>
      <c r="AT1972" s="104">
        <v>48</v>
      </c>
      <c r="AU1972" s="102">
        <v>161</v>
      </c>
      <c r="AV1972" s="108">
        <f t="shared" si="767"/>
        <v>48161</v>
      </c>
      <c r="AX1972" s="7" t="s">
        <v>538</v>
      </c>
    </row>
    <row r="1973" spans="1:50" hidden="1" outlineLevel="1">
      <c r="A1973" t="s">
        <v>1853</v>
      </c>
      <c r="B1973" t="s">
        <v>1200</v>
      </c>
      <c r="C1973" s="1">
        <f t="shared" si="757"/>
        <v>3166</v>
      </c>
      <c r="D1973" s="7">
        <f>RANK(N1973,(N1973:P1973,Q1973:AE1973))</f>
        <v>1</v>
      </c>
      <c r="E1973" s="7">
        <f>RANK(O1973,(N1973:P1973,Q1973:AE1973))</f>
        <v>2</v>
      </c>
      <c r="F1973" s="7">
        <f>IF(P1973&gt;0,RANK(P1973,(N1973:P1973,Q1973:AE1973)),0)</f>
        <v>0</v>
      </c>
      <c r="G1973" s="1">
        <f t="shared" si="758"/>
        <v>975</v>
      </c>
      <c r="H1973" s="2">
        <f t="shared" si="756"/>
        <v>0.30795957043588124</v>
      </c>
      <c r="I1973" s="2"/>
      <c r="J1973" s="2">
        <f t="shared" si="759"/>
        <v>0.64971572962728996</v>
      </c>
      <c r="K1973" s="2">
        <f t="shared" si="760"/>
        <v>0.34175615919140873</v>
      </c>
      <c r="L1973" s="2">
        <f t="shared" si="761"/>
        <v>0</v>
      </c>
      <c r="M1973" s="2">
        <f t="shared" si="762"/>
        <v>8.5281111813013122E-3</v>
      </c>
      <c r="N1973" s="1">
        <v>2057</v>
      </c>
      <c r="O1973" s="1">
        <v>1082</v>
      </c>
      <c r="Q1973" s="1">
        <v>3</v>
      </c>
      <c r="R1973" s="1">
        <v>23</v>
      </c>
      <c r="AA1973" s="1">
        <v>1</v>
      </c>
      <c r="AG1973" s="7">
        <f>IF(Q1973&gt;0,RANK(Q1973,(N1973:P1973,Q1973:AE1973)),0)</f>
        <v>4</v>
      </c>
      <c r="AH1973" s="7">
        <f>IF(R1973&gt;0,RANK(R1973,(N1973:P1973,Q1973:AE1973)),0)</f>
        <v>3</v>
      </c>
      <c r="AI1973" s="7">
        <f>IF(T1973&gt;0,RANK(T1973,(N1973:P1973,Q1973:AE1973)),0)</f>
        <v>0</v>
      </c>
      <c r="AJ1973" s="7">
        <f>IF(S1973&gt;0,RANK(S1973,(N1973:P1973,Q1973:AE1973)),0)</f>
        <v>0</v>
      </c>
      <c r="AK1973" s="2">
        <f t="shared" si="763"/>
        <v>9.4756790903348072E-4</v>
      </c>
      <c r="AL1973" s="2">
        <f t="shared" si="764"/>
        <v>7.2646873025900187E-3</v>
      </c>
      <c r="AM1973" s="2">
        <f t="shared" si="765"/>
        <v>0</v>
      </c>
      <c r="AN1973" s="2">
        <f t="shared" si="766"/>
        <v>0</v>
      </c>
      <c r="AP1973" t="s">
        <v>1853</v>
      </c>
      <c r="AQ1973" t="s">
        <v>1200</v>
      </c>
      <c r="AR1973">
        <v>28</v>
      </c>
      <c r="AT1973" s="104">
        <v>48</v>
      </c>
      <c r="AU1973" s="102">
        <v>163</v>
      </c>
      <c r="AV1973" s="108">
        <f t="shared" si="767"/>
        <v>48163</v>
      </c>
      <c r="AX1973" s="7" t="s">
        <v>538</v>
      </c>
    </row>
    <row r="1974" spans="1:50" hidden="1" outlineLevel="1">
      <c r="A1974" t="s">
        <v>2464</v>
      </c>
      <c r="B1974" t="s">
        <v>1200</v>
      </c>
      <c r="C1974" s="1">
        <f t="shared" si="757"/>
        <v>2472</v>
      </c>
      <c r="D1974" s="7">
        <f>RANK(N1974,(N1974:P1974,Q1974:AE1974))</f>
        <v>2</v>
      </c>
      <c r="E1974" s="7">
        <f>RANK(O1974,(N1974:P1974,Q1974:AE1974))</f>
        <v>1</v>
      </c>
      <c r="F1974" s="7">
        <f>IF(P1974&gt;0,RANK(P1974,(N1974:P1974,Q1974:AE1974)),0)</f>
        <v>0</v>
      </c>
      <c r="G1974" s="1">
        <f t="shared" si="758"/>
        <v>1006</v>
      </c>
      <c r="H1974" s="2">
        <f t="shared" si="756"/>
        <v>0.40695792880258902</v>
      </c>
      <c r="I1974" s="2"/>
      <c r="J1974" s="2">
        <f t="shared" si="759"/>
        <v>0.28236245954692557</v>
      </c>
      <c r="K1974" s="2">
        <f t="shared" si="760"/>
        <v>0.68932038834951459</v>
      </c>
      <c r="L1974" s="2">
        <f t="shared" si="761"/>
        <v>0</v>
      </c>
      <c r="M1974" s="2">
        <f t="shared" si="762"/>
        <v>2.8317152103559784E-2</v>
      </c>
      <c r="N1974" s="1">
        <v>698</v>
      </c>
      <c r="O1974" s="1">
        <v>1704</v>
      </c>
      <c r="Q1974" s="1">
        <v>5</v>
      </c>
      <c r="R1974" s="1">
        <v>53</v>
      </c>
      <c r="AA1974" s="1">
        <v>12</v>
      </c>
      <c r="AG1974" s="7">
        <f>IF(Q1974&gt;0,RANK(Q1974,(N1974:P1974,Q1974:AE1974)),0)</f>
        <v>5</v>
      </c>
      <c r="AH1974" s="7">
        <f>IF(R1974&gt;0,RANK(R1974,(N1974:P1974,Q1974:AE1974)),0)</f>
        <v>3</v>
      </c>
      <c r="AI1974" s="7">
        <f>IF(T1974&gt;0,RANK(T1974,(N1974:P1974,Q1974:AE1974)),0)</f>
        <v>0</v>
      </c>
      <c r="AJ1974" s="7">
        <f>IF(S1974&gt;0,RANK(S1974,(N1974:P1974,Q1974:AE1974)),0)</f>
        <v>0</v>
      </c>
      <c r="AK1974" s="2">
        <f t="shared" si="763"/>
        <v>2.0226537216828477E-3</v>
      </c>
      <c r="AL1974" s="2">
        <f t="shared" si="764"/>
        <v>2.1440129449838186E-2</v>
      </c>
      <c r="AM1974" s="2">
        <f t="shared" si="765"/>
        <v>0</v>
      </c>
      <c r="AN1974" s="2">
        <f t="shared" si="766"/>
        <v>0</v>
      </c>
      <c r="AP1974" t="s">
        <v>2464</v>
      </c>
      <c r="AQ1974" t="s">
        <v>1200</v>
      </c>
      <c r="AR1974">
        <v>19</v>
      </c>
      <c r="AT1974" s="104">
        <v>48</v>
      </c>
      <c r="AU1974" s="102">
        <v>165</v>
      </c>
      <c r="AV1974" s="108">
        <f t="shared" si="767"/>
        <v>48165</v>
      </c>
      <c r="AX1974" s="7" t="s">
        <v>538</v>
      </c>
    </row>
    <row r="1975" spans="1:50" hidden="1" outlineLevel="1">
      <c r="A1975" t="s">
        <v>1093</v>
      </c>
      <c r="B1975" t="s">
        <v>1200</v>
      </c>
      <c r="C1975" s="1">
        <f t="shared" si="757"/>
        <v>61066</v>
      </c>
      <c r="D1975" s="7">
        <f>RANK(N1975,(N1975:P1975,Q1975:AE1975))</f>
        <v>2</v>
      </c>
      <c r="E1975" s="7">
        <f>RANK(O1975,(N1975:P1975,Q1975:AE1975))</f>
        <v>1</v>
      </c>
      <c r="F1975" s="7">
        <f>IF(P1975&gt;0,RANK(P1975,(N1975:P1975,Q1975:AE1975)),0)</f>
        <v>0</v>
      </c>
      <c r="G1975" s="1">
        <f t="shared" si="758"/>
        <v>7120</v>
      </c>
      <c r="H1975" s="2">
        <f t="shared" si="756"/>
        <v>0.11659515933580061</v>
      </c>
      <c r="I1975" s="2"/>
      <c r="J1975" s="2">
        <f t="shared" si="759"/>
        <v>0.43050142468804242</v>
      </c>
      <c r="K1975" s="2">
        <f t="shared" si="760"/>
        <v>0.54709658402384309</v>
      </c>
      <c r="L1975" s="2">
        <f t="shared" si="761"/>
        <v>0</v>
      </c>
      <c r="M1975" s="2">
        <f t="shared" si="762"/>
        <v>2.2401991288114487E-2</v>
      </c>
      <c r="N1975" s="1">
        <v>26289</v>
      </c>
      <c r="O1975" s="1">
        <v>33409</v>
      </c>
      <c r="Q1975" s="1">
        <v>431</v>
      </c>
      <c r="R1975" s="1">
        <v>937</v>
      </c>
      <c r="AA1975" s="1">
        <v>0</v>
      </c>
      <c r="AG1975" s="7">
        <f>IF(Q1975&gt;0,RANK(Q1975,(N1975:P1975,Q1975:AE1975)),0)</f>
        <v>4</v>
      </c>
      <c r="AH1975" s="7">
        <f>IF(R1975&gt;0,RANK(R1975,(N1975:P1975,Q1975:AE1975)),0)</f>
        <v>3</v>
      </c>
      <c r="AI1975" s="7">
        <f>IF(T1975&gt;0,RANK(T1975,(N1975:P1975,Q1975:AE1975)),0)</f>
        <v>0</v>
      </c>
      <c r="AJ1975" s="7">
        <f>IF(S1975&gt;0,RANK(S1975,(N1975:P1975,Q1975:AE1975)),0)</f>
        <v>0</v>
      </c>
      <c r="AK1975" s="2">
        <f t="shared" si="763"/>
        <v>7.0579373137261321E-3</v>
      </c>
      <c r="AL1975" s="2">
        <f t="shared" si="764"/>
        <v>1.5344053974388367E-2</v>
      </c>
      <c r="AM1975" s="2">
        <f t="shared" si="765"/>
        <v>0</v>
      </c>
      <c r="AN1975" s="2">
        <f t="shared" si="766"/>
        <v>0</v>
      </c>
      <c r="AP1975" t="s">
        <v>1093</v>
      </c>
      <c r="AQ1975" t="s">
        <v>1200</v>
      </c>
      <c r="AR1975">
        <v>9</v>
      </c>
      <c r="AT1975" s="104">
        <v>48</v>
      </c>
      <c r="AU1975" s="102">
        <v>167</v>
      </c>
      <c r="AV1975" s="108">
        <f t="shared" si="767"/>
        <v>48167</v>
      </c>
      <c r="AX1975" s="7" t="s">
        <v>538</v>
      </c>
    </row>
    <row r="1976" spans="1:50" hidden="1" outlineLevel="1">
      <c r="A1976" t="s">
        <v>1098</v>
      </c>
      <c r="B1976" t="s">
        <v>1200</v>
      </c>
      <c r="C1976" s="1">
        <f t="shared" si="757"/>
        <v>1169</v>
      </c>
      <c r="D1976" s="7">
        <f>RANK(N1976,(N1976:P1976,Q1976:AE1976))</f>
        <v>2</v>
      </c>
      <c r="E1976" s="7">
        <f>RANK(O1976,(N1976:P1976,Q1976:AE1976))</f>
        <v>1</v>
      </c>
      <c r="F1976" s="7">
        <f>IF(P1976&gt;0,RANK(P1976,(N1976:P1976,Q1976:AE1976)),0)</f>
        <v>0</v>
      </c>
      <c r="G1976" s="1">
        <f t="shared" si="758"/>
        <v>529</v>
      </c>
      <c r="H1976" s="2">
        <f t="shared" si="756"/>
        <v>0.4525235243798118</v>
      </c>
      <c r="I1976" s="2"/>
      <c r="J1976" s="2">
        <f t="shared" si="759"/>
        <v>0.26261762189905902</v>
      </c>
      <c r="K1976" s="2">
        <f t="shared" si="760"/>
        <v>0.71514114627887082</v>
      </c>
      <c r="L1976" s="2">
        <f t="shared" si="761"/>
        <v>0</v>
      </c>
      <c r="M1976" s="2">
        <f t="shared" si="762"/>
        <v>2.2241231822070162E-2</v>
      </c>
      <c r="N1976" s="1">
        <v>307</v>
      </c>
      <c r="O1976" s="1">
        <v>836</v>
      </c>
      <c r="Q1976" s="1">
        <v>3</v>
      </c>
      <c r="R1976" s="1">
        <v>23</v>
      </c>
      <c r="AA1976" s="1">
        <v>0</v>
      </c>
      <c r="AG1976" s="7">
        <f>IF(Q1976&gt;0,RANK(Q1976,(N1976:P1976,Q1976:AE1976)),0)</f>
        <v>4</v>
      </c>
      <c r="AH1976" s="7">
        <f>IF(R1976&gt;0,RANK(R1976,(N1976:P1976,Q1976:AE1976)),0)</f>
        <v>3</v>
      </c>
      <c r="AI1976" s="7">
        <f>IF(T1976&gt;0,RANK(T1976,(N1976:P1976,Q1976:AE1976)),0)</f>
        <v>0</v>
      </c>
      <c r="AJ1976" s="7">
        <f>IF(S1976&gt;0,RANK(S1976,(N1976:P1976,Q1976:AE1976)),0)</f>
        <v>0</v>
      </c>
      <c r="AK1976" s="2">
        <f t="shared" si="763"/>
        <v>2.5662959794696323E-3</v>
      </c>
      <c r="AL1976" s="2">
        <f t="shared" si="764"/>
        <v>1.9674935842600515E-2</v>
      </c>
      <c r="AM1976" s="2">
        <f t="shared" si="765"/>
        <v>0</v>
      </c>
      <c r="AN1976" s="2">
        <f t="shared" si="766"/>
        <v>0</v>
      </c>
      <c r="AP1976" t="s">
        <v>1098</v>
      </c>
      <c r="AQ1976" t="s">
        <v>1200</v>
      </c>
      <c r="AR1976">
        <v>13</v>
      </c>
      <c r="AT1976" s="104">
        <v>48</v>
      </c>
      <c r="AU1976" s="102">
        <v>169</v>
      </c>
      <c r="AV1976" s="108">
        <f t="shared" si="767"/>
        <v>48169</v>
      </c>
      <c r="AX1976" s="7" t="s">
        <v>538</v>
      </c>
    </row>
    <row r="1977" spans="1:50" hidden="1" outlineLevel="1">
      <c r="A1977" t="s">
        <v>1088</v>
      </c>
      <c r="B1977" t="s">
        <v>1200</v>
      </c>
      <c r="C1977" s="1">
        <f t="shared" si="757"/>
        <v>7918</v>
      </c>
      <c r="D1977" s="7">
        <f>RANK(N1977,(N1977:P1977,Q1977:AE1977))</f>
        <v>2</v>
      </c>
      <c r="E1977" s="7">
        <f>RANK(O1977,(N1977:P1977,Q1977:AE1977))</f>
        <v>1</v>
      </c>
      <c r="F1977" s="7">
        <f>IF(P1977&gt;0,RANK(P1977,(N1977:P1977,Q1977:AE1977)),0)</f>
        <v>0</v>
      </c>
      <c r="G1977" s="1">
        <f t="shared" si="758"/>
        <v>5240</v>
      </c>
      <c r="H1977" s="2">
        <f t="shared" si="756"/>
        <v>0.66178327860570851</v>
      </c>
      <c r="I1977" s="2"/>
      <c r="J1977" s="2">
        <f t="shared" si="759"/>
        <v>0.15938368274816872</v>
      </c>
      <c r="K1977" s="2">
        <f t="shared" si="760"/>
        <v>0.82116696135387723</v>
      </c>
      <c r="L1977" s="2">
        <f t="shared" si="761"/>
        <v>0</v>
      </c>
      <c r="M1977" s="2">
        <f t="shared" si="762"/>
        <v>1.9449355897954046E-2</v>
      </c>
      <c r="N1977" s="1">
        <v>1262</v>
      </c>
      <c r="O1977" s="1">
        <v>6502</v>
      </c>
      <c r="Q1977" s="1">
        <v>30</v>
      </c>
      <c r="R1977" s="1">
        <v>116</v>
      </c>
      <c r="AA1977" s="1">
        <v>8</v>
      </c>
      <c r="AG1977" s="7">
        <f>IF(Q1977&gt;0,RANK(Q1977,(N1977:P1977,Q1977:AE1977)),0)</f>
        <v>4</v>
      </c>
      <c r="AH1977" s="7">
        <f>IF(R1977&gt;0,RANK(R1977,(N1977:P1977,Q1977:AE1977)),0)</f>
        <v>3</v>
      </c>
      <c r="AI1977" s="7">
        <f>IF(T1977&gt;0,RANK(T1977,(N1977:P1977,Q1977:AE1977)),0)</f>
        <v>0</v>
      </c>
      <c r="AJ1977" s="7">
        <f>IF(S1977&gt;0,RANK(S1977,(N1977:P1977,Q1977:AE1977)),0)</f>
        <v>0</v>
      </c>
      <c r="AK1977" s="2">
        <f t="shared" si="763"/>
        <v>3.7888355645364991E-3</v>
      </c>
      <c r="AL1977" s="2">
        <f t="shared" si="764"/>
        <v>1.4650164182874464E-2</v>
      </c>
      <c r="AM1977" s="2">
        <f t="shared" si="765"/>
        <v>0</v>
      </c>
      <c r="AN1977" s="2">
        <f t="shared" si="766"/>
        <v>0</v>
      </c>
      <c r="AP1977" t="s">
        <v>1088</v>
      </c>
      <c r="AQ1977" t="s">
        <v>1200</v>
      </c>
      <c r="AR1977">
        <v>21</v>
      </c>
      <c r="AT1977" s="104">
        <v>48</v>
      </c>
      <c r="AU1977" s="102">
        <v>171</v>
      </c>
      <c r="AV1977" s="108">
        <f t="shared" si="767"/>
        <v>48171</v>
      </c>
      <c r="AX1977" s="7" t="s">
        <v>538</v>
      </c>
    </row>
    <row r="1978" spans="1:50" hidden="1" outlineLevel="1">
      <c r="A1978" t="s">
        <v>1089</v>
      </c>
      <c r="B1978" t="s">
        <v>1200</v>
      </c>
      <c r="C1978" s="1">
        <f t="shared" si="757"/>
        <v>426</v>
      </c>
      <c r="D1978" s="7">
        <f>RANK(N1978,(N1978:P1978,Q1978:AE1978))</f>
        <v>2</v>
      </c>
      <c r="E1978" s="7">
        <f>RANK(O1978,(N1978:P1978,Q1978:AE1978))</f>
        <v>1</v>
      </c>
      <c r="F1978" s="7">
        <f>IF(P1978&gt;0,RANK(P1978,(N1978:P1978,Q1978:AE1978)),0)</f>
        <v>0</v>
      </c>
      <c r="G1978" s="1">
        <f t="shared" si="758"/>
        <v>339</v>
      </c>
      <c r="H1978" s="2">
        <f t="shared" si="756"/>
        <v>0.79577464788732399</v>
      </c>
      <c r="I1978" s="2"/>
      <c r="J1978" s="2">
        <f t="shared" si="759"/>
        <v>9.8591549295774641E-2</v>
      </c>
      <c r="K1978" s="2">
        <f t="shared" si="760"/>
        <v>0.89436619718309862</v>
      </c>
      <c r="L1978" s="2">
        <f t="shared" si="761"/>
        <v>0</v>
      </c>
      <c r="M1978" s="2">
        <f t="shared" si="762"/>
        <v>7.0422535211267512E-3</v>
      </c>
      <c r="N1978" s="1">
        <v>42</v>
      </c>
      <c r="O1978" s="1">
        <v>381</v>
      </c>
      <c r="Q1978" s="1">
        <v>1</v>
      </c>
      <c r="R1978" s="1">
        <v>2</v>
      </c>
      <c r="AA1978" s="1">
        <v>0</v>
      </c>
      <c r="AG1978" s="7">
        <f>IF(Q1978&gt;0,RANK(Q1978,(N1978:P1978,Q1978:AE1978)),0)</f>
        <v>4</v>
      </c>
      <c r="AH1978" s="7">
        <f>IF(R1978&gt;0,RANK(R1978,(N1978:P1978,Q1978:AE1978)),0)</f>
        <v>3</v>
      </c>
      <c r="AI1978" s="7">
        <f>IF(T1978&gt;0,RANK(T1978,(N1978:P1978,Q1978:AE1978)),0)</f>
        <v>0</v>
      </c>
      <c r="AJ1978" s="7">
        <f>IF(S1978&gt;0,RANK(S1978,(N1978:P1978,Q1978:AE1978)),0)</f>
        <v>0</v>
      </c>
      <c r="AK1978" s="2">
        <f t="shared" si="763"/>
        <v>2.3474178403755869E-3</v>
      </c>
      <c r="AL1978" s="2">
        <f t="shared" si="764"/>
        <v>4.6948356807511738E-3</v>
      </c>
      <c r="AM1978" s="2">
        <f t="shared" si="765"/>
        <v>0</v>
      </c>
      <c r="AN1978" s="2">
        <f t="shared" si="766"/>
        <v>0</v>
      </c>
      <c r="AP1978" t="s">
        <v>1089</v>
      </c>
      <c r="AQ1978" t="s">
        <v>1200</v>
      </c>
      <c r="AR1978">
        <v>21</v>
      </c>
      <c r="AT1978" s="104">
        <v>48</v>
      </c>
      <c r="AU1978" s="102">
        <v>173</v>
      </c>
      <c r="AV1978" s="108">
        <f t="shared" si="767"/>
        <v>48173</v>
      </c>
      <c r="AX1978" s="7" t="s">
        <v>538</v>
      </c>
    </row>
    <row r="1979" spans="1:50" hidden="1" outlineLevel="1">
      <c r="A1979" t="s">
        <v>1090</v>
      </c>
      <c r="B1979" t="s">
        <v>1200</v>
      </c>
      <c r="C1979" s="1">
        <f t="shared" si="757"/>
        <v>2275</v>
      </c>
      <c r="D1979" s="7">
        <f>RANK(N1979,(N1979:P1979,Q1979:AE1979))</f>
        <v>2</v>
      </c>
      <c r="E1979" s="7">
        <f>RANK(O1979,(N1979:P1979,Q1979:AE1979))</f>
        <v>1</v>
      </c>
      <c r="F1979" s="7">
        <f>IF(P1979&gt;0,RANK(P1979,(N1979:P1979,Q1979:AE1979)),0)</f>
        <v>0</v>
      </c>
      <c r="G1979" s="1">
        <f t="shared" si="758"/>
        <v>552</v>
      </c>
      <c r="H1979" s="2">
        <f t="shared" si="756"/>
        <v>0.24263736263736263</v>
      </c>
      <c r="I1979" s="2"/>
      <c r="J1979" s="2">
        <f t="shared" si="759"/>
        <v>0.37230769230769228</v>
      </c>
      <c r="K1979" s="2">
        <f t="shared" si="760"/>
        <v>0.61494505494505491</v>
      </c>
      <c r="L1979" s="2">
        <f t="shared" si="761"/>
        <v>0</v>
      </c>
      <c r="M1979" s="2">
        <f t="shared" si="762"/>
        <v>1.2747252747252857E-2</v>
      </c>
      <c r="N1979" s="1">
        <v>847</v>
      </c>
      <c r="O1979" s="1">
        <v>1399</v>
      </c>
      <c r="Q1979" s="1">
        <v>3</v>
      </c>
      <c r="R1979" s="1">
        <v>24</v>
      </c>
      <c r="AA1979" s="1">
        <v>2</v>
      </c>
      <c r="AG1979" s="7">
        <f>IF(Q1979&gt;0,RANK(Q1979,(N1979:P1979,Q1979:AE1979)),0)</f>
        <v>4</v>
      </c>
      <c r="AH1979" s="7">
        <f>IF(R1979&gt;0,RANK(R1979,(N1979:P1979,Q1979:AE1979)),0)</f>
        <v>3</v>
      </c>
      <c r="AI1979" s="7">
        <f>IF(T1979&gt;0,RANK(T1979,(N1979:P1979,Q1979:AE1979)),0)</f>
        <v>0</v>
      </c>
      <c r="AJ1979" s="7">
        <f>IF(S1979&gt;0,RANK(S1979,(N1979:P1979,Q1979:AE1979)),0)</f>
        <v>0</v>
      </c>
      <c r="AK1979" s="2">
        <f t="shared" si="763"/>
        <v>1.3186813186813187E-3</v>
      </c>
      <c r="AL1979" s="2">
        <f t="shared" si="764"/>
        <v>1.0549450549450549E-2</v>
      </c>
      <c r="AM1979" s="2">
        <f t="shared" si="765"/>
        <v>0</v>
      </c>
      <c r="AN1979" s="2">
        <f t="shared" si="766"/>
        <v>0</v>
      </c>
      <c r="AP1979" t="s">
        <v>1090</v>
      </c>
      <c r="AQ1979" t="s">
        <v>1200</v>
      </c>
      <c r="AR1979">
        <v>15</v>
      </c>
      <c r="AT1979" s="104">
        <v>48</v>
      </c>
      <c r="AU1979" s="102">
        <v>175</v>
      </c>
      <c r="AV1979" s="108">
        <f t="shared" si="767"/>
        <v>48175</v>
      </c>
      <c r="AX1979" s="7" t="s">
        <v>538</v>
      </c>
    </row>
    <row r="1980" spans="1:50" hidden="1" outlineLevel="1">
      <c r="A1980" t="s">
        <v>958</v>
      </c>
      <c r="B1980" t="s">
        <v>1200</v>
      </c>
      <c r="C1980" s="1">
        <f t="shared" si="757"/>
        <v>4177</v>
      </c>
      <c r="D1980" s="7">
        <f>RANK(N1980,(N1980:P1980,Q1980:AE1980))</f>
        <v>2</v>
      </c>
      <c r="E1980" s="7">
        <f>RANK(O1980,(N1980:P1980,Q1980:AE1980))</f>
        <v>1</v>
      </c>
      <c r="F1980" s="7">
        <f>IF(P1980&gt;0,RANK(P1980,(N1980:P1980,Q1980:AE1980)),0)</f>
        <v>0</v>
      </c>
      <c r="G1980" s="1">
        <f t="shared" si="758"/>
        <v>1569</v>
      </c>
      <c r="H1980" s="2">
        <f t="shared" si="756"/>
        <v>0.37562844146516638</v>
      </c>
      <c r="I1980" s="2"/>
      <c r="J1980" s="2">
        <f t="shared" si="759"/>
        <v>0.30667943500119704</v>
      </c>
      <c r="K1980" s="2">
        <f t="shared" si="760"/>
        <v>0.68230787646636337</v>
      </c>
      <c r="L1980" s="2">
        <f t="shared" si="761"/>
        <v>0</v>
      </c>
      <c r="M1980" s="2">
        <f t="shared" si="762"/>
        <v>1.1012688532439641E-2</v>
      </c>
      <c r="N1980" s="1">
        <v>1281</v>
      </c>
      <c r="O1980" s="1">
        <v>2850</v>
      </c>
      <c r="Q1980" s="1">
        <v>4</v>
      </c>
      <c r="R1980" s="1">
        <v>42</v>
      </c>
      <c r="AA1980" s="1">
        <v>0</v>
      </c>
      <c r="AG1980" s="7">
        <f>IF(Q1980&gt;0,RANK(Q1980,(N1980:P1980,Q1980:AE1980)),0)</f>
        <v>4</v>
      </c>
      <c r="AH1980" s="7">
        <f>IF(R1980&gt;0,RANK(R1980,(N1980:P1980,Q1980:AE1980)),0)</f>
        <v>3</v>
      </c>
      <c r="AI1980" s="7">
        <f>IF(T1980&gt;0,RANK(T1980,(N1980:P1980,Q1980:AE1980)),0)</f>
        <v>0</v>
      </c>
      <c r="AJ1980" s="7">
        <f>IF(S1980&gt;0,RANK(S1980,(N1980:P1980,Q1980:AE1980)),0)</f>
        <v>0</v>
      </c>
      <c r="AK1980" s="2">
        <f t="shared" si="763"/>
        <v>9.5762508977735214E-4</v>
      </c>
      <c r="AL1980" s="2">
        <f t="shared" si="764"/>
        <v>1.0055063442662198E-2</v>
      </c>
      <c r="AM1980" s="2">
        <f t="shared" si="765"/>
        <v>0</v>
      </c>
      <c r="AN1980" s="2">
        <f t="shared" si="766"/>
        <v>0</v>
      </c>
      <c r="AP1980" t="s">
        <v>958</v>
      </c>
      <c r="AQ1980" t="s">
        <v>1200</v>
      </c>
      <c r="AR1980">
        <v>14</v>
      </c>
      <c r="AT1980" s="104">
        <v>48</v>
      </c>
      <c r="AU1980" s="102">
        <v>177</v>
      </c>
      <c r="AV1980" s="108">
        <f t="shared" si="767"/>
        <v>48177</v>
      </c>
      <c r="AX1980" s="7" t="s">
        <v>538</v>
      </c>
    </row>
    <row r="1981" spans="1:50" hidden="1" outlineLevel="1">
      <c r="A1981" t="s">
        <v>1066</v>
      </c>
      <c r="B1981" t="s">
        <v>1200</v>
      </c>
      <c r="C1981" s="1">
        <f t="shared" si="757"/>
        <v>6057</v>
      </c>
      <c r="D1981" s="7">
        <f>RANK(N1981,(N1981:P1981,Q1981:AE1981))</f>
        <v>2</v>
      </c>
      <c r="E1981" s="7">
        <f>RANK(O1981,(N1981:P1981,Q1981:AE1981))</f>
        <v>1</v>
      </c>
      <c r="F1981" s="7">
        <f>IF(P1981&gt;0,RANK(P1981,(N1981:P1981,Q1981:AE1981)),0)</f>
        <v>0</v>
      </c>
      <c r="G1981" s="1">
        <f t="shared" si="758"/>
        <v>3244</v>
      </c>
      <c r="H1981" s="2">
        <f t="shared" si="756"/>
        <v>0.53557866930823839</v>
      </c>
      <c r="I1981" s="2"/>
      <c r="J1981" s="2">
        <f t="shared" si="759"/>
        <v>0.21925045402014198</v>
      </c>
      <c r="K1981" s="2">
        <f t="shared" si="760"/>
        <v>0.75482912332838037</v>
      </c>
      <c r="L1981" s="2">
        <f t="shared" si="761"/>
        <v>0</v>
      </c>
      <c r="M1981" s="2">
        <f t="shared" si="762"/>
        <v>2.5920422651477648E-2</v>
      </c>
      <c r="N1981" s="1">
        <v>1328</v>
      </c>
      <c r="O1981" s="1">
        <v>4572</v>
      </c>
      <c r="Q1981" s="1">
        <v>8</v>
      </c>
      <c r="R1981" s="1">
        <v>117</v>
      </c>
      <c r="AA1981" s="1">
        <v>32</v>
      </c>
      <c r="AG1981" s="7">
        <f>IF(Q1981&gt;0,RANK(Q1981,(N1981:P1981,Q1981:AE1981)),0)</f>
        <v>5</v>
      </c>
      <c r="AH1981" s="7">
        <f>IF(R1981&gt;0,RANK(R1981,(N1981:P1981,Q1981:AE1981)),0)</f>
        <v>3</v>
      </c>
      <c r="AI1981" s="7">
        <f>IF(T1981&gt;0,RANK(T1981,(N1981:P1981,Q1981:AE1981)),0)</f>
        <v>0</v>
      </c>
      <c r="AJ1981" s="7">
        <f>IF(S1981&gt;0,RANK(S1981,(N1981:P1981,Q1981:AE1981)),0)</f>
        <v>0</v>
      </c>
      <c r="AK1981" s="2">
        <f t="shared" si="763"/>
        <v>1.3207858675912169E-3</v>
      </c>
      <c r="AL1981" s="2">
        <f t="shared" si="764"/>
        <v>1.9316493313521546E-2</v>
      </c>
      <c r="AM1981" s="2">
        <f t="shared" si="765"/>
        <v>0</v>
      </c>
      <c r="AN1981" s="2">
        <f t="shared" si="766"/>
        <v>0</v>
      </c>
      <c r="AP1981" t="s">
        <v>1066</v>
      </c>
      <c r="AQ1981" t="s">
        <v>1200</v>
      </c>
      <c r="AR1981">
        <v>13</v>
      </c>
      <c r="AT1981" s="104">
        <v>48</v>
      </c>
      <c r="AU1981" s="102">
        <v>179</v>
      </c>
      <c r="AV1981" s="108">
        <f t="shared" si="767"/>
        <v>48179</v>
      </c>
      <c r="AX1981" s="7" t="s">
        <v>538</v>
      </c>
    </row>
    <row r="1982" spans="1:50" hidden="1" outlineLevel="1">
      <c r="A1982" t="s">
        <v>1756</v>
      </c>
      <c r="B1982" t="s">
        <v>1200</v>
      </c>
      <c r="C1982" s="1">
        <f t="shared" si="757"/>
        <v>27802</v>
      </c>
      <c r="D1982" s="7">
        <f>RANK(N1982,(N1982:P1982,Q1982:AE1982))</f>
        <v>2</v>
      </c>
      <c r="E1982" s="7">
        <f>RANK(O1982,(N1982:P1982,Q1982:AE1982))</f>
        <v>1</v>
      </c>
      <c r="F1982" s="7">
        <f>IF(P1982&gt;0,RANK(P1982,(N1982:P1982,Q1982:AE1982)),0)</f>
        <v>0</v>
      </c>
      <c r="G1982" s="1">
        <f t="shared" si="758"/>
        <v>8982</v>
      </c>
      <c r="H1982" s="2">
        <f t="shared" si="756"/>
        <v>0.32307028271347388</v>
      </c>
      <c r="I1982" s="2"/>
      <c r="J1982" s="2">
        <f t="shared" si="759"/>
        <v>0.32706280123732107</v>
      </c>
      <c r="K1982" s="2">
        <f t="shared" si="760"/>
        <v>0.65013308395079494</v>
      </c>
      <c r="L1982" s="2">
        <f t="shared" si="761"/>
        <v>0</v>
      </c>
      <c r="M1982" s="2">
        <f t="shared" si="762"/>
        <v>2.2804114811883935E-2</v>
      </c>
      <c r="N1982" s="1">
        <v>9093</v>
      </c>
      <c r="O1982" s="1">
        <v>18075</v>
      </c>
      <c r="Q1982" s="1">
        <v>153</v>
      </c>
      <c r="R1982" s="1">
        <v>479</v>
      </c>
      <c r="AA1982" s="1">
        <v>2</v>
      </c>
      <c r="AG1982" s="7">
        <f>IF(Q1982&gt;0,RANK(Q1982,(N1982:P1982,Q1982:AE1982)),0)</f>
        <v>4</v>
      </c>
      <c r="AH1982" s="7">
        <f>IF(R1982&gt;0,RANK(R1982,(N1982:P1982,Q1982:AE1982)),0)</f>
        <v>3</v>
      </c>
      <c r="AI1982" s="7">
        <f>IF(T1982&gt;0,RANK(T1982,(N1982:P1982,Q1982:AE1982)),0)</f>
        <v>0</v>
      </c>
      <c r="AJ1982" s="7">
        <f>IF(S1982&gt;0,RANK(S1982,(N1982:P1982,Q1982:AE1982)),0)</f>
        <v>0</v>
      </c>
      <c r="AK1982" s="2">
        <f t="shared" si="763"/>
        <v>5.5032012085461475E-3</v>
      </c>
      <c r="AL1982" s="2">
        <f t="shared" si="764"/>
        <v>1.7228976332637938E-2</v>
      </c>
      <c r="AM1982" s="2">
        <f t="shared" si="765"/>
        <v>0</v>
      </c>
      <c r="AN1982" s="2">
        <f t="shared" si="766"/>
        <v>0</v>
      </c>
      <c r="AP1982" t="s">
        <v>1756</v>
      </c>
      <c r="AQ1982" t="s">
        <v>1200</v>
      </c>
      <c r="AR1982">
        <v>4</v>
      </c>
      <c r="AT1982" s="104">
        <v>48</v>
      </c>
      <c r="AU1982" s="102">
        <v>181</v>
      </c>
      <c r="AV1982" s="108">
        <f t="shared" si="767"/>
        <v>48181</v>
      </c>
      <c r="AX1982" s="7" t="s">
        <v>538</v>
      </c>
    </row>
    <row r="1983" spans="1:50" hidden="1" outlineLevel="1">
      <c r="A1983" t="s">
        <v>959</v>
      </c>
      <c r="B1983" t="s">
        <v>1200</v>
      </c>
      <c r="C1983" s="1">
        <f t="shared" si="757"/>
        <v>26870</v>
      </c>
      <c r="D1983" s="7">
        <f>RANK(N1983,(N1983:P1983,Q1983:AE1983))</f>
        <v>2</v>
      </c>
      <c r="E1983" s="7">
        <f>RANK(O1983,(N1983:P1983,Q1983:AE1983))</f>
        <v>1</v>
      </c>
      <c r="F1983" s="7">
        <f>IF(P1983&gt;0,RANK(P1983,(N1983:P1983,Q1983:AE1983)),0)</f>
        <v>0</v>
      </c>
      <c r="G1983" s="1">
        <f t="shared" si="758"/>
        <v>9134</v>
      </c>
      <c r="H1983" s="2">
        <f t="shared" si="756"/>
        <v>0.3399330107927056</v>
      </c>
      <c r="I1983" s="2"/>
      <c r="J1983" s="2">
        <f t="shared" si="759"/>
        <v>0.32426497953107553</v>
      </c>
      <c r="K1983" s="2">
        <f t="shared" si="760"/>
        <v>0.66419799032378113</v>
      </c>
      <c r="L1983" s="2">
        <f t="shared" si="761"/>
        <v>0</v>
      </c>
      <c r="M1983" s="2">
        <f t="shared" si="762"/>
        <v>1.1537030145143401E-2</v>
      </c>
      <c r="N1983" s="1">
        <v>8713</v>
      </c>
      <c r="O1983" s="1">
        <v>17847</v>
      </c>
      <c r="Q1983" s="1">
        <v>65</v>
      </c>
      <c r="R1983" s="1">
        <v>234</v>
      </c>
      <c r="AA1983" s="1">
        <v>11</v>
      </c>
      <c r="AG1983" s="7">
        <f>IF(Q1983&gt;0,RANK(Q1983,(N1983:P1983,Q1983:AE1983)),0)</f>
        <v>4</v>
      </c>
      <c r="AH1983" s="7">
        <f>IF(R1983&gt;0,RANK(R1983,(N1983:P1983,Q1983:AE1983)),0)</f>
        <v>3</v>
      </c>
      <c r="AI1983" s="7">
        <f>IF(T1983&gt;0,RANK(T1983,(N1983:P1983,Q1983:AE1983)),0)</f>
        <v>0</v>
      </c>
      <c r="AJ1983" s="7">
        <f>IF(S1983&gt;0,RANK(S1983,(N1983:P1983,Q1983:AE1983)),0)</f>
        <v>0</v>
      </c>
      <c r="AK1983" s="2">
        <f t="shared" si="763"/>
        <v>2.4190547078526236E-3</v>
      </c>
      <c r="AL1983" s="2">
        <f t="shared" si="764"/>
        <v>8.7085969482694463E-3</v>
      </c>
      <c r="AM1983" s="2">
        <f t="shared" si="765"/>
        <v>0</v>
      </c>
      <c r="AN1983" s="2">
        <f t="shared" si="766"/>
        <v>0</v>
      </c>
      <c r="AP1983" t="s">
        <v>959</v>
      </c>
      <c r="AQ1983" t="s">
        <v>1200</v>
      </c>
      <c r="AT1983" s="104">
        <v>48</v>
      </c>
      <c r="AU1983" s="102">
        <v>183</v>
      </c>
      <c r="AV1983" s="108">
        <f t="shared" si="767"/>
        <v>48183</v>
      </c>
      <c r="AX1983" s="7" t="s">
        <v>538</v>
      </c>
    </row>
    <row r="1984" spans="1:50" hidden="1" outlineLevel="1">
      <c r="A1984" t="s">
        <v>1430</v>
      </c>
      <c r="B1984" t="s">
        <v>1200</v>
      </c>
      <c r="C1984" s="1">
        <f t="shared" si="757"/>
        <v>5292</v>
      </c>
      <c r="D1984" s="7">
        <f>RANK(N1984,(N1984:P1984,Q1984:AE1984))</f>
        <v>2</v>
      </c>
      <c r="E1984" s="7">
        <f>RANK(O1984,(N1984:P1984,Q1984:AE1984))</f>
        <v>1</v>
      </c>
      <c r="F1984" s="7">
        <f>IF(P1984&gt;0,RANK(P1984,(N1984:P1984,Q1984:AE1984)),0)</f>
        <v>0</v>
      </c>
      <c r="G1984" s="1">
        <f t="shared" si="758"/>
        <v>1414</v>
      </c>
      <c r="H1984" s="2">
        <f t="shared" si="756"/>
        <v>0.26719576719576721</v>
      </c>
      <c r="I1984" s="2"/>
      <c r="J1984" s="2">
        <f t="shared" si="759"/>
        <v>0.3550642479213908</v>
      </c>
      <c r="K1984" s="2">
        <f t="shared" si="760"/>
        <v>0.62226001511715801</v>
      </c>
      <c r="L1984" s="2">
        <f t="shared" si="761"/>
        <v>0</v>
      </c>
      <c r="M1984" s="2">
        <f t="shared" si="762"/>
        <v>2.2675736961451198E-2</v>
      </c>
      <c r="N1984" s="1">
        <v>1879</v>
      </c>
      <c r="O1984" s="1">
        <v>3293</v>
      </c>
      <c r="Q1984" s="1">
        <v>31</v>
      </c>
      <c r="R1984" s="1">
        <v>89</v>
      </c>
      <c r="AA1984" s="1">
        <v>0</v>
      </c>
      <c r="AG1984" s="7">
        <f>IF(Q1984&gt;0,RANK(Q1984,(N1984:P1984,Q1984:AE1984)),0)</f>
        <v>4</v>
      </c>
      <c r="AH1984" s="7">
        <f>IF(R1984&gt;0,RANK(R1984,(N1984:P1984,Q1984:AE1984)),0)</f>
        <v>3</v>
      </c>
      <c r="AI1984" s="7">
        <f>IF(T1984&gt;0,RANK(T1984,(N1984:P1984,Q1984:AE1984)),0)</f>
        <v>0</v>
      </c>
      <c r="AJ1984" s="7">
        <f>IF(S1984&gt;0,RANK(S1984,(N1984:P1984,Q1984:AE1984)),0)</f>
        <v>0</v>
      </c>
      <c r="AK1984" s="2">
        <f t="shared" si="763"/>
        <v>5.8578987150415722E-3</v>
      </c>
      <c r="AL1984" s="2">
        <f t="shared" si="764"/>
        <v>1.6817838246409676E-2</v>
      </c>
      <c r="AM1984" s="2">
        <f t="shared" si="765"/>
        <v>0</v>
      </c>
      <c r="AN1984" s="2">
        <f t="shared" si="766"/>
        <v>0</v>
      </c>
      <c r="AP1984" t="s">
        <v>1430</v>
      </c>
      <c r="AQ1984" t="s">
        <v>1200</v>
      </c>
      <c r="AR1984">
        <v>2</v>
      </c>
      <c r="AT1984" s="104">
        <v>48</v>
      </c>
      <c r="AU1984" s="102">
        <v>185</v>
      </c>
      <c r="AV1984" s="108">
        <f t="shared" si="767"/>
        <v>48185</v>
      </c>
      <c r="AX1984" s="7" t="s">
        <v>538</v>
      </c>
    </row>
    <row r="1985" spans="1:50" hidden="1" outlineLevel="1">
      <c r="A1985" t="s">
        <v>1866</v>
      </c>
      <c r="B1985" t="s">
        <v>1200</v>
      </c>
      <c r="C1985" s="1">
        <f t="shared" si="757"/>
        <v>21708</v>
      </c>
      <c r="D1985" s="7">
        <f>RANK(N1985,(N1985:P1985,Q1985:AE1985))</f>
        <v>2</v>
      </c>
      <c r="E1985" s="7">
        <f>RANK(O1985,(N1985:P1985,Q1985:AE1985))</f>
        <v>1</v>
      </c>
      <c r="F1985" s="7">
        <f>IF(P1985&gt;0,RANK(P1985,(N1985:P1985,Q1985:AE1985)),0)</f>
        <v>0</v>
      </c>
      <c r="G1985" s="1">
        <f t="shared" si="758"/>
        <v>9645</v>
      </c>
      <c r="H1985" s="2">
        <f t="shared" si="756"/>
        <v>0.44430624654505252</v>
      </c>
      <c r="I1985" s="2"/>
      <c r="J1985" s="2">
        <f t="shared" si="759"/>
        <v>0.26773539708863092</v>
      </c>
      <c r="K1985" s="2">
        <f t="shared" si="760"/>
        <v>0.71204164363368339</v>
      </c>
      <c r="L1985" s="2">
        <f t="shared" si="761"/>
        <v>0</v>
      </c>
      <c r="M1985" s="2">
        <f t="shared" si="762"/>
        <v>2.0222959277685693E-2</v>
      </c>
      <c r="N1985" s="1">
        <v>5812</v>
      </c>
      <c r="O1985" s="1">
        <v>15457</v>
      </c>
      <c r="Q1985" s="1">
        <v>127</v>
      </c>
      <c r="R1985" s="1">
        <v>306</v>
      </c>
      <c r="AA1985" s="1">
        <v>6</v>
      </c>
      <c r="AG1985" s="7">
        <f>IF(Q1985&gt;0,RANK(Q1985,(N1985:P1985,Q1985:AE1985)),0)</f>
        <v>4</v>
      </c>
      <c r="AH1985" s="7">
        <f>IF(R1985&gt;0,RANK(R1985,(N1985:P1985,Q1985:AE1985)),0)</f>
        <v>3</v>
      </c>
      <c r="AI1985" s="7">
        <f>IF(T1985&gt;0,RANK(T1985,(N1985:P1985,Q1985:AE1985)),0)</f>
        <v>0</v>
      </c>
      <c r="AJ1985" s="7">
        <f>IF(S1985&gt;0,RANK(S1985,(N1985:P1985,Q1985:AE1985)),0)</f>
        <v>0</v>
      </c>
      <c r="AK1985" s="2">
        <f t="shared" si="763"/>
        <v>5.8503777409250049E-3</v>
      </c>
      <c r="AL1985" s="2">
        <f t="shared" si="764"/>
        <v>1.4096185737976783E-2</v>
      </c>
      <c r="AM1985" s="2">
        <f t="shared" si="765"/>
        <v>0</v>
      </c>
      <c r="AN1985" s="2">
        <f t="shared" si="766"/>
        <v>0</v>
      </c>
      <c r="AP1985" t="s">
        <v>1866</v>
      </c>
      <c r="AQ1985" t="s">
        <v>1200</v>
      </c>
      <c r="AT1985" s="104">
        <v>48</v>
      </c>
      <c r="AU1985" s="102">
        <v>187</v>
      </c>
      <c r="AV1985" s="108">
        <f t="shared" si="767"/>
        <v>48187</v>
      </c>
      <c r="AX1985" s="7" t="s">
        <v>538</v>
      </c>
    </row>
    <row r="1986" spans="1:50" hidden="1" outlineLevel="1">
      <c r="A1986" t="s">
        <v>866</v>
      </c>
      <c r="B1986" t="s">
        <v>1200</v>
      </c>
      <c r="C1986" s="1">
        <f t="shared" si="757"/>
        <v>7671</v>
      </c>
      <c r="D1986" s="7">
        <f>RANK(N1986,(N1986:P1986,Q1986:AE1986))</f>
        <v>2</v>
      </c>
      <c r="E1986" s="7">
        <f>RANK(O1986,(N1986:P1986,Q1986:AE1986))</f>
        <v>1</v>
      </c>
      <c r="F1986" s="7">
        <f>IF(P1986&gt;0,RANK(P1986,(N1986:P1986,Q1986:AE1986)),0)</f>
        <v>0</v>
      </c>
      <c r="G1986" s="1">
        <f t="shared" si="758"/>
        <v>2107</v>
      </c>
      <c r="H1986" s="2">
        <f t="shared" si="756"/>
        <v>0.2746708382218746</v>
      </c>
      <c r="I1986" s="2"/>
      <c r="J1986" s="2">
        <f t="shared" si="759"/>
        <v>0.351323165167514</v>
      </c>
      <c r="K1986" s="2">
        <f t="shared" si="760"/>
        <v>0.6259940033893886</v>
      </c>
      <c r="L1986" s="2">
        <f t="shared" si="761"/>
        <v>0</v>
      </c>
      <c r="M1986" s="2">
        <f t="shared" si="762"/>
        <v>2.2682831443097462E-2</v>
      </c>
      <c r="N1986" s="1">
        <v>2695</v>
      </c>
      <c r="O1986" s="1">
        <v>4802</v>
      </c>
      <c r="Q1986" s="1">
        <v>21</v>
      </c>
      <c r="R1986" s="1">
        <v>125</v>
      </c>
      <c r="AA1986" s="1">
        <v>28</v>
      </c>
      <c r="AG1986" s="7">
        <f>IF(Q1986&gt;0,RANK(Q1986,(N1986:P1986,Q1986:AE1986)),0)</f>
        <v>5</v>
      </c>
      <c r="AH1986" s="7">
        <f>IF(R1986&gt;0,RANK(R1986,(N1986:P1986,Q1986:AE1986)),0)</f>
        <v>3</v>
      </c>
      <c r="AI1986" s="7">
        <f>IF(T1986&gt;0,RANK(T1986,(N1986:P1986,Q1986:AE1986)),0)</f>
        <v>0</v>
      </c>
      <c r="AJ1986" s="7">
        <f>IF(S1986&gt;0,RANK(S1986,(N1986:P1986,Q1986:AE1986)),0)</f>
        <v>0</v>
      </c>
      <c r="AK1986" s="2">
        <f t="shared" si="763"/>
        <v>2.7375831052014079E-3</v>
      </c>
      <c r="AL1986" s="2">
        <f t="shared" si="764"/>
        <v>1.6295137530960763E-2</v>
      </c>
      <c r="AM1986" s="2">
        <f t="shared" si="765"/>
        <v>0</v>
      </c>
      <c r="AN1986" s="2">
        <f t="shared" si="766"/>
        <v>0</v>
      </c>
      <c r="AP1986" t="s">
        <v>866</v>
      </c>
      <c r="AQ1986" t="s">
        <v>1200</v>
      </c>
      <c r="AR1986">
        <v>13</v>
      </c>
      <c r="AT1986" s="104">
        <v>48</v>
      </c>
      <c r="AU1986" s="102">
        <v>189</v>
      </c>
      <c r="AV1986" s="108">
        <f t="shared" si="767"/>
        <v>48189</v>
      </c>
      <c r="AX1986" s="7" t="s">
        <v>538</v>
      </c>
    </row>
    <row r="1987" spans="1:50" hidden="1" outlineLevel="1">
      <c r="A1987" t="s">
        <v>1402</v>
      </c>
      <c r="B1987" t="s">
        <v>1200</v>
      </c>
      <c r="C1987" s="1">
        <f t="shared" si="757"/>
        <v>1005</v>
      </c>
      <c r="D1987" s="7">
        <f>RANK(N1987,(N1987:P1987,Q1987:AE1987))</f>
        <v>2</v>
      </c>
      <c r="E1987" s="7">
        <f>RANK(O1987,(N1987:P1987,Q1987:AE1987))</f>
        <v>1</v>
      </c>
      <c r="F1987" s="7">
        <f>IF(P1987&gt;0,RANK(P1987,(N1987:P1987,Q1987:AE1987)),0)</f>
        <v>0</v>
      </c>
      <c r="G1987" s="1">
        <f t="shared" si="758"/>
        <v>171</v>
      </c>
      <c r="H1987" s="2">
        <f t="shared" si="756"/>
        <v>0.17014925373134329</v>
      </c>
      <c r="I1987" s="2"/>
      <c r="J1987" s="2">
        <f t="shared" si="759"/>
        <v>0.40497512437810945</v>
      </c>
      <c r="K1987" s="2">
        <f t="shared" si="760"/>
        <v>0.57512437810945272</v>
      </c>
      <c r="L1987" s="2">
        <f t="shared" si="761"/>
        <v>0</v>
      </c>
      <c r="M1987" s="2">
        <f t="shared" si="762"/>
        <v>1.9900497512437831E-2</v>
      </c>
      <c r="N1987" s="1">
        <v>407</v>
      </c>
      <c r="O1987" s="1">
        <v>578</v>
      </c>
      <c r="Q1987" s="1">
        <v>1</v>
      </c>
      <c r="R1987" s="1">
        <v>18</v>
      </c>
      <c r="AA1987" s="1">
        <v>1</v>
      </c>
      <c r="AG1987" s="7">
        <f>IF(Q1987&gt;0,RANK(Q1987,(N1987:P1987,Q1987:AE1987)),0)</f>
        <v>4</v>
      </c>
      <c r="AH1987" s="7">
        <f>IF(R1987&gt;0,RANK(R1987,(N1987:P1987,Q1987:AE1987)),0)</f>
        <v>3</v>
      </c>
      <c r="AI1987" s="7">
        <f>IF(T1987&gt;0,RANK(T1987,(N1987:P1987,Q1987:AE1987)),0)</f>
        <v>0</v>
      </c>
      <c r="AJ1987" s="7">
        <f>IF(S1987&gt;0,RANK(S1987,(N1987:P1987,Q1987:AE1987)),0)</f>
        <v>0</v>
      </c>
      <c r="AK1987" s="2">
        <f t="shared" si="763"/>
        <v>9.9502487562189048E-4</v>
      </c>
      <c r="AL1987" s="2">
        <f t="shared" si="764"/>
        <v>1.7910447761194031E-2</v>
      </c>
      <c r="AM1987" s="2">
        <f t="shared" si="765"/>
        <v>0</v>
      </c>
      <c r="AN1987" s="2">
        <f t="shared" si="766"/>
        <v>0</v>
      </c>
      <c r="AP1987" t="s">
        <v>1402</v>
      </c>
      <c r="AQ1987" t="s">
        <v>1200</v>
      </c>
      <c r="AR1987">
        <v>13</v>
      </c>
      <c r="AT1987" s="104">
        <v>48</v>
      </c>
      <c r="AU1987" s="102">
        <v>191</v>
      </c>
      <c r="AV1987" s="108">
        <f t="shared" si="767"/>
        <v>48191</v>
      </c>
      <c r="AX1987" s="7" t="s">
        <v>538</v>
      </c>
    </row>
    <row r="1988" spans="1:50" hidden="1" outlineLevel="1">
      <c r="A1988" t="s">
        <v>466</v>
      </c>
      <c r="B1988" t="s">
        <v>1200</v>
      </c>
      <c r="C1988" s="1">
        <f t="shared" si="757"/>
        <v>2861</v>
      </c>
      <c r="D1988" s="7">
        <f>RANK(N1988,(N1988:P1988,Q1988:AE1988))</f>
        <v>2</v>
      </c>
      <c r="E1988" s="7">
        <f>RANK(O1988,(N1988:P1988,Q1988:AE1988))</f>
        <v>1</v>
      </c>
      <c r="F1988" s="7">
        <f>IF(P1988&gt;0,RANK(P1988,(N1988:P1988,Q1988:AE1988)),0)</f>
        <v>0</v>
      </c>
      <c r="G1988" s="1">
        <f t="shared" si="758"/>
        <v>1067</v>
      </c>
      <c r="H1988" s="2">
        <f t="shared" si="756"/>
        <v>0.37294652219503671</v>
      </c>
      <c r="I1988" s="2"/>
      <c r="J1988" s="2">
        <f t="shared" si="759"/>
        <v>0.30164278224397062</v>
      </c>
      <c r="K1988" s="2">
        <f t="shared" si="760"/>
        <v>0.67458930443900733</v>
      </c>
      <c r="L1988" s="2">
        <f t="shared" si="761"/>
        <v>0</v>
      </c>
      <c r="M1988" s="2">
        <f t="shared" si="762"/>
        <v>2.3767913317021994E-2</v>
      </c>
      <c r="N1988" s="1">
        <v>863</v>
      </c>
      <c r="O1988" s="1">
        <v>1930</v>
      </c>
      <c r="Q1988" s="1">
        <v>5</v>
      </c>
      <c r="R1988" s="1">
        <v>58</v>
      </c>
      <c r="AA1988" s="1">
        <v>5</v>
      </c>
      <c r="AG1988" s="7">
        <f>IF(Q1988&gt;0,RANK(Q1988,(N1988:P1988,Q1988:AE1988)),0)</f>
        <v>4</v>
      </c>
      <c r="AH1988" s="7">
        <f>IF(R1988&gt;0,RANK(R1988,(N1988:P1988,Q1988:AE1988)),0)</f>
        <v>3</v>
      </c>
      <c r="AI1988" s="7">
        <f>IF(T1988&gt;0,RANK(T1988,(N1988:P1988,Q1988:AE1988)),0)</f>
        <v>0</v>
      </c>
      <c r="AJ1988" s="7">
        <f>IF(S1988&gt;0,RANK(S1988,(N1988:P1988,Q1988:AE1988)),0)</f>
        <v>0</v>
      </c>
      <c r="AK1988" s="2">
        <f t="shared" si="763"/>
        <v>1.7476406850751485E-3</v>
      </c>
      <c r="AL1988" s="2">
        <f t="shared" si="764"/>
        <v>2.0272631946871723E-2</v>
      </c>
      <c r="AM1988" s="2">
        <f t="shared" si="765"/>
        <v>0</v>
      </c>
      <c r="AN1988" s="2">
        <f t="shared" si="766"/>
        <v>0</v>
      </c>
      <c r="AP1988" t="s">
        <v>466</v>
      </c>
      <c r="AQ1988" t="s">
        <v>1200</v>
      </c>
      <c r="AR1988">
        <v>11</v>
      </c>
      <c r="AT1988" s="104">
        <v>48</v>
      </c>
      <c r="AU1988" s="102">
        <v>193</v>
      </c>
      <c r="AV1988" s="108">
        <f t="shared" si="767"/>
        <v>48193</v>
      </c>
      <c r="AX1988" s="7" t="s">
        <v>538</v>
      </c>
    </row>
    <row r="1989" spans="1:50" hidden="1" outlineLevel="1">
      <c r="A1989" t="s">
        <v>2727</v>
      </c>
      <c r="B1989" t="s">
        <v>1200</v>
      </c>
      <c r="C1989" s="1">
        <f t="shared" si="757"/>
        <v>1472</v>
      </c>
      <c r="D1989" s="7">
        <f>RANK(N1989,(N1989:P1989,Q1989:AE1989))</f>
        <v>2</v>
      </c>
      <c r="E1989" s="7">
        <f>RANK(O1989,(N1989:P1989,Q1989:AE1989))</f>
        <v>1</v>
      </c>
      <c r="F1989" s="7">
        <f>IF(P1989&gt;0,RANK(P1989,(N1989:P1989,Q1989:AE1989)),0)</f>
        <v>0</v>
      </c>
      <c r="G1989" s="1">
        <f t="shared" si="758"/>
        <v>1084</v>
      </c>
      <c r="H1989" s="2">
        <f t="shared" si="756"/>
        <v>0.73641304347826086</v>
      </c>
      <c r="I1989" s="2"/>
      <c r="J1989" s="2">
        <f t="shared" si="759"/>
        <v>0.12567934782608695</v>
      </c>
      <c r="K1989" s="2">
        <f t="shared" si="760"/>
        <v>0.86209239130434778</v>
      </c>
      <c r="L1989" s="2">
        <f t="shared" si="761"/>
        <v>0</v>
      </c>
      <c r="M1989" s="2">
        <f t="shared" si="762"/>
        <v>1.2228260869565299E-2</v>
      </c>
      <c r="N1989" s="1">
        <v>185</v>
      </c>
      <c r="O1989" s="1">
        <v>1269</v>
      </c>
      <c r="Q1989" s="1">
        <v>2</v>
      </c>
      <c r="R1989" s="1">
        <v>16</v>
      </c>
      <c r="AA1989" s="1">
        <v>0</v>
      </c>
      <c r="AG1989" s="7">
        <f>IF(Q1989&gt;0,RANK(Q1989,(N1989:P1989,Q1989:AE1989)),0)</f>
        <v>4</v>
      </c>
      <c r="AH1989" s="7">
        <f>IF(R1989&gt;0,RANK(R1989,(N1989:P1989,Q1989:AE1989)),0)</f>
        <v>3</v>
      </c>
      <c r="AI1989" s="7">
        <f>IF(T1989&gt;0,RANK(T1989,(N1989:P1989,Q1989:AE1989)),0)</f>
        <v>0</v>
      </c>
      <c r="AJ1989" s="7">
        <f>IF(S1989&gt;0,RANK(S1989,(N1989:P1989,Q1989:AE1989)),0)</f>
        <v>0</v>
      </c>
      <c r="AK1989" s="2">
        <f t="shared" si="763"/>
        <v>1.358695652173913E-3</v>
      </c>
      <c r="AL1989" s="2">
        <f t="shared" si="764"/>
        <v>1.0869565217391304E-2</v>
      </c>
      <c r="AM1989" s="2">
        <f t="shared" si="765"/>
        <v>0</v>
      </c>
      <c r="AN1989" s="2">
        <f t="shared" si="766"/>
        <v>0</v>
      </c>
      <c r="AP1989" t="s">
        <v>2727</v>
      </c>
      <c r="AQ1989" t="s">
        <v>1200</v>
      </c>
      <c r="AR1989">
        <v>19</v>
      </c>
      <c r="AT1989" s="104">
        <v>48</v>
      </c>
      <c r="AU1989" s="102">
        <v>195</v>
      </c>
      <c r="AV1989" s="108">
        <f t="shared" si="767"/>
        <v>48195</v>
      </c>
      <c r="AX1989" s="7" t="s">
        <v>538</v>
      </c>
    </row>
    <row r="1990" spans="1:50" hidden="1" outlineLevel="1">
      <c r="A1990" t="s">
        <v>2438</v>
      </c>
      <c r="B1990" t="s">
        <v>1200</v>
      </c>
      <c r="C1990" s="1">
        <f t="shared" si="757"/>
        <v>993</v>
      </c>
      <c r="D1990" s="7">
        <f>RANK(N1990,(N1990:P1990,Q1990:AE1990))</f>
        <v>2</v>
      </c>
      <c r="E1990" s="7">
        <f>RANK(O1990,(N1990:P1990,Q1990:AE1990))</f>
        <v>1</v>
      </c>
      <c r="F1990" s="7">
        <f>IF(P1990&gt;0,RANK(P1990,(N1990:P1990,Q1990:AE1990)),0)</f>
        <v>0</v>
      </c>
      <c r="G1990" s="1">
        <f t="shared" si="758"/>
        <v>268</v>
      </c>
      <c r="H1990" s="2">
        <f t="shared" si="756"/>
        <v>0.26988922457200404</v>
      </c>
      <c r="I1990" s="2"/>
      <c r="J1990" s="2">
        <f t="shared" si="759"/>
        <v>0.35649546827794559</v>
      </c>
      <c r="K1990" s="2">
        <f t="shared" si="760"/>
        <v>0.62638469284994969</v>
      </c>
      <c r="L1990" s="2">
        <f t="shared" si="761"/>
        <v>0</v>
      </c>
      <c r="M1990" s="2">
        <f t="shared" si="762"/>
        <v>1.7119838872104776E-2</v>
      </c>
      <c r="N1990" s="1">
        <v>354</v>
      </c>
      <c r="O1990" s="1">
        <v>622</v>
      </c>
      <c r="Q1990" s="1">
        <v>2</v>
      </c>
      <c r="R1990" s="1">
        <v>15</v>
      </c>
      <c r="AA1990" s="1">
        <v>0</v>
      </c>
      <c r="AG1990" s="7">
        <f>IF(Q1990&gt;0,RANK(Q1990,(N1990:P1990,Q1990:AE1990)),0)</f>
        <v>4</v>
      </c>
      <c r="AH1990" s="7">
        <f>IF(R1990&gt;0,RANK(R1990,(N1990:P1990,Q1990:AE1990)),0)</f>
        <v>3</v>
      </c>
      <c r="AI1990" s="7">
        <f>IF(T1990&gt;0,RANK(T1990,(N1990:P1990,Q1990:AE1990)),0)</f>
        <v>0</v>
      </c>
      <c r="AJ1990" s="7">
        <f>IF(S1990&gt;0,RANK(S1990,(N1990:P1990,Q1990:AE1990)),0)</f>
        <v>0</v>
      </c>
      <c r="AK1990" s="2">
        <f t="shared" si="763"/>
        <v>2.014098690835851E-3</v>
      </c>
      <c r="AL1990" s="2">
        <f t="shared" si="764"/>
        <v>1.5105740181268883E-2</v>
      </c>
      <c r="AM1990" s="2">
        <f t="shared" si="765"/>
        <v>0</v>
      </c>
      <c r="AN1990" s="2">
        <f t="shared" si="766"/>
        <v>0</v>
      </c>
      <c r="AP1990" t="s">
        <v>2438</v>
      </c>
      <c r="AQ1990" t="s">
        <v>1200</v>
      </c>
      <c r="AR1990">
        <v>13</v>
      </c>
      <c r="AT1990" s="104">
        <v>48</v>
      </c>
      <c r="AU1990" s="102">
        <v>197</v>
      </c>
      <c r="AV1990" s="108">
        <f t="shared" si="767"/>
        <v>48197</v>
      </c>
      <c r="AX1990" s="7" t="s">
        <v>538</v>
      </c>
    </row>
    <row r="1991" spans="1:50" hidden="1" outlineLevel="1">
      <c r="A1991" t="s">
        <v>1291</v>
      </c>
      <c r="B1991" t="s">
        <v>1200</v>
      </c>
      <c r="C1991" s="1">
        <f t="shared" si="757"/>
        <v>10725</v>
      </c>
      <c r="D1991" s="7">
        <f>RANK(N1991,(N1991:P1991,Q1991:AE1991))</f>
        <v>2</v>
      </c>
      <c r="E1991" s="7">
        <f>RANK(O1991,(N1991:P1991,Q1991:AE1991))</f>
        <v>1</v>
      </c>
      <c r="F1991" s="7">
        <f>IF(P1991&gt;0,RANK(P1991,(N1991:P1991,Q1991:AE1991)),0)</f>
        <v>0</v>
      </c>
      <c r="G1991" s="1">
        <f t="shared" si="758"/>
        <v>3114</v>
      </c>
      <c r="H1991" s="2">
        <f t="shared" si="756"/>
        <v>0.29034965034965032</v>
      </c>
      <c r="I1991" s="2"/>
      <c r="J1991" s="2">
        <f t="shared" si="759"/>
        <v>0.3474125874125874</v>
      </c>
      <c r="K1991" s="2">
        <f t="shared" si="760"/>
        <v>0.63776223776223773</v>
      </c>
      <c r="L1991" s="2">
        <f t="shared" si="761"/>
        <v>0</v>
      </c>
      <c r="M1991" s="2">
        <f t="shared" si="762"/>
        <v>1.4825174825174869E-2</v>
      </c>
      <c r="N1991" s="1">
        <v>3726</v>
      </c>
      <c r="O1991" s="1">
        <v>6840</v>
      </c>
      <c r="Q1991" s="1">
        <v>16</v>
      </c>
      <c r="R1991" s="1">
        <v>143</v>
      </c>
      <c r="AA1991" s="1">
        <v>0</v>
      </c>
      <c r="AG1991" s="7">
        <f>IF(Q1991&gt;0,RANK(Q1991,(N1991:P1991,Q1991:AE1991)),0)</f>
        <v>4</v>
      </c>
      <c r="AH1991" s="7">
        <f>IF(R1991&gt;0,RANK(R1991,(N1991:P1991,Q1991:AE1991)),0)</f>
        <v>3</v>
      </c>
      <c r="AI1991" s="7">
        <f>IF(T1991&gt;0,RANK(T1991,(N1991:P1991,Q1991:AE1991)),0)</f>
        <v>0</v>
      </c>
      <c r="AJ1991" s="7">
        <f>IF(S1991&gt;0,RANK(S1991,(N1991:P1991,Q1991:AE1991)),0)</f>
        <v>0</v>
      </c>
      <c r="AK1991" s="2">
        <f t="shared" si="763"/>
        <v>1.4918414918414918E-3</v>
      </c>
      <c r="AL1991" s="2">
        <f t="shared" si="764"/>
        <v>1.3333333333333334E-2</v>
      </c>
      <c r="AM1991" s="2">
        <f t="shared" si="765"/>
        <v>0</v>
      </c>
      <c r="AN1991" s="2">
        <f t="shared" si="766"/>
        <v>0</v>
      </c>
      <c r="AP1991" t="s">
        <v>1291</v>
      </c>
      <c r="AQ1991" t="s">
        <v>1200</v>
      </c>
      <c r="AR1991">
        <v>2</v>
      </c>
      <c r="AT1991" s="104">
        <v>48</v>
      </c>
      <c r="AU1991" s="102">
        <v>199</v>
      </c>
      <c r="AV1991" s="108">
        <f t="shared" si="767"/>
        <v>48199</v>
      </c>
      <c r="AX1991" s="7" t="s">
        <v>538</v>
      </c>
    </row>
    <row r="1992" spans="1:50" hidden="1" outlineLevel="1">
      <c r="A1992" t="s">
        <v>2053</v>
      </c>
      <c r="B1992" t="s">
        <v>1200</v>
      </c>
      <c r="C1992" s="1">
        <f t="shared" si="757"/>
        <v>648077</v>
      </c>
      <c r="D1992" s="7">
        <f>RANK(N1992,(N1992:P1992,Q1992:AE1992))</f>
        <v>2</v>
      </c>
      <c r="E1992" s="7">
        <f>RANK(O1992,(N1992:P1992,Q1992:AE1992))</f>
        <v>1</v>
      </c>
      <c r="F1992" s="7">
        <f>IF(P1992&gt;0,RANK(P1992,(N1992:P1992,Q1992:AE1992)),0)</f>
        <v>0</v>
      </c>
      <c r="G1992" s="1">
        <f t="shared" si="758"/>
        <v>75216</v>
      </c>
      <c r="H1992" s="2">
        <f t="shared" si="756"/>
        <v>0.11606028296020381</v>
      </c>
      <c r="I1992" s="2"/>
      <c r="J1992" s="2">
        <f t="shared" si="759"/>
        <v>0.43216623950549088</v>
      </c>
      <c r="K1992" s="2">
        <f t="shared" si="760"/>
        <v>0.5482265224656947</v>
      </c>
      <c r="L1992" s="2">
        <f t="shared" si="761"/>
        <v>0</v>
      </c>
      <c r="M1992" s="2">
        <f t="shared" si="762"/>
        <v>1.9607238028814478E-2</v>
      </c>
      <c r="N1992" s="1">
        <v>280077</v>
      </c>
      <c r="O1992" s="1">
        <v>355293</v>
      </c>
      <c r="Q1992" s="1">
        <v>5858</v>
      </c>
      <c r="R1992" s="1">
        <v>6733</v>
      </c>
      <c r="AA1992" s="1">
        <v>116</v>
      </c>
      <c r="AG1992" s="7">
        <f>IF(Q1992&gt;0,RANK(Q1992,(N1992:P1992,Q1992:AE1992)),0)</f>
        <v>4</v>
      </c>
      <c r="AH1992" s="7">
        <f>IF(R1992&gt;0,RANK(R1992,(N1992:P1992,Q1992:AE1992)),0)</f>
        <v>3</v>
      </c>
      <c r="AI1992" s="7">
        <f>IF(T1992&gt;0,RANK(T1992,(N1992:P1992,Q1992:AE1992)),0)</f>
        <v>0</v>
      </c>
      <c r="AJ1992" s="7">
        <f>IF(S1992&gt;0,RANK(S1992,(N1992:P1992,Q1992:AE1992)),0)</f>
        <v>0</v>
      </c>
      <c r="AK1992" s="2">
        <f t="shared" si="763"/>
        <v>9.0390493722196583E-3</v>
      </c>
      <c r="AL1992" s="2">
        <f t="shared" si="764"/>
        <v>1.03891975799172E-2</v>
      </c>
      <c r="AM1992" s="2">
        <f t="shared" si="765"/>
        <v>0</v>
      </c>
      <c r="AN1992" s="2">
        <f t="shared" si="766"/>
        <v>0</v>
      </c>
      <c r="AP1992" t="s">
        <v>2053</v>
      </c>
      <c r="AQ1992" t="s">
        <v>1200</v>
      </c>
      <c r="AT1992" s="104">
        <v>48</v>
      </c>
      <c r="AU1992" s="102">
        <v>201</v>
      </c>
      <c r="AV1992" s="108">
        <f t="shared" si="767"/>
        <v>48201</v>
      </c>
      <c r="AX1992" s="7" t="s">
        <v>538</v>
      </c>
    </row>
    <row r="1993" spans="1:50" hidden="1" outlineLevel="1">
      <c r="A1993" t="s">
        <v>1913</v>
      </c>
      <c r="B1993" t="s">
        <v>1200</v>
      </c>
      <c r="C1993" s="1">
        <f t="shared" si="757"/>
        <v>16217</v>
      </c>
      <c r="D1993" s="7">
        <f>RANK(N1993,(N1993:P1993,Q1993:AE1993))</f>
        <v>2</v>
      </c>
      <c r="E1993" s="7">
        <f>RANK(O1993,(N1993:P1993,Q1993:AE1993))</f>
        <v>1</v>
      </c>
      <c r="F1993" s="7">
        <f>IF(P1993&gt;0,RANK(P1993,(N1993:P1993,Q1993:AE1993)),0)</f>
        <v>0</v>
      </c>
      <c r="G1993" s="1">
        <f t="shared" si="758"/>
        <v>1353</v>
      </c>
      <c r="H1993" s="2">
        <f t="shared" si="756"/>
        <v>8.3430967503237349E-2</v>
      </c>
      <c r="I1993" s="2"/>
      <c r="J1993" s="2">
        <f t="shared" si="759"/>
        <v>0.45205648393660974</v>
      </c>
      <c r="K1993" s="2">
        <f t="shared" si="760"/>
        <v>0.53548745143984711</v>
      </c>
      <c r="L1993" s="2">
        <f t="shared" si="761"/>
        <v>0</v>
      </c>
      <c r="M1993" s="2">
        <f t="shared" si="762"/>
        <v>1.2456064623543206E-2</v>
      </c>
      <c r="N1993" s="1">
        <v>7331</v>
      </c>
      <c r="O1993" s="1">
        <v>8684</v>
      </c>
      <c r="Q1993" s="1">
        <v>39</v>
      </c>
      <c r="R1993" s="1">
        <v>146</v>
      </c>
      <c r="AA1993" s="1">
        <v>17</v>
      </c>
      <c r="AG1993" s="7">
        <f>IF(Q1993&gt;0,RANK(Q1993,(N1993:P1993,Q1993:AE1993)),0)</f>
        <v>4</v>
      </c>
      <c r="AH1993" s="7">
        <f>IF(R1993&gt;0,RANK(R1993,(N1993:P1993,Q1993:AE1993)),0)</f>
        <v>3</v>
      </c>
      <c r="AI1993" s="7">
        <f>IF(T1993&gt;0,RANK(T1993,(N1993:P1993,Q1993:AE1993)),0)</f>
        <v>0</v>
      </c>
      <c r="AJ1993" s="7">
        <f>IF(S1993&gt;0,RANK(S1993,(N1993:P1993,Q1993:AE1993)),0)</f>
        <v>0</v>
      </c>
      <c r="AK1993" s="2">
        <f t="shared" si="763"/>
        <v>2.4048837639514091E-3</v>
      </c>
      <c r="AL1993" s="2">
        <f t="shared" si="764"/>
        <v>9.0028981932539932E-3</v>
      </c>
      <c r="AM1993" s="2">
        <f t="shared" si="765"/>
        <v>0</v>
      </c>
      <c r="AN1993" s="2">
        <f t="shared" si="766"/>
        <v>0</v>
      </c>
      <c r="AP1993" t="s">
        <v>1913</v>
      </c>
      <c r="AQ1993" t="s">
        <v>1200</v>
      </c>
      <c r="AR1993">
        <v>1</v>
      </c>
      <c r="AT1993" s="104">
        <v>48</v>
      </c>
      <c r="AU1993" s="102">
        <v>203</v>
      </c>
      <c r="AV1993" s="108">
        <f t="shared" si="767"/>
        <v>48203</v>
      </c>
      <c r="AX1993" s="7" t="s">
        <v>538</v>
      </c>
    </row>
    <row r="1994" spans="1:50" hidden="1" outlineLevel="1">
      <c r="A1994" t="s">
        <v>2728</v>
      </c>
      <c r="B1994" t="s">
        <v>1200</v>
      </c>
      <c r="C1994" s="1">
        <f t="shared" si="757"/>
        <v>1508</v>
      </c>
      <c r="D1994" s="7">
        <f>RANK(N1994,(N1994:P1994,Q1994:AE1994))</f>
        <v>2</v>
      </c>
      <c r="E1994" s="7">
        <f>RANK(O1994,(N1994:P1994,Q1994:AE1994))</f>
        <v>1</v>
      </c>
      <c r="F1994" s="7">
        <f>IF(P1994&gt;0,RANK(P1994,(N1994:P1994,Q1994:AE1994)),0)</f>
        <v>0</v>
      </c>
      <c r="G1994" s="1">
        <f t="shared" si="758"/>
        <v>820</v>
      </c>
      <c r="H1994" s="2">
        <f t="shared" si="756"/>
        <v>0.54376657824933683</v>
      </c>
      <c r="I1994" s="2"/>
      <c r="J1994" s="2">
        <f t="shared" si="759"/>
        <v>0.21419098143236073</v>
      </c>
      <c r="K1994" s="2">
        <f t="shared" si="760"/>
        <v>0.75795755968169765</v>
      </c>
      <c r="L1994" s="2">
        <f t="shared" si="761"/>
        <v>0</v>
      </c>
      <c r="M1994" s="2">
        <f t="shared" si="762"/>
        <v>2.7851458885941649E-2</v>
      </c>
      <c r="N1994" s="1">
        <v>323</v>
      </c>
      <c r="O1994" s="1">
        <v>1143</v>
      </c>
      <c r="Q1994" s="1">
        <v>4</v>
      </c>
      <c r="R1994" s="1">
        <v>34</v>
      </c>
      <c r="AA1994" s="1">
        <v>4</v>
      </c>
      <c r="AG1994" s="7">
        <f>IF(Q1994&gt;0,RANK(Q1994,(N1994:P1994,Q1994:AE1994)),0)</f>
        <v>4</v>
      </c>
      <c r="AH1994" s="7">
        <f>IF(R1994&gt;0,RANK(R1994,(N1994:P1994,Q1994:AE1994)),0)</f>
        <v>3</v>
      </c>
      <c r="AI1994" s="7">
        <f>IF(T1994&gt;0,RANK(T1994,(N1994:P1994,Q1994:AE1994)),0)</f>
        <v>0</v>
      </c>
      <c r="AJ1994" s="7">
        <f>IF(S1994&gt;0,RANK(S1994,(N1994:P1994,Q1994:AE1994)),0)</f>
        <v>0</v>
      </c>
      <c r="AK1994" s="2">
        <f t="shared" si="763"/>
        <v>2.6525198938992041E-3</v>
      </c>
      <c r="AL1994" s="2">
        <f t="shared" si="764"/>
        <v>2.2546419098143235E-2</v>
      </c>
      <c r="AM1994" s="2">
        <f t="shared" si="765"/>
        <v>0</v>
      </c>
      <c r="AN1994" s="2">
        <f t="shared" si="766"/>
        <v>0</v>
      </c>
      <c r="AP1994" t="s">
        <v>2728</v>
      </c>
      <c r="AQ1994" t="s">
        <v>1200</v>
      </c>
      <c r="AR1994">
        <v>19</v>
      </c>
      <c r="AT1994" s="104">
        <v>48</v>
      </c>
      <c r="AU1994" s="102">
        <v>205</v>
      </c>
      <c r="AV1994" s="108">
        <f t="shared" si="767"/>
        <v>48205</v>
      </c>
      <c r="AX1994" s="7" t="s">
        <v>538</v>
      </c>
    </row>
    <row r="1995" spans="1:50" hidden="1" outlineLevel="1">
      <c r="A1995" t="s">
        <v>2529</v>
      </c>
      <c r="B1995" t="s">
        <v>1200</v>
      </c>
      <c r="C1995" s="1">
        <f t="shared" si="757"/>
        <v>1991</v>
      </c>
      <c r="D1995" s="7">
        <f>RANK(N1995,(N1995:P1995,Q1995:AE1995))</f>
        <v>2</v>
      </c>
      <c r="E1995" s="7">
        <f>RANK(O1995,(N1995:P1995,Q1995:AE1995))</f>
        <v>1</v>
      </c>
      <c r="F1995" s="7">
        <f>IF(P1995&gt;0,RANK(P1995,(N1995:P1995,Q1995:AE1995)),0)</f>
        <v>0</v>
      </c>
      <c r="G1995" s="1">
        <f t="shared" si="758"/>
        <v>577</v>
      </c>
      <c r="H1995" s="2">
        <f t="shared" si="756"/>
        <v>0.28980411853340032</v>
      </c>
      <c r="I1995" s="2"/>
      <c r="J1995" s="2">
        <f t="shared" si="759"/>
        <v>0.34505273731793068</v>
      </c>
      <c r="K1995" s="2">
        <f t="shared" si="760"/>
        <v>0.634856855851331</v>
      </c>
      <c r="L1995" s="2">
        <f t="shared" si="761"/>
        <v>0</v>
      </c>
      <c r="M1995" s="2">
        <f t="shared" si="762"/>
        <v>2.0090406830738372E-2</v>
      </c>
      <c r="N1995" s="1">
        <v>687</v>
      </c>
      <c r="O1995" s="1">
        <v>1264</v>
      </c>
      <c r="Q1995" s="1">
        <v>0</v>
      </c>
      <c r="R1995" s="1">
        <v>39</v>
      </c>
      <c r="AA1995" s="1">
        <v>1</v>
      </c>
      <c r="AG1995" s="7">
        <f>IF(Q1995&gt;0,RANK(Q1995,(N1995:P1995,Q1995:AE1995)),0)</f>
        <v>0</v>
      </c>
      <c r="AH1995" s="7">
        <f>IF(R1995&gt;0,RANK(R1995,(N1995:P1995,Q1995:AE1995)),0)</f>
        <v>3</v>
      </c>
      <c r="AI1995" s="7">
        <f>IF(T1995&gt;0,RANK(T1995,(N1995:P1995,Q1995:AE1995)),0)</f>
        <v>0</v>
      </c>
      <c r="AJ1995" s="7">
        <f>IF(S1995&gt;0,RANK(S1995,(N1995:P1995,Q1995:AE1995)),0)</f>
        <v>0</v>
      </c>
      <c r="AK1995" s="2">
        <f t="shared" si="763"/>
        <v>0</v>
      </c>
      <c r="AL1995" s="2">
        <f t="shared" si="764"/>
        <v>1.9588146659969864E-2</v>
      </c>
      <c r="AM1995" s="2">
        <f t="shared" si="765"/>
        <v>0</v>
      </c>
      <c r="AN1995" s="2">
        <f t="shared" si="766"/>
        <v>0</v>
      </c>
      <c r="AP1995" t="s">
        <v>2529</v>
      </c>
      <c r="AQ1995" t="s">
        <v>1200</v>
      </c>
      <c r="AR1995">
        <v>17</v>
      </c>
      <c r="AT1995" s="104">
        <v>48</v>
      </c>
      <c r="AU1995" s="102">
        <v>207</v>
      </c>
      <c r="AV1995" s="108">
        <f t="shared" si="767"/>
        <v>48207</v>
      </c>
      <c r="AX1995" s="7" t="s">
        <v>538</v>
      </c>
    </row>
    <row r="1996" spans="1:50" hidden="1" outlineLevel="1">
      <c r="A1996" t="s">
        <v>2895</v>
      </c>
      <c r="B1996" t="s">
        <v>1200</v>
      </c>
      <c r="C1996" s="1">
        <f t="shared" si="757"/>
        <v>27805</v>
      </c>
      <c r="D1996" s="7">
        <f>RANK(N1996,(N1996:P1996,Q1996:AE1996))</f>
        <v>2</v>
      </c>
      <c r="E1996" s="7">
        <f>RANK(O1996,(N1996:P1996,Q1996:AE1996))</f>
        <v>1</v>
      </c>
      <c r="F1996" s="7">
        <f>IF(P1996&gt;0,RANK(P1996,(N1996:P1996,Q1996:AE1996)),0)</f>
        <v>0</v>
      </c>
      <c r="G1996" s="1">
        <f t="shared" si="758"/>
        <v>5411</v>
      </c>
      <c r="H1996" s="2">
        <f t="shared" si="756"/>
        <v>0.19460528681891745</v>
      </c>
      <c r="I1996" s="2"/>
      <c r="J1996" s="2">
        <f t="shared" si="759"/>
        <v>0.37791764071210215</v>
      </c>
      <c r="K1996" s="2">
        <f t="shared" si="760"/>
        <v>0.57252292753101963</v>
      </c>
      <c r="L1996" s="2">
        <f t="shared" si="761"/>
        <v>0</v>
      </c>
      <c r="M1996" s="2">
        <f t="shared" si="762"/>
        <v>4.9559431756878269E-2</v>
      </c>
      <c r="N1996" s="1">
        <v>10508</v>
      </c>
      <c r="O1996" s="1">
        <v>15919</v>
      </c>
      <c r="Q1996" s="1">
        <v>634</v>
      </c>
      <c r="R1996" s="1">
        <v>742</v>
      </c>
      <c r="AA1996" s="1">
        <v>2</v>
      </c>
      <c r="AG1996" s="7">
        <f>IF(Q1996&gt;0,RANK(Q1996,(N1996:P1996,Q1996:AE1996)),0)</f>
        <v>4</v>
      </c>
      <c r="AH1996" s="7">
        <f>IF(R1996&gt;0,RANK(R1996,(N1996:P1996,Q1996:AE1996)),0)</f>
        <v>3</v>
      </c>
      <c r="AI1996" s="7">
        <f>IF(T1996&gt;0,RANK(T1996,(N1996:P1996,Q1996:AE1996)),0)</f>
        <v>0</v>
      </c>
      <c r="AJ1996" s="7">
        <f>IF(S1996&gt;0,RANK(S1996,(N1996:P1996,Q1996:AE1996)),0)</f>
        <v>0</v>
      </c>
      <c r="AK1996" s="2">
        <f t="shared" si="763"/>
        <v>2.2801654378708864E-2</v>
      </c>
      <c r="AL1996" s="2">
        <f t="shared" si="764"/>
        <v>2.6685847869088293E-2</v>
      </c>
      <c r="AM1996" s="2">
        <f t="shared" si="765"/>
        <v>0</v>
      </c>
      <c r="AN1996" s="2">
        <f t="shared" si="766"/>
        <v>0</v>
      </c>
      <c r="AP1996" t="s">
        <v>2895</v>
      </c>
      <c r="AQ1996" t="s">
        <v>1200</v>
      </c>
      <c r="AR1996">
        <v>14</v>
      </c>
      <c r="AT1996" s="104">
        <v>48</v>
      </c>
      <c r="AU1996" s="102">
        <v>209</v>
      </c>
      <c r="AV1996" s="108">
        <f t="shared" si="767"/>
        <v>48209</v>
      </c>
      <c r="AX1996" s="7" t="s">
        <v>538</v>
      </c>
    </row>
    <row r="1997" spans="1:50" hidden="1" outlineLevel="1">
      <c r="A1997" t="s">
        <v>2532</v>
      </c>
      <c r="B1997" t="s">
        <v>1200</v>
      </c>
      <c r="C1997" s="1">
        <f t="shared" si="757"/>
        <v>1110</v>
      </c>
      <c r="D1997" s="7">
        <f>RANK(N1997,(N1997:P1997,Q1997:AE1997))</f>
        <v>2</v>
      </c>
      <c r="E1997" s="7">
        <f>RANK(O1997,(N1997:P1997,Q1997:AE1997))</f>
        <v>1</v>
      </c>
      <c r="F1997" s="7">
        <f>IF(P1997&gt;0,RANK(P1997,(N1997:P1997,Q1997:AE1997)),0)</f>
        <v>0</v>
      </c>
      <c r="G1997" s="1">
        <f t="shared" si="758"/>
        <v>496</v>
      </c>
      <c r="H1997" s="2">
        <f t="shared" si="756"/>
        <v>0.44684684684684683</v>
      </c>
      <c r="I1997" s="2"/>
      <c r="J1997" s="2">
        <f t="shared" si="759"/>
        <v>0.26576576576576577</v>
      </c>
      <c r="K1997" s="2">
        <f t="shared" si="760"/>
        <v>0.71261261261261266</v>
      </c>
      <c r="L1997" s="2">
        <f t="shared" si="761"/>
        <v>0</v>
      </c>
      <c r="M1997" s="2">
        <f t="shared" si="762"/>
        <v>2.1621621621621623E-2</v>
      </c>
      <c r="N1997" s="1">
        <v>295</v>
      </c>
      <c r="O1997" s="1">
        <v>791</v>
      </c>
      <c r="Q1997" s="1">
        <v>3</v>
      </c>
      <c r="R1997" s="1">
        <v>20</v>
      </c>
      <c r="AA1997" s="1">
        <v>1</v>
      </c>
      <c r="AG1997" s="7">
        <f>IF(Q1997&gt;0,RANK(Q1997,(N1997:P1997,Q1997:AE1997)),0)</f>
        <v>4</v>
      </c>
      <c r="AH1997" s="7">
        <f>IF(R1997&gt;0,RANK(R1997,(N1997:P1997,Q1997:AE1997)),0)</f>
        <v>3</v>
      </c>
      <c r="AI1997" s="7">
        <f>IF(T1997&gt;0,RANK(T1997,(N1997:P1997,Q1997:AE1997)),0)</f>
        <v>0</v>
      </c>
      <c r="AJ1997" s="7">
        <f>IF(S1997&gt;0,RANK(S1997,(N1997:P1997,Q1997:AE1997)),0)</f>
        <v>0</v>
      </c>
      <c r="AK1997" s="2">
        <f t="shared" si="763"/>
        <v>2.7027027027027029E-3</v>
      </c>
      <c r="AL1997" s="2">
        <f t="shared" si="764"/>
        <v>1.8018018018018018E-2</v>
      </c>
      <c r="AM1997" s="2">
        <f t="shared" si="765"/>
        <v>0</v>
      </c>
      <c r="AN1997" s="2">
        <f t="shared" si="766"/>
        <v>0</v>
      </c>
      <c r="AP1997" t="s">
        <v>2532</v>
      </c>
      <c r="AQ1997" t="s">
        <v>1200</v>
      </c>
      <c r="AR1997">
        <v>13</v>
      </c>
      <c r="AT1997" s="104">
        <v>48</v>
      </c>
      <c r="AU1997" s="102">
        <v>211</v>
      </c>
      <c r="AV1997" s="108">
        <f t="shared" si="767"/>
        <v>48211</v>
      </c>
      <c r="AX1997" s="7" t="s">
        <v>538</v>
      </c>
    </row>
    <row r="1998" spans="1:50" hidden="1" outlineLevel="1">
      <c r="A1998" t="s">
        <v>2417</v>
      </c>
      <c r="B1998" t="s">
        <v>1200</v>
      </c>
      <c r="C1998" s="1">
        <f t="shared" si="757"/>
        <v>19379</v>
      </c>
      <c r="D1998" s="7">
        <f>RANK(N1998,(N1998:P1998,Q1998:AE1998))</f>
        <v>2</v>
      </c>
      <c r="E1998" s="7">
        <f>RANK(O1998,(N1998:P1998,Q1998:AE1998))</f>
        <v>1</v>
      </c>
      <c r="F1998" s="7">
        <f>IF(P1998&gt;0,RANK(P1998,(N1998:P1998,Q1998:AE1998)),0)</f>
        <v>0</v>
      </c>
      <c r="G1998" s="1">
        <f t="shared" si="758"/>
        <v>5946</v>
      </c>
      <c r="H1998" s="2">
        <f t="shared" si="756"/>
        <v>0.3068269776562258</v>
      </c>
      <c r="I1998" s="2"/>
      <c r="J1998" s="2">
        <f t="shared" si="759"/>
        <v>0.33531141957789362</v>
      </c>
      <c r="K1998" s="2">
        <f t="shared" si="760"/>
        <v>0.64213839723411936</v>
      </c>
      <c r="L1998" s="2">
        <f t="shared" si="761"/>
        <v>0</v>
      </c>
      <c r="M1998" s="2">
        <f t="shared" si="762"/>
        <v>2.2550183187986961E-2</v>
      </c>
      <c r="N1998" s="1">
        <v>6498</v>
      </c>
      <c r="O1998" s="1">
        <v>12444</v>
      </c>
      <c r="Q1998" s="1">
        <v>63</v>
      </c>
      <c r="R1998" s="1">
        <v>374</v>
      </c>
      <c r="AA1998" s="1">
        <v>0</v>
      </c>
      <c r="AG1998" s="7">
        <f>IF(Q1998&gt;0,RANK(Q1998,(N1998:P1998,Q1998:AE1998)),0)</f>
        <v>4</v>
      </c>
      <c r="AH1998" s="7">
        <f>IF(R1998&gt;0,RANK(R1998,(N1998:P1998,Q1998:AE1998)),0)</f>
        <v>3</v>
      </c>
      <c r="AI1998" s="7">
        <f>IF(T1998&gt;0,RANK(T1998,(N1998:P1998,Q1998:AE1998)),0)</f>
        <v>0</v>
      </c>
      <c r="AJ1998" s="7">
        <f>IF(S1998&gt;0,RANK(S1998,(N1998:P1998,Q1998:AE1998)),0)</f>
        <v>0</v>
      </c>
      <c r="AK1998" s="2">
        <f t="shared" si="763"/>
        <v>3.2509417410599103E-3</v>
      </c>
      <c r="AL1998" s="2">
        <f t="shared" si="764"/>
        <v>1.9299241446927087E-2</v>
      </c>
      <c r="AM1998" s="2">
        <f t="shared" si="765"/>
        <v>0</v>
      </c>
      <c r="AN1998" s="2">
        <f t="shared" si="766"/>
        <v>0</v>
      </c>
      <c r="AP1998" t="s">
        <v>2417</v>
      </c>
      <c r="AQ1998" t="s">
        <v>1200</v>
      </c>
      <c r="AR1998">
        <v>5</v>
      </c>
      <c r="AT1998" s="104">
        <v>48</v>
      </c>
      <c r="AU1998" s="102">
        <v>213</v>
      </c>
      <c r="AV1998" s="108">
        <f t="shared" si="767"/>
        <v>48213</v>
      </c>
      <c r="AX1998" s="7" t="s">
        <v>538</v>
      </c>
    </row>
    <row r="1999" spans="1:50" hidden="1" outlineLevel="1">
      <c r="A1999" t="s">
        <v>1868</v>
      </c>
      <c r="B1999" t="s">
        <v>1200</v>
      </c>
      <c r="C1999" s="1">
        <f t="shared" si="757"/>
        <v>71844</v>
      </c>
      <c r="D1999" s="7">
        <f>RANK(N1999,(N1999:P1999,Q1999:AE1999))</f>
        <v>1</v>
      </c>
      <c r="E1999" s="7">
        <f>RANK(O1999,(N1999:P1999,Q1999:AE1999))</f>
        <v>2</v>
      </c>
      <c r="F1999" s="7">
        <f>IF(P1999&gt;0,RANK(P1999,(N1999:P1999,Q1999:AE1999)),0)</f>
        <v>0</v>
      </c>
      <c r="G1999" s="1">
        <f t="shared" si="758"/>
        <v>26856</v>
      </c>
      <c r="H1999" s="2">
        <f t="shared" ref="H1999:H2062" si="768">G1999/C1999</f>
        <v>0.37380992149657594</v>
      </c>
      <c r="I1999" s="2"/>
      <c r="J1999" s="2">
        <f t="shared" si="759"/>
        <v>0.68153220867434994</v>
      </c>
      <c r="K1999" s="2">
        <f t="shared" si="760"/>
        <v>0.30772228717777406</v>
      </c>
      <c r="L1999" s="2">
        <f t="shared" si="761"/>
        <v>0</v>
      </c>
      <c r="M1999" s="2">
        <f t="shared" si="762"/>
        <v>1.0745504147876006E-2</v>
      </c>
      <c r="N1999" s="1">
        <v>48964</v>
      </c>
      <c r="O1999" s="1">
        <v>22108</v>
      </c>
      <c r="Q1999" s="1">
        <v>314</v>
      </c>
      <c r="R1999" s="1">
        <v>431</v>
      </c>
      <c r="AA1999" s="1">
        <v>27</v>
      </c>
      <c r="AG1999" s="7">
        <f>IF(Q1999&gt;0,RANK(Q1999,(N1999:P1999,Q1999:AE1999)),0)</f>
        <v>4</v>
      </c>
      <c r="AH1999" s="7">
        <f>IF(R1999&gt;0,RANK(R1999,(N1999:P1999,Q1999:AE1999)),0)</f>
        <v>3</v>
      </c>
      <c r="AI1999" s="7">
        <f>IF(T1999&gt;0,RANK(T1999,(N1999:P1999,Q1999:AE1999)),0)</f>
        <v>0</v>
      </c>
      <c r="AJ1999" s="7">
        <f>IF(S1999&gt;0,RANK(S1999,(N1999:P1999,Q1999:AE1999)),0)</f>
        <v>0</v>
      </c>
      <c r="AK1999" s="2">
        <f t="shared" si="763"/>
        <v>4.3705807026334833E-3</v>
      </c>
      <c r="AL1999" s="2">
        <f t="shared" si="764"/>
        <v>5.9991091810032851E-3</v>
      </c>
      <c r="AM1999" s="2">
        <f t="shared" si="765"/>
        <v>0</v>
      </c>
      <c r="AN1999" s="2">
        <f t="shared" si="766"/>
        <v>0</v>
      </c>
      <c r="AP1999" t="s">
        <v>1868</v>
      </c>
      <c r="AQ1999" t="s">
        <v>1200</v>
      </c>
      <c r="AR1999">
        <v>15</v>
      </c>
      <c r="AT1999" s="104">
        <v>48</v>
      </c>
      <c r="AU1999" s="102">
        <v>215</v>
      </c>
      <c r="AV1999" s="108">
        <f t="shared" si="767"/>
        <v>48215</v>
      </c>
      <c r="AX1999" s="7" t="s">
        <v>538</v>
      </c>
    </row>
    <row r="2000" spans="1:50" hidden="1" outlineLevel="1">
      <c r="A2000" t="s">
        <v>2326</v>
      </c>
      <c r="B2000" t="s">
        <v>1200</v>
      </c>
      <c r="C2000" s="1">
        <f t="shared" si="757"/>
        <v>8185</v>
      </c>
      <c r="D2000" s="7">
        <f>RANK(N2000,(N2000:P2000,Q2000:AE2000))</f>
        <v>2</v>
      </c>
      <c r="E2000" s="7">
        <f>RANK(O2000,(N2000:P2000,Q2000:AE2000))</f>
        <v>1</v>
      </c>
      <c r="F2000" s="7">
        <f>IF(P2000&gt;0,RANK(P2000,(N2000:P2000,Q2000:AE2000)),0)</f>
        <v>0</v>
      </c>
      <c r="G2000" s="1">
        <f t="shared" si="758"/>
        <v>2900</v>
      </c>
      <c r="H2000" s="2">
        <f t="shared" si="768"/>
        <v>0.35430665852168602</v>
      </c>
      <c r="I2000" s="2"/>
      <c r="J2000" s="2">
        <f t="shared" si="759"/>
        <v>0.31472205253512525</v>
      </c>
      <c r="K2000" s="2">
        <f t="shared" si="760"/>
        <v>0.66902871105681128</v>
      </c>
      <c r="L2000" s="2">
        <f t="shared" si="761"/>
        <v>0</v>
      </c>
      <c r="M2000" s="2">
        <f t="shared" si="762"/>
        <v>1.6249236408063417E-2</v>
      </c>
      <c r="N2000" s="1">
        <v>2576</v>
      </c>
      <c r="O2000" s="1">
        <v>5476</v>
      </c>
      <c r="Q2000" s="1">
        <v>14</v>
      </c>
      <c r="R2000" s="1">
        <v>119</v>
      </c>
      <c r="AA2000" s="1">
        <v>0</v>
      </c>
      <c r="AG2000" s="7">
        <f>IF(Q2000&gt;0,RANK(Q2000,(N2000:P2000,Q2000:AE2000)),0)</f>
        <v>4</v>
      </c>
      <c r="AH2000" s="7">
        <f>IF(R2000&gt;0,RANK(R2000,(N2000:P2000,Q2000:AE2000)),0)</f>
        <v>3</v>
      </c>
      <c r="AI2000" s="7">
        <f>IF(T2000&gt;0,RANK(T2000,(N2000:P2000,Q2000:AE2000)),0)</f>
        <v>0</v>
      </c>
      <c r="AJ2000" s="7">
        <f>IF(S2000&gt;0,RANK(S2000,(N2000:P2000,Q2000:AE2000)),0)</f>
        <v>0</v>
      </c>
      <c r="AK2000" s="2">
        <f t="shared" si="763"/>
        <v>1.7104459376908979E-3</v>
      </c>
      <c r="AL2000" s="2">
        <f t="shared" si="764"/>
        <v>1.4538790470372633E-2</v>
      </c>
      <c r="AM2000" s="2">
        <f t="shared" si="765"/>
        <v>0</v>
      </c>
      <c r="AN2000" s="2">
        <f t="shared" si="766"/>
        <v>0</v>
      </c>
      <c r="AP2000" t="s">
        <v>2326</v>
      </c>
      <c r="AQ2000" t="s">
        <v>1200</v>
      </c>
      <c r="AR2000">
        <v>1</v>
      </c>
      <c r="AT2000" s="104">
        <v>48</v>
      </c>
      <c r="AU2000" s="102">
        <v>217</v>
      </c>
      <c r="AV2000" s="108">
        <f t="shared" si="767"/>
        <v>48217</v>
      </c>
      <c r="AX2000" s="7" t="s">
        <v>538</v>
      </c>
    </row>
    <row r="2001" spans="1:50" hidden="1" outlineLevel="1">
      <c r="A2001" t="s">
        <v>2164</v>
      </c>
      <c r="B2001" t="s">
        <v>1200</v>
      </c>
      <c r="C2001" s="1">
        <f t="shared" si="757"/>
        <v>4831</v>
      </c>
      <c r="D2001" s="7">
        <f>RANK(N2001,(N2001:P2001,Q2001:AE2001))</f>
        <v>2</v>
      </c>
      <c r="E2001" s="7">
        <f>RANK(O2001,(N2001:P2001,Q2001:AE2001))</f>
        <v>1</v>
      </c>
      <c r="F2001" s="7">
        <f>IF(P2001&gt;0,RANK(P2001,(N2001:P2001,Q2001:AE2001)),0)</f>
        <v>0</v>
      </c>
      <c r="G2001" s="1">
        <f t="shared" si="758"/>
        <v>2151</v>
      </c>
      <c r="H2001" s="2">
        <f t="shared" si="768"/>
        <v>0.4452494307596771</v>
      </c>
      <c r="I2001" s="2"/>
      <c r="J2001" s="2">
        <f t="shared" si="759"/>
        <v>0.26392051335127303</v>
      </c>
      <c r="K2001" s="2">
        <f t="shared" si="760"/>
        <v>0.70916994411095013</v>
      </c>
      <c r="L2001" s="2">
        <f t="shared" si="761"/>
        <v>0</v>
      </c>
      <c r="M2001" s="2">
        <f t="shared" si="762"/>
        <v>2.6909542537776887E-2</v>
      </c>
      <c r="N2001" s="1">
        <v>1275</v>
      </c>
      <c r="O2001" s="1">
        <v>3426</v>
      </c>
      <c r="Q2001" s="1">
        <v>11</v>
      </c>
      <c r="R2001" s="1">
        <v>111</v>
      </c>
      <c r="AA2001" s="1">
        <v>8</v>
      </c>
      <c r="AG2001" s="7">
        <f>IF(Q2001&gt;0,RANK(Q2001,(N2001:P2001,Q2001:AE2001)),0)</f>
        <v>4</v>
      </c>
      <c r="AH2001" s="7">
        <f>IF(R2001&gt;0,RANK(R2001,(N2001:P2001,Q2001:AE2001)),0)</f>
        <v>3</v>
      </c>
      <c r="AI2001" s="7">
        <f>IF(T2001&gt;0,RANK(T2001,(N2001:P2001,Q2001:AE2001)),0)</f>
        <v>0</v>
      </c>
      <c r="AJ2001" s="7">
        <f>IF(S2001&gt;0,RANK(S2001,(N2001:P2001,Q2001:AE2001)),0)</f>
        <v>0</v>
      </c>
      <c r="AK2001" s="2">
        <f t="shared" si="763"/>
        <v>2.276961291658042E-3</v>
      </c>
      <c r="AL2001" s="2">
        <f t="shared" si="764"/>
        <v>2.2976609397640239E-2</v>
      </c>
      <c r="AM2001" s="2">
        <f t="shared" si="765"/>
        <v>0</v>
      </c>
      <c r="AN2001" s="2">
        <f t="shared" si="766"/>
        <v>0</v>
      </c>
      <c r="AP2001" t="s">
        <v>2164</v>
      </c>
      <c r="AQ2001" t="s">
        <v>1200</v>
      </c>
      <c r="AR2001">
        <v>19</v>
      </c>
      <c r="AT2001" s="104">
        <v>48</v>
      </c>
      <c r="AU2001" s="102">
        <v>219</v>
      </c>
      <c r="AV2001" s="108">
        <f t="shared" si="767"/>
        <v>48219</v>
      </c>
      <c r="AX2001" s="7" t="s">
        <v>538</v>
      </c>
    </row>
    <row r="2002" spans="1:50" hidden="1" outlineLevel="1">
      <c r="A2002" t="s">
        <v>2411</v>
      </c>
      <c r="B2002" t="s">
        <v>1200</v>
      </c>
      <c r="C2002" s="1">
        <f t="shared" si="757"/>
        <v>13402</v>
      </c>
      <c r="D2002" s="7">
        <f>RANK(N2002,(N2002:P2002,Q2002:AE2002))</f>
        <v>2</v>
      </c>
      <c r="E2002" s="7">
        <f>RANK(O2002,(N2002:P2002,Q2002:AE2002))</f>
        <v>1</v>
      </c>
      <c r="F2002" s="7">
        <f>IF(P2002&gt;0,RANK(P2002,(N2002:P2002,Q2002:AE2002)),0)</f>
        <v>0</v>
      </c>
      <c r="G2002" s="1">
        <f t="shared" si="758"/>
        <v>6064</v>
      </c>
      <c r="H2002" s="2">
        <f t="shared" si="768"/>
        <v>0.45246978062975673</v>
      </c>
      <c r="I2002" s="2"/>
      <c r="J2002" s="2">
        <f t="shared" si="759"/>
        <v>0.26167736158782273</v>
      </c>
      <c r="K2002" s="2">
        <f t="shared" si="760"/>
        <v>0.71414714221757947</v>
      </c>
      <c r="L2002" s="2">
        <f t="shared" si="761"/>
        <v>0</v>
      </c>
      <c r="M2002" s="2">
        <f t="shared" si="762"/>
        <v>2.4175496194597801E-2</v>
      </c>
      <c r="N2002" s="1">
        <v>3507</v>
      </c>
      <c r="O2002" s="1">
        <v>9571</v>
      </c>
      <c r="Q2002" s="1">
        <v>44</v>
      </c>
      <c r="R2002" s="1">
        <v>236</v>
      </c>
      <c r="AA2002" s="1">
        <v>44</v>
      </c>
      <c r="AG2002" s="7">
        <f>IF(Q2002&gt;0,RANK(Q2002,(N2002:P2002,Q2002:AE2002)),0)</f>
        <v>4</v>
      </c>
      <c r="AH2002" s="7">
        <f>IF(R2002&gt;0,RANK(R2002,(N2002:P2002,Q2002:AE2002)),0)</f>
        <v>3</v>
      </c>
      <c r="AI2002" s="7">
        <f>IF(T2002&gt;0,RANK(T2002,(N2002:P2002,Q2002:AE2002)),0)</f>
        <v>0</v>
      </c>
      <c r="AJ2002" s="7">
        <f>IF(S2002&gt;0,RANK(S2002,(N2002:P2002,Q2002:AE2002)),0)</f>
        <v>0</v>
      </c>
      <c r="AK2002" s="2">
        <f t="shared" si="763"/>
        <v>3.2830920758095804E-3</v>
      </c>
      <c r="AL2002" s="2">
        <f t="shared" si="764"/>
        <v>1.7609312042978661E-2</v>
      </c>
      <c r="AM2002" s="2">
        <f t="shared" si="765"/>
        <v>0</v>
      </c>
      <c r="AN2002" s="2">
        <f t="shared" si="766"/>
        <v>0</v>
      </c>
      <c r="AP2002" t="s">
        <v>2411</v>
      </c>
      <c r="AQ2002" t="s">
        <v>1200</v>
      </c>
      <c r="AR2002">
        <v>17</v>
      </c>
      <c r="AT2002" s="104">
        <v>48</v>
      </c>
      <c r="AU2002" s="102">
        <v>221</v>
      </c>
      <c r="AV2002" s="108">
        <f t="shared" si="767"/>
        <v>48221</v>
      </c>
      <c r="AX2002" s="7" t="s">
        <v>538</v>
      </c>
    </row>
    <row r="2003" spans="1:50" hidden="1" outlineLevel="1">
      <c r="A2003" t="s">
        <v>2933</v>
      </c>
      <c r="B2003" t="s">
        <v>1200</v>
      </c>
      <c r="C2003" s="1">
        <f t="shared" si="757"/>
        <v>7505</v>
      </c>
      <c r="D2003" s="7">
        <f>RANK(N2003,(N2003:P2003,Q2003:AE2003))</f>
        <v>2</v>
      </c>
      <c r="E2003" s="7">
        <f>RANK(O2003,(N2003:P2003,Q2003:AE2003))</f>
        <v>1</v>
      </c>
      <c r="F2003" s="7">
        <f>IF(P2003&gt;0,RANK(P2003,(N2003:P2003,Q2003:AE2003)),0)</f>
        <v>0</v>
      </c>
      <c r="G2003" s="1">
        <f t="shared" si="758"/>
        <v>2038</v>
      </c>
      <c r="H2003" s="2">
        <f t="shared" si="768"/>
        <v>0.27155229846768819</v>
      </c>
      <c r="I2003" s="2"/>
      <c r="J2003" s="2">
        <f t="shared" si="759"/>
        <v>0.35682878081279146</v>
      </c>
      <c r="K2003" s="2">
        <f t="shared" si="760"/>
        <v>0.6283810792804797</v>
      </c>
      <c r="L2003" s="2">
        <f t="shared" si="761"/>
        <v>0</v>
      </c>
      <c r="M2003" s="2">
        <f t="shared" si="762"/>
        <v>1.4790139906728839E-2</v>
      </c>
      <c r="N2003" s="1">
        <v>2678</v>
      </c>
      <c r="O2003" s="1">
        <v>4716</v>
      </c>
      <c r="Q2003" s="1">
        <v>14</v>
      </c>
      <c r="R2003" s="1">
        <v>85</v>
      </c>
      <c r="AA2003" s="1">
        <v>12</v>
      </c>
      <c r="AG2003" s="7">
        <f>IF(Q2003&gt;0,RANK(Q2003,(N2003:P2003,Q2003:AE2003)),0)</f>
        <v>4</v>
      </c>
      <c r="AH2003" s="7">
        <f>IF(R2003&gt;0,RANK(R2003,(N2003:P2003,Q2003:AE2003)),0)</f>
        <v>3</v>
      </c>
      <c r="AI2003" s="7">
        <f>IF(T2003&gt;0,RANK(T2003,(N2003:P2003,Q2003:AE2003)),0)</f>
        <v>0</v>
      </c>
      <c r="AJ2003" s="7">
        <f>IF(S2003&gt;0,RANK(S2003,(N2003:P2003,Q2003:AE2003)),0)</f>
        <v>0</v>
      </c>
      <c r="AK2003" s="2">
        <f t="shared" si="763"/>
        <v>1.8654230512991339E-3</v>
      </c>
      <c r="AL2003" s="2">
        <f t="shared" si="764"/>
        <v>1.1325782811459028E-2</v>
      </c>
      <c r="AM2003" s="2">
        <f t="shared" si="765"/>
        <v>0</v>
      </c>
      <c r="AN2003" s="2">
        <f t="shared" si="766"/>
        <v>0</v>
      </c>
      <c r="AP2003" t="s">
        <v>2933</v>
      </c>
      <c r="AQ2003" t="s">
        <v>1200</v>
      </c>
      <c r="AR2003">
        <v>1</v>
      </c>
      <c r="AT2003" s="104">
        <v>48</v>
      </c>
      <c r="AU2003" s="102">
        <v>223</v>
      </c>
      <c r="AV2003" s="108">
        <f t="shared" si="767"/>
        <v>48223</v>
      </c>
      <c r="AX2003" s="7" t="s">
        <v>538</v>
      </c>
    </row>
    <row r="2004" spans="1:50" hidden="1" outlineLevel="1">
      <c r="A2004" t="s">
        <v>590</v>
      </c>
      <c r="B2004" t="s">
        <v>1200</v>
      </c>
      <c r="C2004" s="1">
        <f t="shared" si="757"/>
        <v>5864</v>
      </c>
      <c r="D2004" s="7">
        <f>RANK(N2004,(N2004:P2004,Q2004:AE2004))</f>
        <v>2</v>
      </c>
      <c r="E2004" s="7">
        <f>RANK(O2004,(N2004:P2004,Q2004:AE2004))</f>
        <v>1</v>
      </c>
      <c r="F2004" s="7">
        <f>IF(P2004&gt;0,RANK(P2004,(N2004:P2004,Q2004:AE2004)),0)</f>
        <v>0</v>
      </c>
      <c r="G2004" s="1">
        <f t="shared" si="758"/>
        <v>1464</v>
      </c>
      <c r="H2004" s="2">
        <f t="shared" si="768"/>
        <v>0.24965893587994542</v>
      </c>
      <c r="I2004" s="2"/>
      <c r="J2004" s="2">
        <f t="shared" si="759"/>
        <v>0.36886084583901774</v>
      </c>
      <c r="K2004" s="2">
        <f t="shared" si="760"/>
        <v>0.61851978171896316</v>
      </c>
      <c r="L2004" s="2">
        <f t="shared" si="761"/>
        <v>0</v>
      </c>
      <c r="M2004" s="2">
        <f t="shared" si="762"/>
        <v>1.2619372442019161E-2</v>
      </c>
      <c r="N2004" s="1">
        <v>2163</v>
      </c>
      <c r="O2004" s="1">
        <v>3627</v>
      </c>
      <c r="Q2004" s="1">
        <v>11</v>
      </c>
      <c r="R2004" s="1">
        <v>59</v>
      </c>
      <c r="AA2004" s="1">
        <v>4</v>
      </c>
      <c r="AG2004" s="7">
        <f>IF(Q2004&gt;0,RANK(Q2004,(N2004:P2004,Q2004:AE2004)),0)</f>
        <v>4</v>
      </c>
      <c r="AH2004" s="7">
        <f>IF(R2004&gt;0,RANK(R2004,(N2004:P2004,Q2004:AE2004)),0)</f>
        <v>3</v>
      </c>
      <c r="AI2004" s="7">
        <f>IF(T2004&gt;0,RANK(T2004,(N2004:P2004,Q2004:AE2004)),0)</f>
        <v>0</v>
      </c>
      <c r="AJ2004" s="7">
        <f>IF(S2004&gt;0,RANK(S2004,(N2004:P2004,Q2004:AE2004)),0)</f>
        <v>0</v>
      </c>
      <c r="AK2004" s="2">
        <f t="shared" si="763"/>
        <v>1.8758526603001365E-3</v>
      </c>
      <c r="AL2004" s="2">
        <f t="shared" si="764"/>
        <v>1.0061391541609822E-2</v>
      </c>
      <c r="AM2004" s="2">
        <f t="shared" si="765"/>
        <v>0</v>
      </c>
      <c r="AN2004" s="2">
        <f t="shared" si="766"/>
        <v>0</v>
      </c>
      <c r="AP2004" t="s">
        <v>590</v>
      </c>
      <c r="AQ2004" t="s">
        <v>1200</v>
      </c>
      <c r="AR2004">
        <v>2</v>
      </c>
      <c r="AT2004" s="104">
        <v>48</v>
      </c>
      <c r="AU2004" s="102">
        <v>225</v>
      </c>
      <c r="AV2004" s="108">
        <f t="shared" si="767"/>
        <v>48225</v>
      </c>
      <c r="AX2004" s="7" t="s">
        <v>538</v>
      </c>
    </row>
    <row r="2005" spans="1:50" hidden="1" outlineLevel="1">
      <c r="A2005" t="s">
        <v>1612</v>
      </c>
      <c r="B2005" t="s">
        <v>1200</v>
      </c>
      <c r="C2005" s="1">
        <f t="shared" si="757"/>
        <v>6855</v>
      </c>
      <c r="D2005" s="7">
        <f>RANK(N2005,(N2005:P2005,Q2005:AE2005))</f>
        <v>2</v>
      </c>
      <c r="E2005" s="7">
        <f>RANK(O2005,(N2005:P2005,Q2005:AE2005))</f>
        <v>1</v>
      </c>
      <c r="F2005" s="7">
        <f>IF(P2005&gt;0,RANK(P2005,(N2005:P2005,Q2005:AE2005)),0)</f>
        <v>0</v>
      </c>
      <c r="G2005" s="1">
        <f t="shared" si="758"/>
        <v>1938</v>
      </c>
      <c r="H2005" s="2">
        <f t="shared" si="768"/>
        <v>0.28271334792122538</v>
      </c>
      <c r="I2005" s="2"/>
      <c r="J2005" s="2">
        <f t="shared" si="759"/>
        <v>0.34806710430342813</v>
      </c>
      <c r="K2005" s="2">
        <f t="shared" si="760"/>
        <v>0.63078045222465351</v>
      </c>
      <c r="L2005" s="2">
        <f t="shared" si="761"/>
        <v>0</v>
      </c>
      <c r="M2005" s="2">
        <f t="shared" si="762"/>
        <v>2.1152443471918358E-2</v>
      </c>
      <c r="N2005" s="1">
        <v>2386</v>
      </c>
      <c r="O2005" s="1">
        <v>4324</v>
      </c>
      <c r="Q2005" s="1">
        <v>14</v>
      </c>
      <c r="R2005" s="1">
        <v>130</v>
      </c>
      <c r="AA2005" s="1">
        <v>1</v>
      </c>
      <c r="AG2005" s="7">
        <f>IF(Q2005&gt;0,RANK(Q2005,(N2005:P2005,Q2005:AE2005)),0)</f>
        <v>4</v>
      </c>
      <c r="AH2005" s="7">
        <f>IF(R2005&gt;0,RANK(R2005,(N2005:P2005,Q2005:AE2005)),0)</f>
        <v>3</v>
      </c>
      <c r="AI2005" s="7">
        <f>IF(T2005&gt;0,RANK(T2005,(N2005:P2005,Q2005:AE2005)),0)</f>
        <v>0</v>
      </c>
      <c r="AJ2005" s="7">
        <f>IF(S2005&gt;0,RANK(S2005,(N2005:P2005,Q2005:AE2005)),0)</f>
        <v>0</v>
      </c>
      <c r="AK2005" s="2">
        <f t="shared" si="763"/>
        <v>2.0423048869438365E-3</v>
      </c>
      <c r="AL2005" s="2">
        <f t="shared" si="764"/>
        <v>1.8964259664478483E-2</v>
      </c>
      <c r="AM2005" s="2">
        <f t="shared" si="765"/>
        <v>0</v>
      </c>
      <c r="AN2005" s="2">
        <f t="shared" si="766"/>
        <v>0</v>
      </c>
      <c r="AP2005" t="s">
        <v>1612</v>
      </c>
      <c r="AQ2005" t="s">
        <v>1200</v>
      </c>
      <c r="AR2005">
        <v>17</v>
      </c>
      <c r="AT2005" s="104">
        <v>48</v>
      </c>
      <c r="AU2005" s="102">
        <v>227</v>
      </c>
      <c r="AV2005" s="108">
        <f t="shared" si="767"/>
        <v>48227</v>
      </c>
      <c r="AX2005" s="7" t="s">
        <v>538</v>
      </c>
    </row>
    <row r="2006" spans="1:50" hidden="1" outlineLevel="1">
      <c r="A2006" t="s">
        <v>2466</v>
      </c>
      <c r="B2006" t="s">
        <v>1200</v>
      </c>
      <c r="C2006" s="1">
        <f t="shared" si="757"/>
        <v>727</v>
      </c>
      <c r="D2006" s="7">
        <f>RANK(N2006,(N2006:P2006,Q2006:AE2006))</f>
        <v>1</v>
      </c>
      <c r="E2006" s="7">
        <f>RANK(O2006,(N2006:P2006,Q2006:AE2006))</f>
        <v>2</v>
      </c>
      <c r="F2006" s="7">
        <f>IF(P2006&gt;0,RANK(P2006,(N2006:P2006,Q2006:AE2006)),0)</f>
        <v>0</v>
      </c>
      <c r="G2006" s="1">
        <f t="shared" si="758"/>
        <v>93</v>
      </c>
      <c r="H2006" s="2">
        <f t="shared" si="768"/>
        <v>0.12792297111416781</v>
      </c>
      <c r="I2006" s="2"/>
      <c r="J2006" s="2">
        <f t="shared" si="759"/>
        <v>0.55433287482806048</v>
      </c>
      <c r="K2006" s="2">
        <f t="shared" si="760"/>
        <v>0.4264099037138927</v>
      </c>
      <c r="L2006" s="2">
        <f t="shared" si="761"/>
        <v>0</v>
      </c>
      <c r="M2006" s="2">
        <f t="shared" si="762"/>
        <v>1.9257221458046814E-2</v>
      </c>
      <c r="N2006" s="1">
        <v>403</v>
      </c>
      <c r="O2006" s="1">
        <v>310</v>
      </c>
      <c r="Q2006" s="1">
        <v>5</v>
      </c>
      <c r="R2006" s="1">
        <v>9</v>
      </c>
      <c r="AA2006" s="1">
        <v>0</v>
      </c>
      <c r="AG2006" s="7">
        <f>IF(Q2006&gt;0,RANK(Q2006,(N2006:P2006,Q2006:AE2006)),0)</f>
        <v>4</v>
      </c>
      <c r="AH2006" s="7">
        <f>IF(R2006&gt;0,RANK(R2006,(N2006:P2006,Q2006:AE2006)),0)</f>
        <v>3</v>
      </c>
      <c r="AI2006" s="7">
        <f>IF(T2006&gt;0,RANK(T2006,(N2006:P2006,Q2006:AE2006)),0)</f>
        <v>0</v>
      </c>
      <c r="AJ2006" s="7">
        <f>IF(S2006&gt;0,RANK(S2006,(N2006:P2006,Q2006:AE2006)),0)</f>
        <v>0</v>
      </c>
      <c r="AK2006" s="2">
        <f t="shared" si="763"/>
        <v>6.8775790921595595E-3</v>
      </c>
      <c r="AL2006" s="2">
        <f t="shared" si="764"/>
        <v>1.2379642365887207E-2</v>
      </c>
      <c r="AM2006" s="2">
        <f t="shared" si="765"/>
        <v>0</v>
      </c>
      <c r="AN2006" s="2">
        <f t="shared" si="766"/>
        <v>0</v>
      </c>
      <c r="AP2006" t="s">
        <v>2466</v>
      </c>
      <c r="AQ2006" t="s">
        <v>1200</v>
      </c>
      <c r="AR2006">
        <v>23</v>
      </c>
      <c r="AT2006" s="104">
        <v>48</v>
      </c>
      <c r="AU2006" s="102">
        <v>229</v>
      </c>
      <c r="AV2006" s="108">
        <f t="shared" si="767"/>
        <v>48229</v>
      </c>
      <c r="AX2006" s="7" t="s">
        <v>538</v>
      </c>
    </row>
    <row r="2007" spans="1:50" hidden="1" outlineLevel="1">
      <c r="A2007" t="s">
        <v>923</v>
      </c>
      <c r="B2007" t="s">
        <v>1200</v>
      </c>
      <c r="C2007" s="1">
        <f t="shared" si="757"/>
        <v>17053</v>
      </c>
      <c r="D2007" s="7">
        <f>RANK(N2007,(N2007:P2007,Q2007:AE2007))</f>
        <v>2</v>
      </c>
      <c r="E2007" s="7">
        <f>RANK(O2007,(N2007:P2007,Q2007:AE2007))</f>
        <v>1</v>
      </c>
      <c r="F2007" s="7">
        <f>IF(P2007&gt;0,RANK(P2007,(N2007:P2007,Q2007:AE2007)),0)</f>
        <v>0</v>
      </c>
      <c r="G2007" s="1">
        <f t="shared" si="758"/>
        <v>6373</v>
      </c>
      <c r="H2007" s="2">
        <f t="shared" si="768"/>
        <v>0.37371723450419281</v>
      </c>
      <c r="I2007" s="2"/>
      <c r="J2007" s="2">
        <f t="shared" si="759"/>
        <v>0.30340702515686391</v>
      </c>
      <c r="K2007" s="2">
        <f t="shared" si="760"/>
        <v>0.67712425966105672</v>
      </c>
      <c r="L2007" s="2">
        <f t="shared" si="761"/>
        <v>0</v>
      </c>
      <c r="M2007" s="2">
        <f t="shared" si="762"/>
        <v>1.9468715182079377E-2</v>
      </c>
      <c r="N2007" s="1">
        <v>5174</v>
      </c>
      <c r="O2007" s="1">
        <v>11547</v>
      </c>
      <c r="Q2007" s="1">
        <v>54</v>
      </c>
      <c r="R2007" s="1">
        <v>265</v>
      </c>
      <c r="AA2007" s="1">
        <v>13</v>
      </c>
      <c r="AG2007" s="7">
        <f>IF(Q2007&gt;0,RANK(Q2007,(N2007:P2007,Q2007:AE2007)),0)</f>
        <v>4</v>
      </c>
      <c r="AH2007" s="7">
        <f>IF(R2007&gt;0,RANK(R2007,(N2007:P2007,Q2007:AE2007)),0)</f>
        <v>3</v>
      </c>
      <c r="AI2007" s="7">
        <f>IF(T2007&gt;0,RANK(T2007,(N2007:P2007,Q2007:AE2007)),0)</f>
        <v>0</v>
      </c>
      <c r="AJ2007" s="7">
        <f>IF(S2007&gt;0,RANK(S2007,(N2007:P2007,Q2007:AE2007)),0)</f>
        <v>0</v>
      </c>
      <c r="AK2007" s="2">
        <f t="shared" si="763"/>
        <v>3.1665982525068905E-3</v>
      </c>
      <c r="AL2007" s="2">
        <f t="shared" si="764"/>
        <v>1.5539787720635665E-2</v>
      </c>
      <c r="AM2007" s="2">
        <f t="shared" si="765"/>
        <v>0</v>
      </c>
      <c r="AN2007" s="2">
        <f t="shared" si="766"/>
        <v>0</v>
      </c>
      <c r="AP2007" t="s">
        <v>923</v>
      </c>
      <c r="AQ2007" t="s">
        <v>1200</v>
      </c>
      <c r="AT2007" s="104">
        <v>48</v>
      </c>
      <c r="AU2007" s="102">
        <v>231</v>
      </c>
      <c r="AV2007" s="108">
        <f t="shared" si="767"/>
        <v>48231</v>
      </c>
      <c r="AX2007" s="7" t="s">
        <v>538</v>
      </c>
    </row>
    <row r="2008" spans="1:50" hidden="1" outlineLevel="1">
      <c r="A2008" t="s">
        <v>581</v>
      </c>
      <c r="B2008" t="s">
        <v>1200</v>
      </c>
      <c r="C2008" s="1">
        <f t="shared" si="757"/>
        <v>5894</v>
      </c>
      <c r="D2008" s="7">
        <f>RANK(N2008,(N2008:P2008,Q2008:AE2008))</f>
        <v>2</v>
      </c>
      <c r="E2008" s="7">
        <f>RANK(O2008,(N2008:P2008,Q2008:AE2008))</f>
        <v>1</v>
      </c>
      <c r="F2008" s="7">
        <f>IF(P2008&gt;0,RANK(P2008,(N2008:P2008,Q2008:AE2008)),0)</f>
        <v>0</v>
      </c>
      <c r="G2008" s="1">
        <f t="shared" si="758"/>
        <v>3099</v>
      </c>
      <c r="H2008" s="2">
        <f t="shared" si="768"/>
        <v>0.52578893790295211</v>
      </c>
      <c r="I2008" s="2"/>
      <c r="J2008" s="2">
        <f t="shared" si="759"/>
        <v>0.22242958941296234</v>
      </c>
      <c r="K2008" s="2">
        <f t="shared" si="760"/>
        <v>0.74821852731591454</v>
      </c>
      <c r="L2008" s="2">
        <f t="shared" si="761"/>
        <v>0</v>
      </c>
      <c r="M2008" s="2">
        <f t="shared" si="762"/>
        <v>2.9351883271123147E-2</v>
      </c>
      <c r="N2008" s="1">
        <v>1311</v>
      </c>
      <c r="O2008" s="1">
        <v>4410</v>
      </c>
      <c r="Q2008" s="1">
        <v>17</v>
      </c>
      <c r="R2008" s="1">
        <v>138</v>
      </c>
      <c r="AA2008" s="1">
        <v>18</v>
      </c>
      <c r="AG2008" s="7">
        <f>IF(Q2008&gt;0,RANK(Q2008,(N2008:P2008,Q2008:AE2008)),0)</f>
        <v>5</v>
      </c>
      <c r="AH2008" s="7">
        <f>IF(R2008&gt;0,RANK(R2008,(N2008:P2008,Q2008:AE2008)),0)</f>
        <v>3</v>
      </c>
      <c r="AI2008" s="7">
        <f>IF(T2008&gt;0,RANK(T2008,(N2008:P2008,Q2008:AE2008)),0)</f>
        <v>0</v>
      </c>
      <c r="AJ2008" s="7">
        <f>IF(S2008&gt;0,RANK(S2008,(N2008:P2008,Q2008:AE2008)),0)</f>
        <v>0</v>
      </c>
      <c r="AK2008" s="2">
        <f t="shared" si="763"/>
        <v>2.8842891075670173E-3</v>
      </c>
      <c r="AL2008" s="2">
        <f t="shared" si="764"/>
        <v>2.341364099083814E-2</v>
      </c>
      <c r="AM2008" s="2">
        <f t="shared" si="765"/>
        <v>0</v>
      </c>
      <c r="AN2008" s="2">
        <f t="shared" si="766"/>
        <v>0</v>
      </c>
      <c r="AP2008" t="s">
        <v>581</v>
      </c>
      <c r="AQ2008" t="s">
        <v>1200</v>
      </c>
      <c r="AR2008">
        <v>13</v>
      </c>
      <c r="AT2008" s="104">
        <v>48</v>
      </c>
      <c r="AU2008" s="102">
        <v>233</v>
      </c>
      <c r="AV2008" s="108">
        <f t="shared" si="767"/>
        <v>48233</v>
      </c>
      <c r="AX2008" s="7" t="s">
        <v>538</v>
      </c>
    </row>
    <row r="2009" spans="1:50" hidden="1" outlineLevel="1">
      <c r="A2009" t="s">
        <v>1332</v>
      </c>
      <c r="B2009" t="s">
        <v>1200</v>
      </c>
      <c r="C2009" s="1">
        <f t="shared" si="757"/>
        <v>633</v>
      </c>
      <c r="D2009" s="7">
        <f>RANK(N2009,(N2009:P2009,Q2009:AE2009))</f>
        <v>2</v>
      </c>
      <c r="E2009" s="7">
        <f>RANK(O2009,(N2009:P2009,Q2009:AE2009))</f>
        <v>1</v>
      </c>
      <c r="F2009" s="7">
        <f>IF(P2009&gt;0,RANK(P2009,(N2009:P2009,Q2009:AE2009)),0)</f>
        <v>0</v>
      </c>
      <c r="G2009" s="1">
        <f t="shared" si="758"/>
        <v>326</v>
      </c>
      <c r="H2009" s="2">
        <f t="shared" si="768"/>
        <v>0.51500789889415477</v>
      </c>
      <c r="I2009" s="2"/>
      <c r="J2009" s="2">
        <f t="shared" si="759"/>
        <v>0.22432859399684044</v>
      </c>
      <c r="K2009" s="2">
        <f t="shared" si="760"/>
        <v>0.73933649289099523</v>
      </c>
      <c r="L2009" s="2">
        <f t="shared" si="761"/>
        <v>0</v>
      </c>
      <c r="M2009" s="2">
        <f t="shared" si="762"/>
        <v>3.6334913112164302E-2</v>
      </c>
      <c r="N2009" s="1">
        <v>142</v>
      </c>
      <c r="O2009" s="1">
        <v>468</v>
      </c>
      <c r="Q2009" s="1">
        <v>1</v>
      </c>
      <c r="R2009" s="1">
        <v>22</v>
      </c>
      <c r="AA2009" s="1">
        <v>0</v>
      </c>
      <c r="AG2009" s="7">
        <f>IF(Q2009&gt;0,RANK(Q2009,(N2009:P2009,Q2009:AE2009)),0)</f>
        <v>4</v>
      </c>
      <c r="AH2009" s="7">
        <f>IF(R2009&gt;0,RANK(R2009,(N2009:P2009,Q2009:AE2009)),0)</f>
        <v>3</v>
      </c>
      <c r="AI2009" s="7">
        <f>IF(T2009&gt;0,RANK(T2009,(N2009:P2009,Q2009:AE2009)),0)</f>
        <v>0</v>
      </c>
      <c r="AJ2009" s="7">
        <f>IF(S2009&gt;0,RANK(S2009,(N2009:P2009,Q2009:AE2009)),0)</f>
        <v>0</v>
      </c>
      <c r="AK2009" s="2">
        <f t="shared" si="763"/>
        <v>1.5797788309636651E-3</v>
      </c>
      <c r="AL2009" s="2">
        <f t="shared" si="764"/>
        <v>3.4755134281200632E-2</v>
      </c>
      <c r="AM2009" s="2">
        <f t="shared" si="765"/>
        <v>0</v>
      </c>
      <c r="AN2009" s="2">
        <f t="shared" si="766"/>
        <v>0</v>
      </c>
      <c r="AP2009" t="s">
        <v>1332</v>
      </c>
      <c r="AQ2009" t="s">
        <v>1200</v>
      </c>
      <c r="AR2009">
        <v>21</v>
      </c>
      <c r="AT2009" s="104">
        <v>48</v>
      </c>
      <c r="AU2009" s="102">
        <v>235</v>
      </c>
      <c r="AV2009" s="108">
        <f t="shared" si="767"/>
        <v>48235</v>
      </c>
      <c r="AX2009" s="7" t="s">
        <v>538</v>
      </c>
    </row>
    <row r="2010" spans="1:50" hidden="1" outlineLevel="1">
      <c r="A2010" t="s">
        <v>1333</v>
      </c>
      <c r="B2010" t="s">
        <v>1200</v>
      </c>
      <c r="C2010" s="1">
        <f t="shared" si="757"/>
        <v>2202</v>
      </c>
      <c r="D2010" s="7">
        <f>RANK(N2010,(N2010:P2010,Q2010:AE2010))</f>
        <v>2</v>
      </c>
      <c r="E2010" s="7">
        <f>RANK(O2010,(N2010:P2010,Q2010:AE2010))</f>
        <v>1</v>
      </c>
      <c r="F2010" s="7">
        <f>IF(P2010&gt;0,RANK(P2010,(N2010:P2010,Q2010:AE2010)),0)</f>
        <v>0</v>
      </c>
      <c r="G2010" s="1">
        <f t="shared" si="758"/>
        <v>941</v>
      </c>
      <c r="H2010" s="2">
        <f t="shared" si="768"/>
        <v>0.42733878292461397</v>
      </c>
      <c r="I2010" s="2"/>
      <c r="J2010" s="2">
        <f t="shared" si="759"/>
        <v>0.27702089009990916</v>
      </c>
      <c r="K2010" s="2">
        <f t="shared" si="760"/>
        <v>0.70435967302452318</v>
      </c>
      <c r="L2010" s="2">
        <f t="shared" si="761"/>
        <v>0</v>
      </c>
      <c r="M2010" s="2">
        <f t="shared" si="762"/>
        <v>1.8619436875567663E-2</v>
      </c>
      <c r="N2010" s="1">
        <v>610</v>
      </c>
      <c r="O2010" s="1">
        <v>1551</v>
      </c>
      <c r="Q2010" s="1">
        <v>2</v>
      </c>
      <c r="R2010" s="1">
        <v>38</v>
      </c>
      <c r="AA2010" s="1">
        <v>1</v>
      </c>
      <c r="AG2010" s="7">
        <f>IF(Q2010&gt;0,RANK(Q2010,(N2010:P2010,Q2010:AE2010)),0)</f>
        <v>4</v>
      </c>
      <c r="AH2010" s="7">
        <f>IF(R2010&gt;0,RANK(R2010,(N2010:P2010,Q2010:AE2010)),0)</f>
        <v>3</v>
      </c>
      <c r="AI2010" s="7">
        <f>IF(T2010&gt;0,RANK(T2010,(N2010:P2010,Q2010:AE2010)),0)</f>
        <v>0</v>
      </c>
      <c r="AJ2010" s="7">
        <f>IF(S2010&gt;0,RANK(S2010,(N2010:P2010,Q2010:AE2010)),0)</f>
        <v>0</v>
      </c>
      <c r="AK2010" s="2">
        <f t="shared" si="763"/>
        <v>9.0826521344232513E-4</v>
      </c>
      <c r="AL2010" s="2">
        <f t="shared" si="764"/>
        <v>1.725703905540418E-2</v>
      </c>
      <c r="AM2010" s="2">
        <f t="shared" si="765"/>
        <v>0</v>
      </c>
      <c r="AN2010" s="2">
        <f t="shared" si="766"/>
        <v>0</v>
      </c>
      <c r="AP2010" t="s">
        <v>1333</v>
      </c>
      <c r="AQ2010" t="s">
        <v>1200</v>
      </c>
      <c r="AR2010">
        <v>17</v>
      </c>
      <c r="AT2010" s="104">
        <v>48</v>
      </c>
      <c r="AU2010" s="102">
        <v>237</v>
      </c>
      <c r="AV2010" s="108">
        <f t="shared" si="767"/>
        <v>48237</v>
      </c>
      <c r="AX2010" s="7" t="s">
        <v>538</v>
      </c>
    </row>
    <row r="2011" spans="1:50" hidden="1" outlineLevel="1">
      <c r="A2011" t="s">
        <v>868</v>
      </c>
      <c r="B2011" t="s">
        <v>1200</v>
      </c>
      <c r="C2011" s="1">
        <f t="shared" si="757"/>
        <v>3429</v>
      </c>
      <c r="D2011" s="7">
        <f>RANK(N2011,(N2011:P2011,Q2011:AE2011))</f>
        <v>2</v>
      </c>
      <c r="E2011" s="7">
        <f>RANK(O2011,(N2011:P2011,Q2011:AE2011))</f>
        <v>1</v>
      </c>
      <c r="F2011" s="7">
        <f>IF(P2011&gt;0,RANK(P2011,(N2011:P2011,Q2011:AE2011)),0)</f>
        <v>0</v>
      </c>
      <c r="G2011" s="1">
        <f t="shared" si="758"/>
        <v>1231</v>
      </c>
      <c r="H2011" s="2">
        <f t="shared" si="768"/>
        <v>0.35899679206765822</v>
      </c>
      <c r="I2011" s="2"/>
      <c r="J2011" s="2">
        <f t="shared" si="759"/>
        <v>0.31233595800524933</v>
      </c>
      <c r="K2011" s="2">
        <f t="shared" si="760"/>
        <v>0.6713327500729076</v>
      </c>
      <c r="L2011" s="2">
        <f t="shared" si="761"/>
        <v>0</v>
      </c>
      <c r="M2011" s="2">
        <f t="shared" si="762"/>
        <v>1.6331291921843016E-2</v>
      </c>
      <c r="N2011" s="1">
        <v>1071</v>
      </c>
      <c r="O2011" s="1">
        <v>2302</v>
      </c>
      <c r="Q2011" s="1">
        <v>7</v>
      </c>
      <c r="R2011" s="1">
        <v>49</v>
      </c>
      <c r="AA2011" s="1">
        <v>0</v>
      </c>
      <c r="AG2011" s="7">
        <f>IF(Q2011&gt;0,RANK(Q2011,(N2011:P2011,Q2011:AE2011)),0)</f>
        <v>4</v>
      </c>
      <c r="AH2011" s="7">
        <f>IF(R2011&gt;0,RANK(R2011,(N2011:P2011,Q2011:AE2011)),0)</f>
        <v>3</v>
      </c>
      <c r="AI2011" s="7">
        <f>IF(T2011&gt;0,RANK(T2011,(N2011:P2011,Q2011:AE2011)),0)</f>
        <v>0</v>
      </c>
      <c r="AJ2011" s="7">
        <f>IF(S2011&gt;0,RANK(S2011,(N2011:P2011,Q2011:AE2011)),0)</f>
        <v>0</v>
      </c>
      <c r="AK2011" s="2">
        <f t="shared" si="763"/>
        <v>2.0414114902303879E-3</v>
      </c>
      <c r="AL2011" s="2">
        <f t="shared" si="764"/>
        <v>1.4289880431612716E-2</v>
      </c>
      <c r="AM2011" s="2">
        <f t="shared" si="765"/>
        <v>0</v>
      </c>
      <c r="AN2011" s="2">
        <f t="shared" si="766"/>
        <v>0</v>
      </c>
      <c r="AP2011" t="s">
        <v>868</v>
      </c>
      <c r="AQ2011" t="s">
        <v>1200</v>
      </c>
      <c r="AR2011">
        <v>14</v>
      </c>
      <c r="AT2011" s="104">
        <v>48</v>
      </c>
      <c r="AU2011" s="102">
        <v>239</v>
      </c>
      <c r="AV2011" s="108">
        <f t="shared" si="767"/>
        <v>48239</v>
      </c>
      <c r="AX2011" s="7" t="s">
        <v>538</v>
      </c>
    </row>
    <row r="2012" spans="1:50" hidden="1" outlineLevel="1">
      <c r="A2012" t="s">
        <v>758</v>
      </c>
      <c r="B2012" t="s">
        <v>1200</v>
      </c>
      <c r="C2012" s="1">
        <f t="shared" si="757"/>
        <v>7356</v>
      </c>
      <c r="D2012" s="7">
        <f>RANK(N2012,(N2012:P2012,Q2012:AE2012))</f>
        <v>2</v>
      </c>
      <c r="E2012" s="7">
        <f>RANK(O2012,(N2012:P2012,Q2012:AE2012))</f>
        <v>1</v>
      </c>
      <c r="F2012" s="7">
        <f>IF(P2012&gt;0,RANK(P2012,(N2012:P2012,Q2012:AE2012)),0)</f>
        <v>0</v>
      </c>
      <c r="G2012" s="1">
        <f t="shared" si="758"/>
        <v>1116</v>
      </c>
      <c r="H2012" s="2">
        <f t="shared" si="768"/>
        <v>0.15171288743882544</v>
      </c>
      <c r="I2012" s="2"/>
      <c r="J2012" s="2">
        <f t="shared" si="759"/>
        <v>0.41625883632408917</v>
      </c>
      <c r="K2012" s="2">
        <f t="shared" si="760"/>
        <v>0.5679717237629146</v>
      </c>
      <c r="L2012" s="2">
        <f t="shared" si="761"/>
        <v>0</v>
      </c>
      <c r="M2012" s="2">
        <f t="shared" si="762"/>
        <v>1.5769439912996286E-2</v>
      </c>
      <c r="N2012" s="1">
        <v>3062</v>
      </c>
      <c r="O2012" s="1">
        <v>4178</v>
      </c>
      <c r="Q2012" s="1">
        <v>15</v>
      </c>
      <c r="R2012" s="1">
        <v>91</v>
      </c>
      <c r="AA2012" s="1">
        <v>10</v>
      </c>
      <c r="AG2012" s="7">
        <f>IF(Q2012&gt;0,RANK(Q2012,(N2012:P2012,Q2012:AE2012)),0)</f>
        <v>4</v>
      </c>
      <c r="AH2012" s="7">
        <f>IF(R2012&gt;0,RANK(R2012,(N2012:P2012,Q2012:AE2012)),0)</f>
        <v>3</v>
      </c>
      <c r="AI2012" s="7">
        <f>IF(T2012&gt;0,RANK(T2012,(N2012:P2012,Q2012:AE2012)),0)</f>
        <v>0</v>
      </c>
      <c r="AJ2012" s="7">
        <f>IF(S2012&gt;0,RANK(S2012,(N2012:P2012,Q2012:AE2012)),0)</f>
        <v>0</v>
      </c>
      <c r="AK2012" s="2">
        <f t="shared" si="763"/>
        <v>2.0391517128874386E-3</v>
      </c>
      <c r="AL2012" s="2">
        <f t="shared" si="764"/>
        <v>1.2370853724850462E-2</v>
      </c>
      <c r="AM2012" s="2">
        <f t="shared" si="765"/>
        <v>0</v>
      </c>
      <c r="AN2012" s="2">
        <f t="shared" si="766"/>
        <v>0</v>
      </c>
      <c r="AP2012" t="s">
        <v>758</v>
      </c>
      <c r="AQ2012" t="s">
        <v>1200</v>
      </c>
      <c r="AR2012">
        <v>2</v>
      </c>
      <c r="AT2012" s="104">
        <v>48</v>
      </c>
      <c r="AU2012" s="102">
        <v>241</v>
      </c>
      <c r="AV2012" s="108">
        <f t="shared" si="767"/>
        <v>48241</v>
      </c>
      <c r="AX2012" s="7" t="s">
        <v>538</v>
      </c>
    </row>
    <row r="2013" spans="1:50" hidden="1" outlineLevel="1">
      <c r="A2013" t="s">
        <v>586</v>
      </c>
      <c r="B2013" t="s">
        <v>1200</v>
      </c>
      <c r="C2013" s="1">
        <f t="shared" si="757"/>
        <v>980</v>
      </c>
      <c r="D2013" s="7">
        <f>RANK(N2013,(N2013:P2013,Q2013:AE2013))</f>
        <v>2</v>
      </c>
      <c r="E2013" s="7">
        <f>RANK(O2013,(N2013:P2013,Q2013:AE2013))</f>
        <v>1</v>
      </c>
      <c r="F2013" s="7">
        <f>IF(P2013&gt;0,RANK(P2013,(N2013:P2013,Q2013:AE2013)),0)</f>
        <v>0</v>
      </c>
      <c r="G2013" s="1">
        <f t="shared" si="758"/>
        <v>191</v>
      </c>
      <c r="H2013" s="2">
        <f t="shared" si="768"/>
        <v>0.19489795918367347</v>
      </c>
      <c r="I2013" s="2"/>
      <c r="J2013" s="2">
        <f t="shared" si="759"/>
        <v>0.38673469387755099</v>
      </c>
      <c r="K2013" s="2">
        <f t="shared" si="760"/>
        <v>0.58163265306122447</v>
      </c>
      <c r="L2013" s="2">
        <f t="shared" si="761"/>
        <v>0</v>
      </c>
      <c r="M2013" s="2">
        <f t="shared" si="762"/>
        <v>3.1632653061224536E-2</v>
      </c>
      <c r="N2013" s="1">
        <v>379</v>
      </c>
      <c r="O2013" s="1">
        <v>570</v>
      </c>
      <c r="Q2013" s="1">
        <v>9</v>
      </c>
      <c r="R2013" s="1">
        <v>18</v>
      </c>
      <c r="AA2013" s="1">
        <v>4</v>
      </c>
      <c r="AG2013" s="7">
        <f>IF(Q2013&gt;0,RANK(Q2013,(N2013:P2013,Q2013:AE2013)),0)</f>
        <v>4</v>
      </c>
      <c r="AH2013" s="7">
        <f>IF(R2013&gt;0,RANK(R2013,(N2013:P2013,Q2013:AE2013)),0)</f>
        <v>3</v>
      </c>
      <c r="AI2013" s="7">
        <f>IF(T2013&gt;0,RANK(T2013,(N2013:P2013,Q2013:AE2013)),0)</f>
        <v>0</v>
      </c>
      <c r="AJ2013" s="7">
        <f>IF(S2013&gt;0,RANK(S2013,(N2013:P2013,Q2013:AE2013)),0)</f>
        <v>0</v>
      </c>
      <c r="AK2013" s="2">
        <f t="shared" si="763"/>
        <v>9.1836734693877559E-3</v>
      </c>
      <c r="AL2013" s="2">
        <f t="shared" si="764"/>
        <v>1.8367346938775512E-2</v>
      </c>
      <c r="AM2013" s="2">
        <f t="shared" si="765"/>
        <v>0</v>
      </c>
      <c r="AN2013" s="2">
        <f t="shared" si="766"/>
        <v>0</v>
      </c>
      <c r="AP2013" t="s">
        <v>586</v>
      </c>
      <c r="AQ2013" t="s">
        <v>1200</v>
      </c>
      <c r="AR2013">
        <v>23</v>
      </c>
      <c r="AT2013" s="104">
        <v>48</v>
      </c>
      <c r="AU2013" s="102">
        <v>243</v>
      </c>
      <c r="AV2013" s="108">
        <f t="shared" si="767"/>
        <v>48243</v>
      </c>
      <c r="AX2013" s="7" t="s">
        <v>538</v>
      </c>
    </row>
    <row r="2014" spans="1:50" hidden="1" outlineLevel="1">
      <c r="A2014" t="s">
        <v>588</v>
      </c>
      <c r="B2014" t="s">
        <v>1200</v>
      </c>
      <c r="C2014" s="1">
        <f t="shared" si="757"/>
        <v>55456</v>
      </c>
      <c r="D2014" s="7">
        <f>RANK(N2014,(N2014:P2014,Q2014:AE2014))</f>
        <v>1</v>
      </c>
      <c r="E2014" s="7">
        <f>RANK(O2014,(N2014:P2014,Q2014:AE2014))</f>
        <v>2</v>
      </c>
      <c r="F2014" s="7">
        <f>IF(P2014&gt;0,RANK(P2014,(N2014:P2014,Q2014:AE2014)),0)</f>
        <v>0</v>
      </c>
      <c r="G2014" s="1">
        <f t="shared" si="758"/>
        <v>6760</v>
      </c>
      <c r="H2014" s="2">
        <f t="shared" si="768"/>
        <v>0.12189844200807848</v>
      </c>
      <c r="I2014" s="2"/>
      <c r="J2014" s="2">
        <f t="shared" si="759"/>
        <v>0.55451168493941139</v>
      </c>
      <c r="K2014" s="2">
        <f t="shared" si="760"/>
        <v>0.43261324293133296</v>
      </c>
      <c r="L2014" s="2">
        <f t="shared" si="761"/>
        <v>0</v>
      </c>
      <c r="M2014" s="2">
        <f t="shared" si="762"/>
        <v>1.2875072129255649E-2</v>
      </c>
      <c r="N2014" s="1">
        <v>30751</v>
      </c>
      <c r="O2014" s="1">
        <v>23991</v>
      </c>
      <c r="Q2014" s="1">
        <v>157</v>
      </c>
      <c r="R2014" s="1">
        <v>547</v>
      </c>
      <c r="AA2014" s="1">
        <v>10</v>
      </c>
      <c r="AG2014" s="7">
        <f>IF(Q2014&gt;0,RANK(Q2014,(N2014:P2014,Q2014:AE2014)),0)</f>
        <v>4</v>
      </c>
      <c r="AH2014" s="7">
        <f>IF(R2014&gt;0,RANK(R2014,(N2014:P2014,Q2014:AE2014)),0)</f>
        <v>3</v>
      </c>
      <c r="AI2014" s="7">
        <f>IF(T2014&gt;0,RANK(T2014,(N2014:P2014,Q2014:AE2014)),0)</f>
        <v>0</v>
      </c>
      <c r="AJ2014" s="7">
        <f>IF(S2014&gt;0,RANK(S2014,(N2014:P2014,Q2014:AE2014)),0)</f>
        <v>0</v>
      </c>
      <c r="AK2014" s="2">
        <f t="shared" si="763"/>
        <v>2.831073283323716E-3</v>
      </c>
      <c r="AL2014" s="2">
        <f t="shared" si="764"/>
        <v>9.8636757068667046E-3</v>
      </c>
      <c r="AM2014" s="2">
        <f t="shared" si="765"/>
        <v>0</v>
      </c>
      <c r="AN2014" s="2">
        <f t="shared" si="766"/>
        <v>0</v>
      </c>
      <c r="AP2014" t="s">
        <v>588</v>
      </c>
      <c r="AQ2014" t="s">
        <v>1200</v>
      </c>
      <c r="AR2014">
        <v>9</v>
      </c>
      <c r="AT2014" s="104">
        <v>48</v>
      </c>
      <c r="AU2014" s="102">
        <v>245</v>
      </c>
      <c r="AV2014" s="108">
        <f t="shared" si="767"/>
        <v>48245</v>
      </c>
      <c r="AX2014" s="7" t="s">
        <v>538</v>
      </c>
    </row>
    <row r="2015" spans="1:50" hidden="1" outlineLevel="1">
      <c r="A2015" t="s">
        <v>1810</v>
      </c>
      <c r="B2015" t="s">
        <v>1200</v>
      </c>
      <c r="C2015" s="1">
        <f t="shared" si="757"/>
        <v>1614</v>
      </c>
      <c r="D2015" s="7">
        <f>RANK(N2015,(N2015:P2015,Q2015:AE2015))</f>
        <v>1</v>
      </c>
      <c r="E2015" s="7">
        <f>RANK(O2015,(N2015:P2015,Q2015:AE2015))</f>
        <v>2</v>
      </c>
      <c r="F2015" s="7">
        <f>IF(P2015&gt;0,RANK(P2015,(N2015:P2015,Q2015:AE2015)),0)</f>
        <v>0</v>
      </c>
      <c r="G2015" s="1">
        <f t="shared" si="758"/>
        <v>994</v>
      </c>
      <c r="H2015" s="2">
        <f t="shared" si="768"/>
        <v>0.61586121437422547</v>
      </c>
      <c r="I2015" s="2"/>
      <c r="J2015" s="2">
        <f t="shared" si="759"/>
        <v>0.80607187112763323</v>
      </c>
      <c r="K2015" s="2">
        <f t="shared" si="760"/>
        <v>0.19021065675340768</v>
      </c>
      <c r="L2015" s="2">
        <f t="shared" si="761"/>
        <v>0</v>
      </c>
      <c r="M2015" s="2">
        <f t="shared" si="762"/>
        <v>3.717472118959092E-3</v>
      </c>
      <c r="N2015" s="1">
        <v>1301</v>
      </c>
      <c r="O2015" s="1">
        <v>307</v>
      </c>
      <c r="Q2015" s="1">
        <v>1</v>
      </c>
      <c r="R2015" s="1">
        <v>5</v>
      </c>
      <c r="AA2015" s="1">
        <v>0</v>
      </c>
      <c r="AG2015" s="7">
        <f>IF(Q2015&gt;0,RANK(Q2015,(N2015:P2015,Q2015:AE2015)),0)</f>
        <v>4</v>
      </c>
      <c r="AH2015" s="7">
        <f>IF(R2015&gt;0,RANK(R2015,(N2015:P2015,Q2015:AE2015)),0)</f>
        <v>3</v>
      </c>
      <c r="AI2015" s="7">
        <f>IF(T2015&gt;0,RANK(T2015,(N2015:P2015,Q2015:AE2015)),0)</f>
        <v>0</v>
      </c>
      <c r="AJ2015" s="7">
        <f>IF(S2015&gt;0,RANK(S2015,(N2015:P2015,Q2015:AE2015)),0)</f>
        <v>0</v>
      </c>
      <c r="AK2015" s="2">
        <f t="shared" si="763"/>
        <v>6.1957868649318464E-4</v>
      </c>
      <c r="AL2015" s="2">
        <f t="shared" si="764"/>
        <v>3.0978934324659233E-3</v>
      </c>
      <c r="AM2015" s="2">
        <f t="shared" si="765"/>
        <v>0</v>
      </c>
      <c r="AN2015" s="2">
        <f t="shared" si="766"/>
        <v>0</v>
      </c>
      <c r="AP2015" t="s">
        <v>1810</v>
      </c>
      <c r="AQ2015" t="s">
        <v>1200</v>
      </c>
      <c r="AR2015">
        <v>28</v>
      </c>
      <c r="AT2015" s="104">
        <v>48</v>
      </c>
      <c r="AU2015" s="102">
        <v>247</v>
      </c>
      <c r="AV2015" s="108">
        <f t="shared" si="767"/>
        <v>48247</v>
      </c>
      <c r="AX2015" s="7" t="s">
        <v>538</v>
      </c>
    </row>
    <row r="2016" spans="1:50" hidden="1" outlineLevel="1">
      <c r="A2016" t="s">
        <v>1251</v>
      </c>
      <c r="B2016" t="s">
        <v>1200</v>
      </c>
      <c r="C2016" s="1">
        <f t="shared" si="757"/>
        <v>8991</v>
      </c>
      <c r="D2016" s="7">
        <f>RANK(N2016,(N2016:P2016,Q2016:AE2016))</f>
        <v>1</v>
      </c>
      <c r="E2016" s="7">
        <f>RANK(O2016,(N2016:P2016,Q2016:AE2016))</f>
        <v>2</v>
      </c>
      <c r="F2016" s="7">
        <f>IF(P2016&gt;0,RANK(P2016,(N2016:P2016,Q2016:AE2016)),0)</f>
        <v>0</v>
      </c>
      <c r="G2016" s="1">
        <f t="shared" si="758"/>
        <v>3392</v>
      </c>
      <c r="H2016" s="2">
        <f t="shared" si="768"/>
        <v>0.37726615504393285</v>
      </c>
      <c r="I2016" s="2"/>
      <c r="J2016" s="2">
        <f t="shared" si="759"/>
        <v>0.68390612835057274</v>
      </c>
      <c r="K2016" s="2">
        <f t="shared" si="760"/>
        <v>0.30663997330663995</v>
      </c>
      <c r="L2016" s="2">
        <f t="shared" si="761"/>
        <v>0</v>
      </c>
      <c r="M2016" s="2">
        <f t="shared" si="762"/>
        <v>9.4538983427873147E-3</v>
      </c>
      <c r="N2016" s="1">
        <v>6149</v>
      </c>
      <c r="O2016" s="1">
        <v>2757</v>
      </c>
      <c r="Q2016" s="1">
        <v>19</v>
      </c>
      <c r="R2016" s="1">
        <v>66</v>
      </c>
      <c r="AA2016" s="1">
        <v>0</v>
      </c>
      <c r="AG2016" s="7">
        <f>IF(Q2016&gt;0,RANK(Q2016,(N2016:P2016,Q2016:AE2016)),0)</f>
        <v>4</v>
      </c>
      <c r="AH2016" s="7">
        <f>IF(R2016&gt;0,RANK(R2016,(N2016:P2016,Q2016:AE2016)),0)</f>
        <v>3</v>
      </c>
      <c r="AI2016" s="7">
        <f>IF(T2016&gt;0,RANK(T2016,(N2016:P2016,Q2016:AE2016)),0)</f>
        <v>0</v>
      </c>
      <c r="AJ2016" s="7">
        <f>IF(S2016&gt;0,RANK(S2016,(N2016:P2016,Q2016:AE2016)),0)</f>
        <v>0</v>
      </c>
      <c r="AK2016" s="2">
        <f t="shared" si="763"/>
        <v>2.1132243354465576E-3</v>
      </c>
      <c r="AL2016" s="2">
        <f t="shared" si="764"/>
        <v>7.3406740073406742E-3</v>
      </c>
      <c r="AM2016" s="2">
        <f t="shared" si="765"/>
        <v>0</v>
      </c>
      <c r="AN2016" s="2">
        <f t="shared" si="766"/>
        <v>0</v>
      </c>
      <c r="AP2016" t="s">
        <v>1251</v>
      </c>
      <c r="AQ2016" t="s">
        <v>1200</v>
      </c>
      <c r="AT2016" s="104">
        <v>48</v>
      </c>
      <c r="AU2016" s="102">
        <v>249</v>
      </c>
      <c r="AV2016" s="108">
        <f t="shared" si="767"/>
        <v>48249</v>
      </c>
      <c r="AX2016" s="7" t="s">
        <v>538</v>
      </c>
    </row>
    <row r="2017" spans="1:50" hidden="1" outlineLevel="1">
      <c r="A2017" t="s">
        <v>1538</v>
      </c>
      <c r="B2017" t="s">
        <v>1200</v>
      </c>
      <c r="C2017" s="1">
        <f t="shared" si="757"/>
        <v>27269</v>
      </c>
      <c r="D2017" s="7">
        <f>RANK(N2017,(N2017:P2017,Q2017:AE2017))</f>
        <v>2</v>
      </c>
      <c r="E2017" s="7">
        <f>RANK(O2017,(N2017:P2017,Q2017:AE2017))</f>
        <v>1</v>
      </c>
      <c r="F2017" s="7">
        <f>IF(P2017&gt;0,RANK(P2017,(N2017:P2017,Q2017:AE2017)),0)</f>
        <v>0</v>
      </c>
      <c r="G2017" s="1">
        <f t="shared" si="758"/>
        <v>10773</v>
      </c>
      <c r="H2017" s="2">
        <f t="shared" si="768"/>
        <v>0.39506399207891746</v>
      </c>
      <c r="I2017" s="2"/>
      <c r="J2017" s="2">
        <f t="shared" si="759"/>
        <v>0.29106311195863432</v>
      </c>
      <c r="K2017" s="2">
        <f t="shared" si="760"/>
        <v>0.68612710403755184</v>
      </c>
      <c r="L2017" s="2">
        <f t="shared" si="761"/>
        <v>0</v>
      </c>
      <c r="M2017" s="2">
        <f t="shared" si="762"/>
        <v>2.2809784003813838E-2</v>
      </c>
      <c r="N2017" s="1">
        <v>7937</v>
      </c>
      <c r="O2017" s="1">
        <v>18710</v>
      </c>
      <c r="Q2017" s="1">
        <v>84</v>
      </c>
      <c r="R2017" s="1">
        <v>447</v>
      </c>
      <c r="AA2017" s="1">
        <v>91</v>
      </c>
      <c r="AG2017" s="7">
        <f>IF(Q2017&gt;0,RANK(Q2017,(N2017:P2017,Q2017:AE2017)),0)</f>
        <v>5</v>
      </c>
      <c r="AH2017" s="7">
        <f>IF(R2017&gt;0,RANK(R2017,(N2017:P2017,Q2017:AE2017)),0)</f>
        <v>3</v>
      </c>
      <c r="AI2017" s="7">
        <f>IF(T2017&gt;0,RANK(T2017,(N2017:P2017,Q2017:AE2017)),0)</f>
        <v>0</v>
      </c>
      <c r="AJ2017" s="7">
        <f>IF(S2017&gt;0,RANK(S2017,(N2017:P2017,Q2017:AE2017)),0)</f>
        <v>0</v>
      </c>
      <c r="AK2017" s="2">
        <f t="shared" si="763"/>
        <v>3.080420990868752E-3</v>
      </c>
      <c r="AL2017" s="2">
        <f t="shared" si="764"/>
        <v>1.6392240272837286E-2</v>
      </c>
      <c r="AM2017" s="2">
        <f t="shared" si="765"/>
        <v>0</v>
      </c>
      <c r="AN2017" s="2">
        <f t="shared" si="766"/>
        <v>0</v>
      </c>
      <c r="AP2017" t="s">
        <v>1538</v>
      </c>
      <c r="AQ2017" t="s">
        <v>1200</v>
      </c>
      <c r="AT2017" s="104">
        <v>48</v>
      </c>
      <c r="AU2017" s="102">
        <v>251</v>
      </c>
      <c r="AV2017" s="108">
        <f t="shared" si="767"/>
        <v>48251</v>
      </c>
      <c r="AX2017" s="7" t="s">
        <v>538</v>
      </c>
    </row>
    <row r="2018" spans="1:50" hidden="1" outlineLevel="1">
      <c r="A2018" t="s">
        <v>1437</v>
      </c>
      <c r="B2018" t="s">
        <v>1200</v>
      </c>
      <c r="C2018" s="1">
        <f t="shared" si="757"/>
        <v>4574</v>
      </c>
      <c r="D2018" s="7">
        <f>RANK(N2018,(N2018:P2018,Q2018:AE2018))</f>
        <v>2</v>
      </c>
      <c r="E2018" s="7">
        <f>RANK(O2018,(N2018:P2018,Q2018:AE2018))</f>
        <v>1</v>
      </c>
      <c r="F2018" s="7">
        <f>IF(P2018&gt;0,RANK(P2018,(N2018:P2018,Q2018:AE2018)),0)</f>
        <v>0</v>
      </c>
      <c r="G2018" s="1">
        <f t="shared" si="758"/>
        <v>1501</v>
      </c>
      <c r="H2018" s="2">
        <f t="shared" si="768"/>
        <v>0.32815916047223437</v>
      </c>
      <c r="I2018" s="2"/>
      <c r="J2018" s="2">
        <f t="shared" si="759"/>
        <v>0.31919545255793619</v>
      </c>
      <c r="K2018" s="2">
        <f t="shared" si="760"/>
        <v>0.6473546130301705</v>
      </c>
      <c r="L2018" s="2">
        <f t="shared" si="761"/>
        <v>0</v>
      </c>
      <c r="M2018" s="2">
        <f t="shared" si="762"/>
        <v>3.3449934411893367E-2</v>
      </c>
      <c r="N2018" s="1">
        <v>1460</v>
      </c>
      <c r="O2018" s="1">
        <v>2961</v>
      </c>
      <c r="Q2018" s="1">
        <v>11</v>
      </c>
      <c r="R2018" s="1">
        <v>142</v>
      </c>
      <c r="AA2018" s="1">
        <v>0</v>
      </c>
      <c r="AG2018" s="7">
        <f>IF(Q2018&gt;0,RANK(Q2018,(N2018:P2018,Q2018:AE2018)),0)</f>
        <v>4</v>
      </c>
      <c r="AH2018" s="7">
        <f>IF(R2018&gt;0,RANK(R2018,(N2018:P2018,Q2018:AE2018)),0)</f>
        <v>3</v>
      </c>
      <c r="AI2018" s="7">
        <f>IF(T2018&gt;0,RANK(T2018,(N2018:P2018,Q2018:AE2018)),0)</f>
        <v>0</v>
      </c>
      <c r="AJ2018" s="7">
        <f>IF(S2018&gt;0,RANK(S2018,(N2018:P2018,Q2018:AE2018)),0)</f>
        <v>0</v>
      </c>
      <c r="AK2018" s="2">
        <f t="shared" si="763"/>
        <v>2.404897245299519E-3</v>
      </c>
      <c r="AL2018" s="2">
        <f t="shared" si="764"/>
        <v>3.1045037166593792E-2</v>
      </c>
      <c r="AM2018" s="2">
        <f t="shared" si="765"/>
        <v>0</v>
      </c>
      <c r="AN2018" s="2">
        <f t="shared" si="766"/>
        <v>0</v>
      </c>
      <c r="AP2018" t="s">
        <v>1437</v>
      </c>
      <c r="AQ2018" t="s">
        <v>1200</v>
      </c>
      <c r="AR2018">
        <v>17</v>
      </c>
      <c r="AT2018" s="104">
        <v>48</v>
      </c>
      <c r="AU2018" s="102">
        <v>253</v>
      </c>
      <c r="AV2018" s="108">
        <f t="shared" si="767"/>
        <v>48253</v>
      </c>
      <c r="AX2018" s="7" t="s">
        <v>538</v>
      </c>
    </row>
    <row r="2019" spans="1:50" hidden="1" outlineLevel="1">
      <c r="A2019" t="s">
        <v>1081</v>
      </c>
      <c r="B2019" t="s">
        <v>1200</v>
      </c>
      <c r="C2019" s="1">
        <f t="shared" si="757"/>
        <v>3317</v>
      </c>
      <c r="D2019" s="7">
        <f>RANK(N2019,(N2019:P2019,Q2019:AE2019))</f>
        <v>2</v>
      </c>
      <c r="E2019" s="7">
        <f>RANK(O2019,(N2019:P2019,Q2019:AE2019))</f>
        <v>1</v>
      </c>
      <c r="F2019" s="7">
        <f>IF(P2019&gt;0,RANK(P2019,(N2019:P2019,Q2019:AE2019)),0)</f>
        <v>0</v>
      </c>
      <c r="G2019" s="1">
        <f t="shared" si="758"/>
        <v>591</v>
      </c>
      <c r="H2019" s="2">
        <f t="shared" si="768"/>
        <v>0.17817304793488092</v>
      </c>
      <c r="I2019" s="2"/>
      <c r="J2019" s="2">
        <f t="shared" si="759"/>
        <v>0.40458245402472115</v>
      </c>
      <c r="K2019" s="2">
        <f t="shared" si="760"/>
        <v>0.58275550195960202</v>
      </c>
      <c r="L2019" s="2">
        <f t="shared" si="761"/>
        <v>0</v>
      </c>
      <c r="M2019" s="2">
        <f t="shared" si="762"/>
        <v>1.2662044015676832E-2</v>
      </c>
      <c r="N2019" s="1">
        <v>1342</v>
      </c>
      <c r="O2019" s="1">
        <v>1933</v>
      </c>
      <c r="Q2019" s="1">
        <v>6</v>
      </c>
      <c r="R2019" s="1">
        <v>30</v>
      </c>
      <c r="AA2019" s="1">
        <v>6</v>
      </c>
      <c r="AG2019" s="7">
        <f>IF(Q2019&gt;0,RANK(Q2019,(N2019:P2019,Q2019:AE2019)),0)</f>
        <v>4</v>
      </c>
      <c r="AH2019" s="7">
        <f>IF(R2019&gt;0,RANK(R2019,(N2019:P2019,Q2019:AE2019)),0)</f>
        <v>3</v>
      </c>
      <c r="AI2019" s="7">
        <f>IF(T2019&gt;0,RANK(T2019,(N2019:P2019,Q2019:AE2019)),0)</f>
        <v>0</v>
      </c>
      <c r="AJ2019" s="7">
        <f>IF(S2019&gt;0,RANK(S2019,(N2019:P2019,Q2019:AE2019)),0)</f>
        <v>0</v>
      </c>
      <c r="AK2019" s="2">
        <f t="shared" si="763"/>
        <v>1.8088634308109737E-3</v>
      </c>
      <c r="AL2019" s="2">
        <f t="shared" si="764"/>
        <v>9.0443171540548692E-3</v>
      </c>
      <c r="AM2019" s="2">
        <f t="shared" si="765"/>
        <v>0</v>
      </c>
      <c r="AN2019" s="2">
        <f t="shared" si="766"/>
        <v>0</v>
      </c>
      <c r="AP2019" t="s">
        <v>1081</v>
      </c>
      <c r="AQ2019" t="s">
        <v>1200</v>
      </c>
      <c r="AR2019">
        <v>15</v>
      </c>
      <c r="AT2019" s="104">
        <v>48</v>
      </c>
      <c r="AU2019" s="102">
        <v>255</v>
      </c>
      <c r="AV2019" s="108">
        <f t="shared" si="767"/>
        <v>48255</v>
      </c>
      <c r="AX2019" s="7" t="s">
        <v>538</v>
      </c>
    </row>
    <row r="2020" spans="1:50" hidden="1" outlineLevel="1">
      <c r="A2020" t="s">
        <v>1399</v>
      </c>
      <c r="B2020" t="s">
        <v>1200</v>
      </c>
      <c r="C2020" s="1">
        <f t="shared" ref="C2020:C2083" si="769">SUM(N2020:AE2020)</f>
        <v>18188</v>
      </c>
      <c r="D2020" s="7">
        <f>RANK(N2020,(N2020:P2020,Q2020:AE2020))</f>
        <v>2</v>
      </c>
      <c r="E2020" s="7">
        <f>RANK(O2020,(N2020:P2020,Q2020:AE2020))</f>
        <v>1</v>
      </c>
      <c r="F2020" s="7">
        <f>IF(P2020&gt;0,RANK(P2020,(N2020:P2020,Q2020:AE2020)),0)</f>
        <v>0</v>
      </c>
      <c r="G2020" s="1">
        <f t="shared" ref="G2020:G2083" si="770">MAX(N2020:P2020)-LARGE(N2020:P2020,2)</f>
        <v>6303</v>
      </c>
      <c r="H2020" s="2">
        <f t="shared" si="768"/>
        <v>0.34654717396085333</v>
      </c>
      <c r="I2020" s="2"/>
      <c r="J2020" s="2">
        <f t="shared" ref="J2020:J2083" si="771">IF($C2020=0,"-",N2020/$C2020)</f>
        <v>0.3166923246096327</v>
      </c>
      <c r="K2020" s="2">
        <f t="shared" ref="K2020:K2083" si="772">IF($C2020=0,"-",O2020/$C2020)</f>
        <v>0.66323949857048603</v>
      </c>
      <c r="L2020" s="2">
        <f t="shared" ref="L2020:L2083" si="773">IF($C2020=0,"-",P2020/$C2020)</f>
        <v>0</v>
      </c>
      <c r="M2020" s="2">
        <f t="shared" ref="M2020:M2083" si="774">IF(C2020=0,"-",(1-J2020-K2020-L2020))</f>
        <v>2.0068176819881267E-2</v>
      </c>
      <c r="N2020" s="1">
        <v>5760</v>
      </c>
      <c r="O2020" s="1">
        <v>12063</v>
      </c>
      <c r="Q2020" s="1">
        <v>58</v>
      </c>
      <c r="R2020" s="1">
        <v>306</v>
      </c>
      <c r="AA2020" s="1">
        <v>1</v>
      </c>
      <c r="AG2020" s="7">
        <f>IF(Q2020&gt;0,RANK(Q2020,(N2020:P2020,Q2020:AE2020)),0)</f>
        <v>4</v>
      </c>
      <c r="AH2020" s="7">
        <f>IF(R2020&gt;0,RANK(R2020,(N2020:P2020,Q2020:AE2020)),0)</f>
        <v>3</v>
      </c>
      <c r="AI2020" s="7">
        <f>IF(T2020&gt;0,RANK(T2020,(N2020:P2020,Q2020:AE2020)),0)</f>
        <v>0</v>
      </c>
      <c r="AJ2020" s="7">
        <f>IF(S2020&gt;0,RANK(S2020,(N2020:P2020,Q2020:AE2020)),0)</f>
        <v>0</v>
      </c>
      <c r="AK2020" s="2">
        <f t="shared" ref="AK2020:AK2083" si="775">IF($C2020=0,"-",Q2020/$C2020)</f>
        <v>3.1889157686386628E-3</v>
      </c>
      <c r="AL2020" s="2">
        <f t="shared" ref="AL2020:AL2083" si="776">IF($C2020=0,"-",R2020/$C2020)</f>
        <v>1.682427974488674E-2</v>
      </c>
      <c r="AM2020" s="2">
        <f t="shared" ref="AM2020:AM2083" si="777">IF($C2020=0,"-",T2020/$C2020)</f>
        <v>0</v>
      </c>
      <c r="AN2020" s="2">
        <f t="shared" ref="AN2020:AN2083" si="778">IF($C2020=0,"-",S2020/$C2020)</f>
        <v>0</v>
      </c>
      <c r="AP2020" t="s">
        <v>1399</v>
      </c>
      <c r="AQ2020" t="s">
        <v>1200</v>
      </c>
      <c r="AT2020" s="104">
        <v>48</v>
      </c>
      <c r="AU2020" s="102">
        <v>257</v>
      </c>
      <c r="AV2020" s="108">
        <f t="shared" ref="AV2020:AV2083" si="779">AT2020*1000+AU2020</f>
        <v>48257</v>
      </c>
      <c r="AX2020" s="7" t="s">
        <v>538</v>
      </c>
    </row>
    <row r="2021" spans="1:50" hidden="1" outlineLevel="1">
      <c r="A2021" t="s">
        <v>1400</v>
      </c>
      <c r="B2021" t="s">
        <v>1200</v>
      </c>
      <c r="C2021" s="1">
        <f t="shared" si="769"/>
        <v>8631</v>
      </c>
      <c r="D2021" s="7">
        <f>RANK(N2021,(N2021:P2021,Q2021:AE2021))</f>
        <v>2</v>
      </c>
      <c r="E2021" s="7">
        <f>RANK(O2021,(N2021:P2021,Q2021:AE2021))</f>
        <v>1</v>
      </c>
      <c r="F2021" s="7">
        <f>IF(P2021&gt;0,RANK(P2021,(N2021:P2021,Q2021:AE2021)),0)</f>
        <v>0</v>
      </c>
      <c r="G2021" s="1">
        <f t="shared" si="770"/>
        <v>5707</v>
      </c>
      <c r="H2021" s="2">
        <f t="shared" si="768"/>
        <v>0.66122117946935466</v>
      </c>
      <c r="I2021" s="2"/>
      <c r="J2021" s="2">
        <f t="shared" si="771"/>
        <v>0.15838257444096859</v>
      </c>
      <c r="K2021" s="2">
        <f t="shared" si="772"/>
        <v>0.81960375391032325</v>
      </c>
      <c r="L2021" s="2">
        <f t="shared" si="773"/>
        <v>0</v>
      </c>
      <c r="M2021" s="2">
        <f t="shared" si="774"/>
        <v>2.2013671648708155E-2</v>
      </c>
      <c r="N2021" s="1">
        <v>1367</v>
      </c>
      <c r="O2021" s="1">
        <v>7074</v>
      </c>
      <c r="Q2021" s="1">
        <v>68</v>
      </c>
      <c r="R2021" s="1">
        <v>117</v>
      </c>
      <c r="AA2021" s="1">
        <v>5</v>
      </c>
      <c r="AG2021" s="7">
        <f>IF(Q2021&gt;0,RANK(Q2021,(N2021:P2021,Q2021:AE2021)),0)</f>
        <v>4</v>
      </c>
      <c r="AH2021" s="7">
        <f>IF(R2021&gt;0,RANK(R2021,(N2021:P2021,Q2021:AE2021)),0)</f>
        <v>3</v>
      </c>
      <c r="AI2021" s="7">
        <f>IF(T2021&gt;0,RANK(T2021,(N2021:P2021,Q2021:AE2021)),0)</f>
        <v>0</v>
      </c>
      <c r="AJ2021" s="7">
        <f>IF(S2021&gt;0,RANK(S2021,(N2021:P2021,Q2021:AE2021)),0)</f>
        <v>0</v>
      </c>
      <c r="AK2021" s="2">
        <f t="shared" si="775"/>
        <v>7.8785772216429153E-3</v>
      </c>
      <c r="AL2021" s="2">
        <f t="shared" si="776"/>
        <v>1.3555787278415016E-2</v>
      </c>
      <c r="AM2021" s="2">
        <f t="shared" si="777"/>
        <v>0</v>
      </c>
      <c r="AN2021" s="2">
        <f t="shared" si="778"/>
        <v>0</v>
      </c>
      <c r="AP2021" t="s">
        <v>1400</v>
      </c>
      <c r="AQ2021" t="s">
        <v>1200</v>
      </c>
      <c r="AR2021">
        <v>21</v>
      </c>
      <c r="AT2021" s="104">
        <v>48</v>
      </c>
      <c r="AU2021" s="102">
        <v>259</v>
      </c>
      <c r="AV2021" s="108">
        <f t="shared" si="779"/>
        <v>48259</v>
      </c>
      <c r="AX2021" s="7" t="s">
        <v>538</v>
      </c>
    </row>
    <row r="2022" spans="1:50" hidden="1" outlineLevel="1">
      <c r="A2022" t="s">
        <v>2458</v>
      </c>
      <c r="B2022" t="s">
        <v>1200</v>
      </c>
      <c r="C2022" s="1">
        <f t="shared" si="769"/>
        <v>116</v>
      </c>
      <c r="D2022" s="7">
        <f>RANK(N2022,(N2022:P2022,Q2022:AE2022))</f>
        <v>1</v>
      </c>
      <c r="E2022" s="7">
        <f>RANK(O2022,(N2022:P2022,Q2022:AE2022))</f>
        <v>2</v>
      </c>
      <c r="F2022" s="7">
        <f>IF(P2022&gt;0,RANK(P2022,(N2022:P2022,Q2022:AE2022)),0)</f>
        <v>0</v>
      </c>
      <c r="G2022" s="1">
        <f t="shared" si="770"/>
        <v>13</v>
      </c>
      <c r="H2022" s="2">
        <f t="shared" si="768"/>
        <v>0.11206896551724138</v>
      </c>
      <c r="I2022" s="2"/>
      <c r="J2022" s="2">
        <f t="shared" si="771"/>
        <v>0.55172413793103448</v>
      </c>
      <c r="K2022" s="2">
        <f t="shared" si="772"/>
        <v>0.43965517241379309</v>
      </c>
      <c r="L2022" s="2">
        <f t="shared" si="773"/>
        <v>0</v>
      </c>
      <c r="M2022" s="2">
        <f t="shared" si="774"/>
        <v>8.620689655172431E-3</v>
      </c>
      <c r="N2022" s="1">
        <v>64</v>
      </c>
      <c r="O2022" s="1">
        <v>51</v>
      </c>
      <c r="Q2022" s="1">
        <v>1</v>
      </c>
      <c r="R2022" s="1">
        <v>0</v>
      </c>
      <c r="AA2022" s="1">
        <v>0</v>
      </c>
      <c r="AG2022" s="7">
        <f>IF(Q2022&gt;0,RANK(Q2022,(N2022:P2022,Q2022:AE2022)),0)</f>
        <v>3</v>
      </c>
      <c r="AH2022" s="7">
        <f>IF(R2022&gt;0,RANK(R2022,(N2022:P2022,Q2022:AE2022)),0)</f>
        <v>0</v>
      </c>
      <c r="AI2022" s="7">
        <f>IF(T2022&gt;0,RANK(T2022,(N2022:P2022,Q2022:AE2022)),0)</f>
        <v>0</v>
      </c>
      <c r="AJ2022" s="7">
        <f>IF(S2022&gt;0,RANK(S2022,(N2022:P2022,Q2022:AE2022)),0)</f>
        <v>0</v>
      </c>
      <c r="AK2022" s="2">
        <f t="shared" si="775"/>
        <v>8.6206896551724137E-3</v>
      </c>
      <c r="AL2022" s="2">
        <f t="shared" si="776"/>
        <v>0</v>
      </c>
      <c r="AM2022" s="2">
        <f t="shared" si="777"/>
        <v>0</v>
      </c>
      <c r="AN2022" s="2">
        <f t="shared" si="778"/>
        <v>0</v>
      </c>
      <c r="AP2022" t="s">
        <v>2458</v>
      </c>
      <c r="AQ2022" t="s">
        <v>1200</v>
      </c>
      <c r="AR2022">
        <v>27</v>
      </c>
      <c r="AT2022" s="104">
        <v>48</v>
      </c>
      <c r="AU2022" s="102">
        <v>261</v>
      </c>
      <c r="AV2022" s="108">
        <f t="shared" si="779"/>
        <v>48261</v>
      </c>
      <c r="AX2022" s="7" t="s">
        <v>538</v>
      </c>
    </row>
    <row r="2023" spans="1:50" hidden="1" outlineLevel="1">
      <c r="A2023" t="s">
        <v>568</v>
      </c>
      <c r="B2023" t="s">
        <v>1200</v>
      </c>
      <c r="C2023" s="1">
        <f t="shared" si="769"/>
        <v>429</v>
      </c>
      <c r="D2023" s="7">
        <f>RANK(N2023,(N2023:P2023,Q2023:AE2023))</f>
        <v>2</v>
      </c>
      <c r="E2023" s="7">
        <f>RANK(O2023,(N2023:P2023,Q2023:AE2023))</f>
        <v>1</v>
      </c>
      <c r="F2023" s="7">
        <f>IF(P2023&gt;0,RANK(P2023,(N2023:P2023,Q2023:AE2023)),0)</f>
        <v>0</v>
      </c>
      <c r="G2023" s="1">
        <f t="shared" si="770"/>
        <v>145</v>
      </c>
      <c r="H2023" s="2">
        <f t="shared" si="768"/>
        <v>0.33799533799533799</v>
      </c>
      <c r="I2023" s="2"/>
      <c r="J2023" s="2">
        <f t="shared" si="771"/>
        <v>0.31235431235431238</v>
      </c>
      <c r="K2023" s="2">
        <f t="shared" si="772"/>
        <v>0.65034965034965031</v>
      </c>
      <c r="L2023" s="2">
        <f t="shared" si="773"/>
        <v>0</v>
      </c>
      <c r="M2023" s="2">
        <f t="shared" si="774"/>
        <v>3.7296037296037254E-2</v>
      </c>
      <c r="N2023" s="1">
        <v>134</v>
      </c>
      <c r="O2023" s="1">
        <v>279</v>
      </c>
      <c r="Q2023" s="1">
        <v>0</v>
      </c>
      <c r="R2023" s="1">
        <v>15</v>
      </c>
      <c r="AA2023" s="1">
        <v>1</v>
      </c>
      <c r="AG2023" s="7">
        <f>IF(Q2023&gt;0,RANK(Q2023,(N2023:P2023,Q2023:AE2023)),0)</f>
        <v>0</v>
      </c>
      <c r="AH2023" s="7">
        <f>IF(R2023&gt;0,RANK(R2023,(N2023:P2023,Q2023:AE2023)),0)</f>
        <v>3</v>
      </c>
      <c r="AI2023" s="7">
        <f>IF(T2023&gt;0,RANK(T2023,(N2023:P2023,Q2023:AE2023)),0)</f>
        <v>0</v>
      </c>
      <c r="AJ2023" s="7">
        <f>IF(S2023&gt;0,RANK(S2023,(N2023:P2023,Q2023:AE2023)),0)</f>
        <v>0</v>
      </c>
      <c r="AK2023" s="2">
        <f t="shared" si="775"/>
        <v>0</v>
      </c>
      <c r="AL2023" s="2">
        <f t="shared" si="776"/>
        <v>3.4965034965034968E-2</v>
      </c>
      <c r="AM2023" s="2">
        <f t="shared" si="777"/>
        <v>0</v>
      </c>
      <c r="AN2023" s="2">
        <f t="shared" si="778"/>
        <v>0</v>
      </c>
      <c r="AP2023" t="s">
        <v>568</v>
      </c>
      <c r="AQ2023" t="s">
        <v>1200</v>
      </c>
      <c r="AR2023">
        <v>17</v>
      </c>
      <c r="AT2023" s="104">
        <v>48</v>
      </c>
      <c r="AU2023" s="102">
        <v>263</v>
      </c>
      <c r="AV2023" s="108">
        <f t="shared" si="779"/>
        <v>48263</v>
      </c>
      <c r="AX2023" s="7" t="s">
        <v>538</v>
      </c>
    </row>
    <row r="2024" spans="1:50" hidden="1" outlineLevel="1">
      <c r="A2024" t="s">
        <v>2163</v>
      </c>
      <c r="B2024" t="s">
        <v>1200</v>
      </c>
      <c r="C2024" s="1">
        <f t="shared" si="769"/>
        <v>14147</v>
      </c>
      <c r="D2024" s="7">
        <f>RANK(N2024,(N2024:P2024,Q2024:AE2024))</f>
        <v>2</v>
      </c>
      <c r="E2024" s="7">
        <f>RANK(O2024,(N2024:P2024,Q2024:AE2024))</f>
        <v>1</v>
      </c>
      <c r="F2024" s="7">
        <f>IF(P2024&gt;0,RANK(P2024,(N2024:P2024,Q2024:AE2024)),0)</f>
        <v>0</v>
      </c>
      <c r="G2024" s="1">
        <f t="shared" si="770"/>
        <v>8426</v>
      </c>
      <c r="H2024" s="2">
        <f t="shared" si="768"/>
        <v>0.59560330812186324</v>
      </c>
      <c r="I2024" s="2"/>
      <c r="J2024" s="2">
        <f t="shared" si="771"/>
        <v>0.19269102990033224</v>
      </c>
      <c r="K2024" s="2">
        <f t="shared" si="772"/>
        <v>0.78829433802219551</v>
      </c>
      <c r="L2024" s="2">
        <f t="shared" si="773"/>
        <v>0</v>
      </c>
      <c r="M2024" s="2">
        <f t="shared" si="774"/>
        <v>1.9014632077472227E-2</v>
      </c>
      <c r="N2024" s="1">
        <v>2726</v>
      </c>
      <c r="O2024" s="1">
        <v>11152</v>
      </c>
      <c r="Q2024" s="1">
        <v>64</v>
      </c>
      <c r="R2024" s="1">
        <v>187</v>
      </c>
      <c r="AA2024" s="1">
        <v>18</v>
      </c>
      <c r="AG2024" s="7">
        <f>IF(Q2024&gt;0,RANK(Q2024,(N2024:P2024,Q2024:AE2024)),0)</f>
        <v>4</v>
      </c>
      <c r="AH2024" s="7">
        <f>IF(R2024&gt;0,RANK(R2024,(N2024:P2024,Q2024:AE2024)),0)</f>
        <v>3</v>
      </c>
      <c r="AI2024" s="7">
        <f>IF(T2024&gt;0,RANK(T2024,(N2024:P2024,Q2024:AE2024)),0)</f>
        <v>0</v>
      </c>
      <c r="AJ2024" s="7">
        <f>IF(S2024&gt;0,RANK(S2024,(N2024:P2024,Q2024:AE2024)),0)</f>
        <v>0</v>
      </c>
      <c r="AK2024" s="2">
        <f t="shared" si="775"/>
        <v>4.5239273344171906E-3</v>
      </c>
      <c r="AL2024" s="2">
        <f t="shared" si="776"/>
        <v>1.321835018025023E-2</v>
      </c>
      <c r="AM2024" s="2">
        <f t="shared" si="777"/>
        <v>0</v>
      </c>
      <c r="AN2024" s="2">
        <f t="shared" si="778"/>
        <v>0</v>
      </c>
      <c r="AP2024" t="s">
        <v>2163</v>
      </c>
      <c r="AQ2024" t="s">
        <v>1200</v>
      </c>
      <c r="AR2024">
        <v>21</v>
      </c>
      <c r="AT2024" s="104">
        <v>48</v>
      </c>
      <c r="AU2024" s="102">
        <v>265</v>
      </c>
      <c r="AV2024" s="108">
        <f t="shared" si="779"/>
        <v>48265</v>
      </c>
      <c r="AX2024" s="7" t="s">
        <v>538</v>
      </c>
    </row>
    <row r="2025" spans="1:50" hidden="1" outlineLevel="1">
      <c r="A2025" t="s">
        <v>1567</v>
      </c>
      <c r="B2025" t="s">
        <v>1200</v>
      </c>
      <c r="C2025" s="1">
        <f t="shared" si="769"/>
        <v>1164</v>
      </c>
      <c r="D2025" s="7">
        <f>RANK(N2025,(N2025:P2025,Q2025:AE2025))</f>
        <v>2</v>
      </c>
      <c r="E2025" s="7">
        <f>RANK(O2025,(N2025:P2025,Q2025:AE2025))</f>
        <v>1</v>
      </c>
      <c r="F2025" s="7">
        <f>IF(P2025&gt;0,RANK(P2025,(N2025:P2025,Q2025:AE2025)),0)</f>
        <v>0</v>
      </c>
      <c r="G2025" s="1">
        <f t="shared" si="770"/>
        <v>661</v>
      </c>
      <c r="H2025" s="2">
        <f t="shared" si="768"/>
        <v>0.56786941580756012</v>
      </c>
      <c r="I2025" s="2"/>
      <c r="J2025" s="2">
        <f t="shared" si="771"/>
        <v>0.20962199312714777</v>
      </c>
      <c r="K2025" s="2">
        <f t="shared" si="772"/>
        <v>0.77749140893470792</v>
      </c>
      <c r="L2025" s="2">
        <f t="shared" si="773"/>
        <v>0</v>
      </c>
      <c r="M2025" s="2">
        <f t="shared" si="774"/>
        <v>1.2886597938144284E-2</v>
      </c>
      <c r="N2025" s="1">
        <v>244</v>
      </c>
      <c r="O2025" s="1">
        <v>905</v>
      </c>
      <c r="Q2025" s="1">
        <v>3</v>
      </c>
      <c r="R2025" s="1">
        <v>8</v>
      </c>
      <c r="AA2025" s="1">
        <v>4</v>
      </c>
      <c r="AG2025" s="7">
        <f>IF(Q2025&gt;0,RANK(Q2025,(N2025:P2025,Q2025:AE2025)),0)</f>
        <v>5</v>
      </c>
      <c r="AH2025" s="7">
        <f>IF(R2025&gt;0,RANK(R2025,(N2025:P2025,Q2025:AE2025)),0)</f>
        <v>3</v>
      </c>
      <c r="AI2025" s="7">
        <f>IF(T2025&gt;0,RANK(T2025,(N2025:P2025,Q2025:AE2025)),0)</f>
        <v>0</v>
      </c>
      <c r="AJ2025" s="7">
        <f>IF(S2025&gt;0,RANK(S2025,(N2025:P2025,Q2025:AE2025)),0)</f>
        <v>0</v>
      </c>
      <c r="AK2025" s="2">
        <f t="shared" si="775"/>
        <v>2.5773195876288659E-3</v>
      </c>
      <c r="AL2025" s="2">
        <f t="shared" si="776"/>
        <v>6.8728522336769758E-3</v>
      </c>
      <c r="AM2025" s="2">
        <f t="shared" si="777"/>
        <v>0</v>
      </c>
      <c r="AN2025" s="2">
        <f t="shared" si="778"/>
        <v>0</v>
      </c>
      <c r="AP2025" t="s">
        <v>1567</v>
      </c>
      <c r="AQ2025" t="s">
        <v>1200</v>
      </c>
      <c r="AR2025">
        <v>21</v>
      </c>
      <c r="AT2025" s="104">
        <v>48</v>
      </c>
      <c r="AU2025" s="102">
        <v>267</v>
      </c>
      <c r="AV2025" s="108">
        <f t="shared" si="779"/>
        <v>48267</v>
      </c>
      <c r="AX2025" s="7" t="s">
        <v>538</v>
      </c>
    </row>
    <row r="2026" spans="1:50" hidden="1" outlineLevel="1">
      <c r="A2026" t="s">
        <v>2726</v>
      </c>
      <c r="B2026" t="s">
        <v>1200</v>
      </c>
      <c r="C2026" s="1">
        <f t="shared" si="769"/>
        <v>119</v>
      </c>
      <c r="D2026" s="7">
        <f>RANK(N2026,(N2026:P2026,Q2026:AE2026))</f>
        <v>2</v>
      </c>
      <c r="E2026" s="7">
        <f>RANK(O2026,(N2026:P2026,Q2026:AE2026))</f>
        <v>1</v>
      </c>
      <c r="F2026" s="7">
        <f>IF(P2026&gt;0,RANK(P2026,(N2026:P2026,Q2026:AE2026)),0)</f>
        <v>0</v>
      </c>
      <c r="G2026" s="1">
        <f t="shared" si="770"/>
        <v>82</v>
      </c>
      <c r="H2026" s="2">
        <f t="shared" si="768"/>
        <v>0.68907563025210083</v>
      </c>
      <c r="I2026" s="2"/>
      <c r="J2026" s="2">
        <f t="shared" si="771"/>
        <v>0.15126050420168066</v>
      </c>
      <c r="K2026" s="2">
        <f t="shared" si="772"/>
        <v>0.84033613445378152</v>
      </c>
      <c r="L2026" s="2">
        <f t="shared" si="773"/>
        <v>0</v>
      </c>
      <c r="M2026" s="2">
        <f t="shared" si="774"/>
        <v>8.4033613445377853E-3</v>
      </c>
      <c r="N2026" s="1">
        <v>18</v>
      </c>
      <c r="O2026" s="1">
        <v>100</v>
      </c>
      <c r="Q2026" s="1">
        <v>0</v>
      </c>
      <c r="R2026" s="1">
        <v>1</v>
      </c>
      <c r="AA2026" s="1">
        <v>0</v>
      </c>
      <c r="AG2026" s="7">
        <f>IF(Q2026&gt;0,RANK(Q2026,(N2026:P2026,Q2026:AE2026)),0)</f>
        <v>0</v>
      </c>
      <c r="AH2026" s="7">
        <f>IF(R2026&gt;0,RANK(R2026,(N2026:P2026,Q2026:AE2026)),0)</f>
        <v>3</v>
      </c>
      <c r="AI2026" s="7">
        <f>IF(T2026&gt;0,RANK(T2026,(N2026:P2026,Q2026:AE2026)),0)</f>
        <v>0</v>
      </c>
      <c r="AJ2026" s="7">
        <f>IF(S2026&gt;0,RANK(S2026,(N2026:P2026,Q2026:AE2026)),0)</f>
        <v>0</v>
      </c>
      <c r="AK2026" s="2">
        <f t="shared" si="775"/>
        <v>0</v>
      </c>
      <c r="AL2026" s="2">
        <f t="shared" si="776"/>
        <v>8.4033613445378148E-3</v>
      </c>
      <c r="AM2026" s="2">
        <f t="shared" si="777"/>
        <v>0</v>
      </c>
      <c r="AN2026" s="2">
        <f t="shared" si="778"/>
        <v>0</v>
      </c>
      <c r="AP2026" t="s">
        <v>2726</v>
      </c>
      <c r="AQ2026" t="s">
        <v>1200</v>
      </c>
      <c r="AR2026">
        <v>13</v>
      </c>
      <c r="AT2026" s="104">
        <v>48</v>
      </c>
      <c r="AU2026" s="102">
        <v>269</v>
      </c>
      <c r="AV2026" s="108">
        <f t="shared" si="779"/>
        <v>48269</v>
      </c>
      <c r="AX2026" s="7" t="s">
        <v>538</v>
      </c>
    </row>
    <row r="2027" spans="1:50" hidden="1" outlineLevel="1">
      <c r="A2027" t="s">
        <v>1611</v>
      </c>
      <c r="B2027" t="s">
        <v>1200</v>
      </c>
      <c r="C2027" s="1">
        <f t="shared" si="769"/>
        <v>1104</v>
      </c>
      <c r="D2027" s="7">
        <f>RANK(N2027,(N2027:P2027,Q2027:AE2027))</f>
        <v>2</v>
      </c>
      <c r="E2027" s="7">
        <f>RANK(O2027,(N2027:P2027,Q2027:AE2027))</f>
        <v>1</v>
      </c>
      <c r="F2027" s="7">
        <f>IF(P2027&gt;0,RANK(P2027,(N2027:P2027,Q2027:AE2027)),0)</f>
        <v>0</v>
      </c>
      <c r="G2027" s="1">
        <f t="shared" si="770"/>
        <v>279</v>
      </c>
      <c r="H2027" s="2">
        <f t="shared" si="768"/>
        <v>0.25271739130434784</v>
      </c>
      <c r="I2027" s="2"/>
      <c r="J2027" s="2">
        <f t="shared" si="771"/>
        <v>0.3704710144927536</v>
      </c>
      <c r="K2027" s="2">
        <f t="shared" si="772"/>
        <v>0.62318840579710144</v>
      </c>
      <c r="L2027" s="2">
        <f t="shared" si="773"/>
        <v>0</v>
      </c>
      <c r="M2027" s="2">
        <f t="shared" si="774"/>
        <v>6.3405797101449002E-3</v>
      </c>
      <c r="N2027" s="1">
        <v>409</v>
      </c>
      <c r="O2027" s="1">
        <v>688</v>
      </c>
      <c r="Q2027" s="1">
        <v>2</v>
      </c>
      <c r="R2027" s="1">
        <v>5</v>
      </c>
      <c r="AA2027" s="1">
        <v>0</v>
      </c>
      <c r="AG2027" s="7">
        <f>IF(Q2027&gt;0,RANK(Q2027,(N2027:P2027,Q2027:AE2027)),0)</f>
        <v>4</v>
      </c>
      <c r="AH2027" s="7">
        <f>IF(R2027&gt;0,RANK(R2027,(N2027:P2027,Q2027:AE2027)),0)</f>
        <v>3</v>
      </c>
      <c r="AI2027" s="7">
        <f>IF(T2027&gt;0,RANK(T2027,(N2027:P2027,Q2027:AE2027)),0)</f>
        <v>0</v>
      </c>
      <c r="AJ2027" s="7">
        <f>IF(S2027&gt;0,RANK(S2027,(N2027:P2027,Q2027:AE2027)),0)</f>
        <v>0</v>
      </c>
      <c r="AK2027" s="2">
        <f t="shared" si="775"/>
        <v>1.8115942028985507E-3</v>
      </c>
      <c r="AL2027" s="2">
        <f t="shared" si="776"/>
        <v>4.528985507246377E-3</v>
      </c>
      <c r="AM2027" s="2">
        <f t="shared" si="777"/>
        <v>0</v>
      </c>
      <c r="AN2027" s="2">
        <f t="shared" si="778"/>
        <v>0</v>
      </c>
      <c r="AP2027" t="s">
        <v>1611</v>
      </c>
      <c r="AQ2027" t="s">
        <v>1200</v>
      </c>
      <c r="AR2027">
        <v>23</v>
      </c>
      <c r="AT2027" s="104">
        <v>48</v>
      </c>
      <c r="AU2027" s="102">
        <v>271</v>
      </c>
      <c r="AV2027" s="108">
        <f t="shared" si="779"/>
        <v>48271</v>
      </c>
      <c r="AX2027" s="7" t="s">
        <v>538</v>
      </c>
    </row>
    <row r="2028" spans="1:50" hidden="1" outlineLevel="1">
      <c r="A2028" t="s">
        <v>2051</v>
      </c>
      <c r="B2028" t="s">
        <v>1200</v>
      </c>
      <c r="C2028" s="1">
        <f t="shared" si="769"/>
        <v>6411</v>
      </c>
      <c r="D2028" s="7">
        <f>RANK(N2028,(N2028:P2028,Q2028:AE2028))</f>
        <v>1</v>
      </c>
      <c r="E2028" s="7">
        <f>RANK(O2028,(N2028:P2028,Q2028:AE2028))</f>
        <v>2</v>
      </c>
      <c r="F2028" s="7">
        <f>IF(P2028&gt;0,RANK(P2028,(N2028:P2028,Q2028:AE2028)),0)</f>
        <v>0</v>
      </c>
      <c r="G2028" s="1">
        <f t="shared" si="770"/>
        <v>1260</v>
      </c>
      <c r="H2028" s="2">
        <f t="shared" si="768"/>
        <v>0.19653720168460459</v>
      </c>
      <c r="I2028" s="2"/>
      <c r="J2028" s="2">
        <f t="shared" si="771"/>
        <v>0.59039151458430827</v>
      </c>
      <c r="K2028" s="2">
        <f t="shared" si="772"/>
        <v>0.39385431289970363</v>
      </c>
      <c r="L2028" s="2">
        <f t="shared" si="773"/>
        <v>0</v>
      </c>
      <c r="M2028" s="2">
        <f t="shared" si="774"/>
        <v>1.5754172515988096E-2</v>
      </c>
      <c r="N2028" s="1">
        <v>3785</v>
      </c>
      <c r="O2028" s="1">
        <v>2525</v>
      </c>
      <c r="Q2028" s="1">
        <v>26</v>
      </c>
      <c r="R2028" s="1">
        <v>71</v>
      </c>
      <c r="AA2028" s="1">
        <v>4</v>
      </c>
      <c r="AG2028" s="7">
        <f>IF(Q2028&gt;0,RANK(Q2028,(N2028:P2028,Q2028:AE2028)),0)</f>
        <v>4</v>
      </c>
      <c r="AH2028" s="7">
        <f>IF(R2028&gt;0,RANK(R2028,(N2028:P2028,Q2028:AE2028)),0)</f>
        <v>3</v>
      </c>
      <c r="AI2028" s="7">
        <f>IF(T2028&gt;0,RANK(T2028,(N2028:P2028,Q2028:AE2028)),0)</f>
        <v>0</v>
      </c>
      <c r="AJ2028" s="7">
        <f>IF(S2028&gt;0,RANK(S2028,(N2028:P2028,Q2028:AE2028)),0)</f>
        <v>0</v>
      </c>
      <c r="AK2028" s="2">
        <f t="shared" si="775"/>
        <v>4.0555295585712053E-3</v>
      </c>
      <c r="AL2028" s="2">
        <f t="shared" si="776"/>
        <v>1.107471533302137E-2</v>
      </c>
      <c r="AM2028" s="2">
        <f t="shared" si="777"/>
        <v>0</v>
      </c>
      <c r="AN2028" s="2">
        <f t="shared" si="778"/>
        <v>0</v>
      </c>
      <c r="AP2028" t="s">
        <v>2051</v>
      </c>
      <c r="AQ2028" t="s">
        <v>1200</v>
      </c>
      <c r="AT2028" s="104">
        <v>48</v>
      </c>
      <c r="AU2028" s="102">
        <v>273</v>
      </c>
      <c r="AV2028" s="108">
        <f t="shared" si="779"/>
        <v>48273</v>
      </c>
      <c r="AX2028" s="7" t="s">
        <v>538</v>
      </c>
    </row>
    <row r="2029" spans="1:50" hidden="1" outlineLevel="1">
      <c r="A2029" t="s">
        <v>2044</v>
      </c>
      <c r="B2029" t="s">
        <v>1200</v>
      </c>
      <c r="C2029" s="1">
        <f t="shared" si="769"/>
        <v>1281</v>
      </c>
      <c r="D2029" s="7">
        <f>RANK(N2029,(N2029:P2029,Q2029:AE2029))</f>
        <v>2</v>
      </c>
      <c r="E2029" s="7">
        <f>RANK(O2029,(N2029:P2029,Q2029:AE2029))</f>
        <v>1</v>
      </c>
      <c r="F2029" s="7">
        <f>IF(P2029&gt;0,RANK(P2029,(N2029:P2029,Q2029:AE2029)),0)</f>
        <v>0</v>
      </c>
      <c r="G2029" s="1">
        <f t="shared" si="770"/>
        <v>397</v>
      </c>
      <c r="H2029" s="2">
        <f t="shared" si="768"/>
        <v>0.30991412958626074</v>
      </c>
      <c r="I2029" s="2"/>
      <c r="J2029" s="2">
        <f t="shared" si="771"/>
        <v>0.33801717408274784</v>
      </c>
      <c r="K2029" s="2">
        <f t="shared" si="772"/>
        <v>0.64793130366900864</v>
      </c>
      <c r="L2029" s="2">
        <f t="shared" si="773"/>
        <v>0</v>
      </c>
      <c r="M2029" s="2">
        <f t="shared" si="774"/>
        <v>1.4051522248243575E-2</v>
      </c>
      <c r="N2029" s="1">
        <v>433</v>
      </c>
      <c r="O2029" s="1">
        <v>830</v>
      </c>
      <c r="Q2029" s="1">
        <v>0</v>
      </c>
      <c r="R2029" s="1">
        <v>13</v>
      </c>
      <c r="AA2029" s="1">
        <v>5</v>
      </c>
      <c r="AG2029" s="7">
        <f>IF(Q2029&gt;0,RANK(Q2029,(N2029:P2029,Q2029:AE2029)),0)</f>
        <v>0</v>
      </c>
      <c r="AH2029" s="7">
        <f>IF(R2029&gt;0,RANK(R2029,(N2029:P2029,Q2029:AE2029)),0)</f>
        <v>3</v>
      </c>
      <c r="AI2029" s="7">
        <f>IF(T2029&gt;0,RANK(T2029,(N2029:P2029,Q2029:AE2029)),0)</f>
        <v>0</v>
      </c>
      <c r="AJ2029" s="7">
        <f>IF(S2029&gt;0,RANK(S2029,(N2029:P2029,Q2029:AE2029)),0)</f>
        <v>0</v>
      </c>
      <c r="AK2029" s="2">
        <f t="shared" si="775"/>
        <v>0</v>
      </c>
      <c r="AL2029" s="2">
        <f t="shared" si="776"/>
        <v>1.0148321623731461E-2</v>
      </c>
      <c r="AM2029" s="2">
        <f t="shared" si="777"/>
        <v>0</v>
      </c>
      <c r="AN2029" s="2">
        <f t="shared" si="778"/>
        <v>0</v>
      </c>
      <c r="AP2029" t="s">
        <v>2044</v>
      </c>
      <c r="AQ2029" t="s">
        <v>1200</v>
      </c>
      <c r="AR2029">
        <v>13</v>
      </c>
      <c r="AT2029" s="104">
        <v>48</v>
      </c>
      <c r="AU2029" s="102">
        <v>275</v>
      </c>
      <c r="AV2029" s="108">
        <f t="shared" si="779"/>
        <v>48275</v>
      </c>
      <c r="AX2029" s="7" t="s">
        <v>538</v>
      </c>
    </row>
    <row r="2030" spans="1:50" hidden="1" outlineLevel="1">
      <c r="A2030" t="s">
        <v>1444</v>
      </c>
      <c r="B2030" t="s">
        <v>1200</v>
      </c>
      <c r="C2030" s="1">
        <f t="shared" si="769"/>
        <v>10515</v>
      </c>
      <c r="D2030" s="7">
        <f>RANK(N2030,(N2030:P2030,Q2030:AE2030))</f>
        <v>2</v>
      </c>
      <c r="E2030" s="7">
        <f>RANK(O2030,(N2030:P2030,Q2030:AE2030))</f>
        <v>1</v>
      </c>
      <c r="F2030" s="7">
        <f>IF(P2030&gt;0,RANK(P2030,(N2030:P2030,Q2030:AE2030)),0)</f>
        <v>0</v>
      </c>
      <c r="G2030" s="1">
        <f t="shared" si="770"/>
        <v>2540</v>
      </c>
      <c r="H2030" s="2">
        <f t="shared" si="768"/>
        <v>0.24155967665240133</v>
      </c>
      <c r="I2030" s="2"/>
      <c r="J2030" s="2">
        <f t="shared" si="771"/>
        <v>0.37223014740846411</v>
      </c>
      <c r="K2030" s="2">
        <f t="shared" si="772"/>
        <v>0.61378982406086546</v>
      </c>
      <c r="L2030" s="2">
        <f t="shared" si="773"/>
        <v>0</v>
      </c>
      <c r="M2030" s="2">
        <f t="shared" si="774"/>
        <v>1.3980028530670374E-2</v>
      </c>
      <c r="N2030" s="1">
        <v>3914</v>
      </c>
      <c r="O2030" s="1">
        <v>6454</v>
      </c>
      <c r="Q2030" s="1">
        <v>20</v>
      </c>
      <c r="R2030" s="1">
        <v>117</v>
      </c>
      <c r="AA2030" s="1">
        <v>10</v>
      </c>
      <c r="AG2030" s="7">
        <f>IF(Q2030&gt;0,RANK(Q2030,(N2030:P2030,Q2030:AE2030)),0)</f>
        <v>4</v>
      </c>
      <c r="AH2030" s="7">
        <f>IF(R2030&gt;0,RANK(R2030,(N2030:P2030,Q2030:AE2030)),0)</f>
        <v>3</v>
      </c>
      <c r="AI2030" s="7">
        <f>IF(T2030&gt;0,RANK(T2030,(N2030:P2030,Q2030:AE2030)),0)</f>
        <v>0</v>
      </c>
      <c r="AJ2030" s="7">
        <f>IF(S2030&gt;0,RANK(S2030,(N2030:P2030,Q2030:AE2030)),0)</f>
        <v>0</v>
      </c>
      <c r="AK2030" s="2">
        <f t="shared" si="775"/>
        <v>1.9020446980504042E-3</v>
      </c>
      <c r="AL2030" s="2">
        <f t="shared" si="776"/>
        <v>1.1126961483594865E-2</v>
      </c>
      <c r="AM2030" s="2">
        <f t="shared" si="777"/>
        <v>0</v>
      </c>
      <c r="AN2030" s="2">
        <f t="shared" si="778"/>
        <v>0</v>
      </c>
      <c r="AP2030" t="s">
        <v>1444</v>
      </c>
      <c r="AQ2030" t="s">
        <v>1200</v>
      </c>
      <c r="AR2030">
        <v>1</v>
      </c>
      <c r="AT2030" s="104">
        <v>48</v>
      </c>
      <c r="AU2030" s="102">
        <v>277</v>
      </c>
      <c r="AV2030" s="108">
        <f t="shared" si="779"/>
        <v>48277</v>
      </c>
      <c r="AX2030" s="7" t="s">
        <v>538</v>
      </c>
    </row>
    <row r="2031" spans="1:50" hidden="1" outlineLevel="1">
      <c r="A2031" t="s">
        <v>2503</v>
      </c>
      <c r="B2031" t="s">
        <v>1200</v>
      </c>
      <c r="C2031" s="1">
        <f t="shared" si="769"/>
        <v>4210</v>
      </c>
      <c r="D2031" s="7">
        <f>RANK(N2031,(N2031:P2031,Q2031:AE2031))</f>
        <v>2</v>
      </c>
      <c r="E2031" s="7">
        <f>RANK(O2031,(N2031:P2031,Q2031:AE2031))</f>
        <v>1</v>
      </c>
      <c r="F2031" s="7">
        <f>IF(P2031&gt;0,RANK(P2031,(N2031:P2031,Q2031:AE2031)),0)</f>
        <v>0</v>
      </c>
      <c r="G2031" s="1">
        <f t="shared" si="770"/>
        <v>405</v>
      </c>
      <c r="H2031" s="2">
        <f t="shared" si="768"/>
        <v>9.6199524940617578E-2</v>
      </c>
      <c r="I2031" s="2"/>
      <c r="J2031" s="2">
        <f t="shared" si="771"/>
        <v>0.44536817102137766</v>
      </c>
      <c r="K2031" s="2">
        <f t="shared" si="772"/>
        <v>0.54156769596199528</v>
      </c>
      <c r="L2031" s="2">
        <f t="shared" si="773"/>
        <v>0</v>
      </c>
      <c r="M2031" s="2">
        <f t="shared" si="774"/>
        <v>1.3064133016627011E-2</v>
      </c>
      <c r="N2031" s="1">
        <v>1875</v>
      </c>
      <c r="O2031" s="1">
        <v>2280</v>
      </c>
      <c r="Q2031" s="1">
        <v>4</v>
      </c>
      <c r="R2031" s="1">
        <v>46</v>
      </c>
      <c r="AA2031" s="1">
        <v>5</v>
      </c>
      <c r="AG2031" s="7">
        <f>IF(Q2031&gt;0,RANK(Q2031,(N2031:P2031,Q2031:AE2031)),0)</f>
        <v>5</v>
      </c>
      <c r="AH2031" s="7">
        <f>IF(R2031&gt;0,RANK(R2031,(N2031:P2031,Q2031:AE2031)),0)</f>
        <v>3</v>
      </c>
      <c r="AI2031" s="7">
        <f>IF(T2031&gt;0,RANK(T2031,(N2031:P2031,Q2031:AE2031)),0)</f>
        <v>0</v>
      </c>
      <c r="AJ2031" s="7">
        <f>IF(S2031&gt;0,RANK(S2031,(N2031:P2031,Q2031:AE2031)),0)</f>
        <v>0</v>
      </c>
      <c r="AK2031" s="2">
        <f t="shared" si="775"/>
        <v>9.501187648456057E-4</v>
      </c>
      <c r="AL2031" s="2">
        <f t="shared" si="776"/>
        <v>1.0926365795724466E-2</v>
      </c>
      <c r="AM2031" s="2">
        <f t="shared" si="777"/>
        <v>0</v>
      </c>
      <c r="AN2031" s="2">
        <f t="shared" si="778"/>
        <v>0</v>
      </c>
      <c r="AP2031" t="s">
        <v>2503</v>
      </c>
      <c r="AQ2031" t="s">
        <v>1200</v>
      </c>
      <c r="AR2031">
        <v>13</v>
      </c>
      <c r="AT2031" s="104">
        <v>48</v>
      </c>
      <c r="AU2031" s="102">
        <v>279</v>
      </c>
      <c r="AV2031" s="108">
        <f t="shared" si="779"/>
        <v>48279</v>
      </c>
      <c r="AX2031" s="7" t="s">
        <v>538</v>
      </c>
    </row>
    <row r="2032" spans="1:50" hidden="1" outlineLevel="1">
      <c r="A2032" t="s">
        <v>643</v>
      </c>
      <c r="B2032" t="s">
        <v>1200</v>
      </c>
      <c r="C2032" s="1">
        <f t="shared" si="769"/>
        <v>4815</v>
      </c>
      <c r="D2032" s="7">
        <f>RANK(N2032,(N2032:P2032,Q2032:AE2032))</f>
        <v>2</v>
      </c>
      <c r="E2032" s="7">
        <f>RANK(O2032,(N2032:P2032,Q2032:AE2032))</f>
        <v>1</v>
      </c>
      <c r="F2032" s="7">
        <f>IF(P2032&gt;0,RANK(P2032,(N2032:P2032,Q2032:AE2032)),0)</f>
        <v>0</v>
      </c>
      <c r="G2032" s="1">
        <f t="shared" si="770"/>
        <v>2042</v>
      </c>
      <c r="H2032" s="2">
        <f t="shared" si="768"/>
        <v>0.42409138110072692</v>
      </c>
      <c r="I2032" s="2"/>
      <c r="J2032" s="2">
        <f t="shared" si="771"/>
        <v>0.27497403946002075</v>
      </c>
      <c r="K2032" s="2">
        <f t="shared" si="772"/>
        <v>0.69906542056074772</v>
      </c>
      <c r="L2032" s="2">
        <f t="shared" si="773"/>
        <v>0</v>
      </c>
      <c r="M2032" s="2">
        <f t="shared" si="774"/>
        <v>2.5960539979231534E-2</v>
      </c>
      <c r="N2032" s="1">
        <v>1324</v>
      </c>
      <c r="O2032" s="1">
        <v>3366</v>
      </c>
      <c r="Q2032" s="1">
        <v>22</v>
      </c>
      <c r="R2032" s="1">
        <v>96</v>
      </c>
      <c r="AA2032" s="1">
        <v>7</v>
      </c>
      <c r="AG2032" s="7">
        <f>IF(Q2032&gt;0,RANK(Q2032,(N2032:P2032,Q2032:AE2032)),0)</f>
        <v>4</v>
      </c>
      <c r="AH2032" s="7">
        <f>IF(R2032&gt;0,RANK(R2032,(N2032:P2032,Q2032:AE2032)),0)</f>
        <v>3</v>
      </c>
      <c r="AI2032" s="7">
        <f>IF(T2032&gt;0,RANK(T2032,(N2032:P2032,Q2032:AE2032)),0)</f>
        <v>0</v>
      </c>
      <c r="AJ2032" s="7">
        <f>IF(S2032&gt;0,RANK(S2032,(N2032:P2032,Q2032:AE2032)),0)</f>
        <v>0</v>
      </c>
      <c r="AK2032" s="2">
        <f t="shared" si="775"/>
        <v>4.569055036344756E-3</v>
      </c>
      <c r="AL2032" s="2">
        <f t="shared" si="776"/>
        <v>1.9937694704049845E-2</v>
      </c>
      <c r="AM2032" s="2">
        <f t="shared" si="777"/>
        <v>0</v>
      </c>
      <c r="AN2032" s="2">
        <f t="shared" si="778"/>
        <v>0</v>
      </c>
      <c r="AP2032" t="s">
        <v>643</v>
      </c>
      <c r="AQ2032" t="s">
        <v>1200</v>
      </c>
      <c r="AR2032">
        <v>11</v>
      </c>
      <c r="AT2032" s="104">
        <v>48</v>
      </c>
      <c r="AU2032" s="102">
        <v>281</v>
      </c>
      <c r="AV2032" s="108">
        <f t="shared" si="779"/>
        <v>48281</v>
      </c>
      <c r="AX2032" s="7" t="s">
        <v>538</v>
      </c>
    </row>
    <row r="2033" spans="1:50" hidden="1" outlineLevel="1">
      <c r="A2033" t="s">
        <v>1664</v>
      </c>
      <c r="B2033" t="s">
        <v>1200</v>
      </c>
      <c r="C2033" s="1">
        <f t="shared" si="769"/>
        <v>1493</v>
      </c>
      <c r="D2033" s="7">
        <f>RANK(N2033,(N2033:P2033,Q2033:AE2033))</f>
        <v>1</v>
      </c>
      <c r="E2033" s="7">
        <f>RANK(O2033,(N2033:P2033,Q2033:AE2033))</f>
        <v>2</v>
      </c>
      <c r="F2033" s="7">
        <f>IF(P2033&gt;0,RANK(P2033,(N2033:P2033,Q2033:AE2033)),0)</f>
        <v>0</v>
      </c>
      <c r="G2033" s="1">
        <f t="shared" si="770"/>
        <v>520</v>
      </c>
      <c r="H2033" s="2">
        <f t="shared" si="768"/>
        <v>0.34829202947086402</v>
      </c>
      <c r="I2033" s="2"/>
      <c r="J2033" s="2">
        <f t="shared" si="771"/>
        <v>0.67046215673141329</v>
      </c>
      <c r="K2033" s="2">
        <f t="shared" si="772"/>
        <v>0.32217012726054922</v>
      </c>
      <c r="L2033" s="2">
        <f t="shared" si="773"/>
        <v>0</v>
      </c>
      <c r="M2033" s="2">
        <f t="shared" si="774"/>
        <v>7.3677160080374837E-3</v>
      </c>
      <c r="N2033" s="1">
        <v>1001</v>
      </c>
      <c r="O2033" s="1">
        <v>481</v>
      </c>
      <c r="Q2033" s="1">
        <v>4</v>
      </c>
      <c r="R2033" s="1">
        <v>7</v>
      </c>
      <c r="AA2033" s="1">
        <v>0</v>
      </c>
      <c r="AG2033" s="7">
        <f>IF(Q2033&gt;0,RANK(Q2033,(N2033:P2033,Q2033:AE2033)),0)</f>
        <v>4</v>
      </c>
      <c r="AH2033" s="7">
        <f>IF(R2033&gt;0,RANK(R2033,(N2033:P2033,Q2033:AE2033)),0)</f>
        <v>3</v>
      </c>
      <c r="AI2033" s="7">
        <f>IF(T2033&gt;0,RANK(T2033,(N2033:P2033,Q2033:AE2033)),0)</f>
        <v>0</v>
      </c>
      <c r="AJ2033" s="7">
        <f>IF(S2033&gt;0,RANK(S2033,(N2033:P2033,Q2033:AE2033)),0)</f>
        <v>0</v>
      </c>
      <c r="AK2033" s="2">
        <f t="shared" si="775"/>
        <v>2.6791694574681848E-3</v>
      </c>
      <c r="AL2033" s="2">
        <f t="shared" si="776"/>
        <v>4.6885465505693237E-3</v>
      </c>
      <c r="AM2033" s="2">
        <f t="shared" si="777"/>
        <v>0</v>
      </c>
      <c r="AN2033" s="2">
        <f t="shared" si="778"/>
        <v>0</v>
      </c>
      <c r="AP2033" t="s">
        <v>1664</v>
      </c>
      <c r="AQ2033" t="s">
        <v>1200</v>
      </c>
      <c r="AR2033">
        <v>28</v>
      </c>
      <c r="AT2033" s="104">
        <v>48</v>
      </c>
      <c r="AU2033" s="102">
        <v>283</v>
      </c>
      <c r="AV2033" s="108">
        <f t="shared" si="779"/>
        <v>48283</v>
      </c>
      <c r="AX2033" s="7" t="s">
        <v>538</v>
      </c>
    </row>
    <row r="2034" spans="1:50" hidden="1" outlineLevel="1">
      <c r="A2034" t="s">
        <v>68</v>
      </c>
      <c r="B2034" t="s">
        <v>1200</v>
      </c>
      <c r="C2034" s="1">
        <f t="shared" si="769"/>
        <v>6071</v>
      </c>
      <c r="D2034" s="7">
        <f>RANK(N2034,(N2034:P2034,Q2034:AE2034))</f>
        <v>2</v>
      </c>
      <c r="E2034" s="7">
        <f>RANK(O2034,(N2034:P2034,Q2034:AE2034))</f>
        <v>1</v>
      </c>
      <c r="F2034" s="7">
        <f>IF(P2034&gt;0,RANK(P2034,(N2034:P2034,Q2034:AE2034)),0)</f>
        <v>0</v>
      </c>
      <c r="G2034" s="1">
        <f t="shared" si="770"/>
        <v>2839</v>
      </c>
      <c r="H2034" s="2">
        <f t="shared" si="768"/>
        <v>0.46763300938889801</v>
      </c>
      <c r="I2034" s="2"/>
      <c r="J2034" s="2">
        <f t="shared" si="771"/>
        <v>0.25679459726568932</v>
      </c>
      <c r="K2034" s="2">
        <f t="shared" si="772"/>
        <v>0.72442760665458739</v>
      </c>
      <c r="L2034" s="2">
        <f t="shared" si="773"/>
        <v>0</v>
      </c>
      <c r="M2034" s="2">
        <f t="shared" si="774"/>
        <v>1.8777796079723297E-2</v>
      </c>
      <c r="N2034" s="1">
        <v>1559</v>
      </c>
      <c r="O2034" s="1">
        <v>4398</v>
      </c>
      <c r="Q2034" s="1">
        <v>15</v>
      </c>
      <c r="R2034" s="1">
        <v>92</v>
      </c>
      <c r="AA2034" s="1">
        <v>7</v>
      </c>
      <c r="AG2034" s="7">
        <f>IF(Q2034&gt;0,RANK(Q2034,(N2034:P2034,Q2034:AE2034)),0)</f>
        <v>4</v>
      </c>
      <c r="AH2034" s="7">
        <f>IF(R2034&gt;0,RANK(R2034,(N2034:P2034,Q2034:AE2034)),0)</f>
        <v>3</v>
      </c>
      <c r="AI2034" s="7">
        <f>IF(T2034&gt;0,RANK(T2034,(N2034:P2034,Q2034:AE2034)),0)</f>
        <v>0</v>
      </c>
      <c r="AJ2034" s="7">
        <f>IF(S2034&gt;0,RANK(S2034,(N2034:P2034,Q2034:AE2034)),0)</f>
        <v>0</v>
      </c>
      <c r="AK2034" s="2">
        <f t="shared" si="775"/>
        <v>2.4707626420688521E-3</v>
      </c>
      <c r="AL2034" s="2">
        <f t="shared" si="776"/>
        <v>1.5154010871355626E-2</v>
      </c>
      <c r="AM2034" s="2">
        <f t="shared" si="777"/>
        <v>0</v>
      </c>
      <c r="AN2034" s="2">
        <f t="shared" si="778"/>
        <v>0</v>
      </c>
      <c r="AP2034" t="s">
        <v>68</v>
      </c>
      <c r="AQ2034" t="s">
        <v>1200</v>
      </c>
      <c r="AR2034">
        <v>14</v>
      </c>
      <c r="AT2034" s="104">
        <v>48</v>
      </c>
      <c r="AU2034" s="102">
        <v>285</v>
      </c>
      <c r="AV2034" s="108">
        <f t="shared" si="779"/>
        <v>48285</v>
      </c>
      <c r="AX2034" s="7" t="s">
        <v>538</v>
      </c>
    </row>
    <row r="2035" spans="1:50" hidden="1" outlineLevel="1">
      <c r="A2035" t="s">
        <v>1009</v>
      </c>
      <c r="B2035" t="s">
        <v>1200</v>
      </c>
      <c r="C2035" s="1">
        <f t="shared" si="769"/>
        <v>4532</v>
      </c>
      <c r="D2035" s="7">
        <f>RANK(N2035,(N2035:P2035,Q2035:AE2035))</f>
        <v>2</v>
      </c>
      <c r="E2035" s="7">
        <f>RANK(O2035,(N2035:P2035,Q2035:AE2035))</f>
        <v>1</v>
      </c>
      <c r="F2035" s="7">
        <f>IF(P2035&gt;0,RANK(P2035,(N2035:P2035,Q2035:AE2035)),0)</f>
        <v>0</v>
      </c>
      <c r="G2035" s="1">
        <f t="shared" si="770"/>
        <v>1811</v>
      </c>
      <c r="H2035" s="2">
        <f t="shared" si="768"/>
        <v>0.39960282436010591</v>
      </c>
      <c r="I2035" s="2"/>
      <c r="J2035" s="2">
        <f t="shared" si="771"/>
        <v>0.28949691085613416</v>
      </c>
      <c r="K2035" s="2">
        <f t="shared" si="772"/>
        <v>0.68909973521624002</v>
      </c>
      <c r="L2035" s="2">
        <f t="shared" si="773"/>
        <v>0</v>
      </c>
      <c r="M2035" s="2">
        <f t="shared" si="774"/>
        <v>2.1403353927625823E-2</v>
      </c>
      <c r="N2035" s="1">
        <v>1312</v>
      </c>
      <c r="O2035" s="1">
        <v>3123</v>
      </c>
      <c r="Q2035" s="1">
        <v>23</v>
      </c>
      <c r="R2035" s="1">
        <v>68</v>
      </c>
      <c r="AA2035" s="1">
        <v>6</v>
      </c>
      <c r="AG2035" s="7">
        <f>IF(Q2035&gt;0,RANK(Q2035,(N2035:P2035,Q2035:AE2035)),0)</f>
        <v>4</v>
      </c>
      <c r="AH2035" s="7">
        <f>IF(R2035&gt;0,RANK(R2035,(N2035:P2035,Q2035:AE2035)),0)</f>
        <v>3</v>
      </c>
      <c r="AI2035" s="7">
        <f>IF(T2035&gt;0,RANK(T2035,(N2035:P2035,Q2035:AE2035)),0)</f>
        <v>0</v>
      </c>
      <c r="AJ2035" s="7">
        <f>IF(S2035&gt;0,RANK(S2035,(N2035:P2035,Q2035:AE2035)),0)</f>
        <v>0</v>
      </c>
      <c r="AK2035" s="2">
        <f t="shared" si="775"/>
        <v>5.0750220653133279E-3</v>
      </c>
      <c r="AL2035" s="2">
        <f t="shared" si="776"/>
        <v>1.500441306266549E-2</v>
      </c>
      <c r="AM2035" s="2">
        <f t="shared" si="777"/>
        <v>0</v>
      </c>
      <c r="AN2035" s="2">
        <f t="shared" si="778"/>
        <v>0</v>
      </c>
      <c r="AP2035" t="s">
        <v>1009</v>
      </c>
      <c r="AQ2035" t="s">
        <v>1200</v>
      </c>
      <c r="AR2035">
        <v>14</v>
      </c>
      <c r="AT2035" s="104">
        <v>48</v>
      </c>
      <c r="AU2035" s="102">
        <v>287</v>
      </c>
      <c r="AV2035" s="108">
        <f t="shared" si="779"/>
        <v>48287</v>
      </c>
      <c r="AX2035" s="7" t="s">
        <v>538</v>
      </c>
    </row>
    <row r="2036" spans="1:50" hidden="1" outlineLevel="1">
      <c r="A2036" t="s">
        <v>2006</v>
      </c>
      <c r="B2036" t="s">
        <v>1200</v>
      </c>
      <c r="C2036" s="1">
        <f t="shared" si="769"/>
        <v>4662</v>
      </c>
      <c r="D2036" s="7">
        <f>RANK(N2036,(N2036:P2036,Q2036:AE2036))</f>
        <v>2</v>
      </c>
      <c r="E2036" s="7">
        <f>RANK(O2036,(N2036:P2036,Q2036:AE2036))</f>
        <v>1</v>
      </c>
      <c r="F2036" s="7">
        <f>IF(P2036&gt;0,RANK(P2036,(N2036:P2036,Q2036:AE2036)),0)</f>
        <v>0</v>
      </c>
      <c r="G2036" s="1">
        <f t="shared" si="770"/>
        <v>1953</v>
      </c>
      <c r="H2036" s="2">
        <f t="shared" si="768"/>
        <v>0.41891891891891891</v>
      </c>
      <c r="I2036" s="2"/>
      <c r="J2036" s="2">
        <f t="shared" si="771"/>
        <v>0.28356928356928357</v>
      </c>
      <c r="K2036" s="2">
        <f t="shared" si="772"/>
        <v>0.70248820248820254</v>
      </c>
      <c r="L2036" s="2">
        <f t="shared" si="773"/>
        <v>0</v>
      </c>
      <c r="M2036" s="2">
        <f t="shared" si="774"/>
        <v>1.394251394251389E-2</v>
      </c>
      <c r="N2036" s="1">
        <v>1322</v>
      </c>
      <c r="O2036" s="1">
        <v>3275</v>
      </c>
      <c r="Q2036" s="1">
        <v>7</v>
      </c>
      <c r="R2036" s="1">
        <v>56</v>
      </c>
      <c r="AA2036" s="1">
        <v>2</v>
      </c>
      <c r="AG2036" s="7">
        <f>IF(Q2036&gt;0,RANK(Q2036,(N2036:P2036,Q2036:AE2036)),0)</f>
        <v>4</v>
      </c>
      <c r="AH2036" s="7">
        <f>IF(R2036&gt;0,RANK(R2036,(N2036:P2036,Q2036:AE2036)),0)</f>
        <v>3</v>
      </c>
      <c r="AI2036" s="7">
        <f>IF(T2036&gt;0,RANK(T2036,(N2036:P2036,Q2036:AE2036)),0)</f>
        <v>0</v>
      </c>
      <c r="AJ2036" s="7">
        <f>IF(S2036&gt;0,RANK(S2036,(N2036:P2036,Q2036:AE2036)),0)</f>
        <v>0</v>
      </c>
      <c r="AK2036" s="2">
        <f t="shared" si="775"/>
        <v>1.5015015015015015E-3</v>
      </c>
      <c r="AL2036" s="2">
        <f t="shared" si="776"/>
        <v>1.2012012012012012E-2</v>
      </c>
      <c r="AM2036" s="2">
        <f t="shared" si="777"/>
        <v>0</v>
      </c>
      <c r="AN2036" s="2">
        <f t="shared" si="778"/>
        <v>0</v>
      </c>
      <c r="AP2036" t="s">
        <v>2006</v>
      </c>
      <c r="AQ2036" t="s">
        <v>1200</v>
      </c>
      <c r="AR2036">
        <v>5</v>
      </c>
      <c r="AT2036" s="104">
        <v>48</v>
      </c>
      <c r="AU2036" s="102">
        <v>289</v>
      </c>
      <c r="AV2036" s="108">
        <f t="shared" si="779"/>
        <v>48289</v>
      </c>
      <c r="AX2036" s="7" t="s">
        <v>538</v>
      </c>
    </row>
    <row r="2037" spans="1:50" hidden="1" outlineLevel="1">
      <c r="A2037" t="s">
        <v>2733</v>
      </c>
      <c r="B2037" t="s">
        <v>1200</v>
      </c>
      <c r="C2037" s="1">
        <f t="shared" si="769"/>
        <v>12832</v>
      </c>
      <c r="D2037" s="7">
        <f>RANK(N2037,(N2037:P2037,Q2037:AE2037))</f>
        <v>2</v>
      </c>
      <c r="E2037" s="7">
        <f>RANK(O2037,(N2037:P2037,Q2037:AE2037))</f>
        <v>1</v>
      </c>
      <c r="F2037" s="7">
        <f>IF(P2037&gt;0,RANK(P2037,(N2037:P2037,Q2037:AE2037)),0)</f>
        <v>0</v>
      </c>
      <c r="G2037" s="1">
        <f t="shared" si="770"/>
        <v>3016</v>
      </c>
      <c r="H2037" s="2">
        <f t="shared" si="768"/>
        <v>0.23503740648379051</v>
      </c>
      <c r="I2037" s="2"/>
      <c r="J2037" s="2">
        <f t="shared" si="771"/>
        <v>0.37016832917705733</v>
      </c>
      <c r="K2037" s="2">
        <f t="shared" si="772"/>
        <v>0.6052057356608479</v>
      </c>
      <c r="L2037" s="2">
        <f t="shared" si="773"/>
        <v>0</v>
      </c>
      <c r="M2037" s="2">
        <f t="shared" si="774"/>
        <v>2.462593516209477E-2</v>
      </c>
      <c r="N2037" s="1">
        <v>4750</v>
      </c>
      <c r="O2037" s="1">
        <v>7766</v>
      </c>
      <c r="Q2037" s="1">
        <v>34</v>
      </c>
      <c r="R2037" s="1">
        <v>236</v>
      </c>
      <c r="AA2037" s="1">
        <v>46</v>
      </c>
      <c r="AG2037" s="7">
        <f>IF(Q2037&gt;0,RANK(Q2037,(N2037:P2037,Q2037:AE2037)),0)</f>
        <v>5</v>
      </c>
      <c r="AH2037" s="7">
        <f>IF(R2037&gt;0,RANK(R2037,(N2037:P2037,Q2037:AE2037)),0)</f>
        <v>3</v>
      </c>
      <c r="AI2037" s="7">
        <f>IF(T2037&gt;0,RANK(T2037,(N2037:P2037,Q2037:AE2037)),0)</f>
        <v>0</v>
      </c>
      <c r="AJ2037" s="7">
        <f>IF(S2037&gt;0,RANK(S2037,(N2037:P2037,Q2037:AE2037)),0)</f>
        <v>0</v>
      </c>
      <c r="AK2037" s="2">
        <f t="shared" si="775"/>
        <v>2.649625935162095E-3</v>
      </c>
      <c r="AL2037" s="2">
        <f t="shared" si="776"/>
        <v>1.8391521197007481E-2</v>
      </c>
      <c r="AM2037" s="2">
        <f t="shared" si="777"/>
        <v>0</v>
      </c>
      <c r="AN2037" s="2">
        <f t="shared" si="778"/>
        <v>0</v>
      </c>
      <c r="AP2037" t="s">
        <v>2733</v>
      </c>
      <c r="AQ2037" t="s">
        <v>1200</v>
      </c>
      <c r="AR2037">
        <v>2</v>
      </c>
      <c r="AT2037" s="104">
        <v>48</v>
      </c>
      <c r="AU2037" s="102">
        <v>291</v>
      </c>
      <c r="AV2037" s="108">
        <f t="shared" si="779"/>
        <v>48291</v>
      </c>
      <c r="AX2037" s="7" t="s">
        <v>538</v>
      </c>
    </row>
    <row r="2038" spans="1:50" hidden="1" outlineLevel="1">
      <c r="A2038" t="s">
        <v>936</v>
      </c>
      <c r="B2038" t="s">
        <v>1200</v>
      </c>
      <c r="C2038" s="1">
        <f t="shared" si="769"/>
        <v>5422</v>
      </c>
      <c r="D2038" s="7">
        <f>RANK(N2038,(N2038:P2038,Q2038:AE2038))</f>
        <v>2</v>
      </c>
      <c r="E2038" s="7">
        <f>RANK(O2038,(N2038:P2038,Q2038:AE2038))</f>
        <v>1</v>
      </c>
      <c r="F2038" s="7">
        <f>IF(P2038&gt;0,RANK(P2038,(N2038:P2038,Q2038:AE2038)),0)</f>
        <v>0</v>
      </c>
      <c r="G2038" s="1">
        <f t="shared" si="770"/>
        <v>1050</v>
      </c>
      <c r="H2038" s="2">
        <f t="shared" si="768"/>
        <v>0.19365547768351163</v>
      </c>
      <c r="I2038" s="2"/>
      <c r="J2038" s="2">
        <f t="shared" si="771"/>
        <v>0.39505717447436373</v>
      </c>
      <c r="K2038" s="2">
        <f t="shared" si="772"/>
        <v>0.58871265215787527</v>
      </c>
      <c r="L2038" s="2">
        <f t="shared" si="773"/>
        <v>0</v>
      </c>
      <c r="M2038" s="2">
        <f t="shared" si="774"/>
        <v>1.6230173367761003E-2</v>
      </c>
      <c r="N2038" s="1">
        <v>2142</v>
      </c>
      <c r="O2038" s="1">
        <v>3192</v>
      </c>
      <c r="Q2038" s="1">
        <v>9</v>
      </c>
      <c r="R2038" s="1">
        <v>67</v>
      </c>
      <c r="AA2038" s="1">
        <v>12</v>
      </c>
      <c r="AG2038" s="7">
        <f>IF(Q2038&gt;0,RANK(Q2038,(N2038:P2038,Q2038:AE2038)),0)</f>
        <v>5</v>
      </c>
      <c r="AH2038" s="7">
        <f>IF(R2038&gt;0,RANK(R2038,(N2038:P2038,Q2038:AE2038)),0)</f>
        <v>3</v>
      </c>
      <c r="AI2038" s="7">
        <f>IF(T2038&gt;0,RANK(T2038,(N2038:P2038,Q2038:AE2038)),0)</f>
        <v>0</v>
      </c>
      <c r="AJ2038" s="7">
        <f>IF(S2038&gt;0,RANK(S2038,(N2038:P2038,Q2038:AE2038)),0)</f>
        <v>0</v>
      </c>
      <c r="AK2038" s="2">
        <f t="shared" si="775"/>
        <v>1.6599040944300996E-3</v>
      </c>
      <c r="AL2038" s="2">
        <f t="shared" si="776"/>
        <v>1.2357063814090741E-2</v>
      </c>
      <c r="AM2038" s="2">
        <f t="shared" si="777"/>
        <v>0</v>
      </c>
      <c r="AN2038" s="2">
        <f t="shared" si="778"/>
        <v>0</v>
      </c>
      <c r="AP2038" t="s">
        <v>936</v>
      </c>
      <c r="AQ2038" t="s">
        <v>1200</v>
      </c>
      <c r="AR2038">
        <v>5</v>
      </c>
      <c r="AT2038" s="104">
        <v>48</v>
      </c>
      <c r="AU2038" s="102">
        <v>293</v>
      </c>
      <c r="AV2038" s="108">
        <f t="shared" si="779"/>
        <v>48293</v>
      </c>
      <c r="AX2038" s="7" t="s">
        <v>538</v>
      </c>
    </row>
    <row r="2039" spans="1:50" hidden="1" outlineLevel="1">
      <c r="A2039" t="s">
        <v>2430</v>
      </c>
      <c r="B2039" t="s">
        <v>1200</v>
      </c>
      <c r="C2039" s="1">
        <f t="shared" si="769"/>
        <v>970</v>
      </c>
      <c r="D2039" s="7">
        <f>RANK(N2039,(N2039:P2039,Q2039:AE2039))</f>
        <v>2</v>
      </c>
      <c r="E2039" s="7">
        <f>RANK(O2039,(N2039:P2039,Q2039:AE2039))</f>
        <v>1</v>
      </c>
      <c r="F2039" s="7">
        <f>IF(P2039&gt;0,RANK(P2039,(N2039:P2039,Q2039:AE2039)),0)</f>
        <v>0</v>
      </c>
      <c r="G2039" s="1">
        <f t="shared" si="770"/>
        <v>510</v>
      </c>
      <c r="H2039" s="2">
        <f t="shared" si="768"/>
        <v>0.52577319587628868</v>
      </c>
      <c r="I2039" s="2"/>
      <c r="J2039" s="2">
        <f t="shared" si="771"/>
        <v>0.22886597938144329</v>
      </c>
      <c r="K2039" s="2">
        <f t="shared" si="772"/>
        <v>0.75463917525773194</v>
      </c>
      <c r="L2039" s="2">
        <f t="shared" si="773"/>
        <v>0</v>
      </c>
      <c r="M2039" s="2">
        <f t="shared" si="774"/>
        <v>1.6494845360824795E-2</v>
      </c>
      <c r="N2039" s="1">
        <v>222</v>
      </c>
      <c r="O2039" s="1">
        <v>732</v>
      </c>
      <c r="Q2039" s="1">
        <v>2</v>
      </c>
      <c r="R2039" s="1">
        <v>13</v>
      </c>
      <c r="AA2039" s="1">
        <v>1</v>
      </c>
      <c r="AG2039" s="7">
        <f>IF(Q2039&gt;0,RANK(Q2039,(N2039:P2039,Q2039:AE2039)),0)</f>
        <v>4</v>
      </c>
      <c r="AH2039" s="7">
        <f>IF(R2039&gt;0,RANK(R2039,(N2039:P2039,Q2039:AE2039)),0)</f>
        <v>3</v>
      </c>
      <c r="AI2039" s="7">
        <f>IF(T2039&gt;0,RANK(T2039,(N2039:P2039,Q2039:AE2039)),0)</f>
        <v>0</v>
      </c>
      <c r="AJ2039" s="7">
        <f>IF(S2039&gt;0,RANK(S2039,(N2039:P2039,Q2039:AE2039)),0)</f>
        <v>0</v>
      </c>
      <c r="AK2039" s="2">
        <f t="shared" si="775"/>
        <v>2.0618556701030928E-3</v>
      </c>
      <c r="AL2039" s="2">
        <f t="shared" si="776"/>
        <v>1.3402061855670102E-2</v>
      </c>
      <c r="AM2039" s="2">
        <f t="shared" si="777"/>
        <v>0</v>
      </c>
      <c r="AN2039" s="2">
        <f t="shared" si="778"/>
        <v>0</v>
      </c>
      <c r="AP2039" t="s">
        <v>2430</v>
      </c>
      <c r="AQ2039" t="s">
        <v>1200</v>
      </c>
      <c r="AR2039">
        <v>13</v>
      </c>
      <c r="AT2039" s="104">
        <v>48</v>
      </c>
      <c r="AU2039" s="102">
        <v>295</v>
      </c>
      <c r="AV2039" s="108">
        <f t="shared" si="779"/>
        <v>48295</v>
      </c>
      <c r="AX2039" s="7" t="s">
        <v>538</v>
      </c>
    </row>
    <row r="2040" spans="1:50" hidden="1" outlineLevel="1">
      <c r="A2040" t="s">
        <v>2019</v>
      </c>
      <c r="B2040" t="s">
        <v>1200</v>
      </c>
      <c r="C2040" s="1">
        <f t="shared" si="769"/>
        <v>2741</v>
      </c>
      <c r="D2040" s="7">
        <f>RANK(N2040,(N2040:P2040,Q2040:AE2040))</f>
        <v>2</v>
      </c>
      <c r="E2040" s="7">
        <f>RANK(O2040,(N2040:P2040,Q2040:AE2040))</f>
        <v>1</v>
      </c>
      <c r="F2040" s="7">
        <f>IF(P2040&gt;0,RANK(P2040,(N2040:P2040,Q2040:AE2040)),0)</f>
        <v>0</v>
      </c>
      <c r="G2040" s="1">
        <f t="shared" si="770"/>
        <v>1037</v>
      </c>
      <c r="H2040" s="2">
        <f t="shared" si="768"/>
        <v>0.37832907697920465</v>
      </c>
      <c r="I2040" s="2"/>
      <c r="J2040" s="2">
        <f t="shared" si="771"/>
        <v>0.30171470266326156</v>
      </c>
      <c r="K2040" s="2">
        <f t="shared" si="772"/>
        <v>0.68004377964246621</v>
      </c>
      <c r="L2040" s="2">
        <f t="shared" si="773"/>
        <v>0</v>
      </c>
      <c r="M2040" s="2">
        <f t="shared" si="774"/>
        <v>1.824151769427218E-2</v>
      </c>
      <c r="N2040" s="1">
        <v>827</v>
      </c>
      <c r="O2040" s="1">
        <v>1864</v>
      </c>
      <c r="Q2040" s="1">
        <v>5</v>
      </c>
      <c r="R2040" s="1">
        <v>45</v>
      </c>
      <c r="AA2040" s="1">
        <v>0</v>
      </c>
      <c r="AG2040" s="7">
        <f>IF(Q2040&gt;0,RANK(Q2040,(N2040:P2040,Q2040:AE2040)),0)</f>
        <v>4</v>
      </c>
      <c r="AH2040" s="7">
        <f>IF(R2040&gt;0,RANK(R2040,(N2040:P2040,Q2040:AE2040)),0)</f>
        <v>3</v>
      </c>
      <c r="AI2040" s="7">
        <f>IF(T2040&gt;0,RANK(T2040,(N2040:P2040,Q2040:AE2040)),0)</f>
        <v>0</v>
      </c>
      <c r="AJ2040" s="7">
        <f>IF(S2040&gt;0,RANK(S2040,(N2040:P2040,Q2040:AE2040)),0)</f>
        <v>0</v>
      </c>
      <c r="AK2040" s="2">
        <f t="shared" si="775"/>
        <v>1.8241517694272164E-3</v>
      </c>
      <c r="AL2040" s="2">
        <f t="shared" si="776"/>
        <v>1.6417365924844947E-2</v>
      </c>
      <c r="AM2040" s="2">
        <f t="shared" si="777"/>
        <v>0</v>
      </c>
      <c r="AN2040" s="2">
        <f t="shared" si="778"/>
        <v>0</v>
      </c>
      <c r="AP2040" t="s">
        <v>2019</v>
      </c>
      <c r="AQ2040" t="s">
        <v>1200</v>
      </c>
      <c r="AR2040">
        <v>15</v>
      </c>
      <c r="AT2040" s="104">
        <v>48</v>
      </c>
      <c r="AU2040" s="102">
        <v>297</v>
      </c>
      <c r="AV2040" s="108">
        <f t="shared" si="779"/>
        <v>48297</v>
      </c>
      <c r="AX2040" s="7" t="s">
        <v>538</v>
      </c>
    </row>
    <row r="2041" spans="1:50" hidden="1" outlineLevel="1">
      <c r="A2041" t="s">
        <v>2450</v>
      </c>
      <c r="B2041" t="s">
        <v>1200</v>
      </c>
      <c r="C2041" s="1">
        <f t="shared" si="769"/>
        <v>7153</v>
      </c>
      <c r="D2041" s="7">
        <f>RANK(N2041,(N2041:P2041,Q2041:AE2041))</f>
        <v>2</v>
      </c>
      <c r="E2041" s="7">
        <f>RANK(O2041,(N2041:P2041,Q2041:AE2041))</f>
        <v>1</v>
      </c>
      <c r="F2041" s="7">
        <f>IF(P2041&gt;0,RANK(P2041,(N2041:P2041,Q2041:AE2041)),0)</f>
        <v>0</v>
      </c>
      <c r="G2041" s="1">
        <f t="shared" si="770"/>
        <v>3854</v>
      </c>
      <c r="H2041" s="2">
        <f t="shared" si="768"/>
        <v>0.53879491122605905</v>
      </c>
      <c r="I2041" s="2"/>
      <c r="J2041" s="2">
        <f t="shared" si="771"/>
        <v>0.21892912064867887</v>
      </c>
      <c r="K2041" s="2">
        <f t="shared" si="772"/>
        <v>0.75772403187473791</v>
      </c>
      <c r="L2041" s="2">
        <f t="shared" si="773"/>
        <v>0</v>
      </c>
      <c r="M2041" s="2">
        <f t="shared" si="774"/>
        <v>2.3346847476583221E-2</v>
      </c>
      <c r="N2041" s="1">
        <v>1566</v>
      </c>
      <c r="O2041" s="1">
        <v>5420</v>
      </c>
      <c r="Q2041" s="1">
        <v>29</v>
      </c>
      <c r="R2041" s="1">
        <v>138</v>
      </c>
      <c r="AA2041" s="1">
        <v>0</v>
      </c>
      <c r="AG2041" s="7">
        <f>IF(Q2041&gt;0,RANK(Q2041,(N2041:P2041,Q2041:AE2041)),0)</f>
        <v>4</v>
      </c>
      <c r="AH2041" s="7">
        <f>IF(R2041&gt;0,RANK(R2041,(N2041:P2041,Q2041:AE2041)),0)</f>
        <v>3</v>
      </c>
      <c r="AI2041" s="7">
        <f>IF(T2041&gt;0,RANK(T2041,(N2041:P2041,Q2041:AE2041)),0)</f>
        <v>0</v>
      </c>
      <c r="AJ2041" s="7">
        <f>IF(S2041&gt;0,RANK(S2041,(N2041:P2041,Q2041:AE2041)),0)</f>
        <v>0</v>
      </c>
      <c r="AK2041" s="2">
        <f t="shared" si="775"/>
        <v>4.0542429749755348E-3</v>
      </c>
      <c r="AL2041" s="2">
        <f t="shared" si="776"/>
        <v>1.9292604501607719E-2</v>
      </c>
      <c r="AM2041" s="2">
        <f t="shared" si="777"/>
        <v>0</v>
      </c>
      <c r="AN2041" s="2">
        <f t="shared" si="778"/>
        <v>0</v>
      </c>
      <c r="AP2041" t="s">
        <v>2450</v>
      </c>
      <c r="AQ2041" t="s">
        <v>1200</v>
      </c>
      <c r="AR2041">
        <v>21</v>
      </c>
      <c r="AT2041" s="104">
        <v>48</v>
      </c>
      <c r="AU2041" s="102">
        <v>299</v>
      </c>
      <c r="AV2041" s="108">
        <f t="shared" si="779"/>
        <v>48299</v>
      </c>
      <c r="AX2041" s="7" t="s">
        <v>538</v>
      </c>
    </row>
    <row r="2042" spans="1:50" hidden="1" outlineLevel="1">
      <c r="A2042" t="s">
        <v>2451</v>
      </c>
      <c r="B2042" t="s">
        <v>1200</v>
      </c>
      <c r="C2042" s="1">
        <f t="shared" si="769"/>
        <v>63</v>
      </c>
      <c r="D2042" s="7">
        <f>RANK(N2042,(N2042:P2042,Q2042:AE2042))</f>
        <v>2</v>
      </c>
      <c r="E2042" s="7">
        <f>RANK(O2042,(N2042:P2042,Q2042:AE2042))</f>
        <v>1</v>
      </c>
      <c r="F2042" s="7">
        <f>IF(P2042&gt;0,RANK(P2042,(N2042:P2042,Q2042:AE2042)),0)</f>
        <v>0</v>
      </c>
      <c r="G2042" s="1">
        <f t="shared" si="770"/>
        <v>35</v>
      </c>
      <c r="H2042" s="2">
        <f t="shared" si="768"/>
        <v>0.55555555555555558</v>
      </c>
      <c r="I2042" s="2"/>
      <c r="J2042" s="2">
        <f t="shared" si="771"/>
        <v>0.22222222222222221</v>
      </c>
      <c r="K2042" s="2">
        <f t="shared" si="772"/>
        <v>0.77777777777777779</v>
      </c>
      <c r="L2042" s="2">
        <f t="shared" si="773"/>
        <v>0</v>
      </c>
      <c r="M2042" s="2">
        <f t="shared" si="774"/>
        <v>0</v>
      </c>
      <c r="N2042" s="1">
        <v>14</v>
      </c>
      <c r="O2042" s="1">
        <v>49</v>
      </c>
      <c r="Q2042" s="1">
        <v>0</v>
      </c>
      <c r="R2042" s="1">
        <v>0</v>
      </c>
      <c r="AA2042" s="1">
        <v>0</v>
      </c>
      <c r="AG2042" s="7">
        <f>IF(Q2042&gt;0,RANK(Q2042,(N2042:P2042,Q2042:AE2042)),0)</f>
        <v>0</v>
      </c>
      <c r="AH2042" s="7">
        <f>IF(R2042&gt;0,RANK(R2042,(N2042:P2042,Q2042:AE2042)),0)</f>
        <v>0</v>
      </c>
      <c r="AI2042" s="7">
        <f>IF(T2042&gt;0,RANK(T2042,(N2042:P2042,Q2042:AE2042)),0)</f>
        <v>0</v>
      </c>
      <c r="AJ2042" s="7">
        <f>IF(S2042&gt;0,RANK(S2042,(N2042:P2042,Q2042:AE2042)),0)</f>
        <v>0</v>
      </c>
      <c r="AK2042" s="2">
        <f t="shared" si="775"/>
        <v>0</v>
      </c>
      <c r="AL2042" s="2">
        <f t="shared" si="776"/>
        <v>0</v>
      </c>
      <c r="AM2042" s="2">
        <f t="shared" si="777"/>
        <v>0</v>
      </c>
      <c r="AN2042" s="2">
        <f t="shared" si="778"/>
        <v>0</v>
      </c>
      <c r="AP2042" t="s">
        <v>2451</v>
      </c>
      <c r="AQ2042" t="s">
        <v>1200</v>
      </c>
      <c r="AR2042">
        <v>23</v>
      </c>
      <c r="AT2042" s="104">
        <v>48</v>
      </c>
      <c r="AU2042" s="102">
        <v>301</v>
      </c>
      <c r="AV2042" s="108">
        <f t="shared" si="779"/>
        <v>48301</v>
      </c>
      <c r="AX2042" s="7" t="s">
        <v>538</v>
      </c>
    </row>
    <row r="2043" spans="1:50" hidden="1" outlineLevel="1">
      <c r="A2043" t="s">
        <v>2896</v>
      </c>
      <c r="B2043" t="s">
        <v>1200</v>
      </c>
      <c r="C2043" s="1">
        <f t="shared" si="769"/>
        <v>55581</v>
      </c>
      <c r="D2043" s="7">
        <f>RANK(N2043,(N2043:P2043,Q2043:AE2043))</f>
        <v>2</v>
      </c>
      <c r="E2043" s="7">
        <f>RANK(O2043,(N2043:P2043,Q2043:AE2043))</f>
        <v>1</v>
      </c>
      <c r="F2043" s="7">
        <f>IF(P2043&gt;0,RANK(P2043,(N2043:P2043,Q2043:AE2043)),0)</f>
        <v>0</v>
      </c>
      <c r="G2043" s="1">
        <f t="shared" si="770"/>
        <v>22162</v>
      </c>
      <c r="H2043" s="2">
        <f t="shared" si="768"/>
        <v>0.39873338011190873</v>
      </c>
      <c r="I2043" s="2"/>
      <c r="J2043" s="2">
        <f t="shared" si="771"/>
        <v>0.28669869199906445</v>
      </c>
      <c r="K2043" s="2">
        <f t="shared" si="772"/>
        <v>0.68543207211097312</v>
      </c>
      <c r="L2043" s="2">
        <f t="shared" si="773"/>
        <v>0</v>
      </c>
      <c r="M2043" s="2">
        <f t="shared" si="774"/>
        <v>2.7869235889962485E-2</v>
      </c>
      <c r="N2043" s="1">
        <v>15935</v>
      </c>
      <c r="O2043" s="1">
        <v>38097</v>
      </c>
      <c r="Q2043" s="1">
        <v>253</v>
      </c>
      <c r="R2043" s="1">
        <v>1278</v>
      </c>
      <c r="AA2043" s="1">
        <v>18</v>
      </c>
      <c r="AG2043" s="7">
        <f>IF(Q2043&gt;0,RANK(Q2043,(N2043:P2043,Q2043:AE2043)),0)</f>
        <v>4</v>
      </c>
      <c r="AH2043" s="7">
        <f>IF(R2043&gt;0,RANK(R2043,(N2043:P2043,Q2043:AE2043)),0)</f>
        <v>3</v>
      </c>
      <c r="AI2043" s="7">
        <f>IF(T2043&gt;0,RANK(T2043,(N2043:P2043,Q2043:AE2043)),0)</f>
        <v>0</v>
      </c>
      <c r="AJ2043" s="7">
        <f>IF(S2043&gt;0,RANK(S2043,(N2043:P2043,Q2043:AE2043)),0)</f>
        <v>0</v>
      </c>
      <c r="AK2043" s="2">
        <f t="shared" si="775"/>
        <v>4.5519152228279446E-3</v>
      </c>
      <c r="AL2043" s="2">
        <f t="shared" si="776"/>
        <v>2.299346899120203E-2</v>
      </c>
      <c r="AM2043" s="2">
        <f t="shared" si="777"/>
        <v>0</v>
      </c>
      <c r="AN2043" s="2">
        <f t="shared" si="778"/>
        <v>0</v>
      </c>
      <c r="AP2043" t="s">
        <v>2896</v>
      </c>
      <c r="AQ2043" t="s">
        <v>1200</v>
      </c>
      <c r="AT2043" s="104">
        <v>48</v>
      </c>
      <c r="AU2043" s="102">
        <v>303</v>
      </c>
      <c r="AV2043" s="108">
        <f t="shared" si="779"/>
        <v>48303</v>
      </c>
      <c r="AX2043" s="7" t="s">
        <v>538</v>
      </c>
    </row>
    <row r="2044" spans="1:50" hidden="1" outlineLevel="1">
      <c r="A2044" t="s">
        <v>934</v>
      </c>
      <c r="B2044" t="s">
        <v>1200</v>
      </c>
      <c r="C2044" s="1">
        <f t="shared" si="769"/>
        <v>1739</v>
      </c>
      <c r="D2044" s="7">
        <f>RANK(N2044,(N2044:P2044,Q2044:AE2044))</f>
        <v>2</v>
      </c>
      <c r="E2044" s="7">
        <f>RANK(O2044,(N2044:P2044,Q2044:AE2044))</f>
        <v>1</v>
      </c>
      <c r="F2044" s="7">
        <f>IF(P2044&gt;0,RANK(P2044,(N2044:P2044,Q2044:AE2044)),0)</f>
        <v>0</v>
      </c>
      <c r="G2044" s="1">
        <f t="shared" si="770"/>
        <v>521</v>
      </c>
      <c r="H2044" s="2">
        <f t="shared" si="768"/>
        <v>0.29959746981023577</v>
      </c>
      <c r="I2044" s="2"/>
      <c r="J2044" s="2">
        <f t="shared" si="771"/>
        <v>0.34042553191489361</v>
      </c>
      <c r="K2044" s="2">
        <f t="shared" si="772"/>
        <v>0.64002300172512938</v>
      </c>
      <c r="L2044" s="2">
        <f t="shared" si="773"/>
        <v>0</v>
      </c>
      <c r="M2044" s="2">
        <f t="shared" si="774"/>
        <v>1.9551466359976954E-2</v>
      </c>
      <c r="N2044" s="1">
        <v>592</v>
      </c>
      <c r="O2044" s="1">
        <v>1113</v>
      </c>
      <c r="Q2044" s="1">
        <v>4</v>
      </c>
      <c r="R2044" s="1">
        <v>27</v>
      </c>
      <c r="AA2044" s="1">
        <v>3</v>
      </c>
      <c r="AG2044" s="7">
        <f>IF(Q2044&gt;0,RANK(Q2044,(N2044:P2044,Q2044:AE2044)),0)</f>
        <v>4</v>
      </c>
      <c r="AH2044" s="7">
        <f>IF(R2044&gt;0,RANK(R2044,(N2044:P2044,Q2044:AE2044)),0)</f>
        <v>3</v>
      </c>
      <c r="AI2044" s="7">
        <f>IF(T2044&gt;0,RANK(T2044,(N2044:P2044,Q2044:AE2044)),0)</f>
        <v>0</v>
      </c>
      <c r="AJ2044" s="7">
        <f>IF(S2044&gt;0,RANK(S2044,(N2044:P2044,Q2044:AE2044)),0)</f>
        <v>0</v>
      </c>
      <c r="AK2044" s="2">
        <f t="shared" si="775"/>
        <v>2.3001725129384704E-3</v>
      </c>
      <c r="AL2044" s="2">
        <f t="shared" si="776"/>
        <v>1.5526164462334674E-2</v>
      </c>
      <c r="AM2044" s="2">
        <f t="shared" si="777"/>
        <v>0</v>
      </c>
      <c r="AN2044" s="2">
        <f t="shared" si="778"/>
        <v>0</v>
      </c>
      <c r="AP2044" t="s">
        <v>934</v>
      </c>
      <c r="AQ2044" t="s">
        <v>1200</v>
      </c>
      <c r="AR2044">
        <v>13</v>
      </c>
      <c r="AT2044" s="104">
        <v>48</v>
      </c>
      <c r="AU2044" s="102">
        <v>305</v>
      </c>
      <c r="AV2044" s="108">
        <f t="shared" si="779"/>
        <v>48305</v>
      </c>
      <c r="AX2044" s="7" t="s">
        <v>538</v>
      </c>
    </row>
    <row r="2045" spans="1:50" hidden="1" outlineLevel="1">
      <c r="A2045" t="s">
        <v>1416</v>
      </c>
      <c r="B2045" t="s">
        <v>1200</v>
      </c>
      <c r="C2045" s="1">
        <f t="shared" si="769"/>
        <v>2117</v>
      </c>
      <c r="D2045" s="7">
        <f>RANK(N2045,(N2045:P2045,Q2045:AE2045))</f>
        <v>2</v>
      </c>
      <c r="E2045" s="7">
        <f>RANK(O2045,(N2045:P2045,Q2045:AE2045))</f>
        <v>1</v>
      </c>
      <c r="F2045" s="7">
        <f>IF(P2045&gt;0,RANK(P2045,(N2045:P2045,Q2045:AE2045)),0)</f>
        <v>0</v>
      </c>
      <c r="G2045" s="1">
        <f t="shared" si="770"/>
        <v>870</v>
      </c>
      <c r="H2045" s="2">
        <f t="shared" si="768"/>
        <v>0.41095890410958902</v>
      </c>
      <c r="I2045" s="2"/>
      <c r="J2045" s="2">
        <f t="shared" si="771"/>
        <v>0.28625413320736892</v>
      </c>
      <c r="K2045" s="2">
        <f t="shared" si="772"/>
        <v>0.69721303731695794</v>
      </c>
      <c r="L2045" s="2">
        <f t="shared" si="773"/>
        <v>0</v>
      </c>
      <c r="M2045" s="2">
        <f t="shared" si="774"/>
        <v>1.6532829475673139E-2</v>
      </c>
      <c r="N2045" s="1">
        <v>606</v>
      </c>
      <c r="O2045" s="1">
        <v>1476</v>
      </c>
      <c r="Q2045" s="1">
        <v>7</v>
      </c>
      <c r="R2045" s="1">
        <v>28</v>
      </c>
      <c r="AA2045" s="1">
        <v>0</v>
      </c>
      <c r="AG2045" s="7">
        <f>IF(Q2045&gt;0,RANK(Q2045,(N2045:P2045,Q2045:AE2045)),0)</f>
        <v>4</v>
      </c>
      <c r="AH2045" s="7">
        <f>IF(R2045&gt;0,RANK(R2045,(N2045:P2045,Q2045:AE2045)),0)</f>
        <v>3</v>
      </c>
      <c r="AI2045" s="7">
        <f>IF(T2045&gt;0,RANK(T2045,(N2045:P2045,Q2045:AE2045)),0)</f>
        <v>0</v>
      </c>
      <c r="AJ2045" s="7">
        <f>IF(S2045&gt;0,RANK(S2045,(N2045:P2045,Q2045:AE2045)),0)</f>
        <v>0</v>
      </c>
      <c r="AK2045" s="2">
        <f t="shared" si="775"/>
        <v>3.3065658951346244E-3</v>
      </c>
      <c r="AL2045" s="2">
        <f t="shared" si="776"/>
        <v>1.3226263580538498E-2</v>
      </c>
      <c r="AM2045" s="2">
        <f t="shared" si="777"/>
        <v>0</v>
      </c>
      <c r="AN2045" s="2">
        <f t="shared" si="778"/>
        <v>0</v>
      </c>
      <c r="AP2045" t="s">
        <v>1416</v>
      </c>
      <c r="AQ2045" t="s">
        <v>1200</v>
      </c>
      <c r="AT2045" s="104">
        <v>48</v>
      </c>
      <c r="AU2045" s="102">
        <v>307</v>
      </c>
      <c r="AV2045" s="108">
        <f t="shared" si="779"/>
        <v>48307</v>
      </c>
      <c r="AX2045" s="7" t="s">
        <v>538</v>
      </c>
    </row>
    <row r="2046" spans="1:50" hidden="1" outlineLevel="1">
      <c r="A2046" t="s">
        <v>1417</v>
      </c>
      <c r="B2046" t="s">
        <v>1200</v>
      </c>
      <c r="C2046" s="1">
        <f t="shared" si="769"/>
        <v>52044</v>
      </c>
      <c r="D2046" s="7">
        <f>RANK(N2046,(N2046:P2046,Q2046:AE2046))</f>
        <v>2</v>
      </c>
      <c r="E2046" s="7">
        <f>RANK(O2046,(N2046:P2046,Q2046:AE2046))</f>
        <v>1</v>
      </c>
      <c r="F2046" s="7">
        <f>IF(P2046&gt;0,RANK(P2046,(N2046:P2046,Q2046:AE2046)),0)</f>
        <v>0</v>
      </c>
      <c r="G2046" s="1">
        <f t="shared" si="770"/>
        <v>13431</v>
      </c>
      <c r="H2046" s="2">
        <f t="shared" si="768"/>
        <v>0.25807009453539315</v>
      </c>
      <c r="I2046" s="2"/>
      <c r="J2046" s="2">
        <f t="shared" si="771"/>
        <v>0.36100222888325262</v>
      </c>
      <c r="K2046" s="2">
        <f t="shared" si="772"/>
        <v>0.61907232341864571</v>
      </c>
      <c r="L2046" s="2">
        <f t="shared" si="773"/>
        <v>0</v>
      </c>
      <c r="M2046" s="2">
        <f t="shared" si="774"/>
        <v>1.9925447698101673E-2</v>
      </c>
      <c r="N2046" s="1">
        <v>18788</v>
      </c>
      <c r="O2046" s="1">
        <v>32219</v>
      </c>
      <c r="Q2046" s="1">
        <v>283</v>
      </c>
      <c r="R2046" s="1">
        <v>691</v>
      </c>
      <c r="AA2046" s="1">
        <v>63</v>
      </c>
      <c r="AG2046" s="7">
        <f>IF(Q2046&gt;0,RANK(Q2046,(N2046:P2046,Q2046:AE2046)),0)</f>
        <v>4</v>
      </c>
      <c r="AH2046" s="7">
        <f>IF(R2046&gt;0,RANK(R2046,(N2046:P2046,Q2046:AE2046)),0)</f>
        <v>3</v>
      </c>
      <c r="AI2046" s="7">
        <f>IF(T2046&gt;0,RANK(T2046,(N2046:P2046,Q2046:AE2046)),0)</f>
        <v>0</v>
      </c>
      <c r="AJ2046" s="7">
        <f>IF(S2046&gt;0,RANK(S2046,(N2046:P2046,Q2046:AE2046)),0)</f>
        <v>0</v>
      </c>
      <c r="AK2046" s="2">
        <f t="shared" si="775"/>
        <v>5.4377065559910844E-3</v>
      </c>
      <c r="AL2046" s="2">
        <f t="shared" si="776"/>
        <v>1.3277226961801553E-2</v>
      </c>
      <c r="AM2046" s="2">
        <f t="shared" si="777"/>
        <v>0</v>
      </c>
      <c r="AN2046" s="2">
        <f t="shared" si="778"/>
        <v>0</v>
      </c>
      <c r="AP2046" t="s">
        <v>1417</v>
      </c>
      <c r="AQ2046" t="s">
        <v>1200</v>
      </c>
      <c r="AR2046">
        <v>11</v>
      </c>
      <c r="AT2046" s="104">
        <v>48</v>
      </c>
      <c r="AU2046" s="102">
        <v>309</v>
      </c>
      <c r="AV2046" s="108">
        <f t="shared" si="779"/>
        <v>48309</v>
      </c>
      <c r="AX2046" s="7" t="s">
        <v>538</v>
      </c>
    </row>
    <row r="2047" spans="1:50" hidden="1" outlineLevel="1">
      <c r="A2047" t="s">
        <v>2180</v>
      </c>
      <c r="B2047" t="s">
        <v>1200</v>
      </c>
      <c r="C2047" s="1">
        <f t="shared" si="769"/>
        <v>391</v>
      </c>
      <c r="D2047" s="7">
        <f>RANK(N2047,(N2047:P2047,Q2047:AE2047))</f>
        <v>2</v>
      </c>
      <c r="E2047" s="7">
        <f>RANK(O2047,(N2047:P2047,Q2047:AE2047))</f>
        <v>1</v>
      </c>
      <c r="F2047" s="7">
        <f>IF(P2047&gt;0,RANK(P2047,(N2047:P2047,Q2047:AE2047)),0)</f>
        <v>0</v>
      </c>
      <c r="G2047" s="1">
        <f t="shared" si="770"/>
        <v>186</v>
      </c>
      <c r="H2047" s="2">
        <f t="shared" si="768"/>
        <v>0.47570332480818417</v>
      </c>
      <c r="I2047" s="2"/>
      <c r="J2047" s="2">
        <f t="shared" si="771"/>
        <v>0.2608695652173913</v>
      </c>
      <c r="K2047" s="2">
        <f t="shared" si="772"/>
        <v>0.73657289002557547</v>
      </c>
      <c r="L2047" s="2">
        <f t="shared" si="773"/>
        <v>0</v>
      </c>
      <c r="M2047" s="2">
        <f t="shared" si="774"/>
        <v>2.5575447570331811E-3</v>
      </c>
      <c r="N2047" s="1">
        <v>102</v>
      </c>
      <c r="O2047" s="1">
        <v>288</v>
      </c>
      <c r="Q2047" s="1">
        <v>0</v>
      </c>
      <c r="R2047" s="1">
        <v>1</v>
      </c>
      <c r="AA2047" s="1">
        <v>0</v>
      </c>
      <c r="AG2047" s="7">
        <f>IF(Q2047&gt;0,RANK(Q2047,(N2047:P2047,Q2047:AE2047)),0)</f>
        <v>0</v>
      </c>
      <c r="AH2047" s="7">
        <f>IF(R2047&gt;0,RANK(R2047,(N2047:P2047,Q2047:AE2047)),0)</f>
        <v>3</v>
      </c>
      <c r="AI2047" s="7">
        <f>IF(T2047&gt;0,RANK(T2047,(N2047:P2047,Q2047:AE2047)),0)</f>
        <v>0</v>
      </c>
      <c r="AJ2047" s="7">
        <f>IF(S2047&gt;0,RANK(S2047,(N2047:P2047,Q2047:AE2047)),0)</f>
        <v>0</v>
      </c>
      <c r="AK2047" s="2">
        <f t="shared" si="775"/>
        <v>0</v>
      </c>
      <c r="AL2047" s="2">
        <f t="shared" si="776"/>
        <v>2.5575447570332483E-3</v>
      </c>
      <c r="AM2047" s="2">
        <f t="shared" si="777"/>
        <v>0</v>
      </c>
      <c r="AN2047" s="2">
        <f t="shared" si="778"/>
        <v>0</v>
      </c>
      <c r="AP2047" t="s">
        <v>2180</v>
      </c>
      <c r="AQ2047" t="s">
        <v>1200</v>
      </c>
      <c r="AR2047">
        <v>28</v>
      </c>
      <c r="AT2047" s="104">
        <v>48</v>
      </c>
      <c r="AU2047" s="102">
        <v>311</v>
      </c>
      <c r="AV2047" s="108">
        <f t="shared" si="779"/>
        <v>48311</v>
      </c>
      <c r="AX2047" s="7" t="s">
        <v>538</v>
      </c>
    </row>
    <row r="2048" spans="1:50" hidden="1" outlineLevel="1">
      <c r="A2048" t="s">
        <v>1228</v>
      </c>
      <c r="B2048" t="s">
        <v>1200</v>
      </c>
      <c r="C2048" s="1">
        <f t="shared" si="769"/>
        <v>2501</v>
      </c>
      <c r="D2048" s="7">
        <f>RANK(N2048,(N2048:P2048,Q2048:AE2048))</f>
        <v>2</v>
      </c>
      <c r="E2048" s="7">
        <f>RANK(O2048,(N2048:P2048,Q2048:AE2048))</f>
        <v>1</v>
      </c>
      <c r="F2048" s="7">
        <f>IF(P2048&gt;0,RANK(P2048,(N2048:P2048,Q2048:AE2048)),0)</f>
        <v>0</v>
      </c>
      <c r="G2048" s="1">
        <f t="shared" si="770"/>
        <v>764</v>
      </c>
      <c r="H2048" s="2">
        <f t="shared" si="768"/>
        <v>0.30547780887644943</v>
      </c>
      <c r="I2048" s="2"/>
      <c r="J2048" s="2">
        <f t="shared" si="771"/>
        <v>0.33866453418632547</v>
      </c>
      <c r="K2048" s="2">
        <f t="shared" si="772"/>
        <v>0.64414234306277485</v>
      </c>
      <c r="L2048" s="2">
        <f t="shared" si="773"/>
        <v>0</v>
      </c>
      <c r="M2048" s="2">
        <f t="shared" si="774"/>
        <v>1.7193122750899681E-2</v>
      </c>
      <c r="N2048" s="1">
        <v>847</v>
      </c>
      <c r="O2048" s="1">
        <v>1611</v>
      </c>
      <c r="Q2048" s="1">
        <v>4</v>
      </c>
      <c r="R2048" s="1">
        <v>33</v>
      </c>
      <c r="AA2048" s="1">
        <v>6</v>
      </c>
      <c r="AG2048" s="7">
        <f>IF(Q2048&gt;0,RANK(Q2048,(N2048:P2048,Q2048:AE2048)),0)</f>
        <v>5</v>
      </c>
      <c r="AH2048" s="7">
        <f>IF(R2048&gt;0,RANK(R2048,(N2048:P2048,Q2048:AE2048)),0)</f>
        <v>3</v>
      </c>
      <c r="AI2048" s="7">
        <f>IF(T2048&gt;0,RANK(T2048,(N2048:P2048,Q2048:AE2048)),0)</f>
        <v>0</v>
      </c>
      <c r="AJ2048" s="7">
        <f>IF(S2048&gt;0,RANK(S2048,(N2048:P2048,Q2048:AE2048)),0)</f>
        <v>0</v>
      </c>
      <c r="AK2048" s="2">
        <f t="shared" si="775"/>
        <v>1.5993602558976409E-3</v>
      </c>
      <c r="AL2048" s="2">
        <f t="shared" si="776"/>
        <v>1.3194722111155539E-2</v>
      </c>
      <c r="AM2048" s="2">
        <f t="shared" si="777"/>
        <v>0</v>
      </c>
      <c r="AN2048" s="2">
        <f t="shared" si="778"/>
        <v>0</v>
      </c>
      <c r="AP2048" t="s">
        <v>1228</v>
      </c>
      <c r="AQ2048" t="s">
        <v>1200</v>
      </c>
      <c r="AR2048">
        <v>5</v>
      </c>
      <c r="AT2048" s="104">
        <v>48</v>
      </c>
      <c r="AU2048" s="102">
        <v>313</v>
      </c>
      <c r="AV2048" s="108">
        <f t="shared" si="779"/>
        <v>48313</v>
      </c>
      <c r="AX2048" s="7" t="s">
        <v>538</v>
      </c>
    </row>
    <row r="2049" spans="1:50" hidden="1" outlineLevel="1">
      <c r="A2049" t="s">
        <v>1710</v>
      </c>
      <c r="B2049" t="s">
        <v>1200</v>
      </c>
      <c r="C2049" s="1">
        <f t="shared" si="769"/>
        <v>2574</v>
      </c>
      <c r="D2049" s="7">
        <f>RANK(N2049,(N2049:P2049,Q2049:AE2049))</f>
        <v>1</v>
      </c>
      <c r="E2049" s="7">
        <f>RANK(O2049,(N2049:P2049,Q2049:AE2049))</f>
        <v>2</v>
      </c>
      <c r="F2049" s="7">
        <f>IF(P2049&gt;0,RANK(P2049,(N2049:P2049,Q2049:AE2049)),0)</f>
        <v>0</v>
      </c>
      <c r="G2049" s="1">
        <f t="shared" si="770"/>
        <v>279</v>
      </c>
      <c r="H2049" s="2">
        <f t="shared" si="768"/>
        <v>0.10839160839160839</v>
      </c>
      <c r="I2049" s="2"/>
      <c r="J2049" s="2">
        <f t="shared" si="771"/>
        <v>0.54545454545454541</v>
      </c>
      <c r="K2049" s="2">
        <f t="shared" si="772"/>
        <v>0.43706293706293708</v>
      </c>
      <c r="L2049" s="2">
        <f t="shared" si="773"/>
        <v>0</v>
      </c>
      <c r="M2049" s="2">
        <f t="shared" si="774"/>
        <v>1.7482517482517501E-2</v>
      </c>
      <c r="N2049" s="1">
        <v>1404</v>
      </c>
      <c r="O2049" s="1">
        <v>1125</v>
      </c>
      <c r="Q2049" s="1">
        <v>8</v>
      </c>
      <c r="R2049" s="1">
        <v>29</v>
      </c>
      <c r="AA2049" s="1">
        <v>8</v>
      </c>
      <c r="AG2049" s="7">
        <f>IF(Q2049&gt;0,RANK(Q2049,(N2049:P2049,Q2049:AE2049)),0)</f>
        <v>4</v>
      </c>
      <c r="AH2049" s="7">
        <f>IF(R2049&gt;0,RANK(R2049,(N2049:P2049,Q2049:AE2049)),0)</f>
        <v>3</v>
      </c>
      <c r="AI2049" s="7">
        <f>IF(T2049&gt;0,RANK(T2049,(N2049:P2049,Q2049:AE2049)),0)</f>
        <v>0</v>
      </c>
      <c r="AJ2049" s="7">
        <f>IF(S2049&gt;0,RANK(S2049,(N2049:P2049,Q2049:AE2049)),0)</f>
        <v>0</v>
      </c>
      <c r="AK2049" s="2">
        <f t="shared" si="775"/>
        <v>3.108003108003108E-3</v>
      </c>
      <c r="AL2049" s="2">
        <f t="shared" si="776"/>
        <v>1.1266511266511266E-2</v>
      </c>
      <c r="AM2049" s="2">
        <f t="shared" si="777"/>
        <v>0</v>
      </c>
      <c r="AN2049" s="2">
        <f t="shared" si="778"/>
        <v>0</v>
      </c>
      <c r="AP2049" t="s">
        <v>1710</v>
      </c>
      <c r="AQ2049" t="s">
        <v>1200</v>
      </c>
      <c r="AR2049">
        <v>1</v>
      </c>
      <c r="AT2049" s="104">
        <v>48</v>
      </c>
      <c r="AU2049" s="102">
        <v>315</v>
      </c>
      <c r="AV2049" s="108">
        <f t="shared" si="779"/>
        <v>48315</v>
      </c>
      <c r="AX2049" s="7" t="s">
        <v>538</v>
      </c>
    </row>
    <row r="2050" spans="1:50" hidden="1" outlineLevel="1">
      <c r="A2050" t="s">
        <v>2101</v>
      </c>
      <c r="B2050" t="s">
        <v>1200</v>
      </c>
      <c r="C2050" s="1">
        <f t="shared" si="769"/>
        <v>1450</v>
      </c>
      <c r="D2050" s="7">
        <f>RANK(N2050,(N2050:P2050,Q2050:AE2050))</f>
        <v>2</v>
      </c>
      <c r="E2050" s="7">
        <f>RANK(O2050,(N2050:P2050,Q2050:AE2050))</f>
        <v>1</v>
      </c>
      <c r="F2050" s="7">
        <f>IF(P2050&gt;0,RANK(P2050,(N2050:P2050,Q2050:AE2050)),0)</f>
        <v>0</v>
      </c>
      <c r="G2050" s="1">
        <f t="shared" si="770"/>
        <v>412</v>
      </c>
      <c r="H2050" s="2">
        <f t="shared" si="768"/>
        <v>0.28413793103448276</v>
      </c>
      <c r="I2050" s="2"/>
      <c r="J2050" s="2">
        <f t="shared" si="771"/>
        <v>0.34827586206896549</v>
      </c>
      <c r="K2050" s="2">
        <f t="shared" si="772"/>
        <v>0.63241379310344825</v>
      </c>
      <c r="L2050" s="2">
        <f t="shared" si="773"/>
        <v>0</v>
      </c>
      <c r="M2050" s="2">
        <f t="shared" si="774"/>
        <v>1.9310344827586312E-2</v>
      </c>
      <c r="N2050" s="1">
        <v>505</v>
      </c>
      <c r="O2050" s="1">
        <v>917</v>
      </c>
      <c r="Q2050" s="1">
        <v>2</v>
      </c>
      <c r="R2050" s="1">
        <v>25</v>
      </c>
      <c r="AA2050" s="1">
        <v>1</v>
      </c>
      <c r="AG2050" s="7">
        <f>IF(Q2050&gt;0,RANK(Q2050,(N2050:P2050,Q2050:AE2050)),0)</f>
        <v>4</v>
      </c>
      <c r="AH2050" s="7">
        <f>IF(R2050&gt;0,RANK(R2050,(N2050:P2050,Q2050:AE2050)),0)</f>
        <v>3</v>
      </c>
      <c r="AI2050" s="7">
        <f>IF(T2050&gt;0,RANK(T2050,(N2050:P2050,Q2050:AE2050)),0)</f>
        <v>0</v>
      </c>
      <c r="AJ2050" s="7">
        <f>IF(S2050&gt;0,RANK(S2050,(N2050:P2050,Q2050:AE2050)),0)</f>
        <v>0</v>
      </c>
      <c r="AK2050" s="2">
        <f t="shared" si="775"/>
        <v>1.3793103448275861E-3</v>
      </c>
      <c r="AL2050" s="2">
        <f t="shared" si="776"/>
        <v>1.7241379310344827E-2</v>
      </c>
      <c r="AM2050" s="2">
        <f t="shared" si="777"/>
        <v>0</v>
      </c>
      <c r="AN2050" s="2">
        <f t="shared" si="778"/>
        <v>0</v>
      </c>
      <c r="AP2050" t="s">
        <v>2101</v>
      </c>
      <c r="AQ2050" t="s">
        <v>1200</v>
      </c>
      <c r="AR2050">
        <v>17</v>
      </c>
      <c r="AT2050" s="104">
        <v>48</v>
      </c>
      <c r="AU2050" s="102">
        <v>317</v>
      </c>
      <c r="AV2050" s="108">
        <f t="shared" si="779"/>
        <v>48317</v>
      </c>
      <c r="AX2050" s="7" t="s">
        <v>538</v>
      </c>
    </row>
    <row r="2051" spans="1:50" hidden="1" outlineLevel="1">
      <c r="A2051" t="s">
        <v>887</v>
      </c>
      <c r="B2051" t="s">
        <v>1200</v>
      </c>
      <c r="C2051" s="1">
        <f t="shared" si="769"/>
        <v>1320</v>
      </c>
      <c r="D2051" s="7">
        <f>RANK(N2051,(N2051:P2051,Q2051:AE2051))</f>
        <v>2</v>
      </c>
      <c r="E2051" s="7">
        <f>RANK(O2051,(N2051:P2051,Q2051:AE2051))</f>
        <v>1</v>
      </c>
      <c r="F2051" s="7">
        <f>IF(P2051&gt;0,RANK(P2051,(N2051:P2051,Q2051:AE2051)),0)</f>
        <v>0</v>
      </c>
      <c r="G2051" s="1">
        <f t="shared" si="770"/>
        <v>733</v>
      </c>
      <c r="H2051" s="2">
        <f t="shared" si="768"/>
        <v>0.5553030303030303</v>
      </c>
      <c r="I2051" s="2"/>
      <c r="J2051" s="2">
        <f t="shared" si="771"/>
        <v>0.20909090909090908</v>
      </c>
      <c r="K2051" s="2">
        <f t="shared" si="772"/>
        <v>0.7643939393939394</v>
      </c>
      <c r="L2051" s="2">
        <f t="shared" si="773"/>
        <v>0</v>
      </c>
      <c r="M2051" s="2">
        <f t="shared" si="774"/>
        <v>2.6515151515151492E-2</v>
      </c>
      <c r="N2051" s="1">
        <v>276</v>
      </c>
      <c r="O2051" s="1">
        <v>1009</v>
      </c>
      <c r="Q2051" s="1">
        <v>2</v>
      </c>
      <c r="R2051" s="1">
        <v>29</v>
      </c>
      <c r="AA2051" s="1">
        <v>4</v>
      </c>
      <c r="AG2051" s="7">
        <f>IF(Q2051&gt;0,RANK(Q2051,(N2051:P2051,Q2051:AE2051)),0)</f>
        <v>5</v>
      </c>
      <c r="AH2051" s="7">
        <f>IF(R2051&gt;0,RANK(R2051,(N2051:P2051,Q2051:AE2051)),0)</f>
        <v>3</v>
      </c>
      <c r="AI2051" s="7">
        <f>IF(T2051&gt;0,RANK(T2051,(N2051:P2051,Q2051:AE2051)),0)</f>
        <v>0</v>
      </c>
      <c r="AJ2051" s="7">
        <f>IF(S2051&gt;0,RANK(S2051,(N2051:P2051,Q2051:AE2051)),0)</f>
        <v>0</v>
      </c>
      <c r="AK2051" s="2">
        <f t="shared" si="775"/>
        <v>1.5151515151515152E-3</v>
      </c>
      <c r="AL2051" s="2">
        <f t="shared" si="776"/>
        <v>2.1969696969696969E-2</v>
      </c>
      <c r="AM2051" s="2">
        <f t="shared" si="777"/>
        <v>0</v>
      </c>
      <c r="AN2051" s="2">
        <f t="shared" si="778"/>
        <v>0</v>
      </c>
      <c r="AP2051" t="s">
        <v>887</v>
      </c>
      <c r="AQ2051" t="s">
        <v>1200</v>
      </c>
      <c r="AR2051">
        <v>21</v>
      </c>
      <c r="AT2051" s="104">
        <v>48</v>
      </c>
      <c r="AU2051" s="102">
        <v>319</v>
      </c>
      <c r="AV2051" s="108">
        <f t="shared" si="779"/>
        <v>48319</v>
      </c>
      <c r="AX2051" s="7" t="s">
        <v>538</v>
      </c>
    </row>
    <row r="2052" spans="1:50" hidden="1" outlineLevel="1">
      <c r="A2052" t="s">
        <v>937</v>
      </c>
      <c r="B2052" t="s">
        <v>1200</v>
      </c>
      <c r="C2052" s="1">
        <f t="shared" si="769"/>
        <v>8426</v>
      </c>
      <c r="D2052" s="7">
        <f>RANK(N2052,(N2052:P2052,Q2052:AE2052))</f>
        <v>2</v>
      </c>
      <c r="E2052" s="7">
        <f>RANK(O2052,(N2052:P2052,Q2052:AE2052))</f>
        <v>1</v>
      </c>
      <c r="F2052" s="7">
        <f>IF(P2052&gt;0,RANK(P2052,(N2052:P2052,Q2052:AE2052)),0)</f>
        <v>0</v>
      </c>
      <c r="G2052" s="1">
        <f t="shared" si="770"/>
        <v>1636</v>
      </c>
      <c r="H2052" s="2">
        <f t="shared" si="768"/>
        <v>0.19416093045335867</v>
      </c>
      <c r="I2052" s="2"/>
      <c r="J2052" s="2">
        <f t="shared" si="771"/>
        <v>0.39271303109423211</v>
      </c>
      <c r="K2052" s="2">
        <f t="shared" si="772"/>
        <v>0.58687396154759075</v>
      </c>
      <c r="L2052" s="2">
        <f t="shared" si="773"/>
        <v>0</v>
      </c>
      <c r="M2052" s="2">
        <f t="shared" si="774"/>
        <v>2.0413007358177082E-2</v>
      </c>
      <c r="N2052" s="1">
        <v>3309</v>
      </c>
      <c r="O2052" s="1">
        <v>4945</v>
      </c>
      <c r="Q2052" s="1">
        <v>28</v>
      </c>
      <c r="R2052" s="1">
        <v>131</v>
      </c>
      <c r="AA2052" s="1">
        <v>13</v>
      </c>
      <c r="AG2052" s="7">
        <f>IF(Q2052&gt;0,RANK(Q2052,(N2052:P2052,Q2052:AE2052)),0)</f>
        <v>4</v>
      </c>
      <c r="AH2052" s="7">
        <f>IF(R2052&gt;0,RANK(R2052,(N2052:P2052,Q2052:AE2052)),0)</f>
        <v>3</v>
      </c>
      <c r="AI2052" s="7">
        <f>IF(T2052&gt;0,RANK(T2052,(N2052:P2052,Q2052:AE2052)),0)</f>
        <v>0</v>
      </c>
      <c r="AJ2052" s="7">
        <f>IF(S2052&gt;0,RANK(S2052,(N2052:P2052,Q2052:AE2052)),0)</f>
        <v>0</v>
      </c>
      <c r="AK2052" s="2">
        <f t="shared" si="775"/>
        <v>3.3230477094706862E-3</v>
      </c>
      <c r="AL2052" s="2">
        <f t="shared" si="776"/>
        <v>1.554711606930928E-2</v>
      </c>
      <c r="AM2052" s="2">
        <f t="shared" si="777"/>
        <v>0</v>
      </c>
      <c r="AN2052" s="2">
        <f t="shared" si="778"/>
        <v>0</v>
      </c>
      <c r="AP2052" t="s">
        <v>937</v>
      </c>
      <c r="AQ2052" t="s">
        <v>1200</v>
      </c>
      <c r="AR2052">
        <v>14</v>
      </c>
      <c r="AT2052" s="104">
        <v>48</v>
      </c>
      <c r="AU2052" s="102">
        <v>321</v>
      </c>
      <c r="AV2052" s="108">
        <f t="shared" si="779"/>
        <v>48321</v>
      </c>
      <c r="AX2052" s="7" t="s">
        <v>538</v>
      </c>
    </row>
    <row r="2053" spans="1:50" hidden="1" outlineLevel="1">
      <c r="A2053" t="s">
        <v>1828</v>
      </c>
      <c r="B2053" t="s">
        <v>1200</v>
      </c>
      <c r="C2053" s="1">
        <f t="shared" si="769"/>
        <v>6397</v>
      </c>
      <c r="D2053" s="7">
        <f>RANK(N2053,(N2053:P2053,Q2053:AE2053))</f>
        <v>1</v>
      </c>
      <c r="E2053" s="7">
        <f>RANK(O2053,(N2053:P2053,Q2053:AE2053))</f>
        <v>2</v>
      </c>
      <c r="F2053" s="7">
        <f>IF(P2053&gt;0,RANK(P2053,(N2053:P2053,Q2053:AE2053)),0)</f>
        <v>0</v>
      </c>
      <c r="G2053" s="1">
        <f t="shared" si="770"/>
        <v>3854</v>
      </c>
      <c r="H2053" s="2">
        <f t="shared" si="768"/>
        <v>0.6024699077692669</v>
      </c>
      <c r="I2053" s="2"/>
      <c r="J2053" s="2">
        <f t="shared" si="771"/>
        <v>0.79771768016257616</v>
      </c>
      <c r="K2053" s="2">
        <f t="shared" si="772"/>
        <v>0.19524777239330937</v>
      </c>
      <c r="L2053" s="2">
        <f t="shared" si="773"/>
        <v>0</v>
      </c>
      <c r="M2053" s="2">
        <f t="shared" si="774"/>
        <v>7.0345474441144695E-3</v>
      </c>
      <c r="N2053" s="1">
        <v>5103</v>
      </c>
      <c r="O2053" s="1">
        <v>1249</v>
      </c>
      <c r="Q2053" s="1">
        <v>16</v>
      </c>
      <c r="R2053" s="1">
        <v>29</v>
      </c>
      <c r="AA2053" s="1">
        <v>0</v>
      </c>
      <c r="AG2053" s="7">
        <f>IF(Q2053&gt;0,RANK(Q2053,(N2053:P2053,Q2053:AE2053)),0)</f>
        <v>4</v>
      </c>
      <c r="AH2053" s="7">
        <f>IF(R2053&gt;0,RANK(R2053,(N2053:P2053,Q2053:AE2053)),0)</f>
        <v>3</v>
      </c>
      <c r="AI2053" s="7">
        <f>IF(T2053&gt;0,RANK(T2053,(N2053:P2053,Q2053:AE2053)),0)</f>
        <v>0</v>
      </c>
      <c r="AJ2053" s="7">
        <f>IF(S2053&gt;0,RANK(S2053,(N2053:P2053,Q2053:AE2053)),0)</f>
        <v>0</v>
      </c>
      <c r="AK2053" s="2">
        <f t="shared" si="775"/>
        <v>2.501172424574019E-3</v>
      </c>
      <c r="AL2053" s="2">
        <f t="shared" si="776"/>
        <v>4.5333750195404093E-3</v>
      </c>
      <c r="AM2053" s="2">
        <f t="shared" si="777"/>
        <v>0</v>
      </c>
      <c r="AN2053" s="2">
        <f t="shared" si="778"/>
        <v>0</v>
      </c>
      <c r="AP2053" t="s">
        <v>1828</v>
      </c>
      <c r="AQ2053" t="s">
        <v>1200</v>
      </c>
      <c r="AR2053">
        <v>23</v>
      </c>
      <c r="AT2053" s="104">
        <v>48</v>
      </c>
      <c r="AU2053" s="102">
        <v>323</v>
      </c>
      <c r="AV2053" s="108">
        <f t="shared" si="779"/>
        <v>48323</v>
      </c>
      <c r="AX2053" s="7" t="s">
        <v>538</v>
      </c>
    </row>
    <row r="2054" spans="1:50" hidden="1" outlineLevel="1">
      <c r="A2054" t="s">
        <v>1030</v>
      </c>
      <c r="B2054" t="s">
        <v>1200</v>
      </c>
      <c r="C2054" s="1">
        <f t="shared" si="769"/>
        <v>9763</v>
      </c>
      <c r="D2054" s="7">
        <f>RANK(N2054,(N2054:P2054,Q2054:AE2054))</f>
        <v>2</v>
      </c>
      <c r="E2054" s="7">
        <f>RANK(O2054,(N2054:P2054,Q2054:AE2054))</f>
        <v>1</v>
      </c>
      <c r="F2054" s="7">
        <f>IF(P2054&gt;0,RANK(P2054,(N2054:P2054,Q2054:AE2054)),0)</f>
        <v>0</v>
      </c>
      <c r="G2054" s="1">
        <f t="shared" si="770"/>
        <v>3611</v>
      </c>
      <c r="H2054" s="2">
        <f t="shared" si="768"/>
        <v>0.36986581993239781</v>
      </c>
      <c r="I2054" s="2"/>
      <c r="J2054" s="2">
        <f t="shared" si="771"/>
        <v>0.30390248898904026</v>
      </c>
      <c r="K2054" s="2">
        <f t="shared" si="772"/>
        <v>0.67376830892143813</v>
      </c>
      <c r="L2054" s="2">
        <f t="shared" si="773"/>
        <v>0</v>
      </c>
      <c r="M2054" s="2">
        <f t="shared" si="774"/>
        <v>2.2329202089521605E-2</v>
      </c>
      <c r="N2054" s="1">
        <v>2967</v>
      </c>
      <c r="O2054" s="1">
        <v>6578</v>
      </c>
      <c r="Q2054" s="1">
        <v>37</v>
      </c>
      <c r="R2054" s="1">
        <v>149</v>
      </c>
      <c r="AA2054" s="1">
        <v>32</v>
      </c>
      <c r="AG2054" s="7">
        <f>IF(Q2054&gt;0,RANK(Q2054,(N2054:P2054,Q2054:AE2054)),0)</f>
        <v>4</v>
      </c>
      <c r="AH2054" s="7">
        <f>IF(R2054&gt;0,RANK(R2054,(N2054:P2054,Q2054:AE2054)),0)</f>
        <v>3</v>
      </c>
      <c r="AI2054" s="7">
        <f>IF(T2054&gt;0,RANK(T2054,(N2054:P2054,Q2054:AE2054)),0)</f>
        <v>0</v>
      </c>
      <c r="AJ2054" s="7">
        <f>IF(S2054&gt;0,RANK(S2054,(N2054:P2054,Q2054:AE2054)),0)</f>
        <v>0</v>
      </c>
      <c r="AK2054" s="2">
        <f t="shared" si="775"/>
        <v>3.7898187032674381E-3</v>
      </c>
      <c r="AL2054" s="2">
        <f t="shared" si="776"/>
        <v>1.5261702345590494E-2</v>
      </c>
      <c r="AM2054" s="2">
        <f t="shared" si="777"/>
        <v>0</v>
      </c>
      <c r="AN2054" s="2">
        <f t="shared" si="778"/>
        <v>0</v>
      </c>
      <c r="AP2054" t="s">
        <v>1030</v>
      </c>
      <c r="AQ2054" t="s">
        <v>1200</v>
      </c>
      <c r="AR2054">
        <v>23</v>
      </c>
      <c r="AT2054" s="104">
        <v>48</v>
      </c>
      <c r="AU2054" s="102">
        <v>325</v>
      </c>
      <c r="AV2054" s="108">
        <f t="shared" si="779"/>
        <v>48325</v>
      </c>
      <c r="AX2054" s="7" t="s">
        <v>538</v>
      </c>
    </row>
    <row r="2055" spans="1:50" hidden="1" outlineLevel="1">
      <c r="A2055" t="s">
        <v>396</v>
      </c>
      <c r="B2055" t="s">
        <v>1200</v>
      </c>
      <c r="C2055" s="1">
        <f t="shared" si="769"/>
        <v>924</v>
      </c>
      <c r="D2055" s="7">
        <f>RANK(N2055,(N2055:P2055,Q2055:AE2055))</f>
        <v>2</v>
      </c>
      <c r="E2055" s="7">
        <f>RANK(O2055,(N2055:P2055,Q2055:AE2055))</f>
        <v>1</v>
      </c>
      <c r="F2055" s="7">
        <f>IF(P2055&gt;0,RANK(P2055,(N2055:P2055,Q2055:AE2055)),0)</f>
        <v>0</v>
      </c>
      <c r="G2055" s="1">
        <f t="shared" si="770"/>
        <v>273</v>
      </c>
      <c r="H2055" s="2">
        <f t="shared" si="768"/>
        <v>0.29545454545454547</v>
      </c>
      <c r="I2055" s="2"/>
      <c r="J2055" s="2">
        <f t="shared" si="771"/>
        <v>0.33549783549783552</v>
      </c>
      <c r="K2055" s="2">
        <f t="shared" si="772"/>
        <v>0.63095238095238093</v>
      </c>
      <c r="L2055" s="2">
        <f t="shared" si="773"/>
        <v>0</v>
      </c>
      <c r="M2055" s="2">
        <f t="shared" si="774"/>
        <v>3.3549783549783552E-2</v>
      </c>
      <c r="N2055" s="1">
        <v>310</v>
      </c>
      <c r="O2055" s="1">
        <v>583</v>
      </c>
      <c r="Q2055" s="1">
        <v>1</v>
      </c>
      <c r="R2055" s="1">
        <v>22</v>
      </c>
      <c r="AA2055" s="1">
        <v>8</v>
      </c>
      <c r="AG2055" s="7">
        <f>IF(Q2055&gt;0,RANK(Q2055,(N2055:P2055,Q2055:AE2055)),0)</f>
        <v>5</v>
      </c>
      <c r="AH2055" s="7">
        <f>IF(R2055&gt;0,RANK(R2055,(N2055:P2055,Q2055:AE2055)),0)</f>
        <v>3</v>
      </c>
      <c r="AI2055" s="7">
        <f>IF(T2055&gt;0,RANK(T2055,(N2055:P2055,Q2055:AE2055)),0)</f>
        <v>0</v>
      </c>
      <c r="AJ2055" s="7">
        <f>IF(S2055&gt;0,RANK(S2055,(N2055:P2055,Q2055:AE2055)),0)</f>
        <v>0</v>
      </c>
      <c r="AK2055" s="2">
        <f t="shared" si="775"/>
        <v>1.0822510822510823E-3</v>
      </c>
      <c r="AL2055" s="2">
        <f t="shared" si="776"/>
        <v>2.3809523809523808E-2</v>
      </c>
      <c r="AM2055" s="2">
        <f t="shared" si="777"/>
        <v>0</v>
      </c>
      <c r="AN2055" s="2">
        <f t="shared" si="778"/>
        <v>0</v>
      </c>
      <c r="AP2055" t="s">
        <v>396</v>
      </c>
      <c r="AQ2055" t="s">
        <v>1200</v>
      </c>
      <c r="AR2055">
        <v>21</v>
      </c>
      <c r="AT2055" s="104">
        <v>48</v>
      </c>
      <c r="AU2055" s="102">
        <v>327</v>
      </c>
      <c r="AV2055" s="108">
        <f t="shared" si="779"/>
        <v>48327</v>
      </c>
      <c r="AX2055" s="7" t="s">
        <v>538</v>
      </c>
    </row>
    <row r="2056" spans="1:50" hidden="1" outlineLevel="1">
      <c r="A2056" t="s">
        <v>1174</v>
      </c>
      <c r="B2056" t="s">
        <v>1200</v>
      </c>
      <c r="C2056" s="1">
        <f t="shared" si="769"/>
        <v>29100</v>
      </c>
      <c r="D2056" s="7">
        <f>RANK(N2056,(N2056:P2056,Q2056:AE2056))</f>
        <v>2</v>
      </c>
      <c r="E2056" s="7">
        <f>RANK(O2056,(N2056:P2056,Q2056:AE2056))</f>
        <v>1</v>
      </c>
      <c r="F2056" s="7">
        <f>IF(P2056&gt;0,RANK(P2056,(N2056:P2056,Q2056:AE2056)),0)</f>
        <v>0</v>
      </c>
      <c r="G2056" s="1">
        <f t="shared" si="770"/>
        <v>15232</v>
      </c>
      <c r="H2056" s="2">
        <f t="shared" si="768"/>
        <v>0.52343642611683849</v>
      </c>
      <c r="I2056" s="2"/>
      <c r="J2056" s="2">
        <f t="shared" si="771"/>
        <v>0.2279725085910653</v>
      </c>
      <c r="K2056" s="2">
        <f t="shared" si="772"/>
        <v>0.75140893470790382</v>
      </c>
      <c r="L2056" s="2">
        <f t="shared" si="773"/>
        <v>0</v>
      </c>
      <c r="M2056" s="2">
        <f t="shared" si="774"/>
        <v>2.0618556701030855E-2</v>
      </c>
      <c r="N2056" s="1">
        <v>6634</v>
      </c>
      <c r="O2056" s="1">
        <v>21866</v>
      </c>
      <c r="Q2056" s="1">
        <v>104</v>
      </c>
      <c r="R2056" s="1">
        <v>435</v>
      </c>
      <c r="AA2056" s="1">
        <v>61</v>
      </c>
      <c r="AG2056" s="7">
        <f>IF(Q2056&gt;0,RANK(Q2056,(N2056:P2056,Q2056:AE2056)),0)</f>
        <v>4</v>
      </c>
      <c r="AH2056" s="7">
        <f>IF(R2056&gt;0,RANK(R2056,(N2056:P2056,Q2056:AE2056)),0)</f>
        <v>3</v>
      </c>
      <c r="AI2056" s="7">
        <f>IF(T2056&gt;0,RANK(T2056,(N2056:P2056,Q2056:AE2056)),0)</f>
        <v>0</v>
      </c>
      <c r="AJ2056" s="7">
        <f>IF(S2056&gt;0,RANK(S2056,(N2056:P2056,Q2056:AE2056)),0)</f>
        <v>0</v>
      </c>
      <c r="AK2056" s="2">
        <f t="shared" si="775"/>
        <v>3.5738831615120276E-3</v>
      </c>
      <c r="AL2056" s="2">
        <f t="shared" si="776"/>
        <v>1.4948453608247423E-2</v>
      </c>
      <c r="AM2056" s="2">
        <f t="shared" si="777"/>
        <v>0</v>
      </c>
      <c r="AN2056" s="2">
        <f t="shared" si="778"/>
        <v>0</v>
      </c>
      <c r="AP2056" t="s">
        <v>1174</v>
      </c>
      <c r="AQ2056" t="s">
        <v>1200</v>
      </c>
      <c r="AT2056" s="104">
        <v>48</v>
      </c>
      <c r="AU2056" s="102">
        <v>329</v>
      </c>
      <c r="AV2056" s="108">
        <f t="shared" si="779"/>
        <v>48329</v>
      </c>
      <c r="AX2056" s="7" t="s">
        <v>538</v>
      </c>
    </row>
    <row r="2057" spans="1:50" hidden="1" outlineLevel="1">
      <c r="A2057" t="s">
        <v>1831</v>
      </c>
      <c r="B2057" t="s">
        <v>1200</v>
      </c>
      <c r="C2057" s="1">
        <f t="shared" si="769"/>
        <v>6156</v>
      </c>
      <c r="D2057" s="7">
        <f>RANK(N2057,(N2057:P2057,Q2057:AE2057))</f>
        <v>2</v>
      </c>
      <c r="E2057" s="7">
        <f>RANK(O2057,(N2057:P2057,Q2057:AE2057))</f>
        <v>1</v>
      </c>
      <c r="F2057" s="7">
        <f>IF(P2057&gt;0,RANK(P2057,(N2057:P2057,Q2057:AE2057)),0)</f>
        <v>0</v>
      </c>
      <c r="G2057" s="1">
        <f t="shared" si="770"/>
        <v>1348</v>
      </c>
      <c r="H2057" s="2">
        <f t="shared" si="768"/>
        <v>0.21897335932423651</v>
      </c>
      <c r="I2057" s="2"/>
      <c r="J2057" s="2">
        <f t="shared" si="771"/>
        <v>0.38027940220922679</v>
      </c>
      <c r="K2057" s="2">
        <f t="shared" si="772"/>
        <v>0.5992527615334633</v>
      </c>
      <c r="L2057" s="2">
        <f t="shared" si="773"/>
        <v>0</v>
      </c>
      <c r="M2057" s="2">
        <f t="shared" si="774"/>
        <v>2.0467836257309857E-2</v>
      </c>
      <c r="N2057" s="1">
        <v>2341</v>
      </c>
      <c r="O2057" s="1">
        <v>3689</v>
      </c>
      <c r="Q2057" s="1">
        <v>16</v>
      </c>
      <c r="R2057" s="1">
        <v>104</v>
      </c>
      <c r="AA2057" s="1">
        <v>6</v>
      </c>
      <c r="AG2057" s="7">
        <f>IF(Q2057&gt;0,RANK(Q2057,(N2057:P2057,Q2057:AE2057)),0)</f>
        <v>4</v>
      </c>
      <c r="AH2057" s="7">
        <f>IF(R2057&gt;0,RANK(R2057,(N2057:P2057,Q2057:AE2057)),0)</f>
        <v>3</v>
      </c>
      <c r="AI2057" s="7">
        <f>IF(T2057&gt;0,RANK(T2057,(N2057:P2057,Q2057:AE2057)),0)</f>
        <v>0</v>
      </c>
      <c r="AJ2057" s="7">
        <f>IF(S2057&gt;0,RANK(S2057,(N2057:P2057,Q2057:AE2057)),0)</f>
        <v>0</v>
      </c>
      <c r="AK2057" s="2">
        <f t="shared" si="775"/>
        <v>2.5990903183885639E-3</v>
      </c>
      <c r="AL2057" s="2">
        <f t="shared" si="776"/>
        <v>1.6894087069525665E-2</v>
      </c>
      <c r="AM2057" s="2">
        <f t="shared" si="777"/>
        <v>0</v>
      </c>
      <c r="AN2057" s="2">
        <f t="shared" si="778"/>
        <v>0</v>
      </c>
      <c r="AP2057" t="s">
        <v>1831</v>
      </c>
      <c r="AQ2057" t="s">
        <v>1200</v>
      </c>
      <c r="AR2057">
        <v>11</v>
      </c>
      <c r="AT2057" s="104">
        <v>48</v>
      </c>
      <c r="AU2057" s="102">
        <v>331</v>
      </c>
      <c r="AV2057" s="108">
        <f t="shared" si="779"/>
        <v>48331</v>
      </c>
      <c r="AX2057" s="7" t="s">
        <v>538</v>
      </c>
    </row>
    <row r="2058" spans="1:50" hidden="1" outlineLevel="1">
      <c r="A2058" t="s">
        <v>1832</v>
      </c>
      <c r="B2058" t="s">
        <v>1200</v>
      </c>
      <c r="C2058" s="1">
        <f t="shared" si="769"/>
        <v>1589</v>
      </c>
      <c r="D2058" s="7">
        <f>RANK(N2058,(N2058:P2058,Q2058:AE2058))</f>
        <v>2</v>
      </c>
      <c r="E2058" s="7">
        <f>RANK(O2058,(N2058:P2058,Q2058:AE2058))</f>
        <v>1</v>
      </c>
      <c r="F2058" s="7">
        <f>IF(P2058&gt;0,RANK(P2058,(N2058:P2058,Q2058:AE2058)),0)</f>
        <v>0</v>
      </c>
      <c r="G2058" s="1">
        <f t="shared" si="770"/>
        <v>757</v>
      </c>
      <c r="H2058" s="2">
        <f t="shared" si="768"/>
        <v>0.47640025173064821</v>
      </c>
      <c r="I2058" s="2"/>
      <c r="J2058" s="2">
        <f t="shared" si="771"/>
        <v>0.25173064820641911</v>
      </c>
      <c r="K2058" s="2">
        <f t="shared" si="772"/>
        <v>0.72813089993706737</v>
      </c>
      <c r="L2058" s="2">
        <f t="shared" si="773"/>
        <v>0</v>
      </c>
      <c r="M2058" s="2">
        <f t="shared" si="774"/>
        <v>2.0138451856513528E-2</v>
      </c>
      <c r="N2058" s="1">
        <v>400</v>
      </c>
      <c r="O2058" s="1">
        <v>1157</v>
      </c>
      <c r="Q2058" s="1">
        <v>2</v>
      </c>
      <c r="R2058" s="1">
        <v>28</v>
      </c>
      <c r="AA2058" s="1">
        <v>2</v>
      </c>
      <c r="AG2058" s="7">
        <f>IF(Q2058&gt;0,RANK(Q2058,(N2058:P2058,Q2058:AE2058)),0)</f>
        <v>4</v>
      </c>
      <c r="AH2058" s="7">
        <f>IF(R2058&gt;0,RANK(R2058,(N2058:P2058,Q2058:AE2058)),0)</f>
        <v>3</v>
      </c>
      <c r="AI2058" s="7">
        <f>IF(T2058&gt;0,RANK(T2058,(N2058:P2058,Q2058:AE2058)),0)</f>
        <v>0</v>
      </c>
      <c r="AJ2058" s="7">
        <f>IF(S2058&gt;0,RANK(S2058,(N2058:P2058,Q2058:AE2058)),0)</f>
        <v>0</v>
      </c>
      <c r="AK2058" s="2">
        <f t="shared" si="775"/>
        <v>1.2586532410320957E-3</v>
      </c>
      <c r="AL2058" s="2">
        <f t="shared" si="776"/>
        <v>1.7621145374449341E-2</v>
      </c>
      <c r="AM2058" s="2">
        <f t="shared" si="777"/>
        <v>0</v>
      </c>
      <c r="AN2058" s="2">
        <f t="shared" si="778"/>
        <v>0</v>
      </c>
      <c r="AP2058" t="s">
        <v>1832</v>
      </c>
      <c r="AQ2058" t="s">
        <v>1200</v>
      </c>
      <c r="AR2058">
        <v>11</v>
      </c>
      <c r="AT2058" s="104">
        <v>48</v>
      </c>
      <c r="AU2058" s="102">
        <v>333</v>
      </c>
      <c r="AV2058" s="108">
        <f t="shared" si="779"/>
        <v>48333</v>
      </c>
      <c r="AX2058" s="7" t="s">
        <v>538</v>
      </c>
    </row>
    <row r="2059" spans="1:50" hidden="1" outlineLevel="1">
      <c r="A2059" t="s">
        <v>1011</v>
      </c>
      <c r="B2059" t="s">
        <v>1200</v>
      </c>
      <c r="C2059" s="1">
        <f t="shared" si="769"/>
        <v>1933</v>
      </c>
      <c r="D2059" s="7">
        <f>RANK(N2059,(N2059:P2059,Q2059:AE2059))</f>
        <v>2</v>
      </c>
      <c r="E2059" s="7">
        <f>RANK(O2059,(N2059:P2059,Q2059:AE2059))</f>
        <v>1</v>
      </c>
      <c r="F2059" s="7">
        <f>IF(P2059&gt;0,RANK(P2059,(N2059:P2059,Q2059:AE2059)),0)</f>
        <v>0</v>
      </c>
      <c r="G2059" s="1">
        <f t="shared" si="770"/>
        <v>649</v>
      </c>
      <c r="H2059" s="2">
        <f t="shared" si="768"/>
        <v>0.33574754267977236</v>
      </c>
      <c r="I2059" s="2"/>
      <c r="J2059" s="2">
        <f t="shared" si="771"/>
        <v>0.32177961717537507</v>
      </c>
      <c r="K2059" s="2">
        <f t="shared" si="772"/>
        <v>0.65752715985514743</v>
      </c>
      <c r="L2059" s="2">
        <f t="shared" si="773"/>
        <v>0</v>
      </c>
      <c r="M2059" s="2">
        <f t="shared" si="774"/>
        <v>2.0693222969477509E-2</v>
      </c>
      <c r="N2059" s="1">
        <v>622</v>
      </c>
      <c r="O2059" s="1">
        <v>1271</v>
      </c>
      <c r="Q2059" s="1">
        <v>2</v>
      </c>
      <c r="R2059" s="1">
        <v>35</v>
      </c>
      <c r="AA2059" s="1">
        <v>3</v>
      </c>
      <c r="AG2059" s="7">
        <f>IF(Q2059&gt;0,RANK(Q2059,(N2059:P2059,Q2059:AE2059)),0)</f>
        <v>5</v>
      </c>
      <c r="AH2059" s="7">
        <f>IF(R2059&gt;0,RANK(R2059,(N2059:P2059,Q2059:AE2059)),0)</f>
        <v>3</v>
      </c>
      <c r="AI2059" s="7">
        <f>IF(T2059&gt;0,RANK(T2059,(N2059:P2059,Q2059:AE2059)),0)</f>
        <v>0</v>
      </c>
      <c r="AJ2059" s="7">
        <f>IF(S2059&gt;0,RANK(S2059,(N2059:P2059,Q2059:AE2059)),0)</f>
        <v>0</v>
      </c>
      <c r="AK2059" s="2">
        <f t="shared" si="775"/>
        <v>1.0346611484738748E-3</v>
      </c>
      <c r="AL2059" s="2">
        <f t="shared" si="776"/>
        <v>1.810657009829281E-2</v>
      </c>
      <c r="AM2059" s="2">
        <f t="shared" si="777"/>
        <v>0</v>
      </c>
      <c r="AN2059" s="2">
        <f t="shared" si="778"/>
        <v>0</v>
      </c>
      <c r="AP2059" t="s">
        <v>1011</v>
      </c>
      <c r="AQ2059" t="s">
        <v>1200</v>
      </c>
      <c r="AR2059">
        <v>17</v>
      </c>
      <c r="AT2059" s="104">
        <v>48</v>
      </c>
      <c r="AU2059" s="102">
        <v>335</v>
      </c>
      <c r="AV2059" s="108">
        <f t="shared" si="779"/>
        <v>48335</v>
      </c>
      <c r="AX2059" s="7" t="s">
        <v>538</v>
      </c>
    </row>
    <row r="2060" spans="1:50" hidden="1" outlineLevel="1">
      <c r="A2060" t="s">
        <v>1270</v>
      </c>
      <c r="B2060" t="s">
        <v>1200</v>
      </c>
      <c r="C2060" s="1">
        <f t="shared" si="769"/>
        <v>4798</v>
      </c>
      <c r="D2060" s="7">
        <f>RANK(N2060,(N2060:P2060,Q2060:AE2060))</f>
        <v>2</v>
      </c>
      <c r="E2060" s="7">
        <f>RANK(O2060,(N2060:P2060,Q2060:AE2060))</f>
        <v>1</v>
      </c>
      <c r="F2060" s="7">
        <f>IF(P2060&gt;0,RANK(P2060,(N2060:P2060,Q2060:AE2060)),0)</f>
        <v>0</v>
      </c>
      <c r="G2060" s="1">
        <f t="shared" si="770"/>
        <v>1734</v>
      </c>
      <c r="H2060" s="2">
        <f t="shared" si="768"/>
        <v>0.36140058357649019</v>
      </c>
      <c r="I2060" s="2"/>
      <c r="J2060" s="2">
        <f t="shared" si="771"/>
        <v>0.30804501875781576</v>
      </c>
      <c r="K2060" s="2">
        <f t="shared" si="772"/>
        <v>0.66944560233430594</v>
      </c>
      <c r="L2060" s="2">
        <f t="shared" si="773"/>
        <v>0</v>
      </c>
      <c r="M2060" s="2">
        <f t="shared" si="774"/>
        <v>2.2509378907878297E-2</v>
      </c>
      <c r="N2060" s="1">
        <v>1478</v>
      </c>
      <c r="O2060" s="1">
        <v>3212</v>
      </c>
      <c r="Q2060" s="1">
        <v>6</v>
      </c>
      <c r="R2060" s="1">
        <v>87</v>
      </c>
      <c r="AA2060" s="1">
        <v>15</v>
      </c>
      <c r="AG2060" s="7">
        <f>IF(Q2060&gt;0,RANK(Q2060,(N2060:P2060,Q2060:AE2060)),0)</f>
        <v>5</v>
      </c>
      <c r="AH2060" s="7">
        <f>IF(R2060&gt;0,RANK(R2060,(N2060:P2060,Q2060:AE2060)),0)</f>
        <v>3</v>
      </c>
      <c r="AI2060" s="7">
        <f>IF(T2060&gt;0,RANK(T2060,(N2060:P2060,Q2060:AE2060)),0)</f>
        <v>0</v>
      </c>
      <c r="AJ2060" s="7">
        <f>IF(S2060&gt;0,RANK(S2060,(N2060:P2060,Q2060:AE2060)),0)</f>
        <v>0</v>
      </c>
      <c r="AK2060" s="2">
        <f t="shared" si="775"/>
        <v>1.2505210504376823E-3</v>
      </c>
      <c r="AL2060" s="2">
        <f t="shared" si="776"/>
        <v>1.8132555231346395E-2</v>
      </c>
      <c r="AM2060" s="2">
        <f t="shared" si="777"/>
        <v>0</v>
      </c>
      <c r="AN2060" s="2">
        <f t="shared" si="778"/>
        <v>0</v>
      </c>
      <c r="AP2060" t="s">
        <v>1270</v>
      </c>
      <c r="AQ2060" t="s">
        <v>1200</v>
      </c>
      <c r="AR2060">
        <v>13</v>
      </c>
      <c r="AT2060" s="104">
        <v>48</v>
      </c>
      <c r="AU2060" s="102">
        <v>337</v>
      </c>
      <c r="AV2060" s="108">
        <f t="shared" si="779"/>
        <v>48337</v>
      </c>
      <c r="AX2060" s="7" t="s">
        <v>538</v>
      </c>
    </row>
    <row r="2061" spans="1:50" hidden="1" outlineLevel="1">
      <c r="A2061" t="s">
        <v>2776</v>
      </c>
      <c r="B2061" t="s">
        <v>1200</v>
      </c>
      <c r="C2061" s="1">
        <f t="shared" si="769"/>
        <v>74329</v>
      </c>
      <c r="D2061" s="7">
        <f>RANK(N2061,(N2061:P2061,Q2061:AE2061))</f>
        <v>2</v>
      </c>
      <c r="E2061" s="7">
        <f>RANK(O2061,(N2061:P2061,Q2061:AE2061))</f>
        <v>1</v>
      </c>
      <c r="F2061" s="7">
        <f>IF(P2061&gt;0,RANK(P2061,(N2061:P2061,Q2061:AE2061)),0)</f>
        <v>0</v>
      </c>
      <c r="G2061" s="1">
        <f t="shared" si="770"/>
        <v>42688</v>
      </c>
      <c r="H2061" s="2">
        <f t="shared" si="768"/>
        <v>0.57431150694883559</v>
      </c>
      <c r="I2061" s="2"/>
      <c r="J2061" s="2">
        <f t="shared" si="771"/>
        <v>0.20254543986869189</v>
      </c>
      <c r="K2061" s="2">
        <f t="shared" si="772"/>
        <v>0.77685694681752748</v>
      </c>
      <c r="L2061" s="2">
        <f t="shared" si="773"/>
        <v>0</v>
      </c>
      <c r="M2061" s="2">
        <f t="shared" si="774"/>
        <v>2.0597613313780627E-2</v>
      </c>
      <c r="N2061" s="1">
        <v>15055</v>
      </c>
      <c r="O2061" s="1">
        <v>57743</v>
      </c>
      <c r="Q2061" s="1">
        <v>441</v>
      </c>
      <c r="R2061" s="1">
        <v>980</v>
      </c>
      <c r="AA2061" s="1">
        <v>110</v>
      </c>
      <c r="AG2061" s="7">
        <f>IF(Q2061&gt;0,RANK(Q2061,(N2061:P2061,Q2061:AE2061)),0)</f>
        <v>4</v>
      </c>
      <c r="AH2061" s="7">
        <f>IF(R2061&gt;0,RANK(R2061,(N2061:P2061,Q2061:AE2061)),0)</f>
        <v>3</v>
      </c>
      <c r="AI2061" s="7">
        <f>IF(T2061&gt;0,RANK(T2061,(N2061:P2061,Q2061:AE2061)),0)</f>
        <v>0</v>
      </c>
      <c r="AJ2061" s="7">
        <f>IF(S2061&gt;0,RANK(S2061,(N2061:P2061,Q2061:AE2061)),0)</f>
        <v>0</v>
      </c>
      <c r="AK2061" s="2">
        <f t="shared" si="775"/>
        <v>5.9330813007036284E-3</v>
      </c>
      <c r="AL2061" s="2">
        <f t="shared" si="776"/>
        <v>1.3184625112674729E-2</v>
      </c>
      <c r="AM2061" s="2">
        <f t="shared" si="777"/>
        <v>0</v>
      </c>
      <c r="AN2061" s="2">
        <f t="shared" si="778"/>
        <v>0</v>
      </c>
      <c r="AP2061" t="s">
        <v>2776</v>
      </c>
      <c r="AQ2061" t="s">
        <v>1200</v>
      </c>
      <c r="AT2061" s="104">
        <v>48</v>
      </c>
      <c r="AU2061" s="102">
        <v>339</v>
      </c>
      <c r="AV2061" s="108">
        <f t="shared" si="779"/>
        <v>48339</v>
      </c>
      <c r="AX2061" s="7" t="s">
        <v>538</v>
      </c>
    </row>
    <row r="2062" spans="1:50" hidden="1" outlineLevel="1">
      <c r="A2062" t="s">
        <v>2600</v>
      </c>
      <c r="B2062" t="s">
        <v>1200</v>
      </c>
      <c r="C2062" s="1">
        <f t="shared" si="769"/>
        <v>4283</v>
      </c>
      <c r="D2062" s="7">
        <f>RANK(N2062,(N2062:P2062,Q2062:AE2062))</f>
        <v>2</v>
      </c>
      <c r="E2062" s="7">
        <f>RANK(O2062,(N2062:P2062,Q2062:AE2062))</f>
        <v>1</v>
      </c>
      <c r="F2062" s="7">
        <f>IF(P2062&gt;0,RANK(P2062,(N2062:P2062,Q2062:AE2062)),0)</f>
        <v>0</v>
      </c>
      <c r="G2062" s="1">
        <f t="shared" si="770"/>
        <v>1835</v>
      </c>
      <c r="H2062" s="2">
        <f t="shared" si="768"/>
        <v>0.42843801074013543</v>
      </c>
      <c r="I2062" s="2"/>
      <c r="J2062" s="2">
        <f t="shared" si="771"/>
        <v>0.27293952836796637</v>
      </c>
      <c r="K2062" s="2">
        <f t="shared" si="772"/>
        <v>0.70137753910810174</v>
      </c>
      <c r="L2062" s="2">
        <f t="shared" si="773"/>
        <v>0</v>
      </c>
      <c r="M2062" s="2">
        <f t="shared" si="774"/>
        <v>2.5682932523931945E-2</v>
      </c>
      <c r="N2062" s="1">
        <v>1169</v>
      </c>
      <c r="O2062" s="1">
        <v>3004</v>
      </c>
      <c r="Q2062" s="1">
        <v>10</v>
      </c>
      <c r="R2062" s="1">
        <v>92</v>
      </c>
      <c r="AA2062" s="1">
        <v>8</v>
      </c>
      <c r="AG2062" s="7">
        <f>IF(Q2062&gt;0,RANK(Q2062,(N2062:P2062,Q2062:AE2062)),0)</f>
        <v>4</v>
      </c>
      <c r="AH2062" s="7">
        <f>IF(R2062&gt;0,RANK(R2062,(N2062:P2062,Q2062:AE2062)),0)</f>
        <v>3</v>
      </c>
      <c r="AI2062" s="7">
        <f>IF(T2062&gt;0,RANK(T2062,(N2062:P2062,Q2062:AE2062)),0)</f>
        <v>0</v>
      </c>
      <c r="AJ2062" s="7">
        <f>IF(S2062&gt;0,RANK(S2062,(N2062:P2062,Q2062:AE2062)),0)</f>
        <v>0</v>
      </c>
      <c r="AK2062" s="2">
        <f t="shared" si="775"/>
        <v>2.3348120476301658E-3</v>
      </c>
      <c r="AL2062" s="2">
        <f t="shared" si="776"/>
        <v>2.1480270838197525E-2</v>
      </c>
      <c r="AM2062" s="2">
        <f t="shared" si="777"/>
        <v>0</v>
      </c>
      <c r="AN2062" s="2">
        <f t="shared" si="778"/>
        <v>0</v>
      </c>
      <c r="AP2062" t="s">
        <v>2600</v>
      </c>
      <c r="AQ2062" t="s">
        <v>1200</v>
      </c>
      <c r="AR2062">
        <v>19</v>
      </c>
      <c r="AT2062" s="104">
        <v>48</v>
      </c>
      <c r="AU2062" s="102">
        <v>341</v>
      </c>
      <c r="AV2062" s="108">
        <f t="shared" si="779"/>
        <v>48341</v>
      </c>
      <c r="AX2062" s="7" t="s">
        <v>538</v>
      </c>
    </row>
    <row r="2063" spans="1:50" hidden="1" outlineLevel="1">
      <c r="A2063" t="s">
        <v>1248</v>
      </c>
      <c r="B2063" t="s">
        <v>1200</v>
      </c>
      <c r="C2063" s="1">
        <f t="shared" si="769"/>
        <v>3519</v>
      </c>
      <c r="D2063" s="7">
        <f>RANK(N2063,(N2063:P2063,Q2063:AE2063))</f>
        <v>1</v>
      </c>
      <c r="E2063" s="7">
        <f>RANK(O2063,(N2063:P2063,Q2063:AE2063))</f>
        <v>2</v>
      </c>
      <c r="F2063" s="7">
        <f>IF(P2063&gt;0,RANK(P2063,(N2063:P2063,Q2063:AE2063)),0)</f>
        <v>0</v>
      </c>
      <c r="G2063" s="1">
        <f t="shared" si="770"/>
        <v>319</v>
      </c>
      <c r="H2063" s="2">
        <f t="shared" ref="H2063:H2126" si="780">G2063/C2063</f>
        <v>9.0650753054845129E-2</v>
      </c>
      <c r="I2063" s="2"/>
      <c r="J2063" s="2">
        <f t="shared" si="771"/>
        <v>0.54021028701335605</v>
      </c>
      <c r="K2063" s="2">
        <f t="shared" si="772"/>
        <v>0.44955953395851095</v>
      </c>
      <c r="L2063" s="2">
        <f t="shared" si="773"/>
        <v>0</v>
      </c>
      <c r="M2063" s="2">
        <f t="shared" si="774"/>
        <v>1.0230179028133002E-2</v>
      </c>
      <c r="N2063" s="1">
        <v>1901</v>
      </c>
      <c r="O2063" s="1">
        <v>1582</v>
      </c>
      <c r="Q2063" s="1">
        <v>7</v>
      </c>
      <c r="R2063" s="1">
        <v>24</v>
      </c>
      <c r="AA2063" s="1">
        <v>5</v>
      </c>
      <c r="AG2063" s="7">
        <f>IF(Q2063&gt;0,RANK(Q2063,(N2063:P2063,Q2063:AE2063)),0)</f>
        <v>4</v>
      </c>
      <c r="AH2063" s="7">
        <f>IF(R2063&gt;0,RANK(R2063,(N2063:P2063,Q2063:AE2063)),0)</f>
        <v>3</v>
      </c>
      <c r="AI2063" s="7">
        <f>IF(T2063&gt;0,RANK(T2063,(N2063:P2063,Q2063:AE2063)),0)</f>
        <v>0</v>
      </c>
      <c r="AJ2063" s="7">
        <f>IF(S2063&gt;0,RANK(S2063,(N2063:P2063,Q2063:AE2063)),0)</f>
        <v>0</v>
      </c>
      <c r="AK2063" s="2">
        <f t="shared" si="775"/>
        <v>1.9892014776925265E-3</v>
      </c>
      <c r="AL2063" s="2">
        <f t="shared" si="776"/>
        <v>6.8201193520886615E-3</v>
      </c>
      <c r="AM2063" s="2">
        <f t="shared" si="777"/>
        <v>0</v>
      </c>
      <c r="AN2063" s="2">
        <f t="shared" si="778"/>
        <v>0</v>
      </c>
      <c r="AP2063" t="s">
        <v>1248</v>
      </c>
      <c r="AQ2063" t="s">
        <v>1200</v>
      </c>
      <c r="AR2063">
        <v>1</v>
      </c>
      <c r="AT2063" s="104">
        <v>48</v>
      </c>
      <c r="AU2063" s="102">
        <v>343</v>
      </c>
      <c r="AV2063" s="108">
        <f t="shared" si="779"/>
        <v>48343</v>
      </c>
      <c r="AX2063" s="7" t="s">
        <v>538</v>
      </c>
    </row>
    <row r="2064" spans="1:50" hidden="1" outlineLevel="1">
      <c r="A2064" t="s">
        <v>598</v>
      </c>
      <c r="B2064" t="s">
        <v>1200</v>
      </c>
      <c r="C2064" s="1">
        <f t="shared" si="769"/>
        <v>592</v>
      </c>
      <c r="D2064" s="7">
        <f>RANK(N2064,(N2064:P2064,Q2064:AE2064))</f>
        <v>2</v>
      </c>
      <c r="E2064" s="7">
        <f>RANK(O2064,(N2064:P2064,Q2064:AE2064))</f>
        <v>1</v>
      </c>
      <c r="F2064" s="7">
        <f>IF(P2064&gt;0,RANK(P2064,(N2064:P2064,Q2064:AE2064)),0)</f>
        <v>0</v>
      </c>
      <c r="G2064" s="1">
        <f t="shared" si="770"/>
        <v>316</v>
      </c>
      <c r="H2064" s="2">
        <f t="shared" si="780"/>
        <v>0.53378378378378377</v>
      </c>
      <c r="I2064" s="2"/>
      <c r="J2064" s="2">
        <f t="shared" si="771"/>
        <v>0.22297297297297297</v>
      </c>
      <c r="K2064" s="2">
        <f t="shared" si="772"/>
        <v>0.7567567567567568</v>
      </c>
      <c r="L2064" s="2">
        <f t="shared" si="773"/>
        <v>0</v>
      </c>
      <c r="M2064" s="2">
        <f t="shared" si="774"/>
        <v>2.0270270270270174E-2</v>
      </c>
      <c r="N2064" s="1">
        <v>132</v>
      </c>
      <c r="O2064" s="1">
        <v>448</v>
      </c>
      <c r="Q2064" s="1">
        <v>2</v>
      </c>
      <c r="R2064" s="1">
        <v>10</v>
      </c>
      <c r="AA2064" s="1">
        <v>0</v>
      </c>
      <c r="AG2064" s="7">
        <f>IF(Q2064&gt;0,RANK(Q2064,(N2064:P2064,Q2064:AE2064)),0)</f>
        <v>4</v>
      </c>
      <c r="AH2064" s="7">
        <f>IF(R2064&gt;0,RANK(R2064,(N2064:P2064,Q2064:AE2064)),0)</f>
        <v>3</v>
      </c>
      <c r="AI2064" s="7">
        <f>IF(T2064&gt;0,RANK(T2064,(N2064:P2064,Q2064:AE2064)),0)</f>
        <v>0</v>
      </c>
      <c r="AJ2064" s="7">
        <f>IF(S2064&gt;0,RANK(S2064,(N2064:P2064,Q2064:AE2064)),0)</f>
        <v>0</v>
      </c>
      <c r="AK2064" s="2">
        <f t="shared" si="775"/>
        <v>3.3783783783783786E-3</v>
      </c>
      <c r="AL2064" s="2">
        <f t="shared" si="776"/>
        <v>1.6891891891891893E-2</v>
      </c>
      <c r="AM2064" s="2">
        <f t="shared" si="777"/>
        <v>0</v>
      </c>
      <c r="AN2064" s="2">
        <f t="shared" si="778"/>
        <v>0</v>
      </c>
      <c r="AP2064" t="s">
        <v>598</v>
      </c>
      <c r="AQ2064" t="s">
        <v>1200</v>
      </c>
      <c r="AR2064">
        <v>13</v>
      </c>
      <c r="AT2064" s="104">
        <v>48</v>
      </c>
      <c r="AU2064" s="102">
        <v>345</v>
      </c>
      <c r="AV2064" s="108">
        <f t="shared" si="779"/>
        <v>48345</v>
      </c>
      <c r="AX2064" s="7" t="s">
        <v>538</v>
      </c>
    </row>
    <row r="2065" spans="1:50" hidden="1" outlineLevel="1">
      <c r="A2065" t="s">
        <v>342</v>
      </c>
      <c r="B2065" t="s">
        <v>1200</v>
      </c>
      <c r="C2065" s="1">
        <f t="shared" si="769"/>
        <v>12854</v>
      </c>
      <c r="D2065" s="7">
        <f>RANK(N2065,(N2065:P2065,Q2065:AE2065))</f>
        <v>2</v>
      </c>
      <c r="E2065" s="7">
        <f>RANK(O2065,(N2065:P2065,Q2065:AE2065))</f>
        <v>1</v>
      </c>
      <c r="F2065" s="7">
        <f>IF(P2065&gt;0,RANK(P2065,(N2065:P2065,Q2065:AE2065)),0)</f>
        <v>0</v>
      </c>
      <c r="G2065" s="1">
        <f t="shared" si="770"/>
        <v>3749</v>
      </c>
      <c r="H2065" s="2">
        <f t="shared" si="780"/>
        <v>0.29166018360043566</v>
      </c>
      <c r="I2065" s="2"/>
      <c r="J2065" s="2">
        <f t="shared" si="771"/>
        <v>0.34067216430683056</v>
      </c>
      <c r="K2065" s="2">
        <f t="shared" si="772"/>
        <v>0.63233234790726622</v>
      </c>
      <c r="L2065" s="2">
        <f t="shared" si="773"/>
        <v>0</v>
      </c>
      <c r="M2065" s="2">
        <f t="shared" si="774"/>
        <v>2.6995487785903216E-2</v>
      </c>
      <c r="N2065" s="1">
        <v>4379</v>
      </c>
      <c r="O2065" s="1">
        <v>8128</v>
      </c>
      <c r="Q2065" s="1">
        <v>148</v>
      </c>
      <c r="R2065" s="1">
        <v>199</v>
      </c>
      <c r="AA2065" s="1">
        <v>0</v>
      </c>
      <c r="AG2065" s="7">
        <f>IF(Q2065&gt;0,RANK(Q2065,(N2065:P2065,Q2065:AE2065)),0)</f>
        <v>4</v>
      </c>
      <c r="AH2065" s="7">
        <f>IF(R2065&gt;0,RANK(R2065,(N2065:P2065,Q2065:AE2065)),0)</f>
        <v>3</v>
      </c>
      <c r="AI2065" s="7">
        <f>IF(T2065&gt;0,RANK(T2065,(N2065:P2065,Q2065:AE2065)),0)</f>
        <v>0</v>
      </c>
      <c r="AJ2065" s="7">
        <f>IF(S2065&gt;0,RANK(S2065,(N2065:P2065,Q2065:AE2065)),0)</f>
        <v>0</v>
      </c>
      <c r="AK2065" s="2">
        <f t="shared" si="775"/>
        <v>1.1513925626264198E-2</v>
      </c>
      <c r="AL2065" s="2">
        <f t="shared" si="776"/>
        <v>1.5481562159639023E-2</v>
      </c>
      <c r="AM2065" s="2">
        <f t="shared" si="777"/>
        <v>0</v>
      </c>
      <c r="AN2065" s="2">
        <f t="shared" si="778"/>
        <v>0</v>
      </c>
      <c r="AP2065" t="s">
        <v>342</v>
      </c>
      <c r="AQ2065" t="s">
        <v>1200</v>
      </c>
      <c r="AT2065" s="104">
        <v>48</v>
      </c>
      <c r="AU2065" s="102">
        <v>347</v>
      </c>
      <c r="AV2065" s="108">
        <f t="shared" si="779"/>
        <v>48347</v>
      </c>
      <c r="AX2065" s="7" t="s">
        <v>538</v>
      </c>
    </row>
    <row r="2066" spans="1:50" hidden="1" outlineLevel="1">
      <c r="A2066" t="s">
        <v>45</v>
      </c>
      <c r="B2066" t="s">
        <v>1200</v>
      </c>
      <c r="C2066" s="1">
        <f t="shared" si="769"/>
        <v>10728</v>
      </c>
      <c r="D2066" s="7">
        <f>RANK(N2066,(N2066:P2066,Q2066:AE2066))</f>
        <v>2</v>
      </c>
      <c r="E2066" s="7">
        <f>RANK(O2066,(N2066:P2066,Q2066:AE2066))</f>
        <v>1</v>
      </c>
      <c r="F2066" s="7">
        <f>IF(P2066&gt;0,RANK(P2066,(N2066:P2066,Q2066:AE2066)),0)</f>
        <v>0</v>
      </c>
      <c r="G2066" s="1">
        <f t="shared" si="770"/>
        <v>2891</v>
      </c>
      <c r="H2066" s="2">
        <f t="shared" si="780"/>
        <v>0.26948173005219983</v>
      </c>
      <c r="I2066" s="2"/>
      <c r="J2066" s="2">
        <f t="shared" si="771"/>
        <v>0.35728933631618193</v>
      </c>
      <c r="K2066" s="2">
        <f t="shared" si="772"/>
        <v>0.62677106636838176</v>
      </c>
      <c r="L2066" s="2">
        <f t="shared" si="773"/>
        <v>0</v>
      </c>
      <c r="M2066" s="2">
        <f t="shared" si="774"/>
        <v>1.593959731543626E-2</v>
      </c>
      <c r="N2066" s="1">
        <v>3833</v>
      </c>
      <c r="O2066" s="1">
        <v>6724</v>
      </c>
      <c r="Q2066" s="1">
        <v>24</v>
      </c>
      <c r="R2066" s="1">
        <v>128</v>
      </c>
      <c r="AA2066" s="1">
        <v>19</v>
      </c>
      <c r="AG2066" s="7">
        <f>IF(Q2066&gt;0,RANK(Q2066,(N2066:P2066,Q2066:AE2066)),0)</f>
        <v>4</v>
      </c>
      <c r="AH2066" s="7">
        <f>IF(R2066&gt;0,RANK(R2066,(N2066:P2066,Q2066:AE2066)),0)</f>
        <v>3</v>
      </c>
      <c r="AI2066" s="7">
        <f>IF(T2066&gt;0,RANK(T2066,(N2066:P2066,Q2066:AE2066)),0)</f>
        <v>0</v>
      </c>
      <c r="AJ2066" s="7">
        <f>IF(S2066&gt;0,RANK(S2066,(N2066:P2066,Q2066:AE2066)),0)</f>
        <v>0</v>
      </c>
      <c r="AK2066" s="2">
        <f t="shared" si="775"/>
        <v>2.2371364653243847E-3</v>
      </c>
      <c r="AL2066" s="2">
        <f t="shared" si="776"/>
        <v>1.1931394481730051E-2</v>
      </c>
      <c r="AM2066" s="2">
        <f t="shared" si="777"/>
        <v>0</v>
      </c>
      <c r="AN2066" s="2">
        <f t="shared" si="778"/>
        <v>0</v>
      </c>
      <c r="AP2066" t="s">
        <v>45</v>
      </c>
      <c r="AQ2066" t="s">
        <v>1200</v>
      </c>
      <c r="AR2066">
        <v>24</v>
      </c>
      <c r="AT2066" s="104">
        <v>48</v>
      </c>
      <c r="AU2066" s="102">
        <v>349</v>
      </c>
      <c r="AV2066" s="108">
        <f t="shared" si="779"/>
        <v>48349</v>
      </c>
      <c r="AX2066" s="7" t="s">
        <v>538</v>
      </c>
    </row>
    <row r="2067" spans="1:50" hidden="1" outlineLevel="1">
      <c r="A2067" t="s">
        <v>2647</v>
      </c>
      <c r="B2067" t="s">
        <v>1200</v>
      </c>
      <c r="C2067" s="1">
        <f t="shared" si="769"/>
        <v>3351</v>
      </c>
      <c r="D2067" s="7">
        <f>RANK(N2067,(N2067:P2067,Q2067:AE2067))</f>
        <v>1</v>
      </c>
      <c r="E2067" s="7">
        <f>RANK(O2067,(N2067:P2067,Q2067:AE2067))</f>
        <v>2</v>
      </c>
      <c r="F2067" s="7">
        <f>IF(P2067&gt;0,RANK(P2067,(N2067:P2067,Q2067:AE2067)),0)</f>
        <v>0</v>
      </c>
      <c r="G2067" s="1">
        <f t="shared" si="770"/>
        <v>323</v>
      </c>
      <c r="H2067" s="2">
        <f t="shared" si="780"/>
        <v>9.6389137570874361E-2</v>
      </c>
      <c r="I2067" s="2"/>
      <c r="J2067" s="2">
        <f t="shared" si="771"/>
        <v>0.54103252760370035</v>
      </c>
      <c r="K2067" s="2">
        <f t="shared" si="772"/>
        <v>0.44464339003282605</v>
      </c>
      <c r="L2067" s="2">
        <f t="shared" si="773"/>
        <v>0</v>
      </c>
      <c r="M2067" s="2">
        <f t="shared" si="774"/>
        <v>1.43240823634736E-2</v>
      </c>
      <c r="N2067" s="1">
        <v>1813</v>
      </c>
      <c r="O2067" s="1">
        <v>1490</v>
      </c>
      <c r="Q2067" s="1">
        <v>2</v>
      </c>
      <c r="R2067" s="1">
        <v>35</v>
      </c>
      <c r="AA2067" s="1">
        <v>11</v>
      </c>
      <c r="AG2067" s="7">
        <f>IF(Q2067&gt;0,RANK(Q2067,(N2067:P2067,Q2067:AE2067)),0)</f>
        <v>5</v>
      </c>
      <c r="AH2067" s="7">
        <f>IF(R2067&gt;0,RANK(R2067,(N2067:P2067,Q2067:AE2067)),0)</f>
        <v>3</v>
      </c>
      <c r="AI2067" s="7">
        <f>IF(T2067&gt;0,RANK(T2067,(N2067:P2067,Q2067:AE2067)),0)</f>
        <v>0</v>
      </c>
      <c r="AJ2067" s="7">
        <f>IF(S2067&gt;0,RANK(S2067,(N2067:P2067,Q2067:AE2067)),0)</f>
        <v>0</v>
      </c>
      <c r="AK2067" s="2">
        <f t="shared" si="775"/>
        <v>5.9683676514473295E-4</v>
      </c>
      <c r="AL2067" s="2">
        <f t="shared" si="776"/>
        <v>1.0444643390032825E-2</v>
      </c>
      <c r="AM2067" s="2">
        <f t="shared" si="777"/>
        <v>0</v>
      </c>
      <c r="AN2067" s="2">
        <f t="shared" si="778"/>
        <v>0</v>
      </c>
      <c r="AP2067" t="s">
        <v>2647</v>
      </c>
      <c r="AQ2067" t="s">
        <v>1200</v>
      </c>
      <c r="AR2067">
        <v>2</v>
      </c>
      <c r="AT2067" s="104">
        <v>48</v>
      </c>
      <c r="AU2067" s="102">
        <v>351</v>
      </c>
      <c r="AV2067" s="108">
        <f t="shared" si="779"/>
        <v>48351</v>
      </c>
      <c r="AX2067" s="7" t="s">
        <v>538</v>
      </c>
    </row>
    <row r="2068" spans="1:50" hidden="1" outlineLevel="1">
      <c r="A2068" t="s">
        <v>46</v>
      </c>
      <c r="B2068" t="s">
        <v>1200</v>
      </c>
      <c r="C2068" s="1">
        <f t="shared" si="769"/>
        <v>3619</v>
      </c>
      <c r="D2068" s="7">
        <f>RANK(N2068,(N2068:P2068,Q2068:AE2068))</f>
        <v>2</v>
      </c>
      <c r="E2068" s="7">
        <f>RANK(O2068,(N2068:P2068,Q2068:AE2068))</f>
        <v>1</v>
      </c>
      <c r="F2068" s="7">
        <f>IF(P2068&gt;0,RANK(P2068,(N2068:P2068,Q2068:AE2068)),0)</f>
        <v>0</v>
      </c>
      <c r="G2068" s="1">
        <f t="shared" si="770"/>
        <v>1109</v>
      </c>
      <c r="H2068" s="2">
        <f t="shared" si="780"/>
        <v>0.30643824260845537</v>
      </c>
      <c r="I2068" s="2"/>
      <c r="J2068" s="2">
        <f t="shared" si="771"/>
        <v>0.33407018513401493</v>
      </c>
      <c r="K2068" s="2">
        <f t="shared" si="772"/>
        <v>0.6405084277424703</v>
      </c>
      <c r="L2068" s="2">
        <f t="shared" si="773"/>
        <v>0</v>
      </c>
      <c r="M2068" s="2">
        <f t="shared" si="774"/>
        <v>2.5421387123514827E-2</v>
      </c>
      <c r="N2068" s="1">
        <v>1209</v>
      </c>
      <c r="O2068" s="1">
        <v>2318</v>
      </c>
      <c r="Q2068" s="1">
        <v>5</v>
      </c>
      <c r="R2068" s="1">
        <v>75</v>
      </c>
      <c r="AA2068" s="1">
        <v>12</v>
      </c>
      <c r="AG2068" s="7">
        <f>IF(Q2068&gt;0,RANK(Q2068,(N2068:P2068,Q2068:AE2068)),0)</f>
        <v>5</v>
      </c>
      <c r="AH2068" s="7">
        <f>IF(R2068&gt;0,RANK(R2068,(N2068:P2068,Q2068:AE2068)),0)</f>
        <v>3</v>
      </c>
      <c r="AI2068" s="7">
        <f>IF(T2068&gt;0,RANK(T2068,(N2068:P2068,Q2068:AE2068)),0)</f>
        <v>0</v>
      </c>
      <c r="AJ2068" s="7">
        <f>IF(S2068&gt;0,RANK(S2068,(N2068:P2068,Q2068:AE2068)),0)</f>
        <v>0</v>
      </c>
      <c r="AK2068" s="2">
        <f t="shared" si="775"/>
        <v>1.3815971262779773E-3</v>
      </c>
      <c r="AL2068" s="2">
        <f t="shared" si="776"/>
        <v>2.072395689416966E-2</v>
      </c>
      <c r="AM2068" s="2">
        <f t="shared" si="777"/>
        <v>0</v>
      </c>
      <c r="AN2068" s="2">
        <f t="shared" si="778"/>
        <v>0</v>
      </c>
      <c r="AP2068" t="s">
        <v>46</v>
      </c>
      <c r="AQ2068" t="s">
        <v>1200</v>
      </c>
      <c r="AR2068">
        <v>17</v>
      </c>
      <c r="AT2068" s="104">
        <v>48</v>
      </c>
      <c r="AU2068" s="102">
        <v>353</v>
      </c>
      <c r="AV2068" s="108">
        <f t="shared" si="779"/>
        <v>48353</v>
      </c>
      <c r="AX2068" s="7" t="s">
        <v>538</v>
      </c>
    </row>
    <row r="2069" spans="1:50" hidden="1" outlineLevel="1">
      <c r="A2069" t="s">
        <v>718</v>
      </c>
      <c r="B2069" t="s">
        <v>1200</v>
      </c>
      <c r="C2069" s="1">
        <f t="shared" si="769"/>
        <v>68841</v>
      </c>
      <c r="D2069" s="7">
        <f>RANK(N2069,(N2069:P2069,Q2069:AE2069))</f>
        <v>1</v>
      </c>
      <c r="E2069" s="7">
        <f>RANK(O2069,(N2069:P2069,Q2069:AE2069))</f>
        <v>2</v>
      </c>
      <c r="F2069" s="7">
        <f>IF(P2069&gt;0,RANK(P2069,(N2069:P2069,Q2069:AE2069)),0)</f>
        <v>0</v>
      </c>
      <c r="G2069" s="1">
        <f t="shared" si="770"/>
        <v>849</v>
      </c>
      <c r="H2069" s="2">
        <f t="shared" si="780"/>
        <v>1.2332766810476315E-2</v>
      </c>
      <c r="I2069" s="2"/>
      <c r="J2069" s="2">
        <f t="shared" si="771"/>
        <v>0.49390624773027703</v>
      </c>
      <c r="K2069" s="2">
        <f t="shared" si="772"/>
        <v>0.48157348091980068</v>
      </c>
      <c r="L2069" s="2">
        <f t="shared" si="773"/>
        <v>0</v>
      </c>
      <c r="M2069" s="2">
        <f t="shared" si="774"/>
        <v>2.4520271349922296E-2</v>
      </c>
      <c r="N2069" s="1">
        <v>34001</v>
      </c>
      <c r="O2069" s="1">
        <v>33152</v>
      </c>
      <c r="Q2069" s="1">
        <v>410</v>
      </c>
      <c r="R2069" s="1">
        <v>1217</v>
      </c>
      <c r="AA2069" s="1">
        <v>61</v>
      </c>
      <c r="AG2069" s="7">
        <f>IF(Q2069&gt;0,RANK(Q2069,(N2069:P2069,Q2069:AE2069)),0)</f>
        <v>4</v>
      </c>
      <c r="AH2069" s="7">
        <f>IF(R2069&gt;0,RANK(R2069,(N2069:P2069,Q2069:AE2069)),0)</f>
        <v>3</v>
      </c>
      <c r="AI2069" s="7">
        <f>IF(T2069&gt;0,RANK(T2069,(N2069:P2069,Q2069:AE2069)),0)</f>
        <v>0</v>
      </c>
      <c r="AJ2069" s="7">
        <f>IF(S2069&gt;0,RANK(S2069,(N2069:P2069,Q2069:AE2069)),0)</f>
        <v>0</v>
      </c>
      <c r="AK2069" s="2">
        <f t="shared" si="775"/>
        <v>5.9557531122441569E-3</v>
      </c>
      <c r="AL2069" s="2">
        <f t="shared" si="776"/>
        <v>1.7678418384393022E-2</v>
      </c>
      <c r="AM2069" s="2">
        <f t="shared" si="777"/>
        <v>0</v>
      </c>
      <c r="AN2069" s="2">
        <f t="shared" si="778"/>
        <v>0</v>
      </c>
      <c r="AP2069" t="s">
        <v>718</v>
      </c>
      <c r="AQ2069" t="s">
        <v>1200</v>
      </c>
      <c r="AR2069">
        <v>27</v>
      </c>
      <c r="AT2069" s="104">
        <v>48</v>
      </c>
      <c r="AU2069" s="102">
        <v>355</v>
      </c>
      <c r="AV2069" s="108">
        <f t="shared" si="779"/>
        <v>48355</v>
      </c>
      <c r="AX2069" s="7" t="s">
        <v>538</v>
      </c>
    </row>
    <row r="2070" spans="1:50" hidden="1" outlineLevel="1">
      <c r="A2070" t="s">
        <v>1212</v>
      </c>
      <c r="B2070" t="s">
        <v>1200</v>
      </c>
      <c r="C2070" s="1">
        <f t="shared" si="769"/>
        <v>2108</v>
      </c>
      <c r="D2070" s="7">
        <f>RANK(N2070,(N2070:P2070,Q2070:AE2070))</f>
        <v>2</v>
      </c>
      <c r="E2070" s="7">
        <f>RANK(O2070,(N2070:P2070,Q2070:AE2070))</f>
        <v>1</v>
      </c>
      <c r="F2070" s="7">
        <f>IF(P2070&gt;0,RANK(P2070,(N2070:P2070,Q2070:AE2070)),0)</f>
        <v>0</v>
      </c>
      <c r="G2070" s="1">
        <f t="shared" si="770"/>
        <v>1566</v>
      </c>
      <c r="H2070" s="2">
        <f t="shared" si="780"/>
        <v>0.74288425047438333</v>
      </c>
      <c r="I2070" s="2"/>
      <c r="J2070" s="2">
        <f t="shared" si="771"/>
        <v>0.12001897533206832</v>
      </c>
      <c r="K2070" s="2">
        <f t="shared" si="772"/>
        <v>0.86290322580645162</v>
      </c>
      <c r="L2070" s="2">
        <f t="shared" si="773"/>
        <v>0</v>
      </c>
      <c r="M2070" s="2">
        <f t="shared" si="774"/>
        <v>1.7077798861480087E-2</v>
      </c>
      <c r="N2070" s="1">
        <v>253</v>
      </c>
      <c r="O2070" s="1">
        <v>1819</v>
      </c>
      <c r="Q2070" s="1">
        <v>7</v>
      </c>
      <c r="R2070" s="1">
        <v>23</v>
      </c>
      <c r="AA2070" s="1">
        <v>6</v>
      </c>
      <c r="AG2070" s="7">
        <f>IF(Q2070&gt;0,RANK(Q2070,(N2070:P2070,Q2070:AE2070)),0)</f>
        <v>4</v>
      </c>
      <c r="AH2070" s="7">
        <f>IF(R2070&gt;0,RANK(R2070,(N2070:P2070,Q2070:AE2070)),0)</f>
        <v>3</v>
      </c>
      <c r="AI2070" s="7">
        <f>IF(T2070&gt;0,RANK(T2070,(N2070:P2070,Q2070:AE2070)),0)</f>
        <v>0</v>
      </c>
      <c r="AJ2070" s="7">
        <f>IF(S2070&gt;0,RANK(S2070,(N2070:P2070,Q2070:AE2070)),0)</f>
        <v>0</v>
      </c>
      <c r="AK2070" s="2">
        <f t="shared" si="775"/>
        <v>3.3206831119544592E-3</v>
      </c>
      <c r="AL2070" s="2">
        <f t="shared" si="776"/>
        <v>1.0910815939278937E-2</v>
      </c>
      <c r="AM2070" s="2">
        <f t="shared" si="777"/>
        <v>0</v>
      </c>
      <c r="AN2070" s="2">
        <f t="shared" si="778"/>
        <v>0</v>
      </c>
      <c r="AP2070" t="s">
        <v>1212</v>
      </c>
      <c r="AQ2070" t="s">
        <v>1200</v>
      </c>
      <c r="AR2070">
        <v>19</v>
      </c>
      <c r="AT2070" s="104">
        <v>48</v>
      </c>
      <c r="AU2070" s="102">
        <v>357</v>
      </c>
      <c r="AV2070" s="108">
        <f t="shared" si="779"/>
        <v>48357</v>
      </c>
      <c r="AX2070" s="7" t="s">
        <v>538</v>
      </c>
    </row>
    <row r="2071" spans="1:50" hidden="1" outlineLevel="1">
      <c r="A2071" t="s">
        <v>2416</v>
      </c>
      <c r="B2071" t="s">
        <v>1200</v>
      </c>
      <c r="C2071" s="1">
        <f t="shared" si="769"/>
        <v>623</v>
      </c>
      <c r="D2071" s="7">
        <f>RANK(N2071,(N2071:P2071,Q2071:AE2071))</f>
        <v>2</v>
      </c>
      <c r="E2071" s="7">
        <f>RANK(O2071,(N2071:P2071,Q2071:AE2071))</f>
        <v>1</v>
      </c>
      <c r="F2071" s="7">
        <f>IF(P2071&gt;0,RANK(P2071,(N2071:P2071,Q2071:AE2071)),0)</f>
        <v>0</v>
      </c>
      <c r="G2071" s="1">
        <f t="shared" si="770"/>
        <v>366</v>
      </c>
      <c r="H2071" s="2">
        <f t="shared" si="780"/>
        <v>0.5874799357945425</v>
      </c>
      <c r="I2071" s="2"/>
      <c r="J2071" s="2">
        <f t="shared" si="771"/>
        <v>0.19743178170144463</v>
      </c>
      <c r="K2071" s="2">
        <f t="shared" si="772"/>
        <v>0.7849117174959872</v>
      </c>
      <c r="L2071" s="2">
        <f t="shared" si="773"/>
        <v>0</v>
      </c>
      <c r="M2071" s="2">
        <f t="shared" si="774"/>
        <v>1.7656500802568198E-2</v>
      </c>
      <c r="N2071" s="1">
        <v>123</v>
      </c>
      <c r="O2071" s="1">
        <v>489</v>
      </c>
      <c r="Q2071" s="1">
        <v>1</v>
      </c>
      <c r="R2071" s="1">
        <v>9</v>
      </c>
      <c r="AA2071" s="1">
        <v>1</v>
      </c>
      <c r="AG2071" s="7">
        <f>IF(Q2071&gt;0,RANK(Q2071,(N2071:P2071,Q2071:AE2071)),0)</f>
        <v>4</v>
      </c>
      <c r="AH2071" s="7">
        <f>IF(R2071&gt;0,RANK(R2071,(N2071:P2071,Q2071:AE2071)),0)</f>
        <v>3</v>
      </c>
      <c r="AI2071" s="7">
        <f>IF(T2071&gt;0,RANK(T2071,(N2071:P2071,Q2071:AE2071)),0)</f>
        <v>0</v>
      </c>
      <c r="AJ2071" s="7">
        <f>IF(S2071&gt;0,RANK(S2071,(N2071:P2071,Q2071:AE2071)),0)</f>
        <v>0</v>
      </c>
      <c r="AK2071" s="2">
        <f t="shared" si="775"/>
        <v>1.6051364365971107E-3</v>
      </c>
      <c r="AL2071" s="2">
        <f t="shared" si="776"/>
        <v>1.4446227929373997E-2</v>
      </c>
      <c r="AM2071" s="2">
        <f t="shared" si="777"/>
        <v>0</v>
      </c>
      <c r="AN2071" s="2">
        <f t="shared" si="778"/>
        <v>0</v>
      </c>
      <c r="AP2071" t="s">
        <v>2416</v>
      </c>
      <c r="AQ2071" t="s">
        <v>1200</v>
      </c>
      <c r="AR2071">
        <v>19</v>
      </c>
      <c r="AT2071" s="104">
        <v>48</v>
      </c>
      <c r="AU2071" s="102">
        <v>359</v>
      </c>
      <c r="AV2071" s="108">
        <f t="shared" si="779"/>
        <v>48359</v>
      </c>
      <c r="AX2071" s="7" t="s">
        <v>538</v>
      </c>
    </row>
    <row r="2072" spans="1:50" hidden="1" outlineLevel="1">
      <c r="A2072" t="s">
        <v>2225</v>
      </c>
      <c r="B2072" t="s">
        <v>1200</v>
      </c>
      <c r="C2072" s="1">
        <f t="shared" si="769"/>
        <v>18270</v>
      </c>
      <c r="D2072" s="7">
        <f>RANK(N2072,(N2072:P2072,Q2072:AE2072))</f>
        <v>2</v>
      </c>
      <c r="E2072" s="7">
        <f>RANK(O2072,(N2072:P2072,Q2072:AE2072))</f>
        <v>1</v>
      </c>
      <c r="F2072" s="7">
        <f>IF(P2072&gt;0,RANK(P2072,(N2072:P2072,Q2072:AE2072)),0)</f>
        <v>0</v>
      </c>
      <c r="G2072" s="1">
        <f t="shared" si="770"/>
        <v>2155</v>
      </c>
      <c r="H2072" s="2">
        <f t="shared" si="780"/>
        <v>0.11795292829775589</v>
      </c>
      <c r="I2072" s="2"/>
      <c r="J2072" s="2">
        <f t="shared" si="771"/>
        <v>0.43212917350848384</v>
      </c>
      <c r="K2072" s="2">
        <f t="shared" si="772"/>
        <v>0.55008210180623973</v>
      </c>
      <c r="L2072" s="2">
        <f t="shared" si="773"/>
        <v>0</v>
      </c>
      <c r="M2072" s="2">
        <f t="shared" si="774"/>
        <v>1.778872468527648E-2</v>
      </c>
      <c r="N2072" s="1">
        <v>7895</v>
      </c>
      <c r="O2072" s="1">
        <v>10050</v>
      </c>
      <c r="Q2072" s="1">
        <v>47</v>
      </c>
      <c r="R2072" s="1">
        <v>250</v>
      </c>
      <c r="AA2072" s="1">
        <v>28</v>
      </c>
      <c r="AG2072" s="7">
        <f>IF(Q2072&gt;0,RANK(Q2072,(N2072:P2072,Q2072:AE2072)),0)</f>
        <v>4</v>
      </c>
      <c r="AH2072" s="7">
        <f>IF(R2072&gt;0,RANK(R2072,(N2072:P2072,Q2072:AE2072)),0)</f>
        <v>3</v>
      </c>
      <c r="AI2072" s="7">
        <f>IF(T2072&gt;0,RANK(T2072,(N2072:P2072,Q2072:AE2072)),0)</f>
        <v>0</v>
      </c>
      <c r="AJ2072" s="7">
        <f>IF(S2072&gt;0,RANK(S2072,(N2072:P2072,Q2072:AE2072)),0)</f>
        <v>0</v>
      </c>
      <c r="AK2072" s="2">
        <f t="shared" si="775"/>
        <v>2.5725232621784345E-3</v>
      </c>
      <c r="AL2072" s="2">
        <f t="shared" si="776"/>
        <v>1.3683634373289545E-2</v>
      </c>
      <c r="AM2072" s="2">
        <f t="shared" si="777"/>
        <v>0</v>
      </c>
      <c r="AN2072" s="2">
        <f t="shared" si="778"/>
        <v>0</v>
      </c>
      <c r="AP2072" t="s">
        <v>2225</v>
      </c>
      <c r="AQ2072" t="s">
        <v>1200</v>
      </c>
      <c r="AR2072">
        <v>2</v>
      </c>
      <c r="AT2072" s="104">
        <v>48</v>
      </c>
      <c r="AU2072" s="102">
        <v>361</v>
      </c>
      <c r="AV2072" s="108">
        <f t="shared" si="779"/>
        <v>48361</v>
      </c>
      <c r="AX2072" s="7" t="s">
        <v>538</v>
      </c>
    </row>
    <row r="2073" spans="1:50" hidden="1" outlineLevel="1">
      <c r="A2073" t="s">
        <v>706</v>
      </c>
      <c r="B2073" t="s">
        <v>1200</v>
      </c>
      <c r="C2073" s="1">
        <f t="shared" si="769"/>
        <v>6337</v>
      </c>
      <c r="D2073" s="7">
        <f>RANK(N2073,(N2073:P2073,Q2073:AE2073))</f>
        <v>2</v>
      </c>
      <c r="E2073" s="7">
        <f>RANK(O2073,(N2073:P2073,Q2073:AE2073))</f>
        <v>1</v>
      </c>
      <c r="F2073" s="7">
        <f>IF(P2073&gt;0,RANK(P2073,(N2073:P2073,Q2073:AE2073)),0)</f>
        <v>0</v>
      </c>
      <c r="G2073" s="1">
        <f t="shared" si="770"/>
        <v>1684</v>
      </c>
      <c r="H2073" s="2">
        <f t="shared" si="780"/>
        <v>0.26574088685497871</v>
      </c>
      <c r="I2073" s="2"/>
      <c r="J2073" s="2">
        <f t="shared" si="771"/>
        <v>0.35663563200252485</v>
      </c>
      <c r="K2073" s="2">
        <f t="shared" si="772"/>
        <v>0.62237651885750356</v>
      </c>
      <c r="L2073" s="2">
        <f t="shared" si="773"/>
        <v>0</v>
      </c>
      <c r="M2073" s="2">
        <f t="shared" si="774"/>
        <v>2.0987849139971648E-2</v>
      </c>
      <c r="N2073" s="1">
        <v>2260</v>
      </c>
      <c r="O2073" s="1">
        <v>3944</v>
      </c>
      <c r="Q2073" s="1">
        <v>12</v>
      </c>
      <c r="R2073" s="1">
        <v>117</v>
      </c>
      <c r="AA2073" s="1">
        <v>4</v>
      </c>
      <c r="AG2073" s="7">
        <f>IF(Q2073&gt;0,RANK(Q2073,(N2073:P2073,Q2073:AE2073)),0)</f>
        <v>4</v>
      </c>
      <c r="AH2073" s="7">
        <f>IF(R2073&gt;0,RANK(R2073,(N2073:P2073,Q2073:AE2073)),0)</f>
        <v>3</v>
      </c>
      <c r="AI2073" s="7">
        <f>IF(T2073&gt;0,RANK(T2073,(N2073:P2073,Q2073:AE2073)),0)</f>
        <v>0</v>
      </c>
      <c r="AJ2073" s="7">
        <f>IF(S2073&gt;0,RANK(S2073,(N2073:P2073,Q2073:AE2073)),0)</f>
        <v>0</v>
      </c>
      <c r="AK2073" s="2">
        <f t="shared" si="775"/>
        <v>1.8936405239072117E-3</v>
      </c>
      <c r="AL2073" s="2">
        <f t="shared" si="776"/>
        <v>1.8462995108095313E-2</v>
      </c>
      <c r="AM2073" s="2">
        <f t="shared" si="777"/>
        <v>0</v>
      </c>
      <c r="AN2073" s="2">
        <f t="shared" si="778"/>
        <v>0</v>
      </c>
      <c r="AP2073" t="s">
        <v>706</v>
      </c>
      <c r="AQ2073" t="s">
        <v>1200</v>
      </c>
      <c r="AR2073">
        <v>17</v>
      </c>
      <c r="AT2073" s="104">
        <v>48</v>
      </c>
      <c r="AU2073" s="102">
        <v>363</v>
      </c>
      <c r="AV2073" s="108">
        <f t="shared" si="779"/>
        <v>48363</v>
      </c>
      <c r="AX2073" s="7" t="s">
        <v>538</v>
      </c>
    </row>
    <row r="2074" spans="1:50" hidden="1" outlineLevel="1">
      <c r="A2074" t="s">
        <v>1312</v>
      </c>
      <c r="B2074" t="s">
        <v>1200</v>
      </c>
      <c r="C2074" s="1">
        <f t="shared" si="769"/>
        <v>6036</v>
      </c>
      <c r="D2074" s="7">
        <f>RANK(N2074,(N2074:P2074,Q2074:AE2074))</f>
        <v>2</v>
      </c>
      <c r="E2074" s="7">
        <f>RANK(O2074,(N2074:P2074,Q2074:AE2074))</f>
        <v>1</v>
      </c>
      <c r="F2074" s="7">
        <f>IF(P2074&gt;0,RANK(P2074,(N2074:P2074,Q2074:AE2074)),0)</f>
        <v>0</v>
      </c>
      <c r="G2074" s="1">
        <f t="shared" si="770"/>
        <v>1040</v>
      </c>
      <c r="H2074" s="2">
        <f t="shared" si="780"/>
        <v>0.17229953611663354</v>
      </c>
      <c r="I2074" s="2"/>
      <c r="J2074" s="2">
        <f t="shared" si="771"/>
        <v>0.40838303512259777</v>
      </c>
      <c r="K2074" s="2">
        <f t="shared" si="772"/>
        <v>0.58068257123923128</v>
      </c>
      <c r="L2074" s="2">
        <f t="shared" si="773"/>
        <v>0</v>
      </c>
      <c r="M2074" s="2">
        <f t="shared" si="774"/>
        <v>1.0934393638170947E-2</v>
      </c>
      <c r="N2074" s="1">
        <v>2465</v>
      </c>
      <c r="O2074" s="1">
        <v>3505</v>
      </c>
      <c r="Q2074" s="1">
        <v>6</v>
      </c>
      <c r="R2074" s="1">
        <v>57</v>
      </c>
      <c r="AA2074" s="1">
        <v>3</v>
      </c>
      <c r="AG2074" s="7">
        <f>IF(Q2074&gt;0,RANK(Q2074,(N2074:P2074,Q2074:AE2074)),0)</f>
        <v>4</v>
      </c>
      <c r="AH2074" s="7">
        <f>IF(R2074&gt;0,RANK(R2074,(N2074:P2074,Q2074:AE2074)),0)</f>
        <v>3</v>
      </c>
      <c r="AI2074" s="7">
        <f>IF(T2074&gt;0,RANK(T2074,(N2074:P2074,Q2074:AE2074)),0)</f>
        <v>0</v>
      </c>
      <c r="AJ2074" s="7">
        <f>IF(S2074&gt;0,RANK(S2074,(N2074:P2074,Q2074:AE2074)),0)</f>
        <v>0</v>
      </c>
      <c r="AK2074" s="2">
        <f t="shared" si="775"/>
        <v>9.9403578528827028E-4</v>
      </c>
      <c r="AL2074" s="2">
        <f t="shared" si="776"/>
        <v>9.4433399602385677E-3</v>
      </c>
      <c r="AM2074" s="2">
        <f t="shared" si="777"/>
        <v>0</v>
      </c>
      <c r="AN2074" s="2">
        <f t="shared" si="778"/>
        <v>0</v>
      </c>
      <c r="AP2074" t="s">
        <v>1312</v>
      </c>
      <c r="AQ2074" t="s">
        <v>1200</v>
      </c>
      <c r="AR2074">
        <v>1</v>
      </c>
      <c r="AT2074" s="104">
        <v>48</v>
      </c>
      <c r="AU2074" s="102">
        <v>365</v>
      </c>
      <c r="AV2074" s="108">
        <f t="shared" si="779"/>
        <v>48365</v>
      </c>
      <c r="AX2074" s="7" t="s">
        <v>538</v>
      </c>
    </row>
    <row r="2075" spans="1:50" hidden="1" outlineLevel="1">
      <c r="A2075" t="s">
        <v>315</v>
      </c>
      <c r="B2075" t="s">
        <v>1200</v>
      </c>
      <c r="C2075" s="1">
        <f t="shared" si="769"/>
        <v>25522</v>
      </c>
      <c r="D2075" s="7">
        <f>RANK(N2075,(N2075:P2075,Q2075:AE2075))</f>
        <v>2</v>
      </c>
      <c r="E2075" s="7">
        <f>RANK(O2075,(N2075:P2075,Q2075:AE2075))</f>
        <v>1</v>
      </c>
      <c r="F2075" s="7">
        <f>IF(P2075&gt;0,RANK(P2075,(N2075:P2075,Q2075:AE2075)),0)</f>
        <v>0</v>
      </c>
      <c r="G2075" s="1">
        <f t="shared" si="770"/>
        <v>11723</v>
      </c>
      <c r="H2075" s="2">
        <f t="shared" si="780"/>
        <v>0.45932920617506467</v>
      </c>
      <c r="I2075" s="2"/>
      <c r="J2075" s="2">
        <f t="shared" si="771"/>
        <v>0.25973669775095998</v>
      </c>
      <c r="K2075" s="2">
        <f t="shared" si="772"/>
        <v>0.71906590392602465</v>
      </c>
      <c r="L2075" s="2">
        <f t="shared" si="773"/>
        <v>0</v>
      </c>
      <c r="M2075" s="2">
        <f t="shared" si="774"/>
        <v>2.1197398323015371E-2</v>
      </c>
      <c r="N2075" s="1">
        <v>6629</v>
      </c>
      <c r="O2075" s="1">
        <v>18352</v>
      </c>
      <c r="Q2075" s="1">
        <v>78</v>
      </c>
      <c r="R2075" s="1">
        <v>440</v>
      </c>
      <c r="AA2075" s="1">
        <v>23</v>
      </c>
      <c r="AG2075" s="7">
        <f>IF(Q2075&gt;0,RANK(Q2075,(N2075:P2075,Q2075:AE2075)),0)</f>
        <v>4</v>
      </c>
      <c r="AH2075" s="7">
        <f>IF(R2075&gt;0,RANK(R2075,(N2075:P2075,Q2075:AE2075)),0)</f>
        <v>3</v>
      </c>
      <c r="AI2075" s="7">
        <f>IF(T2075&gt;0,RANK(T2075,(N2075:P2075,Q2075:AE2075)),0)</f>
        <v>0</v>
      </c>
      <c r="AJ2075" s="7">
        <f>IF(S2075&gt;0,RANK(S2075,(N2075:P2075,Q2075:AE2075)),0)</f>
        <v>0</v>
      </c>
      <c r="AK2075" s="2">
        <f t="shared" si="775"/>
        <v>3.0561868192147952E-3</v>
      </c>
      <c r="AL2075" s="2">
        <f t="shared" si="776"/>
        <v>1.7240028210955254E-2</v>
      </c>
      <c r="AM2075" s="2">
        <f t="shared" si="777"/>
        <v>0</v>
      </c>
      <c r="AN2075" s="2">
        <f t="shared" si="778"/>
        <v>0</v>
      </c>
      <c r="AP2075" t="s">
        <v>315</v>
      </c>
      <c r="AQ2075" t="s">
        <v>1200</v>
      </c>
      <c r="AT2075" s="104">
        <v>48</v>
      </c>
      <c r="AU2075" s="102">
        <v>367</v>
      </c>
      <c r="AV2075" s="108">
        <f t="shared" si="779"/>
        <v>48367</v>
      </c>
      <c r="AX2075" s="7" t="s">
        <v>538</v>
      </c>
    </row>
    <row r="2076" spans="1:50" hidden="1" outlineLevel="1">
      <c r="A2076" t="s">
        <v>950</v>
      </c>
      <c r="B2076" t="s">
        <v>1200</v>
      </c>
      <c r="C2076" s="1">
        <f t="shared" si="769"/>
        <v>1977</v>
      </c>
      <c r="D2076" s="7">
        <f>RANK(N2076,(N2076:P2076,Q2076:AE2076))</f>
        <v>2</v>
      </c>
      <c r="E2076" s="7">
        <f>RANK(O2076,(N2076:P2076,Q2076:AE2076))</f>
        <v>1</v>
      </c>
      <c r="F2076" s="7">
        <f>IF(P2076&gt;0,RANK(P2076,(N2076:P2076,Q2076:AE2076)),0)</f>
        <v>0</v>
      </c>
      <c r="G2076" s="1">
        <f t="shared" si="770"/>
        <v>996</v>
      </c>
      <c r="H2076" s="2">
        <f t="shared" si="780"/>
        <v>0.50379362670713201</v>
      </c>
      <c r="I2076" s="2"/>
      <c r="J2076" s="2">
        <f t="shared" si="771"/>
        <v>0.24127465857359637</v>
      </c>
      <c r="K2076" s="2">
        <f t="shared" si="772"/>
        <v>0.74506828528072833</v>
      </c>
      <c r="L2076" s="2">
        <f t="shared" si="773"/>
        <v>0</v>
      </c>
      <c r="M2076" s="2">
        <f t="shared" si="774"/>
        <v>1.3657056145675361E-2</v>
      </c>
      <c r="N2076" s="1">
        <v>477</v>
      </c>
      <c r="O2076" s="1">
        <v>1473</v>
      </c>
      <c r="Q2076" s="1">
        <v>6</v>
      </c>
      <c r="R2076" s="1">
        <v>21</v>
      </c>
      <c r="AA2076" s="1">
        <v>0</v>
      </c>
      <c r="AG2076" s="7">
        <f>IF(Q2076&gt;0,RANK(Q2076,(N2076:P2076,Q2076:AE2076)),0)</f>
        <v>4</v>
      </c>
      <c r="AH2076" s="7">
        <f>IF(R2076&gt;0,RANK(R2076,(N2076:P2076,Q2076:AE2076)),0)</f>
        <v>3</v>
      </c>
      <c r="AI2076" s="7">
        <f>IF(T2076&gt;0,RANK(T2076,(N2076:P2076,Q2076:AE2076)),0)</f>
        <v>0</v>
      </c>
      <c r="AJ2076" s="7">
        <f>IF(S2076&gt;0,RANK(S2076,(N2076:P2076,Q2076:AE2076)),0)</f>
        <v>0</v>
      </c>
      <c r="AK2076" s="2">
        <f t="shared" si="775"/>
        <v>3.0349013657056147E-3</v>
      </c>
      <c r="AL2076" s="2">
        <f t="shared" si="776"/>
        <v>1.0622154779969651E-2</v>
      </c>
      <c r="AM2076" s="2">
        <f t="shared" si="777"/>
        <v>0</v>
      </c>
      <c r="AN2076" s="2">
        <f t="shared" si="778"/>
        <v>0</v>
      </c>
      <c r="AP2076" t="s">
        <v>950</v>
      </c>
      <c r="AQ2076" t="s">
        <v>1200</v>
      </c>
      <c r="AR2076">
        <v>19</v>
      </c>
      <c r="AT2076" s="104">
        <v>48</v>
      </c>
      <c r="AU2076" s="102">
        <v>369</v>
      </c>
      <c r="AV2076" s="108">
        <f t="shared" si="779"/>
        <v>48369</v>
      </c>
      <c r="AX2076" s="7" t="s">
        <v>538</v>
      </c>
    </row>
    <row r="2077" spans="1:50" hidden="1" outlineLevel="1">
      <c r="A2077" t="s">
        <v>2217</v>
      </c>
      <c r="B2077" t="s">
        <v>1200</v>
      </c>
      <c r="C2077" s="1">
        <f t="shared" si="769"/>
        <v>3905</v>
      </c>
      <c r="D2077" s="7">
        <f>RANK(N2077,(N2077:P2077,Q2077:AE2077))</f>
        <v>1</v>
      </c>
      <c r="E2077" s="7">
        <f>RANK(O2077,(N2077:P2077,Q2077:AE2077))</f>
        <v>2</v>
      </c>
      <c r="F2077" s="7">
        <f>IF(P2077&gt;0,RANK(P2077,(N2077:P2077,Q2077:AE2077)),0)</f>
        <v>0</v>
      </c>
      <c r="G2077" s="1">
        <f t="shared" si="770"/>
        <v>241</v>
      </c>
      <c r="H2077" s="2">
        <f t="shared" si="780"/>
        <v>6.1715749039692701E-2</v>
      </c>
      <c r="I2077" s="2"/>
      <c r="J2077" s="2">
        <f t="shared" si="771"/>
        <v>0.52035851472471195</v>
      </c>
      <c r="K2077" s="2">
        <f t="shared" si="772"/>
        <v>0.45864276568501922</v>
      </c>
      <c r="L2077" s="2">
        <f t="shared" si="773"/>
        <v>0</v>
      </c>
      <c r="M2077" s="2">
        <f t="shared" si="774"/>
        <v>2.0998719590268833E-2</v>
      </c>
      <c r="N2077" s="1">
        <v>2032</v>
      </c>
      <c r="O2077" s="1">
        <v>1791</v>
      </c>
      <c r="Q2077" s="1">
        <v>14</v>
      </c>
      <c r="R2077" s="1">
        <v>50</v>
      </c>
      <c r="AA2077" s="1">
        <v>18</v>
      </c>
      <c r="AG2077" s="7">
        <f>IF(Q2077&gt;0,RANK(Q2077,(N2077:P2077,Q2077:AE2077)),0)</f>
        <v>5</v>
      </c>
      <c r="AH2077" s="7">
        <f>IF(R2077&gt;0,RANK(R2077,(N2077:P2077,Q2077:AE2077)),0)</f>
        <v>3</v>
      </c>
      <c r="AI2077" s="7">
        <f>IF(T2077&gt;0,RANK(T2077,(N2077:P2077,Q2077:AE2077)),0)</f>
        <v>0</v>
      </c>
      <c r="AJ2077" s="7">
        <f>IF(S2077&gt;0,RANK(S2077,(N2077:P2077,Q2077:AE2077)),0)</f>
        <v>0</v>
      </c>
      <c r="AK2077" s="2">
        <f t="shared" si="775"/>
        <v>3.5851472471190781E-3</v>
      </c>
      <c r="AL2077" s="2">
        <f t="shared" si="776"/>
        <v>1.2804097311139564E-2</v>
      </c>
      <c r="AM2077" s="2">
        <f t="shared" si="777"/>
        <v>0</v>
      </c>
      <c r="AN2077" s="2">
        <f t="shared" si="778"/>
        <v>0</v>
      </c>
      <c r="AP2077" t="s">
        <v>2217</v>
      </c>
      <c r="AQ2077" t="s">
        <v>1200</v>
      </c>
      <c r="AR2077">
        <v>23</v>
      </c>
      <c r="AT2077" s="104">
        <v>48</v>
      </c>
      <c r="AU2077" s="102">
        <v>371</v>
      </c>
      <c r="AV2077" s="108">
        <f t="shared" si="779"/>
        <v>48371</v>
      </c>
      <c r="AX2077" s="7" t="s">
        <v>538</v>
      </c>
    </row>
    <row r="2078" spans="1:50" hidden="1" outlineLevel="1">
      <c r="A2078" t="s">
        <v>1579</v>
      </c>
      <c r="B2078" t="s">
        <v>1200</v>
      </c>
      <c r="C2078" s="1">
        <f t="shared" si="769"/>
        <v>11180</v>
      </c>
      <c r="D2078" s="7">
        <f>RANK(N2078,(N2078:P2078,Q2078:AE2078))</f>
        <v>2</v>
      </c>
      <c r="E2078" s="7">
        <f>RANK(O2078,(N2078:P2078,Q2078:AE2078))</f>
        <v>1</v>
      </c>
      <c r="F2078" s="7">
        <f>IF(P2078&gt;0,RANK(P2078,(N2078:P2078,Q2078:AE2078)),0)</f>
        <v>0</v>
      </c>
      <c r="G2078" s="1">
        <f t="shared" si="770"/>
        <v>1577</v>
      </c>
      <c r="H2078" s="2">
        <f t="shared" si="780"/>
        <v>0.14105545617173523</v>
      </c>
      <c r="I2078" s="2"/>
      <c r="J2078" s="2">
        <f t="shared" si="771"/>
        <v>0.41896243291592128</v>
      </c>
      <c r="K2078" s="2">
        <f t="shared" si="772"/>
        <v>0.56001788908765648</v>
      </c>
      <c r="L2078" s="2">
        <f t="shared" si="773"/>
        <v>0</v>
      </c>
      <c r="M2078" s="2">
        <f t="shared" si="774"/>
        <v>2.1019677996422237E-2</v>
      </c>
      <c r="N2078" s="1">
        <v>4684</v>
      </c>
      <c r="O2078" s="1">
        <v>6261</v>
      </c>
      <c r="Q2078" s="1">
        <v>33</v>
      </c>
      <c r="R2078" s="1">
        <v>197</v>
      </c>
      <c r="AA2078" s="1">
        <v>5</v>
      </c>
      <c r="AG2078" s="7">
        <f>IF(Q2078&gt;0,RANK(Q2078,(N2078:P2078,Q2078:AE2078)),0)</f>
        <v>4</v>
      </c>
      <c r="AH2078" s="7">
        <f>IF(R2078&gt;0,RANK(R2078,(N2078:P2078,Q2078:AE2078)),0)</f>
        <v>3</v>
      </c>
      <c r="AI2078" s="7">
        <f>IF(T2078&gt;0,RANK(T2078,(N2078:P2078,Q2078:AE2078)),0)</f>
        <v>0</v>
      </c>
      <c r="AJ2078" s="7">
        <f>IF(S2078&gt;0,RANK(S2078,(N2078:P2078,Q2078:AE2078)),0)</f>
        <v>0</v>
      </c>
      <c r="AK2078" s="2">
        <f t="shared" si="775"/>
        <v>2.9516994633273703E-3</v>
      </c>
      <c r="AL2078" s="2">
        <f t="shared" si="776"/>
        <v>1.7620751341681576E-2</v>
      </c>
      <c r="AM2078" s="2">
        <f t="shared" si="777"/>
        <v>0</v>
      </c>
      <c r="AN2078" s="2">
        <f t="shared" si="778"/>
        <v>0</v>
      </c>
      <c r="AP2078" t="s">
        <v>1579</v>
      </c>
      <c r="AQ2078" t="s">
        <v>1200</v>
      </c>
      <c r="AR2078">
        <v>2</v>
      </c>
      <c r="AT2078" s="104">
        <v>48</v>
      </c>
      <c r="AU2078" s="102">
        <v>373</v>
      </c>
      <c r="AV2078" s="108">
        <f t="shared" si="779"/>
        <v>48373</v>
      </c>
      <c r="AX2078" s="7" t="s">
        <v>538</v>
      </c>
    </row>
    <row r="2079" spans="1:50" hidden="1" outlineLevel="1">
      <c r="A2079" t="s">
        <v>1039</v>
      </c>
      <c r="B2079" t="s">
        <v>1200</v>
      </c>
      <c r="C2079" s="1">
        <f t="shared" si="769"/>
        <v>18764</v>
      </c>
      <c r="D2079" s="7">
        <f>RANK(N2079,(N2079:P2079,Q2079:AE2079))</f>
        <v>2</v>
      </c>
      <c r="E2079" s="7">
        <f>RANK(O2079,(N2079:P2079,Q2079:AE2079))</f>
        <v>1</v>
      </c>
      <c r="F2079" s="7">
        <f>IF(P2079&gt;0,RANK(P2079,(N2079:P2079,Q2079:AE2079)),0)</f>
        <v>0</v>
      </c>
      <c r="G2079" s="1">
        <f t="shared" si="770"/>
        <v>5164</v>
      </c>
      <c r="H2079" s="2">
        <f t="shared" si="780"/>
        <v>0.27520784480920912</v>
      </c>
      <c r="I2079" s="2"/>
      <c r="J2079" s="2">
        <f t="shared" si="771"/>
        <v>0.34837987635898532</v>
      </c>
      <c r="K2079" s="2">
        <f t="shared" si="772"/>
        <v>0.62358772116819439</v>
      </c>
      <c r="L2079" s="2">
        <f t="shared" si="773"/>
        <v>0</v>
      </c>
      <c r="M2079" s="2">
        <f t="shared" si="774"/>
        <v>2.8032402472820239E-2</v>
      </c>
      <c r="N2079" s="1">
        <v>6537</v>
      </c>
      <c r="O2079" s="1">
        <v>11701</v>
      </c>
      <c r="Q2079" s="1">
        <v>76</v>
      </c>
      <c r="R2079" s="1">
        <v>401</v>
      </c>
      <c r="AA2079" s="1">
        <v>49</v>
      </c>
      <c r="AG2079" s="7">
        <f>IF(Q2079&gt;0,RANK(Q2079,(N2079:P2079,Q2079:AE2079)),0)</f>
        <v>4</v>
      </c>
      <c r="AH2079" s="7">
        <f>IF(R2079&gt;0,RANK(R2079,(N2079:P2079,Q2079:AE2079)),0)</f>
        <v>3</v>
      </c>
      <c r="AI2079" s="7">
        <f>IF(T2079&gt;0,RANK(T2079,(N2079:P2079,Q2079:AE2079)),0)</f>
        <v>0</v>
      </c>
      <c r="AJ2079" s="7">
        <f>IF(S2079&gt;0,RANK(S2079,(N2079:P2079,Q2079:AE2079)),0)</f>
        <v>0</v>
      </c>
      <c r="AK2079" s="2">
        <f t="shared" si="775"/>
        <v>4.0503091025367727E-3</v>
      </c>
      <c r="AL2079" s="2">
        <f t="shared" si="776"/>
        <v>2.1370709869963759E-2</v>
      </c>
      <c r="AM2079" s="2">
        <f t="shared" si="777"/>
        <v>0</v>
      </c>
      <c r="AN2079" s="2">
        <f t="shared" si="778"/>
        <v>0</v>
      </c>
      <c r="AP2079" t="s">
        <v>1039</v>
      </c>
      <c r="AQ2079" t="s">
        <v>1200</v>
      </c>
      <c r="AR2079">
        <v>13</v>
      </c>
      <c r="AT2079" s="104">
        <v>48</v>
      </c>
      <c r="AU2079" s="102">
        <v>375</v>
      </c>
      <c r="AV2079" s="108">
        <f t="shared" si="779"/>
        <v>48375</v>
      </c>
      <c r="AX2079" s="7" t="s">
        <v>538</v>
      </c>
    </row>
    <row r="2080" spans="1:50" hidden="1" outlineLevel="1">
      <c r="A2080" t="s">
        <v>1704</v>
      </c>
      <c r="B2080" t="s">
        <v>1200</v>
      </c>
      <c r="C2080" s="1">
        <f t="shared" si="769"/>
        <v>1343</v>
      </c>
      <c r="D2080" s="7">
        <f>RANK(N2080,(N2080:P2080,Q2080:AE2080))</f>
        <v>1</v>
      </c>
      <c r="E2080" s="7">
        <f>RANK(O2080,(N2080:P2080,Q2080:AE2080))</f>
        <v>2</v>
      </c>
      <c r="F2080" s="7">
        <f>IF(P2080&gt;0,RANK(P2080,(N2080:P2080,Q2080:AE2080)),0)</f>
        <v>0</v>
      </c>
      <c r="G2080" s="1">
        <f t="shared" si="770"/>
        <v>675</v>
      </c>
      <c r="H2080" s="2">
        <f t="shared" si="780"/>
        <v>0.50260610573343256</v>
      </c>
      <c r="I2080" s="2"/>
      <c r="J2080" s="2">
        <f t="shared" si="771"/>
        <v>0.74236783320923305</v>
      </c>
      <c r="K2080" s="2">
        <f t="shared" si="772"/>
        <v>0.23976172747580043</v>
      </c>
      <c r="L2080" s="2">
        <f t="shared" si="773"/>
        <v>0</v>
      </c>
      <c r="M2080" s="2">
        <f t="shared" si="774"/>
        <v>1.7870439314966513E-2</v>
      </c>
      <c r="N2080" s="1">
        <v>997</v>
      </c>
      <c r="O2080" s="1">
        <v>322</v>
      </c>
      <c r="Q2080" s="1">
        <v>15</v>
      </c>
      <c r="R2080" s="1">
        <v>9</v>
      </c>
      <c r="AA2080" s="1">
        <v>0</v>
      </c>
      <c r="AG2080" s="7">
        <f>IF(Q2080&gt;0,RANK(Q2080,(N2080:P2080,Q2080:AE2080)),0)</f>
        <v>3</v>
      </c>
      <c r="AH2080" s="7">
        <f>IF(R2080&gt;0,RANK(R2080,(N2080:P2080,Q2080:AE2080)),0)</f>
        <v>4</v>
      </c>
      <c r="AI2080" s="7">
        <f>IF(T2080&gt;0,RANK(T2080,(N2080:P2080,Q2080:AE2080)),0)</f>
        <v>0</v>
      </c>
      <c r="AJ2080" s="7">
        <f>IF(S2080&gt;0,RANK(S2080,(N2080:P2080,Q2080:AE2080)),0)</f>
        <v>0</v>
      </c>
      <c r="AK2080" s="2">
        <f t="shared" si="775"/>
        <v>1.1169024571854059E-2</v>
      </c>
      <c r="AL2080" s="2">
        <f t="shared" si="776"/>
        <v>6.7014147431124346E-3</v>
      </c>
      <c r="AM2080" s="2">
        <f t="shared" si="777"/>
        <v>0</v>
      </c>
      <c r="AN2080" s="2">
        <f t="shared" si="778"/>
        <v>0</v>
      </c>
      <c r="AP2080" t="s">
        <v>1704</v>
      </c>
      <c r="AQ2080" t="s">
        <v>1200</v>
      </c>
      <c r="AR2080">
        <v>23</v>
      </c>
      <c r="AT2080" s="104">
        <v>48</v>
      </c>
      <c r="AU2080" s="102">
        <v>377</v>
      </c>
      <c r="AV2080" s="108">
        <f t="shared" si="779"/>
        <v>48377</v>
      </c>
      <c r="AX2080" s="7" t="s">
        <v>538</v>
      </c>
    </row>
    <row r="2081" spans="1:50" hidden="1" outlineLevel="1">
      <c r="A2081" t="s">
        <v>1459</v>
      </c>
      <c r="B2081" t="s">
        <v>1200</v>
      </c>
      <c r="C2081" s="1">
        <f t="shared" si="769"/>
        <v>2768</v>
      </c>
      <c r="D2081" s="7">
        <f>RANK(N2081,(N2081:P2081,Q2081:AE2081))</f>
        <v>2</v>
      </c>
      <c r="E2081" s="7">
        <f>RANK(O2081,(N2081:P2081,Q2081:AE2081))</f>
        <v>1</v>
      </c>
      <c r="F2081" s="7">
        <f>IF(P2081&gt;0,RANK(P2081,(N2081:P2081,Q2081:AE2081)),0)</f>
        <v>0</v>
      </c>
      <c r="G2081" s="1">
        <f t="shared" si="770"/>
        <v>764</v>
      </c>
      <c r="H2081" s="2">
        <f t="shared" si="780"/>
        <v>0.27601156069364163</v>
      </c>
      <c r="I2081" s="2"/>
      <c r="J2081" s="2">
        <f t="shared" si="771"/>
        <v>0.34898843930635837</v>
      </c>
      <c r="K2081" s="2">
        <f t="shared" si="772"/>
        <v>0.625</v>
      </c>
      <c r="L2081" s="2">
        <f t="shared" si="773"/>
        <v>0</v>
      </c>
      <c r="M2081" s="2">
        <f t="shared" si="774"/>
        <v>2.6011560693641633E-2</v>
      </c>
      <c r="N2081" s="1">
        <v>966</v>
      </c>
      <c r="O2081" s="1">
        <v>1730</v>
      </c>
      <c r="Q2081" s="1">
        <v>11</v>
      </c>
      <c r="R2081" s="1">
        <v>61</v>
      </c>
      <c r="AA2081" s="1">
        <v>0</v>
      </c>
      <c r="AG2081" s="7">
        <f>IF(Q2081&gt;0,RANK(Q2081,(N2081:P2081,Q2081:AE2081)),0)</f>
        <v>4</v>
      </c>
      <c r="AH2081" s="7">
        <f>IF(R2081&gt;0,RANK(R2081,(N2081:P2081,Q2081:AE2081)),0)</f>
        <v>3</v>
      </c>
      <c r="AI2081" s="7">
        <f>IF(T2081&gt;0,RANK(T2081,(N2081:P2081,Q2081:AE2081)),0)</f>
        <v>0</v>
      </c>
      <c r="AJ2081" s="7">
        <f>IF(S2081&gt;0,RANK(S2081,(N2081:P2081,Q2081:AE2081)),0)</f>
        <v>0</v>
      </c>
      <c r="AK2081" s="2">
        <f t="shared" si="775"/>
        <v>3.9739884393063581E-3</v>
      </c>
      <c r="AL2081" s="2">
        <f t="shared" si="776"/>
        <v>2.203757225433526E-2</v>
      </c>
      <c r="AM2081" s="2">
        <f t="shared" si="777"/>
        <v>0</v>
      </c>
      <c r="AN2081" s="2">
        <f t="shared" si="778"/>
        <v>0</v>
      </c>
      <c r="AP2081" t="s">
        <v>1459</v>
      </c>
      <c r="AQ2081" t="s">
        <v>1200</v>
      </c>
      <c r="AR2081">
        <v>4</v>
      </c>
      <c r="AT2081" s="104">
        <v>48</v>
      </c>
      <c r="AU2081" s="102">
        <v>379</v>
      </c>
      <c r="AV2081" s="108">
        <f t="shared" si="779"/>
        <v>48379</v>
      </c>
      <c r="AX2081" s="7" t="s">
        <v>538</v>
      </c>
    </row>
    <row r="2082" spans="1:50" hidden="1" outlineLevel="1">
      <c r="A2082" t="s">
        <v>1427</v>
      </c>
      <c r="B2082" t="s">
        <v>1200</v>
      </c>
      <c r="C2082" s="1">
        <f t="shared" si="769"/>
        <v>31139</v>
      </c>
      <c r="D2082" s="7">
        <f>RANK(N2082,(N2082:P2082,Q2082:AE2082))</f>
        <v>2</v>
      </c>
      <c r="E2082" s="7">
        <f>RANK(O2082,(N2082:P2082,Q2082:AE2082))</f>
        <v>1</v>
      </c>
      <c r="F2082" s="7">
        <f>IF(P2082&gt;0,RANK(P2082,(N2082:P2082,Q2082:AE2082)),0)</f>
        <v>0</v>
      </c>
      <c r="G2082" s="1">
        <f t="shared" si="770"/>
        <v>17143</v>
      </c>
      <c r="H2082" s="2">
        <f t="shared" si="780"/>
        <v>0.55053148784482486</v>
      </c>
      <c r="I2082" s="2"/>
      <c r="J2082" s="2">
        <f t="shared" si="771"/>
        <v>0.21281993641414304</v>
      </c>
      <c r="K2082" s="2">
        <f t="shared" si="772"/>
        <v>0.76335142425896785</v>
      </c>
      <c r="L2082" s="2">
        <f t="shared" si="773"/>
        <v>0</v>
      </c>
      <c r="M2082" s="2">
        <f t="shared" si="774"/>
        <v>2.3828639326889167E-2</v>
      </c>
      <c r="N2082" s="1">
        <v>6627</v>
      </c>
      <c r="O2082" s="1">
        <v>23770</v>
      </c>
      <c r="Q2082" s="1">
        <v>112</v>
      </c>
      <c r="R2082" s="1">
        <v>612</v>
      </c>
      <c r="AA2082" s="1">
        <v>18</v>
      </c>
      <c r="AG2082" s="7">
        <f>IF(Q2082&gt;0,RANK(Q2082,(N2082:P2082,Q2082:AE2082)),0)</f>
        <v>4</v>
      </c>
      <c r="AH2082" s="7">
        <f>IF(R2082&gt;0,RANK(R2082,(N2082:P2082,Q2082:AE2082)),0)</f>
        <v>3</v>
      </c>
      <c r="AI2082" s="7">
        <f>IF(T2082&gt;0,RANK(T2082,(N2082:P2082,Q2082:AE2082)),0)</f>
        <v>0</v>
      </c>
      <c r="AJ2082" s="7">
        <f>IF(S2082&gt;0,RANK(S2082,(N2082:P2082,Q2082:AE2082)),0)</f>
        <v>0</v>
      </c>
      <c r="AK2082" s="2">
        <f t="shared" si="775"/>
        <v>3.5967757474549599E-3</v>
      </c>
      <c r="AL2082" s="2">
        <f t="shared" si="776"/>
        <v>1.9653810334307461E-2</v>
      </c>
      <c r="AM2082" s="2">
        <f t="shared" si="777"/>
        <v>0</v>
      </c>
      <c r="AN2082" s="2">
        <f t="shared" si="778"/>
        <v>0</v>
      </c>
      <c r="AP2082" t="s">
        <v>1427</v>
      </c>
      <c r="AQ2082" t="s">
        <v>1200</v>
      </c>
      <c r="AR2082">
        <v>19</v>
      </c>
      <c r="AT2082" s="104">
        <v>48</v>
      </c>
      <c r="AU2082" s="102">
        <v>381</v>
      </c>
      <c r="AV2082" s="108">
        <f t="shared" si="779"/>
        <v>48381</v>
      </c>
      <c r="AX2082" s="7" t="s">
        <v>538</v>
      </c>
    </row>
    <row r="2083" spans="1:50" hidden="1" outlineLevel="1">
      <c r="A2083" t="s">
        <v>1397</v>
      </c>
      <c r="B2083" t="s">
        <v>1200</v>
      </c>
      <c r="C2083" s="1">
        <f t="shared" si="769"/>
        <v>765</v>
      </c>
      <c r="D2083" s="7">
        <f>RANK(N2083,(N2083:P2083,Q2083:AE2083))</f>
        <v>2</v>
      </c>
      <c r="E2083" s="7">
        <f>RANK(O2083,(N2083:P2083,Q2083:AE2083))</f>
        <v>1</v>
      </c>
      <c r="F2083" s="7">
        <f>IF(P2083&gt;0,RANK(P2083,(N2083:P2083,Q2083:AE2083)),0)</f>
        <v>0</v>
      </c>
      <c r="G2083" s="1">
        <f t="shared" si="770"/>
        <v>302</v>
      </c>
      <c r="H2083" s="2">
        <f t="shared" si="780"/>
        <v>0.39477124183006534</v>
      </c>
      <c r="I2083" s="2"/>
      <c r="J2083" s="2">
        <f t="shared" si="771"/>
        <v>0.29281045751633988</v>
      </c>
      <c r="K2083" s="2">
        <f t="shared" si="772"/>
        <v>0.68758169934640523</v>
      </c>
      <c r="L2083" s="2">
        <f t="shared" si="773"/>
        <v>0</v>
      </c>
      <c r="M2083" s="2">
        <f t="shared" si="774"/>
        <v>1.9607843137254832E-2</v>
      </c>
      <c r="N2083" s="1">
        <v>224</v>
      </c>
      <c r="O2083" s="1">
        <v>526</v>
      </c>
      <c r="Q2083" s="1">
        <v>1</v>
      </c>
      <c r="R2083" s="1">
        <v>12</v>
      </c>
      <c r="AA2083" s="1">
        <v>2</v>
      </c>
      <c r="AG2083" s="7">
        <f>IF(Q2083&gt;0,RANK(Q2083,(N2083:P2083,Q2083:AE2083)),0)</f>
        <v>5</v>
      </c>
      <c r="AH2083" s="7">
        <f>IF(R2083&gt;0,RANK(R2083,(N2083:P2083,Q2083:AE2083)),0)</f>
        <v>3</v>
      </c>
      <c r="AI2083" s="7">
        <f>IF(T2083&gt;0,RANK(T2083,(N2083:P2083,Q2083:AE2083)),0)</f>
        <v>0</v>
      </c>
      <c r="AJ2083" s="7">
        <f>IF(S2083&gt;0,RANK(S2083,(N2083:P2083,Q2083:AE2083)),0)</f>
        <v>0</v>
      </c>
      <c r="AK2083" s="2">
        <f t="shared" si="775"/>
        <v>1.30718954248366E-3</v>
      </c>
      <c r="AL2083" s="2">
        <f t="shared" si="776"/>
        <v>1.5686274509803921E-2</v>
      </c>
      <c r="AM2083" s="2">
        <f t="shared" si="777"/>
        <v>0</v>
      </c>
      <c r="AN2083" s="2">
        <f t="shared" si="778"/>
        <v>0</v>
      </c>
      <c r="AP2083" t="s">
        <v>1397</v>
      </c>
      <c r="AQ2083" t="s">
        <v>1200</v>
      </c>
      <c r="AR2083">
        <v>23</v>
      </c>
      <c r="AT2083" s="104">
        <v>48</v>
      </c>
      <c r="AU2083" s="102">
        <v>383</v>
      </c>
      <c r="AV2083" s="108">
        <f t="shared" si="779"/>
        <v>48383</v>
      </c>
      <c r="AX2083" s="7" t="s">
        <v>538</v>
      </c>
    </row>
    <row r="2084" spans="1:50" hidden="1" outlineLevel="1">
      <c r="A2084" t="s">
        <v>1398</v>
      </c>
      <c r="B2084" t="s">
        <v>1200</v>
      </c>
      <c r="C2084" s="1">
        <f t="shared" ref="C2084:C2146" si="781">SUM(N2084:AE2084)</f>
        <v>1096</v>
      </c>
      <c r="D2084" s="7">
        <f>RANK(N2084,(N2084:P2084,Q2084:AE2084))</f>
        <v>2</v>
      </c>
      <c r="E2084" s="7">
        <f>RANK(O2084,(N2084:P2084,Q2084:AE2084))</f>
        <v>1</v>
      </c>
      <c r="F2084" s="7">
        <f>IF(P2084&gt;0,RANK(P2084,(N2084:P2084,Q2084:AE2084)),0)</f>
        <v>0</v>
      </c>
      <c r="G2084" s="1">
        <f t="shared" ref="G2084:G2146" si="782">MAX(N2084:P2084)-LARGE(N2084:P2084,2)</f>
        <v>611</v>
      </c>
      <c r="H2084" s="2">
        <f t="shared" si="780"/>
        <v>0.55748175182481752</v>
      </c>
      <c r="I2084" s="2"/>
      <c r="J2084" s="2">
        <f t="shared" ref="J2084:J2146" si="783">IF($C2084=0,"-",N2084/$C2084)</f>
        <v>0.21441605839416059</v>
      </c>
      <c r="K2084" s="2">
        <f t="shared" ref="K2084:K2146" si="784">IF($C2084=0,"-",O2084/$C2084)</f>
        <v>0.77189781021897808</v>
      </c>
      <c r="L2084" s="2">
        <f t="shared" ref="L2084:L2146" si="785">IF($C2084=0,"-",P2084/$C2084)</f>
        <v>0</v>
      </c>
      <c r="M2084" s="2">
        <f t="shared" ref="M2084:M2146" si="786">IF(C2084=0,"-",(1-J2084-K2084-L2084))</f>
        <v>1.3686131386861367E-2</v>
      </c>
      <c r="N2084" s="1">
        <v>235</v>
      </c>
      <c r="O2084" s="1">
        <v>846</v>
      </c>
      <c r="Q2084" s="1">
        <v>3</v>
      </c>
      <c r="R2084" s="1">
        <v>12</v>
      </c>
      <c r="AA2084" s="1">
        <v>0</v>
      </c>
      <c r="AG2084" s="7">
        <f>IF(Q2084&gt;0,RANK(Q2084,(N2084:P2084,Q2084:AE2084)),0)</f>
        <v>4</v>
      </c>
      <c r="AH2084" s="7">
        <f>IF(R2084&gt;0,RANK(R2084,(N2084:P2084,Q2084:AE2084)),0)</f>
        <v>3</v>
      </c>
      <c r="AI2084" s="7">
        <f>IF(T2084&gt;0,RANK(T2084,(N2084:P2084,Q2084:AE2084)),0)</f>
        <v>0</v>
      </c>
      <c r="AJ2084" s="7">
        <f>IF(S2084&gt;0,RANK(S2084,(N2084:P2084,Q2084:AE2084)),0)</f>
        <v>0</v>
      </c>
      <c r="AK2084" s="2">
        <f t="shared" ref="AK2084:AK2146" si="787">IF($C2084=0,"-",Q2084/$C2084)</f>
        <v>2.7372262773722629E-3</v>
      </c>
      <c r="AL2084" s="2">
        <f t="shared" ref="AL2084:AL2146" si="788">IF($C2084=0,"-",R2084/$C2084)</f>
        <v>1.0948905109489052E-2</v>
      </c>
      <c r="AM2084" s="2">
        <f t="shared" ref="AM2084:AM2146" si="789">IF($C2084=0,"-",T2084/$C2084)</f>
        <v>0</v>
      </c>
      <c r="AN2084" s="2">
        <f t="shared" ref="AN2084:AN2146" si="790">IF($C2084=0,"-",S2084/$C2084)</f>
        <v>0</v>
      </c>
      <c r="AP2084" t="s">
        <v>1398</v>
      </c>
      <c r="AQ2084" t="s">
        <v>1200</v>
      </c>
      <c r="AR2084">
        <v>21</v>
      </c>
      <c r="AT2084" s="104">
        <v>48</v>
      </c>
      <c r="AU2084" s="102">
        <v>385</v>
      </c>
      <c r="AV2084" s="108">
        <f t="shared" ref="AV2084:AV2145" si="791">AT2084*1000+AU2084</f>
        <v>48385</v>
      </c>
      <c r="AX2084" s="7" t="s">
        <v>538</v>
      </c>
    </row>
    <row r="2085" spans="1:50" hidden="1" outlineLevel="1">
      <c r="A2085" t="s">
        <v>1123</v>
      </c>
      <c r="B2085" t="s">
        <v>1200</v>
      </c>
      <c r="C2085" s="1">
        <f t="shared" si="781"/>
        <v>3554</v>
      </c>
      <c r="D2085" s="7">
        <f>RANK(N2085,(N2085:P2085,Q2085:AE2085))</f>
        <v>2</v>
      </c>
      <c r="E2085" s="7">
        <f>RANK(O2085,(N2085:P2085,Q2085:AE2085))</f>
        <v>1</v>
      </c>
      <c r="F2085" s="7">
        <f>IF(P2085&gt;0,RANK(P2085,(N2085:P2085,Q2085:AE2085)),0)</f>
        <v>0</v>
      </c>
      <c r="G2085" s="1">
        <f t="shared" si="782"/>
        <v>395</v>
      </c>
      <c r="H2085" s="2">
        <f t="shared" si="780"/>
        <v>0.11114237478897017</v>
      </c>
      <c r="I2085" s="2"/>
      <c r="J2085" s="2">
        <f t="shared" si="783"/>
        <v>0.43950478334271242</v>
      </c>
      <c r="K2085" s="2">
        <f t="shared" si="784"/>
        <v>0.55064715813168263</v>
      </c>
      <c r="L2085" s="2">
        <f t="shared" si="785"/>
        <v>0</v>
      </c>
      <c r="M2085" s="2">
        <f t="shared" si="786"/>
        <v>9.8480585256049968E-3</v>
      </c>
      <c r="N2085" s="1">
        <v>1562</v>
      </c>
      <c r="O2085" s="1">
        <v>1957</v>
      </c>
      <c r="Q2085" s="1">
        <v>3</v>
      </c>
      <c r="R2085" s="1">
        <v>28</v>
      </c>
      <c r="AA2085" s="1">
        <v>4</v>
      </c>
      <c r="AG2085" s="7">
        <f>IF(Q2085&gt;0,RANK(Q2085,(N2085:P2085,Q2085:AE2085)),0)</f>
        <v>5</v>
      </c>
      <c r="AH2085" s="7">
        <f>IF(R2085&gt;0,RANK(R2085,(N2085:P2085,Q2085:AE2085)),0)</f>
        <v>3</v>
      </c>
      <c r="AI2085" s="7">
        <f>IF(T2085&gt;0,RANK(T2085,(N2085:P2085,Q2085:AE2085)),0)</f>
        <v>0</v>
      </c>
      <c r="AJ2085" s="7">
        <f>IF(S2085&gt;0,RANK(S2085,(N2085:P2085,Q2085:AE2085)),0)</f>
        <v>0</v>
      </c>
      <c r="AK2085" s="2">
        <f t="shared" si="787"/>
        <v>8.4411930219471017E-4</v>
      </c>
      <c r="AL2085" s="2">
        <f t="shared" si="788"/>
        <v>7.878446820483961E-3</v>
      </c>
      <c r="AM2085" s="2">
        <f t="shared" si="789"/>
        <v>0</v>
      </c>
      <c r="AN2085" s="2">
        <f t="shared" si="790"/>
        <v>0</v>
      </c>
      <c r="AP2085" t="s">
        <v>1123</v>
      </c>
      <c r="AQ2085" t="s">
        <v>1200</v>
      </c>
      <c r="AR2085">
        <v>1</v>
      </c>
      <c r="AT2085" s="104">
        <v>48</v>
      </c>
      <c r="AU2085" s="102">
        <v>387</v>
      </c>
      <c r="AV2085" s="108">
        <f t="shared" si="791"/>
        <v>48387</v>
      </c>
      <c r="AX2085" s="7" t="s">
        <v>538</v>
      </c>
    </row>
    <row r="2086" spans="1:50" hidden="1" outlineLevel="1">
      <c r="A2086" t="s">
        <v>1383</v>
      </c>
      <c r="B2086" t="s">
        <v>1200</v>
      </c>
      <c r="C2086" s="1">
        <f t="shared" si="781"/>
        <v>2523</v>
      </c>
      <c r="D2086" s="7">
        <f>RANK(N2086,(N2086:P2086,Q2086:AE2086))</f>
        <v>1</v>
      </c>
      <c r="E2086" s="7">
        <f>RANK(O2086,(N2086:P2086,Q2086:AE2086))</f>
        <v>2</v>
      </c>
      <c r="F2086" s="7">
        <f>IF(P2086&gt;0,RANK(P2086,(N2086:P2086,Q2086:AE2086)),0)</f>
        <v>0</v>
      </c>
      <c r="G2086" s="1">
        <f t="shared" si="782"/>
        <v>934</v>
      </c>
      <c r="H2086" s="2">
        <f t="shared" si="780"/>
        <v>0.3701942132382085</v>
      </c>
      <c r="I2086" s="2"/>
      <c r="J2086" s="2">
        <f t="shared" si="783"/>
        <v>0.68014268727705118</v>
      </c>
      <c r="K2086" s="2">
        <f t="shared" si="784"/>
        <v>0.30994847403884263</v>
      </c>
      <c r="L2086" s="2">
        <f t="shared" si="785"/>
        <v>0</v>
      </c>
      <c r="M2086" s="2">
        <f t="shared" si="786"/>
        <v>9.9088386841061915E-3</v>
      </c>
      <c r="N2086" s="1">
        <v>1716</v>
      </c>
      <c r="O2086" s="1">
        <v>782</v>
      </c>
      <c r="Q2086" s="1">
        <v>5</v>
      </c>
      <c r="R2086" s="1">
        <v>18</v>
      </c>
      <c r="AA2086" s="1">
        <v>2</v>
      </c>
      <c r="AG2086" s="7">
        <f>IF(Q2086&gt;0,RANK(Q2086,(N2086:P2086,Q2086:AE2086)),0)</f>
        <v>4</v>
      </c>
      <c r="AH2086" s="7">
        <f>IF(R2086&gt;0,RANK(R2086,(N2086:P2086,Q2086:AE2086)),0)</f>
        <v>3</v>
      </c>
      <c r="AI2086" s="7">
        <f>IF(T2086&gt;0,RANK(T2086,(N2086:P2086,Q2086:AE2086)),0)</f>
        <v>0</v>
      </c>
      <c r="AJ2086" s="7">
        <f>IF(S2086&gt;0,RANK(S2086,(N2086:P2086,Q2086:AE2086)),0)</f>
        <v>0</v>
      </c>
      <c r="AK2086" s="2">
        <f t="shared" si="787"/>
        <v>1.9817677368212444E-3</v>
      </c>
      <c r="AL2086" s="2">
        <f t="shared" si="788"/>
        <v>7.1343638525564806E-3</v>
      </c>
      <c r="AM2086" s="2">
        <f t="shared" si="789"/>
        <v>0</v>
      </c>
      <c r="AN2086" s="2">
        <f t="shared" si="790"/>
        <v>0</v>
      </c>
      <c r="AP2086" t="s">
        <v>1383</v>
      </c>
      <c r="AQ2086" t="s">
        <v>1200</v>
      </c>
      <c r="AR2086">
        <v>23</v>
      </c>
      <c r="AT2086" s="104">
        <v>48</v>
      </c>
      <c r="AU2086" s="102">
        <v>389</v>
      </c>
      <c r="AV2086" s="108">
        <f t="shared" si="791"/>
        <v>48389</v>
      </c>
      <c r="AX2086" s="7" t="s">
        <v>538</v>
      </c>
    </row>
    <row r="2087" spans="1:50" hidden="1" outlineLevel="1">
      <c r="A2087" t="s">
        <v>1384</v>
      </c>
      <c r="B2087" t="s">
        <v>1200</v>
      </c>
      <c r="C2087" s="1">
        <f t="shared" si="781"/>
        <v>1924</v>
      </c>
      <c r="D2087" s="7">
        <f>RANK(N2087,(N2087:P2087,Q2087:AE2087))</f>
        <v>2</v>
      </c>
      <c r="E2087" s="7">
        <f>RANK(O2087,(N2087:P2087,Q2087:AE2087))</f>
        <v>1</v>
      </c>
      <c r="F2087" s="7">
        <f>IF(P2087&gt;0,RANK(P2087,(N2087:P2087,Q2087:AE2087)),0)</f>
        <v>0</v>
      </c>
      <c r="G2087" s="1">
        <f t="shared" si="782"/>
        <v>238</v>
      </c>
      <c r="H2087" s="2">
        <f t="shared" si="780"/>
        <v>0.12370062370062371</v>
      </c>
      <c r="I2087" s="2"/>
      <c r="J2087" s="2">
        <f t="shared" si="783"/>
        <v>0.42983367983367982</v>
      </c>
      <c r="K2087" s="2">
        <f t="shared" si="784"/>
        <v>0.55353430353430355</v>
      </c>
      <c r="L2087" s="2">
        <f t="shared" si="785"/>
        <v>0</v>
      </c>
      <c r="M2087" s="2">
        <f t="shared" si="786"/>
        <v>1.6632016632016633E-2</v>
      </c>
      <c r="N2087" s="1">
        <v>827</v>
      </c>
      <c r="O2087" s="1">
        <v>1065</v>
      </c>
      <c r="Q2087" s="1">
        <v>3</v>
      </c>
      <c r="R2087" s="1">
        <v>28</v>
      </c>
      <c r="AA2087" s="1">
        <v>1</v>
      </c>
      <c r="AG2087" s="7">
        <f>IF(Q2087&gt;0,RANK(Q2087,(N2087:P2087,Q2087:AE2087)),0)</f>
        <v>4</v>
      </c>
      <c r="AH2087" s="7">
        <f>IF(R2087&gt;0,RANK(R2087,(N2087:P2087,Q2087:AE2087)),0)</f>
        <v>3</v>
      </c>
      <c r="AI2087" s="7">
        <f>IF(T2087&gt;0,RANK(T2087,(N2087:P2087,Q2087:AE2087)),0)</f>
        <v>0</v>
      </c>
      <c r="AJ2087" s="7">
        <f>IF(S2087&gt;0,RANK(S2087,(N2087:P2087,Q2087:AE2087)),0)</f>
        <v>0</v>
      </c>
      <c r="AK2087" s="2">
        <f t="shared" si="787"/>
        <v>1.5592515592515593E-3</v>
      </c>
      <c r="AL2087" s="2">
        <f t="shared" si="788"/>
        <v>1.4553014553014554E-2</v>
      </c>
      <c r="AM2087" s="2">
        <f t="shared" si="789"/>
        <v>0</v>
      </c>
      <c r="AN2087" s="2">
        <f t="shared" si="790"/>
        <v>0</v>
      </c>
      <c r="AP2087" t="s">
        <v>1384</v>
      </c>
      <c r="AQ2087" t="s">
        <v>1200</v>
      </c>
      <c r="AR2087">
        <v>14</v>
      </c>
      <c r="AT2087" s="104">
        <v>48</v>
      </c>
      <c r="AU2087" s="102">
        <v>391</v>
      </c>
      <c r="AV2087" s="108">
        <f t="shared" si="791"/>
        <v>48391</v>
      </c>
      <c r="AX2087" s="7" t="s">
        <v>538</v>
      </c>
    </row>
    <row r="2088" spans="1:50" hidden="1" outlineLevel="1">
      <c r="A2088" t="s">
        <v>2201</v>
      </c>
      <c r="B2088" t="s">
        <v>1200</v>
      </c>
      <c r="C2088" s="1">
        <f t="shared" si="781"/>
        <v>402</v>
      </c>
      <c r="D2088" s="7">
        <f>RANK(N2088,(N2088:P2088,Q2088:AE2088))</f>
        <v>2</v>
      </c>
      <c r="E2088" s="7">
        <f>RANK(O2088,(N2088:P2088,Q2088:AE2088))</f>
        <v>1</v>
      </c>
      <c r="F2088" s="7">
        <f>IF(P2088&gt;0,RANK(P2088,(N2088:P2088,Q2088:AE2088)),0)</f>
        <v>0</v>
      </c>
      <c r="G2088" s="1">
        <f t="shared" si="782"/>
        <v>286</v>
      </c>
      <c r="H2088" s="2">
        <f t="shared" si="780"/>
        <v>0.71144278606965172</v>
      </c>
      <c r="I2088" s="2"/>
      <c r="J2088" s="2">
        <f t="shared" si="783"/>
        <v>0.13184079601990051</v>
      </c>
      <c r="K2088" s="2">
        <f t="shared" si="784"/>
        <v>0.84328358208955223</v>
      </c>
      <c r="L2088" s="2">
        <f t="shared" si="785"/>
        <v>0</v>
      </c>
      <c r="M2088" s="2">
        <f t="shared" si="786"/>
        <v>2.4875621890547261E-2</v>
      </c>
      <c r="N2088" s="1">
        <v>53</v>
      </c>
      <c r="O2088" s="1">
        <v>339</v>
      </c>
      <c r="Q2088" s="1">
        <v>0</v>
      </c>
      <c r="R2088" s="1">
        <v>10</v>
      </c>
      <c r="AA2088" s="1">
        <v>0</v>
      </c>
      <c r="AG2088" s="7">
        <f>IF(Q2088&gt;0,RANK(Q2088,(N2088:P2088,Q2088:AE2088)),0)</f>
        <v>0</v>
      </c>
      <c r="AH2088" s="7">
        <f>IF(R2088&gt;0,RANK(R2088,(N2088:P2088,Q2088:AE2088)),0)</f>
        <v>3</v>
      </c>
      <c r="AI2088" s="7">
        <f>IF(T2088&gt;0,RANK(T2088,(N2088:P2088,Q2088:AE2088)),0)</f>
        <v>0</v>
      </c>
      <c r="AJ2088" s="7">
        <f>IF(S2088&gt;0,RANK(S2088,(N2088:P2088,Q2088:AE2088)),0)</f>
        <v>0</v>
      </c>
      <c r="AK2088" s="2">
        <f t="shared" si="787"/>
        <v>0</v>
      </c>
      <c r="AL2088" s="2">
        <f t="shared" si="788"/>
        <v>2.4875621890547265E-2</v>
      </c>
      <c r="AM2088" s="2">
        <f t="shared" si="789"/>
        <v>0</v>
      </c>
      <c r="AN2088" s="2">
        <f t="shared" si="790"/>
        <v>0</v>
      </c>
      <c r="AP2088" t="s">
        <v>2201</v>
      </c>
      <c r="AQ2088" t="s">
        <v>1200</v>
      </c>
      <c r="AR2088">
        <v>13</v>
      </c>
      <c r="AT2088" s="104">
        <v>48</v>
      </c>
      <c r="AU2088" s="102">
        <v>393</v>
      </c>
      <c r="AV2088" s="108">
        <f t="shared" si="791"/>
        <v>48393</v>
      </c>
      <c r="AX2088" s="7" t="s">
        <v>538</v>
      </c>
    </row>
    <row r="2089" spans="1:50" hidden="1" outlineLevel="1">
      <c r="A2089" t="s">
        <v>1879</v>
      </c>
      <c r="B2089" t="s">
        <v>1200</v>
      </c>
      <c r="C2089" s="1">
        <f t="shared" si="781"/>
        <v>5639</v>
      </c>
      <c r="D2089" s="7">
        <f>RANK(N2089,(N2089:P2089,Q2089:AE2089))</f>
        <v>1</v>
      </c>
      <c r="E2089" s="7">
        <f>RANK(O2089,(N2089:P2089,Q2089:AE2089))</f>
        <v>2</v>
      </c>
      <c r="F2089" s="7">
        <f>IF(P2089&gt;0,RANK(P2089,(N2089:P2089,Q2089:AE2089)),0)</f>
        <v>0</v>
      </c>
      <c r="G2089" s="1">
        <f t="shared" si="782"/>
        <v>192</v>
      </c>
      <c r="H2089" s="2">
        <f t="shared" si="780"/>
        <v>3.404859017556304E-2</v>
      </c>
      <c r="I2089" s="2"/>
      <c r="J2089" s="2">
        <f t="shared" si="783"/>
        <v>0.50806880652597974</v>
      </c>
      <c r="K2089" s="2">
        <f t="shared" si="784"/>
        <v>0.47402021635041675</v>
      </c>
      <c r="L2089" s="2">
        <f t="shared" si="785"/>
        <v>0</v>
      </c>
      <c r="M2089" s="2">
        <f t="shared" si="786"/>
        <v>1.7910977123603511E-2</v>
      </c>
      <c r="N2089" s="1">
        <v>2865</v>
      </c>
      <c r="O2089" s="1">
        <v>2673</v>
      </c>
      <c r="Q2089" s="1">
        <v>12</v>
      </c>
      <c r="R2089" s="1">
        <v>77</v>
      </c>
      <c r="AA2089" s="1">
        <v>12</v>
      </c>
      <c r="AG2089" s="7">
        <f>IF(Q2089&gt;0,RANK(Q2089,(N2089:P2089,Q2089:AE2089)),0)</f>
        <v>4</v>
      </c>
      <c r="AH2089" s="7">
        <f>IF(R2089&gt;0,RANK(R2089,(N2089:P2089,Q2089:AE2089)),0)</f>
        <v>3</v>
      </c>
      <c r="AI2089" s="7">
        <f>IF(T2089&gt;0,RANK(T2089,(N2089:P2089,Q2089:AE2089)),0)</f>
        <v>0</v>
      </c>
      <c r="AJ2089" s="7">
        <f>IF(S2089&gt;0,RANK(S2089,(N2089:P2089,Q2089:AE2089)),0)</f>
        <v>0</v>
      </c>
      <c r="AK2089" s="2">
        <f t="shared" si="787"/>
        <v>2.12803688597269E-3</v>
      </c>
      <c r="AL2089" s="2">
        <f t="shared" si="788"/>
        <v>1.3654903351658096E-2</v>
      </c>
      <c r="AM2089" s="2">
        <f t="shared" si="789"/>
        <v>0</v>
      </c>
      <c r="AN2089" s="2">
        <f t="shared" si="790"/>
        <v>0</v>
      </c>
      <c r="AP2089" t="s">
        <v>1879</v>
      </c>
      <c r="AQ2089" t="s">
        <v>1200</v>
      </c>
      <c r="AR2089">
        <v>5</v>
      </c>
      <c r="AT2089" s="104">
        <v>48</v>
      </c>
      <c r="AU2089" s="102">
        <v>395</v>
      </c>
      <c r="AV2089" s="108">
        <f t="shared" si="791"/>
        <v>48395</v>
      </c>
      <c r="AX2089" s="7" t="s">
        <v>538</v>
      </c>
    </row>
    <row r="2090" spans="1:50" hidden="1" outlineLevel="1">
      <c r="A2090" t="s">
        <v>1385</v>
      </c>
      <c r="B2090" t="s">
        <v>1200</v>
      </c>
      <c r="C2090" s="1">
        <f t="shared" si="781"/>
        <v>14087</v>
      </c>
      <c r="D2090" s="7">
        <f>RANK(N2090,(N2090:P2090,Q2090:AE2090))</f>
        <v>2</v>
      </c>
      <c r="E2090" s="7">
        <f>RANK(O2090,(N2090:P2090,Q2090:AE2090))</f>
        <v>1</v>
      </c>
      <c r="F2090" s="7">
        <f>IF(P2090&gt;0,RANK(P2090,(N2090:P2090,Q2090:AE2090)),0)</f>
        <v>0</v>
      </c>
      <c r="G2090" s="1">
        <f t="shared" si="782"/>
        <v>8166</v>
      </c>
      <c r="H2090" s="2">
        <f t="shared" si="780"/>
        <v>0.57968339603890107</v>
      </c>
      <c r="I2090" s="2"/>
      <c r="J2090" s="2">
        <f t="shared" si="783"/>
        <v>0.20110740398949387</v>
      </c>
      <c r="K2090" s="2">
        <f t="shared" si="784"/>
        <v>0.78079080002839496</v>
      </c>
      <c r="L2090" s="2">
        <f t="shared" si="785"/>
        <v>0</v>
      </c>
      <c r="M2090" s="2">
        <f t="shared" si="786"/>
        <v>1.8101795982111146E-2</v>
      </c>
      <c r="N2090" s="1">
        <v>2833</v>
      </c>
      <c r="O2090" s="1">
        <v>10999</v>
      </c>
      <c r="Q2090" s="1">
        <v>46</v>
      </c>
      <c r="R2090" s="1">
        <v>195</v>
      </c>
      <c r="AA2090" s="1">
        <v>14</v>
      </c>
      <c r="AG2090" s="7">
        <f>IF(Q2090&gt;0,RANK(Q2090,(N2090:P2090,Q2090:AE2090)),0)</f>
        <v>4</v>
      </c>
      <c r="AH2090" s="7">
        <f>IF(R2090&gt;0,RANK(R2090,(N2090:P2090,Q2090:AE2090)),0)</f>
        <v>3</v>
      </c>
      <c r="AI2090" s="7">
        <f>IF(T2090&gt;0,RANK(T2090,(N2090:P2090,Q2090:AE2090)),0)</f>
        <v>0</v>
      </c>
      <c r="AJ2090" s="7">
        <f>IF(S2090&gt;0,RANK(S2090,(N2090:P2090,Q2090:AE2090)),0)</f>
        <v>0</v>
      </c>
      <c r="AK2090" s="2">
        <f t="shared" si="787"/>
        <v>3.2654220203024065E-3</v>
      </c>
      <c r="AL2090" s="2">
        <f t="shared" si="788"/>
        <v>1.3842549868673245E-2</v>
      </c>
      <c r="AM2090" s="2">
        <f t="shared" si="789"/>
        <v>0</v>
      </c>
      <c r="AN2090" s="2">
        <f t="shared" si="790"/>
        <v>0</v>
      </c>
      <c r="AP2090" t="s">
        <v>1385</v>
      </c>
      <c r="AQ2090" t="s">
        <v>1200</v>
      </c>
      <c r="AR2090">
        <v>4</v>
      </c>
      <c r="AT2090" s="104">
        <v>48</v>
      </c>
      <c r="AU2090" s="102">
        <v>397</v>
      </c>
      <c r="AV2090" s="108">
        <f t="shared" si="791"/>
        <v>48397</v>
      </c>
      <c r="AX2090" s="7" t="s">
        <v>538</v>
      </c>
    </row>
    <row r="2091" spans="1:50" hidden="1" outlineLevel="1">
      <c r="A2091" t="s">
        <v>2926</v>
      </c>
      <c r="B2091" t="s">
        <v>1200</v>
      </c>
      <c r="C2091" s="1">
        <f t="shared" si="781"/>
        <v>2916</v>
      </c>
      <c r="D2091" s="7">
        <f>RANK(N2091,(N2091:P2091,Q2091:AE2091))</f>
        <v>2</v>
      </c>
      <c r="E2091" s="7">
        <f>RANK(O2091,(N2091:P2091,Q2091:AE2091))</f>
        <v>1</v>
      </c>
      <c r="F2091" s="7">
        <f>IF(P2091&gt;0,RANK(P2091,(N2091:P2091,Q2091:AE2091)),0)</f>
        <v>0</v>
      </c>
      <c r="G2091" s="1">
        <f t="shared" si="782"/>
        <v>1563</v>
      </c>
      <c r="H2091" s="2">
        <f t="shared" si="780"/>
        <v>0.53600823045267487</v>
      </c>
      <c r="I2091" s="2"/>
      <c r="J2091" s="2">
        <f t="shared" si="783"/>
        <v>0.21844993141289437</v>
      </c>
      <c r="K2091" s="2">
        <f t="shared" si="784"/>
        <v>0.75445816186556924</v>
      </c>
      <c r="L2091" s="2">
        <f t="shared" si="785"/>
        <v>0</v>
      </c>
      <c r="M2091" s="2">
        <f t="shared" si="786"/>
        <v>2.7091906721536385E-2</v>
      </c>
      <c r="N2091" s="1">
        <v>637</v>
      </c>
      <c r="O2091" s="1">
        <v>2200</v>
      </c>
      <c r="Q2091" s="1">
        <v>1</v>
      </c>
      <c r="R2091" s="1">
        <v>64</v>
      </c>
      <c r="AA2091" s="1">
        <v>14</v>
      </c>
      <c r="AG2091" s="7">
        <f>IF(Q2091&gt;0,RANK(Q2091,(N2091:P2091,Q2091:AE2091)),0)</f>
        <v>5</v>
      </c>
      <c r="AH2091" s="7">
        <f>IF(R2091&gt;0,RANK(R2091,(N2091:P2091,Q2091:AE2091)),0)</f>
        <v>3</v>
      </c>
      <c r="AI2091" s="7">
        <f>IF(T2091&gt;0,RANK(T2091,(N2091:P2091,Q2091:AE2091)),0)</f>
        <v>0</v>
      </c>
      <c r="AJ2091" s="7">
        <f>IF(S2091&gt;0,RANK(S2091,(N2091:P2091,Q2091:AE2091)),0)</f>
        <v>0</v>
      </c>
      <c r="AK2091" s="2">
        <f t="shared" si="787"/>
        <v>3.4293552812071328E-4</v>
      </c>
      <c r="AL2091" s="2">
        <f t="shared" si="788"/>
        <v>2.194787379972565E-2</v>
      </c>
      <c r="AM2091" s="2">
        <f t="shared" si="789"/>
        <v>0</v>
      </c>
      <c r="AN2091" s="2">
        <f t="shared" si="790"/>
        <v>0</v>
      </c>
      <c r="AP2091" t="s">
        <v>2926</v>
      </c>
      <c r="AQ2091" t="s">
        <v>1200</v>
      </c>
      <c r="AR2091">
        <v>17</v>
      </c>
      <c r="AT2091" s="104">
        <v>48</v>
      </c>
      <c r="AU2091" s="102">
        <v>399</v>
      </c>
      <c r="AV2091" s="108">
        <f t="shared" si="791"/>
        <v>48399</v>
      </c>
      <c r="AX2091" s="7" t="s">
        <v>538</v>
      </c>
    </row>
    <row r="2092" spans="1:50" hidden="1" outlineLevel="1">
      <c r="A2092" t="s">
        <v>1930</v>
      </c>
      <c r="B2092" t="s">
        <v>1200</v>
      </c>
      <c r="C2092" s="1">
        <f t="shared" si="781"/>
        <v>11085</v>
      </c>
      <c r="D2092" s="7">
        <f>RANK(N2092,(N2092:P2092,Q2092:AE2092))</f>
        <v>2</v>
      </c>
      <c r="E2092" s="7">
        <f>RANK(O2092,(N2092:P2092,Q2092:AE2092))</f>
        <v>1</v>
      </c>
      <c r="F2092" s="7">
        <f>IF(P2092&gt;0,RANK(P2092,(N2092:P2092,Q2092:AE2092)),0)</f>
        <v>0</v>
      </c>
      <c r="G2092" s="1">
        <f t="shared" si="782"/>
        <v>3773</v>
      </c>
      <c r="H2092" s="2">
        <f t="shared" si="780"/>
        <v>0.34036986919260259</v>
      </c>
      <c r="I2092" s="2"/>
      <c r="J2092" s="2">
        <f t="shared" si="783"/>
        <v>0.32458276950834464</v>
      </c>
      <c r="K2092" s="2">
        <f t="shared" si="784"/>
        <v>0.66495263870094723</v>
      </c>
      <c r="L2092" s="2">
        <f t="shared" si="785"/>
        <v>0</v>
      </c>
      <c r="M2092" s="2">
        <f t="shared" si="786"/>
        <v>1.0464591790708133E-2</v>
      </c>
      <c r="N2092" s="1">
        <v>3598</v>
      </c>
      <c r="O2092" s="1">
        <v>7371</v>
      </c>
      <c r="Q2092" s="1">
        <v>24</v>
      </c>
      <c r="R2092" s="1">
        <v>84</v>
      </c>
      <c r="AA2092" s="1">
        <v>8</v>
      </c>
      <c r="AG2092" s="7">
        <f>IF(Q2092&gt;0,RANK(Q2092,(N2092:P2092,Q2092:AE2092)),0)</f>
        <v>4</v>
      </c>
      <c r="AH2092" s="7">
        <f>IF(R2092&gt;0,RANK(R2092,(N2092:P2092,Q2092:AE2092)),0)</f>
        <v>3</v>
      </c>
      <c r="AI2092" s="7">
        <f>IF(T2092&gt;0,RANK(T2092,(N2092:P2092,Q2092:AE2092)),0)</f>
        <v>0</v>
      </c>
      <c r="AJ2092" s="7">
        <f>IF(S2092&gt;0,RANK(S2092,(N2092:P2092,Q2092:AE2092)),0)</f>
        <v>0</v>
      </c>
      <c r="AK2092" s="2">
        <f t="shared" si="787"/>
        <v>2.165087956698241E-3</v>
      </c>
      <c r="AL2092" s="2">
        <f t="shared" si="788"/>
        <v>7.5778078484438427E-3</v>
      </c>
      <c r="AM2092" s="2">
        <f t="shared" si="789"/>
        <v>0</v>
      </c>
      <c r="AN2092" s="2">
        <f t="shared" si="790"/>
        <v>0</v>
      </c>
      <c r="AP2092" t="s">
        <v>1930</v>
      </c>
      <c r="AQ2092" t="s">
        <v>1200</v>
      </c>
      <c r="AR2092">
        <v>1</v>
      </c>
      <c r="AT2092" s="104">
        <v>48</v>
      </c>
      <c r="AU2092" s="102">
        <v>401</v>
      </c>
      <c r="AV2092" s="108">
        <f t="shared" si="791"/>
        <v>48401</v>
      </c>
      <c r="AX2092" s="7" t="s">
        <v>538</v>
      </c>
    </row>
    <row r="2093" spans="1:50" hidden="1" outlineLevel="1">
      <c r="A2093" t="s">
        <v>2220</v>
      </c>
      <c r="B2093" t="s">
        <v>1200</v>
      </c>
      <c r="C2093" s="1">
        <f t="shared" si="781"/>
        <v>2838</v>
      </c>
      <c r="D2093" s="7">
        <f>RANK(N2093,(N2093:P2093,Q2093:AE2093))</f>
        <v>2</v>
      </c>
      <c r="E2093" s="7">
        <f>RANK(O2093,(N2093:P2093,Q2093:AE2093))</f>
        <v>1</v>
      </c>
      <c r="F2093" s="7">
        <f>IF(P2093&gt;0,RANK(P2093,(N2093:P2093,Q2093:AE2093)),0)</f>
        <v>0</v>
      </c>
      <c r="G2093" s="1">
        <f t="shared" si="782"/>
        <v>422</v>
      </c>
      <c r="H2093" s="2">
        <f t="shared" si="780"/>
        <v>0.14869626497533475</v>
      </c>
      <c r="I2093" s="2"/>
      <c r="J2093" s="2">
        <f t="shared" si="783"/>
        <v>0.41649048625792812</v>
      </c>
      <c r="K2093" s="2">
        <f t="shared" si="784"/>
        <v>0.5651867512332629</v>
      </c>
      <c r="L2093" s="2">
        <f t="shared" si="785"/>
        <v>0</v>
      </c>
      <c r="M2093" s="2">
        <f t="shared" si="786"/>
        <v>1.8322762508808932E-2</v>
      </c>
      <c r="N2093" s="1">
        <v>1182</v>
      </c>
      <c r="O2093" s="1">
        <v>1604</v>
      </c>
      <c r="Q2093" s="1">
        <v>12</v>
      </c>
      <c r="R2093" s="1">
        <v>39</v>
      </c>
      <c r="AA2093" s="1">
        <v>1</v>
      </c>
      <c r="AG2093" s="7">
        <f>IF(Q2093&gt;0,RANK(Q2093,(N2093:P2093,Q2093:AE2093)),0)</f>
        <v>4</v>
      </c>
      <c r="AH2093" s="7">
        <f>IF(R2093&gt;0,RANK(R2093,(N2093:P2093,Q2093:AE2093)),0)</f>
        <v>3</v>
      </c>
      <c r="AI2093" s="7">
        <f>IF(T2093&gt;0,RANK(T2093,(N2093:P2093,Q2093:AE2093)),0)</f>
        <v>0</v>
      </c>
      <c r="AJ2093" s="7">
        <f>IF(S2093&gt;0,RANK(S2093,(N2093:P2093,Q2093:AE2093)),0)</f>
        <v>0</v>
      </c>
      <c r="AK2093" s="2">
        <f t="shared" si="787"/>
        <v>4.2283298097251587E-3</v>
      </c>
      <c r="AL2093" s="2">
        <f t="shared" si="788"/>
        <v>1.3742071881606765E-2</v>
      </c>
      <c r="AM2093" s="2">
        <f t="shared" si="789"/>
        <v>0</v>
      </c>
      <c r="AN2093" s="2">
        <f t="shared" si="790"/>
        <v>0</v>
      </c>
      <c r="AP2093" t="s">
        <v>2220</v>
      </c>
      <c r="AQ2093" t="s">
        <v>1200</v>
      </c>
      <c r="AR2093">
        <v>2</v>
      </c>
      <c r="AT2093" s="104">
        <v>48</v>
      </c>
      <c r="AU2093" s="102">
        <v>403</v>
      </c>
      <c r="AV2093" s="108">
        <f t="shared" si="791"/>
        <v>48403</v>
      </c>
      <c r="AX2093" s="7" t="s">
        <v>538</v>
      </c>
    </row>
    <row r="2094" spans="1:50" hidden="1" outlineLevel="1">
      <c r="A2094" t="s">
        <v>1609</v>
      </c>
      <c r="B2094" t="s">
        <v>1200</v>
      </c>
      <c r="C2094" s="1">
        <f t="shared" si="781"/>
        <v>2910</v>
      </c>
      <c r="D2094" s="7">
        <f>RANK(N2094,(N2094:P2094,Q2094:AE2094))</f>
        <v>2</v>
      </c>
      <c r="E2094" s="7">
        <f>RANK(O2094,(N2094:P2094,Q2094:AE2094))</f>
        <v>1</v>
      </c>
      <c r="F2094" s="7">
        <f>IF(P2094&gt;0,RANK(P2094,(N2094:P2094,Q2094:AE2094)),0)</f>
        <v>0</v>
      </c>
      <c r="G2094" s="1">
        <f t="shared" si="782"/>
        <v>98</v>
      </c>
      <c r="H2094" s="2">
        <f t="shared" si="780"/>
        <v>3.367697594501718E-2</v>
      </c>
      <c r="I2094" s="2"/>
      <c r="J2094" s="2">
        <f t="shared" si="783"/>
        <v>0.47525773195876286</v>
      </c>
      <c r="K2094" s="2">
        <f t="shared" si="784"/>
        <v>0.50893470790378004</v>
      </c>
      <c r="L2094" s="2">
        <f t="shared" si="785"/>
        <v>0</v>
      </c>
      <c r="M2094" s="2">
        <f t="shared" si="786"/>
        <v>1.58075601374571E-2</v>
      </c>
      <c r="N2094" s="1">
        <v>1383</v>
      </c>
      <c r="O2094" s="1">
        <v>1481</v>
      </c>
      <c r="Q2094" s="1">
        <v>9</v>
      </c>
      <c r="R2094" s="1">
        <v>32</v>
      </c>
      <c r="AA2094" s="1">
        <v>5</v>
      </c>
      <c r="AG2094" s="7">
        <f>IF(Q2094&gt;0,RANK(Q2094,(N2094:P2094,Q2094:AE2094)),0)</f>
        <v>4</v>
      </c>
      <c r="AH2094" s="7">
        <f>IF(R2094&gt;0,RANK(R2094,(N2094:P2094,Q2094:AE2094)),0)</f>
        <v>3</v>
      </c>
      <c r="AI2094" s="7">
        <f>IF(T2094&gt;0,RANK(T2094,(N2094:P2094,Q2094:AE2094)),0)</f>
        <v>0</v>
      </c>
      <c r="AJ2094" s="7">
        <f>IF(S2094&gt;0,RANK(S2094,(N2094:P2094,Q2094:AE2094)),0)</f>
        <v>0</v>
      </c>
      <c r="AK2094" s="2">
        <f t="shared" si="787"/>
        <v>3.092783505154639E-3</v>
      </c>
      <c r="AL2094" s="2">
        <f t="shared" si="788"/>
        <v>1.0996563573883162E-2</v>
      </c>
      <c r="AM2094" s="2">
        <f t="shared" si="789"/>
        <v>0</v>
      </c>
      <c r="AN2094" s="2">
        <f t="shared" si="790"/>
        <v>0</v>
      </c>
      <c r="AP2094" t="s">
        <v>1609</v>
      </c>
      <c r="AQ2094" t="s">
        <v>1200</v>
      </c>
      <c r="AR2094">
        <v>2</v>
      </c>
      <c r="AT2094" s="104">
        <v>48</v>
      </c>
      <c r="AU2094" s="102">
        <v>405</v>
      </c>
      <c r="AV2094" s="108">
        <f t="shared" si="791"/>
        <v>48405</v>
      </c>
      <c r="AX2094" s="7" t="s">
        <v>538</v>
      </c>
    </row>
    <row r="2095" spans="1:50" hidden="1" outlineLevel="1">
      <c r="A2095" t="s">
        <v>1613</v>
      </c>
      <c r="B2095" t="s">
        <v>1200</v>
      </c>
      <c r="C2095" s="1">
        <f t="shared" si="781"/>
        <v>5804</v>
      </c>
      <c r="D2095" s="7">
        <f>RANK(N2095,(N2095:P2095,Q2095:AE2095))</f>
        <v>2</v>
      </c>
      <c r="E2095" s="7">
        <f>RANK(O2095,(N2095:P2095,Q2095:AE2095))</f>
        <v>1</v>
      </c>
      <c r="F2095" s="7">
        <f>IF(P2095&gt;0,RANK(P2095,(N2095:P2095,Q2095:AE2095)),0)</f>
        <v>0</v>
      </c>
      <c r="G2095" s="1">
        <f t="shared" si="782"/>
        <v>1212</v>
      </c>
      <c r="H2095" s="2">
        <f t="shared" si="780"/>
        <v>0.20882150241212957</v>
      </c>
      <c r="I2095" s="2"/>
      <c r="J2095" s="2">
        <f t="shared" si="783"/>
        <v>0.38387319090282562</v>
      </c>
      <c r="K2095" s="2">
        <f t="shared" si="784"/>
        <v>0.59269469331495517</v>
      </c>
      <c r="L2095" s="2">
        <f t="shared" si="785"/>
        <v>0</v>
      </c>
      <c r="M2095" s="2">
        <f t="shared" si="786"/>
        <v>2.3432115782219154E-2</v>
      </c>
      <c r="N2095" s="1">
        <v>2228</v>
      </c>
      <c r="O2095" s="1">
        <v>3440</v>
      </c>
      <c r="Q2095" s="1">
        <v>21</v>
      </c>
      <c r="R2095" s="1">
        <v>115</v>
      </c>
      <c r="AA2095" s="1">
        <v>0</v>
      </c>
      <c r="AG2095" s="7">
        <f>IF(Q2095&gt;0,RANK(Q2095,(N2095:P2095,Q2095:AE2095)),0)</f>
        <v>4</v>
      </c>
      <c r="AH2095" s="7">
        <f>IF(R2095&gt;0,RANK(R2095,(N2095:P2095,Q2095:AE2095)),0)</f>
        <v>3</v>
      </c>
      <c r="AI2095" s="7">
        <f>IF(T2095&gt;0,RANK(T2095,(N2095:P2095,Q2095:AE2095)),0)</f>
        <v>0</v>
      </c>
      <c r="AJ2095" s="7">
        <f>IF(S2095&gt;0,RANK(S2095,(N2095:P2095,Q2095:AE2095)),0)</f>
        <v>0</v>
      </c>
      <c r="AK2095" s="2">
        <f t="shared" si="787"/>
        <v>3.6181943487250171E-3</v>
      </c>
      <c r="AL2095" s="2">
        <f t="shared" si="788"/>
        <v>1.9813921433494142E-2</v>
      </c>
      <c r="AM2095" s="2">
        <f t="shared" si="789"/>
        <v>0</v>
      </c>
      <c r="AN2095" s="2">
        <f t="shared" si="790"/>
        <v>0</v>
      </c>
      <c r="AP2095" t="s">
        <v>1613</v>
      </c>
      <c r="AQ2095" t="s">
        <v>1200</v>
      </c>
      <c r="AR2095">
        <v>2</v>
      </c>
      <c r="AT2095" s="104">
        <v>48</v>
      </c>
      <c r="AU2095" s="102">
        <v>407</v>
      </c>
      <c r="AV2095" s="108">
        <f t="shared" si="791"/>
        <v>48407</v>
      </c>
      <c r="AX2095" s="7" t="s">
        <v>538</v>
      </c>
    </row>
    <row r="2096" spans="1:50" hidden="1" outlineLevel="1">
      <c r="A2096" t="s">
        <v>1284</v>
      </c>
      <c r="B2096" t="s">
        <v>1200</v>
      </c>
      <c r="C2096" s="1">
        <f t="shared" si="781"/>
        <v>13602</v>
      </c>
      <c r="D2096" s="7">
        <f>RANK(N2096,(N2096:P2096,Q2096:AE2096))</f>
        <v>2</v>
      </c>
      <c r="E2096" s="7">
        <f>RANK(O2096,(N2096:P2096,Q2096:AE2096))</f>
        <v>1</v>
      </c>
      <c r="F2096" s="7">
        <f>IF(P2096&gt;0,RANK(P2096,(N2096:P2096,Q2096:AE2096)),0)</f>
        <v>0</v>
      </c>
      <c r="G2096" s="1">
        <f t="shared" si="782"/>
        <v>924</v>
      </c>
      <c r="H2096" s="2">
        <f t="shared" si="780"/>
        <v>6.7931186590207318E-2</v>
      </c>
      <c r="I2096" s="2"/>
      <c r="J2096" s="2">
        <f t="shared" si="783"/>
        <v>0.45574180267607706</v>
      </c>
      <c r="K2096" s="2">
        <f t="shared" si="784"/>
        <v>0.52367298926628436</v>
      </c>
      <c r="L2096" s="2">
        <f t="shared" si="785"/>
        <v>0</v>
      </c>
      <c r="M2096" s="2">
        <f t="shared" si="786"/>
        <v>2.0585208057638527E-2</v>
      </c>
      <c r="N2096" s="1">
        <v>6199</v>
      </c>
      <c r="O2096" s="1">
        <v>7123</v>
      </c>
      <c r="Q2096" s="1">
        <v>48</v>
      </c>
      <c r="R2096" s="1">
        <v>190</v>
      </c>
      <c r="AA2096" s="1">
        <v>42</v>
      </c>
      <c r="AG2096" s="7">
        <f>IF(Q2096&gt;0,RANK(Q2096,(N2096:P2096,Q2096:AE2096)),0)</f>
        <v>4</v>
      </c>
      <c r="AH2096" s="7">
        <f>IF(R2096&gt;0,RANK(R2096,(N2096:P2096,Q2096:AE2096)),0)</f>
        <v>3</v>
      </c>
      <c r="AI2096" s="7">
        <f>IF(T2096&gt;0,RANK(T2096,(N2096:P2096,Q2096:AE2096)),0)</f>
        <v>0</v>
      </c>
      <c r="AJ2096" s="7">
        <f>IF(S2096&gt;0,RANK(S2096,(N2096:P2096,Q2096:AE2096)),0)</f>
        <v>0</v>
      </c>
      <c r="AK2096" s="2">
        <f t="shared" si="787"/>
        <v>3.5288928098808998E-3</v>
      </c>
      <c r="AL2096" s="2">
        <f t="shared" si="788"/>
        <v>1.3968534039111895E-2</v>
      </c>
      <c r="AM2096" s="2">
        <f t="shared" si="789"/>
        <v>0</v>
      </c>
      <c r="AN2096" s="2">
        <f t="shared" si="790"/>
        <v>0</v>
      </c>
      <c r="AP2096" t="s">
        <v>1284</v>
      </c>
      <c r="AQ2096" t="s">
        <v>1200</v>
      </c>
      <c r="AR2096">
        <v>15</v>
      </c>
      <c r="AT2096" s="104">
        <v>48</v>
      </c>
      <c r="AU2096" s="102">
        <v>409</v>
      </c>
      <c r="AV2096" s="108">
        <f t="shared" si="791"/>
        <v>48409</v>
      </c>
      <c r="AX2096" s="7" t="s">
        <v>538</v>
      </c>
    </row>
    <row r="2097" spans="1:50" hidden="1" outlineLevel="1">
      <c r="A2097" t="s">
        <v>1699</v>
      </c>
      <c r="B2097" t="s">
        <v>1200</v>
      </c>
      <c r="C2097" s="1">
        <f t="shared" si="781"/>
        <v>1793</v>
      </c>
      <c r="D2097" s="7">
        <f>RANK(N2097,(N2097:P2097,Q2097:AE2097))</f>
        <v>2</v>
      </c>
      <c r="E2097" s="7">
        <f>RANK(O2097,(N2097:P2097,Q2097:AE2097))</f>
        <v>1</v>
      </c>
      <c r="F2097" s="7">
        <f>IF(P2097&gt;0,RANK(P2097,(N2097:P2097,Q2097:AE2097)),0)</f>
        <v>0</v>
      </c>
      <c r="G2097" s="1">
        <f t="shared" si="782"/>
        <v>800</v>
      </c>
      <c r="H2097" s="2">
        <f t="shared" si="780"/>
        <v>0.44617958728388174</v>
      </c>
      <c r="I2097" s="2"/>
      <c r="J2097" s="2">
        <f t="shared" si="783"/>
        <v>0.26938092582264361</v>
      </c>
      <c r="K2097" s="2">
        <f t="shared" si="784"/>
        <v>0.71556051310652535</v>
      </c>
      <c r="L2097" s="2">
        <f t="shared" si="785"/>
        <v>0</v>
      </c>
      <c r="M2097" s="2">
        <f t="shared" si="786"/>
        <v>1.5058561070831034E-2</v>
      </c>
      <c r="N2097" s="1">
        <v>483</v>
      </c>
      <c r="O2097" s="1">
        <v>1283</v>
      </c>
      <c r="Q2097" s="1">
        <v>2</v>
      </c>
      <c r="R2097" s="1">
        <v>25</v>
      </c>
      <c r="AA2097" s="1">
        <v>0</v>
      </c>
      <c r="AG2097" s="7">
        <f>IF(Q2097&gt;0,RANK(Q2097,(N2097:P2097,Q2097:AE2097)),0)</f>
        <v>4</v>
      </c>
      <c r="AH2097" s="7">
        <f>IF(R2097&gt;0,RANK(R2097,(N2097:P2097,Q2097:AE2097)),0)</f>
        <v>3</v>
      </c>
      <c r="AI2097" s="7">
        <f>IF(T2097&gt;0,RANK(T2097,(N2097:P2097,Q2097:AE2097)),0)</f>
        <v>0</v>
      </c>
      <c r="AJ2097" s="7">
        <f>IF(S2097&gt;0,RANK(S2097,(N2097:P2097,Q2097:AE2097)),0)</f>
        <v>0</v>
      </c>
      <c r="AK2097" s="2">
        <f t="shared" si="787"/>
        <v>1.1154489682097045E-3</v>
      </c>
      <c r="AL2097" s="2">
        <f t="shared" si="788"/>
        <v>1.3943112102621304E-2</v>
      </c>
      <c r="AM2097" s="2">
        <f t="shared" si="789"/>
        <v>0</v>
      </c>
      <c r="AN2097" s="2">
        <f t="shared" si="790"/>
        <v>0</v>
      </c>
      <c r="AP2097" t="s">
        <v>1699</v>
      </c>
      <c r="AQ2097" t="s">
        <v>1200</v>
      </c>
      <c r="AR2097">
        <v>11</v>
      </c>
      <c r="AT2097" s="104">
        <v>48</v>
      </c>
      <c r="AU2097" s="102">
        <v>411</v>
      </c>
      <c r="AV2097" s="108">
        <f t="shared" si="791"/>
        <v>48411</v>
      </c>
      <c r="AX2097" s="7" t="s">
        <v>538</v>
      </c>
    </row>
    <row r="2098" spans="1:50" hidden="1" outlineLevel="1">
      <c r="A2098" t="s">
        <v>1274</v>
      </c>
      <c r="B2098" t="s">
        <v>1200</v>
      </c>
      <c r="C2098" s="1">
        <f t="shared" si="781"/>
        <v>819</v>
      </c>
      <c r="D2098" s="7">
        <f>RANK(N2098,(N2098:P2098,Q2098:AE2098))</f>
        <v>2</v>
      </c>
      <c r="E2098" s="7">
        <f>RANK(O2098,(N2098:P2098,Q2098:AE2098))</f>
        <v>1</v>
      </c>
      <c r="F2098" s="7">
        <f>IF(P2098&gt;0,RANK(P2098,(N2098:P2098,Q2098:AE2098)),0)</f>
        <v>0</v>
      </c>
      <c r="G2098" s="1">
        <f t="shared" si="782"/>
        <v>310</v>
      </c>
      <c r="H2098" s="2">
        <f t="shared" si="780"/>
        <v>0.3785103785103785</v>
      </c>
      <c r="I2098" s="2"/>
      <c r="J2098" s="2">
        <f t="shared" si="783"/>
        <v>0.30036630036630035</v>
      </c>
      <c r="K2098" s="2">
        <f t="shared" si="784"/>
        <v>0.67887667887667891</v>
      </c>
      <c r="L2098" s="2">
        <f t="shared" si="785"/>
        <v>0</v>
      </c>
      <c r="M2098" s="2">
        <f t="shared" si="786"/>
        <v>2.0757020757020683E-2</v>
      </c>
      <c r="N2098" s="1">
        <v>246</v>
      </c>
      <c r="O2098" s="1">
        <v>556</v>
      </c>
      <c r="Q2098" s="1">
        <v>2</v>
      </c>
      <c r="R2098" s="1">
        <v>15</v>
      </c>
      <c r="AA2098" s="1">
        <v>0</v>
      </c>
      <c r="AG2098" s="7">
        <f>IF(Q2098&gt;0,RANK(Q2098,(N2098:P2098,Q2098:AE2098)),0)</f>
        <v>4</v>
      </c>
      <c r="AH2098" s="7">
        <f>IF(R2098&gt;0,RANK(R2098,(N2098:P2098,Q2098:AE2098)),0)</f>
        <v>3</v>
      </c>
      <c r="AI2098" s="7">
        <f>IF(T2098&gt;0,RANK(T2098,(N2098:P2098,Q2098:AE2098)),0)</f>
        <v>0</v>
      </c>
      <c r="AJ2098" s="7">
        <f>IF(S2098&gt;0,RANK(S2098,(N2098:P2098,Q2098:AE2098)),0)</f>
        <v>0</v>
      </c>
      <c r="AK2098" s="2">
        <f t="shared" si="787"/>
        <v>2.442002442002442E-3</v>
      </c>
      <c r="AL2098" s="2">
        <f t="shared" si="788"/>
        <v>1.8315018315018316E-2</v>
      </c>
      <c r="AM2098" s="2">
        <f t="shared" si="789"/>
        <v>0</v>
      </c>
      <c r="AN2098" s="2">
        <f t="shared" si="790"/>
        <v>0</v>
      </c>
      <c r="AP2098" t="s">
        <v>1274</v>
      </c>
      <c r="AQ2098" t="s">
        <v>1200</v>
      </c>
      <c r="AR2098">
        <v>21</v>
      </c>
      <c r="AT2098" s="104">
        <v>48</v>
      </c>
      <c r="AU2098" s="102">
        <v>413</v>
      </c>
      <c r="AV2098" s="108">
        <f t="shared" si="791"/>
        <v>48413</v>
      </c>
      <c r="AX2098" s="7" t="s">
        <v>538</v>
      </c>
    </row>
    <row r="2099" spans="1:50" hidden="1" outlineLevel="1">
      <c r="A2099" t="s">
        <v>1210</v>
      </c>
      <c r="B2099" t="s">
        <v>1200</v>
      </c>
      <c r="C2099" s="1">
        <f t="shared" si="781"/>
        <v>3725</v>
      </c>
      <c r="D2099" s="7">
        <f>RANK(N2099,(N2099:P2099,Q2099:AE2099))</f>
        <v>2</v>
      </c>
      <c r="E2099" s="7">
        <f>RANK(O2099,(N2099:P2099,Q2099:AE2099))</f>
        <v>1</v>
      </c>
      <c r="F2099" s="7">
        <f>IF(P2099&gt;0,RANK(P2099,(N2099:P2099,Q2099:AE2099)),0)</f>
        <v>0</v>
      </c>
      <c r="G2099" s="1">
        <f t="shared" si="782"/>
        <v>1809</v>
      </c>
      <c r="H2099" s="2">
        <f t="shared" si="780"/>
        <v>0.48563758389261746</v>
      </c>
      <c r="I2099" s="2"/>
      <c r="J2099" s="2">
        <f t="shared" si="783"/>
        <v>0.24644295302013422</v>
      </c>
      <c r="K2099" s="2">
        <f t="shared" si="784"/>
        <v>0.73208053691275166</v>
      </c>
      <c r="L2099" s="2">
        <f t="shared" si="785"/>
        <v>0</v>
      </c>
      <c r="M2099" s="2">
        <f t="shared" si="786"/>
        <v>2.1476510067114152E-2</v>
      </c>
      <c r="N2099" s="1">
        <v>918</v>
      </c>
      <c r="O2099" s="1">
        <v>2727</v>
      </c>
      <c r="Q2099" s="1">
        <v>11</v>
      </c>
      <c r="R2099" s="1">
        <v>69</v>
      </c>
      <c r="AA2099" s="1">
        <v>0</v>
      </c>
      <c r="AG2099" s="7">
        <f>IF(Q2099&gt;0,RANK(Q2099,(N2099:P2099,Q2099:AE2099)),0)</f>
        <v>4</v>
      </c>
      <c r="AH2099" s="7">
        <f>IF(R2099&gt;0,RANK(R2099,(N2099:P2099,Q2099:AE2099)),0)</f>
        <v>3</v>
      </c>
      <c r="AI2099" s="7">
        <f>IF(T2099&gt;0,RANK(T2099,(N2099:P2099,Q2099:AE2099)),0)</f>
        <v>0</v>
      </c>
      <c r="AJ2099" s="7">
        <f>IF(S2099&gt;0,RANK(S2099,(N2099:P2099,Q2099:AE2099)),0)</f>
        <v>0</v>
      </c>
      <c r="AK2099" s="2">
        <f t="shared" si="787"/>
        <v>2.9530201342281878E-3</v>
      </c>
      <c r="AL2099" s="2">
        <f t="shared" si="788"/>
        <v>1.8523489932885905E-2</v>
      </c>
      <c r="AM2099" s="2">
        <f t="shared" si="789"/>
        <v>0</v>
      </c>
      <c r="AN2099" s="2">
        <f t="shared" si="790"/>
        <v>0</v>
      </c>
      <c r="AP2099" t="s">
        <v>1210</v>
      </c>
      <c r="AQ2099" t="s">
        <v>1200</v>
      </c>
      <c r="AR2099">
        <v>17</v>
      </c>
      <c r="AT2099" s="104">
        <v>48</v>
      </c>
      <c r="AU2099" s="102">
        <v>415</v>
      </c>
      <c r="AV2099" s="108">
        <f t="shared" si="791"/>
        <v>48415</v>
      </c>
      <c r="AX2099" s="7" t="s">
        <v>538</v>
      </c>
    </row>
    <row r="2100" spans="1:50" hidden="1" outlineLevel="1">
      <c r="A2100" t="s">
        <v>194</v>
      </c>
      <c r="B2100" t="s">
        <v>1200</v>
      </c>
      <c r="C2100" s="1">
        <f t="shared" si="781"/>
        <v>940</v>
      </c>
      <c r="D2100" s="7">
        <f>RANK(N2100,(N2100:P2100,Q2100:AE2100))</f>
        <v>2</v>
      </c>
      <c r="E2100" s="7">
        <f>RANK(O2100,(N2100:P2100,Q2100:AE2100))</f>
        <v>1</v>
      </c>
      <c r="F2100" s="7">
        <f>IF(P2100&gt;0,RANK(P2100,(N2100:P2100,Q2100:AE2100)),0)</f>
        <v>0</v>
      </c>
      <c r="G2100" s="1">
        <f t="shared" si="782"/>
        <v>615</v>
      </c>
      <c r="H2100" s="2">
        <f t="shared" si="780"/>
        <v>0.6542553191489362</v>
      </c>
      <c r="I2100" s="2"/>
      <c r="J2100" s="2">
        <f t="shared" si="783"/>
        <v>0.15638297872340426</v>
      </c>
      <c r="K2100" s="2">
        <f t="shared" si="784"/>
        <v>0.81063829787234043</v>
      </c>
      <c r="L2100" s="2">
        <f t="shared" si="785"/>
        <v>0</v>
      </c>
      <c r="M2100" s="2">
        <f t="shared" si="786"/>
        <v>3.2978723404255339E-2</v>
      </c>
      <c r="N2100" s="1">
        <v>147</v>
      </c>
      <c r="O2100" s="1">
        <v>762</v>
      </c>
      <c r="Q2100" s="1">
        <v>0</v>
      </c>
      <c r="R2100" s="1">
        <v>20</v>
      </c>
      <c r="AA2100" s="1">
        <v>11</v>
      </c>
      <c r="AG2100" s="7">
        <f>IF(Q2100&gt;0,RANK(Q2100,(N2100:P2100,Q2100:AE2100)),0)</f>
        <v>0</v>
      </c>
      <c r="AH2100" s="7">
        <f>IF(R2100&gt;0,RANK(R2100,(N2100:P2100,Q2100:AE2100)),0)</f>
        <v>3</v>
      </c>
      <c r="AI2100" s="7">
        <f>IF(T2100&gt;0,RANK(T2100,(N2100:P2100,Q2100:AE2100)),0)</f>
        <v>0</v>
      </c>
      <c r="AJ2100" s="7">
        <f>IF(S2100&gt;0,RANK(S2100,(N2100:P2100,Q2100:AE2100)),0)</f>
        <v>0</v>
      </c>
      <c r="AK2100" s="2">
        <f t="shared" si="787"/>
        <v>0</v>
      </c>
      <c r="AL2100" s="2">
        <f t="shared" si="788"/>
        <v>2.1276595744680851E-2</v>
      </c>
      <c r="AM2100" s="2">
        <f t="shared" si="789"/>
        <v>0</v>
      </c>
      <c r="AN2100" s="2">
        <f t="shared" si="790"/>
        <v>0</v>
      </c>
      <c r="AP2100" t="s">
        <v>194</v>
      </c>
      <c r="AQ2100" t="s">
        <v>1200</v>
      </c>
      <c r="AR2100">
        <v>17</v>
      </c>
      <c r="AT2100" s="104">
        <v>48</v>
      </c>
      <c r="AU2100" s="102">
        <v>417</v>
      </c>
      <c r="AV2100" s="108">
        <f t="shared" si="791"/>
        <v>48417</v>
      </c>
      <c r="AX2100" s="7" t="s">
        <v>538</v>
      </c>
    </row>
    <row r="2101" spans="1:50" hidden="1" outlineLevel="1">
      <c r="A2101" t="s">
        <v>1924</v>
      </c>
      <c r="B2101" t="s">
        <v>1200</v>
      </c>
      <c r="C2101" s="1">
        <f t="shared" si="781"/>
        <v>6524</v>
      </c>
      <c r="D2101" s="7">
        <f>RANK(N2101,(N2101:P2101,Q2101:AE2101))</f>
        <v>2</v>
      </c>
      <c r="E2101" s="7">
        <f>RANK(O2101,(N2101:P2101,Q2101:AE2101))</f>
        <v>1</v>
      </c>
      <c r="F2101" s="7">
        <f>IF(P2101&gt;0,RANK(P2101,(N2101:P2101,Q2101:AE2101)),0)</f>
        <v>0</v>
      </c>
      <c r="G2101" s="1">
        <f t="shared" si="782"/>
        <v>1308</v>
      </c>
      <c r="H2101" s="2">
        <f t="shared" si="780"/>
        <v>0.20049049662783569</v>
      </c>
      <c r="I2101" s="2"/>
      <c r="J2101" s="2">
        <f t="shared" si="783"/>
        <v>0.39454322501532801</v>
      </c>
      <c r="K2101" s="2">
        <f t="shared" si="784"/>
        <v>0.5950337216431637</v>
      </c>
      <c r="L2101" s="2">
        <f t="shared" si="785"/>
        <v>0</v>
      </c>
      <c r="M2101" s="2">
        <f t="shared" si="786"/>
        <v>1.0423053341508282E-2</v>
      </c>
      <c r="N2101" s="1">
        <v>2574</v>
      </c>
      <c r="O2101" s="1">
        <v>3882</v>
      </c>
      <c r="Q2101" s="1">
        <v>15</v>
      </c>
      <c r="R2101" s="1">
        <v>48</v>
      </c>
      <c r="AA2101" s="1">
        <v>5</v>
      </c>
      <c r="AG2101" s="7">
        <f>IF(Q2101&gt;0,RANK(Q2101,(N2101:P2101,Q2101:AE2101)),0)</f>
        <v>4</v>
      </c>
      <c r="AH2101" s="7">
        <f>IF(R2101&gt;0,RANK(R2101,(N2101:P2101,Q2101:AE2101)),0)</f>
        <v>3</v>
      </c>
      <c r="AI2101" s="7">
        <f>IF(T2101&gt;0,RANK(T2101,(N2101:P2101,Q2101:AE2101)),0)</f>
        <v>0</v>
      </c>
      <c r="AJ2101" s="7">
        <f>IF(S2101&gt;0,RANK(S2101,(N2101:P2101,Q2101:AE2101)),0)</f>
        <v>0</v>
      </c>
      <c r="AK2101" s="2">
        <f t="shared" si="787"/>
        <v>2.2992029429797669E-3</v>
      </c>
      <c r="AL2101" s="2">
        <f t="shared" si="788"/>
        <v>7.357449417535254E-3</v>
      </c>
      <c r="AM2101" s="2">
        <f t="shared" si="789"/>
        <v>0</v>
      </c>
      <c r="AN2101" s="2">
        <f t="shared" si="790"/>
        <v>0</v>
      </c>
      <c r="AP2101" t="s">
        <v>1924</v>
      </c>
      <c r="AQ2101" t="s">
        <v>1200</v>
      </c>
      <c r="AR2101">
        <v>2</v>
      </c>
      <c r="AT2101" s="104">
        <v>48</v>
      </c>
      <c r="AU2101" s="102">
        <v>419</v>
      </c>
      <c r="AV2101" s="108">
        <f t="shared" si="791"/>
        <v>48419</v>
      </c>
      <c r="AX2101" s="7" t="s">
        <v>538</v>
      </c>
    </row>
    <row r="2102" spans="1:50" hidden="1" outlineLevel="1">
      <c r="A2102" t="s">
        <v>715</v>
      </c>
      <c r="B2102" t="s">
        <v>1200</v>
      </c>
      <c r="C2102" s="1">
        <f t="shared" si="781"/>
        <v>833</v>
      </c>
      <c r="D2102" s="7">
        <f>RANK(N2102,(N2102:P2102,Q2102:AE2102))</f>
        <v>2</v>
      </c>
      <c r="E2102" s="7">
        <f>RANK(O2102,(N2102:P2102,Q2102:AE2102))</f>
        <v>1</v>
      </c>
      <c r="F2102" s="7">
        <f>IF(P2102&gt;0,RANK(P2102,(N2102:P2102,Q2102:AE2102)),0)</f>
        <v>0</v>
      </c>
      <c r="G2102" s="1">
        <f t="shared" si="782"/>
        <v>494</v>
      </c>
      <c r="H2102" s="2">
        <f t="shared" si="780"/>
        <v>0.5930372148859544</v>
      </c>
      <c r="I2102" s="2"/>
      <c r="J2102" s="2">
        <f t="shared" si="783"/>
        <v>0.18847539015606243</v>
      </c>
      <c r="K2102" s="2">
        <f t="shared" si="784"/>
        <v>0.78151260504201681</v>
      </c>
      <c r="L2102" s="2">
        <f t="shared" si="785"/>
        <v>0</v>
      </c>
      <c r="M2102" s="2">
        <f t="shared" si="786"/>
        <v>3.0012004801920789E-2</v>
      </c>
      <c r="N2102" s="1">
        <v>157</v>
      </c>
      <c r="O2102" s="1">
        <v>651</v>
      </c>
      <c r="Q2102" s="1">
        <v>1</v>
      </c>
      <c r="R2102" s="1">
        <v>15</v>
      </c>
      <c r="AA2102" s="1">
        <v>9</v>
      </c>
      <c r="AG2102" s="7">
        <f>IF(Q2102&gt;0,RANK(Q2102,(N2102:P2102,Q2102:AE2102)),0)</f>
        <v>5</v>
      </c>
      <c r="AH2102" s="7">
        <f>IF(R2102&gt;0,RANK(R2102,(N2102:P2102,Q2102:AE2102)),0)</f>
        <v>3</v>
      </c>
      <c r="AI2102" s="7">
        <f>IF(T2102&gt;0,RANK(T2102,(N2102:P2102,Q2102:AE2102)),0)</f>
        <v>0</v>
      </c>
      <c r="AJ2102" s="7">
        <f>IF(S2102&gt;0,RANK(S2102,(N2102:P2102,Q2102:AE2102)),0)</f>
        <v>0</v>
      </c>
      <c r="AK2102" s="2">
        <f t="shared" si="787"/>
        <v>1.2004801920768306E-3</v>
      </c>
      <c r="AL2102" s="2">
        <f t="shared" si="788"/>
        <v>1.800720288115246E-2</v>
      </c>
      <c r="AM2102" s="2">
        <f t="shared" si="789"/>
        <v>0</v>
      </c>
      <c r="AN2102" s="2">
        <f t="shared" si="790"/>
        <v>0</v>
      </c>
      <c r="AP2102" t="s">
        <v>715</v>
      </c>
      <c r="AQ2102" t="s">
        <v>1200</v>
      </c>
      <c r="AR2102">
        <v>19</v>
      </c>
      <c r="AT2102" s="104">
        <v>48</v>
      </c>
      <c r="AU2102" s="102">
        <v>421</v>
      </c>
      <c r="AV2102" s="108">
        <f t="shared" si="791"/>
        <v>48421</v>
      </c>
      <c r="AX2102" s="7" t="s">
        <v>538</v>
      </c>
    </row>
    <row r="2103" spans="1:50" hidden="1" outlineLevel="1">
      <c r="A2103" t="s">
        <v>716</v>
      </c>
      <c r="B2103" t="s">
        <v>1200</v>
      </c>
      <c r="C2103" s="1">
        <f t="shared" si="781"/>
        <v>46969</v>
      </c>
      <c r="D2103" s="7">
        <f>RANK(N2103,(N2103:P2103,Q2103:AE2103))</f>
        <v>2</v>
      </c>
      <c r="E2103" s="7">
        <f>RANK(O2103,(N2103:P2103,Q2103:AE2103))</f>
        <v>1</v>
      </c>
      <c r="F2103" s="7">
        <f>IF(P2103&gt;0,RANK(P2103,(N2103:P2103,Q2103:AE2103)),0)</f>
        <v>0</v>
      </c>
      <c r="G2103" s="1">
        <f t="shared" si="782"/>
        <v>19154</v>
      </c>
      <c r="H2103" s="2">
        <f t="shared" si="780"/>
        <v>0.40780088994868957</v>
      </c>
      <c r="I2103" s="2"/>
      <c r="J2103" s="2">
        <f t="shared" si="783"/>
        <v>0.28974429943153995</v>
      </c>
      <c r="K2103" s="2">
        <f t="shared" si="784"/>
        <v>0.69754518938022947</v>
      </c>
      <c r="L2103" s="2">
        <f t="shared" si="785"/>
        <v>0</v>
      </c>
      <c r="M2103" s="2">
        <f t="shared" si="786"/>
        <v>1.2710511188230522E-2</v>
      </c>
      <c r="N2103" s="1">
        <v>13609</v>
      </c>
      <c r="O2103" s="1">
        <v>32763</v>
      </c>
      <c r="Q2103" s="1">
        <v>145</v>
      </c>
      <c r="R2103" s="1">
        <v>450</v>
      </c>
      <c r="AA2103" s="1">
        <v>2</v>
      </c>
      <c r="AG2103" s="7">
        <f>IF(Q2103&gt;0,RANK(Q2103,(N2103:P2103,Q2103:AE2103)),0)</f>
        <v>4</v>
      </c>
      <c r="AH2103" s="7">
        <f>IF(R2103&gt;0,RANK(R2103,(N2103:P2103,Q2103:AE2103)),0)</f>
        <v>3</v>
      </c>
      <c r="AI2103" s="7">
        <f>IF(T2103&gt;0,RANK(T2103,(N2103:P2103,Q2103:AE2103)),0)</f>
        <v>0</v>
      </c>
      <c r="AJ2103" s="7">
        <f>IF(S2103&gt;0,RANK(S2103,(N2103:P2103,Q2103:AE2103)),0)</f>
        <v>0</v>
      </c>
      <c r="AK2103" s="2">
        <f t="shared" si="787"/>
        <v>3.0871425834060762E-3</v>
      </c>
      <c r="AL2103" s="2">
        <f t="shared" si="788"/>
        <v>9.5807873278119619E-3</v>
      </c>
      <c r="AM2103" s="2">
        <f t="shared" si="789"/>
        <v>0</v>
      </c>
      <c r="AN2103" s="2">
        <f t="shared" si="790"/>
        <v>0</v>
      </c>
      <c r="AP2103" t="s">
        <v>716</v>
      </c>
      <c r="AQ2103" t="s">
        <v>1200</v>
      </c>
      <c r="AT2103" s="104">
        <v>48</v>
      </c>
      <c r="AU2103" s="102">
        <v>423</v>
      </c>
      <c r="AV2103" s="108">
        <f t="shared" si="791"/>
        <v>48423</v>
      </c>
      <c r="AX2103" s="7" t="s">
        <v>538</v>
      </c>
    </row>
    <row r="2104" spans="1:50" hidden="1" outlineLevel="1">
      <c r="A2104" t="s">
        <v>20</v>
      </c>
      <c r="B2104" t="s">
        <v>1200</v>
      </c>
      <c r="C2104" s="1">
        <f t="shared" si="781"/>
        <v>2492</v>
      </c>
      <c r="D2104" s="7">
        <f>RANK(N2104,(N2104:P2104,Q2104:AE2104))</f>
        <v>2</v>
      </c>
      <c r="E2104" s="7">
        <f>RANK(O2104,(N2104:P2104,Q2104:AE2104))</f>
        <v>1</v>
      </c>
      <c r="F2104" s="7">
        <f>IF(P2104&gt;0,RANK(P2104,(N2104:P2104,Q2104:AE2104)),0)</f>
        <v>0</v>
      </c>
      <c r="G2104" s="1">
        <f t="shared" si="782"/>
        <v>917</v>
      </c>
      <c r="H2104" s="2">
        <f t="shared" si="780"/>
        <v>0.36797752808988765</v>
      </c>
      <c r="I2104" s="2"/>
      <c r="J2104" s="2">
        <f t="shared" si="783"/>
        <v>0.3037720706260032</v>
      </c>
      <c r="K2104" s="2">
        <f t="shared" si="784"/>
        <v>0.67174959871589091</v>
      </c>
      <c r="L2104" s="2">
        <f t="shared" si="785"/>
        <v>0</v>
      </c>
      <c r="M2104" s="2">
        <f t="shared" si="786"/>
        <v>2.4478330658105896E-2</v>
      </c>
      <c r="N2104" s="1">
        <v>757</v>
      </c>
      <c r="O2104" s="1">
        <v>1674</v>
      </c>
      <c r="Q2104" s="1">
        <v>8</v>
      </c>
      <c r="R2104" s="1">
        <v>47</v>
      </c>
      <c r="AA2104" s="1">
        <v>6</v>
      </c>
      <c r="AG2104" s="7">
        <f>IF(Q2104&gt;0,RANK(Q2104,(N2104:P2104,Q2104:AE2104)),0)</f>
        <v>4</v>
      </c>
      <c r="AH2104" s="7">
        <f>IF(R2104&gt;0,RANK(R2104,(N2104:P2104,Q2104:AE2104)),0)</f>
        <v>3</v>
      </c>
      <c r="AI2104" s="7">
        <f>IF(T2104&gt;0,RANK(T2104,(N2104:P2104,Q2104:AE2104)),0)</f>
        <v>0</v>
      </c>
      <c r="AJ2104" s="7">
        <f>IF(S2104&gt;0,RANK(S2104,(N2104:P2104,Q2104:AE2104)),0)</f>
        <v>0</v>
      </c>
      <c r="AK2104" s="2">
        <f t="shared" si="787"/>
        <v>3.2102728731942215E-3</v>
      </c>
      <c r="AL2104" s="2">
        <f t="shared" si="788"/>
        <v>1.886035313001605E-2</v>
      </c>
      <c r="AM2104" s="2">
        <f t="shared" si="789"/>
        <v>0</v>
      </c>
      <c r="AN2104" s="2">
        <f t="shared" si="790"/>
        <v>0</v>
      </c>
      <c r="AP2104" t="s">
        <v>20</v>
      </c>
      <c r="AQ2104" t="s">
        <v>1200</v>
      </c>
      <c r="AR2104">
        <v>17</v>
      </c>
      <c r="AT2104" s="104">
        <v>48</v>
      </c>
      <c r="AU2104" s="102">
        <v>425</v>
      </c>
      <c r="AV2104" s="108">
        <f t="shared" si="791"/>
        <v>48425</v>
      </c>
      <c r="AX2104" s="7" t="s">
        <v>538</v>
      </c>
    </row>
    <row r="2105" spans="1:50" hidden="1" outlineLevel="1">
      <c r="A2105" t="s">
        <v>1206</v>
      </c>
      <c r="B2105" t="s">
        <v>1200</v>
      </c>
      <c r="C2105" s="1">
        <f t="shared" si="781"/>
        <v>6240</v>
      </c>
      <c r="D2105" s="7">
        <f>RANK(N2105,(N2105:P2105,Q2105:AE2105))</f>
        <v>1</v>
      </c>
      <c r="E2105" s="7">
        <f>RANK(O2105,(N2105:P2105,Q2105:AE2105))</f>
        <v>2</v>
      </c>
      <c r="F2105" s="7">
        <f>IF(P2105&gt;0,RANK(P2105,(N2105:P2105,Q2105:AE2105)),0)</f>
        <v>0</v>
      </c>
      <c r="G2105" s="1">
        <f t="shared" si="782"/>
        <v>4893</v>
      </c>
      <c r="H2105" s="2">
        <f t="shared" si="780"/>
        <v>0.78413461538461537</v>
      </c>
      <c r="I2105" s="2"/>
      <c r="J2105" s="2">
        <f t="shared" si="783"/>
        <v>0.89038461538461533</v>
      </c>
      <c r="K2105" s="2">
        <f t="shared" si="784"/>
        <v>0.10625</v>
      </c>
      <c r="L2105" s="2">
        <f t="shared" si="785"/>
        <v>0</v>
      </c>
      <c r="M2105" s="2">
        <f t="shared" si="786"/>
        <v>3.3653846153846728E-3</v>
      </c>
      <c r="N2105" s="1">
        <v>5556</v>
      </c>
      <c r="O2105" s="1">
        <v>663</v>
      </c>
      <c r="Q2105" s="1">
        <v>4</v>
      </c>
      <c r="R2105" s="1">
        <v>17</v>
      </c>
      <c r="AA2105" s="1">
        <v>0</v>
      </c>
      <c r="AG2105" s="7">
        <f>IF(Q2105&gt;0,RANK(Q2105,(N2105:P2105,Q2105:AE2105)),0)</f>
        <v>4</v>
      </c>
      <c r="AH2105" s="7">
        <f>IF(R2105&gt;0,RANK(R2105,(N2105:P2105,Q2105:AE2105)),0)</f>
        <v>3</v>
      </c>
      <c r="AI2105" s="7">
        <f>IF(T2105&gt;0,RANK(T2105,(N2105:P2105,Q2105:AE2105)),0)</f>
        <v>0</v>
      </c>
      <c r="AJ2105" s="7">
        <f>IF(S2105&gt;0,RANK(S2105,(N2105:P2105,Q2105:AE2105)),0)</f>
        <v>0</v>
      </c>
      <c r="AK2105" s="2">
        <f t="shared" si="787"/>
        <v>6.4102564102564103E-4</v>
      </c>
      <c r="AL2105" s="2">
        <f t="shared" si="788"/>
        <v>2.7243589743589742E-3</v>
      </c>
      <c r="AM2105" s="2">
        <f t="shared" si="789"/>
        <v>0</v>
      </c>
      <c r="AN2105" s="2">
        <f t="shared" si="790"/>
        <v>0</v>
      </c>
      <c r="AP2105" t="s">
        <v>1206</v>
      </c>
      <c r="AQ2105" t="s">
        <v>1200</v>
      </c>
      <c r="AR2105">
        <v>28</v>
      </c>
      <c r="AT2105" s="104">
        <v>48</v>
      </c>
      <c r="AU2105" s="102">
        <v>427</v>
      </c>
      <c r="AV2105" s="108">
        <f t="shared" si="791"/>
        <v>48427</v>
      </c>
      <c r="AX2105" s="7" t="s">
        <v>538</v>
      </c>
    </row>
    <row r="2106" spans="1:50" hidden="1" outlineLevel="1">
      <c r="A2106" t="s">
        <v>1462</v>
      </c>
      <c r="B2106" t="s">
        <v>1200</v>
      </c>
      <c r="C2106" s="1">
        <f t="shared" si="781"/>
        <v>2857</v>
      </c>
      <c r="D2106" s="7">
        <f>RANK(N2106,(N2106:P2106,Q2106:AE2106))</f>
        <v>2</v>
      </c>
      <c r="E2106" s="7">
        <f>RANK(O2106,(N2106:P2106,Q2106:AE2106))</f>
        <v>1</v>
      </c>
      <c r="F2106" s="7">
        <f>IF(P2106&gt;0,RANK(P2106,(N2106:P2106,Q2106:AE2106)),0)</f>
        <v>0</v>
      </c>
      <c r="G2106" s="1">
        <f t="shared" si="782"/>
        <v>1185</v>
      </c>
      <c r="H2106" s="2">
        <f t="shared" si="780"/>
        <v>0.41477073853692686</v>
      </c>
      <c r="I2106" s="2"/>
      <c r="J2106" s="2">
        <f t="shared" si="783"/>
        <v>0.27546377318865944</v>
      </c>
      <c r="K2106" s="2">
        <f t="shared" si="784"/>
        <v>0.69023451172558625</v>
      </c>
      <c r="L2106" s="2">
        <f t="shared" si="785"/>
        <v>0</v>
      </c>
      <c r="M2106" s="2">
        <f t="shared" si="786"/>
        <v>3.4301715085754303E-2</v>
      </c>
      <c r="N2106" s="1">
        <v>787</v>
      </c>
      <c r="O2106" s="1">
        <v>1972</v>
      </c>
      <c r="Q2106" s="1">
        <v>6</v>
      </c>
      <c r="R2106" s="1">
        <v>92</v>
      </c>
      <c r="AA2106" s="1">
        <v>0</v>
      </c>
      <c r="AG2106" s="7">
        <f>IF(Q2106&gt;0,RANK(Q2106,(N2106:P2106,Q2106:AE2106)),0)</f>
        <v>4</v>
      </c>
      <c r="AH2106" s="7">
        <f>IF(R2106&gt;0,RANK(R2106,(N2106:P2106,Q2106:AE2106)),0)</f>
        <v>3</v>
      </c>
      <c r="AI2106" s="7">
        <f>IF(T2106&gt;0,RANK(T2106,(N2106:P2106,Q2106:AE2106)),0)</f>
        <v>0</v>
      </c>
      <c r="AJ2106" s="7">
        <f>IF(S2106&gt;0,RANK(S2106,(N2106:P2106,Q2106:AE2106)),0)</f>
        <v>0</v>
      </c>
      <c r="AK2106" s="2">
        <f t="shared" si="787"/>
        <v>2.1001050052502626E-3</v>
      </c>
      <c r="AL2106" s="2">
        <f t="shared" si="788"/>
        <v>3.2201610080504026E-2</v>
      </c>
      <c r="AM2106" s="2">
        <f t="shared" si="789"/>
        <v>0</v>
      </c>
      <c r="AN2106" s="2">
        <f t="shared" si="790"/>
        <v>0</v>
      </c>
      <c r="AP2106" t="s">
        <v>1462</v>
      </c>
      <c r="AQ2106" t="s">
        <v>1200</v>
      </c>
      <c r="AR2106">
        <v>17</v>
      </c>
      <c r="AT2106" s="104">
        <v>48</v>
      </c>
      <c r="AU2106" s="102">
        <v>429</v>
      </c>
      <c r="AV2106" s="108">
        <f t="shared" si="791"/>
        <v>48429</v>
      </c>
      <c r="AX2106" s="7" t="s">
        <v>538</v>
      </c>
    </row>
    <row r="2107" spans="1:50" hidden="1" outlineLevel="1">
      <c r="A2107" t="s">
        <v>838</v>
      </c>
      <c r="B2107" t="s">
        <v>1200</v>
      </c>
      <c r="C2107" s="1">
        <f t="shared" si="781"/>
        <v>448</v>
      </c>
      <c r="D2107" s="7">
        <f>RANK(N2107,(N2107:P2107,Q2107:AE2107))</f>
        <v>2</v>
      </c>
      <c r="E2107" s="7">
        <f>RANK(O2107,(N2107:P2107,Q2107:AE2107))</f>
        <v>1</v>
      </c>
      <c r="F2107" s="7">
        <f>IF(P2107&gt;0,RANK(P2107,(N2107:P2107,Q2107:AE2107)),0)</f>
        <v>0</v>
      </c>
      <c r="G2107" s="1">
        <f t="shared" si="782"/>
        <v>267</v>
      </c>
      <c r="H2107" s="2">
        <f t="shared" si="780"/>
        <v>0.5959821428571429</v>
      </c>
      <c r="I2107" s="2"/>
      <c r="J2107" s="2">
        <f t="shared" si="783"/>
        <v>0.18973214285714285</v>
      </c>
      <c r="K2107" s="2">
        <f t="shared" si="784"/>
        <v>0.7857142857142857</v>
      </c>
      <c r="L2107" s="2">
        <f t="shared" si="785"/>
        <v>0</v>
      </c>
      <c r="M2107" s="2">
        <f t="shared" si="786"/>
        <v>2.4553571428571508E-2</v>
      </c>
      <c r="N2107" s="1">
        <v>85</v>
      </c>
      <c r="O2107" s="1">
        <v>352</v>
      </c>
      <c r="Q2107" s="1">
        <v>1</v>
      </c>
      <c r="R2107" s="1">
        <v>7</v>
      </c>
      <c r="AA2107" s="1">
        <v>3</v>
      </c>
      <c r="AG2107" s="7">
        <f>IF(Q2107&gt;0,RANK(Q2107,(N2107:P2107,Q2107:AE2107)),0)</f>
        <v>5</v>
      </c>
      <c r="AH2107" s="7">
        <f>IF(R2107&gt;0,RANK(R2107,(N2107:P2107,Q2107:AE2107)),0)</f>
        <v>3</v>
      </c>
      <c r="AI2107" s="7">
        <f>IF(T2107&gt;0,RANK(T2107,(N2107:P2107,Q2107:AE2107)),0)</f>
        <v>0</v>
      </c>
      <c r="AJ2107" s="7">
        <f>IF(S2107&gt;0,RANK(S2107,(N2107:P2107,Q2107:AE2107)),0)</f>
        <v>0</v>
      </c>
      <c r="AK2107" s="2">
        <f t="shared" si="787"/>
        <v>2.232142857142857E-3</v>
      </c>
      <c r="AL2107" s="2">
        <f t="shared" si="788"/>
        <v>1.5625E-2</v>
      </c>
      <c r="AM2107" s="2">
        <f t="shared" si="789"/>
        <v>0</v>
      </c>
      <c r="AN2107" s="2">
        <f t="shared" si="790"/>
        <v>0</v>
      </c>
      <c r="AP2107" t="s">
        <v>838</v>
      </c>
      <c r="AQ2107" t="s">
        <v>1200</v>
      </c>
      <c r="AR2107">
        <v>21</v>
      </c>
      <c r="AT2107" s="104">
        <v>48</v>
      </c>
      <c r="AU2107" s="102">
        <v>431</v>
      </c>
      <c r="AV2107" s="108">
        <f t="shared" si="791"/>
        <v>48431</v>
      </c>
      <c r="AX2107" s="7" t="s">
        <v>538</v>
      </c>
    </row>
    <row r="2108" spans="1:50" hidden="1" outlineLevel="1">
      <c r="A2108" t="s">
        <v>839</v>
      </c>
      <c r="B2108" t="s">
        <v>1200</v>
      </c>
      <c r="C2108" s="1">
        <f t="shared" si="781"/>
        <v>600</v>
      </c>
      <c r="D2108" s="7">
        <f>RANK(N2108,(N2108:P2108,Q2108:AE2108))</f>
        <v>2</v>
      </c>
      <c r="E2108" s="7">
        <f>RANK(O2108,(N2108:P2108,Q2108:AE2108))</f>
        <v>1</v>
      </c>
      <c r="F2108" s="7">
        <f>IF(P2108&gt;0,RANK(P2108,(N2108:P2108,Q2108:AE2108)),0)</f>
        <v>0</v>
      </c>
      <c r="G2108" s="1">
        <f t="shared" si="782"/>
        <v>162</v>
      </c>
      <c r="H2108" s="2">
        <f t="shared" si="780"/>
        <v>0.27</v>
      </c>
      <c r="I2108" s="2"/>
      <c r="J2108" s="2">
        <f t="shared" si="783"/>
        <v>0.35</v>
      </c>
      <c r="K2108" s="2">
        <f t="shared" si="784"/>
        <v>0.62</v>
      </c>
      <c r="L2108" s="2">
        <f t="shared" si="785"/>
        <v>0</v>
      </c>
      <c r="M2108" s="2">
        <f t="shared" si="786"/>
        <v>3.0000000000000027E-2</v>
      </c>
      <c r="N2108" s="1">
        <v>210</v>
      </c>
      <c r="O2108" s="1">
        <v>372</v>
      </c>
      <c r="Q2108" s="1">
        <v>1</v>
      </c>
      <c r="R2108" s="1">
        <v>11</v>
      </c>
      <c r="AA2108" s="1">
        <v>6</v>
      </c>
      <c r="AG2108" s="7">
        <f>IF(Q2108&gt;0,RANK(Q2108,(N2108:P2108,Q2108:AE2108)),0)</f>
        <v>5</v>
      </c>
      <c r="AH2108" s="7">
        <f>IF(R2108&gt;0,RANK(R2108,(N2108:P2108,Q2108:AE2108)),0)</f>
        <v>3</v>
      </c>
      <c r="AI2108" s="7">
        <f>IF(T2108&gt;0,RANK(T2108,(N2108:P2108,Q2108:AE2108)),0)</f>
        <v>0</v>
      </c>
      <c r="AJ2108" s="7">
        <f>IF(S2108&gt;0,RANK(S2108,(N2108:P2108,Q2108:AE2108)),0)</f>
        <v>0</v>
      </c>
      <c r="AK2108" s="2">
        <f t="shared" si="787"/>
        <v>1.6666666666666668E-3</v>
      </c>
      <c r="AL2108" s="2">
        <f t="shared" si="788"/>
        <v>1.8333333333333333E-2</v>
      </c>
      <c r="AM2108" s="2">
        <f t="shared" si="789"/>
        <v>0</v>
      </c>
      <c r="AN2108" s="2">
        <f t="shared" si="790"/>
        <v>0</v>
      </c>
      <c r="AP2108" t="s">
        <v>839</v>
      </c>
      <c r="AQ2108" t="s">
        <v>1200</v>
      </c>
      <c r="AR2108">
        <v>17</v>
      </c>
      <c r="AT2108" s="104">
        <v>48</v>
      </c>
      <c r="AU2108" s="102">
        <v>433</v>
      </c>
      <c r="AV2108" s="108">
        <f t="shared" si="791"/>
        <v>48433</v>
      </c>
      <c r="AX2108" s="7" t="s">
        <v>538</v>
      </c>
    </row>
    <row r="2109" spans="1:50" hidden="1" outlineLevel="1">
      <c r="A2109" t="s">
        <v>2121</v>
      </c>
      <c r="B2109" t="s">
        <v>1200</v>
      </c>
      <c r="C2109" s="1">
        <f t="shared" si="781"/>
        <v>1057</v>
      </c>
      <c r="D2109" s="7">
        <f>RANK(N2109,(N2109:P2109,Q2109:AE2109))</f>
        <v>2</v>
      </c>
      <c r="E2109" s="7">
        <f>RANK(O2109,(N2109:P2109,Q2109:AE2109))</f>
        <v>1</v>
      </c>
      <c r="F2109" s="7">
        <f>IF(P2109&gt;0,RANK(P2109,(N2109:P2109,Q2109:AE2109)),0)</f>
        <v>0</v>
      </c>
      <c r="G2109" s="1">
        <f t="shared" si="782"/>
        <v>355</v>
      </c>
      <c r="H2109" s="2">
        <f t="shared" si="780"/>
        <v>0.3358561967833491</v>
      </c>
      <c r="I2109" s="2"/>
      <c r="J2109" s="2">
        <f t="shared" si="783"/>
        <v>0.32544938505203408</v>
      </c>
      <c r="K2109" s="2">
        <f t="shared" si="784"/>
        <v>0.66130558183538313</v>
      </c>
      <c r="L2109" s="2">
        <f t="shared" si="785"/>
        <v>0</v>
      </c>
      <c r="M2109" s="2">
        <f t="shared" si="786"/>
        <v>1.3245033112582738E-2</v>
      </c>
      <c r="N2109" s="1">
        <v>344</v>
      </c>
      <c r="O2109" s="1">
        <v>699</v>
      </c>
      <c r="Q2109" s="1">
        <v>3</v>
      </c>
      <c r="R2109" s="1">
        <v>10</v>
      </c>
      <c r="AA2109" s="1">
        <v>1</v>
      </c>
      <c r="AG2109" s="7">
        <f>IF(Q2109&gt;0,RANK(Q2109,(N2109:P2109,Q2109:AE2109)),0)</f>
        <v>4</v>
      </c>
      <c r="AH2109" s="7">
        <f>IF(R2109&gt;0,RANK(R2109,(N2109:P2109,Q2109:AE2109)),0)</f>
        <v>3</v>
      </c>
      <c r="AI2109" s="7">
        <f>IF(T2109&gt;0,RANK(T2109,(N2109:P2109,Q2109:AE2109)),0)</f>
        <v>0</v>
      </c>
      <c r="AJ2109" s="7">
        <f>IF(S2109&gt;0,RANK(S2109,(N2109:P2109,Q2109:AE2109)),0)</f>
        <v>0</v>
      </c>
      <c r="AK2109" s="2">
        <f t="shared" si="787"/>
        <v>2.8382213812677389E-3</v>
      </c>
      <c r="AL2109" s="2">
        <f t="shared" si="788"/>
        <v>9.4607379375591296E-3</v>
      </c>
      <c r="AM2109" s="2">
        <f t="shared" si="789"/>
        <v>0</v>
      </c>
      <c r="AN2109" s="2">
        <f t="shared" si="790"/>
        <v>0</v>
      </c>
      <c r="AP2109" t="s">
        <v>2121</v>
      </c>
      <c r="AQ2109" t="s">
        <v>1200</v>
      </c>
      <c r="AR2109">
        <v>23</v>
      </c>
      <c r="AT2109" s="104">
        <v>48</v>
      </c>
      <c r="AU2109" s="102">
        <v>435</v>
      </c>
      <c r="AV2109" s="108">
        <f t="shared" si="791"/>
        <v>48435</v>
      </c>
      <c r="AX2109" s="7" t="s">
        <v>538</v>
      </c>
    </row>
    <row r="2110" spans="1:50" hidden="1" outlineLevel="1">
      <c r="A2110" t="s">
        <v>1845</v>
      </c>
      <c r="B2110" t="s">
        <v>1200</v>
      </c>
      <c r="C2110" s="1">
        <f t="shared" si="781"/>
        <v>2097</v>
      </c>
      <c r="D2110" s="7">
        <f>RANK(N2110,(N2110:P2110,Q2110:AE2110))</f>
        <v>2</v>
      </c>
      <c r="E2110" s="7">
        <f>RANK(O2110,(N2110:P2110,Q2110:AE2110))</f>
        <v>1</v>
      </c>
      <c r="F2110" s="7">
        <f>IF(P2110&gt;0,RANK(P2110,(N2110:P2110,Q2110:AE2110)),0)</f>
        <v>0</v>
      </c>
      <c r="G2110" s="1">
        <f t="shared" si="782"/>
        <v>278</v>
      </c>
      <c r="H2110" s="2">
        <f t="shared" si="780"/>
        <v>0.13257033857892228</v>
      </c>
      <c r="I2110" s="2"/>
      <c r="J2110" s="2">
        <f t="shared" si="783"/>
        <v>0.42203147353361947</v>
      </c>
      <c r="K2110" s="2">
        <f t="shared" si="784"/>
        <v>0.55460181211254178</v>
      </c>
      <c r="L2110" s="2">
        <f t="shared" si="785"/>
        <v>0</v>
      </c>
      <c r="M2110" s="2">
        <f t="shared" si="786"/>
        <v>2.3366714353838747E-2</v>
      </c>
      <c r="N2110" s="1">
        <v>885</v>
      </c>
      <c r="O2110" s="1">
        <v>1163</v>
      </c>
      <c r="Q2110" s="1">
        <v>4</v>
      </c>
      <c r="R2110" s="1">
        <v>42</v>
      </c>
      <c r="AA2110" s="1">
        <v>3</v>
      </c>
      <c r="AG2110" s="7">
        <f>IF(Q2110&gt;0,RANK(Q2110,(N2110:P2110,Q2110:AE2110)),0)</f>
        <v>4</v>
      </c>
      <c r="AH2110" s="7">
        <f>IF(R2110&gt;0,RANK(R2110,(N2110:P2110,Q2110:AE2110)),0)</f>
        <v>3</v>
      </c>
      <c r="AI2110" s="7">
        <f>IF(T2110&gt;0,RANK(T2110,(N2110:P2110,Q2110:AE2110)),0)</f>
        <v>0</v>
      </c>
      <c r="AJ2110" s="7">
        <f>IF(S2110&gt;0,RANK(S2110,(N2110:P2110,Q2110:AE2110)),0)</f>
        <v>0</v>
      </c>
      <c r="AK2110" s="2">
        <f t="shared" si="787"/>
        <v>1.9074868860276585E-3</v>
      </c>
      <c r="AL2110" s="2">
        <f t="shared" si="788"/>
        <v>2.0028612303290415E-2</v>
      </c>
      <c r="AM2110" s="2">
        <f t="shared" si="789"/>
        <v>0</v>
      </c>
      <c r="AN2110" s="2">
        <f t="shared" si="790"/>
        <v>0</v>
      </c>
      <c r="AP2110" t="s">
        <v>1845</v>
      </c>
      <c r="AQ2110" t="s">
        <v>1200</v>
      </c>
      <c r="AR2110">
        <v>13</v>
      </c>
      <c r="AT2110" s="104">
        <v>48</v>
      </c>
      <c r="AU2110" s="102">
        <v>437</v>
      </c>
      <c r="AV2110" s="108">
        <f t="shared" si="791"/>
        <v>48437</v>
      </c>
      <c r="AX2110" s="7" t="s">
        <v>538</v>
      </c>
    </row>
    <row r="2111" spans="1:50" hidden="1" outlineLevel="1">
      <c r="A2111" t="s">
        <v>973</v>
      </c>
      <c r="B2111" t="s">
        <v>1200</v>
      </c>
      <c r="C2111" s="1">
        <f t="shared" si="781"/>
        <v>337032</v>
      </c>
      <c r="D2111" s="7">
        <f>RANK(N2111,(N2111:P2111,Q2111:AE2111))</f>
        <v>2</v>
      </c>
      <c r="E2111" s="7">
        <f>RANK(O2111,(N2111:P2111,Q2111:AE2111))</f>
        <v>1</v>
      </c>
      <c r="F2111" s="7">
        <f>IF(P2111&gt;0,RANK(P2111,(N2111:P2111,Q2111:AE2111)),0)</f>
        <v>0</v>
      </c>
      <c r="G2111" s="1">
        <f t="shared" si="782"/>
        <v>70625</v>
      </c>
      <c r="H2111" s="2">
        <f t="shared" si="780"/>
        <v>0.20954983503050156</v>
      </c>
      <c r="I2111" s="2"/>
      <c r="J2111" s="2">
        <f t="shared" si="783"/>
        <v>0.38530762657551804</v>
      </c>
      <c r="K2111" s="2">
        <f t="shared" si="784"/>
        <v>0.5948574616060196</v>
      </c>
      <c r="L2111" s="2">
        <f t="shared" si="785"/>
        <v>0</v>
      </c>
      <c r="M2111" s="2">
        <f t="shared" si="786"/>
        <v>1.983491181846242E-2</v>
      </c>
      <c r="N2111" s="1">
        <v>129861</v>
      </c>
      <c r="O2111" s="1">
        <v>200486</v>
      </c>
      <c r="Q2111" s="1">
        <v>1730</v>
      </c>
      <c r="R2111" s="1">
        <v>4870</v>
      </c>
      <c r="AA2111" s="1">
        <v>85</v>
      </c>
      <c r="AG2111" s="7">
        <f>IF(Q2111&gt;0,RANK(Q2111,(N2111:P2111,Q2111:AE2111)),0)</f>
        <v>4</v>
      </c>
      <c r="AH2111" s="7">
        <f>IF(R2111&gt;0,RANK(R2111,(N2111:P2111,Q2111:AE2111)),0)</f>
        <v>3</v>
      </c>
      <c r="AI2111" s="7">
        <f>IF(T2111&gt;0,RANK(T2111,(N2111:P2111,Q2111:AE2111)),0)</f>
        <v>0</v>
      </c>
      <c r="AJ2111" s="7">
        <f>IF(S2111&gt;0,RANK(S2111,(N2111:P2111,Q2111:AE2111)),0)</f>
        <v>0</v>
      </c>
      <c r="AK2111" s="2">
        <f t="shared" si="787"/>
        <v>5.1330437465878613E-3</v>
      </c>
      <c r="AL2111" s="2">
        <f t="shared" si="788"/>
        <v>1.4449666500510338E-2</v>
      </c>
      <c r="AM2111" s="2">
        <f t="shared" si="789"/>
        <v>0</v>
      </c>
      <c r="AN2111" s="2">
        <f t="shared" si="790"/>
        <v>0</v>
      </c>
      <c r="AP2111" t="s">
        <v>973</v>
      </c>
      <c r="AQ2111" t="s">
        <v>1200</v>
      </c>
      <c r="AT2111" s="104">
        <v>48</v>
      </c>
      <c r="AU2111" s="102">
        <v>439</v>
      </c>
      <c r="AV2111" s="108">
        <f t="shared" si="791"/>
        <v>48439</v>
      </c>
      <c r="AX2111" s="7" t="s">
        <v>538</v>
      </c>
    </row>
    <row r="2112" spans="1:50" hidden="1" outlineLevel="1">
      <c r="A2112" t="s">
        <v>2930</v>
      </c>
      <c r="B2112" t="s">
        <v>1200</v>
      </c>
      <c r="C2112" s="1">
        <f t="shared" si="781"/>
        <v>29631</v>
      </c>
      <c r="D2112" s="7">
        <f>RANK(N2112,(N2112:P2112,Q2112:AE2112))</f>
        <v>2</v>
      </c>
      <c r="E2112" s="7">
        <f>RANK(O2112,(N2112:P2112,Q2112:AE2112))</f>
        <v>1</v>
      </c>
      <c r="F2112" s="7">
        <f>IF(P2112&gt;0,RANK(P2112,(N2112:P2112,Q2112:AE2112)),0)</f>
        <v>0</v>
      </c>
      <c r="G2112" s="1">
        <f t="shared" si="782"/>
        <v>14452</v>
      </c>
      <c r="H2112" s="2">
        <f t="shared" si="780"/>
        <v>0.48773244237454016</v>
      </c>
      <c r="I2112" s="2"/>
      <c r="J2112" s="2">
        <f t="shared" si="783"/>
        <v>0.24538490094833115</v>
      </c>
      <c r="K2112" s="2">
        <f t="shared" si="784"/>
        <v>0.73311734332287126</v>
      </c>
      <c r="L2112" s="2">
        <f t="shared" si="785"/>
        <v>0</v>
      </c>
      <c r="M2112" s="2">
        <f t="shared" si="786"/>
        <v>2.1497755728797641E-2</v>
      </c>
      <c r="N2112" s="1">
        <v>7271</v>
      </c>
      <c r="O2112" s="1">
        <v>21723</v>
      </c>
      <c r="Q2112" s="1">
        <v>83</v>
      </c>
      <c r="R2112" s="1">
        <v>537</v>
      </c>
      <c r="AA2112" s="1">
        <v>17</v>
      </c>
      <c r="AG2112" s="7">
        <f>IF(Q2112&gt;0,RANK(Q2112,(N2112:P2112,Q2112:AE2112)),0)</f>
        <v>4</v>
      </c>
      <c r="AH2112" s="7">
        <f>IF(R2112&gt;0,RANK(R2112,(N2112:P2112,Q2112:AE2112)),0)</f>
        <v>3</v>
      </c>
      <c r="AI2112" s="7">
        <f>IF(T2112&gt;0,RANK(T2112,(N2112:P2112,Q2112:AE2112)),0)</f>
        <v>0</v>
      </c>
      <c r="AJ2112" s="7">
        <f>IF(S2112&gt;0,RANK(S2112,(N2112:P2112,Q2112:AE2112)),0)</f>
        <v>0</v>
      </c>
      <c r="AK2112" s="2">
        <f t="shared" si="787"/>
        <v>2.8011204481792717E-3</v>
      </c>
      <c r="AL2112" s="2">
        <f t="shared" si="788"/>
        <v>1.8122911815328543E-2</v>
      </c>
      <c r="AM2112" s="2">
        <f t="shared" si="789"/>
        <v>0</v>
      </c>
      <c r="AN2112" s="2">
        <f t="shared" si="790"/>
        <v>0</v>
      </c>
      <c r="AP2112" t="s">
        <v>2930</v>
      </c>
      <c r="AQ2112" t="s">
        <v>1200</v>
      </c>
      <c r="AR2112">
        <v>17</v>
      </c>
      <c r="AT2112" s="104">
        <v>48</v>
      </c>
      <c r="AU2112" s="102">
        <v>441</v>
      </c>
      <c r="AV2112" s="108">
        <f t="shared" si="791"/>
        <v>48441</v>
      </c>
      <c r="AX2112" s="7" t="s">
        <v>538</v>
      </c>
    </row>
    <row r="2113" spans="1:50" hidden="1" outlineLevel="1">
      <c r="A2113" t="s">
        <v>2418</v>
      </c>
      <c r="B2113" t="s">
        <v>1200</v>
      </c>
      <c r="C2113" s="1">
        <f t="shared" si="781"/>
        <v>404</v>
      </c>
      <c r="D2113" s="7">
        <f>RANK(N2113,(N2113:P2113,Q2113:AE2113))</f>
        <v>1</v>
      </c>
      <c r="E2113" s="7">
        <f>RANK(O2113,(N2113:P2113,Q2113:AE2113))</f>
        <v>2</v>
      </c>
      <c r="F2113" s="7">
        <f>IF(P2113&gt;0,RANK(P2113,(N2113:P2113,Q2113:AE2113)),0)</f>
        <v>0</v>
      </c>
      <c r="G2113" s="1">
        <f t="shared" si="782"/>
        <v>15</v>
      </c>
      <c r="H2113" s="2">
        <f t="shared" si="780"/>
        <v>3.7128712871287127E-2</v>
      </c>
      <c r="I2113" s="2"/>
      <c r="J2113" s="2">
        <f t="shared" si="783"/>
        <v>0.51237623762376239</v>
      </c>
      <c r="K2113" s="2">
        <f t="shared" si="784"/>
        <v>0.47524752475247523</v>
      </c>
      <c r="L2113" s="2">
        <f t="shared" si="785"/>
        <v>0</v>
      </c>
      <c r="M2113" s="2">
        <f t="shared" si="786"/>
        <v>1.2376237623762387E-2</v>
      </c>
      <c r="N2113" s="1">
        <v>207</v>
      </c>
      <c r="O2113" s="1">
        <v>192</v>
      </c>
      <c r="Q2113" s="1">
        <v>2</v>
      </c>
      <c r="R2113" s="1">
        <v>2</v>
      </c>
      <c r="AA2113" s="1">
        <v>1</v>
      </c>
      <c r="AG2113" s="7">
        <f>IF(Q2113&gt;0,RANK(Q2113,(N2113:P2113,Q2113:AE2113)),0)</f>
        <v>3</v>
      </c>
      <c r="AH2113" s="7">
        <f>IF(R2113&gt;0,RANK(R2113,(N2113:P2113,Q2113:AE2113)),0)</f>
        <v>3</v>
      </c>
      <c r="AI2113" s="7">
        <f>IF(T2113&gt;0,RANK(T2113,(N2113:P2113,Q2113:AE2113)),0)</f>
        <v>0</v>
      </c>
      <c r="AJ2113" s="7">
        <f>IF(S2113&gt;0,RANK(S2113,(N2113:P2113,Q2113:AE2113)),0)</f>
        <v>0</v>
      </c>
      <c r="AK2113" s="2">
        <f t="shared" si="787"/>
        <v>4.9504950495049506E-3</v>
      </c>
      <c r="AL2113" s="2">
        <f t="shared" si="788"/>
        <v>4.9504950495049506E-3</v>
      </c>
      <c r="AM2113" s="2">
        <f t="shared" si="789"/>
        <v>0</v>
      </c>
      <c r="AN2113" s="2">
        <f t="shared" si="790"/>
        <v>0</v>
      </c>
      <c r="AP2113" t="s">
        <v>2418</v>
      </c>
      <c r="AQ2113" t="s">
        <v>1200</v>
      </c>
      <c r="AR2113">
        <v>23</v>
      </c>
      <c r="AT2113" s="104">
        <v>48</v>
      </c>
      <c r="AU2113" s="102">
        <v>443</v>
      </c>
      <c r="AV2113" s="108">
        <f t="shared" si="791"/>
        <v>48443</v>
      </c>
      <c r="AX2113" s="7" t="s">
        <v>538</v>
      </c>
    </row>
    <row r="2114" spans="1:50" hidden="1" outlineLevel="1">
      <c r="A2114" t="s">
        <v>1289</v>
      </c>
      <c r="B2114" t="s">
        <v>1200</v>
      </c>
      <c r="C2114" s="1">
        <f t="shared" si="781"/>
        <v>2921</v>
      </c>
      <c r="D2114" s="7">
        <f>RANK(N2114,(N2114:P2114,Q2114:AE2114))</f>
        <v>2</v>
      </c>
      <c r="E2114" s="7">
        <f>RANK(O2114,(N2114:P2114,Q2114:AE2114))</f>
        <v>1</v>
      </c>
      <c r="F2114" s="7">
        <f>IF(P2114&gt;0,RANK(P2114,(N2114:P2114,Q2114:AE2114)),0)</f>
        <v>0</v>
      </c>
      <c r="G2114" s="1">
        <f t="shared" si="782"/>
        <v>1069</v>
      </c>
      <c r="H2114" s="2">
        <f t="shared" si="780"/>
        <v>0.3659705580280726</v>
      </c>
      <c r="I2114" s="2"/>
      <c r="J2114" s="2">
        <f t="shared" si="783"/>
        <v>0.30708661417322836</v>
      </c>
      <c r="K2114" s="2">
        <f t="shared" si="784"/>
        <v>0.6730571722013009</v>
      </c>
      <c r="L2114" s="2">
        <f t="shared" si="785"/>
        <v>0</v>
      </c>
      <c r="M2114" s="2">
        <f t="shared" si="786"/>
        <v>1.9856213625470742E-2</v>
      </c>
      <c r="N2114" s="1">
        <v>897</v>
      </c>
      <c r="O2114" s="1">
        <v>1966</v>
      </c>
      <c r="Q2114" s="1">
        <v>5</v>
      </c>
      <c r="R2114" s="1">
        <v>53</v>
      </c>
      <c r="AA2114" s="1">
        <v>0</v>
      </c>
      <c r="AG2114" s="7">
        <f>IF(Q2114&gt;0,RANK(Q2114,(N2114:P2114,Q2114:AE2114)),0)</f>
        <v>4</v>
      </c>
      <c r="AH2114" s="7">
        <f>IF(R2114&gt;0,RANK(R2114,(N2114:P2114,Q2114:AE2114)),0)</f>
        <v>3</v>
      </c>
      <c r="AI2114" s="7">
        <f>IF(T2114&gt;0,RANK(T2114,(N2114:P2114,Q2114:AE2114)),0)</f>
        <v>0</v>
      </c>
      <c r="AJ2114" s="7">
        <f>IF(S2114&gt;0,RANK(S2114,(N2114:P2114,Q2114:AE2114)),0)</f>
        <v>0</v>
      </c>
      <c r="AK2114" s="2">
        <f t="shared" si="787"/>
        <v>1.7117425539198905E-3</v>
      </c>
      <c r="AL2114" s="2">
        <f t="shared" si="788"/>
        <v>1.814447107155084E-2</v>
      </c>
      <c r="AM2114" s="2">
        <f t="shared" si="789"/>
        <v>0</v>
      </c>
      <c r="AN2114" s="2">
        <f t="shared" si="790"/>
        <v>0</v>
      </c>
      <c r="AP2114" t="s">
        <v>1289</v>
      </c>
      <c r="AQ2114" t="s">
        <v>1200</v>
      </c>
      <c r="AR2114">
        <v>19</v>
      </c>
      <c r="AT2114" s="104">
        <v>48</v>
      </c>
      <c r="AU2114" s="102">
        <v>445</v>
      </c>
      <c r="AV2114" s="108">
        <f t="shared" si="791"/>
        <v>48445</v>
      </c>
      <c r="AX2114" s="7" t="s">
        <v>538</v>
      </c>
    </row>
    <row r="2115" spans="1:50" hidden="1" outlineLevel="1">
      <c r="A2115" t="s">
        <v>746</v>
      </c>
      <c r="B2115" t="s">
        <v>1200</v>
      </c>
      <c r="C2115" s="1">
        <f t="shared" si="781"/>
        <v>679</v>
      </c>
      <c r="D2115" s="7">
        <f>RANK(N2115,(N2115:P2115,Q2115:AE2115))</f>
        <v>2</v>
      </c>
      <c r="E2115" s="7">
        <f>RANK(O2115,(N2115:P2115,Q2115:AE2115))</f>
        <v>1</v>
      </c>
      <c r="F2115" s="7">
        <f>IF(P2115&gt;0,RANK(P2115,(N2115:P2115,Q2115:AE2115)),0)</f>
        <v>0</v>
      </c>
      <c r="G2115" s="1">
        <f t="shared" si="782"/>
        <v>329</v>
      </c>
      <c r="H2115" s="2">
        <f t="shared" si="780"/>
        <v>0.4845360824742268</v>
      </c>
      <c r="I2115" s="2"/>
      <c r="J2115" s="2">
        <f t="shared" si="783"/>
        <v>0.24742268041237114</v>
      </c>
      <c r="K2115" s="2">
        <f t="shared" si="784"/>
        <v>0.73195876288659789</v>
      </c>
      <c r="L2115" s="2">
        <f t="shared" si="785"/>
        <v>0</v>
      </c>
      <c r="M2115" s="2">
        <f t="shared" si="786"/>
        <v>2.0618556701030966E-2</v>
      </c>
      <c r="N2115" s="1">
        <v>168</v>
      </c>
      <c r="O2115" s="1">
        <v>497</v>
      </c>
      <c r="Q2115" s="1">
        <v>0</v>
      </c>
      <c r="R2115" s="1">
        <v>8</v>
      </c>
      <c r="AA2115" s="1">
        <v>6</v>
      </c>
      <c r="AG2115" s="7">
        <f>IF(Q2115&gt;0,RANK(Q2115,(N2115:P2115,Q2115:AE2115)),0)</f>
        <v>0</v>
      </c>
      <c r="AH2115" s="7">
        <f>IF(R2115&gt;0,RANK(R2115,(N2115:P2115,Q2115:AE2115)),0)</f>
        <v>3</v>
      </c>
      <c r="AI2115" s="7">
        <f>IF(T2115&gt;0,RANK(T2115,(N2115:P2115,Q2115:AE2115)),0)</f>
        <v>0</v>
      </c>
      <c r="AJ2115" s="7">
        <f>IF(S2115&gt;0,RANK(S2115,(N2115:P2115,Q2115:AE2115)),0)</f>
        <v>0</v>
      </c>
      <c r="AK2115" s="2">
        <f t="shared" si="787"/>
        <v>0</v>
      </c>
      <c r="AL2115" s="2">
        <f t="shared" si="788"/>
        <v>1.1782032400589101E-2</v>
      </c>
      <c r="AM2115" s="2">
        <f t="shared" si="789"/>
        <v>0</v>
      </c>
      <c r="AN2115" s="2">
        <f t="shared" si="790"/>
        <v>0</v>
      </c>
      <c r="AP2115" t="s">
        <v>746</v>
      </c>
      <c r="AQ2115" t="s">
        <v>1200</v>
      </c>
      <c r="AR2115">
        <v>17</v>
      </c>
      <c r="AT2115" s="104">
        <v>48</v>
      </c>
      <c r="AU2115" s="102">
        <v>447</v>
      </c>
      <c r="AV2115" s="108">
        <f t="shared" si="791"/>
        <v>48447</v>
      </c>
      <c r="AX2115" s="7" t="s">
        <v>538</v>
      </c>
    </row>
    <row r="2116" spans="1:50" hidden="1" outlineLevel="1">
      <c r="A2116" t="s">
        <v>2281</v>
      </c>
      <c r="B2116" t="s">
        <v>1200</v>
      </c>
      <c r="C2116" s="1">
        <f t="shared" si="781"/>
        <v>5630</v>
      </c>
      <c r="D2116" s="7">
        <f>RANK(N2116,(N2116:P2116,Q2116:AE2116))</f>
        <v>2</v>
      </c>
      <c r="E2116" s="7">
        <f>RANK(O2116,(N2116:P2116,Q2116:AE2116))</f>
        <v>1</v>
      </c>
      <c r="F2116" s="7">
        <f>IF(P2116&gt;0,RANK(P2116,(N2116:P2116,Q2116:AE2116)),0)</f>
        <v>0</v>
      </c>
      <c r="G2116" s="1">
        <f t="shared" si="782"/>
        <v>968</v>
      </c>
      <c r="H2116" s="2">
        <f t="shared" si="780"/>
        <v>0.17193605683836591</v>
      </c>
      <c r="I2116" s="2"/>
      <c r="J2116" s="2">
        <f t="shared" si="783"/>
        <v>0.40639431616341032</v>
      </c>
      <c r="K2116" s="2">
        <f t="shared" si="784"/>
        <v>0.57833037300177614</v>
      </c>
      <c r="L2116" s="2">
        <f t="shared" si="785"/>
        <v>0</v>
      </c>
      <c r="M2116" s="2">
        <f t="shared" si="786"/>
        <v>1.5275310834813594E-2</v>
      </c>
      <c r="N2116" s="1">
        <v>2288</v>
      </c>
      <c r="O2116" s="1">
        <v>3256</v>
      </c>
      <c r="Q2116" s="1">
        <v>5</v>
      </c>
      <c r="R2116" s="1">
        <v>73</v>
      </c>
      <c r="AA2116" s="1">
        <v>8</v>
      </c>
      <c r="AG2116" s="7">
        <f>IF(Q2116&gt;0,RANK(Q2116,(N2116:P2116,Q2116:AE2116)),0)</f>
        <v>5</v>
      </c>
      <c r="AH2116" s="7">
        <f>IF(R2116&gt;0,RANK(R2116,(N2116:P2116,Q2116:AE2116)),0)</f>
        <v>3</v>
      </c>
      <c r="AI2116" s="7">
        <f>IF(T2116&gt;0,RANK(T2116,(N2116:P2116,Q2116:AE2116)),0)</f>
        <v>0</v>
      </c>
      <c r="AJ2116" s="7">
        <f>IF(S2116&gt;0,RANK(S2116,(N2116:P2116,Q2116:AE2116)),0)</f>
        <v>0</v>
      </c>
      <c r="AK2116" s="2">
        <f t="shared" si="787"/>
        <v>8.8809946714031975E-4</v>
      </c>
      <c r="AL2116" s="2">
        <f t="shared" si="788"/>
        <v>1.2966252220248668E-2</v>
      </c>
      <c r="AM2116" s="2">
        <f t="shared" si="789"/>
        <v>0</v>
      </c>
      <c r="AN2116" s="2">
        <f t="shared" si="790"/>
        <v>0</v>
      </c>
      <c r="AP2116" t="s">
        <v>2281</v>
      </c>
      <c r="AQ2116" t="s">
        <v>1200</v>
      </c>
      <c r="AR2116">
        <v>1</v>
      </c>
      <c r="AT2116" s="104">
        <v>48</v>
      </c>
      <c r="AU2116" s="102">
        <v>449</v>
      </c>
      <c r="AV2116" s="108">
        <f t="shared" si="791"/>
        <v>48449</v>
      </c>
      <c r="AX2116" s="7" t="s">
        <v>538</v>
      </c>
    </row>
    <row r="2117" spans="1:50" hidden="1" outlineLevel="1">
      <c r="A2117" t="s">
        <v>1561</v>
      </c>
      <c r="B2117" t="s">
        <v>1200</v>
      </c>
      <c r="C2117" s="1">
        <f t="shared" si="781"/>
        <v>24808</v>
      </c>
      <c r="D2117" s="7">
        <f>RANK(N2117,(N2117:P2117,Q2117:AE2117))</f>
        <v>2</v>
      </c>
      <c r="E2117" s="7">
        <f>RANK(O2117,(N2117:P2117,Q2117:AE2117))</f>
        <v>1</v>
      </c>
      <c r="F2117" s="7">
        <f>IF(P2117&gt;0,RANK(P2117,(N2117:P2117,Q2117:AE2117)),0)</f>
        <v>0</v>
      </c>
      <c r="G2117" s="1">
        <f t="shared" si="782"/>
        <v>10282</v>
      </c>
      <c r="H2117" s="2">
        <f t="shared" si="780"/>
        <v>0.41446307642695907</v>
      </c>
      <c r="I2117" s="2"/>
      <c r="J2117" s="2">
        <f t="shared" si="783"/>
        <v>0.27716865527249274</v>
      </c>
      <c r="K2117" s="2">
        <f t="shared" si="784"/>
        <v>0.6916317316994518</v>
      </c>
      <c r="L2117" s="2">
        <f t="shared" si="785"/>
        <v>0</v>
      </c>
      <c r="M2117" s="2">
        <f t="shared" si="786"/>
        <v>3.1199613028055406E-2</v>
      </c>
      <c r="N2117" s="1">
        <v>6876</v>
      </c>
      <c r="O2117" s="1">
        <v>17158</v>
      </c>
      <c r="Q2117" s="1">
        <v>88</v>
      </c>
      <c r="R2117" s="1">
        <v>638</v>
      </c>
      <c r="AA2117" s="1">
        <v>48</v>
      </c>
      <c r="AG2117" s="7">
        <f>IF(Q2117&gt;0,RANK(Q2117,(N2117:P2117,Q2117:AE2117)),0)</f>
        <v>4</v>
      </c>
      <c r="AH2117" s="7">
        <f>IF(R2117&gt;0,RANK(R2117,(N2117:P2117,Q2117:AE2117)),0)</f>
        <v>3</v>
      </c>
      <c r="AI2117" s="7">
        <f>IF(T2117&gt;0,RANK(T2117,(N2117:P2117,Q2117:AE2117)),0)</f>
        <v>0</v>
      </c>
      <c r="AJ2117" s="7">
        <f>IF(S2117&gt;0,RANK(S2117,(N2117:P2117,Q2117:AE2117)),0)</f>
        <v>0</v>
      </c>
      <c r="AK2117" s="2">
        <f t="shared" si="787"/>
        <v>3.547242824895195E-3</v>
      </c>
      <c r="AL2117" s="2">
        <f t="shared" si="788"/>
        <v>2.5717510480490164E-2</v>
      </c>
      <c r="AM2117" s="2">
        <f t="shared" si="789"/>
        <v>0</v>
      </c>
      <c r="AN2117" s="2">
        <f t="shared" si="790"/>
        <v>0</v>
      </c>
      <c r="AP2117" t="s">
        <v>1561</v>
      </c>
      <c r="AQ2117" t="s">
        <v>1200</v>
      </c>
      <c r="AT2117" s="104">
        <v>48</v>
      </c>
      <c r="AU2117" s="102">
        <v>451</v>
      </c>
      <c r="AV2117" s="108">
        <f t="shared" si="791"/>
        <v>48451</v>
      </c>
      <c r="AX2117" s="7" t="s">
        <v>538</v>
      </c>
    </row>
    <row r="2118" spans="1:50" hidden="1" outlineLevel="1">
      <c r="A2118" t="s">
        <v>1381</v>
      </c>
      <c r="B2118" t="s">
        <v>1200</v>
      </c>
      <c r="C2118" s="1">
        <f t="shared" si="781"/>
        <v>220043</v>
      </c>
      <c r="D2118" s="7">
        <f>RANK(N2118,(N2118:P2118,Q2118:AE2118))</f>
        <v>1</v>
      </c>
      <c r="E2118" s="7">
        <f>RANK(O2118,(N2118:P2118,Q2118:AE2118))</f>
        <v>2</v>
      </c>
      <c r="F2118" s="7">
        <f>IF(P2118&gt;0,RANK(P2118,(N2118:P2118,Q2118:AE2118)),0)</f>
        <v>0</v>
      </c>
      <c r="G2118" s="1">
        <f t="shared" si="782"/>
        <v>213</v>
      </c>
      <c r="H2118" s="2">
        <f t="shared" si="780"/>
        <v>9.6799261962434617E-4</v>
      </c>
      <c r="I2118" s="2"/>
      <c r="J2118" s="2">
        <f t="shared" si="783"/>
        <v>0.46866748771830963</v>
      </c>
      <c r="K2118" s="2">
        <f t="shared" si="784"/>
        <v>0.46769949509868525</v>
      </c>
      <c r="L2118" s="2">
        <f t="shared" si="785"/>
        <v>0</v>
      </c>
      <c r="M2118" s="2">
        <f t="shared" si="786"/>
        <v>6.3633017183005069E-2</v>
      </c>
      <c r="N2118" s="1">
        <v>103127</v>
      </c>
      <c r="O2118" s="1">
        <v>102914</v>
      </c>
      <c r="Q2118" s="1">
        <v>7763</v>
      </c>
      <c r="R2118" s="1">
        <v>6205</v>
      </c>
      <c r="AA2118" s="1">
        <v>34</v>
      </c>
      <c r="AG2118" s="7">
        <f>IF(Q2118&gt;0,RANK(Q2118,(N2118:P2118,Q2118:AE2118)),0)</f>
        <v>3</v>
      </c>
      <c r="AH2118" s="7">
        <f>IF(R2118&gt;0,RANK(R2118,(N2118:P2118,Q2118:AE2118)),0)</f>
        <v>4</v>
      </c>
      <c r="AI2118" s="7">
        <f>IF(T2118&gt;0,RANK(T2118,(N2118:P2118,Q2118:AE2118)),0)</f>
        <v>0</v>
      </c>
      <c r="AJ2118" s="7">
        <f>IF(S2118&gt;0,RANK(S2118,(N2118:P2118,Q2118:AE2118)),0)</f>
        <v>0</v>
      </c>
      <c r="AK2118" s="2">
        <f t="shared" si="787"/>
        <v>3.52794681039615E-2</v>
      </c>
      <c r="AL2118" s="2">
        <f t="shared" si="788"/>
        <v>2.8199033825206891E-2</v>
      </c>
      <c r="AM2118" s="2">
        <f t="shared" si="789"/>
        <v>0</v>
      </c>
      <c r="AN2118" s="2">
        <f t="shared" si="790"/>
        <v>0</v>
      </c>
      <c r="AP2118" t="s">
        <v>1381</v>
      </c>
      <c r="AQ2118" t="s">
        <v>1200</v>
      </c>
      <c r="AT2118" s="104">
        <v>48</v>
      </c>
      <c r="AU2118" s="102">
        <v>453</v>
      </c>
      <c r="AV2118" s="108">
        <f t="shared" si="791"/>
        <v>48453</v>
      </c>
      <c r="AX2118" s="7" t="s">
        <v>538</v>
      </c>
    </row>
    <row r="2119" spans="1:50" hidden="1" outlineLevel="1">
      <c r="A2119" t="s">
        <v>2112</v>
      </c>
      <c r="B2119" t="s">
        <v>1200</v>
      </c>
      <c r="C2119" s="1">
        <f t="shared" si="781"/>
        <v>4135</v>
      </c>
      <c r="D2119" s="7">
        <f>RANK(N2119,(N2119:P2119,Q2119:AE2119))</f>
        <v>2</v>
      </c>
      <c r="E2119" s="7">
        <f>RANK(O2119,(N2119:P2119,Q2119:AE2119))</f>
        <v>1</v>
      </c>
      <c r="F2119" s="7">
        <f>IF(P2119&gt;0,RANK(P2119,(N2119:P2119,Q2119:AE2119)),0)</f>
        <v>0</v>
      </c>
      <c r="G2119" s="1">
        <f t="shared" si="782"/>
        <v>347</v>
      </c>
      <c r="H2119" s="2">
        <f t="shared" si="780"/>
        <v>8.3917775090689234E-2</v>
      </c>
      <c r="I2119" s="2"/>
      <c r="J2119" s="2">
        <f t="shared" si="783"/>
        <v>0.45054413542926242</v>
      </c>
      <c r="K2119" s="2">
        <f t="shared" si="784"/>
        <v>0.53446191051995162</v>
      </c>
      <c r="L2119" s="2">
        <f t="shared" si="785"/>
        <v>0</v>
      </c>
      <c r="M2119" s="2">
        <f t="shared" si="786"/>
        <v>1.4993954050785963E-2</v>
      </c>
      <c r="N2119" s="1">
        <v>1863</v>
      </c>
      <c r="O2119" s="1">
        <v>2210</v>
      </c>
      <c r="Q2119" s="1">
        <v>14</v>
      </c>
      <c r="R2119" s="1">
        <v>48</v>
      </c>
      <c r="AA2119" s="1">
        <v>0</v>
      </c>
      <c r="AG2119" s="7">
        <f>IF(Q2119&gt;0,RANK(Q2119,(N2119:P2119,Q2119:AE2119)),0)</f>
        <v>4</v>
      </c>
      <c r="AH2119" s="7">
        <f>IF(R2119&gt;0,RANK(R2119,(N2119:P2119,Q2119:AE2119)),0)</f>
        <v>3</v>
      </c>
      <c r="AI2119" s="7">
        <f>IF(T2119&gt;0,RANK(T2119,(N2119:P2119,Q2119:AE2119)),0)</f>
        <v>0</v>
      </c>
      <c r="AJ2119" s="7">
        <f>IF(S2119&gt;0,RANK(S2119,(N2119:P2119,Q2119:AE2119)),0)</f>
        <v>0</v>
      </c>
      <c r="AK2119" s="2">
        <f t="shared" si="787"/>
        <v>3.3857315598548971E-3</v>
      </c>
      <c r="AL2119" s="2">
        <f t="shared" si="788"/>
        <v>1.1608222490931077E-2</v>
      </c>
      <c r="AM2119" s="2">
        <f t="shared" si="789"/>
        <v>0</v>
      </c>
      <c r="AN2119" s="2">
        <f t="shared" si="790"/>
        <v>0</v>
      </c>
      <c r="AP2119" t="s">
        <v>2112</v>
      </c>
      <c r="AQ2119" t="s">
        <v>1200</v>
      </c>
      <c r="AR2119">
        <v>2</v>
      </c>
      <c r="AT2119" s="104">
        <v>48</v>
      </c>
      <c r="AU2119" s="102">
        <v>455</v>
      </c>
      <c r="AV2119" s="108">
        <f t="shared" si="791"/>
        <v>48455</v>
      </c>
      <c r="AX2119" s="7" t="s">
        <v>538</v>
      </c>
    </row>
    <row r="2120" spans="1:50" hidden="1" outlineLevel="1">
      <c r="A2120" t="s">
        <v>1404</v>
      </c>
      <c r="B2120" t="s">
        <v>1200</v>
      </c>
      <c r="C2120" s="1">
        <f t="shared" si="781"/>
        <v>4631</v>
      </c>
      <c r="D2120" s="7">
        <f>RANK(N2120,(N2120:P2120,Q2120:AE2120))</f>
        <v>2</v>
      </c>
      <c r="E2120" s="7">
        <f>RANK(O2120,(N2120:P2120,Q2120:AE2120))</f>
        <v>1</v>
      </c>
      <c r="F2120" s="7">
        <f>IF(P2120&gt;0,RANK(P2120,(N2120:P2120,Q2120:AE2120)),0)</f>
        <v>0</v>
      </c>
      <c r="G2120" s="1">
        <f t="shared" si="782"/>
        <v>313</v>
      </c>
      <c r="H2120" s="2">
        <f t="shared" si="780"/>
        <v>6.7587993953789685E-2</v>
      </c>
      <c r="I2120" s="2"/>
      <c r="J2120" s="2">
        <f t="shared" si="783"/>
        <v>0.45843230403800472</v>
      </c>
      <c r="K2120" s="2">
        <f t="shared" si="784"/>
        <v>0.52602029799179439</v>
      </c>
      <c r="L2120" s="2">
        <f t="shared" si="785"/>
        <v>0</v>
      </c>
      <c r="M2120" s="2">
        <f t="shared" si="786"/>
        <v>1.5547397970200882E-2</v>
      </c>
      <c r="N2120" s="1">
        <v>2123</v>
      </c>
      <c r="O2120" s="1">
        <v>2436</v>
      </c>
      <c r="Q2120" s="1">
        <v>8</v>
      </c>
      <c r="R2120" s="1">
        <v>63</v>
      </c>
      <c r="AA2120" s="1">
        <v>1</v>
      </c>
      <c r="AG2120" s="7">
        <f>IF(Q2120&gt;0,RANK(Q2120,(N2120:P2120,Q2120:AE2120)),0)</f>
        <v>4</v>
      </c>
      <c r="AH2120" s="7">
        <f>IF(R2120&gt;0,RANK(R2120,(N2120:P2120,Q2120:AE2120)),0)</f>
        <v>3</v>
      </c>
      <c r="AI2120" s="7">
        <f>IF(T2120&gt;0,RANK(T2120,(N2120:P2120,Q2120:AE2120)),0)</f>
        <v>0</v>
      </c>
      <c r="AJ2120" s="7">
        <f>IF(S2120&gt;0,RANK(S2120,(N2120:P2120,Q2120:AE2120)),0)</f>
        <v>0</v>
      </c>
      <c r="AK2120" s="2">
        <f t="shared" si="787"/>
        <v>1.7274886633556468E-3</v>
      </c>
      <c r="AL2120" s="2">
        <f t="shared" si="788"/>
        <v>1.3603973223925718E-2</v>
      </c>
      <c r="AM2120" s="2">
        <f t="shared" si="789"/>
        <v>0</v>
      </c>
      <c r="AN2120" s="2">
        <f t="shared" si="790"/>
        <v>0</v>
      </c>
      <c r="AP2120" t="s">
        <v>1404</v>
      </c>
      <c r="AQ2120" t="s">
        <v>1200</v>
      </c>
      <c r="AR2120">
        <v>2</v>
      </c>
      <c r="AT2120" s="104">
        <v>48</v>
      </c>
      <c r="AU2120" s="102">
        <v>457</v>
      </c>
      <c r="AV2120" s="108">
        <f t="shared" si="791"/>
        <v>48457</v>
      </c>
      <c r="AX2120" s="7" t="s">
        <v>538</v>
      </c>
    </row>
    <row r="2121" spans="1:50" hidden="1" outlineLevel="1">
      <c r="A2121" t="s">
        <v>432</v>
      </c>
      <c r="B2121" t="s">
        <v>1200</v>
      </c>
      <c r="C2121" s="1">
        <f t="shared" si="781"/>
        <v>9066</v>
      </c>
      <c r="D2121" s="7">
        <f>RANK(N2121,(N2121:P2121,Q2121:AE2121))</f>
        <v>2</v>
      </c>
      <c r="E2121" s="7">
        <f>RANK(O2121,(N2121:P2121,Q2121:AE2121))</f>
        <v>1</v>
      </c>
      <c r="F2121" s="7">
        <f>IF(P2121&gt;0,RANK(P2121,(N2121:P2121,Q2121:AE2121)),0)</f>
        <v>0</v>
      </c>
      <c r="G2121" s="1">
        <f t="shared" si="782"/>
        <v>2139</v>
      </c>
      <c r="H2121" s="2">
        <f t="shared" si="780"/>
        <v>0.23593646591661152</v>
      </c>
      <c r="I2121" s="2"/>
      <c r="J2121" s="2">
        <f t="shared" si="783"/>
        <v>0.37149790425766599</v>
      </c>
      <c r="K2121" s="2">
        <f t="shared" si="784"/>
        <v>0.60743437017427748</v>
      </c>
      <c r="L2121" s="2">
        <f t="shared" si="785"/>
        <v>0</v>
      </c>
      <c r="M2121" s="2">
        <f t="shared" si="786"/>
        <v>2.1067725568056472E-2</v>
      </c>
      <c r="N2121" s="1">
        <v>3368</v>
      </c>
      <c r="O2121" s="1">
        <v>5507</v>
      </c>
      <c r="Q2121" s="1">
        <v>33</v>
      </c>
      <c r="R2121" s="1">
        <v>156</v>
      </c>
      <c r="AA2121" s="1">
        <v>2</v>
      </c>
      <c r="AG2121" s="7">
        <f>IF(Q2121&gt;0,RANK(Q2121,(N2121:P2121,Q2121:AE2121)),0)</f>
        <v>4</v>
      </c>
      <c r="AH2121" s="7">
        <f>IF(R2121&gt;0,RANK(R2121,(N2121:P2121,Q2121:AE2121)),0)</f>
        <v>3</v>
      </c>
      <c r="AI2121" s="7">
        <f>IF(T2121&gt;0,RANK(T2121,(N2121:P2121,Q2121:AE2121)),0)</f>
        <v>0</v>
      </c>
      <c r="AJ2121" s="7">
        <f>IF(S2121&gt;0,RANK(S2121,(N2121:P2121,Q2121:AE2121)),0)</f>
        <v>0</v>
      </c>
      <c r="AK2121" s="2">
        <f t="shared" si="787"/>
        <v>3.639973527465255E-3</v>
      </c>
      <c r="AL2121" s="2">
        <f t="shared" si="788"/>
        <v>1.7207147584381206E-2</v>
      </c>
      <c r="AM2121" s="2">
        <f t="shared" si="789"/>
        <v>0</v>
      </c>
      <c r="AN2121" s="2">
        <f t="shared" si="790"/>
        <v>0</v>
      </c>
      <c r="AP2121" t="s">
        <v>432</v>
      </c>
      <c r="AQ2121" t="s">
        <v>1200</v>
      </c>
      <c r="AR2121">
        <v>1</v>
      </c>
      <c r="AT2121" s="104">
        <v>48</v>
      </c>
      <c r="AU2121" s="102">
        <v>459</v>
      </c>
      <c r="AV2121" s="108">
        <f t="shared" si="791"/>
        <v>48459</v>
      </c>
      <c r="AX2121" s="7" t="s">
        <v>538</v>
      </c>
    </row>
    <row r="2122" spans="1:50" hidden="1" outlineLevel="1">
      <c r="A2122" t="s">
        <v>1110</v>
      </c>
      <c r="B2122" t="s">
        <v>1200</v>
      </c>
      <c r="C2122" s="1">
        <f t="shared" si="781"/>
        <v>859</v>
      </c>
      <c r="D2122" s="7">
        <f>RANK(N2122,(N2122:P2122,Q2122:AE2122))</f>
        <v>2</v>
      </c>
      <c r="E2122" s="7">
        <f>RANK(O2122,(N2122:P2122,Q2122:AE2122))</f>
        <v>1</v>
      </c>
      <c r="F2122" s="7">
        <f>IF(P2122&gt;0,RANK(P2122,(N2122:P2122,Q2122:AE2122)),0)</f>
        <v>0</v>
      </c>
      <c r="G2122" s="1">
        <f t="shared" si="782"/>
        <v>363</v>
      </c>
      <c r="H2122" s="2">
        <f t="shared" si="780"/>
        <v>0.42258440046565776</v>
      </c>
      <c r="I2122" s="2"/>
      <c r="J2122" s="2">
        <f t="shared" si="783"/>
        <v>0.28055878928987193</v>
      </c>
      <c r="K2122" s="2">
        <f t="shared" si="784"/>
        <v>0.7031431897555297</v>
      </c>
      <c r="L2122" s="2">
        <f t="shared" si="785"/>
        <v>0</v>
      </c>
      <c r="M2122" s="2">
        <f t="shared" si="786"/>
        <v>1.6298020954598313E-2</v>
      </c>
      <c r="N2122" s="1">
        <v>241</v>
      </c>
      <c r="O2122" s="1">
        <v>604</v>
      </c>
      <c r="Q2122" s="1">
        <v>0</v>
      </c>
      <c r="R2122" s="1">
        <v>11</v>
      </c>
      <c r="AA2122" s="1">
        <v>3</v>
      </c>
      <c r="AG2122" s="7">
        <f>IF(Q2122&gt;0,RANK(Q2122,(N2122:P2122,Q2122:AE2122)),0)</f>
        <v>0</v>
      </c>
      <c r="AH2122" s="7">
        <f>IF(R2122&gt;0,RANK(R2122,(N2122:P2122,Q2122:AE2122)),0)</f>
        <v>3</v>
      </c>
      <c r="AI2122" s="7">
        <f>IF(T2122&gt;0,RANK(T2122,(N2122:P2122,Q2122:AE2122)),0)</f>
        <v>0</v>
      </c>
      <c r="AJ2122" s="7">
        <f>IF(S2122&gt;0,RANK(S2122,(N2122:P2122,Q2122:AE2122)),0)</f>
        <v>0</v>
      </c>
      <c r="AK2122" s="2">
        <f t="shared" si="787"/>
        <v>0</v>
      </c>
      <c r="AL2122" s="2">
        <f t="shared" si="788"/>
        <v>1.2805587892898719E-2</v>
      </c>
      <c r="AM2122" s="2">
        <f t="shared" si="789"/>
        <v>0</v>
      </c>
      <c r="AN2122" s="2">
        <f t="shared" si="790"/>
        <v>0</v>
      </c>
      <c r="AP2122" t="s">
        <v>1110</v>
      </c>
      <c r="AQ2122" t="s">
        <v>1200</v>
      </c>
      <c r="AR2122">
        <v>23</v>
      </c>
      <c r="AT2122" s="104">
        <v>48</v>
      </c>
      <c r="AU2122" s="102">
        <v>461</v>
      </c>
      <c r="AV2122" s="108">
        <f t="shared" si="791"/>
        <v>48461</v>
      </c>
      <c r="AX2122" s="7" t="s">
        <v>538</v>
      </c>
    </row>
    <row r="2123" spans="1:50" hidden="1" outlineLevel="1">
      <c r="A2123" t="s">
        <v>1111</v>
      </c>
      <c r="B2123" t="s">
        <v>1200</v>
      </c>
      <c r="C2123" s="1">
        <f t="shared" si="781"/>
        <v>6210</v>
      </c>
      <c r="D2123" s="7">
        <f>RANK(N2123,(N2123:P2123,Q2123:AE2123))</f>
        <v>2</v>
      </c>
      <c r="E2123" s="7">
        <f>RANK(O2123,(N2123:P2123,Q2123:AE2123))</f>
        <v>1</v>
      </c>
      <c r="F2123" s="7">
        <f>IF(P2123&gt;0,RANK(P2123,(N2123:P2123,Q2123:AE2123)),0)</f>
        <v>0</v>
      </c>
      <c r="G2123" s="1">
        <f t="shared" si="782"/>
        <v>194</v>
      </c>
      <c r="H2123" s="2">
        <f t="shared" si="780"/>
        <v>3.1239935587761676E-2</v>
      </c>
      <c r="I2123" s="2"/>
      <c r="J2123" s="2">
        <f t="shared" si="783"/>
        <v>0.47745571658615138</v>
      </c>
      <c r="K2123" s="2">
        <f t="shared" si="784"/>
        <v>0.50869565217391299</v>
      </c>
      <c r="L2123" s="2">
        <f t="shared" si="785"/>
        <v>0</v>
      </c>
      <c r="M2123" s="2">
        <f t="shared" si="786"/>
        <v>1.3848631239935627E-2</v>
      </c>
      <c r="N2123" s="1">
        <v>2965</v>
      </c>
      <c r="O2123" s="1">
        <v>3159</v>
      </c>
      <c r="Q2123" s="1">
        <v>9</v>
      </c>
      <c r="R2123" s="1">
        <v>61</v>
      </c>
      <c r="AA2123" s="1">
        <v>16</v>
      </c>
      <c r="AG2123" s="7">
        <f>IF(Q2123&gt;0,RANK(Q2123,(N2123:P2123,Q2123:AE2123)),0)</f>
        <v>5</v>
      </c>
      <c r="AH2123" s="7">
        <f>IF(R2123&gt;0,RANK(R2123,(N2123:P2123,Q2123:AE2123)),0)</f>
        <v>3</v>
      </c>
      <c r="AI2123" s="7">
        <f>IF(T2123&gt;0,RANK(T2123,(N2123:P2123,Q2123:AE2123)),0)</f>
        <v>0</v>
      </c>
      <c r="AJ2123" s="7">
        <f>IF(S2123&gt;0,RANK(S2123,(N2123:P2123,Q2123:AE2123)),0)</f>
        <v>0</v>
      </c>
      <c r="AK2123" s="2">
        <f t="shared" si="787"/>
        <v>1.4492753623188406E-3</v>
      </c>
      <c r="AL2123" s="2">
        <f t="shared" si="788"/>
        <v>9.8228663446054756E-3</v>
      </c>
      <c r="AM2123" s="2">
        <f t="shared" si="789"/>
        <v>0</v>
      </c>
      <c r="AN2123" s="2">
        <f t="shared" si="790"/>
        <v>0</v>
      </c>
      <c r="AP2123" t="s">
        <v>1111</v>
      </c>
      <c r="AQ2123" t="s">
        <v>1200</v>
      </c>
      <c r="AR2123">
        <v>23</v>
      </c>
      <c r="AT2123" s="104">
        <v>48</v>
      </c>
      <c r="AU2123" s="102">
        <v>463</v>
      </c>
      <c r="AV2123" s="108">
        <f t="shared" si="791"/>
        <v>48463</v>
      </c>
      <c r="AX2123" s="7" t="s">
        <v>538</v>
      </c>
    </row>
    <row r="2124" spans="1:50" hidden="1" outlineLevel="1">
      <c r="A2124" t="s">
        <v>1112</v>
      </c>
      <c r="B2124" t="s">
        <v>1200</v>
      </c>
      <c r="C2124" s="1">
        <f t="shared" si="781"/>
        <v>7674</v>
      </c>
      <c r="D2124" s="7">
        <f>RANK(N2124,(N2124:P2124,Q2124:AE2124))</f>
        <v>1</v>
      </c>
      <c r="E2124" s="7">
        <f>RANK(O2124,(N2124:P2124,Q2124:AE2124))</f>
        <v>2</v>
      </c>
      <c r="F2124" s="7">
        <f>IF(P2124&gt;0,RANK(P2124,(N2124:P2124,Q2124:AE2124)),0)</f>
        <v>0</v>
      </c>
      <c r="G2124" s="1">
        <f t="shared" si="782"/>
        <v>1206</v>
      </c>
      <c r="H2124" s="2">
        <f t="shared" si="780"/>
        <v>0.15715402658326819</v>
      </c>
      <c r="I2124" s="2"/>
      <c r="J2124" s="2">
        <f t="shared" si="783"/>
        <v>0.57375553818087044</v>
      </c>
      <c r="K2124" s="2">
        <f t="shared" si="784"/>
        <v>0.41660151159760228</v>
      </c>
      <c r="L2124" s="2">
        <f t="shared" si="785"/>
        <v>0</v>
      </c>
      <c r="M2124" s="2">
        <f t="shared" si="786"/>
        <v>9.64295022152728E-3</v>
      </c>
      <c r="N2124" s="1">
        <v>4403</v>
      </c>
      <c r="O2124" s="1">
        <v>3197</v>
      </c>
      <c r="Q2124" s="1">
        <v>19</v>
      </c>
      <c r="R2124" s="1">
        <v>53</v>
      </c>
      <c r="AA2124" s="1">
        <v>2</v>
      </c>
      <c r="AG2124" s="7">
        <f>IF(Q2124&gt;0,RANK(Q2124,(N2124:P2124,Q2124:AE2124)),0)</f>
        <v>4</v>
      </c>
      <c r="AH2124" s="7">
        <f>IF(R2124&gt;0,RANK(R2124,(N2124:P2124,Q2124:AE2124)),0)</f>
        <v>3</v>
      </c>
      <c r="AI2124" s="7">
        <f>IF(T2124&gt;0,RANK(T2124,(N2124:P2124,Q2124:AE2124)),0)</f>
        <v>0</v>
      </c>
      <c r="AJ2124" s="7">
        <f>IF(S2124&gt;0,RANK(S2124,(N2124:P2124,Q2124:AE2124)),0)</f>
        <v>0</v>
      </c>
      <c r="AK2124" s="2">
        <f t="shared" si="787"/>
        <v>2.4758926244461818E-3</v>
      </c>
      <c r="AL2124" s="2">
        <f t="shared" si="788"/>
        <v>6.9064373208235601E-3</v>
      </c>
      <c r="AM2124" s="2">
        <f t="shared" si="789"/>
        <v>0</v>
      </c>
      <c r="AN2124" s="2">
        <f t="shared" si="790"/>
        <v>0</v>
      </c>
      <c r="AP2124" t="s">
        <v>1112</v>
      </c>
      <c r="AQ2124" t="s">
        <v>1200</v>
      </c>
      <c r="AR2124">
        <v>23</v>
      </c>
      <c r="AT2124" s="104">
        <v>48</v>
      </c>
      <c r="AU2124" s="102">
        <v>465</v>
      </c>
      <c r="AV2124" s="108">
        <f t="shared" si="791"/>
        <v>48465</v>
      </c>
      <c r="AX2124" s="7" t="s">
        <v>538</v>
      </c>
    </row>
    <row r="2125" spans="1:50" hidden="1" outlineLevel="1">
      <c r="A2125" t="s">
        <v>1880</v>
      </c>
      <c r="B2125" t="s">
        <v>1200</v>
      </c>
      <c r="C2125" s="1">
        <f t="shared" si="781"/>
        <v>13296</v>
      </c>
      <c r="D2125" s="7">
        <f>RANK(N2125,(N2125:P2125,Q2125:AE2125))</f>
        <v>2</v>
      </c>
      <c r="E2125" s="7">
        <f>RANK(O2125,(N2125:P2125,Q2125:AE2125))</f>
        <v>1</v>
      </c>
      <c r="F2125" s="7">
        <f>IF(P2125&gt;0,RANK(P2125,(N2125:P2125,Q2125:AE2125)),0)</f>
        <v>0</v>
      </c>
      <c r="G2125" s="1">
        <f t="shared" si="782"/>
        <v>5301</v>
      </c>
      <c r="H2125" s="2">
        <f t="shared" si="780"/>
        <v>0.39869133574007221</v>
      </c>
      <c r="I2125" s="2"/>
      <c r="J2125" s="2">
        <f t="shared" si="783"/>
        <v>0.29083935018050544</v>
      </c>
      <c r="K2125" s="2">
        <f t="shared" si="784"/>
        <v>0.68953068592057765</v>
      </c>
      <c r="L2125" s="2">
        <f t="shared" si="785"/>
        <v>0</v>
      </c>
      <c r="M2125" s="2">
        <f t="shared" si="786"/>
        <v>1.9629963898916913E-2</v>
      </c>
      <c r="N2125" s="1">
        <v>3867</v>
      </c>
      <c r="O2125" s="1">
        <v>9168</v>
      </c>
      <c r="Q2125" s="1">
        <v>24</v>
      </c>
      <c r="R2125" s="1">
        <v>213</v>
      </c>
      <c r="AA2125" s="1">
        <v>24</v>
      </c>
      <c r="AG2125" s="7">
        <f>IF(Q2125&gt;0,RANK(Q2125,(N2125:P2125,Q2125:AE2125)),0)</f>
        <v>4</v>
      </c>
      <c r="AH2125" s="7">
        <f>IF(R2125&gt;0,RANK(R2125,(N2125:P2125,Q2125:AE2125)),0)</f>
        <v>3</v>
      </c>
      <c r="AI2125" s="7">
        <f>IF(T2125&gt;0,RANK(T2125,(N2125:P2125,Q2125:AE2125)),0)</f>
        <v>0</v>
      </c>
      <c r="AJ2125" s="7">
        <f>IF(S2125&gt;0,RANK(S2125,(N2125:P2125,Q2125:AE2125)),0)</f>
        <v>0</v>
      </c>
      <c r="AK2125" s="2">
        <f t="shared" si="787"/>
        <v>1.8050541516245488E-3</v>
      </c>
      <c r="AL2125" s="2">
        <f t="shared" si="788"/>
        <v>1.6019855595667869E-2</v>
      </c>
      <c r="AM2125" s="2">
        <f t="shared" si="789"/>
        <v>0</v>
      </c>
      <c r="AN2125" s="2">
        <f t="shared" si="790"/>
        <v>0</v>
      </c>
      <c r="AP2125" t="s">
        <v>1880</v>
      </c>
      <c r="AQ2125" t="s">
        <v>1200</v>
      </c>
      <c r="AR2125">
        <v>4</v>
      </c>
      <c r="AT2125" s="104">
        <v>48</v>
      </c>
      <c r="AU2125" s="102">
        <v>467</v>
      </c>
      <c r="AV2125" s="108">
        <f t="shared" si="791"/>
        <v>48467</v>
      </c>
      <c r="AX2125" s="7" t="s">
        <v>538</v>
      </c>
    </row>
    <row r="2126" spans="1:50" hidden="1" outlineLevel="1">
      <c r="A2126" t="s">
        <v>2862</v>
      </c>
      <c r="B2126" t="s">
        <v>1200</v>
      </c>
      <c r="C2126" s="1">
        <f t="shared" si="781"/>
        <v>19228</v>
      </c>
      <c r="D2126" s="7">
        <f>RANK(N2126,(N2126:P2126,Q2126:AE2126))</f>
        <v>2</v>
      </c>
      <c r="E2126" s="7">
        <f>RANK(O2126,(N2126:P2126,Q2126:AE2126))</f>
        <v>1</v>
      </c>
      <c r="F2126" s="7">
        <f>IF(P2126&gt;0,RANK(P2126,(N2126:P2126,Q2126:AE2126)),0)</f>
        <v>0</v>
      </c>
      <c r="G2126" s="1">
        <f t="shared" si="782"/>
        <v>3891</v>
      </c>
      <c r="H2126" s="2">
        <f t="shared" si="780"/>
        <v>0.20236114000416061</v>
      </c>
      <c r="I2126" s="2"/>
      <c r="J2126" s="2">
        <f t="shared" si="783"/>
        <v>0.38974412315373413</v>
      </c>
      <c r="K2126" s="2">
        <f t="shared" si="784"/>
        <v>0.59210526315789469</v>
      </c>
      <c r="L2126" s="2">
        <f t="shared" si="785"/>
        <v>0</v>
      </c>
      <c r="M2126" s="2">
        <f t="shared" si="786"/>
        <v>1.815061368837112E-2</v>
      </c>
      <c r="N2126" s="1">
        <v>7494</v>
      </c>
      <c r="O2126" s="1">
        <v>11385</v>
      </c>
      <c r="Q2126" s="1">
        <v>43</v>
      </c>
      <c r="R2126" s="1">
        <v>298</v>
      </c>
      <c r="AA2126" s="1">
        <v>8</v>
      </c>
      <c r="AG2126" s="7">
        <f>IF(Q2126&gt;0,RANK(Q2126,(N2126:P2126,Q2126:AE2126)),0)</f>
        <v>4</v>
      </c>
      <c r="AH2126" s="7">
        <f>IF(R2126&gt;0,RANK(R2126,(N2126:P2126,Q2126:AE2126)),0)</f>
        <v>3</v>
      </c>
      <c r="AI2126" s="7">
        <f>IF(T2126&gt;0,RANK(T2126,(N2126:P2126,Q2126:AE2126)),0)</f>
        <v>0</v>
      </c>
      <c r="AJ2126" s="7">
        <f>IF(S2126&gt;0,RANK(S2126,(N2126:P2126,Q2126:AE2126)),0)</f>
        <v>0</v>
      </c>
      <c r="AK2126" s="2">
        <f t="shared" si="787"/>
        <v>2.2363220303723737E-3</v>
      </c>
      <c r="AL2126" s="2">
        <f t="shared" si="788"/>
        <v>1.5498231745371334E-2</v>
      </c>
      <c r="AM2126" s="2">
        <f t="shared" si="789"/>
        <v>0</v>
      </c>
      <c r="AN2126" s="2">
        <f t="shared" si="790"/>
        <v>0</v>
      </c>
      <c r="AP2126" t="s">
        <v>2862</v>
      </c>
      <c r="AQ2126" t="s">
        <v>1200</v>
      </c>
      <c r="AR2126">
        <v>14</v>
      </c>
      <c r="AT2126" s="104">
        <v>48</v>
      </c>
      <c r="AU2126" s="102">
        <v>469</v>
      </c>
      <c r="AV2126" s="108">
        <f t="shared" si="791"/>
        <v>48469</v>
      </c>
      <c r="AX2126" s="7" t="s">
        <v>538</v>
      </c>
    </row>
    <row r="2127" spans="1:50" hidden="1" outlineLevel="1">
      <c r="A2127" t="s">
        <v>1101</v>
      </c>
      <c r="B2127" t="s">
        <v>1200</v>
      </c>
      <c r="C2127" s="1">
        <f t="shared" si="781"/>
        <v>10444</v>
      </c>
      <c r="D2127" s="7">
        <f>RANK(N2127,(N2127:P2127,Q2127:AE2127))</f>
        <v>2</v>
      </c>
      <c r="E2127" s="7">
        <f>RANK(O2127,(N2127:P2127,Q2127:AE2127))</f>
        <v>1</v>
      </c>
      <c r="F2127" s="7">
        <f>IF(P2127&gt;0,RANK(P2127,(N2127:P2127,Q2127:AE2127)),0)</f>
        <v>0</v>
      </c>
      <c r="G2127" s="1">
        <f t="shared" si="782"/>
        <v>2641</v>
      </c>
      <c r="H2127" s="2">
        <f t="shared" ref="H2127:H2159" si="792">G2127/C2127</f>
        <v>0.25287246265798546</v>
      </c>
      <c r="I2127" s="2"/>
      <c r="J2127" s="2">
        <f t="shared" si="783"/>
        <v>0.36451551129835313</v>
      </c>
      <c r="K2127" s="2">
        <f t="shared" si="784"/>
        <v>0.6173879739563386</v>
      </c>
      <c r="L2127" s="2">
        <f t="shared" si="785"/>
        <v>0</v>
      </c>
      <c r="M2127" s="2">
        <f t="shared" si="786"/>
        <v>1.8096514745308268E-2</v>
      </c>
      <c r="N2127" s="1">
        <v>3807</v>
      </c>
      <c r="O2127" s="1">
        <v>6448</v>
      </c>
      <c r="Q2127" s="1">
        <v>65</v>
      </c>
      <c r="R2127" s="1">
        <v>104</v>
      </c>
      <c r="AA2127" s="1">
        <v>20</v>
      </c>
      <c r="AG2127" s="7">
        <f>IF(Q2127&gt;0,RANK(Q2127,(N2127:P2127,Q2127:AE2127)),0)</f>
        <v>4</v>
      </c>
      <c r="AH2127" s="7">
        <f>IF(R2127&gt;0,RANK(R2127,(N2127:P2127,Q2127:AE2127)),0)</f>
        <v>3</v>
      </c>
      <c r="AI2127" s="7">
        <f>IF(T2127&gt;0,RANK(T2127,(N2127:P2127,Q2127:AE2127)),0)</f>
        <v>0</v>
      </c>
      <c r="AJ2127" s="7">
        <f>IF(S2127&gt;0,RANK(S2127,(N2127:P2127,Q2127:AE2127)),0)</f>
        <v>0</v>
      </c>
      <c r="AK2127" s="2">
        <f t="shared" si="787"/>
        <v>6.2236690923018001E-3</v>
      </c>
      <c r="AL2127" s="2">
        <f t="shared" si="788"/>
        <v>9.9578705476828806E-3</v>
      </c>
      <c r="AM2127" s="2">
        <f t="shared" si="789"/>
        <v>0</v>
      </c>
      <c r="AN2127" s="2">
        <f t="shared" si="790"/>
        <v>0</v>
      </c>
      <c r="AP2127" t="s">
        <v>1101</v>
      </c>
      <c r="AQ2127" t="s">
        <v>1200</v>
      </c>
      <c r="AR2127">
        <v>2</v>
      </c>
      <c r="AT2127" s="104">
        <v>48</v>
      </c>
      <c r="AU2127" s="102">
        <v>471</v>
      </c>
      <c r="AV2127" s="108">
        <f t="shared" si="791"/>
        <v>48471</v>
      </c>
      <c r="AX2127" s="7" t="s">
        <v>538</v>
      </c>
    </row>
    <row r="2128" spans="1:50" hidden="1" outlineLevel="1">
      <c r="A2128" t="s">
        <v>2892</v>
      </c>
      <c r="B2128" t="s">
        <v>1200</v>
      </c>
      <c r="C2128" s="1">
        <f t="shared" si="781"/>
        <v>7965</v>
      </c>
      <c r="D2128" s="7">
        <f>RANK(N2128,(N2128:P2128,Q2128:AE2128))</f>
        <v>2</v>
      </c>
      <c r="E2128" s="7">
        <f>RANK(O2128,(N2128:P2128,Q2128:AE2128))</f>
        <v>1</v>
      </c>
      <c r="F2128" s="7">
        <f>IF(P2128&gt;0,RANK(P2128,(N2128:P2128,Q2128:AE2128)),0)</f>
        <v>0</v>
      </c>
      <c r="G2128" s="1">
        <f t="shared" si="782"/>
        <v>1694</v>
      </c>
      <c r="H2128" s="2">
        <f t="shared" si="792"/>
        <v>0.21268047708725674</v>
      </c>
      <c r="I2128" s="2"/>
      <c r="J2128" s="2">
        <f t="shared" si="783"/>
        <v>0.38556183301946012</v>
      </c>
      <c r="K2128" s="2">
        <f t="shared" si="784"/>
        <v>0.59824231010671691</v>
      </c>
      <c r="L2128" s="2">
        <f t="shared" si="785"/>
        <v>0</v>
      </c>
      <c r="M2128" s="2">
        <f t="shared" si="786"/>
        <v>1.6195856873822967E-2</v>
      </c>
      <c r="N2128" s="1">
        <v>3071</v>
      </c>
      <c r="O2128" s="1">
        <v>4765</v>
      </c>
      <c r="Q2128" s="1">
        <v>25</v>
      </c>
      <c r="R2128" s="1">
        <v>99</v>
      </c>
      <c r="AA2128" s="1">
        <v>5</v>
      </c>
      <c r="AG2128" s="7">
        <f>IF(Q2128&gt;0,RANK(Q2128,(N2128:P2128,Q2128:AE2128)),0)</f>
        <v>4</v>
      </c>
      <c r="AH2128" s="7">
        <f>IF(R2128&gt;0,RANK(R2128,(N2128:P2128,Q2128:AE2128)),0)</f>
        <v>3</v>
      </c>
      <c r="AI2128" s="7">
        <f>IF(T2128&gt;0,RANK(T2128,(N2128:P2128,Q2128:AE2128)),0)</f>
        <v>0</v>
      </c>
      <c r="AJ2128" s="7">
        <f>IF(S2128&gt;0,RANK(S2128,(N2128:P2128,Q2128:AE2128)),0)</f>
        <v>0</v>
      </c>
      <c r="AK2128" s="2">
        <f t="shared" si="787"/>
        <v>3.1387319522912741E-3</v>
      </c>
      <c r="AL2128" s="2">
        <f t="shared" si="788"/>
        <v>1.2429378531073447E-2</v>
      </c>
      <c r="AM2128" s="2">
        <f t="shared" si="789"/>
        <v>0</v>
      </c>
      <c r="AN2128" s="2">
        <f t="shared" si="790"/>
        <v>0</v>
      </c>
      <c r="AP2128" t="s">
        <v>2892</v>
      </c>
      <c r="AQ2128" t="s">
        <v>1200</v>
      </c>
      <c r="AT2128" s="104">
        <v>48</v>
      </c>
      <c r="AU2128" s="102">
        <v>473</v>
      </c>
      <c r="AV2128" s="108">
        <f t="shared" si="791"/>
        <v>48473</v>
      </c>
      <c r="AX2128" s="7" t="s">
        <v>538</v>
      </c>
    </row>
    <row r="2129" spans="1:50" hidden="1" outlineLevel="1">
      <c r="A2129" t="s">
        <v>2184</v>
      </c>
      <c r="B2129" t="s">
        <v>1200</v>
      </c>
      <c r="C2129" s="1">
        <f t="shared" si="781"/>
        <v>3211</v>
      </c>
      <c r="D2129" s="7">
        <f>RANK(N2129,(N2129:P2129,Q2129:AE2129))</f>
        <v>2</v>
      </c>
      <c r="E2129" s="7">
        <f>RANK(O2129,(N2129:P2129,Q2129:AE2129))</f>
        <v>1</v>
      </c>
      <c r="F2129" s="7">
        <f>IF(P2129&gt;0,RANK(P2129,(N2129:P2129,Q2129:AE2129)),0)</f>
        <v>0</v>
      </c>
      <c r="G2129" s="1">
        <f t="shared" si="782"/>
        <v>298</v>
      </c>
      <c r="H2129" s="2">
        <f t="shared" si="792"/>
        <v>9.2805979445655565E-2</v>
      </c>
      <c r="I2129" s="2"/>
      <c r="J2129" s="2">
        <f t="shared" si="783"/>
        <v>0.4356898162566179</v>
      </c>
      <c r="K2129" s="2">
        <f t="shared" si="784"/>
        <v>0.52849579570227345</v>
      </c>
      <c r="L2129" s="2">
        <f t="shared" si="785"/>
        <v>0</v>
      </c>
      <c r="M2129" s="2">
        <f t="shared" si="786"/>
        <v>3.5814388041108702E-2</v>
      </c>
      <c r="N2129" s="1">
        <v>1399</v>
      </c>
      <c r="O2129" s="1">
        <v>1697</v>
      </c>
      <c r="Q2129" s="1">
        <v>17</v>
      </c>
      <c r="R2129" s="1">
        <v>79</v>
      </c>
      <c r="AA2129" s="1">
        <v>19</v>
      </c>
      <c r="AG2129" s="7">
        <f>IF(Q2129&gt;0,RANK(Q2129,(N2129:P2129,Q2129:AE2129)),0)</f>
        <v>5</v>
      </c>
      <c r="AH2129" s="7">
        <f>IF(R2129&gt;0,RANK(R2129,(N2129:P2129,Q2129:AE2129)),0)</f>
        <v>3</v>
      </c>
      <c r="AI2129" s="7">
        <f>IF(T2129&gt;0,RANK(T2129,(N2129:P2129,Q2129:AE2129)),0)</f>
        <v>0</v>
      </c>
      <c r="AJ2129" s="7">
        <f>IF(S2129&gt;0,RANK(S2129,(N2129:P2129,Q2129:AE2129)),0)</f>
        <v>0</v>
      </c>
      <c r="AK2129" s="2">
        <f t="shared" si="787"/>
        <v>5.2943008408595452E-3</v>
      </c>
      <c r="AL2129" s="2">
        <f t="shared" si="788"/>
        <v>2.4602927436935533E-2</v>
      </c>
      <c r="AM2129" s="2">
        <f t="shared" si="789"/>
        <v>0</v>
      </c>
      <c r="AN2129" s="2">
        <f t="shared" si="790"/>
        <v>0</v>
      </c>
      <c r="AP2129" t="s">
        <v>2184</v>
      </c>
      <c r="AQ2129" t="s">
        <v>1200</v>
      </c>
      <c r="AR2129">
        <v>23</v>
      </c>
      <c r="AT2129" s="104">
        <v>48</v>
      </c>
      <c r="AU2129" s="102">
        <v>475</v>
      </c>
      <c r="AV2129" s="108">
        <f t="shared" si="791"/>
        <v>48475</v>
      </c>
      <c r="AX2129" s="7" t="s">
        <v>538</v>
      </c>
    </row>
    <row r="2130" spans="1:50" hidden="1" outlineLevel="1">
      <c r="A2130" t="s">
        <v>1839</v>
      </c>
      <c r="B2130" t="s">
        <v>1200</v>
      </c>
      <c r="C2130" s="1">
        <f t="shared" si="781"/>
        <v>9440</v>
      </c>
      <c r="D2130" s="7">
        <f>RANK(N2130,(N2130:P2130,Q2130:AE2130))</f>
        <v>2</v>
      </c>
      <c r="E2130" s="7">
        <f>RANK(O2130,(N2130:P2130,Q2130:AE2130))</f>
        <v>1</v>
      </c>
      <c r="F2130" s="7">
        <f>IF(P2130&gt;0,RANK(P2130,(N2130:P2130,Q2130:AE2130)),0)</f>
        <v>0</v>
      </c>
      <c r="G2130" s="1">
        <f t="shared" si="782"/>
        <v>4750</v>
      </c>
      <c r="H2130" s="2">
        <f t="shared" si="792"/>
        <v>0.50317796610169496</v>
      </c>
      <c r="I2130" s="2"/>
      <c r="J2130" s="2">
        <f t="shared" si="783"/>
        <v>0.24046610169491525</v>
      </c>
      <c r="K2130" s="2">
        <f t="shared" si="784"/>
        <v>0.74364406779661019</v>
      </c>
      <c r="L2130" s="2">
        <f t="shared" si="785"/>
        <v>0</v>
      </c>
      <c r="M2130" s="2">
        <f t="shared" si="786"/>
        <v>1.5889830508474589E-2</v>
      </c>
      <c r="N2130" s="1">
        <v>2270</v>
      </c>
      <c r="O2130" s="1">
        <v>7020</v>
      </c>
      <c r="Q2130" s="1">
        <v>27</v>
      </c>
      <c r="R2130" s="1">
        <v>93</v>
      </c>
      <c r="AA2130" s="1">
        <v>30</v>
      </c>
      <c r="AG2130" s="7">
        <f>IF(Q2130&gt;0,RANK(Q2130,(N2130:P2130,Q2130:AE2130)),0)</f>
        <v>5</v>
      </c>
      <c r="AH2130" s="7">
        <f>IF(R2130&gt;0,RANK(R2130,(N2130:P2130,Q2130:AE2130)),0)</f>
        <v>3</v>
      </c>
      <c r="AI2130" s="7">
        <f>IF(T2130&gt;0,RANK(T2130,(N2130:P2130,Q2130:AE2130)),0)</f>
        <v>0</v>
      </c>
      <c r="AJ2130" s="7">
        <f>IF(S2130&gt;0,RANK(S2130,(N2130:P2130,Q2130:AE2130)),0)</f>
        <v>0</v>
      </c>
      <c r="AK2130" s="2">
        <f t="shared" si="787"/>
        <v>2.8601694915254237E-3</v>
      </c>
      <c r="AL2130" s="2">
        <f t="shared" si="788"/>
        <v>9.8516949152542381E-3</v>
      </c>
      <c r="AM2130" s="2">
        <f t="shared" si="789"/>
        <v>0</v>
      </c>
      <c r="AN2130" s="2">
        <f t="shared" si="790"/>
        <v>0</v>
      </c>
      <c r="AP2130" t="s">
        <v>1839</v>
      </c>
      <c r="AQ2130" t="s">
        <v>1200</v>
      </c>
      <c r="AR2130">
        <v>8</v>
      </c>
      <c r="AT2130" s="104">
        <v>48</v>
      </c>
      <c r="AU2130" s="102">
        <v>477</v>
      </c>
      <c r="AV2130" s="108">
        <f t="shared" si="791"/>
        <v>48477</v>
      </c>
      <c r="AX2130" s="7" t="s">
        <v>538</v>
      </c>
    </row>
    <row r="2131" spans="1:50" hidden="1" outlineLevel="1">
      <c r="A2131" t="s">
        <v>1180</v>
      </c>
      <c r="B2131" t="s">
        <v>1200</v>
      </c>
      <c r="C2131" s="1">
        <f t="shared" si="781"/>
        <v>39241</v>
      </c>
      <c r="D2131" s="7">
        <f>RANK(N2131,(N2131:P2131,Q2131:AE2131))</f>
        <v>1</v>
      </c>
      <c r="E2131" s="7">
        <f>RANK(O2131,(N2131:P2131,Q2131:AE2131))</f>
        <v>2</v>
      </c>
      <c r="F2131" s="7">
        <f>IF(P2131&gt;0,RANK(P2131,(N2131:P2131,Q2131:AE2131)),0)</f>
        <v>0</v>
      </c>
      <c r="G2131" s="1">
        <f t="shared" si="782"/>
        <v>31143</v>
      </c>
      <c r="H2131" s="2">
        <f t="shared" si="792"/>
        <v>0.7936342091180143</v>
      </c>
      <c r="I2131" s="2"/>
      <c r="J2131" s="2">
        <f t="shared" si="783"/>
        <v>0.89449810147549758</v>
      </c>
      <c r="K2131" s="2">
        <f t="shared" si="784"/>
        <v>0.10086389235748325</v>
      </c>
      <c r="L2131" s="2">
        <f t="shared" si="785"/>
        <v>0</v>
      </c>
      <c r="M2131" s="2">
        <f t="shared" si="786"/>
        <v>4.6380061670191763E-3</v>
      </c>
      <c r="N2131" s="1">
        <v>35101</v>
      </c>
      <c r="O2131" s="1">
        <v>3958</v>
      </c>
      <c r="Q2131" s="1">
        <v>59</v>
      </c>
      <c r="R2131" s="1">
        <v>115</v>
      </c>
      <c r="AA2131" s="1">
        <v>8</v>
      </c>
      <c r="AG2131" s="7">
        <f>IF(Q2131&gt;0,RANK(Q2131,(N2131:P2131,Q2131:AE2131)),0)</f>
        <v>4</v>
      </c>
      <c r="AH2131" s="7">
        <f>IF(R2131&gt;0,RANK(R2131,(N2131:P2131,Q2131:AE2131)),0)</f>
        <v>3</v>
      </c>
      <c r="AI2131" s="7">
        <f>IF(T2131&gt;0,RANK(T2131,(N2131:P2131,Q2131:AE2131)),0)</f>
        <v>0</v>
      </c>
      <c r="AJ2131" s="7">
        <f>IF(S2131&gt;0,RANK(S2131,(N2131:P2131,Q2131:AE2131)),0)</f>
        <v>0</v>
      </c>
      <c r="AK2131" s="2">
        <f t="shared" si="787"/>
        <v>1.5035294717260009E-3</v>
      </c>
      <c r="AL2131" s="2">
        <f t="shared" si="788"/>
        <v>2.93060829234729E-3</v>
      </c>
      <c r="AM2131" s="2">
        <f t="shared" si="789"/>
        <v>0</v>
      </c>
      <c r="AN2131" s="2">
        <f t="shared" si="790"/>
        <v>0</v>
      </c>
      <c r="AP2131" t="s">
        <v>1180</v>
      </c>
      <c r="AQ2131" t="s">
        <v>1200</v>
      </c>
      <c r="AR2131">
        <v>23</v>
      </c>
      <c r="AT2131" s="104">
        <v>48</v>
      </c>
      <c r="AU2131" s="102">
        <v>479</v>
      </c>
      <c r="AV2131" s="108">
        <f t="shared" si="791"/>
        <v>48479</v>
      </c>
      <c r="AX2131" s="7" t="s">
        <v>538</v>
      </c>
    </row>
    <row r="2132" spans="1:50" hidden="1" outlineLevel="1">
      <c r="A2132" t="s">
        <v>829</v>
      </c>
      <c r="B2132" t="s">
        <v>1200</v>
      </c>
      <c r="C2132" s="1">
        <f t="shared" si="781"/>
        <v>9409</v>
      </c>
      <c r="D2132" s="7">
        <f>RANK(N2132,(N2132:P2132,Q2132:AE2132))</f>
        <v>2</v>
      </c>
      <c r="E2132" s="7">
        <f>RANK(O2132,(N2132:P2132,Q2132:AE2132))</f>
        <v>1</v>
      </c>
      <c r="F2132" s="7">
        <f>IF(P2132&gt;0,RANK(P2132,(N2132:P2132,Q2132:AE2132)),0)</f>
        <v>0</v>
      </c>
      <c r="G2132" s="1">
        <f t="shared" si="782"/>
        <v>2757</v>
      </c>
      <c r="H2132" s="2">
        <f t="shared" si="792"/>
        <v>0.29301732383887769</v>
      </c>
      <c r="I2132" s="2"/>
      <c r="J2132" s="2">
        <f t="shared" si="783"/>
        <v>0.34488255925178019</v>
      </c>
      <c r="K2132" s="2">
        <f t="shared" si="784"/>
        <v>0.63789988309065793</v>
      </c>
      <c r="L2132" s="2">
        <f t="shared" si="785"/>
        <v>0</v>
      </c>
      <c r="M2132" s="2">
        <f t="shared" si="786"/>
        <v>1.7217557657561944E-2</v>
      </c>
      <c r="N2132" s="1">
        <v>3245</v>
      </c>
      <c r="O2132" s="1">
        <v>6002</v>
      </c>
      <c r="Q2132" s="1">
        <v>29</v>
      </c>
      <c r="R2132" s="1">
        <v>106</v>
      </c>
      <c r="AA2132" s="1">
        <v>27</v>
      </c>
      <c r="AG2132" s="7">
        <f>IF(Q2132&gt;0,RANK(Q2132,(N2132:P2132,Q2132:AE2132)),0)</f>
        <v>4</v>
      </c>
      <c r="AH2132" s="7">
        <f>IF(R2132&gt;0,RANK(R2132,(N2132:P2132,Q2132:AE2132)),0)</f>
        <v>3</v>
      </c>
      <c r="AI2132" s="7">
        <f>IF(T2132&gt;0,RANK(T2132,(N2132:P2132,Q2132:AE2132)),0)</f>
        <v>0</v>
      </c>
      <c r="AJ2132" s="7">
        <f>IF(S2132&gt;0,RANK(S2132,(N2132:P2132,Q2132:AE2132)),0)</f>
        <v>0</v>
      </c>
      <c r="AK2132" s="2">
        <f t="shared" si="787"/>
        <v>3.0821553831437984E-3</v>
      </c>
      <c r="AL2132" s="2">
        <f t="shared" si="788"/>
        <v>1.1265809331491126E-2</v>
      </c>
      <c r="AM2132" s="2">
        <f t="shared" si="789"/>
        <v>0</v>
      </c>
      <c r="AN2132" s="2">
        <f t="shared" si="790"/>
        <v>0</v>
      </c>
      <c r="AP2132" t="s">
        <v>829</v>
      </c>
      <c r="AQ2132" t="s">
        <v>1200</v>
      </c>
      <c r="AR2132">
        <v>14</v>
      </c>
      <c r="AT2132" s="104">
        <v>48</v>
      </c>
      <c r="AU2132" s="102">
        <v>481</v>
      </c>
      <c r="AV2132" s="108">
        <f t="shared" si="791"/>
        <v>48481</v>
      </c>
      <c r="AX2132" s="7" t="s">
        <v>538</v>
      </c>
    </row>
    <row r="2133" spans="1:50" hidden="1" outlineLevel="1">
      <c r="A2133" t="s">
        <v>1761</v>
      </c>
      <c r="B2133" t="s">
        <v>1200</v>
      </c>
      <c r="C2133" s="1">
        <f t="shared" si="781"/>
        <v>1568</v>
      </c>
      <c r="D2133" s="7">
        <f>RANK(N2133,(N2133:P2133,Q2133:AE2133))</f>
        <v>2</v>
      </c>
      <c r="E2133" s="7">
        <f>RANK(O2133,(N2133:P2133,Q2133:AE2133))</f>
        <v>1</v>
      </c>
      <c r="F2133" s="7">
        <f>IF(P2133&gt;0,RANK(P2133,(N2133:P2133,Q2133:AE2133)),0)</f>
        <v>0</v>
      </c>
      <c r="G2133" s="1">
        <f t="shared" si="782"/>
        <v>697</v>
      </c>
      <c r="H2133" s="2">
        <f t="shared" si="792"/>
        <v>0.44451530612244899</v>
      </c>
      <c r="I2133" s="2"/>
      <c r="J2133" s="2">
        <f t="shared" si="783"/>
        <v>0.27104591836734693</v>
      </c>
      <c r="K2133" s="2">
        <f t="shared" si="784"/>
        <v>0.71556122448979587</v>
      </c>
      <c r="L2133" s="2">
        <f t="shared" si="785"/>
        <v>0</v>
      </c>
      <c r="M2133" s="2">
        <f t="shared" si="786"/>
        <v>1.3392857142857206E-2</v>
      </c>
      <c r="N2133" s="1">
        <v>425</v>
      </c>
      <c r="O2133" s="1">
        <v>1122</v>
      </c>
      <c r="Q2133" s="1">
        <v>1</v>
      </c>
      <c r="R2133" s="1">
        <v>17</v>
      </c>
      <c r="AA2133" s="1">
        <v>3</v>
      </c>
      <c r="AG2133" s="7">
        <f>IF(Q2133&gt;0,RANK(Q2133,(N2133:P2133,Q2133:AE2133)),0)</f>
        <v>5</v>
      </c>
      <c r="AH2133" s="7">
        <f>IF(R2133&gt;0,RANK(R2133,(N2133:P2133,Q2133:AE2133)),0)</f>
        <v>3</v>
      </c>
      <c r="AI2133" s="7">
        <f>IF(T2133&gt;0,RANK(T2133,(N2133:P2133,Q2133:AE2133)),0)</f>
        <v>0</v>
      </c>
      <c r="AJ2133" s="7">
        <f>IF(S2133&gt;0,RANK(S2133,(N2133:P2133,Q2133:AE2133)),0)</f>
        <v>0</v>
      </c>
      <c r="AK2133" s="2">
        <f t="shared" si="787"/>
        <v>6.3775510204081628E-4</v>
      </c>
      <c r="AL2133" s="2">
        <f t="shared" si="788"/>
        <v>1.0841836734693877E-2</v>
      </c>
      <c r="AM2133" s="2">
        <f t="shared" si="789"/>
        <v>0</v>
      </c>
      <c r="AN2133" s="2">
        <f t="shared" si="790"/>
        <v>0</v>
      </c>
      <c r="AP2133" t="s">
        <v>1761</v>
      </c>
      <c r="AQ2133" t="s">
        <v>1200</v>
      </c>
      <c r="AR2133">
        <v>13</v>
      </c>
      <c r="AT2133" s="104">
        <v>48</v>
      </c>
      <c r="AU2133" s="102">
        <v>483</v>
      </c>
      <c r="AV2133" s="108">
        <f t="shared" si="791"/>
        <v>48483</v>
      </c>
      <c r="AX2133" s="7" t="s">
        <v>538</v>
      </c>
    </row>
    <row r="2134" spans="1:50" hidden="1" outlineLevel="1">
      <c r="A2134" t="s">
        <v>932</v>
      </c>
      <c r="B2134" t="s">
        <v>1200</v>
      </c>
      <c r="C2134" s="1">
        <f t="shared" si="781"/>
        <v>26179</v>
      </c>
      <c r="D2134" s="7">
        <f>RANK(N2134,(N2134:P2134,Q2134:AE2134))</f>
        <v>2</v>
      </c>
      <c r="E2134" s="7">
        <f>RANK(O2134,(N2134:P2134,Q2134:AE2134))</f>
        <v>1</v>
      </c>
      <c r="F2134" s="7">
        <f>IF(P2134&gt;0,RANK(P2134,(N2134:P2134,Q2134:AE2134)),0)</f>
        <v>0</v>
      </c>
      <c r="G2134" s="1">
        <f t="shared" si="782"/>
        <v>8412</v>
      </c>
      <c r="H2134" s="2">
        <f t="shared" si="792"/>
        <v>0.32132625386760383</v>
      </c>
      <c r="I2134" s="2"/>
      <c r="J2134" s="2">
        <f t="shared" si="783"/>
        <v>0.32537530081362925</v>
      </c>
      <c r="K2134" s="2">
        <f t="shared" si="784"/>
        <v>0.64670155468123303</v>
      </c>
      <c r="L2134" s="2">
        <f t="shared" si="785"/>
        <v>0</v>
      </c>
      <c r="M2134" s="2">
        <f t="shared" si="786"/>
        <v>2.7923144505137665E-2</v>
      </c>
      <c r="N2134" s="1">
        <v>8518</v>
      </c>
      <c r="O2134" s="1">
        <v>16930</v>
      </c>
      <c r="Q2134" s="1">
        <v>102</v>
      </c>
      <c r="R2134" s="1">
        <v>629</v>
      </c>
      <c r="AA2134" s="1">
        <v>0</v>
      </c>
      <c r="AG2134" s="7">
        <f>IF(Q2134&gt;0,RANK(Q2134,(N2134:P2134,Q2134:AE2134)),0)</f>
        <v>4</v>
      </c>
      <c r="AH2134" s="7">
        <f>IF(R2134&gt;0,RANK(R2134,(N2134:P2134,Q2134:AE2134)),0)</f>
        <v>3</v>
      </c>
      <c r="AI2134" s="7">
        <f>IF(T2134&gt;0,RANK(T2134,(N2134:P2134,Q2134:AE2134)),0)</f>
        <v>0</v>
      </c>
      <c r="AJ2134" s="7">
        <f>IF(S2134&gt;0,RANK(S2134,(N2134:P2134,Q2134:AE2134)),0)</f>
        <v>0</v>
      </c>
      <c r="AK2134" s="2">
        <f t="shared" si="787"/>
        <v>3.8962527216471216E-3</v>
      </c>
      <c r="AL2134" s="2">
        <f t="shared" si="788"/>
        <v>2.4026891783490583E-2</v>
      </c>
      <c r="AM2134" s="2">
        <f t="shared" si="789"/>
        <v>0</v>
      </c>
      <c r="AN2134" s="2">
        <f t="shared" si="790"/>
        <v>0</v>
      </c>
      <c r="AP2134" t="s">
        <v>932</v>
      </c>
      <c r="AQ2134" t="s">
        <v>1200</v>
      </c>
      <c r="AR2134">
        <v>13</v>
      </c>
      <c r="AT2134" s="104">
        <v>48</v>
      </c>
      <c r="AU2134" s="102">
        <v>485</v>
      </c>
      <c r="AV2134" s="108">
        <f t="shared" si="791"/>
        <v>48485</v>
      </c>
      <c r="AX2134" s="7" t="s">
        <v>538</v>
      </c>
    </row>
    <row r="2135" spans="1:50" hidden="1" outlineLevel="1">
      <c r="A2135" t="s">
        <v>830</v>
      </c>
      <c r="B2135" t="s">
        <v>1200</v>
      </c>
      <c r="C2135" s="1">
        <f t="shared" si="781"/>
        <v>2993</v>
      </c>
      <c r="D2135" s="7">
        <f>RANK(N2135,(N2135:P2135,Q2135:AE2135))</f>
        <v>2</v>
      </c>
      <c r="E2135" s="7">
        <f>RANK(O2135,(N2135:P2135,Q2135:AE2135))</f>
        <v>1</v>
      </c>
      <c r="F2135" s="7">
        <f>IF(P2135&gt;0,RANK(P2135,(N2135:P2135,Q2135:AE2135)),0)</f>
        <v>0</v>
      </c>
      <c r="G2135" s="1">
        <f t="shared" si="782"/>
        <v>1229</v>
      </c>
      <c r="H2135" s="2">
        <f t="shared" si="792"/>
        <v>0.41062479117941864</v>
      </c>
      <c r="I2135" s="2"/>
      <c r="J2135" s="2">
        <f t="shared" si="783"/>
        <v>0.28633478115603073</v>
      </c>
      <c r="K2135" s="2">
        <f t="shared" si="784"/>
        <v>0.69695957233544936</v>
      </c>
      <c r="L2135" s="2">
        <f t="shared" si="785"/>
        <v>0</v>
      </c>
      <c r="M2135" s="2">
        <f t="shared" si="786"/>
        <v>1.6705646508519911E-2</v>
      </c>
      <c r="N2135" s="1">
        <v>857</v>
      </c>
      <c r="O2135" s="1">
        <v>2086</v>
      </c>
      <c r="Q2135" s="1">
        <v>4</v>
      </c>
      <c r="R2135" s="1">
        <v>45</v>
      </c>
      <c r="AA2135" s="1">
        <v>1</v>
      </c>
      <c r="AG2135" s="7">
        <f>IF(Q2135&gt;0,RANK(Q2135,(N2135:P2135,Q2135:AE2135)),0)</f>
        <v>4</v>
      </c>
      <c r="AH2135" s="7">
        <f>IF(R2135&gt;0,RANK(R2135,(N2135:P2135,Q2135:AE2135)),0)</f>
        <v>3</v>
      </c>
      <c r="AI2135" s="7">
        <f>IF(T2135&gt;0,RANK(T2135,(N2135:P2135,Q2135:AE2135)),0)</f>
        <v>0</v>
      </c>
      <c r="AJ2135" s="7">
        <f>IF(S2135&gt;0,RANK(S2135,(N2135:P2135,Q2135:AE2135)),0)</f>
        <v>0</v>
      </c>
      <c r="AK2135" s="2">
        <f t="shared" si="787"/>
        <v>1.3364517206815904E-3</v>
      </c>
      <c r="AL2135" s="2">
        <f t="shared" si="788"/>
        <v>1.5035081857667892E-2</v>
      </c>
      <c r="AM2135" s="2">
        <f t="shared" si="789"/>
        <v>0</v>
      </c>
      <c r="AN2135" s="2">
        <f t="shared" si="790"/>
        <v>0</v>
      </c>
      <c r="AP2135" t="s">
        <v>830</v>
      </c>
      <c r="AQ2135" t="s">
        <v>1200</v>
      </c>
      <c r="AR2135">
        <v>13</v>
      </c>
      <c r="AT2135" s="104">
        <v>48</v>
      </c>
      <c r="AU2135" s="102">
        <v>487</v>
      </c>
      <c r="AV2135" s="108">
        <f t="shared" si="791"/>
        <v>48487</v>
      </c>
      <c r="AX2135" s="7" t="s">
        <v>538</v>
      </c>
    </row>
    <row r="2136" spans="1:50" hidden="1" outlineLevel="1">
      <c r="A2136" t="s">
        <v>1881</v>
      </c>
      <c r="B2136" t="s">
        <v>1200</v>
      </c>
      <c r="C2136" s="1">
        <f t="shared" si="781"/>
        <v>3664</v>
      </c>
      <c r="D2136" s="7">
        <f>RANK(N2136,(N2136:P2136,Q2136:AE2136))</f>
        <v>1</v>
      </c>
      <c r="E2136" s="7">
        <f>RANK(O2136,(N2136:P2136,Q2136:AE2136))</f>
        <v>2</v>
      </c>
      <c r="F2136" s="7">
        <f>IF(P2136&gt;0,RANK(P2136,(N2136:P2136,Q2136:AE2136)),0)</f>
        <v>0</v>
      </c>
      <c r="G2136" s="1">
        <f t="shared" si="782"/>
        <v>1611</v>
      </c>
      <c r="H2136" s="2">
        <f t="shared" si="792"/>
        <v>0.43968340611353712</v>
      </c>
      <c r="I2136" s="2"/>
      <c r="J2136" s="2">
        <f t="shared" si="783"/>
        <v>0.71370087336244536</v>
      </c>
      <c r="K2136" s="2">
        <f t="shared" si="784"/>
        <v>0.2740174672489083</v>
      </c>
      <c r="L2136" s="2">
        <f t="shared" si="785"/>
        <v>0</v>
      </c>
      <c r="M2136" s="2">
        <f t="shared" si="786"/>
        <v>1.2281659388646338E-2</v>
      </c>
      <c r="N2136" s="1">
        <v>2615</v>
      </c>
      <c r="O2136" s="1">
        <v>1004</v>
      </c>
      <c r="Q2136" s="1">
        <v>12</v>
      </c>
      <c r="R2136" s="1">
        <v>33</v>
      </c>
      <c r="AA2136" s="1">
        <v>0</v>
      </c>
      <c r="AG2136" s="7">
        <f>IF(Q2136&gt;0,RANK(Q2136,(N2136:P2136,Q2136:AE2136)),0)</f>
        <v>4</v>
      </c>
      <c r="AH2136" s="7">
        <f>IF(R2136&gt;0,RANK(R2136,(N2136:P2136,Q2136:AE2136)),0)</f>
        <v>3</v>
      </c>
      <c r="AI2136" s="7">
        <f>IF(T2136&gt;0,RANK(T2136,(N2136:P2136,Q2136:AE2136)),0)</f>
        <v>0</v>
      </c>
      <c r="AJ2136" s="7">
        <f>IF(S2136&gt;0,RANK(S2136,(N2136:P2136,Q2136:AE2136)),0)</f>
        <v>0</v>
      </c>
      <c r="AK2136" s="2">
        <f t="shared" si="787"/>
        <v>3.2751091703056767E-3</v>
      </c>
      <c r="AL2136" s="2">
        <f t="shared" si="788"/>
        <v>9.0065502183406115E-3</v>
      </c>
      <c r="AM2136" s="2">
        <f t="shared" si="789"/>
        <v>0</v>
      </c>
      <c r="AN2136" s="2">
        <f t="shared" si="790"/>
        <v>0</v>
      </c>
      <c r="AP2136" t="s">
        <v>1881</v>
      </c>
      <c r="AQ2136" t="s">
        <v>1200</v>
      </c>
      <c r="AT2136" s="104">
        <v>48</v>
      </c>
      <c r="AU2136" s="102">
        <v>489</v>
      </c>
      <c r="AV2136" s="108">
        <f t="shared" si="791"/>
        <v>48489</v>
      </c>
      <c r="AX2136" s="7" t="s">
        <v>538</v>
      </c>
    </row>
    <row r="2137" spans="1:50" hidden="1" outlineLevel="1">
      <c r="A2137" t="s">
        <v>1241</v>
      </c>
      <c r="B2137" t="s">
        <v>1200</v>
      </c>
      <c r="C2137" s="1">
        <f t="shared" si="781"/>
        <v>75096</v>
      </c>
      <c r="D2137" s="7">
        <f>RANK(N2137,(N2137:P2137,Q2137:AE2137))</f>
        <v>2</v>
      </c>
      <c r="E2137" s="7">
        <f>RANK(O2137,(N2137:P2137,Q2137:AE2137))</f>
        <v>1</v>
      </c>
      <c r="F2137" s="7">
        <f>IF(P2137&gt;0,RANK(P2137,(N2137:P2137,Q2137:AE2137)),0)</f>
        <v>0</v>
      </c>
      <c r="G2137" s="1">
        <f t="shared" si="782"/>
        <v>30504</v>
      </c>
      <c r="H2137" s="2">
        <f t="shared" si="792"/>
        <v>0.40620006391818475</v>
      </c>
      <c r="I2137" s="2"/>
      <c r="J2137" s="2">
        <f t="shared" si="783"/>
        <v>0.27727175881538296</v>
      </c>
      <c r="K2137" s="2">
        <f t="shared" si="784"/>
        <v>0.68347182273356766</v>
      </c>
      <c r="L2137" s="2">
        <f t="shared" si="785"/>
        <v>0</v>
      </c>
      <c r="M2137" s="2">
        <f t="shared" si="786"/>
        <v>3.9256418451049324E-2</v>
      </c>
      <c r="N2137" s="1">
        <v>20822</v>
      </c>
      <c r="O2137" s="1">
        <v>51326</v>
      </c>
      <c r="Q2137" s="1">
        <v>857</v>
      </c>
      <c r="R2137" s="1">
        <v>2029</v>
      </c>
      <c r="AA2137" s="1">
        <v>62</v>
      </c>
      <c r="AG2137" s="7">
        <f>IF(Q2137&gt;0,RANK(Q2137,(N2137:P2137,Q2137:AE2137)),0)</f>
        <v>4</v>
      </c>
      <c r="AH2137" s="7">
        <f>IF(R2137&gt;0,RANK(R2137,(N2137:P2137,Q2137:AE2137)),0)</f>
        <v>3</v>
      </c>
      <c r="AI2137" s="7">
        <f>IF(T2137&gt;0,RANK(T2137,(N2137:P2137,Q2137:AE2137)),0)</f>
        <v>0</v>
      </c>
      <c r="AJ2137" s="7">
        <f>IF(S2137&gt;0,RANK(S2137,(N2137:P2137,Q2137:AE2137)),0)</f>
        <v>0</v>
      </c>
      <c r="AK2137" s="2">
        <f t="shared" si="787"/>
        <v>1.1412059230851177E-2</v>
      </c>
      <c r="AL2137" s="2">
        <f t="shared" si="788"/>
        <v>2.7018749334185577E-2</v>
      </c>
      <c r="AM2137" s="2">
        <f t="shared" si="789"/>
        <v>0</v>
      </c>
      <c r="AN2137" s="2">
        <f t="shared" si="790"/>
        <v>0</v>
      </c>
      <c r="AP2137" t="s">
        <v>1241</v>
      </c>
      <c r="AQ2137" t="s">
        <v>1200</v>
      </c>
      <c r="AT2137" s="104">
        <v>48</v>
      </c>
      <c r="AU2137" s="102">
        <v>491</v>
      </c>
      <c r="AV2137" s="108">
        <f t="shared" si="791"/>
        <v>48491</v>
      </c>
      <c r="AX2137" s="7" t="s">
        <v>538</v>
      </c>
    </row>
    <row r="2138" spans="1:50" hidden="1" outlineLevel="1">
      <c r="A2138" t="s">
        <v>933</v>
      </c>
      <c r="B2138" t="s">
        <v>1200</v>
      </c>
      <c r="C2138" s="1">
        <f t="shared" si="781"/>
        <v>9071</v>
      </c>
      <c r="D2138" s="7">
        <f>RANK(N2138,(N2138:P2138,Q2138:AE2138))</f>
        <v>2</v>
      </c>
      <c r="E2138" s="7">
        <f>RANK(O2138,(N2138:P2138,Q2138:AE2138))</f>
        <v>1</v>
      </c>
      <c r="F2138" s="7">
        <f>IF(P2138&gt;0,RANK(P2138,(N2138:P2138,Q2138:AE2138)),0)</f>
        <v>0</v>
      </c>
      <c r="G2138" s="1">
        <f t="shared" si="782"/>
        <v>2320</v>
      </c>
      <c r="H2138" s="2">
        <f t="shared" si="792"/>
        <v>0.25576011465108589</v>
      </c>
      <c r="I2138" s="2"/>
      <c r="J2138" s="2">
        <f t="shared" si="783"/>
        <v>0.36313526623305037</v>
      </c>
      <c r="K2138" s="2">
        <f t="shared" si="784"/>
        <v>0.6188953808841362</v>
      </c>
      <c r="L2138" s="2">
        <f t="shared" si="785"/>
        <v>0</v>
      </c>
      <c r="M2138" s="2">
        <f t="shared" si="786"/>
        <v>1.7969352882813427E-2</v>
      </c>
      <c r="N2138" s="1">
        <v>3294</v>
      </c>
      <c r="O2138" s="1">
        <v>5614</v>
      </c>
      <c r="Q2138" s="1">
        <v>35</v>
      </c>
      <c r="R2138" s="1">
        <v>125</v>
      </c>
      <c r="AA2138" s="1">
        <v>3</v>
      </c>
      <c r="AG2138" s="7">
        <f>IF(Q2138&gt;0,RANK(Q2138,(N2138:P2138,Q2138:AE2138)),0)</f>
        <v>4</v>
      </c>
      <c r="AH2138" s="7">
        <f>IF(R2138&gt;0,RANK(R2138,(N2138:P2138,Q2138:AE2138)),0)</f>
        <v>3</v>
      </c>
      <c r="AI2138" s="7">
        <f>IF(T2138&gt;0,RANK(T2138,(N2138:P2138,Q2138:AE2138)),0)</f>
        <v>0</v>
      </c>
      <c r="AJ2138" s="7">
        <f>IF(S2138&gt;0,RANK(S2138,(N2138:P2138,Q2138:AE2138)),0)</f>
        <v>0</v>
      </c>
      <c r="AK2138" s="2">
        <f t="shared" si="787"/>
        <v>3.8584500055120715E-3</v>
      </c>
      <c r="AL2138" s="2">
        <f t="shared" si="788"/>
        <v>1.3780178591114542E-2</v>
      </c>
      <c r="AM2138" s="2">
        <f t="shared" si="789"/>
        <v>0</v>
      </c>
      <c r="AN2138" s="2">
        <f t="shared" si="790"/>
        <v>0</v>
      </c>
      <c r="AP2138" t="s">
        <v>933</v>
      </c>
      <c r="AQ2138" t="s">
        <v>1200</v>
      </c>
      <c r="AR2138">
        <v>28</v>
      </c>
      <c r="AT2138" s="104">
        <v>48</v>
      </c>
      <c r="AU2138" s="102">
        <v>493</v>
      </c>
      <c r="AV2138" s="108">
        <f t="shared" si="791"/>
        <v>48493</v>
      </c>
      <c r="AX2138" s="7" t="s">
        <v>538</v>
      </c>
    </row>
    <row r="2139" spans="1:50" hidden="1" outlineLevel="1">
      <c r="A2139" t="s">
        <v>2197</v>
      </c>
      <c r="B2139" t="s">
        <v>1200</v>
      </c>
      <c r="C2139" s="1">
        <f t="shared" si="781"/>
        <v>1667</v>
      </c>
      <c r="D2139" s="7">
        <f>RANK(N2139,(N2139:P2139,Q2139:AE2139))</f>
        <v>2</v>
      </c>
      <c r="E2139" s="7">
        <f>RANK(O2139,(N2139:P2139,Q2139:AE2139))</f>
        <v>1</v>
      </c>
      <c r="F2139" s="7">
        <f>IF(P2139&gt;0,RANK(P2139,(N2139:P2139,Q2139:AE2139)),0)</f>
        <v>0</v>
      </c>
      <c r="G2139" s="1">
        <f t="shared" si="782"/>
        <v>455</v>
      </c>
      <c r="H2139" s="2">
        <f t="shared" si="792"/>
        <v>0.27294541091781643</v>
      </c>
      <c r="I2139" s="2"/>
      <c r="J2139" s="2">
        <f t="shared" si="783"/>
        <v>0.34853029394121177</v>
      </c>
      <c r="K2139" s="2">
        <f t="shared" si="784"/>
        <v>0.62147570485902814</v>
      </c>
      <c r="L2139" s="2">
        <f t="shared" si="785"/>
        <v>0</v>
      </c>
      <c r="M2139" s="2">
        <f t="shared" si="786"/>
        <v>2.9994001199760034E-2</v>
      </c>
      <c r="N2139" s="1">
        <v>581</v>
      </c>
      <c r="O2139" s="1">
        <v>1036</v>
      </c>
      <c r="Q2139" s="1">
        <v>7</v>
      </c>
      <c r="R2139" s="1">
        <v>38</v>
      </c>
      <c r="AA2139" s="1">
        <v>5</v>
      </c>
      <c r="AG2139" s="7">
        <f>IF(Q2139&gt;0,RANK(Q2139,(N2139:P2139,Q2139:AE2139)),0)</f>
        <v>4</v>
      </c>
      <c r="AH2139" s="7">
        <f>IF(R2139&gt;0,RANK(R2139,(N2139:P2139,Q2139:AE2139)),0)</f>
        <v>3</v>
      </c>
      <c r="AI2139" s="7">
        <f>IF(T2139&gt;0,RANK(T2139,(N2139:P2139,Q2139:AE2139)),0)</f>
        <v>0</v>
      </c>
      <c r="AJ2139" s="7">
        <f>IF(S2139&gt;0,RANK(S2139,(N2139:P2139,Q2139:AE2139)),0)</f>
        <v>0</v>
      </c>
      <c r="AK2139" s="2">
        <f t="shared" si="787"/>
        <v>4.1991601679664068E-3</v>
      </c>
      <c r="AL2139" s="2">
        <f t="shared" si="788"/>
        <v>2.2795440911817635E-2</v>
      </c>
      <c r="AM2139" s="2">
        <f t="shared" si="789"/>
        <v>0</v>
      </c>
      <c r="AN2139" s="2">
        <f t="shared" si="790"/>
        <v>0</v>
      </c>
      <c r="AP2139" t="s">
        <v>2197</v>
      </c>
      <c r="AQ2139" t="s">
        <v>1200</v>
      </c>
      <c r="AR2139">
        <v>23</v>
      </c>
      <c r="AT2139" s="104">
        <v>48</v>
      </c>
      <c r="AU2139" s="102">
        <v>495</v>
      </c>
      <c r="AV2139" s="108">
        <f t="shared" si="791"/>
        <v>48495</v>
      </c>
      <c r="AX2139" s="7" t="s">
        <v>538</v>
      </c>
    </row>
    <row r="2140" spans="1:50" hidden="1" outlineLevel="1">
      <c r="A2140" t="s">
        <v>1054</v>
      </c>
      <c r="B2140" t="s">
        <v>1200</v>
      </c>
      <c r="C2140" s="1">
        <f t="shared" si="781"/>
        <v>11766</v>
      </c>
      <c r="D2140" s="7">
        <f>RANK(N2140,(N2140:P2140,Q2140:AE2140))</f>
        <v>2</v>
      </c>
      <c r="E2140" s="7">
        <f>RANK(O2140,(N2140:P2140,Q2140:AE2140))</f>
        <v>1</v>
      </c>
      <c r="F2140" s="7">
        <f>IF(P2140&gt;0,RANK(P2140,(N2140:P2140,Q2140:AE2140)),0)</f>
        <v>0</v>
      </c>
      <c r="G2140" s="1">
        <f t="shared" si="782"/>
        <v>4903</v>
      </c>
      <c r="H2140" s="2">
        <f t="shared" si="792"/>
        <v>0.41670916199218089</v>
      </c>
      <c r="I2140" s="2"/>
      <c r="J2140" s="2">
        <f t="shared" si="783"/>
        <v>0.28123406425293218</v>
      </c>
      <c r="K2140" s="2">
        <f t="shared" si="784"/>
        <v>0.69794322624511307</v>
      </c>
      <c r="L2140" s="2">
        <f t="shared" si="785"/>
        <v>0</v>
      </c>
      <c r="M2140" s="2">
        <f t="shared" si="786"/>
        <v>2.082270950195475E-2</v>
      </c>
      <c r="N2140" s="1">
        <v>3309</v>
      </c>
      <c r="O2140" s="1">
        <v>8212</v>
      </c>
      <c r="Q2140" s="1">
        <v>37</v>
      </c>
      <c r="R2140" s="1">
        <v>200</v>
      </c>
      <c r="AA2140" s="1">
        <v>8</v>
      </c>
      <c r="AG2140" s="7">
        <f>IF(Q2140&gt;0,RANK(Q2140,(N2140:P2140,Q2140:AE2140)),0)</f>
        <v>4</v>
      </c>
      <c r="AH2140" s="7">
        <f>IF(R2140&gt;0,RANK(R2140,(N2140:P2140,Q2140:AE2140)),0)</f>
        <v>3</v>
      </c>
      <c r="AI2140" s="7">
        <f>IF(T2140&gt;0,RANK(T2140,(N2140:P2140,Q2140:AE2140)),0)</f>
        <v>0</v>
      </c>
      <c r="AJ2140" s="7">
        <f>IF(S2140&gt;0,RANK(S2140,(N2140:P2140,Q2140:AE2140)),0)</f>
        <v>0</v>
      </c>
      <c r="AK2140" s="2">
        <f t="shared" si="787"/>
        <v>3.1446540880503146E-3</v>
      </c>
      <c r="AL2140" s="2">
        <f t="shared" si="788"/>
        <v>1.6998130205677375E-2</v>
      </c>
      <c r="AM2140" s="2">
        <f t="shared" si="789"/>
        <v>0</v>
      </c>
      <c r="AN2140" s="2">
        <f t="shared" si="790"/>
        <v>0</v>
      </c>
      <c r="AP2140" t="s">
        <v>1054</v>
      </c>
      <c r="AQ2140" t="s">
        <v>1200</v>
      </c>
      <c r="AR2140">
        <v>17</v>
      </c>
      <c r="AT2140" s="104">
        <v>48</v>
      </c>
      <c r="AU2140" s="102">
        <v>497</v>
      </c>
      <c r="AV2140" s="108">
        <f t="shared" si="791"/>
        <v>48497</v>
      </c>
      <c r="AX2140" s="7" t="s">
        <v>538</v>
      </c>
    </row>
    <row r="2141" spans="1:50" hidden="1" outlineLevel="1">
      <c r="A2141" t="s">
        <v>1963</v>
      </c>
      <c r="B2141" t="s">
        <v>1200</v>
      </c>
      <c r="C2141" s="1">
        <f t="shared" si="781"/>
        <v>11136</v>
      </c>
      <c r="D2141" s="7">
        <f>RANK(N2141,(N2141:P2141,Q2141:AE2141))</f>
        <v>2</v>
      </c>
      <c r="E2141" s="7">
        <f>RANK(O2141,(N2141:P2141,Q2141:AE2141))</f>
        <v>1</v>
      </c>
      <c r="F2141" s="7">
        <f>IF(P2141&gt;0,RANK(P2141,(N2141:P2141,Q2141:AE2141)),0)</f>
        <v>0</v>
      </c>
      <c r="G2141" s="1">
        <f t="shared" si="782"/>
        <v>4728</v>
      </c>
      <c r="H2141" s="2">
        <f t="shared" si="792"/>
        <v>0.42456896551724138</v>
      </c>
      <c r="I2141" s="2"/>
      <c r="J2141" s="2">
        <f t="shared" si="783"/>
        <v>0.28053160919540232</v>
      </c>
      <c r="K2141" s="2">
        <f t="shared" si="784"/>
        <v>0.70510057471264365</v>
      </c>
      <c r="L2141" s="2">
        <f t="shared" si="785"/>
        <v>0</v>
      </c>
      <c r="M2141" s="2">
        <f t="shared" si="786"/>
        <v>1.4367816091954033E-2</v>
      </c>
      <c r="N2141" s="1">
        <v>3124</v>
      </c>
      <c r="O2141" s="1">
        <v>7852</v>
      </c>
      <c r="Q2141" s="1">
        <v>11</v>
      </c>
      <c r="R2141" s="1">
        <v>126</v>
      </c>
      <c r="AA2141" s="1">
        <v>23</v>
      </c>
      <c r="AG2141" s="7">
        <f>IF(Q2141&gt;0,RANK(Q2141,(N2141:P2141,Q2141:AE2141)),0)</f>
        <v>5</v>
      </c>
      <c r="AH2141" s="7">
        <f>IF(R2141&gt;0,RANK(R2141,(N2141:P2141,Q2141:AE2141)),0)</f>
        <v>3</v>
      </c>
      <c r="AI2141" s="7">
        <f>IF(T2141&gt;0,RANK(T2141,(N2141:P2141,Q2141:AE2141)),0)</f>
        <v>0</v>
      </c>
      <c r="AJ2141" s="7">
        <f>IF(S2141&gt;0,RANK(S2141,(N2141:P2141,Q2141:AE2141)),0)</f>
        <v>0</v>
      </c>
      <c r="AK2141" s="2">
        <f t="shared" si="787"/>
        <v>9.8778735632183918E-4</v>
      </c>
      <c r="AL2141" s="2">
        <f t="shared" si="788"/>
        <v>1.1314655172413793E-2</v>
      </c>
      <c r="AM2141" s="2">
        <f t="shared" si="789"/>
        <v>0</v>
      </c>
      <c r="AN2141" s="2">
        <f t="shared" si="790"/>
        <v>0</v>
      </c>
      <c r="AP2141" t="s">
        <v>1963</v>
      </c>
      <c r="AQ2141" t="s">
        <v>1200</v>
      </c>
      <c r="AR2141">
        <v>1</v>
      </c>
      <c r="AT2141" s="104">
        <v>48</v>
      </c>
      <c r="AU2141" s="102">
        <v>499</v>
      </c>
      <c r="AV2141" s="108">
        <f t="shared" si="791"/>
        <v>48499</v>
      </c>
      <c r="AX2141" s="7" t="s">
        <v>538</v>
      </c>
    </row>
    <row r="2142" spans="1:50" hidden="1" outlineLevel="1">
      <c r="A2142" t="s">
        <v>2198</v>
      </c>
      <c r="B2142" t="s">
        <v>1200</v>
      </c>
      <c r="C2142" s="1">
        <f t="shared" si="781"/>
        <v>1872</v>
      </c>
      <c r="D2142" s="7">
        <f>RANK(N2142,(N2142:P2142,Q2142:AE2142))</f>
        <v>2</v>
      </c>
      <c r="E2142" s="7">
        <f>RANK(O2142,(N2142:P2142,Q2142:AE2142))</f>
        <v>1</v>
      </c>
      <c r="F2142" s="7">
        <f>IF(P2142&gt;0,RANK(P2142,(N2142:P2142,Q2142:AE2142)),0)</f>
        <v>0</v>
      </c>
      <c r="G2142" s="1">
        <f t="shared" si="782"/>
        <v>776</v>
      </c>
      <c r="H2142" s="2">
        <f t="shared" si="792"/>
        <v>0.41452991452991456</v>
      </c>
      <c r="I2142" s="2"/>
      <c r="J2142" s="2">
        <f t="shared" si="783"/>
        <v>0.27564102564102566</v>
      </c>
      <c r="K2142" s="2">
        <f t="shared" si="784"/>
        <v>0.69017094017094016</v>
      </c>
      <c r="L2142" s="2">
        <f t="shared" si="785"/>
        <v>0</v>
      </c>
      <c r="M2142" s="2">
        <f t="shared" si="786"/>
        <v>3.4188034188034178E-2</v>
      </c>
      <c r="N2142" s="1">
        <v>516</v>
      </c>
      <c r="O2142" s="1">
        <v>1292</v>
      </c>
      <c r="Q2142" s="1">
        <v>3</v>
      </c>
      <c r="R2142" s="1">
        <v>61</v>
      </c>
      <c r="AA2142" s="1">
        <v>0</v>
      </c>
      <c r="AG2142" s="7">
        <f>IF(Q2142&gt;0,RANK(Q2142,(N2142:P2142,Q2142:AE2142)),0)</f>
        <v>4</v>
      </c>
      <c r="AH2142" s="7">
        <f>IF(R2142&gt;0,RANK(R2142,(N2142:P2142,Q2142:AE2142)),0)</f>
        <v>3</v>
      </c>
      <c r="AI2142" s="7">
        <f>IF(T2142&gt;0,RANK(T2142,(N2142:P2142,Q2142:AE2142)),0)</f>
        <v>0</v>
      </c>
      <c r="AJ2142" s="7">
        <f>IF(S2142&gt;0,RANK(S2142,(N2142:P2142,Q2142:AE2142)),0)</f>
        <v>0</v>
      </c>
      <c r="AK2142" s="2">
        <f t="shared" si="787"/>
        <v>1.6025641025641025E-3</v>
      </c>
      <c r="AL2142" s="2">
        <f t="shared" si="788"/>
        <v>3.2585470085470088E-2</v>
      </c>
      <c r="AM2142" s="2">
        <f t="shared" si="789"/>
        <v>0</v>
      </c>
      <c r="AN2142" s="2">
        <f t="shared" si="790"/>
        <v>0</v>
      </c>
      <c r="AP2142" t="s">
        <v>2198</v>
      </c>
      <c r="AQ2142" t="s">
        <v>1200</v>
      </c>
      <c r="AR2142">
        <v>19</v>
      </c>
      <c r="AT2142" s="104">
        <v>48</v>
      </c>
      <c r="AU2142" s="102">
        <v>501</v>
      </c>
      <c r="AV2142" s="108">
        <f t="shared" si="791"/>
        <v>48501</v>
      </c>
      <c r="AX2142" s="7" t="s">
        <v>538</v>
      </c>
    </row>
    <row r="2143" spans="1:50" hidden="1" outlineLevel="1">
      <c r="A2143" t="s">
        <v>2199</v>
      </c>
      <c r="B2143" t="s">
        <v>1200</v>
      </c>
      <c r="C2143" s="1">
        <f t="shared" si="781"/>
        <v>5313</v>
      </c>
      <c r="D2143" s="7">
        <f>RANK(N2143,(N2143:P2143,Q2143:AE2143))</f>
        <v>2</v>
      </c>
      <c r="E2143" s="7">
        <f>RANK(O2143,(N2143:P2143,Q2143:AE2143))</f>
        <v>1</v>
      </c>
      <c r="F2143" s="7">
        <f>IF(P2143&gt;0,RANK(P2143,(N2143:P2143,Q2143:AE2143)),0)</f>
        <v>0</v>
      </c>
      <c r="G2143" s="1">
        <f t="shared" si="782"/>
        <v>2382</v>
      </c>
      <c r="H2143" s="2">
        <f t="shared" si="792"/>
        <v>0.44833427442123092</v>
      </c>
      <c r="I2143" s="2"/>
      <c r="J2143" s="2">
        <f t="shared" si="783"/>
        <v>0.26764539808018067</v>
      </c>
      <c r="K2143" s="2">
        <f t="shared" si="784"/>
        <v>0.71597967250141159</v>
      </c>
      <c r="L2143" s="2">
        <f t="shared" si="785"/>
        <v>0</v>
      </c>
      <c r="M2143" s="2">
        <f t="shared" si="786"/>
        <v>1.637492941840768E-2</v>
      </c>
      <c r="N2143" s="1">
        <v>1422</v>
      </c>
      <c r="O2143" s="1">
        <v>3804</v>
      </c>
      <c r="Q2143" s="1">
        <v>6</v>
      </c>
      <c r="R2143" s="1">
        <v>74</v>
      </c>
      <c r="AA2143" s="1">
        <v>7</v>
      </c>
      <c r="AG2143" s="7">
        <f>IF(Q2143&gt;0,RANK(Q2143,(N2143:P2143,Q2143:AE2143)),0)</f>
        <v>5</v>
      </c>
      <c r="AH2143" s="7">
        <f>IF(R2143&gt;0,RANK(R2143,(N2143:P2143,Q2143:AE2143)),0)</f>
        <v>3</v>
      </c>
      <c r="AI2143" s="7">
        <f>IF(T2143&gt;0,RANK(T2143,(N2143:P2143,Q2143:AE2143)),0)</f>
        <v>0</v>
      </c>
      <c r="AJ2143" s="7">
        <f>IF(S2143&gt;0,RANK(S2143,(N2143:P2143,Q2143:AE2143)),0)</f>
        <v>0</v>
      </c>
      <c r="AK2143" s="2">
        <f t="shared" si="787"/>
        <v>1.129305477131564E-3</v>
      </c>
      <c r="AL2143" s="2">
        <f t="shared" si="788"/>
        <v>1.3928100884622624E-2</v>
      </c>
      <c r="AM2143" s="2">
        <f t="shared" si="789"/>
        <v>0</v>
      </c>
      <c r="AN2143" s="2">
        <f t="shared" si="790"/>
        <v>0</v>
      </c>
      <c r="AP2143" t="s">
        <v>2199</v>
      </c>
      <c r="AQ2143" t="s">
        <v>1200</v>
      </c>
      <c r="AR2143">
        <v>17</v>
      </c>
      <c r="AT2143" s="104">
        <v>48</v>
      </c>
      <c r="AU2143" s="102">
        <v>503</v>
      </c>
      <c r="AV2143" s="108">
        <f t="shared" si="791"/>
        <v>48503</v>
      </c>
      <c r="AX2143" s="7" t="s">
        <v>538</v>
      </c>
    </row>
    <row r="2144" spans="1:50" hidden="1" outlineLevel="1">
      <c r="A2144" t="s">
        <v>51</v>
      </c>
      <c r="B2144" t="s">
        <v>1200</v>
      </c>
      <c r="C2144" s="1">
        <f t="shared" si="781"/>
        <v>2454</v>
      </c>
      <c r="D2144" s="7">
        <f>RANK(N2144,(N2144:P2144,Q2144:AE2144))</f>
        <v>1</v>
      </c>
      <c r="E2144" s="7">
        <f>RANK(O2144,(N2144:P2144,Q2144:AE2144))</f>
        <v>2</v>
      </c>
      <c r="F2144" s="7">
        <f>IF(P2144&gt;0,RANK(P2144,(N2144:P2144,Q2144:AE2144)),0)</f>
        <v>0</v>
      </c>
      <c r="G2144" s="1">
        <f t="shared" si="782"/>
        <v>1716</v>
      </c>
      <c r="H2144" s="2">
        <f t="shared" si="792"/>
        <v>0.69926650366748166</v>
      </c>
      <c r="I2144" s="2"/>
      <c r="J2144" s="2">
        <f t="shared" si="783"/>
        <v>0.84841075794621024</v>
      </c>
      <c r="K2144" s="2">
        <f t="shared" si="784"/>
        <v>0.1491442542787286</v>
      </c>
      <c r="L2144" s="2">
        <f t="shared" si="785"/>
        <v>0</v>
      </c>
      <c r="M2144" s="2">
        <f t="shared" si="786"/>
        <v>2.4449877750611637E-3</v>
      </c>
      <c r="N2144" s="1">
        <v>2082</v>
      </c>
      <c r="O2144" s="1">
        <v>366</v>
      </c>
      <c r="Q2144" s="1">
        <v>2</v>
      </c>
      <c r="R2144" s="1">
        <v>4</v>
      </c>
      <c r="AA2144" s="1">
        <v>0</v>
      </c>
      <c r="AG2144" s="7">
        <f>IF(Q2144&gt;0,RANK(Q2144,(N2144:P2144,Q2144:AE2144)),0)</f>
        <v>4</v>
      </c>
      <c r="AH2144" s="7">
        <f>IF(R2144&gt;0,RANK(R2144,(N2144:P2144,Q2144:AE2144)),0)</f>
        <v>3</v>
      </c>
      <c r="AI2144" s="7">
        <f>IF(T2144&gt;0,RANK(T2144,(N2144:P2144,Q2144:AE2144)),0)</f>
        <v>0</v>
      </c>
      <c r="AJ2144" s="7">
        <f>IF(S2144&gt;0,RANK(S2144,(N2144:P2144,Q2144:AE2144)),0)</f>
        <v>0</v>
      </c>
      <c r="AK2144" s="2">
        <f t="shared" si="787"/>
        <v>8.1499592502037486E-4</v>
      </c>
      <c r="AL2144" s="2">
        <f t="shared" si="788"/>
        <v>1.6299918500407497E-3</v>
      </c>
      <c r="AM2144" s="2">
        <f t="shared" si="789"/>
        <v>0</v>
      </c>
      <c r="AN2144" s="2">
        <f t="shared" si="790"/>
        <v>0</v>
      </c>
      <c r="AP2144" t="s">
        <v>51</v>
      </c>
      <c r="AQ2144" t="s">
        <v>1200</v>
      </c>
      <c r="AR2144">
        <v>28</v>
      </c>
      <c r="AT2144" s="104">
        <v>48</v>
      </c>
      <c r="AU2144" s="102">
        <v>505</v>
      </c>
      <c r="AV2144" s="108">
        <f t="shared" si="791"/>
        <v>48505</v>
      </c>
      <c r="AX2144" s="7" t="s">
        <v>538</v>
      </c>
    </row>
    <row r="2145" spans="1:50" hidden="1" outlineLevel="1">
      <c r="A2145" t="s">
        <v>1633</v>
      </c>
      <c r="B2145" t="s">
        <v>1200</v>
      </c>
      <c r="C2145" s="1">
        <f t="shared" si="781"/>
        <v>2653</v>
      </c>
      <c r="D2145" s="7">
        <f>RANK(N2145,(N2145:P2145,Q2145:AE2145))</f>
        <v>1</v>
      </c>
      <c r="E2145" s="7">
        <f>RANK(O2145,(N2145:P2145,Q2145:AE2145))</f>
        <v>2</v>
      </c>
      <c r="F2145" s="7">
        <f>IF(P2145&gt;0,RANK(P2145,(N2145:P2145,Q2145:AE2145)),0)</f>
        <v>0</v>
      </c>
      <c r="G2145" s="1">
        <f t="shared" si="782"/>
        <v>1765</v>
      </c>
      <c r="H2145" s="2">
        <f t="shared" si="792"/>
        <v>0.66528458349038821</v>
      </c>
      <c r="I2145" s="2"/>
      <c r="J2145" s="2">
        <f t="shared" si="783"/>
        <v>0.82736524689031288</v>
      </c>
      <c r="K2145" s="2">
        <f t="shared" si="784"/>
        <v>0.16208066339992461</v>
      </c>
      <c r="L2145" s="2">
        <f t="shared" si="785"/>
        <v>0</v>
      </c>
      <c r="M2145" s="2">
        <f t="shared" si="786"/>
        <v>1.0554089709762515E-2</v>
      </c>
      <c r="N2145" s="1">
        <v>2195</v>
      </c>
      <c r="O2145" s="1">
        <v>430</v>
      </c>
      <c r="Q2145" s="1">
        <v>3</v>
      </c>
      <c r="R2145" s="1">
        <v>25</v>
      </c>
      <c r="AA2145" s="1">
        <v>0</v>
      </c>
      <c r="AG2145" s="7">
        <f>IF(Q2145&gt;0,RANK(Q2145,(N2145:P2145,Q2145:AE2145)),0)</f>
        <v>4</v>
      </c>
      <c r="AH2145" s="7">
        <f>IF(R2145&gt;0,RANK(R2145,(N2145:P2145,Q2145:AE2145)),0)</f>
        <v>3</v>
      </c>
      <c r="AI2145" s="7">
        <f>IF(T2145&gt;0,RANK(T2145,(N2145:P2145,Q2145:AE2145)),0)</f>
        <v>0</v>
      </c>
      <c r="AJ2145" s="7">
        <f>IF(S2145&gt;0,RANK(S2145,(N2145:P2145,Q2145:AE2145)),0)</f>
        <v>0</v>
      </c>
      <c r="AK2145" s="2">
        <f t="shared" si="787"/>
        <v>1.1307953260459858E-3</v>
      </c>
      <c r="AL2145" s="2">
        <f t="shared" si="788"/>
        <v>9.4232943837165468E-3</v>
      </c>
      <c r="AM2145" s="2">
        <f t="shared" si="789"/>
        <v>0</v>
      </c>
      <c r="AN2145" s="2">
        <f t="shared" si="790"/>
        <v>0</v>
      </c>
      <c r="AP2145" t="s">
        <v>1633</v>
      </c>
      <c r="AQ2145" t="s">
        <v>1200</v>
      </c>
      <c r="AR2145">
        <v>23</v>
      </c>
      <c r="AT2145" s="104">
        <v>48</v>
      </c>
      <c r="AU2145" s="102">
        <v>507</v>
      </c>
      <c r="AV2145" s="108">
        <f t="shared" si="791"/>
        <v>48507</v>
      </c>
      <c r="AX2145" s="7" t="s">
        <v>538</v>
      </c>
    </row>
    <row r="2146" spans="1:50" collapsed="1">
      <c r="A2146" t="s">
        <v>2893</v>
      </c>
      <c r="B2146" t="s">
        <v>1842</v>
      </c>
      <c r="C2146" s="1">
        <f t="shared" si="781"/>
        <v>4553979</v>
      </c>
      <c r="D2146" s="7">
        <f>RANK(N2146,(N2146:P2146,Q2146:AE2146))</f>
        <v>2</v>
      </c>
      <c r="E2146" s="7">
        <f>RANK(O2146,(N2146:P2146,Q2146:AE2146))</f>
        <v>1</v>
      </c>
      <c r="F2146" s="7">
        <f>IF(P2146&gt;0,RANK(P2146,(N2146:P2146,Q2146:AE2146)),0)</f>
        <v>0</v>
      </c>
      <c r="G2146" s="1">
        <f t="shared" si="782"/>
        <v>812698</v>
      </c>
      <c r="H2146" s="2">
        <f t="shared" si="792"/>
        <v>0.17845888178228314</v>
      </c>
      <c r="I2146" s="2"/>
      <c r="J2146" s="2">
        <f t="shared" si="783"/>
        <v>0.39961602809323449</v>
      </c>
      <c r="K2146" s="2">
        <f t="shared" si="784"/>
        <v>0.57807490987551768</v>
      </c>
      <c r="L2146" s="2">
        <f t="shared" si="785"/>
        <v>0</v>
      </c>
      <c r="M2146" s="2">
        <f t="shared" si="786"/>
        <v>2.2309062031247828E-2</v>
      </c>
      <c r="N2146" s="1">
        <f>SUM(N1892:N2145)</f>
        <v>1819843</v>
      </c>
      <c r="O2146" s="1">
        <f>SUM(O1892:O2145)</f>
        <v>2632541</v>
      </c>
      <c r="Q2146" s="1">
        <f>SUM(Q1892:Q2145)</f>
        <v>32187</v>
      </c>
      <c r="R2146" s="1">
        <f>SUM(R1892:R2145)</f>
        <v>66717</v>
      </c>
      <c r="AA2146" s="1">
        <f>SUM(AA1892:AA2145)</f>
        <v>2691</v>
      </c>
      <c r="AG2146" s="7">
        <f>IF(Q2146&gt;0,RANK(Q2146,(N2146:P2146,Q2146:AE2146)),0)</f>
        <v>4</v>
      </c>
      <c r="AH2146" s="7">
        <f>IF(R2146&gt;0,RANK(R2146,(N2146:P2146,Q2146:AE2146)),0)</f>
        <v>3</v>
      </c>
      <c r="AI2146" s="7">
        <f>IF(T2146&gt;0,RANK(T2146,(N2146:P2146,Q2146:AE2146)),0)</f>
        <v>0</v>
      </c>
      <c r="AJ2146" s="7">
        <f>IF(S2146&gt;0,RANK(S2146,(N2146:P2146,Q2146:AE2146)),0)</f>
        <v>0</v>
      </c>
      <c r="AK2146" s="2">
        <f t="shared" si="787"/>
        <v>7.0678850297728642E-3</v>
      </c>
      <c r="AL2146" s="2">
        <f t="shared" si="788"/>
        <v>1.4650265185676086E-2</v>
      </c>
      <c r="AM2146" s="2">
        <f t="shared" si="789"/>
        <v>0</v>
      </c>
      <c r="AN2146" s="2">
        <f t="shared" si="790"/>
        <v>0</v>
      </c>
      <c r="AP2146" t="s">
        <v>2893</v>
      </c>
      <c r="AQ2146" t="s">
        <v>1842</v>
      </c>
      <c r="AT2146" s="104">
        <v>48</v>
      </c>
      <c r="AU2146" s="102"/>
      <c r="AV2146" s="104">
        <v>48</v>
      </c>
      <c r="AX2146" s="7" t="s">
        <v>831</v>
      </c>
    </row>
    <row r="2147" spans="1:50">
      <c r="C2147" s="1"/>
      <c r="E2147" s="7"/>
      <c r="F2147" s="7"/>
      <c r="I2147" s="2"/>
      <c r="V2147"/>
      <c r="W2147"/>
      <c r="X2147"/>
      <c r="Y2147"/>
      <c r="Z2147"/>
      <c r="AG2147" s="7"/>
      <c r="AH2147" s="7"/>
      <c r="AI2147" s="7"/>
      <c r="AJ2147" s="7"/>
      <c r="AT2147" s="104"/>
      <c r="AU2147" s="102"/>
    </row>
    <row r="2148" spans="1:50" hidden="1" outlineLevel="1">
      <c r="A2148" t="s">
        <v>2331</v>
      </c>
      <c r="B2148" t="s">
        <v>2330</v>
      </c>
      <c r="C2148" s="1">
        <f t="shared" ref="C2148:C2162" si="793">SUM(N2148:AE2148)</f>
        <v>15070</v>
      </c>
      <c r="D2148" s="7">
        <f>RANK(N2148,(N2148:P2148,Q2148:AE2148))</f>
        <v>2</v>
      </c>
      <c r="E2148" s="7">
        <f>RANK(O2148,(N2148:P2148,Q2148:AE2148))</f>
        <v>1</v>
      </c>
      <c r="F2148" s="7">
        <f>IF(P2148&gt;0,RANK(P2148,(N2148:P2148,Q2148:AE2148)),0)</f>
        <v>3</v>
      </c>
      <c r="G2148" s="1">
        <f t="shared" ref="G2148:G2162" si="794">MAX(N2148:P2148)-LARGE(N2148:P2148,2)</f>
        <v>951</v>
      </c>
      <c r="H2148" s="2">
        <f t="shared" si="792"/>
        <v>6.3105507631055074E-2</v>
      </c>
      <c r="I2148" s="2"/>
      <c r="J2148" s="2">
        <f t="shared" ref="J2148:J2162" si="795">IF($C2148=0,"-",N2148/$C2148)</f>
        <v>0.42163238221632382</v>
      </c>
      <c r="K2148" s="2">
        <f t="shared" ref="K2148:K2162" si="796">IF($C2148=0,"-",O2148/$C2148)</f>
        <v>0.48473788984737892</v>
      </c>
      <c r="L2148" s="2">
        <f t="shared" ref="L2148:L2162" si="797">IF($C2148=0,"-",P2148/$C2148)</f>
        <v>7.2859986728599863E-2</v>
      </c>
      <c r="M2148" s="2">
        <f t="shared" ref="M2148:M2162" si="798">IF(C2148=0,"-",(1-J2148-K2148-L2148))</f>
        <v>2.0769741207697395E-2</v>
      </c>
      <c r="N2148" s="1">
        <f>SUMIF(Town!$AO$1331:$AO$1576,$AV2148,Town!N$1331:N$1576)</f>
        <v>6354</v>
      </c>
      <c r="O2148" s="1">
        <f>SUMIF(Town!$AO$1331:$AO$1576,$AV2148,Town!O$1331:O$1576)</f>
        <v>7305</v>
      </c>
      <c r="P2148" s="1">
        <f>SUMIF(Town!$AO$1331:$AO$1576,$AV2148,Town!P$1331:P$1576)</f>
        <v>1098</v>
      </c>
      <c r="Q2148" s="1">
        <f>SUMIF(Town!$AO$1331:$AO$1576,$AV2148,Town!Q$1331:Q$1576)</f>
        <v>63</v>
      </c>
      <c r="R2148" s="1">
        <f>SUMIF(Town!$AO$1331:$AO$1576,$AV2148,Town!R$1331:R$1576)</f>
        <v>32</v>
      </c>
      <c r="U2148" s="1">
        <f>SUMIF(Town!$AO$1331:$AO$1576,$AV2148,Town!U$1331:U$1576)</f>
        <v>40</v>
      </c>
      <c r="V2148" s="1">
        <f>SUMIF(Town!$AO$1331:$AO$1576,$AV2148,Town!V$1331:V$1576)</f>
        <v>22</v>
      </c>
      <c r="W2148" s="1">
        <f>SUMIF(Town!$AO$1331:$AO$1576,$AV2148,Town!W$1331:W$1576)</f>
        <v>86</v>
      </c>
      <c r="X2148" s="1">
        <f>SUMIF(Town!$AO$1331:$AO$1576,$AV2148,Town!X$1331:X$1576)</f>
        <v>44</v>
      </c>
      <c r="Y2148" s="1">
        <f>SUMIF(Town!$AO$1331:$AO$1576,$AV2148,Town!Y$1331:Y$1576)</f>
        <v>23</v>
      </c>
      <c r="AA2148" s="1">
        <f>SUMIF(Town!$AO$1331:$AO$1576,$AV2148,Town!AA$1331:AA$1576)</f>
        <v>3</v>
      </c>
      <c r="AG2148" s="7">
        <f>IF(Q2148&gt;0,RANK(Q2148,(N2148:P2148,Q2148:AE2148)),0)</f>
        <v>5</v>
      </c>
      <c r="AH2148" s="7">
        <f>IF(R2148&gt;0,RANK(R2148,(N2148:P2148,Q2148:AE2148)),0)</f>
        <v>8</v>
      </c>
      <c r="AI2148" s="7">
        <f>IF(T2148&gt;0,RANK(T2148,(N2148:P2148,Q2148:AE2148)),0)</f>
        <v>0</v>
      </c>
      <c r="AJ2148" s="7">
        <f>IF(S2148&gt;0,RANK(S2148,(N2148:P2148,Q2148:AE2148)),0)</f>
        <v>0</v>
      </c>
      <c r="AK2148" s="2">
        <f t="shared" ref="AK2148:AK2162" si="799">IF($C2148=0,"-",Q2148/$C2148)</f>
        <v>4.1804910418049108E-3</v>
      </c>
      <c r="AL2148" s="2">
        <f t="shared" ref="AL2148:AL2162" si="800">IF($C2148=0,"-",R2148/$C2148)</f>
        <v>2.1234240212342401E-3</v>
      </c>
      <c r="AM2148" s="2">
        <f t="shared" ref="AM2148:AM2162" si="801">IF($C2148=0,"-",T2148/$C2148)</f>
        <v>0</v>
      </c>
      <c r="AN2148" s="2">
        <f t="shared" ref="AN2148:AN2162" si="802">IF($C2148=0,"-",S2148/$C2148)</f>
        <v>0</v>
      </c>
      <c r="AP2148" t="s">
        <v>2331</v>
      </c>
      <c r="AQ2148" t="s">
        <v>2330</v>
      </c>
      <c r="AT2148" s="104">
        <v>50</v>
      </c>
      <c r="AU2148" s="102">
        <v>1</v>
      </c>
      <c r="AV2148" s="108">
        <f t="shared" ref="AV2148:AV2161" si="803">AT2148*1000+AU2148</f>
        <v>50001</v>
      </c>
      <c r="AX2148" s="7" t="s">
        <v>538</v>
      </c>
    </row>
    <row r="2149" spans="1:50" hidden="1" outlineLevel="1">
      <c r="A2149" t="s">
        <v>2332</v>
      </c>
      <c r="B2149" t="s">
        <v>2330</v>
      </c>
      <c r="C2149" s="1">
        <f t="shared" si="793"/>
        <v>13238</v>
      </c>
      <c r="D2149" s="7">
        <f>RANK(N2149,(N2149:P2149,Q2149:AE2149))</f>
        <v>2</v>
      </c>
      <c r="E2149" s="7">
        <f>RANK(O2149,(N2149:P2149,Q2149:AE2149))</f>
        <v>1</v>
      </c>
      <c r="F2149" s="7">
        <f>IF(P2149&gt;0,RANK(P2149,(N2149:P2149,Q2149:AE2149)),0)</f>
        <v>3</v>
      </c>
      <c r="G2149" s="1">
        <f t="shared" si="794"/>
        <v>1315</v>
      </c>
      <c r="H2149" s="2">
        <f t="shared" si="792"/>
        <v>9.9335247016165584E-2</v>
      </c>
      <c r="I2149" s="2"/>
      <c r="J2149" s="2">
        <f t="shared" si="795"/>
        <v>0.38714307297174799</v>
      </c>
      <c r="K2149" s="2">
        <f t="shared" si="796"/>
        <v>0.48647831998791358</v>
      </c>
      <c r="L2149" s="2">
        <f t="shared" si="797"/>
        <v>8.1432240519715968E-2</v>
      </c>
      <c r="M2149" s="2">
        <f t="shared" si="798"/>
        <v>4.4946366520622463E-2</v>
      </c>
      <c r="N2149" s="1">
        <f>SUMIF(Town!$AO$1331:$AO$1576,$AV2149,Town!N$1331:N$1576)</f>
        <v>5125</v>
      </c>
      <c r="O2149" s="1">
        <f>SUMIF(Town!$AO$1331:$AO$1576,$AV2149,Town!O$1331:O$1576)</f>
        <v>6440</v>
      </c>
      <c r="P2149" s="1">
        <f>SUMIF(Town!$AO$1331:$AO$1576,$AV2149,Town!P$1331:P$1576)</f>
        <v>1078</v>
      </c>
      <c r="Q2149" s="1">
        <f>SUMIF(Town!$AO$1331:$AO$1576,$AV2149,Town!Q$1331:Q$1576)</f>
        <v>62</v>
      </c>
      <c r="R2149" s="1">
        <f>SUMIF(Town!$AO$1331:$AO$1576,$AV2149,Town!R$1331:R$1576)</f>
        <v>66</v>
      </c>
      <c r="U2149" s="1">
        <f>SUMIF(Town!$AO$1331:$AO$1576,$AV2149,Town!U$1331:U$1576)</f>
        <v>91</v>
      </c>
      <c r="V2149" s="1">
        <f>SUMIF(Town!$AO$1331:$AO$1576,$AV2149,Town!V$1331:V$1576)</f>
        <v>56</v>
      </c>
      <c r="W2149" s="1">
        <f>SUMIF(Town!$AO$1331:$AO$1576,$AV2149,Town!W$1331:W$1576)</f>
        <v>173</v>
      </c>
      <c r="X2149" s="1">
        <f>SUMIF(Town!$AO$1331:$AO$1576,$AV2149,Town!X$1331:X$1576)</f>
        <v>82</v>
      </c>
      <c r="Y2149" s="1">
        <f>SUMIF(Town!$AO$1331:$AO$1576,$AV2149,Town!Y$1331:Y$1576)</f>
        <v>54</v>
      </c>
      <c r="AA2149" s="1">
        <f>SUMIF(Town!$AO$1331:$AO$1576,$AV2149,Town!AA$1331:AA$1576)</f>
        <v>11</v>
      </c>
      <c r="AG2149" s="7">
        <f>IF(Q2149&gt;0,RANK(Q2149,(N2149:P2149,Q2149:AE2149)),0)</f>
        <v>8</v>
      </c>
      <c r="AH2149" s="7">
        <f>IF(R2149&gt;0,RANK(R2149,(N2149:P2149,Q2149:AE2149)),0)</f>
        <v>7</v>
      </c>
      <c r="AI2149" s="7">
        <f>IF(T2149&gt;0,RANK(T2149,(N2149:P2149,Q2149:AE2149)),0)</f>
        <v>0</v>
      </c>
      <c r="AJ2149" s="7">
        <f>IF(S2149&gt;0,RANK(S2149,(N2149:P2149,Q2149:AE2149)),0)</f>
        <v>0</v>
      </c>
      <c r="AK2149" s="2">
        <f t="shared" si="799"/>
        <v>4.6834869315606591E-3</v>
      </c>
      <c r="AL2149" s="2">
        <f t="shared" si="800"/>
        <v>4.9856473787581205E-3</v>
      </c>
      <c r="AM2149" s="2">
        <f t="shared" si="801"/>
        <v>0</v>
      </c>
      <c r="AN2149" s="2">
        <f t="shared" si="802"/>
        <v>0</v>
      </c>
      <c r="AP2149" t="s">
        <v>2332</v>
      </c>
      <c r="AQ2149" t="s">
        <v>2330</v>
      </c>
      <c r="AT2149" s="104">
        <v>50</v>
      </c>
      <c r="AU2149" s="102">
        <v>3</v>
      </c>
      <c r="AV2149" s="108">
        <f t="shared" si="803"/>
        <v>50003</v>
      </c>
      <c r="AX2149" s="7" t="s">
        <v>538</v>
      </c>
    </row>
    <row r="2150" spans="1:50" hidden="1" outlineLevel="1">
      <c r="A2150" t="s">
        <v>2390</v>
      </c>
      <c r="B2150" t="s">
        <v>2330</v>
      </c>
      <c r="C2150" s="1">
        <f t="shared" si="793"/>
        <v>9903</v>
      </c>
      <c r="D2150" s="7">
        <f>RANK(N2150,(N2150:P2150,Q2150:AE2150))</f>
        <v>2</v>
      </c>
      <c r="E2150" s="7">
        <f>RANK(O2150,(N2150:P2150,Q2150:AE2150))</f>
        <v>1</v>
      </c>
      <c r="F2150" s="7">
        <f>IF(P2150&gt;0,RANK(P2150,(N2150:P2150,Q2150:AE2150)),0)</f>
        <v>3</v>
      </c>
      <c r="G2150" s="1">
        <f t="shared" si="794"/>
        <v>2180</v>
      </c>
      <c r="H2150" s="2">
        <f t="shared" si="792"/>
        <v>0.2201353125315561</v>
      </c>
      <c r="I2150" s="2"/>
      <c r="J2150" s="2">
        <f t="shared" si="795"/>
        <v>0.33535292335655864</v>
      </c>
      <c r="K2150" s="2">
        <f t="shared" si="796"/>
        <v>0.55548823588811469</v>
      </c>
      <c r="L2150" s="2">
        <f t="shared" si="797"/>
        <v>8.6135514490558424E-2</v>
      </c>
      <c r="M2150" s="2">
        <f t="shared" si="798"/>
        <v>2.3023326264768246E-2</v>
      </c>
      <c r="N2150" s="1">
        <f>SUMIF(Town!$AO$1331:$AO$1576,$AV2150,Town!N$1331:N$1576)</f>
        <v>3321</v>
      </c>
      <c r="O2150" s="1">
        <f>SUMIF(Town!$AO$1331:$AO$1576,$AV2150,Town!O$1331:O$1576)</f>
        <v>5501</v>
      </c>
      <c r="P2150" s="1">
        <f>SUMIF(Town!$AO$1331:$AO$1576,$AV2150,Town!P$1331:P$1576)</f>
        <v>853</v>
      </c>
      <c r="Q2150" s="1">
        <f>SUMIF(Town!$AO$1331:$AO$1576,$AV2150,Town!Q$1331:Q$1576)</f>
        <v>57</v>
      </c>
      <c r="R2150" s="1">
        <f>SUMIF(Town!$AO$1331:$AO$1576,$AV2150,Town!R$1331:R$1576)</f>
        <v>30</v>
      </c>
      <c r="U2150" s="1">
        <f>SUMIF(Town!$AO$1331:$AO$1576,$AV2150,Town!U$1331:U$1576)</f>
        <v>22</v>
      </c>
      <c r="V2150" s="1">
        <f>SUMIF(Town!$AO$1331:$AO$1576,$AV2150,Town!V$1331:V$1576)</f>
        <v>21</v>
      </c>
      <c r="W2150" s="1">
        <f>SUMIF(Town!$AO$1331:$AO$1576,$AV2150,Town!W$1331:W$1576)</f>
        <v>53</v>
      </c>
      <c r="X2150" s="1">
        <f>SUMIF(Town!$AO$1331:$AO$1576,$AV2150,Town!X$1331:X$1576)</f>
        <v>27</v>
      </c>
      <c r="Y2150" s="1">
        <f>SUMIF(Town!$AO$1331:$AO$1576,$AV2150,Town!Y$1331:Y$1576)</f>
        <v>16</v>
      </c>
      <c r="AA2150" s="1">
        <f>SUMIF(Town!$AO$1331:$AO$1576,$AV2150,Town!AA$1331:AA$1576)</f>
        <v>2</v>
      </c>
      <c r="AG2150" s="7">
        <f>IF(Q2150&gt;0,RANK(Q2150,(N2150:P2150,Q2150:AE2150)),0)</f>
        <v>4</v>
      </c>
      <c r="AH2150" s="7">
        <f>IF(R2150&gt;0,RANK(R2150,(N2150:P2150,Q2150:AE2150)),0)</f>
        <v>6</v>
      </c>
      <c r="AI2150" s="7">
        <f>IF(T2150&gt;0,RANK(T2150,(N2150:P2150,Q2150:AE2150)),0)</f>
        <v>0</v>
      </c>
      <c r="AJ2150" s="7">
        <f>IF(S2150&gt;0,RANK(S2150,(N2150:P2150,Q2150:AE2150)),0)</f>
        <v>0</v>
      </c>
      <c r="AK2150" s="2">
        <f t="shared" si="799"/>
        <v>5.7558315661920632E-3</v>
      </c>
      <c r="AL2150" s="2">
        <f t="shared" si="800"/>
        <v>3.029385034837928E-3</v>
      </c>
      <c r="AM2150" s="2">
        <f t="shared" si="801"/>
        <v>0</v>
      </c>
      <c r="AN2150" s="2">
        <f t="shared" si="802"/>
        <v>0</v>
      </c>
      <c r="AP2150" t="s">
        <v>2390</v>
      </c>
      <c r="AQ2150" t="s">
        <v>2330</v>
      </c>
      <c r="AT2150" s="104">
        <v>50</v>
      </c>
      <c r="AU2150" s="102">
        <v>5</v>
      </c>
      <c r="AV2150" s="108">
        <f t="shared" si="803"/>
        <v>50005</v>
      </c>
      <c r="AX2150" s="7" t="s">
        <v>538</v>
      </c>
    </row>
    <row r="2151" spans="1:50" hidden="1" outlineLevel="1">
      <c r="A2151" t="s">
        <v>1231</v>
      </c>
      <c r="B2151" t="s">
        <v>2330</v>
      </c>
      <c r="C2151" s="1">
        <f t="shared" si="793"/>
        <v>56612</v>
      </c>
      <c r="D2151" s="7">
        <f>RANK(N2151,(N2151:P2151,Q2151:AE2151))</f>
        <v>1</v>
      </c>
      <c r="E2151" s="7">
        <f>RANK(O2151,(N2151:P2151,Q2151:AE2151))</f>
        <v>2</v>
      </c>
      <c r="F2151" s="7">
        <f>IF(P2151&gt;0,RANK(P2151,(N2151:P2151,Q2151:AE2151)),0)</f>
        <v>3</v>
      </c>
      <c r="G2151" s="1">
        <f t="shared" si="794"/>
        <v>1713</v>
      </c>
      <c r="H2151" s="2">
        <f t="shared" si="792"/>
        <v>3.0258602416448808E-2</v>
      </c>
      <c r="I2151" s="2"/>
      <c r="J2151" s="2">
        <f t="shared" si="795"/>
        <v>0.46366494736098351</v>
      </c>
      <c r="K2151" s="2">
        <f t="shared" si="796"/>
        <v>0.43340634494453473</v>
      </c>
      <c r="L2151" s="2">
        <f t="shared" si="797"/>
        <v>8.1802444711368619E-2</v>
      </c>
      <c r="M2151" s="2">
        <f t="shared" si="798"/>
        <v>2.1126262983113139E-2</v>
      </c>
      <c r="N2151" s="1">
        <f>SUMIF(Town!$AO$1331:$AO$1576,$AV2151,Town!N$1331:N$1576)</f>
        <v>26249</v>
      </c>
      <c r="O2151" s="1">
        <f>SUMIF(Town!$AO$1331:$AO$1576,$AV2151,Town!O$1331:O$1576)</f>
        <v>24536</v>
      </c>
      <c r="P2151" s="1">
        <f>SUMIF(Town!$AO$1331:$AO$1576,$AV2151,Town!P$1331:P$1576)</f>
        <v>4631</v>
      </c>
      <c r="Q2151" s="1">
        <f>SUMIF(Town!$AO$1331:$AO$1576,$AV2151,Town!Q$1331:Q$1576)</f>
        <v>349</v>
      </c>
      <c r="R2151" s="1">
        <f>SUMIF(Town!$AO$1331:$AO$1576,$AV2151,Town!R$1331:R$1576)</f>
        <v>162</v>
      </c>
      <c r="U2151" s="1">
        <f>SUMIF(Town!$AO$1331:$AO$1576,$AV2151,Town!U$1331:U$1576)</f>
        <v>63</v>
      </c>
      <c r="V2151" s="1">
        <f>SUMIF(Town!$AO$1331:$AO$1576,$AV2151,Town!V$1331:V$1576)</f>
        <v>61</v>
      </c>
      <c r="W2151" s="1">
        <f>SUMIF(Town!$AO$1331:$AO$1576,$AV2151,Town!W$1331:W$1576)</f>
        <v>333</v>
      </c>
      <c r="X2151" s="1">
        <f>SUMIF(Town!$AO$1331:$AO$1576,$AV2151,Town!X$1331:X$1576)</f>
        <v>106</v>
      </c>
      <c r="Y2151" s="1">
        <f>SUMIF(Town!$AO$1331:$AO$1576,$AV2151,Town!Y$1331:Y$1576)</f>
        <v>75</v>
      </c>
      <c r="AA2151" s="1">
        <f>SUMIF(Town!$AO$1331:$AO$1576,$AV2151,Town!AA$1331:AA$1576)</f>
        <v>47</v>
      </c>
      <c r="AG2151" s="7">
        <f>IF(Q2151&gt;0,RANK(Q2151,(N2151:P2151,Q2151:AE2151)),0)</f>
        <v>4</v>
      </c>
      <c r="AH2151" s="7">
        <f>IF(R2151&gt;0,RANK(R2151,(N2151:P2151,Q2151:AE2151)),0)</f>
        <v>6</v>
      </c>
      <c r="AI2151" s="7">
        <f>IF(T2151&gt;0,RANK(T2151,(N2151:P2151,Q2151:AE2151)),0)</f>
        <v>0</v>
      </c>
      <c r="AJ2151" s="7">
        <f>IF(S2151&gt;0,RANK(S2151,(N2151:P2151,Q2151:AE2151)),0)</f>
        <v>0</v>
      </c>
      <c r="AK2151" s="2">
        <f t="shared" si="799"/>
        <v>6.1647707199886954E-3</v>
      </c>
      <c r="AL2151" s="2">
        <f t="shared" si="800"/>
        <v>2.8615841164417437E-3</v>
      </c>
      <c r="AM2151" s="2">
        <f t="shared" si="801"/>
        <v>0</v>
      </c>
      <c r="AN2151" s="2">
        <f t="shared" si="802"/>
        <v>0</v>
      </c>
      <c r="AP2151" t="s">
        <v>1231</v>
      </c>
      <c r="AQ2151" t="s">
        <v>2330</v>
      </c>
      <c r="AT2151" s="104">
        <v>50</v>
      </c>
      <c r="AU2151" s="102">
        <v>7</v>
      </c>
      <c r="AV2151" s="108">
        <f t="shared" si="803"/>
        <v>50007</v>
      </c>
      <c r="AX2151" s="7" t="s">
        <v>538</v>
      </c>
    </row>
    <row r="2152" spans="1:50" hidden="1" outlineLevel="1">
      <c r="A2152" t="s">
        <v>1819</v>
      </c>
      <c r="B2152" t="s">
        <v>2330</v>
      </c>
      <c r="C2152" s="1">
        <f t="shared" si="793"/>
        <v>2026</v>
      </c>
      <c r="D2152" s="7">
        <f>RANK(N2152,(N2152:P2152,Q2152:AE2152))</f>
        <v>2</v>
      </c>
      <c r="E2152" s="7">
        <f>RANK(O2152,(N2152:P2152,Q2152:AE2152))</f>
        <v>1</v>
      </c>
      <c r="F2152" s="7">
        <f>IF(P2152&gt;0,RANK(P2152,(N2152:P2152,Q2152:AE2152)),0)</f>
        <v>3</v>
      </c>
      <c r="G2152" s="1">
        <f t="shared" si="794"/>
        <v>729</v>
      </c>
      <c r="H2152" s="2">
        <f t="shared" si="792"/>
        <v>0.359822309970385</v>
      </c>
      <c r="I2152" s="2"/>
      <c r="J2152" s="2">
        <f t="shared" si="795"/>
        <v>0.26653504442250742</v>
      </c>
      <c r="K2152" s="2">
        <f t="shared" si="796"/>
        <v>0.62635735439289242</v>
      </c>
      <c r="L2152" s="2">
        <f t="shared" si="797"/>
        <v>6.219151036525173E-2</v>
      </c>
      <c r="M2152" s="2">
        <f t="shared" si="798"/>
        <v>4.4916090819348435E-2</v>
      </c>
      <c r="N2152" s="1">
        <f>SUMIF(Town!$AO$1331:$AO$1576,$AV2152,Town!N$1331:N$1576)</f>
        <v>540</v>
      </c>
      <c r="O2152" s="1">
        <f>SUMIF(Town!$AO$1331:$AO$1576,$AV2152,Town!O$1331:O$1576)</f>
        <v>1269</v>
      </c>
      <c r="P2152" s="1">
        <f>SUMIF(Town!$AO$1331:$AO$1576,$AV2152,Town!P$1331:P$1576)</f>
        <v>126</v>
      </c>
      <c r="Q2152" s="1">
        <f>SUMIF(Town!$AO$1331:$AO$1576,$AV2152,Town!Q$1331:Q$1576)</f>
        <v>10</v>
      </c>
      <c r="R2152" s="1">
        <f>SUMIF(Town!$AO$1331:$AO$1576,$AV2152,Town!R$1331:R$1576)</f>
        <v>14</v>
      </c>
      <c r="U2152" s="1">
        <f>SUMIF(Town!$AO$1331:$AO$1576,$AV2152,Town!U$1331:U$1576)</f>
        <v>11</v>
      </c>
      <c r="V2152" s="1">
        <f>SUMIF(Town!$AO$1331:$AO$1576,$AV2152,Town!V$1331:V$1576)</f>
        <v>7</v>
      </c>
      <c r="W2152" s="1">
        <f>SUMIF(Town!$AO$1331:$AO$1576,$AV2152,Town!W$1331:W$1576)</f>
        <v>21</v>
      </c>
      <c r="X2152" s="1">
        <f>SUMIF(Town!$AO$1331:$AO$1576,$AV2152,Town!X$1331:X$1576)</f>
        <v>15</v>
      </c>
      <c r="Y2152" s="1">
        <f>SUMIF(Town!$AO$1331:$AO$1576,$AV2152,Town!Y$1331:Y$1576)</f>
        <v>13</v>
      </c>
      <c r="AA2152" s="1">
        <f>SUMIF(Town!$AO$1331:$AO$1576,$AV2152,Town!AA$1331:AA$1576)</f>
        <v>0</v>
      </c>
      <c r="AG2152" s="7">
        <f>IF(Q2152&gt;0,RANK(Q2152,(N2152:P2152,Q2152:AE2152)),0)</f>
        <v>9</v>
      </c>
      <c r="AH2152" s="7">
        <f>IF(R2152&gt;0,RANK(R2152,(N2152:P2152,Q2152:AE2152)),0)</f>
        <v>6</v>
      </c>
      <c r="AI2152" s="7">
        <f>IF(T2152&gt;0,RANK(T2152,(N2152:P2152,Q2152:AE2152)),0)</f>
        <v>0</v>
      </c>
      <c r="AJ2152" s="7">
        <f>IF(S2152&gt;0,RANK(S2152,(N2152:P2152,Q2152:AE2152)),0)</f>
        <v>0</v>
      </c>
      <c r="AK2152" s="2">
        <f t="shared" si="799"/>
        <v>4.9358341559723592E-3</v>
      </c>
      <c r="AL2152" s="2">
        <f t="shared" si="800"/>
        <v>6.9101678183613032E-3</v>
      </c>
      <c r="AM2152" s="2">
        <f t="shared" si="801"/>
        <v>0</v>
      </c>
      <c r="AN2152" s="2">
        <f t="shared" si="802"/>
        <v>0</v>
      </c>
      <c r="AP2152" t="s">
        <v>1819</v>
      </c>
      <c r="AQ2152" t="s">
        <v>2330</v>
      </c>
      <c r="AT2152" s="104">
        <v>50</v>
      </c>
      <c r="AU2152" s="102">
        <v>9</v>
      </c>
      <c r="AV2152" s="108">
        <f t="shared" si="803"/>
        <v>50009</v>
      </c>
      <c r="AX2152" s="7" t="s">
        <v>538</v>
      </c>
    </row>
    <row r="2153" spans="1:50" hidden="1" outlineLevel="1">
      <c r="A2153" t="s">
        <v>957</v>
      </c>
      <c r="B2153" t="s">
        <v>2330</v>
      </c>
      <c r="C2153" s="1">
        <f t="shared" si="793"/>
        <v>14912</v>
      </c>
      <c r="D2153" s="7">
        <f>RANK(N2153,(N2153:P2153,Q2153:AE2153))</f>
        <v>2</v>
      </c>
      <c r="E2153" s="7">
        <f>RANK(O2153,(N2153:P2153,Q2153:AE2153))</f>
        <v>1</v>
      </c>
      <c r="F2153" s="7">
        <f>IF(P2153&gt;0,RANK(P2153,(N2153:P2153,Q2153:AE2153)),0)</f>
        <v>3</v>
      </c>
      <c r="G2153" s="1">
        <f t="shared" si="794"/>
        <v>1706</v>
      </c>
      <c r="H2153" s="2">
        <f t="shared" si="792"/>
        <v>0.11440450643776824</v>
      </c>
      <c r="I2153" s="2"/>
      <c r="J2153" s="2">
        <f t="shared" si="795"/>
        <v>0.38070010729613735</v>
      </c>
      <c r="K2153" s="2">
        <f t="shared" si="796"/>
        <v>0.49510461373390557</v>
      </c>
      <c r="L2153" s="2">
        <f t="shared" si="797"/>
        <v>0.10099248927038626</v>
      </c>
      <c r="M2153" s="2">
        <f t="shared" si="798"/>
        <v>2.3202789699570819E-2</v>
      </c>
      <c r="N2153" s="1">
        <f>SUMIF(Town!$AO$1331:$AO$1576,$AV2153,Town!N$1331:N$1576)</f>
        <v>5677</v>
      </c>
      <c r="O2153" s="1">
        <f>SUMIF(Town!$AO$1331:$AO$1576,$AV2153,Town!O$1331:O$1576)</f>
        <v>7383</v>
      </c>
      <c r="P2153" s="1">
        <f>SUMIF(Town!$AO$1331:$AO$1576,$AV2153,Town!P$1331:P$1576)</f>
        <v>1506</v>
      </c>
      <c r="Q2153" s="1">
        <f>SUMIF(Town!$AO$1331:$AO$1576,$AV2153,Town!Q$1331:Q$1576)</f>
        <v>62</v>
      </c>
      <c r="R2153" s="1">
        <f>SUMIF(Town!$AO$1331:$AO$1576,$AV2153,Town!R$1331:R$1576)</f>
        <v>36</v>
      </c>
      <c r="U2153" s="1">
        <f>SUMIF(Town!$AO$1331:$AO$1576,$AV2153,Town!U$1331:U$1576)</f>
        <v>59</v>
      </c>
      <c r="V2153" s="1">
        <f>SUMIF(Town!$AO$1331:$AO$1576,$AV2153,Town!V$1331:V$1576)</f>
        <v>38</v>
      </c>
      <c r="W2153" s="1">
        <f>SUMIF(Town!$AO$1331:$AO$1576,$AV2153,Town!W$1331:W$1576)</f>
        <v>71</v>
      </c>
      <c r="X2153" s="1">
        <f>SUMIF(Town!$AO$1331:$AO$1576,$AV2153,Town!X$1331:X$1576)</f>
        <v>39</v>
      </c>
      <c r="Y2153" s="1">
        <f>SUMIF(Town!$AO$1331:$AO$1576,$AV2153,Town!Y$1331:Y$1576)</f>
        <v>37</v>
      </c>
      <c r="AA2153" s="1">
        <f>SUMIF(Town!$AO$1331:$AO$1576,$AV2153,Town!AA$1331:AA$1576)</f>
        <v>4</v>
      </c>
      <c r="AG2153" s="7">
        <f>IF(Q2153&gt;0,RANK(Q2153,(N2153:P2153,Q2153:AE2153)),0)</f>
        <v>5</v>
      </c>
      <c r="AH2153" s="7">
        <f>IF(R2153&gt;0,RANK(R2153,(N2153:P2153,Q2153:AE2153)),0)</f>
        <v>10</v>
      </c>
      <c r="AI2153" s="7">
        <f>IF(T2153&gt;0,RANK(T2153,(N2153:P2153,Q2153:AE2153)),0)</f>
        <v>0</v>
      </c>
      <c r="AJ2153" s="7">
        <f>IF(S2153&gt;0,RANK(S2153,(N2153:P2153,Q2153:AE2153)),0)</f>
        <v>0</v>
      </c>
      <c r="AK2153" s="2">
        <f t="shared" si="799"/>
        <v>4.1577253218884119E-3</v>
      </c>
      <c r="AL2153" s="2">
        <f t="shared" si="800"/>
        <v>2.4141630901287556E-3</v>
      </c>
      <c r="AM2153" s="2">
        <f t="shared" si="801"/>
        <v>0</v>
      </c>
      <c r="AN2153" s="2">
        <f t="shared" si="802"/>
        <v>0</v>
      </c>
      <c r="AP2153" t="s">
        <v>957</v>
      </c>
      <c r="AQ2153" t="s">
        <v>2330</v>
      </c>
      <c r="AT2153" s="104">
        <v>50</v>
      </c>
      <c r="AU2153" s="102">
        <v>11</v>
      </c>
      <c r="AV2153" s="108">
        <f t="shared" si="803"/>
        <v>50011</v>
      </c>
      <c r="AX2153" s="7" t="s">
        <v>538</v>
      </c>
    </row>
    <row r="2154" spans="1:50" hidden="1" outlineLevel="1">
      <c r="A2154" t="s">
        <v>1232</v>
      </c>
      <c r="B2154" t="s">
        <v>2330</v>
      </c>
      <c r="C2154" s="1">
        <f t="shared" si="793"/>
        <v>3166</v>
      </c>
      <c r="D2154" s="7">
        <f>RANK(N2154,(N2154:P2154,Q2154:AE2154))</f>
        <v>2</v>
      </c>
      <c r="E2154" s="7">
        <f>RANK(O2154,(N2154:P2154,Q2154:AE2154))</f>
        <v>1</v>
      </c>
      <c r="F2154" s="7">
        <f>IF(P2154&gt;0,RANK(P2154,(N2154:P2154,Q2154:AE2154)),0)</f>
        <v>3</v>
      </c>
      <c r="G2154" s="1">
        <f t="shared" si="794"/>
        <v>397</v>
      </c>
      <c r="H2154" s="2">
        <f t="shared" si="792"/>
        <v>0.12539481996209728</v>
      </c>
      <c r="I2154" s="2"/>
      <c r="J2154" s="2">
        <f t="shared" si="795"/>
        <v>0.37271004421983578</v>
      </c>
      <c r="K2154" s="2">
        <f t="shared" si="796"/>
        <v>0.49810486418193306</v>
      </c>
      <c r="L2154" s="2">
        <f t="shared" si="797"/>
        <v>0.10012634238787113</v>
      </c>
      <c r="M2154" s="2">
        <f t="shared" si="798"/>
        <v>2.905874921036003E-2</v>
      </c>
      <c r="N2154" s="1">
        <f>SUMIF(Town!$AO$1331:$AO$1576,$AV2154,Town!N$1331:N$1576)</f>
        <v>1180</v>
      </c>
      <c r="O2154" s="1">
        <f>SUMIF(Town!$AO$1331:$AO$1576,$AV2154,Town!O$1331:O$1576)</f>
        <v>1577</v>
      </c>
      <c r="P2154" s="1">
        <f>SUMIF(Town!$AO$1331:$AO$1576,$AV2154,Town!P$1331:P$1576)</f>
        <v>317</v>
      </c>
      <c r="Q2154" s="1">
        <f>SUMIF(Town!$AO$1331:$AO$1576,$AV2154,Town!Q$1331:Q$1576)</f>
        <v>10</v>
      </c>
      <c r="R2154" s="1">
        <f>SUMIF(Town!$AO$1331:$AO$1576,$AV2154,Town!R$1331:R$1576)</f>
        <v>14</v>
      </c>
      <c r="U2154" s="1">
        <f>SUMIF(Town!$AO$1331:$AO$1576,$AV2154,Town!U$1331:U$1576)</f>
        <v>8</v>
      </c>
      <c r="V2154" s="1">
        <f>SUMIF(Town!$AO$1331:$AO$1576,$AV2154,Town!V$1331:V$1576)</f>
        <v>8</v>
      </c>
      <c r="W2154" s="1">
        <f>SUMIF(Town!$AO$1331:$AO$1576,$AV2154,Town!W$1331:W$1576)</f>
        <v>19</v>
      </c>
      <c r="X2154" s="1">
        <f>SUMIF(Town!$AO$1331:$AO$1576,$AV2154,Town!X$1331:X$1576)</f>
        <v>4</v>
      </c>
      <c r="Y2154" s="1">
        <f>SUMIF(Town!$AO$1331:$AO$1576,$AV2154,Town!Y$1331:Y$1576)</f>
        <v>28</v>
      </c>
      <c r="AA2154" s="1">
        <f>SUMIF(Town!$AO$1331:$AO$1576,$AV2154,Town!AA$1331:AA$1576)</f>
        <v>1</v>
      </c>
      <c r="AG2154" s="7">
        <f>IF(Q2154&gt;0,RANK(Q2154,(N2154:P2154,Q2154:AE2154)),0)</f>
        <v>7</v>
      </c>
      <c r="AH2154" s="7">
        <f>IF(R2154&gt;0,RANK(R2154,(N2154:P2154,Q2154:AE2154)),0)</f>
        <v>6</v>
      </c>
      <c r="AI2154" s="7">
        <f>IF(T2154&gt;0,RANK(T2154,(N2154:P2154,Q2154:AE2154)),0)</f>
        <v>0</v>
      </c>
      <c r="AJ2154" s="7">
        <f>IF(S2154&gt;0,RANK(S2154,(N2154:P2154,Q2154:AE2154)),0)</f>
        <v>0</v>
      </c>
      <c r="AK2154" s="2">
        <f t="shared" si="799"/>
        <v>3.1585596967782692E-3</v>
      </c>
      <c r="AL2154" s="2">
        <f t="shared" si="800"/>
        <v>4.421983575489577E-3</v>
      </c>
      <c r="AM2154" s="2">
        <f t="shared" si="801"/>
        <v>0</v>
      </c>
      <c r="AN2154" s="2">
        <f t="shared" si="802"/>
        <v>0</v>
      </c>
      <c r="AP2154" t="s">
        <v>1232</v>
      </c>
      <c r="AQ2154" t="s">
        <v>2330</v>
      </c>
      <c r="AT2154" s="104">
        <v>50</v>
      </c>
      <c r="AU2154" s="102">
        <v>13</v>
      </c>
      <c r="AV2154" s="108">
        <f t="shared" si="803"/>
        <v>50013</v>
      </c>
      <c r="AX2154" s="7" t="s">
        <v>538</v>
      </c>
    </row>
    <row r="2155" spans="1:50" hidden="1" outlineLevel="1">
      <c r="A2155" t="s">
        <v>759</v>
      </c>
      <c r="B2155" t="s">
        <v>2330</v>
      </c>
      <c r="C2155" s="1">
        <f t="shared" si="793"/>
        <v>9049</v>
      </c>
      <c r="D2155" s="7">
        <f>RANK(N2155,(N2155:P2155,Q2155:AE2155))</f>
        <v>2</v>
      </c>
      <c r="E2155" s="7">
        <f>RANK(O2155,(N2155:P2155,Q2155:AE2155))</f>
        <v>1</v>
      </c>
      <c r="F2155" s="7">
        <f>IF(P2155&gt;0,RANK(P2155,(N2155:P2155,Q2155:AE2155)),0)</f>
        <v>3</v>
      </c>
      <c r="G2155" s="1">
        <f t="shared" si="794"/>
        <v>346</v>
      </c>
      <c r="H2155" s="2">
        <f t="shared" si="792"/>
        <v>3.8236269201016686E-2</v>
      </c>
      <c r="I2155" s="2"/>
      <c r="J2155" s="2">
        <f t="shared" si="795"/>
        <v>0.38766714554094373</v>
      </c>
      <c r="K2155" s="2">
        <f t="shared" si="796"/>
        <v>0.42590341474196042</v>
      </c>
      <c r="L2155" s="2">
        <f t="shared" si="797"/>
        <v>0.15836003978340149</v>
      </c>
      <c r="M2155" s="2">
        <f t="shared" si="798"/>
        <v>2.8069399933694367E-2</v>
      </c>
      <c r="N2155" s="1">
        <f>SUMIF(Town!$AO$1331:$AO$1576,$AV2155,Town!N$1331:N$1576)</f>
        <v>3508</v>
      </c>
      <c r="O2155" s="1">
        <f>SUMIF(Town!$AO$1331:$AO$1576,$AV2155,Town!O$1331:O$1576)</f>
        <v>3854</v>
      </c>
      <c r="P2155" s="1">
        <f>SUMIF(Town!$AO$1331:$AO$1576,$AV2155,Town!P$1331:P$1576)</f>
        <v>1433</v>
      </c>
      <c r="Q2155" s="1">
        <f>SUMIF(Town!$AO$1331:$AO$1576,$AV2155,Town!Q$1331:Q$1576)</f>
        <v>56</v>
      </c>
      <c r="R2155" s="1">
        <f>SUMIF(Town!$AO$1331:$AO$1576,$AV2155,Town!R$1331:R$1576)</f>
        <v>29</v>
      </c>
      <c r="U2155" s="1">
        <f>SUMIF(Town!$AO$1331:$AO$1576,$AV2155,Town!U$1331:U$1576)</f>
        <v>27</v>
      </c>
      <c r="V2155" s="1">
        <f>SUMIF(Town!$AO$1331:$AO$1576,$AV2155,Town!V$1331:V$1576)</f>
        <v>16</v>
      </c>
      <c r="W2155" s="1">
        <f>SUMIF(Town!$AO$1331:$AO$1576,$AV2155,Town!W$1331:W$1576)</f>
        <v>71</v>
      </c>
      <c r="X2155" s="1">
        <f>SUMIF(Town!$AO$1331:$AO$1576,$AV2155,Town!X$1331:X$1576)</f>
        <v>32</v>
      </c>
      <c r="Y2155" s="1">
        <f>SUMIF(Town!$AO$1331:$AO$1576,$AV2155,Town!Y$1331:Y$1576)</f>
        <v>6</v>
      </c>
      <c r="AA2155" s="1">
        <f>SUMIF(Town!$AO$1331:$AO$1576,$AV2155,Town!AA$1331:AA$1576)</f>
        <v>17</v>
      </c>
      <c r="AG2155" s="7">
        <f>IF(Q2155&gt;0,RANK(Q2155,(N2155:P2155,Q2155:AE2155)),0)</f>
        <v>5</v>
      </c>
      <c r="AH2155" s="7">
        <f>IF(R2155&gt;0,RANK(R2155,(N2155:P2155,Q2155:AE2155)),0)</f>
        <v>7</v>
      </c>
      <c r="AI2155" s="7">
        <f>IF(T2155&gt;0,RANK(T2155,(N2155:P2155,Q2155:AE2155)),0)</f>
        <v>0</v>
      </c>
      <c r="AJ2155" s="7">
        <f>IF(S2155&gt;0,RANK(S2155,(N2155:P2155,Q2155:AE2155)),0)</f>
        <v>0</v>
      </c>
      <c r="AK2155" s="2">
        <f t="shared" si="799"/>
        <v>6.1885291192396953E-3</v>
      </c>
      <c r="AL2155" s="2">
        <f t="shared" si="800"/>
        <v>3.204774008177699E-3</v>
      </c>
      <c r="AM2155" s="2">
        <f t="shared" si="801"/>
        <v>0</v>
      </c>
      <c r="AN2155" s="2">
        <f t="shared" si="802"/>
        <v>0</v>
      </c>
      <c r="AP2155" t="s">
        <v>759</v>
      </c>
      <c r="AQ2155" t="s">
        <v>2330</v>
      </c>
      <c r="AT2155" s="104">
        <v>50</v>
      </c>
      <c r="AU2155" s="102">
        <v>15</v>
      </c>
      <c r="AV2155" s="108">
        <f t="shared" si="803"/>
        <v>50015</v>
      </c>
      <c r="AX2155" s="7" t="s">
        <v>538</v>
      </c>
    </row>
    <row r="2156" spans="1:50" hidden="1" outlineLevel="1">
      <c r="A2156" t="s">
        <v>2225</v>
      </c>
      <c r="B2156" t="s">
        <v>2330</v>
      </c>
      <c r="C2156" s="1">
        <f t="shared" si="793"/>
        <v>11254</v>
      </c>
      <c r="D2156" s="7">
        <f>RANK(N2156,(N2156:P2156,Q2156:AE2156))</f>
        <v>2</v>
      </c>
      <c r="E2156" s="7">
        <f>RANK(O2156,(N2156:P2156,Q2156:AE2156))</f>
        <v>1</v>
      </c>
      <c r="F2156" s="7">
        <f>IF(P2156&gt;0,RANK(P2156,(N2156:P2156,Q2156:AE2156)),0)</f>
        <v>3</v>
      </c>
      <c r="G2156" s="1">
        <f t="shared" si="794"/>
        <v>401</v>
      </c>
      <c r="H2156" s="2">
        <f t="shared" si="792"/>
        <v>3.5631775368757772E-2</v>
      </c>
      <c r="I2156" s="2"/>
      <c r="J2156" s="2">
        <f t="shared" si="795"/>
        <v>0.41176470588235292</v>
      </c>
      <c r="K2156" s="2">
        <f t="shared" si="796"/>
        <v>0.4473964812511107</v>
      </c>
      <c r="L2156" s="2">
        <f t="shared" si="797"/>
        <v>0.1078727563532966</v>
      </c>
      <c r="M2156" s="2">
        <f t="shared" si="798"/>
        <v>3.2966056513239778E-2</v>
      </c>
      <c r="N2156" s="1">
        <f>SUMIF(Town!$AO$1331:$AO$1576,$AV2156,Town!N$1331:N$1576)</f>
        <v>4634</v>
      </c>
      <c r="O2156" s="1">
        <f>SUMIF(Town!$AO$1331:$AO$1576,$AV2156,Town!O$1331:O$1576)</f>
        <v>5035</v>
      </c>
      <c r="P2156" s="1">
        <f>SUMIF(Town!$AO$1331:$AO$1576,$AV2156,Town!P$1331:P$1576)</f>
        <v>1214</v>
      </c>
      <c r="Q2156" s="1">
        <f>SUMIF(Town!$AO$1331:$AO$1576,$AV2156,Town!Q$1331:Q$1576)</f>
        <v>50</v>
      </c>
      <c r="R2156" s="1">
        <f>SUMIF(Town!$AO$1331:$AO$1576,$AV2156,Town!R$1331:R$1576)</f>
        <v>45</v>
      </c>
      <c r="U2156" s="1">
        <f>SUMIF(Town!$AO$1331:$AO$1576,$AV2156,Town!U$1331:U$1576)</f>
        <v>31</v>
      </c>
      <c r="V2156" s="1">
        <f>SUMIF(Town!$AO$1331:$AO$1576,$AV2156,Town!V$1331:V$1576)</f>
        <v>23</v>
      </c>
      <c r="W2156" s="1">
        <f>SUMIF(Town!$AO$1331:$AO$1576,$AV2156,Town!W$1331:W$1576)</f>
        <v>121</v>
      </c>
      <c r="X2156" s="1">
        <f>SUMIF(Town!$AO$1331:$AO$1576,$AV2156,Town!X$1331:X$1576)</f>
        <v>55</v>
      </c>
      <c r="Y2156" s="1">
        <f>SUMIF(Town!$AO$1331:$AO$1576,$AV2156,Town!Y$1331:Y$1576)</f>
        <v>35</v>
      </c>
      <c r="AA2156" s="1">
        <f>SUMIF(Town!$AO$1331:$AO$1576,$AV2156,Town!AA$1331:AA$1576)</f>
        <v>11</v>
      </c>
      <c r="AG2156" s="7">
        <f>IF(Q2156&gt;0,RANK(Q2156,(N2156:P2156,Q2156:AE2156)),0)</f>
        <v>6</v>
      </c>
      <c r="AH2156" s="7">
        <f>IF(R2156&gt;0,RANK(R2156,(N2156:P2156,Q2156:AE2156)),0)</f>
        <v>7</v>
      </c>
      <c r="AI2156" s="7">
        <f>IF(T2156&gt;0,RANK(T2156,(N2156:P2156,Q2156:AE2156)),0)</f>
        <v>0</v>
      </c>
      <c r="AJ2156" s="7">
        <f>IF(S2156&gt;0,RANK(S2156,(N2156:P2156,Q2156:AE2156)),0)</f>
        <v>0</v>
      </c>
      <c r="AK2156" s="2">
        <f t="shared" si="799"/>
        <v>4.4428647591967301E-3</v>
      </c>
      <c r="AL2156" s="2">
        <f t="shared" si="800"/>
        <v>3.9985782832770572E-3</v>
      </c>
      <c r="AM2156" s="2">
        <f t="shared" si="801"/>
        <v>0</v>
      </c>
      <c r="AN2156" s="2">
        <f t="shared" si="802"/>
        <v>0</v>
      </c>
      <c r="AP2156" t="s">
        <v>2225</v>
      </c>
      <c r="AQ2156" t="s">
        <v>2330</v>
      </c>
      <c r="AT2156" s="104">
        <v>50</v>
      </c>
      <c r="AU2156" s="102">
        <v>17</v>
      </c>
      <c r="AV2156" s="108">
        <f t="shared" si="803"/>
        <v>50017</v>
      </c>
      <c r="AX2156" s="7" t="s">
        <v>538</v>
      </c>
    </row>
    <row r="2157" spans="1:50" hidden="1" outlineLevel="1">
      <c r="A2157" t="s">
        <v>2143</v>
      </c>
      <c r="B2157" t="s">
        <v>2330</v>
      </c>
      <c r="C2157" s="1">
        <f t="shared" si="793"/>
        <v>9129</v>
      </c>
      <c r="D2157" s="7">
        <f>RANK(N2157,(N2157:P2157,Q2157:AE2157))</f>
        <v>2</v>
      </c>
      <c r="E2157" s="7">
        <f>RANK(O2157,(N2157:P2157,Q2157:AE2157))</f>
        <v>1</v>
      </c>
      <c r="F2157" s="7">
        <f>IF(P2157&gt;0,RANK(P2157,(N2157:P2157,Q2157:AE2157)),0)</f>
        <v>3</v>
      </c>
      <c r="G2157" s="1">
        <f t="shared" si="794"/>
        <v>1834</v>
      </c>
      <c r="H2157" s="2">
        <f t="shared" si="792"/>
        <v>0.20089823638952789</v>
      </c>
      <c r="I2157" s="2"/>
      <c r="J2157" s="2">
        <f t="shared" si="795"/>
        <v>0.31766896702815206</v>
      </c>
      <c r="K2157" s="2">
        <f t="shared" si="796"/>
        <v>0.51856720341767992</v>
      </c>
      <c r="L2157" s="2">
        <f t="shared" si="797"/>
        <v>0.13550224559097382</v>
      </c>
      <c r="M2157" s="2">
        <f t="shared" si="798"/>
        <v>2.8261583963194198E-2</v>
      </c>
      <c r="N2157" s="1">
        <f>SUMIF(Town!$AO$1331:$AO$1576,$AV2157,Town!N$1331:N$1576)</f>
        <v>2900</v>
      </c>
      <c r="O2157" s="1">
        <f>SUMIF(Town!$AO$1331:$AO$1576,$AV2157,Town!O$1331:O$1576)</f>
        <v>4734</v>
      </c>
      <c r="P2157" s="1">
        <f>SUMIF(Town!$AO$1331:$AO$1576,$AV2157,Town!P$1331:P$1576)</f>
        <v>1237</v>
      </c>
      <c r="Q2157" s="1">
        <f>SUMIF(Town!$AO$1331:$AO$1576,$AV2157,Town!Q$1331:Q$1576)</f>
        <v>56</v>
      </c>
      <c r="R2157" s="1">
        <f>SUMIF(Town!$AO$1331:$AO$1576,$AV2157,Town!R$1331:R$1576)</f>
        <v>37</v>
      </c>
      <c r="U2157" s="1">
        <f>SUMIF(Town!$AO$1331:$AO$1576,$AV2157,Town!U$1331:U$1576)</f>
        <v>24</v>
      </c>
      <c r="V2157" s="1">
        <f>SUMIF(Town!$AO$1331:$AO$1576,$AV2157,Town!V$1331:V$1576)</f>
        <v>24</v>
      </c>
      <c r="W2157" s="1">
        <f>SUMIF(Town!$AO$1331:$AO$1576,$AV2157,Town!W$1331:W$1576)</f>
        <v>49</v>
      </c>
      <c r="X2157" s="1">
        <f>SUMIF(Town!$AO$1331:$AO$1576,$AV2157,Town!X$1331:X$1576)</f>
        <v>45</v>
      </c>
      <c r="Y2157" s="1">
        <f>SUMIF(Town!$AO$1331:$AO$1576,$AV2157,Town!Y$1331:Y$1576)</f>
        <v>20</v>
      </c>
      <c r="AA2157" s="1">
        <f>SUMIF(Town!$AO$1331:$AO$1576,$AV2157,Town!AA$1331:AA$1576)</f>
        <v>3</v>
      </c>
      <c r="AG2157" s="7">
        <f>IF(Q2157&gt;0,RANK(Q2157,(N2157:P2157,Q2157:AE2157)),0)</f>
        <v>4</v>
      </c>
      <c r="AH2157" s="7">
        <f>IF(R2157&gt;0,RANK(R2157,(N2157:P2157,Q2157:AE2157)),0)</f>
        <v>7</v>
      </c>
      <c r="AI2157" s="7">
        <f>IF(T2157&gt;0,RANK(T2157,(N2157:P2157,Q2157:AE2157)),0)</f>
        <v>0</v>
      </c>
      <c r="AJ2157" s="7">
        <f>IF(S2157&gt;0,RANK(S2157,(N2157:P2157,Q2157:AE2157)),0)</f>
        <v>0</v>
      </c>
      <c r="AK2157" s="2">
        <f t="shared" si="799"/>
        <v>6.134297294336729E-3</v>
      </c>
      <c r="AL2157" s="2">
        <f t="shared" si="800"/>
        <v>4.0530178551867677E-3</v>
      </c>
      <c r="AM2157" s="2">
        <f t="shared" si="801"/>
        <v>0</v>
      </c>
      <c r="AN2157" s="2">
        <f t="shared" si="802"/>
        <v>0</v>
      </c>
      <c r="AP2157" t="s">
        <v>2143</v>
      </c>
      <c r="AQ2157" t="s">
        <v>2330</v>
      </c>
      <c r="AT2157" s="104">
        <v>50</v>
      </c>
      <c r="AU2157" s="102">
        <v>19</v>
      </c>
      <c r="AV2157" s="108">
        <f t="shared" si="803"/>
        <v>50019</v>
      </c>
      <c r="AX2157" s="7" t="s">
        <v>538</v>
      </c>
    </row>
    <row r="2158" spans="1:50" hidden="1" outlineLevel="1">
      <c r="A2158" t="s">
        <v>2265</v>
      </c>
      <c r="B2158" t="s">
        <v>2330</v>
      </c>
      <c r="C2158" s="1">
        <f t="shared" si="793"/>
        <v>22744</v>
      </c>
      <c r="D2158" s="7">
        <f>RANK(N2158,(N2158:P2158,Q2158:AE2158))</f>
        <v>2</v>
      </c>
      <c r="E2158" s="7">
        <f>RANK(O2158,(N2158:P2158,Q2158:AE2158))</f>
        <v>1</v>
      </c>
      <c r="F2158" s="7">
        <f>IF(P2158&gt;0,RANK(P2158,(N2158:P2158,Q2158:AE2158)),0)</f>
        <v>3</v>
      </c>
      <c r="G2158" s="1">
        <f t="shared" si="794"/>
        <v>3345</v>
      </c>
      <c r="H2158" s="2">
        <f t="shared" si="792"/>
        <v>0.1470717551881815</v>
      </c>
      <c r="I2158" s="2"/>
      <c r="J2158" s="2">
        <f t="shared" si="795"/>
        <v>0.37539570875835387</v>
      </c>
      <c r="K2158" s="2">
        <f t="shared" si="796"/>
        <v>0.52246746394653532</v>
      </c>
      <c r="L2158" s="2">
        <f t="shared" si="797"/>
        <v>6.911712979247274E-2</v>
      </c>
      <c r="M2158" s="2">
        <f t="shared" si="798"/>
        <v>3.3019697502638015E-2</v>
      </c>
      <c r="N2158" s="1">
        <f>SUMIF(Town!$AO$1331:$AO$1576,$AV2158,Town!N$1331:N$1576)</f>
        <v>8538</v>
      </c>
      <c r="O2158" s="1">
        <f>SUMIF(Town!$AO$1331:$AO$1576,$AV2158,Town!O$1331:O$1576)</f>
        <v>11883</v>
      </c>
      <c r="P2158" s="1">
        <f>SUMIF(Town!$AO$1331:$AO$1576,$AV2158,Town!P$1331:P$1576)</f>
        <v>1572</v>
      </c>
      <c r="Q2158" s="1">
        <f>SUMIF(Town!$AO$1331:$AO$1576,$AV2158,Town!Q$1331:Q$1576)</f>
        <v>80</v>
      </c>
      <c r="R2158" s="1">
        <f>SUMIF(Town!$AO$1331:$AO$1576,$AV2158,Town!R$1331:R$1576)</f>
        <v>216</v>
      </c>
      <c r="U2158" s="1">
        <f>SUMIF(Town!$AO$1331:$AO$1576,$AV2158,Town!U$1331:U$1576)</f>
        <v>92</v>
      </c>
      <c r="V2158" s="1">
        <f>SUMIF(Town!$AO$1331:$AO$1576,$AV2158,Town!V$1331:V$1576)</f>
        <v>35</v>
      </c>
      <c r="W2158" s="1">
        <f>SUMIF(Town!$AO$1331:$AO$1576,$AV2158,Town!W$1331:W$1576)</f>
        <v>154</v>
      </c>
      <c r="X2158" s="1">
        <f>SUMIF(Town!$AO$1331:$AO$1576,$AV2158,Town!X$1331:X$1576)</f>
        <v>54</v>
      </c>
      <c r="Y2158" s="1">
        <f>SUMIF(Town!$AO$1331:$AO$1576,$AV2158,Town!Y$1331:Y$1576)</f>
        <v>112</v>
      </c>
      <c r="AA2158" s="1">
        <f>SUMIF(Town!$AO$1331:$AO$1576,$AV2158,Town!AA$1331:AA$1576)</f>
        <v>8</v>
      </c>
      <c r="AG2158" s="7">
        <f>IF(Q2158&gt;0,RANK(Q2158,(N2158:P2158,Q2158:AE2158)),0)</f>
        <v>8</v>
      </c>
      <c r="AH2158" s="7">
        <f>IF(R2158&gt;0,RANK(R2158,(N2158:P2158,Q2158:AE2158)),0)</f>
        <v>4</v>
      </c>
      <c r="AI2158" s="7">
        <f>IF(T2158&gt;0,RANK(T2158,(N2158:P2158,Q2158:AE2158)),0)</f>
        <v>0</v>
      </c>
      <c r="AJ2158" s="7">
        <f>IF(S2158&gt;0,RANK(S2158,(N2158:P2158,Q2158:AE2158)),0)</f>
        <v>0</v>
      </c>
      <c r="AK2158" s="2">
        <f t="shared" si="799"/>
        <v>3.5174111853675696E-3</v>
      </c>
      <c r="AL2158" s="2">
        <f t="shared" si="800"/>
        <v>9.4970102004924371E-3</v>
      </c>
      <c r="AM2158" s="2">
        <f t="shared" si="801"/>
        <v>0</v>
      </c>
      <c r="AN2158" s="2">
        <f t="shared" si="802"/>
        <v>0</v>
      </c>
      <c r="AP2158" t="s">
        <v>2265</v>
      </c>
      <c r="AQ2158" t="s">
        <v>2330</v>
      </c>
      <c r="AT2158" s="104">
        <v>50</v>
      </c>
      <c r="AU2158" s="102">
        <v>21</v>
      </c>
      <c r="AV2158" s="108">
        <f t="shared" si="803"/>
        <v>50021</v>
      </c>
      <c r="AX2158" s="7" t="s">
        <v>538</v>
      </c>
    </row>
    <row r="2159" spans="1:50" hidden="1" outlineLevel="1">
      <c r="A2159" t="s">
        <v>1839</v>
      </c>
      <c r="B2159" t="s">
        <v>2330</v>
      </c>
      <c r="C2159" s="1">
        <f t="shared" si="793"/>
        <v>24568</v>
      </c>
      <c r="D2159" s="7">
        <f>RANK(N2159,(N2159:P2159,Q2159:AE2159))</f>
        <v>1</v>
      </c>
      <c r="E2159" s="7">
        <f>RANK(O2159,(N2159:P2159,Q2159:AE2159))</f>
        <v>2</v>
      </c>
      <c r="F2159" s="7">
        <f>IF(P2159&gt;0,RANK(P2159,(N2159:P2159,Q2159:AE2159)),0)</f>
        <v>3</v>
      </c>
      <c r="G2159" s="1">
        <f t="shared" si="794"/>
        <v>1136</v>
      </c>
      <c r="H2159" s="2">
        <f t="shared" si="792"/>
        <v>4.6239010094431779E-2</v>
      </c>
      <c r="I2159" s="2"/>
      <c r="J2159" s="2">
        <f t="shared" si="795"/>
        <v>0.41317974601107132</v>
      </c>
      <c r="K2159" s="2">
        <f t="shared" si="796"/>
        <v>0.3669407359166395</v>
      </c>
      <c r="L2159" s="2">
        <f t="shared" si="797"/>
        <v>0.19761478345815695</v>
      </c>
      <c r="M2159" s="2">
        <f t="shared" si="798"/>
        <v>2.2264734614132226E-2</v>
      </c>
      <c r="N2159" s="1">
        <f>SUMIF(Town!$AO$1331:$AO$1576,$AV2159,Town!N$1331:N$1576)</f>
        <v>10151</v>
      </c>
      <c r="O2159" s="1">
        <f>SUMIF(Town!$AO$1331:$AO$1576,$AV2159,Town!O$1331:O$1576)</f>
        <v>9015</v>
      </c>
      <c r="P2159" s="1">
        <f>SUMIF(Town!$AO$1331:$AO$1576,$AV2159,Town!P$1331:P$1576)</f>
        <v>4855</v>
      </c>
      <c r="Q2159" s="1">
        <f>SUMIF(Town!$AO$1331:$AO$1576,$AV2159,Town!Q$1331:Q$1576)</f>
        <v>176</v>
      </c>
      <c r="R2159" s="1">
        <f>SUMIF(Town!$AO$1331:$AO$1576,$AV2159,Town!R$1331:R$1576)</f>
        <v>63</v>
      </c>
      <c r="U2159" s="1">
        <f>SUMIF(Town!$AO$1331:$AO$1576,$AV2159,Town!U$1331:U$1576)</f>
        <v>40</v>
      </c>
      <c r="V2159" s="1">
        <f>SUMIF(Town!$AO$1331:$AO$1576,$AV2159,Town!V$1331:V$1576)</f>
        <v>47</v>
      </c>
      <c r="W2159" s="1">
        <f>SUMIF(Town!$AO$1331:$AO$1576,$AV2159,Town!W$1331:W$1576)</f>
        <v>110</v>
      </c>
      <c r="X2159" s="1">
        <f>SUMIF(Town!$AO$1331:$AO$1576,$AV2159,Town!X$1331:X$1576)</f>
        <v>71</v>
      </c>
      <c r="Y2159" s="1">
        <f>SUMIF(Town!$AO$1331:$AO$1576,$AV2159,Town!Y$1331:Y$1576)</f>
        <v>23</v>
      </c>
      <c r="AA2159" s="1">
        <f>SUMIF(Town!$AO$1331:$AO$1576,$AV2159,Town!AA$1331:AA$1576)</f>
        <v>17</v>
      </c>
      <c r="AG2159" s="7">
        <f>IF(Q2159&gt;0,RANK(Q2159,(N2159:P2159,Q2159:AE2159)),0)</f>
        <v>4</v>
      </c>
      <c r="AH2159" s="7">
        <f>IF(R2159&gt;0,RANK(R2159,(N2159:P2159,Q2159:AE2159)),0)</f>
        <v>7</v>
      </c>
      <c r="AI2159" s="7">
        <f>IF(T2159&gt;0,RANK(T2159,(N2159:P2159,Q2159:AE2159)),0)</f>
        <v>0</v>
      </c>
      <c r="AJ2159" s="7">
        <f>IF(S2159&gt;0,RANK(S2159,(N2159:P2159,Q2159:AE2159)),0)</f>
        <v>0</v>
      </c>
      <c r="AK2159" s="2">
        <f t="shared" si="799"/>
        <v>7.1637902963204167E-3</v>
      </c>
      <c r="AL2159" s="2">
        <f t="shared" si="800"/>
        <v>2.5643112992510585E-3</v>
      </c>
      <c r="AM2159" s="2">
        <f t="shared" si="801"/>
        <v>0</v>
      </c>
      <c r="AN2159" s="2">
        <f t="shared" si="802"/>
        <v>0</v>
      </c>
      <c r="AP2159" t="s">
        <v>1839</v>
      </c>
      <c r="AQ2159" t="s">
        <v>2330</v>
      </c>
      <c r="AT2159" s="104">
        <v>50</v>
      </c>
      <c r="AU2159" s="102">
        <v>23</v>
      </c>
      <c r="AV2159" s="108">
        <f t="shared" si="803"/>
        <v>50023</v>
      </c>
      <c r="AX2159" s="7" t="s">
        <v>538</v>
      </c>
    </row>
    <row r="2160" spans="1:50" hidden="1" outlineLevel="1">
      <c r="A2160" t="s">
        <v>247</v>
      </c>
      <c r="B2160" t="s">
        <v>2330</v>
      </c>
      <c r="C2160" s="1">
        <f t="shared" si="793"/>
        <v>16851</v>
      </c>
      <c r="D2160" s="7">
        <f>RANK(N2160,(N2160:P2160,Q2160:AE2160))</f>
        <v>1</v>
      </c>
      <c r="E2160" s="7">
        <f>RANK(O2160,(N2160:P2160,Q2160:AE2160))</f>
        <v>2</v>
      </c>
      <c r="F2160" s="7">
        <f>IF(P2160&gt;0,RANK(P2160,(N2160:P2160,Q2160:AE2160)),0)</f>
        <v>3</v>
      </c>
      <c r="G2160" s="1">
        <f t="shared" si="794"/>
        <v>2830</v>
      </c>
      <c r="H2160" s="2">
        <f>G2160/C2160</f>
        <v>0.16794255533796215</v>
      </c>
      <c r="I2160" s="2"/>
      <c r="J2160" s="2">
        <f t="shared" si="795"/>
        <v>0.52720906771111509</v>
      </c>
      <c r="K2160" s="2">
        <f t="shared" si="796"/>
        <v>0.35926651237315294</v>
      </c>
      <c r="L2160" s="2">
        <f t="shared" si="797"/>
        <v>5.251913833006943E-2</v>
      </c>
      <c r="M2160" s="2">
        <f t="shared" si="798"/>
        <v>6.1005281585662548E-2</v>
      </c>
      <c r="N2160" s="1">
        <f>SUMIF(Town!$AO$1331:$AO$1576,$AV2160,Town!N$1331:N$1576)</f>
        <v>8884</v>
      </c>
      <c r="O2160" s="1">
        <f>SUMIF(Town!$AO$1331:$AO$1576,$AV2160,Town!O$1331:O$1576)</f>
        <v>6054</v>
      </c>
      <c r="P2160" s="1">
        <f>SUMIF(Town!$AO$1331:$AO$1576,$AV2160,Town!P$1331:P$1576)</f>
        <v>885</v>
      </c>
      <c r="Q2160" s="1">
        <f>SUMIF(Town!$AO$1331:$AO$1576,$AV2160,Town!Q$1331:Q$1576)</f>
        <v>240</v>
      </c>
      <c r="R2160" s="1">
        <f>SUMIF(Town!$AO$1331:$AO$1576,$AV2160,Town!R$1331:R$1576)</f>
        <v>88</v>
      </c>
      <c r="U2160" s="1">
        <f>SUMIF(Town!$AO$1331:$AO$1576,$AV2160,Town!U$1331:U$1576)</f>
        <v>60</v>
      </c>
      <c r="V2160" s="1">
        <f>SUMIF(Town!$AO$1331:$AO$1576,$AV2160,Town!V$1331:V$1576)</f>
        <v>214</v>
      </c>
      <c r="W2160" s="1">
        <f>SUMIF(Town!$AO$1331:$AO$1576,$AV2160,Town!W$1331:W$1576)</f>
        <v>261</v>
      </c>
      <c r="X2160" s="1">
        <f>SUMIF(Town!$AO$1331:$AO$1576,$AV2160,Town!X$1331:X$1576)</f>
        <v>95</v>
      </c>
      <c r="Y2160" s="1">
        <f>SUMIF(Town!$AO$1331:$AO$1576,$AV2160,Town!Y$1331:Y$1576)</f>
        <v>62</v>
      </c>
      <c r="AA2160" s="1">
        <f>SUMIF(Town!$AO$1331:$AO$1576,$AV2160,Town!AA$1331:AA$1576)</f>
        <v>8</v>
      </c>
      <c r="AG2160" s="7">
        <f>IF(Q2160&gt;0,RANK(Q2160,(N2160:P2160,Q2160:AE2160)),0)</f>
        <v>5</v>
      </c>
      <c r="AH2160" s="7">
        <f>IF(R2160&gt;0,RANK(R2160,(N2160:P2160,Q2160:AE2160)),0)</f>
        <v>8</v>
      </c>
      <c r="AI2160" s="7">
        <f>IF(T2160&gt;0,RANK(T2160,(N2160:P2160,Q2160:AE2160)),0)</f>
        <v>0</v>
      </c>
      <c r="AJ2160" s="7">
        <f>IF(S2160&gt;0,RANK(S2160,(N2160:P2160,Q2160:AE2160)),0)</f>
        <v>0</v>
      </c>
      <c r="AK2160" s="2">
        <f t="shared" si="799"/>
        <v>1.424247819120527E-2</v>
      </c>
      <c r="AL2160" s="2">
        <f t="shared" si="800"/>
        <v>5.2222420034419318E-3</v>
      </c>
      <c r="AM2160" s="2">
        <f t="shared" si="801"/>
        <v>0</v>
      </c>
      <c r="AN2160" s="2">
        <f t="shared" si="802"/>
        <v>0</v>
      </c>
      <c r="AP2160" t="s">
        <v>247</v>
      </c>
      <c r="AQ2160" t="s">
        <v>2330</v>
      </c>
      <c r="AT2160" s="104">
        <v>50</v>
      </c>
      <c r="AU2160" s="102">
        <v>25</v>
      </c>
      <c r="AV2160" s="108">
        <f t="shared" si="803"/>
        <v>50025</v>
      </c>
      <c r="AX2160" s="7" t="s">
        <v>538</v>
      </c>
    </row>
    <row r="2161" spans="1:50" hidden="1" outlineLevel="1">
      <c r="A2161" t="s">
        <v>1051</v>
      </c>
      <c r="B2161" t="s">
        <v>2330</v>
      </c>
      <c r="C2161" s="1">
        <f t="shared" si="793"/>
        <v>21639</v>
      </c>
      <c r="D2161" s="7">
        <f>RANK(N2161,(N2161:P2161,Q2161:AE2161))</f>
        <v>1</v>
      </c>
      <c r="E2161" s="7">
        <f>RANK(O2161,(N2161:P2161,Q2161:AE2161))</f>
        <v>2</v>
      </c>
      <c r="F2161" s="7">
        <f>IF(P2161&gt;0,RANK(P2161,(N2161:P2161,Q2161:AE2161)),0)</f>
        <v>3</v>
      </c>
      <c r="G2161" s="1">
        <f t="shared" si="794"/>
        <v>1654</v>
      </c>
      <c r="H2161" s="2">
        <f>G2161/C2161</f>
        <v>7.6436064513147564E-2</v>
      </c>
      <c r="I2161" s="2"/>
      <c r="J2161" s="2">
        <f t="shared" si="795"/>
        <v>0.48541984380054531</v>
      </c>
      <c r="K2161" s="2">
        <f t="shared" si="796"/>
        <v>0.40898377928739776</v>
      </c>
      <c r="L2161" s="2">
        <f t="shared" si="797"/>
        <v>7.1537501732982109E-2</v>
      </c>
      <c r="M2161" s="2">
        <f t="shared" si="798"/>
        <v>3.4058875179074868E-2</v>
      </c>
      <c r="N2161" s="1">
        <f>SUMIF(Town!$AO$1331:$AO$1576,$AV2161,Town!N$1331:N$1576)</f>
        <v>10504</v>
      </c>
      <c r="O2161" s="1">
        <f>SUMIF(Town!$AO$1331:$AO$1576,$AV2161,Town!O$1331:O$1576)</f>
        <v>8850</v>
      </c>
      <c r="P2161" s="1">
        <f>SUMIF(Town!$AO$1331:$AO$1576,$AV2161,Town!P$1331:P$1576)</f>
        <v>1548</v>
      </c>
      <c r="Q2161" s="1">
        <f>SUMIF(Town!$AO$1331:$AO$1576,$AV2161,Town!Q$1331:Q$1576)</f>
        <v>109</v>
      </c>
      <c r="R2161" s="1">
        <f>SUMIF(Town!$AO$1331:$AO$1576,$AV2161,Town!R$1331:R$1576)</f>
        <v>106</v>
      </c>
      <c r="U2161" s="1">
        <f>SUMIF(Town!$AO$1331:$AO$1576,$AV2161,Town!U$1331:U$1576)</f>
        <v>70</v>
      </c>
      <c r="V2161" s="1">
        <f>SUMIF(Town!$AO$1331:$AO$1576,$AV2161,Town!V$1331:V$1576)</f>
        <v>53</v>
      </c>
      <c r="W2161" s="1">
        <f>SUMIF(Town!$AO$1331:$AO$1576,$AV2161,Town!W$1331:W$1576)</f>
        <v>215</v>
      </c>
      <c r="X2161" s="1">
        <f>SUMIF(Town!$AO$1331:$AO$1576,$AV2161,Town!X$1331:X$1576)</f>
        <v>102</v>
      </c>
      <c r="Y2161" s="1">
        <f>SUMIF(Town!$AO$1331:$AO$1576,$AV2161,Town!Y$1331:Y$1576)</f>
        <v>65</v>
      </c>
      <c r="AA2161" s="1">
        <f>SUMIF(Town!$AO$1331:$AO$1576,$AV2161,Town!AA$1331:AA$1576)</f>
        <v>17</v>
      </c>
      <c r="AG2161" s="7">
        <f>IF(Q2161&gt;0,RANK(Q2161,(N2161:P2161,Q2161:AE2161)),0)</f>
        <v>5</v>
      </c>
      <c r="AH2161" s="7">
        <f>IF(R2161&gt;0,RANK(R2161,(N2161:P2161,Q2161:AE2161)),0)</f>
        <v>6</v>
      </c>
      <c r="AI2161" s="7">
        <f>IF(T2161&gt;0,RANK(T2161,(N2161:P2161,Q2161:AE2161)),0)</f>
        <v>0</v>
      </c>
      <c r="AJ2161" s="7">
        <f>IF(S2161&gt;0,RANK(S2161,(N2161:P2161,Q2161:AE2161)),0)</f>
        <v>0</v>
      </c>
      <c r="AK2161" s="2">
        <f t="shared" si="799"/>
        <v>5.037201349415407E-3</v>
      </c>
      <c r="AL2161" s="2">
        <f t="shared" si="800"/>
        <v>4.8985627801654422E-3</v>
      </c>
      <c r="AM2161" s="2">
        <f t="shared" si="801"/>
        <v>0</v>
      </c>
      <c r="AN2161" s="2">
        <f t="shared" si="802"/>
        <v>0</v>
      </c>
      <c r="AP2161" t="s">
        <v>1051</v>
      </c>
      <c r="AQ2161" t="s">
        <v>2330</v>
      </c>
      <c r="AT2161" s="104">
        <v>50</v>
      </c>
      <c r="AU2161" s="102">
        <v>27</v>
      </c>
      <c r="AV2161" s="108">
        <f t="shared" si="803"/>
        <v>50027</v>
      </c>
      <c r="AX2161" s="7" t="s">
        <v>538</v>
      </c>
    </row>
    <row r="2162" spans="1:50" collapsed="1">
      <c r="A2162" t="s">
        <v>1703</v>
      </c>
      <c r="B2162" t="s">
        <v>1842</v>
      </c>
      <c r="C2162" s="1">
        <f t="shared" si="793"/>
        <v>230161</v>
      </c>
      <c r="D2162" s="7">
        <f>RANK(N2162,(N2162:P2162,Q2162:AE2162))</f>
        <v>2</v>
      </c>
      <c r="E2162" s="7">
        <f>RANK(O2162,(N2162:P2162,Q2162:AE2162))</f>
        <v>1</v>
      </c>
      <c r="F2162" s="7">
        <f>IF(P2162&gt;0,RANK(P2162,(N2162:P2162,Q2162:AE2162)),0)</f>
        <v>3</v>
      </c>
      <c r="G2162" s="1">
        <f t="shared" si="794"/>
        <v>5871</v>
      </c>
      <c r="H2162" s="2">
        <f>G2162/C2162</f>
        <v>2.5508231194685458E-2</v>
      </c>
      <c r="I2162" s="2"/>
      <c r="J2162" s="2">
        <f t="shared" si="795"/>
        <v>0.42389892292786352</v>
      </c>
      <c r="K2162" s="2">
        <f t="shared" si="796"/>
        <v>0.449407154122549</v>
      </c>
      <c r="L2162" s="2">
        <f t="shared" si="797"/>
        <v>9.7118973240470807E-2</v>
      </c>
      <c r="M2162" s="2">
        <f t="shared" si="798"/>
        <v>2.9574949709116616E-2</v>
      </c>
      <c r="N2162" s="1">
        <f>SUM(N2148:N2161)</f>
        <v>97565</v>
      </c>
      <c r="O2162" s="1">
        <f>SUM(O2148:O2161)</f>
        <v>103436</v>
      </c>
      <c r="P2162" s="1">
        <f>SUM(P2148:P2161)</f>
        <v>22353</v>
      </c>
      <c r="Q2162" s="1">
        <f>SUM(Q2148:Q2161)</f>
        <v>1380</v>
      </c>
      <c r="R2162" s="1">
        <f>SUM(R2148:R2161)</f>
        <v>938</v>
      </c>
      <c r="U2162" s="1">
        <f>SUM(U2148:U2161)</f>
        <v>638</v>
      </c>
      <c r="V2162" s="1">
        <f>SUM(V2148:V2161)</f>
        <v>625</v>
      </c>
      <c r="W2162" s="1">
        <f>SUM(W2148:W2161)</f>
        <v>1737</v>
      </c>
      <c r="X2162" s="1">
        <f>SUM(X2148:X2161)</f>
        <v>771</v>
      </c>
      <c r="Y2162" s="1">
        <f>SUM(Y2148:Y2161)</f>
        <v>569</v>
      </c>
      <c r="AA2162" s="1">
        <f>SUM(AA2148:AA2161)</f>
        <v>149</v>
      </c>
      <c r="AG2162" s="7">
        <f>IF(Q2162&gt;0,RANK(Q2162,(N2162:P2162,Q2162:AE2162)),0)</f>
        <v>5</v>
      </c>
      <c r="AH2162" s="7">
        <f>IF(R2162&gt;0,RANK(R2162,(N2162:P2162,Q2162:AE2162)),0)</f>
        <v>6</v>
      </c>
      <c r="AI2162" s="7">
        <f>IF(T2162&gt;0,RANK(T2162,(N2162:P2162,Q2162:AE2162)),0)</f>
        <v>0</v>
      </c>
      <c r="AJ2162" s="7">
        <f>IF(S2162&gt;0,RANK(S2162,(N2162:P2162,Q2162:AE2162)),0)</f>
        <v>0</v>
      </c>
      <c r="AK2162" s="2">
        <f t="shared" si="799"/>
        <v>5.9958029379434397E-3</v>
      </c>
      <c r="AL2162" s="2">
        <f t="shared" si="800"/>
        <v>4.0754080839064824E-3</v>
      </c>
      <c r="AM2162" s="2">
        <f t="shared" si="801"/>
        <v>0</v>
      </c>
      <c r="AN2162" s="2">
        <f t="shared" si="802"/>
        <v>0</v>
      </c>
      <c r="AP2162" t="s">
        <v>1703</v>
      </c>
      <c r="AQ2162" t="s">
        <v>1842</v>
      </c>
      <c r="AT2162" s="104">
        <v>50</v>
      </c>
      <c r="AU2162" s="102"/>
      <c r="AV2162" s="104">
        <v>50</v>
      </c>
      <c r="AX2162" s="7" t="s">
        <v>831</v>
      </c>
    </row>
    <row r="2163" spans="1:50">
      <c r="C2163" s="1"/>
      <c r="E2163" s="7"/>
      <c r="F2163" s="7"/>
      <c r="I2163" s="2"/>
      <c r="AG2163" s="7"/>
      <c r="AH2163" s="7"/>
      <c r="AI2163" s="7"/>
      <c r="AJ2163" s="7"/>
      <c r="AT2163" s="104"/>
      <c r="AU2163" s="102"/>
    </row>
    <row r="2164" spans="1:50" hidden="1" outlineLevel="1">
      <c r="A2164" t="s">
        <v>956</v>
      </c>
      <c r="B2164" t="s">
        <v>841</v>
      </c>
      <c r="C2164" s="1">
        <f t="shared" ref="C2164:C2195" si="804">SUM(N2164:AE2164)</f>
        <v>6844</v>
      </c>
      <c r="D2164" s="7">
        <f>RANK(N2164,(N2164:P2164,Q2164:AE2164))</f>
        <v>1</v>
      </c>
      <c r="E2164" s="7">
        <f>RANK(O2164,(N2164:P2164,Q2164:AE2164))</f>
        <v>2</v>
      </c>
      <c r="F2164" s="7">
        <f>IF(P2164&gt;0,RANK(P2164,(N2164:P2164,Q2164:AE2164)),0)</f>
        <v>0</v>
      </c>
      <c r="G2164" s="1">
        <f t="shared" ref="G2164:G2184" si="805">MAX(N2164:P2164)-LARGE(N2164:P2164,2)</f>
        <v>992</v>
      </c>
      <c r="H2164" s="2">
        <f t="shared" ref="H2164:H2184" si="806">G2164/C2164</f>
        <v>0.14494447691408532</v>
      </c>
      <c r="I2164" s="2"/>
      <c r="J2164" s="2">
        <f t="shared" ref="J2164:J2195" si="807">IF($C2164=0,"-",N2164/$C2164)</f>
        <v>0.46171829339567505</v>
      </c>
      <c r="K2164" s="2">
        <f t="shared" ref="K2164:K2195" si="808">IF($C2164=0,"-",O2164/$C2164)</f>
        <v>0.3167738164815897</v>
      </c>
      <c r="L2164" s="2">
        <f t="shared" ref="L2164:L2195" si="809">IF($C2164=0,"-",P2164/$C2164)</f>
        <v>0</v>
      </c>
      <c r="M2164" s="2">
        <f t="shared" ref="M2164:M2195" si="810">IF(C2164=0,"-",(1-J2164-K2164-L2164))</f>
        <v>0.22150789012273525</v>
      </c>
      <c r="N2164" s="1">
        <v>3160</v>
      </c>
      <c r="O2164" s="1">
        <v>2168</v>
      </c>
      <c r="Q2164" s="1">
        <v>130</v>
      </c>
      <c r="R2164" s="1">
        <v>1355</v>
      </c>
      <c r="U2164" s="1">
        <v>11</v>
      </c>
      <c r="V2164" s="1">
        <v>11</v>
      </c>
      <c r="W2164" s="1">
        <v>6</v>
      </c>
      <c r="X2164" s="1">
        <v>1</v>
      </c>
      <c r="AA2164" s="1">
        <v>2</v>
      </c>
      <c r="AG2164" s="7">
        <f>IF(Q2164&gt;0,RANK(Q2164,(N2164:P2164,Q2164:AE2164)),0)</f>
        <v>4</v>
      </c>
      <c r="AH2164" s="7">
        <f>IF(R2164&gt;0,RANK(R2164,(N2164:P2164,Q2164:AE2164)),0)</f>
        <v>3</v>
      </c>
      <c r="AI2164" s="7">
        <f>IF(T2164&gt;0,RANK(T2164,(N2164:P2164,Q2164:AE2164)),0)</f>
        <v>0</v>
      </c>
      <c r="AJ2164" s="7">
        <f>IF(S2164&gt;0,RANK(S2164,(N2164:P2164,Q2164:AE2164)),0)</f>
        <v>0</v>
      </c>
      <c r="AK2164" s="2">
        <f t="shared" ref="AK2164:AK2195" si="811">IF($C2164=0,"-",Q2164/$C2164)</f>
        <v>1.8994739918176504E-2</v>
      </c>
      <c r="AL2164" s="2">
        <f t="shared" ref="AL2164:AL2195" si="812">IF($C2164=0,"-",R2164/$C2164)</f>
        <v>0.19798363530099358</v>
      </c>
      <c r="AM2164" s="2">
        <f t="shared" ref="AM2164:AM2195" si="813">IF($C2164=0,"-",T2164/$C2164)</f>
        <v>0</v>
      </c>
      <c r="AN2164" s="2">
        <f t="shared" ref="AN2164:AN2195" si="814">IF($C2164=0,"-",S2164/$C2164)</f>
        <v>0</v>
      </c>
      <c r="AP2164" t="s">
        <v>956</v>
      </c>
      <c r="AQ2164" t="s">
        <v>841</v>
      </c>
      <c r="AT2164" s="104">
        <v>55</v>
      </c>
      <c r="AU2164" s="102">
        <v>1</v>
      </c>
      <c r="AV2164" s="108">
        <f t="shared" ref="AV2164:AV2195" si="815">AT2164*1000+AU2164</f>
        <v>55001</v>
      </c>
      <c r="AX2164" s="7" t="s">
        <v>538</v>
      </c>
    </row>
    <row r="2165" spans="1:50" hidden="1" outlineLevel="1">
      <c r="A2165" t="s">
        <v>1334</v>
      </c>
      <c r="B2165" t="s">
        <v>841</v>
      </c>
      <c r="C2165" s="1">
        <f t="shared" si="804"/>
        <v>5120</v>
      </c>
      <c r="D2165" s="7">
        <f>RANK(N2165,(N2165:P2165,Q2165:AE2165))</f>
        <v>1</v>
      </c>
      <c r="E2165" s="7">
        <f>RANK(O2165,(N2165:P2165,Q2165:AE2165))</f>
        <v>2</v>
      </c>
      <c r="F2165" s="7">
        <f>IF(P2165&gt;0,RANK(P2165,(N2165:P2165,Q2165:AE2165)),0)</f>
        <v>0</v>
      </c>
      <c r="G2165" s="1">
        <f t="shared" si="805"/>
        <v>1520</v>
      </c>
      <c r="H2165" s="2">
        <f t="shared" si="806"/>
        <v>0.296875</v>
      </c>
      <c r="I2165" s="2"/>
      <c r="J2165" s="2">
        <f t="shared" si="807"/>
        <v>0.60390624999999998</v>
      </c>
      <c r="K2165" s="2">
        <f t="shared" si="808"/>
        <v>0.30703124999999998</v>
      </c>
      <c r="L2165" s="2">
        <f t="shared" si="809"/>
        <v>0</v>
      </c>
      <c r="M2165" s="2">
        <f t="shared" si="810"/>
        <v>8.9062500000000044E-2</v>
      </c>
      <c r="N2165" s="1">
        <v>3092</v>
      </c>
      <c r="O2165" s="1">
        <v>1572</v>
      </c>
      <c r="Q2165" s="1">
        <v>134</v>
      </c>
      <c r="R2165" s="1">
        <v>296</v>
      </c>
      <c r="U2165" s="1">
        <v>7</v>
      </c>
      <c r="V2165" s="1">
        <v>7</v>
      </c>
      <c r="W2165" s="1">
        <v>4</v>
      </c>
      <c r="X2165" s="1">
        <v>6</v>
      </c>
      <c r="AA2165" s="1">
        <v>2</v>
      </c>
      <c r="AG2165" s="7">
        <f>IF(Q2165&gt;0,RANK(Q2165,(N2165:P2165,Q2165:AE2165)),0)</f>
        <v>4</v>
      </c>
      <c r="AH2165" s="7">
        <f>IF(R2165&gt;0,RANK(R2165,(N2165:P2165,Q2165:AE2165)),0)</f>
        <v>3</v>
      </c>
      <c r="AI2165" s="7">
        <f>IF(T2165&gt;0,RANK(T2165,(N2165:P2165,Q2165:AE2165)),0)</f>
        <v>0</v>
      </c>
      <c r="AJ2165" s="7">
        <f>IF(S2165&gt;0,RANK(S2165,(N2165:P2165,Q2165:AE2165)),0)</f>
        <v>0</v>
      </c>
      <c r="AK2165" s="2">
        <f t="shared" si="811"/>
        <v>2.6171875000000001E-2</v>
      </c>
      <c r="AL2165" s="2">
        <f t="shared" si="812"/>
        <v>5.7812500000000003E-2</v>
      </c>
      <c r="AM2165" s="2">
        <f t="shared" si="813"/>
        <v>0</v>
      </c>
      <c r="AN2165" s="2">
        <f t="shared" si="814"/>
        <v>0</v>
      </c>
      <c r="AP2165" t="s">
        <v>1334</v>
      </c>
      <c r="AQ2165" t="s">
        <v>841</v>
      </c>
      <c r="AT2165" s="104">
        <v>55</v>
      </c>
      <c r="AU2165" s="102">
        <v>3</v>
      </c>
      <c r="AV2165" s="108">
        <f t="shared" si="815"/>
        <v>55003</v>
      </c>
      <c r="AX2165" s="7" t="s">
        <v>538</v>
      </c>
    </row>
    <row r="2166" spans="1:50" hidden="1" outlineLevel="1">
      <c r="A2166" t="s">
        <v>413</v>
      </c>
      <c r="B2166" t="s">
        <v>841</v>
      </c>
      <c r="C2166" s="1">
        <f t="shared" si="804"/>
        <v>14206</v>
      </c>
      <c r="D2166" s="7">
        <f>RANK(N2166,(N2166:P2166,Q2166:AE2166))</f>
        <v>1</v>
      </c>
      <c r="E2166" s="7">
        <f>RANK(O2166,(N2166:P2166,Q2166:AE2166))</f>
        <v>2</v>
      </c>
      <c r="F2166" s="7">
        <f>IF(P2166&gt;0,RANK(P2166,(N2166:P2166,Q2166:AE2166)),0)</f>
        <v>0</v>
      </c>
      <c r="G2166" s="1">
        <f t="shared" si="805"/>
        <v>301</v>
      </c>
      <c r="H2166" s="2">
        <f t="shared" si="806"/>
        <v>2.1188230325214698E-2</v>
      </c>
      <c r="I2166" s="2"/>
      <c r="J2166" s="2">
        <f t="shared" si="807"/>
        <v>0.46036885822891738</v>
      </c>
      <c r="K2166" s="2">
        <f t="shared" si="808"/>
        <v>0.43918062790370266</v>
      </c>
      <c r="L2166" s="2">
        <f t="shared" si="809"/>
        <v>0</v>
      </c>
      <c r="M2166" s="2">
        <f t="shared" si="810"/>
        <v>0.10045051386737996</v>
      </c>
      <c r="N2166" s="1">
        <v>6540</v>
      </c>
      <c r="O2166" s="1">
        <v>6239</v>
      </c>
      <c r="Q2166" s="1">
        <v>293</v>
      </c>
      <c r="R2166" s="1">
        <v>1074</v>
      </c>
      <c r="U2166" s="1">
        <v>18</v>
      </c>
      <c r="V2166" s="1">
        <v>25</v>
      </c>
      <c r="W2166" s="1">
        <v>11</v>
      </c>
      <c r="X2166" s="1">
        <v>6</v>
      </c>
      <c r="AA2166" s="1">
        <v>0</v>
      </c>
      <c r="AG2166" s="7">
        <f>IF(Q2166&gt;0,RANK(Q2166,(N2166:P2166,Q2166:AE2166)),0)</f>
        <v>4</v>
      </c>
      <c r="AH2166" s="7">
        <f>IF(R2166&gt;0,RANK(R2166,(N2166:P2166,Q2166:AE2166)),0)</f>
        <v>3</v>
      </c>
      <c r="AI2166" s="7">
        <f>IF(T2166&gt;0,RANK(T2166,(N2166:P2166,Q2166:AE2166)),0)</f>
        <v>0</v>
      </c>
      <c r="AJ2166" s="7">
        <f>IF(S2166&gt;0,RANK(S2166,(N2166:P2166,Q2166:AE2166)),0)</f>
        <v>0</v>
      </c>
      <c r="AK2166" s="2">
        <f t="shared" si="811"/>
        <v>2.0625087990989721E-2</v>
      </c>
      <c r="AL2166" s="2">
        <f t="shared" si="812"/>
        <v>7.5601858369702943E-2</v>
      </c>
      <c r="AM2166" s="2">
        <f t="shared" si="813"/>
        <v>0</v>
      </c>
      <c r="AN2166" s="2">
        <f t="shared" si="814"/>
        <v>0</v>
      </c>
      <c r="AP2166" t="s">
        <v>413</v>
      </c>
      <c r="AQ2166" t="s">
        <v>841</v>
      </c>
      <c r="AT2166" s="104">
        <v>55</v>
      </c>
      <c r="AU2166" s="102">
        <v>5</v>
      </c>
      <c r="AV2166" s="108">
        <f t="shared" si="815"/>
        <v>55005</v>
      </c>
      <c r="AX2166" s="7" t="s">
        <v>538</v>
      </c>
    </row>
    <row r="2167" spans="1:50" hidden="1" outlineLevel="1">
      <c r="A2167" t="s">
        <v>414</v>
      </c>
      <c r="B2167" t="s">
        <v>841</v>
      </c>
      <c r="C2167" s="1">
        <f t="shared" si="804"/>
        <v>6299</v>
      </c>
      <c r="D2167" s="7">
        <f>RANK(N2167,(N2167:P2167,Q2167:AE2167))</f>
        <v>1</v>
      </c>
      <c r="E2167" s="7">
        <f>RANK(O2167,(N2167:P2167,Q2167:AE2167))</f>
        <v>2</v>
      </c>
      <c r="F2167" s="7">
        <f>IF(P2167&gt;0,RANK(P2167,(N2167:P2167,Q2167:AE2167)),0)</f>
        <v>0</v>
      </c>
      <c r="G2167" s="1">
        <f t="shared" si="805"/>
        <v>1804</v>
      </c>
      <c r="H2167" s="2">
        <f t="shared" si="806"/>
        <v>0.28639466581997142</v>
      </c>
      <c r="I2167" s="2"/>
      <c r="J2167" s="2">
        <f t="shared" si="807"/>
        <v>0.59565010319098266</v>
      </c>
      <c r="K2167" s="2">
        <f t="shared" si="808"/>
        <v>0.3092554373710113</v>
      </c>
      <c r="L2167" s="2">
        <f t="shared" si="809"/>
        <v>0</v>
      </c>
      <c r="M2167" s="2">
        <f t="shared" si="810"/>
        <v>9.509445943800604E-2</v>
      </c>
      <c r="N2167" s="1">
        <v>3752</v>
      </c>
      <c r="O2167" s="1">
        <v>1948</v>
      </c>
      <c r="Q2167" s="1">
        <v>200</v>
      </c>
      <c r="R2167" s="1">
        <v>379</v>
      </c>
      <c r="U2167" s="1">
        <v>8</v>
      </c>
      <c r="V2167" s="1">
        <v>5</v>
      </c>
      <c r="W2167" s="1">
        <v>6</v>
      </c>
      <c r="X2167" s="1">
        <v>1</v>
      </c>
      <c r="AA2167" s="1">
        <v>0</v>
      </c>
      <c r="AG2167" s="7">
        <f>IF(Q2167&gt;0,RANK(Q2167,(N2167:P2167,Q2167:AE2167)),0)</f>
        <v>4</v>
      </c>
      <c r="AH2167" s="7">
        <f>IF(R2167&gt;0,RANK(R2167,(N2167:P2167,Q2167:AE2167)),0)</f>
        <v>3</v>
      </c>
      <c r="AI2167" s="7">
        <f>IF(T2167&gt;0,RANK(T2167,(N2167:P2167,Q2167:AE2167)),0)</f>
        <v>0</v>
      </c>
      <c r="AJ2167" s="7">
        <f>IF(S2167&gt;0,RANK(S2167,(N2167:P2167,Q2167:AE2167)),0)</f>
        <v>0</v>
      </c>
      <c r="AK2167" s="2">
        <f t="shared" si="811"/>
        <v>3.1751071598666455E-2</v>
      </c>
      <c r="AL2167" s="2">
        <f t="shared" si="812"/>
        <v>6.0168280679472934E-2</v>
      </c>
      <c r="AM2167" s="2">
        <f t="shared" si="813"/>
        <v>0</v>
      </c>
      <c r="AN2167" s="2">
        <f t="shared" si="814"/>
        <v>0</v>
      </c>
      <c r="AP2167" t="s">
        <v>414</v>
      </c>
      <c r="AQ2167" t="s">
        <v>841</v>
      </c>
      <c r="AT2167" s="104">
        <v>55</v>
      </c>
      <c r="AU2167" s="102">
        <v>7</v>
      </c>
      <c r="AV2167" s="108">
        <f t="shared" si="815"/>
        <v>55007</v>
      </c>
      <c r="AX2167" s="7" t="s">
        <v>538</v>
      </c>
    </row>
    <row r="2168" spans="1:50" hidden="1" outlineLevel="1">
      <c r="A2168" t="s">
        <v>428</v>
      </c>
      <c r="B2168" t="s">
        <v>841</v>
      </c>
      <c r="C2168" s="1">
        <f t="shared" si="804"/>
        <v>70830</v>
      </c>
      <c r="D2168" s="7">
        <f>RANK(N2168,(N2168:P2168,Q2168:AE2168))</f>
        <v>2</v>
      </c>
      <c r="E2168" s="7">
        <f>RANK(O2168,(N2168:P2168,Q2168:AE2168))</f>
        <v>1</v>
      </c>
      <c r="F2168" s="7">
        <f>IF(P2168&gt;0,RANK(P2168,(N2168:P2168,Q2168:AE2168)),0)</f>
        <v>0</v>
      </c>
      <c r="G2168" s="1">
        <f t="shared" si="805"/>
        <v>2419</v>
      </c>
      <c r="H2168" s="2">
        <f t="shared" si="806"/>
        <v>3.4152195397430467E-2</v>
      </c>
      <c r="I2168" s="2"/>
      <c r="J2168" s="2">
        <f t="shared" si="807"/>
        <v>0.4228293096145701</v>
      </c>
      <c r="K2168" s="2">
        <f t="shared" si="808"/>
        <v>0.45698150501200058</v>
      </c>
      <c r="L2168" s="2">
        <f t="shared" si="809"/>
        <v>0</v>
      </c>
      <c r="M2168" s="2">
        <f t="shared" si="810"/>
        <v>0.12018918537342932</v>
      </c>
      <c r="N2168" s="1">
        <v>29949</v>
      </c>
      <c r="O2168" s="1">
        <v>32368</v>
      </c>
      <c r="Q2168" s="1">
        <v>2068</v>
      </c>
      <c r="R2168" s="1">
        <v>5860</v>
      </c>
      <c r="U2168" s="1">
        <v>173</v>
      </c>
      <c r="V2168" s="1">
        <v>137</v>
      </c>
      <c r="W2168" s="1">
        <v>85</v>
      </c>
      <c r="X2168" s="1">
        <v>44</v>
      </c>
      <c r="AA2168" s="1">
        <v>146</v>
      </c>
      <c r="AG2168" s="7">
        <f>IF(Q2168&gt;0,RANK(Q2168,(N2168:P2168,Q2168:AE2168)),0)</f>
        <v>4</v>
      </c>
      <c r="AH2168" s="7">
        <f>IF(R2168&gt;0,RANK(R2168,(N2168:P2168,Q2168:AE2168)),0)</f>
        <v>3</v>
      </c>
      <c r="AI2168" s="7">
        <f>IF(T2168&gt;0,RANK(T2168,(N2168:P2168,Q2168:AE2168)),0)</f>
        <v>0</v>
      </c>
      <c r="AJ2168" s="7">
        <f>IF(S2168&gt;0,RANK(S2168,(N2168:P2168,Q2168:AE2168)),0)</f>
        <v>0</v>
      </c>
      <c r="AK2168" s="2">
        <f t="shared" si="811"/>
        <v>2.9196668078497811E-2</v>
      </c>
      <c r="AL2168" s="2">
        <f t="shared" si="812"/>
        <v>8.2733305096710438E-2</v>
      </c>
      <c r="AM2168" s="2">
        <f t="shared" si="813"/>
        <v>0</v>
      </c>
      <c r="AN2168" s="2">
        <f t="shared" si="814"/>
        <v>0</v>
      </c>
      <c r="AP2168" t="s">
        <v>428</v>
      </c>
      <c r="AQ2168" t="s">
        <v>841</v>
      </c>
      <c r="AT2168" s="104">
        <v>55</v>
      </c>
      <c r="AU2168" s="102">
        <v>9</v>
      </c>
      <c r="AV2168" s="108">
        <f t="shared" si="815"/>
        <v>55009</v>
      </c>
      <c r="AX2168" s="7" t="s">
        <v>538</v>
      </c>
    </row>
    <row r="2169" spans="1:50" hidden="1" outlineLevel="1">
      <c r="A2169" t="s">
        <v>38</v>
      </c>
      <c r="B2169" t="s">
        <v>841</v>
      </c>
      <c r="C2169" s="1">
        <f t="shared" si="804"/>
        <v>4558</v>
      </c>
      <c r="D2169" s="7">
        <f>RANK(N2169,(N2169:P2169,Q2169:AE2169))</f>
        <v>1</v>
      </c>
      <c r="E2169" s="7">
        <f>RANK(O2169,(N2169:P2169,Q2169:AE2169))</f>
        <v>2</v>
      </c>
      <c r="F2169" s="7">
        <f>IF(P2169&gt;0,RANK(P2169,(N2169:P2169,Q2169:AE2169)),0)</f>
        <v>0</v>
      </c>
      <c r="G2169" s="1">
        <f t="shared" si="805"/>
        <v>519</v>
      </c>
      <c r="H2169" s="2">
        <f t="shared" si="806"/>
        <v>0.1138657305835893</v>
      </c>
      <c r="I2169" s="2"/>
      <c r="J2169" s="2">
        <f t="shared" si="807"/>
        <v>0.4881526985519965</v>
      </c>
      <c r="K2169" s="2">
        <f t="shared" si="808"/>
        <v>0.37428696796840721</v>
      </c>
      <c r="L2169" s="2">
        <f t="shared" si="809"/>
        <v>0</v>
      </c>
      <c r="M2169" s="2">
        <f t="shared" si="810"/>
        <v>0.13756033347959629</v>
      </c>
      <c r="N2169" s="1">
        <v>2225</v>
      </c>
      <c r="O2169" s="1">
        <v>1706</v>
      </c>
      <c r="Q2169" s="1">
        <v>103</v>
      </c>
      <c r="R2169" s="1">
        <v>499</v>
      </c>
      <c r="U2169" s="1">
        <v>9</v>
      </c>
      <c r="V2169" s="1">
        <v>6</v>
      </c>
      <c r="W2169" s="1">
        <v>5</v>
      </c>
      <c r="X2169" s="1">
        <v>4</v>
      </c>
      <c r="AA2169" s="1">
        <v>1</v>
      </c>
      <c r="AG2169" s="7">
        <f>IF(Q2169&gt;0,RANK(Q2169,(N2169:P2169,Q2169:AE2169)),0)</f>
        <v>4</v>
      </c>
      <c r="AH2169" s="7">
        <f>IF(R2169&gt;0,RANK(R2169,(N2169:P2169,Q2169:AE2169)),0)</f>
        <v>3</v>
      </c>
      <c r="AI2169" s="7">
        <f>IF(T2169&gt;0,RANK(T2169,(N2169:P2169,Q2169:AE2169)),0)</f>
        <v>0</v>
      </c>
      <c r="AJ2169" s="7">
        <f>IF(S2169&gt;0,RANK(S2169,(N2169:P2169,Q2169:AE2169)),0)</f>
        <v>0</v>
      </c>
      <c r="AK2169" s="2">
        <f t="shared" si="811"/>
        <v>2.2597630539710398E-2</v>
      </c>
      <c r="AL2169" s="2">
        <f t="shared" si="812"/>
        <v>0.10947784115840281</v>
      </c>
      <c r="AM2169" s="2">
        <f t="shared" si="813"/>
        <v>0</v>
      </c>
      <c r="AN2169" s="2">
        <f t="shared" si="814"/>
        <v>0</v>
      </c>
      <c r="AP2169" t="s">
        <v>38</v>
      </c>
      <c r="AQ2169" t="s">
        <v>841</v>
      </c>
      <c r="AT2169" s="104">
        <v>55</v>
      </c>
      <c r="AU2169" s="102">
        <v>11</v>
      </c>
      <c r="AV2169" s="108">
        <f t="shared" si="815"/>
        <v>55011</v>
      </c>
      <c r="AX2169" s="7" t="s">
        <v>538</v>
      </c>
    </row>
    <row r="2170" spans="1:50" hidden="1" outlineLevel="1">
      <c r="A2170" t="s">
        <v>1931</v>
      </c>
      <c r="B2170" t="s">
        <v>841</v>
      </c>
      <c r="C2170" s="1">
        <f t="shared" si="804"/>
        <v>6454</v>
      </c>
      <c r="D2170" s="7">
        <f>RANK(N2170,(N2170:P2170,Q2170:AE2170))</f>
        <v>2</v>
      </c>
      <c r="E2170" s="7">
        <f>RANK(O2170,(N2170:P2170,Q2170:AE2170))</f>
        <v>1</v>
      </c>
      <c r="F2170" s="7">
        <f>IF(P2170&gt;0,RANK(P2170,(N2170:P2170,Q2170:AE2170)),0)</f>
        <v>0</v>
      </c>
      <c r="G2170" s="1">
        <f t="shared" si="805"/>
        <v>138</v>
      </c>
      <c r="H2170" s="2">
        <f t="shared" si="806"/>
        <v>2.1382088627207932E-2</v>
      </c>
      <c r="I2170" s="2"/>
      <c r="J2170" s="2">
        <f t="shared" si="807"/>
        <v>0.46544778431980166</v>
      </c>
      <c r="K2170" s="2">
        <f t="shared" si="808"/>
        <v>0.48682987294700958</v>
      </c>
      <c r="L2170" s="2">
        <f t="shared" si="809"/>
        <v>0</v>
      </c>
      <c r="M2170" s="2">
        <f t="shared" si="810"/>
        <v>4.7722342733188705E-2</v>
      </c>
      <c r="N2170" s="1">
        <v>3004</v>
      </c>
      <c r="O2170" s="1">
        <v>3142</v>
      </c>
      <c r="Q2170" s="1">
        <v>91</v>
      </c>
      <c r="R2170" s="1">
        <v>205</v>
      </c>
      <c r="U2170" s="1">
        <v>2</v>
      </c>
      <c r="V2170" s="1">
        <v>5</v>
      </c>
      <c r="W2170" s="1">
        <v>1</v>
      </c>
      <c r="X2170" s="1">
        <v>3</v>
      </c>
      <c r="AA2170" s="1">
        <v>1</v>
      </c>
      <c r="AG2170" s="7">
        <f>IF(Q2170&gt;0,RANK(Q2170,(N2170:P2170,Q2170:AE2170)),0)</f>
        <v>4</v>
      </c>
      <c r="AH2170" s="7">
        <f>IF(R2170&gt;0,RANK(R2170,(N2170:P2170,Q2170:AE2170)),0)</f>
        <v>3</v>
      </c>
      <c r="AI2170" s="7">
        <f>IF(T2170&gt;0,RANK(T2170,(N2170:P2170,Q2170:AE2170)),0)</f>
        <v>0</v>
      </c>
      <c r="AJ2170" s="7">
        <f>IF(S2170&gt;0,RANK(S2170,(N2170:P2170,Q2170:AE2170)),0)</f>
        <v>0</v>
      </c>
      <c r="AK2170" s="2">
        <f t="shared" si="811"/>
        <v>1.4099783080260303E-2</v>
      </c>
      <c r="AL2170" s="2">
        <f t="shared" si="812"/>
        <v>3.1763247598388597E-2</v>
      </c>
      <c r="AM2170" s="2">
        <f t="shared" si="813"/>
        <v>0</v>
      </c>
      <c r="AN2170" s="2">
        <f t="shared" si="814"/>
        <v>0</v>
      </c>
      <c r="AP2170" t="s">
        <v>1931</v>
      </c>
      <c r="AQ2170" t="s">
        <v>841</v>
      </c>
      <c r="AT2170" s="104">
        <v>55</v>
      </c>
      <c r="AU2170" s="102">
        <v>13</v>
      </c>
      <c r="AV2170" s="108">
        <f t="shared" si="815"/>
        <v>55013</v>
      </c>
      <c r="AX2170" s="7" t="s">
        <v>538</v>
      </c>
    </row>
    <row r="2171" spans="1:50" hidden="1" outlineLevel="1">
      <c r="A2171" t="s">
        <v>807</v>
      </c>
      <c r="B2171" t="s">
        <v>841</v>
      </c>
      <c r="C2171" s="1">
        <f t="shared" si="804"/>
        <v>14021</v>
      </c>
      <c r="D2171" s="7">
        <f>RANK(N2171,(N2171:P2171,Q2171:AE2171))</f>
        <v>2</v>
      </c>
      <c r="E2171" s="7">
        <f>RANK(O2171,(N2171:P2171,Q2171:AE2171))</f>
        <v>1</v>
      </c>
      <c r="F2171" s="7">
        <f>IF(P2171&gt;0,RANK(P2171,(N2171:P2171,Q2171:AE2171)),0)</f>
        <v>0</v>
      </c>
      <c r="G2171" s="1">
        <f t="shared" si="805"/>
        <v>1316</v>
      </c>
      <c r="H2171" s="2">
        <f t="shared" si="806"/>
        <v>9.3859211183225169E-2</v>
      </c>
      <c r="I2171" s="2"/>
      <c r="J2171" s="2">
        <f t="shared" si="807"/>
        <v>0.3942657442407817</v>
      </c>
      <c r="K2171" s="2">
        <f t="shared" si="808"/>
        <v>0.48812495542400686</v>
      </c>
      <c r="L2171" s="2">
        <f t="shared" si="809"/>
        <v>0</v>
      </c>
      <c r="M2171" s="2">
        <f t="shared" si="810"/>
        <v>0.11760930033521139</v>
      </c>
      <c r="N2171" s="1">
        <v>5528</v>
      </c>
      <c r="O2171" s="1">
        <v>6844</v>
      </c>
      <c r="Q2171" s="1">
        <v>360</v>
      </c>
      <c r="R2171" s="1">
        <v>1198</v>
      </c>
      <c r="U2171" s="1">
        <v>26</v>
      </c>
      <c r="V2171" s="1">
        <v>25</v>
      </c>
      <c r="W2171" s="1">
        <v>15</v>
      </c>
      <c r="X2171" s="1">
        <v>4</v>
      </c>
      <c r="AA2171" s="1">
        <v>21</v>
      </c>
      <c r="AG2171" s="7">
        <f>IF(Q2171&gt;0,RANK(Q2171,(N2171:P2171,Q2171:AE2171)),0)</f>
        <v>4</v>
      </c>
      <c r="AH2171" s="7">
        <f>IF(R2171&gt;0,RANK(R2171,(N2171:P2171,Q2171:AE2171)),0)</f>
        <v>3</v>
      </c>
      <c r="AI2171" s="7">
        <f>IF(T2171&gt;0,RANK(T2171,(N2171:P2171,Q2171:AE2171)),0)</f>
        <v>0</v>
      </c>
      <c r="AJ2171" s="7">
        <f>IF(S2171&gt;0,RANK(S2171,(N2171:P2171,Q2171:AE2171)),0)</f>
        <v>0</v>
      </c>
      <c r="AK2171" s="2">
        <f t="shared" si="811"/>
        <v>2.5675772056201411E-2</v>
      </c>
      <c r="AL2171" s="2">
        <f t="shared" si="812"/>
        <v>8.5443263675914705E-2</v>
      </c>
      <c r="AM2171" s="2">
        <f t="shared" si="813"/>
        <v>0</v>
      </c>
      <c r="AN2171" s="2">
        <f t="shared" si="814"/>
        <v>0</v>
      </c>
      <c r="AP2171" t="s">
        <v>807</v>
      </c>
      <c r="AQ2171" t="s">
        <v>841</v>
      </c>
      <c r="AT2171" s="104">
        <v>55</v>
      </c>
      <c r="AU2171" s="102">
        <v>15</v>
      </c>
      <c r="AV2171" s="108">
        <f t="shared" si="815"/>
        <v>55015</v>
      </c>
      <c r="AX2171" s="7" t="s">
        <v>538</v>
      </c>
    </row>
    <row r="2172" spans="1:50" hidden="1" outlineLevel="1">
      <c r="A2172" t="s">
        <v>1971</v>
      </c>
      <c r="B2172" t="s">
        <v>841</v>
      </c>
      <c r="C2172" s="1">
        <f t="shared" si="804"/>
        <v>18614</v>
      </c>
      <c r="D2172" s="7">
        <f>RANK(N2172,(N2172:P2172,Q2172:AE2172))</f>
        <v>2</v>
      </c>
      <c r="E2172" s="7">
        <f>RANK(O2172,(N2172:P2172,Q2172:AE2172))</f>
        <v>1</v>
      </c>
      <c r="F2172" s="7">
        <f>IF(P2172&gt;0,RANK(P2172,(N2172:P2172,Q2172:AE2172)),0)</f>
        <v>0</v>
      </c>
      <c r="G2172" s="1">
        <f t="shared" si="805"/>
        <v>53</v>
      </c>
      <c r="H2172" s="2">
        <f t="shared" si="806"/>
        <v>2.8473192220908991E-3</v>
      </c>
      <c r="I2172" s="2"/>
      <c r="J2172" s="2">
        <f t="shared" si="807"/>
        <v>0.40501772859138285</v>
      </c>
      <c r="K2172" s="2">
        <f t="shared" si="808"/>
        <v>0.40786504781347371</v>
      </c>
      <c r="L2172" s="2">
        <f t="shared" si="809"/>
        <v>0</v>
      </c>
      <c r="M2172" s="2">
        <f t="shared" si="810"/>
        <v>0.18711722359514343</v>
      </c>
      <c r="N2172" s="1">
        <v>7539</v>
      </c>
      <c r="O2172" s="1">
        <v>7592</v>
      </c>
      <c r="Q2172" s="1">
        <v>513</v>
      </c>
      <c r="R2172" s="1">
        <v>2868</v>
      </c>
      <c r="U2172" s="1">
        <v>33</v>
      </c>
      <c r="V2172" s="1">
        <v>34</v>
      </c>
      <c r="W2172" s="1">
        <v>12</v>
      </c>
      <c r="X2172" s="1">
        <v>3</v>
      </c>
      <c r="AA2172" s="1">
        <v>20</v>
      </c>
      <c r="AG2172" s="7">
        <f>IF(Q2172&gt;0,RANK(Q2172,(N2172:P2172,Q2172:AE2172)),0)</f>
        <v>4</v>
      </c>
      <c r="AH2172" s="7">
        <f>IF(R2172&gt;0,RANK(R2172,(N2172:P2172,Q2172:AE2172)),0)</f>
        <v>3</v>
      </c>
      <c r="AI2172" s="7">
        <f>IF(T2172&gt;0,RANK(T2172,(N2172:P2172,Q2172:AE2172)),0)</f>
        <v>0</v>
      </c>
      <c r="AJ2172" s="7">
        <f>IF(S2172&gt;0,RANK(S2172,(N2172:P2172,Q2172:AE2172)),0)</f>
        <v>0</v>
      </c>
      <c r="AK2172" s="2">
        <f t="shared" si="811"/>
        <v>2.755990114967229E-2</v>
      </c>
      <c r="AL2172" s="2">
        <f t="shared" si="812"/>
        <v>0.15407757601805092</v>
      </c>
      <c r="AM2172" s="2">
        <f t="shared" si="813"/>
        <v>0</v>
      </c>
      <c r="AN2172" s="2">
        <f t="shared" si="814"/>
        <v>0</v>
      </c>
      <c r="AP2172" t="s">
        <v>1971</v>
      </c>
      <c r="AQ2172" t="s">
        <v>841</v>
      </c>
      <c r="AT2172" s="104">
        <v>55</v>
      </c>
      <c r="AU2172" s="102">
        <v>17</v>
      </c>
      <c r="AV2172" s="108">
        <f t="shared" si="815"/>
        <v>55017</v>
      </c>
      <c r="AX2172" s="7" t="s">
        <v>538</v>
      </c>
    </row>
    <row r="2173" spans="1:50" hidden="1" outlineLevel="1">
      <c r="A2173" t="s">
        <v>2414</v>
      </c>
      <c r="B2173" t="s">
        <v>841</v>
      </c>
      <c r="C2173" s="1">
        <f t="shared" si="804"/>
        <v>10359</v>
      </c>
      <c r="D2173" s="7">
        <f>RANK(N2173,(N2173:P2173,Q2173:AE2173))</f>
        <v>2</v>
      </c>
      <c r="E2173" s="7">
        <f>RANK(O2173,(N2173:P2173,Q2173:AE2173))</f>
        <v>1</v>
      </c>
      <c r="F2173" s="7">
        <f>IF(P2173&gt;0,RANK(P2173,(N2173:P2173,Q2173:AE2173)),0)</f>
        <v>0</v>
      </c>
      <c r="G2173" s="1">
        <f t="shared" si="805"/>
        <v>205</v>
      </c>
      <c r="H2173" s="2">
        <f t="shared" si="806"/>
        <v>1.9789554976349068E-2</v>
      </c>
      <c r="I2173" s="2"/>
      <c r="J2173" s="2">
        <f t="shared" si="807"/>
        <v>0.36934066994883674</v>
      </c>
      <c r="K2173" s="2">
        <f t="shared" si="808"/>
        <v>0.38913022492518584</v>
      </c>
      <c r="L2173" s="2">
        <f t="shared" si="809"/>
        <v>0</v>
      </c>
      <c r="M2173" s="2">
        <f t="shared" si="810"/>
        <v>0.24152910512597742</v>
      </c>
      <c r="N2173" s="1">
        <v>3826</v>
      </c>
      <c r="O2173" s="1">
        <v>4031</v>
      </c>
      <c r="Q2173" s="1">
        <v>233</v>
      </c>
      <c r="R2173" s="1">
        <v>2221</v>
      </c>
      <c r="U2173" s="1">
        <v>14</v>
      </c>
      <c r="V2173" s="1">
        <v>10</v>
      </c>
      <c r="W2173" s="1">
        <v>14</v>
      </c>
      <c r="X2173" s="1">
        <v>1</v>
      </c>
      <c r="AA2173" s="1">
        <v>9</v>
      </c>
      <c r="AG2173" s="7">
        <f>IF(Q2173&gt;0,RANK(Q2173,(N2173:P2173,Q2173:AE2173)),0)</f>
        <v>4</v>
      </c>
      <c r="AH2173" s="7">
        <f>IF(R2173&gt;0,RANK(R2173,(N2173:P2173,Q2173:AE2173)),0)</f>
        <v>3</v>
      </c>
      <c r="AI2173" s="7">
        <f>IF(T2173&gt;0,RANK(T2173,(N2173:P2173,Q2173:AE2173)),0)</f>
        <v>0</v>
      </c>
      <c r="AJ2173" s="7">
        <f>IF(S2173&gt;0,RANK(S2173,(N2173:P2173,Q2173:AE2173)),0)</f>
        <v>0</v>
      </c>
      <c r="AK2173" s="2">
        <f t="shared" si="811"/>
        <v>2.2492518582874797E-2</v>
      </c>
      <c r="AL2173" s="2">
        <f t="shared" si="812"/>
        <v>0.21440293464620136</v>
      </c>
      <c r="AM2173" s="2">
        <f t="shared" si="813"/>
        <v>0</v>
      </c>
      <c r="AN2173" s="2">
        <f t="shared" si="814"/>
        <v>0</v>
      </c>
      <c r="AP2173" t="s">
        <v>2414</v>
      </c>
      <c r="AQ2173" t="s">
        <v>841</v>
      </c>
      <c r="AT2173" s="104">
        <v>55</v>
      </c>
      <c r="AU2173" s="102">
        <v>19</v>
      </c>
      <c r="AV2173" s="108">
        <f t="shared" si="815"/>
        <v>55019</v>
      </c>
      <c r="AX2173" s="7" t="s">
        <v>538</v>
      </c>
    </row>
    <row r="2174" spans="1:50" hidden="1" outlineLevel="1">
      <c r="A2174" t="s">
        <v>635</v>
      </c>
      <c r="B2174" t="s">
        <v>841</v>
      </c>
      <c r="C2174" s="1">
        <f t="shared" si="804"/>
        <v>18117</v>
      </c>
      <c r="D2174" s="7">
        <f>RANK(N2174,(N2174:P2174,Q2174:AE2174))</f>
        <v>1</v>
      </c>
      <c r="E2174" s="7">
        <f>RANK(O2174,(N2174:P2174,Q2174:AE2174))</f>
        <v>2</v>
      </c>
      <c r="F2174" s="7">
        <f>IF(P2174&gt;0,RANK(P2174,(N2174:P2174,Q2174:AE2174)),0)</f>
        <v>0</v>
      </c>
      <c r="G2174" s="1">
        <f t="shared" si="805"/>
        <v>1273</v>
      </c>
      <c r="H2174" s="2">
        <f t="shared" si="806"/>
        <v>7.0265496495004687E-2</v>
      </c>
      <c r="I2174" s="2"/>
      <c r="J2174" s="2">
        <f t="shared" si="807"/>
        <v>0.41844676270905778</v>
      </c>
      <c r="K2174" s="2">
        <f t="shared" si="808"/>
        <v>0.3481812662140531</v>
      </c>
      <c r="L2174" s="2">
        <f t="shared" si="809"/>
        <v>0</v>
      </c>
      <c r="M2174" s="2">
        <f t="shared" si="810"/>
        <v>0.23337197107688912</v>
      </c>
      <c r="N2174" s="1">
        <v>7581</v>
      </c>
      <c r="O2174" s="1">
        <v>6308</v>
      </c>
      <c r="Q2174" s="1">
        <v>571</v>
      </c>
      <c r="R2174" s="1">
        <v>3585</v>
      </c>
      <c r="U2174" s="1">
        <v>19</v>
      </c>
      <c r="V2174" s="1">
        <v>14</v>
      </c>
      <c r="W2174" s="1">
        <v>13</v>
      </c>
      <c r="X2174" s="1">
        <v>6</v>
      </c>
      <c r="AA2174" s="1">
        <v>20</v>
      </c>
      <c r="AG2174" s="7">
        <f>IF(Q2174&gt;0,RANK(Q2174,(N2174:P2174,Q2174:AE2174)),0)</f>
        <v>4</v>
      </c>
      <c r="AH2174" s="7">
        <f>IF(R2174&gt;0,RANK(R2174,(N2174:P2174,Q2174:AE2174)),0)</f>
        <v>3</v>
      </c>
      <c r="AI2174" s="7">
        <f>IF(T2174&gt;0,RANK(T2174,(N2174:P2174,Q2174:AE2174)),0)</f>
        <v>0</v>
      </c>
      <c r="AJ2174" s="7">
        <f>IF(S2174&gt;0,RANK(S2174,(N2174:P2174,Q2174:AE2174)),0)</f>
        <v>0</v>
      </c>
      <c r="AK2174" s="2">
        <f t="shared" si="811"/>
        <v>3.1517359386211842E-2</v>
      </c>
      <c r="AL2174" s="2">
        <f t="shared" si="812"/>
        <v>0.19788044378208314</v>
      </c>
      <c r="AM2174" s="2">
        <f t="shared" si="813"/>
        <v>0</v>
      </c>
      <c r="AN2174" s="2">
        <f t="shared" si="814"/>
        <v>0</v>
      </c>
      <c r="AP2174" t="s">
        <v>635</v>
      </c>
      <c r="AQ2174" t="s">
        <v>841</v>
      </c>
      <c r="AT2174" s="104">
        <v>55</v>
      </c>
      <c r="AU2174" s="102">
        <v>21</v>
      </c>
      <c r="AV2174" s="108">
        <f t="shared" si="815"/>
        <v>55021</v>
      </c>
      <c r="AX2174" s="7" t="s">
        <v>538</v>
      </c>
    </row>
    <row r="2175" spans="1:50" hidden="1" outlineLevel="1">
      <c r="A2175" t="s">
        <v>2260</v>
      </c>
      <c r="B2175" t="s">
        <v>841</v>
      </c>
      <c r="C2175" s="1">
        <f t="shared" si="804"/>
        <v>5183</v>
      </c>
      <c r="D2175" s="7">
        <f>RANK(N2175,(N2175:P2175,Q2175:AE2175))</f>
        <v>1</v>
      </c>
      <c r="E2175" s="7">
        <f>RANK(O2175,(N2175:P2175,Q2175:AE2175))</f>
        <v>2</v>
      </c>
      <c r="F2175" s="7">
        <f>IF(P2175&gt;0,RANK(P2175,(N2175:P2175,Q2175:AE2175)),0)</f>
        <v>0</v>
      </c>
      <c r="G2175" s="1">
        <f t="shared" si="805"/>
        <v>417</v>
      </c>
      <c r="H2175" s="2">
        <f t="shared" si="806"/>
        <v>8.0455334748215313E-2</v>
      </c>
      <c r="I2175" s="2"/>
      <c r="J2175" s="2">
        <f t="shared" si="807"/>
        <v>0.44298668724676826</v>
      </c>
      <c r="K2175" s="2">
        <f t="shared" si="808"/>
        <v>0.36253135249855295</v>
      </c>
      <c r="L2175" s="2">
        <f t="shared" si="809"/>
        <v>0</v>
      </c>
      <c r="M2175" s="2">
        <f t="shared" si="810"/>
        <v>0.19448196025467879</v>
      </c>
      <c r="N2175" s="1">
        <v>2296</v>
      </c>
      <c r="O2175" s="1">
        <v>1879</v>
      </c>
      <c r="Q2175" s="1">
        <v>188</v>
      </c>
      <c r="R2175" s="1">
        <v>791</v>
      </c>
      <c r="U2175" s="1">
        <v>11</v>
      </c>
      <c r="V2175" s="1">
        <v>11</v>
      </c>
      <c r="W2175" s="1">
        <v>3</v>
      </c>
      <c r="X2175" s="1">
        <v>1</v>
      </c>
      <c r="AA2175" s="1">
        <v>3</v>
      </c>
      <c r="AG2175" s="7">
        <f>IF(Q2175&gt;0,RANK(Q2175,(N2175:P2175,Q2175:AE2175)),0)</f>
        <v>4</v>
      </c>
      <c r="AH2175" s="7">
        <f>IF(R2175&gt;0,RANK(R2175,(N2175:P2175,Q2175:AE2175)),0)</f>
        <v>3</v>
      </c>
      <c r="AI2175" s="7">
        <f>IF(T2175&gt;0,RANK(T2175,(N2175:P2175,Q2175:AE2175)),0)</f>
        <v>0</v>
      </c>
      <c r="AJ2175" s="7">
        <f>IF(S2175&gt;0,RANK(S2175,(N2175:P2175,Q2175:AE2175)),0)</f>
        <v>0</v>
      </c>
      <c r="AK2175" s="2">
        <f t="shared" si="811"/>
        <v>3.6272429095118658E-2</v>
      </c>
      <c r="AL2175" s="2">
        <f t="shared" si="812"/>
        <v>0.15261431603318543</v>
      </c>
      <c r="AM2175" s="2">
        <f t="shared" si="813"/>
        <v>0</v>
      </c>
      <c r="AN2175" s="2">
        <f t="shared" si="814"/>
        <v>0</v>
      </c>
      <c r="AP2175" t="s">
        <v>2260</v>
      </c>
      <c r="AQ2175" t="s">
        <v>841</v>
      </c>
      <c r="AT2175" s="104">
        <v>55</v>
      </c>
      <c r="AU2175" s="102">
        <v>23</v>
      </c>
      <c r="AV2175" s="108">
        <f t="shared" si="815"/>
        <v>55023</v>
      </c>
      <c r="AX2175" s="7" t="s">
        <v>538</v>
      </c>
    </row>
    <row r="2176" spans="1:50" hidden="1" outlineLevel="1">
      <c r="A2176" t="s">
        <v>808</v>
      </c>
      <c r="B2176" t="s">
        <v>841</v>
      </c>
      <c r="C2176" s="1">
        <f t="shared" si="804"/>
        <v>172033</v>
      </c>
      <c r="D2176" s="7">
        <f>RANK(N2176,(N2176:P2176,Q2176:AE2176))</f>
        <v>1</v>
      </c>
      <c r="E2176" s="7">
        <f>RANK(O2176,(N2176:P2176,Q2176:AE2176))</f>
        <v>2</v>
      </c>
      <c r="F2176" s="7">
        <f>IF(P2176&gt;0,RANK(P2176,(N2176:P2176,Q2176:AE2176)),0)</f>
        <v>0</v>
      </c>
      <c r="G2176" s="1">
        <f t="shared" si="805"/>
        <v>55274</v>
      </c>
      <c r="H2176" s="2">
        <f t="shared" si="806"/>
        <v>0.32129882057512221</v>
      </c>
      <c r="I2176" s="2"/>
      <c r="J2176" s="2">
        <f t="shared" si="807"/>
        <v>0.56433358716060289</v>
      </c>
      <c r="K2176" s="2">
        <f t="shared" si="808"/>
        <v>0.2430347665854807</v>
      </c>
      <c r="L2176" s="2">
        <f t="shared" si="809"/>
        <v>0</v>
      </c>
      <c r="M2176" s="2">
        <f t="shared" si="810"/>
        <v>0.19263164625391641</v>
      </c>
      <c r="N2176" s="1">
        <v>97084</v>
      </c>
      <c r="O2176" s="1">
        <v>41810</v>
      </c>
      <c r="Q2176" s="1">
        <v>9806</v>
      </c>
      <c r="R2176" s="1">
        <v>22477</v>
      </c>
      <c r="U2176" s="1">
        <v>113</v>
      </c>
      <c r="V2176" s="1">
        <v>137</v>
      </c>
      <c r="W2176" s="1">
        <v>94</v>
      </c>
      <c r="X2176" s="1">
        <v>165</v>
      </c>
      <c r="AA2176" s="1">
        <v>347</v>
      </c>
      <c r="AG2176" s="7">
        <f>IF(Q2176&gt;0,RANK(Q2176,(N2176:P2176,Q2176:AE2176)),0)</f>
        <v>4</v>
      </c>
      <c r="AH2176" s="7">
        <f>IF(R2176&gt;0,RANK(R2176,(N2176:P2176,Q2176:AE2176)),0)</f>
        <v>3</v>
      </c>
      <c r="AI2176" s="7">
        <f>IF(T2176&gt;0,RANK(T2176,(N2176:P2176,Q2176:AE2176)),0)</f>
        <v>0</v>
      </c>
      <c r="AJ2176" s="7">
        <f>IF(S2176&gt;0,RANK(S2176,(N2176:P2176,Q2176:AE2176)),0)</f>
        <v>0</v>
      </c>
      <c r="AK2176" s="2">
        <f t="shared" si="811"/>
        <v>5.7000691727749908E-2</v>
      </c>
      <c r="AL2176" s="2">
        <f t="shared" si="812"/>
        <v>0.13065516499741328</v>
      </c>
      <c r="AM2176" s="2">
        <f t="shared" si="813"/>
        <v>0</v>
      </c>
      <c r="AN2176" s="2">
        <f t="shared" si="814"/>
        <v>0</v>
      </c>
      <c r="AP2176" t="s">
        <v>808</v>
      </c>
      <c r="AQ2176" t="s">
        <v>841</v>
      </c>
      <c r="AT2176" s="104">
        <v>55</v>
      </c>
      <c r="AU2176" s="102">
        <v>25</v>
      </c>
      <c r="AV2176" s="108">
        <f t="shared" si="815"/>
        <v>55025</v>
      </c>
      <c r="AX2176" s="7" t="s">
        <v>538</v>
      </c>
    </row>
    <row r="2177" spans="1:50" hidden="1" outlineLevel="1">
      <c r="A2177" t="s">
        <v>300</v>
      </c>
      <c r="B2177" t="s">
        <v>841</v>
      </c>
      <c r="C2177" s="1">
        <f t="shared" si="804"/>
        <v>26396</v>
      </c>
      <c r="D2177" s="7">
        <f>RANK(N2177,(N2177:P2177,Q2177:AE2177))</f>
        <v>2</v>
      </c>
      <c r="E2177" s="7">
        <f>RANK(O2177,(N2177:P2177,Q2177:AE2177))</f>
        <v>1</v>
      </c>
      <c r="F2177" s="7">
        <f>IF(P2177&gt;0,RANK(P2177,(N2177:P2177,Q2177:AE2177)),0)</f>
        <v>0</v>
      </c>
      <c r="G2177" s="1">
        <f t="shared" si="805"/>
        <v>4154</v>
      </c>
      <c r="H2177" s="2">
        <f t="shared" si="806"/>
        <v>0.15737232914077889</v>
      </c>
      <c r="I2177" s="2"/>
      <c r="J2177" s="2">
        <f t="shared" si="807"/>
        <v>0.32607213214123354</v>
      </c>
      <c r="K2177" s="2">
        <f t="shared" si="808"/>
        <v>0.48344446128201241</v>
      </c>
      <c r="L2177" s="2">
        <f t="shared" si="809"/>
        <v>0</v>
      </c>
      <c r="M2177" s="2">
        <f t="shared" si="810"/>
        <v>0.19048340657675406</v>
      </c>
      <c r="N2177" s="1">
        <v>8607</v>
      </c>
      <c r="O2177" s="1">
        <v>12761</v>
      </c>
      <c r="Q2177" s="1">
        <v>438</v>
      </c>
      <c r="R2177" s="1">
        <v>4416</v>
      </c>
      <c r="U2177" s="1">
        <v>48</v>
      </c>
      <c r="V2177" s="1">
        <v>69</v>
      </c>
      <c r="W2177" s="1">
        <v>31</v>
      </c>
      <c r="X2177" s="1">
        <v>4</v>
      </c>
      <c r="AA2177" s="1">
        <v>22</v>
      </c>
      <c r="AG2177" s="7">
        <f>IF(Q2177&gt;0,RANK(Q2177,(N2177:P2177,Q2177:AE2177)),0)</f>
        <v>4</v>
      </c>
      <c r="AH2177" s="7">
        <f>IF(R2177&gt;0,RANK(R2177,(N2177:P2177,Q2177:AE2177)),0)</f>
        <v>3</v>
      </c>
      <c r="AI2177" s="7">
        <f>IF(T2177&gt;0,RANK(T2177,(N2177:P2177,Q2177:AE2177)),0)</f>
        <v>0</v>
      </c>
      <c r="AJ2177" s="7">
        <f>IF(S2177&gt;0,RANK(S2177,(N2177:P2177,Q2177:AE2177)),0)</f>
        <v>0</v>
      </c>
      <c r="AK2177" s="2">
        <f t="shared" si="811"/>
        <v>1.6593423245946357E-2</v>
      </c>
      <c r="AL2177" s="2">
        <f t="shared" si="812"/>
        <v>0.16729807546597969</v>
      </c>
      <c r="AM2177" s="2">
        <f t="shared" si="813"/>
        <v>0</v>
      </c>
      <c r="AN2177" s="2">
        <f t="shared" si="814"/>
        <v>0</v>
      </c>
      <c r="AP2177" t="s">
        <v>300</v>
      </c>
      <c r="AQ2177" t="s">
        <v>841</v>
      </c>
      <c r="AT2177" s="104">
        <v>55</v>
      </c>
      <c r="AU2177" s="102">
        <v>27</v>
      </c>
      <c r="AV2177" s="108">
        <f t="shared" si="815"/>
        <v>55027</v>
      </c>
      <c r="AX2177" s="7" t="s">
        <v>538</v>
      </c>
    </row>
    <row r="2178" spans="1:50" hidden="1" outlineLevel="1">
      <c r="A2178" t="s">
        <v>1446</v>
      </c>
      <c r="B2178" t="s">
        <v>841</v>
      </c>
      <c r="C2178" s="1">
        <f t="shared" si="804"/>
        <v>11481</v>
      </c>
      <c r="D2178" s="7">
        <f>RANK(N2178,(N2178:P2178,Q2178:AE2178))</f>
        <v>2</v>
      </c>
      <c r="E2178" s="7">
        <f>RANK(O2178,(N2178:P2178,Q2178:AE2178))</f>
        <v>1</v>
      </c>
      <c r="F2178" s="7">
        <f>IF(P2178&gt;0,RANK(P2178,(N2178:P2178,Q2178:AE2178)),0)</f>
        <v>0</v>
      </c>
      <c r="G2178" s="1">
        <f t="shared" si="805"/>
        <v>686</v>
      </c>
      <c r="H2178" s="2">
        <f t="shared" si="806"/>
        <v>5.975089277937462E-2</v>
      </c>
      <c r="I2178" s="2"/>
      <c r="J2178" s="2">
        <f t="shared" si="807"/>
        <v>0.40475568330284817</v>
      </c>
      <c r="K2178" s="2">
        <f t="shared" si="808"/>
        <v>0.46450657608222279</v>
      </c>
      <c r="L2178" s="2">
        <f t="shared" si="809"/>
        <v>0</v>
      </c>
      <c r="M2178" s="2">
        <f t="shared" si="810"/>
        <v>0.13073774061492904</v>
      </c>
      <c r="N2178" s="1">
        <v>4647</v>
      </c>
      <c r="O2178" s="1">
        <v>5333</v>
      </c>
      <c r="Q2178" s="1">
        <v>558</v>
      </c>
      <c r="R2178" s="1">
        <v>849</v>
      </c>
      <c r="U2178" s="1">
        <v>21</v>
      </c>
      <c r="V2178" s="1">
        <v>22</v>
      </c>
      <c r="W2178" s="1">
        <v>33</v>
      </c>
      <c r="X2178" s="1">
        <v>8</v>
      </c>
      <c r="AA2178" s="1">
        <v>10</v>
      </c>
      <c r="AG2178" s="7">
        <f>IF(Q2178&gt;0,RANK(Q2178,(N2178:P2178,Q2178:AE2178)),0)</f>
        <v>4</v>
      </c>
      <c r="AH2178" s="7">
        <f>IF(R2178&gt;0,RANK(R2178,(N2178:P2178,Q2178:AE2178)),0)</f>
        <v>3</v>
      </c>
      <c r="AI2178" s="7">
        <f>IF(T2178&gt;0,RANK(T2178,(N2178:P2178,Q2178:AE2178)),0)</f>
        <v>0</v>
      </c>
      <c r="AJ2178" s="7">
        <f>IF(S2178&gt;0,RANK(S2178,(N2178:P2178,Q2178:AE2178)),0)</f>
        <v>0</v>
      </c>
      <c r="AK2178" s="2">
        <f t="shared" si="811"/>
        <v>4.8602038149986933E-2</v>
      </c>
      <c r="AL2178" s="2">
        <f t="shared" si="812"/>
        <v>7.3948262346485494E-2</v>
      </c>
      <c r="AM2178" s="2">
        <f t="shared" si="813"/>
        <v>0</v>
      </c>
      <c r="AN2178" s="2">
        <f t="shared" si="814"/>
        <v>0</v>
      </c>
      <c r="AP2178" t="s">
        <v>1446</v>
      </c>
      <c r="AQ2178" t="s">
        <v>841</v>
      </c>
      <c r="AT2178" s="104">
        <v>55</v>
      </c>
      <c r="AU2178" s="102">
        <v>29</v>
      </c>
      <c r="AV2178" s="108">
        <f t="shared" si="815"/>
        <v>55029</v>
      </c>
      <c r="AX2178" s="7" t="s">
        <v>538</v>
      </c>
    </row>
    <row r="2179" spans="1:50" hidden="1" outlineLevel="1">
      <c r="A2179" t="s">
        <v>2899</v>
      </c>
      <c r="B2179" t="s">
        <v>841</v>
      </c>
      <c r="C2179" s="1">
        <f t="shared" si="804"/>
        <v>14557</v>
      </c>
      <c r="D2179" s="7">
        <f>RANK(N2179,(N2179:P2179,Q2179:AE2179))</f>
        <v>1</v>
      </c>
      <c r="E2179" s="7">
        <f>RANK(O2179,(N2179:P2179,Q2179:AE2179))</f>
        <v>2</v>
      </c>
      <c r="F2179" s="7">
        <f>IF(P2179&gt;0,RANK(P2179,(N2179:P2179,Q2179:AE2179)),0)</f>
        <v>0</v>
      </c>
      <c r="G2179" s="1">
        <f t="shared" si="805"/>
        <v>5138</v>
      </c>
      <c r="H2179" s="2">
        <f t="shared" si="806"/>
        <v>0.35295734011128665</v>
      </c>
      <c r="I2179" s="2"/>
      <c r="J2179" s="2">
        <f t="shared" si="807"/>
        <v>0.63824963934876688</v>
      </c>
      <c r="K2179" s="2">
        <f t="shared" si="808"/>
        <v>0.28529229923748023</v>
      </c>
      <c r="L2179" s="2">
        <f t="shared" si="809"/>
        <v>0</v>
      </c>
      <c r="M2179" s="2">
        <f t="shared" si="810"/>
        <v>7.6458061413752887E-2</v>
      </c>
      <c r="N2179" s="1">
        <v>9291</v>
      </c>
      <c r="O2179" s="1">
        <v>4153</v>
      </c>
      <c r="Q2179" s="1">
        <v>283</v>
      </c>
      <c r="R2179" s="1">
        <v>732</v>
      </c>
      <c r="U2179" s="1">
        <v>12</v>
      </c>
      <c r="V2179" s="1">
        <v>51</v>
      </c>
      <c r="W2179" s="1">
        <v>15</v>
      </c>
      <c r="X2179" s="1">
        <v>12</v>
      </c>
      <c r="AA2179" s="1">
        <v>8</v>
      </c>
      <c r="AG2179" s="7">
        <f>IF(Q2179&gt;0,RANK(Q2179,(N2179:P2179,Q2179:AE2179)),0)</f>
        <v>4</v>
      </c>
      <c r="AH2179" s="7">
        <f>IF(R2179&gt;0,RANK(R2179,(N2179:P2179,Q2179:AE2179)),0)</f>
        <v>3</v>
      </c>
      <c r="AI2179" s="7">
        <f>IF(T2179&gt;0,RANK(T2179,(N2179:P2179,Q2179:AE2179)),0)</f>
        <v>0</v>
      </c>
      <c r="AJ2179" s="7">
        <f>IF(S2179&gt;0,RANK(S2179,(N2179:P2179,Q2179:AE2179)),0)</f>
        <v>0</v>
      </c>
      <c r="AK2179" s="2">
        <f t="shared" si="811"/>
        <v>1.9440818850037782E-2</v>
      </c>
      <c r="AL2179" s="2">
        <f t="shared" si="812"/>
        <v>5.0285086212818575E-2</v>
      </c>
      <c r="AM2179" s="2">
        <f t="shared" si="813"/>
        <v>0</v>
      </c>
      <c r="AN2179" s="2">
        <f t="shared" si="814"/>
        <v>0</v>
      </c>
      <c r="AP2179" t="s">
        <v>2899</v>
      </c>
      <c r="AQ2179" t="s">
        <v>841</v>
      </c>
      <c r="AT2179" s="104">
        <v>55</v>
      </c>
      <c r="AU2179" s="102">
        <v>31</v>
      </c>
      <c r="AV2179" s="108">
        <f t="shared" si="815"/>
        <v>55031</v>
      </c>
      <c r="AX2179" s="7" t="s">
        <v>538</v>
      </c>
    </row>
    <row r="2180" spans="1:50" hidden="1" outlineLevel="1">
      <c r="A2180" t="s">
        <v>2182</v>
      </c>
      <c r="B2180" t="s">
        <v>841</v>
      </c>
      <c r="C2180" s="1">
        <f t="shared" si="804"/>
        <v>11403</v>
      </c>
      <c r="D2180" s="7">
        <f>RANK(N2180,(N2180:P2180,Q2180:AE2180))</f>
        <v>1</v>
      </c>
      <c r="E2180" s="7">
        <f>RANK(O2180,(N2180:P2180,Q2180:AE2180))</f>
        <v>2</v>
      </c>
      <c r="F2180" s="7">
        <f>IF(P2180&gt;0,RANK(P2180,(N2180:P2180,Q2180:AE2180)),0)</f>
        <v>0</v>
      </c>
      <c r="G2180" s="1">
        <f t="shared" si="805"/>
        <v>965</v>
      </c>
      <c r="H2180" s="2">
        <f t="shared" si="806"/>
        <v>8.4626852582653692E-2</v>
      </c>
      <c r="I2180" s="2"/>
      <c r="J2180" s="2">
        <f t="shared" si="807"/>
        <v>0.48452161711830222</v>
      </c>
      <c r="K2180" s="2">
        <f t="shared" si="808"/>
        <v>0.39989476453564854</v>
      </c>
      <c r="L2180" s="2">
        <f t="shared" si="809"/>
        <v>0</v>
      </c>
      <c r="M2180" s="2">
        <f t="shared" si="810"/>
        <v>0.11558361834604924</v>
      </c>
      <c r="N2180" s="1">
        <v>5525</v>
      </c>
      <c r="O2180" s="1">
        <v>4560</v>
      </c>
      <c r="Q2180" s="1">
        <v>364</v>
      </c>
      <c r="R2180" s="1">
        <v>911</v>
      </c>
      <c r="U2180" s="1">
        <v>17</v>
      </c>
      <c r="V2180" s="1">
        <v>15</v>
      </c>
      <c r="W2180" s="1">
        <v>5</v>
      </c>
      <c r="X2180" s="1">
        <v>3</v>
      </c>
      <c r="AA2180" s="1">
        <v>3</v>
      </c>
      <c r="AG2180" s="7">
        <f>IF(Q2180&gt;0,RANK(Q2180,(N2180:P2180,Q2180:AE2180)),0)</f>
        <v>4</v>
      </c>
      <c r="AH2180" s="7">
        <f>IF(R2180&gt;0,RANK(R2180,(N2180:P2180,Q2180:AE2180)),0)</f>
        <v>3</v>
      </c>
      <c r="AI2180" s="7">
        <f>IF(T2180&gt;0,RANK(T2180,(N2180:P2180,Q2180:AE2180)),0)</f>
        <v>0</v>
      </c>
      <c r="AJ2180" s="7">
        <f>IF(S2180&gt;0,RANK(S2180,(N2180:P2180,Q2180:AE2180)),0)</f>
        <v>0</v>
      </c>
      <c r="AK2180" s="2">
        <f t="shared" si="811"/>
        <v>3.1921424186617559E-2</v>
      </c>
      <c r="AL2180" s="2">
        <f t="shared" si="812"/>
        <v>7.9891256686836803E-2</v>
      </c>
      <c r="AM2180" s="2">
        <f t="shared" si="813"/>
        <v>0</v>
      </c>
      <c r="AN2180" s="2">
        <f t="shared" si="814"/>
        <v>0</v>
      </c>
      <c r="AP2180" t="s">
        <v>2182</v>
      </c>
      <c r="AQ2180" t="s">
        <v>841</v>
      </c>
      <c r="AT2180" s="104">
        <v>55</v>
      </c>
      <c r="AU2180" s="102">
        <v>33</v>
      </c>
      <c r="AV2180" s="108">
        <f t="shared" si="815"/>
        <v>55033</v>
      </c>
      <c r="AX2180" s="7" t="s">
        <v>538</v>
      </c>
    </row>
    <row r="2181" spans="1:50" hidden="1" outlineLevel="1">
      <c r="A2181" t="s">
        <v>2444</v>
      </c>
      <c r="B2181" t="s">
        <v>841</v>
      </c>
      <c r="C2181" s="1">
        <f t="shared" si="804"/>
        <v>32736</v>
      </c>
      <c r="D2181" s="7">
        <f>RANK(N2181,(N2181:P2181,Q2181:AE2181))</f>
        <v>1</v>
      </c>
      <c r="E2181" s="7">
        <f>RANK(O2181,(N2181:P2181,Q2181:AE2181))</f>
        <v>2</v>
      </c>
      <c r="F2181" s="7">
        <f>IF(P2181&gt;0,RANK(P2181,(N2181:P2181,Q2181:AE2181)),0)</f>
        <v>0</v>
      </c>
      <c r="G2181" s="1">
        <f t="shared" si="805"/>
        <v>4012</v>
      </c>
      <c r="H2181" s="2">
        <f t="shared" si="806"/>
        <v>0.12255620723362659</v>
      </c>
      <c r="I2181" s="2"/>
      <c r="J2181" s="2">
        <f t="shared" si="807"/>
        <v>0.48747556207233628</v>
      </c>
      <c r="K2181" s="2">
        <f t="shared" si="808"/>
        <v>0.36491935483870969</v>
      </c>
      <c r="L2181" s="2">
        <f t="shared" si="809"/>
        <v>0</v>
      </c>
      <c r="M2181" s="2">
        <f t="shared" si="810"/>
        <v>0.14760508308895398</v>
      </c>
      <c r="N2181" s="1">
        <v>15958</v>
      </c>
      <c r="O2181" s="1">
        <v>11946</v>
      </c>
      <c r="Q2181" s="1">
        <v>1403</v>
      </c>
      <c r="R2181" s="1">
        <v>3241</v>
      </c>
      <c r="U2181" s="1">
        <v>43</v>
      </c>
      <c r="V2181" s="1">
        <v>60</v>
      </c>
      <c r="W2181" s="1">
        <v>20</v>
      </c>
      <c r="X2181" s="1">
        <v>16</v>
      </c>
      <c r="AA2181" s="1">
        <v>49</v>
      </c>
      <c r="AG2181" s="7">
        <f>IF(Q2181&gt;0,RANK(Q2181,(N2181:P2181,Q2181:AE2181)),0)</f>
        <v>4</v>
      </c>
      <c r="AH2181" s="7">
        <f>IF(R2181&gt;0,RANK(R2181,(N2181:P2181,Q2181:AE2181)),0)</f>
        <v>3</v>
      </c>
      <c r="AI2181" s="7">
        <f>IF(T2181&gt;0,RANK(T2181,(N2181:P2181,Q2181:AE2181)),0)</f>
        <v>0</v>
      </c>
      <c r="AJ2181" s="7">
        <f>IF(S2181&gt;0,RANK(S2181,(N2181:P2181,Q2181:AE2181)),0)</f>
        <v>0</v>
      </c>
      <c r="AK2181" s="2">
        <f t="shared" si="811"/>
        <v>4.2858015640273701E-2</v>
      </c>
      <c r="AL2181" s="2">
        <f t="shared" si="812"/>
        <v>9.900415444770283E-2</v>
      </c>
      <c r="AM2181" s="2">
        <f t="shared" si="813"/>
        <v>0</v>
      </c>
      <c r="AN2181" s="2">
        <f t="shared" si="814"/>
        <v>0</v>
      </c>
      <c r="AP2181" t="s">
        <v>2444</v>
      </c>
      <c r="AQ2181" t="s">
        <v>841</v>
      </c>
      <c r="AT2181" s="104">
        <v>55</v>
      </c>
      <c r="AU2181" s="102">
        <v>35</v>
      </c>
      <c r="AV2181" s="108">
        <f t="shared" si="815"/>
        <v>55035</v>
      </c>
      <c r="AX2181" s="7" t="s">
        <v>538</v>
      </c>
    </row>
    <row r="2182" spans="1:50" hidden="1" outlineLevel="1">
      <c r="A2182" t="s">
        <v>1326</v>
      </c>
      <c r="B2182" t="s">
        <v>841</v>
      </c>
      <c r="C2182" s="1">
        <f t="shared" si="804"/>
        <v>1533</v>
      </c>
      <c r="D2182" s="7">
        <f>RANK(N2182,(N2182:P2182,Q2182:AE2182))</f>
        <v>2</v>
      </c>
      <c r="E2182" s="7">
        <f>RANK(O2182,(N2182:P2182,Q2182:AE2182))</f>
        <v>1</v>
      </c>
      <c r="F2182" s="7">
        <f>IF(P2182&gt;0,RANK(P2182,(N2182:P2182,Q2182:AE2182)),0)</f>
        <v>0</v>
      </c>
      <c r="G2182" s="1">
        <f t="shared" si="805"/>
        <v>233</v>
      </c>
      <c r="H2182" s="2">
        <f t="shared" si="806"/>
        <v>0.15198956294846705</v>
      </c>
      <c r="I2182" s="2"/>
      <c r="J2182" s="2">
        <f t="shared" si="807"/>
        <v>0.39726027397260272</v>
      </c>
      <c r="K2182" s="2">
        <f t="shared" si="808"/>
        <v>0.54924983692106977</v>
      </c>
      <c r="L2182" s="2">
        <f t="shared" si="809"/>
        <v>0</v>
      </c>
      <c r="M2182" s="2">
        <f t="shared" si="810"/>
        <v>5.348988910632746E-2</v>
      </c>
      <c r="N2182" s="1">
        <v>609</v>
      </c>
      <c r="O2182" s="1">
        <v>842</v>
      </c>
      <c r="Q2182" s="1">
        <v>12</v>
      </c>
      <c r="R2182" s="1">
        <v>70</v>
      </c>
      <c r="U2182" s="1">
        <v>0</v>
      </c>
      <c r="V2182" s="1">
        <v>0</v>
      </c>
      <c r="W2182" s="1">
        <v>0</v>
      </c>
      <c r="X2182" s="1">
        <v>0</v>
      </c>
      <c r="AA2182" s="1">
        <v>0</v>
      </c>
      <c r="AG2182" s="7">
        <f>IF(Q2182&gt;0,RANK(Q2182,(N2182:P2182,Q2182:AE2182)),0)</f>
        <v>4</v>
      </c>
      <c r="AH2182" s="7">
        <f>IF(R2182&gt;0,RANK(R2182,(N2182:P2182,Q2182:AE2182)),0)</f>
        <v>3</v>
      </c>
      <c r="AI2182" s="7">
        <f>IF(T2182&gt;0,RANK(T2182,(N2182:P2182,Q2182:AE2182)),0)</f>
        <v>0</v>
      </c>
      <c r="AJ2182" s="7">
        <f>IF(S2182&gt;0,RANK(S2182,(N2182:P2182,Q2182:AE2182)),0)</f>
        <v>0</v>
      </c>
      <c r="AK2182" s="2">
        <f t="shared" si="811"/>
        <v>7.8277886497064575E-3</v>
      </c>
      <c r="AL2182" s="2">
        <f t="shared" si="812"/>
        <v>4.5662100456621002E-2</v>
      </c>
      <c r="AM2182" s="2">
        <f t="shared" si="813"/>
        <v>0</v>
      </c>
      <c r="AN2182" s="2">
        <f t="shared" si="814"/>
        <v>0</v>
      </c>
      <c r="AP2182" t="s">
        <v>1326</v>
      </c>
      <c r="AQ2182" t="s">
        <v>841</v>
      </c>
      <c r="AT2182" s="104">
        <v>55</v>
      </c>
      <c r="AU2182" s="102">
        <v>37</v>
      </c>
      <c r="AV2182" s="108">
        <f t="shared" si="815"/>
        <v>55037</v>
      </c>
      <c r="AX2182" s="7" t="s">
        <v>538</v>
      </c>
    </row>
    <row r="2183" spans="1:50" hidden="1" outlineLevel="1">
      <c r="A2183" t="s">
        <v>2341</v>
      </c>
      <c r="B2183" t="s">
        <v>841</v>
      </c>
      <c r="C2183" s="1">
        <f t="shared" si="804"/>
        <v>31347</v>
      </c>
      <c r="D2183" s="7">
        <f>RANK(N2183,(N2183:P2183,Q2183:AE2183))</f>
        <v>2</v>
      </c>
      <c r="E2183" s="7">
        <f>RANK(O2183,(N2183:P2183,Q2183:AE2183))</f>
        <v>1</v>
      </c>
      <c r="F2183" s="7">
        <f>IF(P2183&gt;0,RANK(P2183,(N2183:P2183,Q2183:AE2183)),0)</f>
        <v>0</v>
      </c>
      <c r="G2183" s="1">
        <f t="shared" si="805"/>
        <v>7259</v>
      </c>
      <c r="H2183" s="2">
        <f t="shared" si="806"/>
        <v>0.23156920917472165</v>
      </c>
      <c r="I2183" s="2"/>
      <c r="J2183" s="2">
        <f t="shared" si="807"/>
        <v>0.33157877946852971</v>
      </c>
      <c r="K2183" s="2">
        <f t="shared" si="808"/>
        <v>0.56314798864325133</v>
      </c>
      <c r="L2183" s="2">
        <f t="shared" si="809"/>
        <v>0</v>
      </c>
      <c r="M2183" s="2">
        <f t="shared" si="810"/>
        <v>0.10527323188821902</v>
      </c>
      <c r="N2183" s="1">
        <v>10394</v>
      </c>
      <c r="O2183" s="1">
        <v>17653</v>
      </c>
      <c r="Q2183" s="1">
        <v>586</v>
      </c>
      <c r="R2183" s="1">
        <v>2540</v>
      </c>
      <c r="U2183" s="1">
        <v>53</v>
      </c>
      <c r="V2183" s="1">
        <v>55</v>
      </c>
      <c r="W2183" s="1">
        <v>21</v>
      </c>
      <c r="X2183" s="1">
        <v>11</v>
      </c>
      <c r="AA2183" s="1">
        <v>34</v>
      </c>
      <c r="AG2183" s="7">
        <f>IF(Q2183&gt;0,RANK(Q2183,(N2183:P2183,Q2183:AE2183)),0)</f>
        <v>4</v>
      </c>
      <c r="AH2183" s="7">
        <f>IF(R2183&gt;0,RANK(R2183,(N2183:P2183,Q2183:AE2183)),0)</f>
        <v>3</v>
      </c>
      <c r="AI2183" s="7">
        <f>IF(T2183&gt;0,RANK(T2183,(N2183:P2183,Q2183:AE2183)),0)</f>
        <v>0</v>
      </c>
      <c r="AJ2183" s="7">
        <f>IF(S2183&gt;0,RANK(S2183,(N2183:P2183,Q2183:AE2183)),0)</f>
        <v>0</v>
      </c>
      <c r="AK2183" s="2">
        <f t="shared" si="811"/>
        <v>1.8693973904998884E-2</v>
      </c>
      <c r="AL2183" s="2">
        <f t="shared" si="812"/>
        <v>8.1028487574568542E-2</v>
      </c>
      <c r="AM2183" s="2">
        <f t="shared" si="813"/>
        <v>0</v>
      </c>
      <c r="AN2183" s="2">
        <f t="shared" si="814"/>
        <v>0</v>
      </c>
      <c r="AP2183" t="s">
        <v>2341</v>
      </c>
      <c r="AQ2183" t="s">
        <v>841</v>
      </c>
      <c r="AT2183" s="104">
        <v>55</v>
      </c>
      <c r="AU2183" s="102">
        <v>39</v>
      </c>
      <c r="AV2183" s="108">
        <f t="shared" si="815"/>
        <v>55039</v>
      </c>
      <c r="AX2183" s="7" t="s">
        <v>538</v>
      </c>
    </row>
    <row r="2184" spans="1:50" hidden="1" outlineLevel="1">
      <c r="A2184" t="s">
        <v>806</v>
      </c>
      <c r="B2184" t="s">
        <v>841</v>
      </c>
      <c r="C2184" s="1">
        <f t="shared" si="804"/>
        <v>3206</v>
      </c>
      <c r="D2184" s="7">
        <f>RANK(N2184,(N2184:P2184,Q2184:AE2184))</f>
        <v>1</v>
      </c>
      <c r="E2184" s="7">
        <f>RANK(O2184,(N2184:P2184,Q2184:AE2184))</f>
        <v>2</v>
      </c>
      <c r="F2184" s="7">
        <f>IF(P2184&gt;0,RANK(P2184,(N2184:P2184,Q2184:AE2184)),0)</f>
        <v>0</v>
      </c>
      <c r="G2184" s="1">
        <f t="shared" si="805"/>
        <v>103</v>
      </c>
      <c r="H2184" s="2">
        <f t="shared" si="806"/>
        <v>3.2127261384903308E-2</v>
      </c>
      <c r="I2184" s="2"/>
      <c r="J2184" s="2">
        <f t="shared" si="807"/>
        <v>0.44759825327510916</v>
      </c>
      <c r="K2184" s="2">
        <f t="shared" si="808"/>
        <v>0.41547099189020587</v>
      </c>
      <c r="L2184" s="2">
        <f t="shared" si="809"/>
        <v>0</v>
      </c>
      <c r="M2184" s="2">
        <f t="shared" si="810"/>
        <v>0.13693075483468498</v>
      </c>
      <c r="N2184" s="1">
        <v>1435</v>
      </c>
      <c r="O2184" s="1">
        <v>1332</v>
      </c>
      <c r="Q2184" s="1">
        <v>59</v>
      </c>
      <c r="R2184" s="1">
        <v>371</v>
      </c>
      <c r="U2184" s="1">
        <v>5</v>
      </c>
      <c r="V2184" s="1">
        <v>0</v>
      </c>
      <c r="W2184" s="1">
        <v>2</v>
      </c>
      <c r="X2184" s="1">
        <v>0</v>
      </c>
      <c r="AA2184" s="1">
        <v>2</v>
      </c>
      <c r="AG2184" s="7">
        <f>IF(Q2184&gt;0,RANK(Q2184,(N2184:P2184,Q2184:AE2184)),0)</f>
        <v>4</v>
      </c>
      <c r="AH2184" s="7">
        <f>IF(R2184&gt;0,RANK(R2184,(N2184:P2184,Q2184:AE2184)),0)</f>
        <v>3</v>
      </c>
      <c r="AI2184" s="7">
        <f>IF(T2184&gt;0,RANK(T2184,(N2184:P2184,Q2184:AE2184)),0)</f>
        <v>0</v>
      </c>
      <c r="AJ2184" s="7">
        <f>IF(S2184&gt;0,RANK(S2184,(N2184:P2184,Q2184:AE2184)),0)</f>
        <v>0</v>
      </c>
      <c r="AK2184" s="2">
        <f t="shared" si="811"/>
        <v>1.8402994385527137E-2</v>
      </c>
      <c r="AL2184" s="2">
        <f t="shared" si="812"/>
        <v>0.11572052401746726</v>
      </c>
      <c r="AM2184" s="2">
        <f t="shared" si="813"/>
        <v>0</v>
      </c>
      <c r="AN2184" s="2">
        <f t="shared" si="814"/>
        <v>0</v>
      </c>
      <c r="AP2184" t="s">
        <v>806</v>
      </c>
      <c r="AQ2184" t="s">
        <v>841</v>
      </c>
      <c r="AT2184" s="104">
        <v>55</v>
      </c>
      <c r="AU2184" s="102">
        <v>41</v>
      </c>
      <c r="AV2184" s="108">
        <f t="shared" si="815"/>
        <v>55041</v>
      </c>
      <c r="AX2184" s="7" t="s">
        <v>538</v>
      </c>
    </row>
    <row r="2185" spans="1:50" hidden="1" outlineLevel="1">
      <c r="A2185" t="s">
        <v>1912</v>
      </c>
      <c r="B2185" t="s">
        <v>841</v>
      </c>
      <c r="C2185" s="1">
        <f t="shared" si="804"/>
        <v>14337</v>
      </c>
      <c r="D2185" s="7">
        <f>RANK(N2185,(N2185:P2185,Q2185:AE2185))</f>
        <v>1</v>
      </c>
      <c r="E2185" s="7">
        <f>RANK(O2185,(N2185:P2185,Q2185:AE2185))</f>
        <v>2</v>
      </c>
      <c r="F2185" s="7">
        <f>IF(P2185&gt;0,RANK(P2185,(N2185:P2185,Q2185:AE2185)),0)</f>
        <v>0</v>
      </c>
      <c r="G2185" s="1">
        <f t="shared" ref="G2185:G2248" si="816">MAX(N2185:P2185)-LARGE(N2185:P2185,2)</f>
        <v>229</v>
      </c>
      <c r="H2185" s="2">
        <f t="shared" ref="H2185:H2248" si="817">G2185/C2185</f>
        <v>1.5972658157215595E-2</v>
      </c>
      <c r="I2185" s="2"/>
      <c r="J2185" s="2">
        <f t="shared" si="807"/>
        <v>0.43070377345330263</v>
      </c>
      <c r="K2185" s="2">
        <f t="shared" si="808"/>
        <v>0.41473111529608703</v>
      </c>
      <c r="L2185" s="2">
        <f t="shared" si="809"/>
        <v>0</v>
      </c>
      <c r="M2185" s="2">
        <f t="shared" si="810"/>
        <v>0.1545651112506104</v>
      </c>
      <c r="N2185" s="1">
        <v>6175</v>
      </c>
      <c r="O2185" s="1">
        <v>5946</v>
      </c>
      <c r="Q2185" s="1">
        <v>334</v>
      </c>
      <c r="R2185" s="1">
        <v>1832</v>
      </c>
      <c r="U2185" s="1">
        <v>17</v>
      </c>
      <c r="V2185" s="1">
        <v>11</v>
      </c>
      <c r="W2185" s="1">
        <v>16</v>
      </c>
      <c r="X2185" s="1">
        <v>6</v>
      </c>
      <c r="AA2185" s="1">
        <v>0</v>
      </c>
      <c r="AG2185" s="7">
        <f>IF(Q2185&gt;0,RANK(Q2185,(N2185:P2185,Q2185:AE2185)),0)</f>
        <v>4</v>
      </c>
      <c r="AH2185" s="7">
        <f>IF(R2185&gt;0,RANK(R2185,(N2185:P2185,Q2185:AE2185)),0)</f>
        <v>3</v>
      </c>
      <c r="AI2185" s="7">
        <f>IF(T2185&gt;0,RANK(T2185,(N2185:P2185,Q2185:AE2185)),0)</f>
        <v>0</v>
      </c>
      <c r="AJ2185" s="7">
        <f>IF(S2185&gt;0,RANK(S2185,(N2185:P2185,Q2185:AE2185)),0)</f>
        <v>0</v>
      </c>
      <c r="AK2185" s="2">
        <f t="shared" si="811"/>
        <v>2.3296366045895234E-2</v>
      </c>
      <c r="AL2185" s="2">
        <f t="shared" si="812"/>
        <v>0.12778126525772476</v>
      </c>
      <c r="AM2185" s="2">
        <f t="shared" si="813"/>
        <v>0</v>
      </c>
      <c r="AN2185" s="2">
        <f t="shared" si="814"/>
        <v>0</v>
      </c>
      <c r="AP2185" t="s">
        <v>1912</v>
      </c>
      <c r="AQ2185" t="s">
        <v>841</v>
      </c>
      <c r="AT2185" s="104">
        <v>55</v>
      </c>
      <c r="AU2185" s="102">
        <v>43</v>
      </c>
      <c r="AV2185" s="108">
        <f t="shared" si="815"/>
        <v>55043</v>
      </c>
      <c r="AX2185" s="7" t="s">
        <v>538</v>
      </c>
    </row>
    <row r="2186" spans="1:50" hidden="1" outlineLevel="1">
      <c r="A2186" t="s">
        <v>689</v>
      </c>
      <c r="B2186" t="s">
        <v>841</v>
      </c>
      <c r="C2186" s="1">
        <f t="shared" si="804"/>
        <v>11047</v>
      </c>
      <c r="D2186" s="7">
        <f>RANK(N2186,(N2186:P2186,Q2186:AE2186))</f>
        <v>1</v>
      </c>
      <c r="E2186" s="7">
        <f>RANK(O2186,(N2186:P2186,Q2186:AE2186))</f>
        <v>2</v>
      </c>
      <c r="F2186" s="7">
        <f>IF(P2186&gt;0,RANK(P2186,(N2186:P2186,Q2186:AE2186)),0)</f>
        <v>0</v>
      </c>
      <c r="G2186" s="1">
        <f t="shared" si="816"/>
        <v>1567</v>
      </c>
      <c r="H2186" s="2">
        <f t="shared" si="817"/>
        <v>0.14184846564678194</v>
      </c>
      <c r="I2186" s="2"/>
      <c r="J2186" s="2">
        <f t="shared" si="807"/>
        <v>0.46600887118674755</v>
      </c>
      <c r="K2186" s="2">
        <f t="shared" si="808"/>
        <v>0.32416040553996561</v>
      </c>
      <c r="L2186" s="2">
        <f t="shared" si="809"/>
        <v>0</v>
      </c>
      <c r="M2186" s="2">
        <f t="shared" si="810"/>
        <v>0.20983072327328678</v>
      </c>
      <c r="N2186" s="1">
        <v>5148</v>
      </c>
      <c r="O2186" s="1">
        <v>3581</v>
      </c>
      <c r="Q2186" s="1">
        <v>345</v>
      </c>
      <c r="R2186" s="1">
        <v>1930</v>
      </c>
      <c r="U2186" s="1">
        <v>7</v>
      </c>
      <c r="V2186" s="1">
        <v>25</v>
      </c>
      <c r="W2186" s="1">
        <v>4</v>
      </c>
      <c r="X2186" s="1">
        <v>2</v>
      </c>
      <c r="AA2186" s="1">
        <v>5</v>
      </c>
      <c r="AG2186" s="7">
        <f>IF(Q2186&gt;0,RANK(Q2186,(N2186:P2186,Q2186:AE2186)),0)</f>
        <v>4</v>
      </c>
      <c r="AH2186" s="7">
        <f>IF(R2186&gt;0,RANK(R2186,(N2186:P2186,Q2186:AE2186)),0)</f>
        <v>3</v>
      </c>
      <c r="AI2186" s="7">
        <f>IF(T2186&gt;0,RANK(T2186,(N2186:P2186,Q2186:AE2186)),0)</f>
        <v>0</v>
      </c>
      <c r="AJ2186" s="7">
        <f>IF(S2186&gt;0,RANK(S2186,(N2186:P2186,Q2186:AE2186)),0)</f>
        <v>0</v>
      </c>
      <c r="AK2186" s="2">
        <f t="shared" si="811"/>
        <v>3.1230198243867115E-2</v>
      </c>
      <c r="AL2186" s="2">
        <f t="shared" si="812"/>
        <v>0.17470806553815516</v>
      </c>
      <c r="AM2186" s="2">
        <f t="shared" si="813"/>
        <v>0</v>
      </c>
      <c r="AN2186" s="2">
        <f t="shared" si="814"/>
        <v>0</v>
      </c>
      <c r="AP2186" t="s">
        <v>689</v>
      </c>
      <c r="AQ2186" t="s">
        <v>841</v>
      </c>
      <c r="AT2186" s="104">
        <v>55</v>
      </c>
      <c r="AU2186" s="102">
        <v>45</v>
      </c>
      <c r="AV2186" s="108">
        <f t="shared" si="815"/>
        <v>55045</v>
      </c>
      <c r="AX2186" s="7" t="s">
        <v>538</v>
      </c>
    </row>
    <row r="2187" spans="1:50" hidden="1" outlineLevel="1">
      <c r="A2187" t="s">
        <v>2342</v>
      </c>
      <c r="B2187" t="s">
        <v>841</v>
      </c>
      <c r="C2187" s="1">
        <f t="shared" si="804"/>
        <v>6432</v>
      </c>
      <c r="D2187" s="7">
        <f>RANK(N2187,(N2187:P2187,Q2187:AE2187))</f>
        <v>2</v>
      </c>
      <c r="E2187" s="7">
        <f>RANK(O2187,(N2187:P2187,Q2187:AE2187))</f>
        <v>1</v>
      </c>
      <c r="F2187" s="7">
        <f>IF(P2187&gt;0,RANK(P2187,(N2187:P2187,Q2187:AE2187)),0)</f>
        <v>0</v>
      </c>
      <c r="G2187" s="1">
        <f t="shared" si="816"/>
        <v>1090</v>
      </c>
      <c r="H2187" s="2">
        <f t="shared" si="817"/>
        <v>0.16946517412935325</v>
      </c>
      <c r="I2187" s="2"/>
      <c r="J2187" s="2">
        <f t="shared" si="807"/>
        <v>0.34701492537313433</v>
      </c>
      <c r="K2187" s="2">
        <f t="shared" si="808"/>
        <v>0.51648009950248752</v>
      </c>
      <c r="L2187" s="2">
        <f t="shared" si="809"/>
        <v>0</v>
      </c>
      <c r="M2187" s="2">
        <f t="shared" si="810"/>
        <v>0.1365049751243782</v>
      </c>
      <c r="N2187" s="1">
        <v>2232</v>
      </c>
      <c r="O2187" s="1">
        <v>3322</v>
      </c>
      <c r="Q2187" s="1">
        <v>156</v>
      </c>
      <c r="R2187" s="1">
        <v>685</v>
      </c>
      <c r="U2187" s="1">
        <v>14</v>
      </c>
      <c r="V2187" s="1">
        <v>10</v>
      </c>
      <c r="W2187" s="1">
        <v>8</v>
      </c>
      <c r="X2187" s="1">
        <v>3</v>
      </c>
      <c r="AA2187" s="1">
        <v>2</v>
      </c>
      <c r="AG2187" s="7">
        <f>IF(Q2187&gt;0,RANK(Q2187,(N2187:P2187,Q2187:AE2187)),0)</f>
        <v>4</v>
      </c>
      <c r="AH2187" s="7">
        <f>IF(R2187&gt;0,RANK(R2187,(N2187:P2187,Q2187:AE2187)),0)</f>
        <v>3</v>
      </c>
      <c r="AI2187" s="7">
        <f>IF(T2187&gt;0,RANK(T2187,(N2187:P2187,Q2187:AE2187)),0)</f>
        <v>0</v>
      </c>
      <c r="AJ2187" s="7">
        <f>IF(S2187&gt;0,RANK(S2187,(N2187:P2187,Q2187:AE2187)),0)</f>
        <v>0</v>
      </c>
      <c r="AK2187" s="2">
        <f t="shared" si="811"/>
        <v>2.4253731343283583E-2</v>
      </c>
      <c r="AL2187" s="2">
        <f t="shared" si="812"/>
        <v>0.10649875621890548</v>
      </c>
      <c r="AM2187" s="2">
        <f t="shared" si="813"/>
        <v>0</v>
      </c>
      <c r="AN2187" s="2">
        <f t="shared" si="814"/>
        <v>0</v>
      </c>
      <c r="AP2187" t="s">
        <v>2342</v>
      </c>
      <c r="AQ2187" t="s">
        <v>841</v>
      </c>
      <c r="AT2187" s="104">
        <v>55</v>
      </c>
      <c r="AU2187" s="102">
        <v>47</v>
      </c>
      <c r="AV2187" s="108">
        <f t="shared" si="815"/>
        <v>55047</v>
      </c>
      <c r="AX2187" s="7" t="s">
        <v>538</v>
      </c>
    </row>
    <row r="2188" spans="1:50" hidden="1" outlineLevel="1">
      <c r="A2188" t="s">
        <v>1882</v>
      </c>
      <c r="B2188" t="s">
        <v>841</v>
      </c>
      <c r="C2188" s="1">
        <f t="shared" si="804"/>
        <v>7626</v>
      </c>
      <c r="D2188" s="7">
        <f>RANK(N2188,(N2188:P2188,Q2188:AE2188))</f>
        <v>1</v>
      </c>
      <c r="E2188" s="7">
        <f>RANK(O2188,(N2188:P2188,Q2188:AE2188))</f>
        <v>2</v>
      </c>
      <c r="F2188" s="7">
        <f>IF(P2188&gt;0,RANK(P2188,(N2188:P2188,Q2188:AE2188)),0)</f>
        <v>0</v>
      </c>
      <c r="G2188" s="1">
        <f t="shared" si="816"/>
        <v>1372</v>
      </c>
      <c r="H2188" s="2">
        <f t="shared" si="817"/>
        <v>0.17991083136637817</v>
      </c>
      <c r="I2188" s="2"/>
      <c r="J2188" s="2">
        <f t="shared" si="807"/>
        <v>0.47285601888276946</v>
      </c>
      <c r="K2188" s="2">
        <f t="shared" si="808"/>
        <v>0.29294518751639131</v>
      </c>
      <c r="L2188" s="2">
        <f t="shared" si="809"/>
        <v>0</v>
      </c>
      <c r="M2188" s="2">
        <f t="shared" si="810"/>
        <v>0.23419879360083917</v>
      </c>
      <c r="N2188" s="1">
        <v>3606</v>
      </c>
      <c r="O2188" s="1">
        <v>2234</v>
      </c>
      <c r="Q2188" s="1">
        <v>350</v>
      </c>
      <c r="R2188" s="1">
        <v>1422</v>
      </c>
      <c r="U2188" s="1">
        <v>7</v>
      </c>
      <c r="V2188" s="1">
        <v>2</v>
      </c>
      <c r="W2188" s="1">
        <v>1</v>
      </c>
      <c r="X2188" s="1">
        <v>3</v>
      </c>
      <c r="AA2188" s="1">
        <v>1</v>
      </c>
      <c r="AG2188" s="7">
        <f>IF(Q2188&gt;0,RANK(Q2188,(N2188:P2188,Q2188:AE2188)),0)</f>
        <v>4</v>
      </c>
      <c r="AH2188" s="7">
        <f>IF(R2188&gt;0,RANK(R2188,(N2188:P2188,Q2188:AE2188)),0)</f>
        <v>3</v>
      </c>
      <c r="AI2188" s="7">
        <f>IF(T2188&gt;0,RANK(T2188,(N2188:P2188,Q2188:AE2188)),0)</f>
        <v>0</v>
      </c>
      <c r="AJ2188" s="7">
        <f>IF(S2188&gt;0,RANK(S2188,(N2188:P2188,Q2188:AE2188)),0)</f>
        <v>0</v>
      </c>
      <c r="AK2188" s="2">
        <f t="shared" si="811"/>
        <v>4.5895620246525048E-2</v>
      </c>
      <c r="AL2188" s="2">
        <f t="shared" si="812"/>
        <v>0.18646734854445318</v>
      </c>
      <c r="AM2188" s="2">
        <f t="shared" si="813"/>
        <v>0</v>
      </c>
      <c r="AN2188" s="2">
        <f t="shared" si="814"/>
        <v>0</v>
      </c>
      <c r="AP2188" t="s">
        <v>1882</v>
      </c>
      <c r="AQ2188" t="s">
        <v>841</v>
      </c>
      <c r="AT2188" s="104">
        <v>55</v>
      </c>
      <c r="AU2188" s="102">
        <v>49</v>
      </c>
      <c r="AV2188" s="108">
        <f t="shared" si="815"/>
        <v>55049</v>
      </c>
      <c r="AX2188" s="7" t="s">
        <v>538</v>
      </c>
    </row>
    <row r="2189" spans="1:50" hidden="1" outlineLevel="1">
      <c r="A2189" t="s">
        <v>818</v>
      </c>
      <c r="B2189" t="s">
        <v>841</v>
      </c>
      <c r="C2189" s="1">
        <f t="shared" si="804"/>
        <v>2836</v>
      </c>
      <c r="D2189" s="7">
        <f>RANK(N2189,(N2189:P2189,Q2189:AE2189))</f>
        <v>1</v>
      </c>
      <c r="E2189" s="7">
        <f>RANK(O2189,(N2189:P2189,Q2189:AE2189))</f>
        <v>2</v>
      </c>
      <c r="F2189" s="7">
        <f>IF(P2189&gt;0,RANK(P2189,(N2189:P2189,Q2189:AE2189)),0)</f>
        <v>0</v>
      </c>
      <c r="G2189" s="1">
        <f t="shared" si="816"/>
        <v>561</v>
      </c>
      <c r="H2189" s="2">
        <f t="shared" si="817"/>
        <v>0.19781382228490832</v>
      </c>
      <c r="I2189" s="2"/>
      <c r="J2189" s="2">
        <f t="shared" si="807"/>
        <v>0.51516220028208748</v>
      </c>
      <c r="K2189" s="2">
        <f t="shared" si="808"/>
        <v>0.31734837799717913</v>
      </c>
      <c r="L2189" s="2">
        <f t="shared" si="809"/>
        <v>0</v>
      </c>
      <c r="M2189" s="2">
        <f t="shared" si="810"/>
        <v>0.16748942172073339</v>
      </c>
      <c r="N2189" s="1">
        <v>1461</v>
      </c>
      <c r="O2189" s="1">
        <v>900</v>
      </c>
      <c r="Q2189" s="1">
        <v>57</v>
      </c>
      <c r="R2189" s="1">
        <v>413</v>
      </c>
      <c r="U2189" s="1">
        <v>5</v>
      </c>
      <c r="V2189" s="1">
        <v>0</v>
      </c>
      <c r="W2189" s="1">
        <v>0</v>
      </c>
      <c r="X2189" s="1">
        <v>0</v>
      </c>
      <c r="AA2189" s="1">
        <v>0</v>
      </c>
      <c r="AG2189" s="7">
        <f>IF(Q2189&gt;0,RANK(Q2189,(N2189:P2189,Q2189:AE2189)),0)</f>
        <v>4</v>
      </c>
      <c r="AH2189" s="7">
        <f>IF(R2189&gt;0,RANK(R2189,(N2189:P2189,Q2189:AE2189)),0)</f>
        <v>3</v>
      </c>
      <c r="AI2189" s="7">
        <f>IF(T2189&gt;0,RANK(T2189,(N2189:P2189,Q2189:AE2189)),0)</f>
        <v>0</v>
      </c>
      <c r="AJ2189" s="7">
        <f>IF(S2189&gt;0,RANK(S2189,(N2189:P2189,Q2189:AE2189)),0)</f>
        <v>0</v>
      </c>
      <c r="AK2189" s="2">
        <f t="shared" si="811"/>
        <v>2.0098730606488011E-2</v>
      </c>
      <c r="AL2189" s="2">
        <f t="shared" si="812"/>
        <v>0.14562764456981664</v>
      </c>
      <c r="AM2189" s="2">
        <f t="shared" si="813"/>
        <v>0</v>
      </c>
      <c r="AN2189" s="2">
        <f t="shared" si="814"/>
        <v>0</v>
      </c>
      <c r="AP2189" t="s">
        <v>818</v>
      </c>
      <c r="AQ2189" t="s">
        <v>841</v>
      </c>
      <c r="AT2189" s="104">
        <v>55</v>
      </c>
      <c r="AU2189" s="102">
        <v>51</v>
      </c>
      <c r="AV2189" s="108">
        <f t="shared" si="815"/>
        <v>55051</v>
      </c>
      <c r="AX2189" s="7" t="s">
        <v>538</v>
      </c>
    </row>
    <row r="2190" spans="1:50" hidden="1" outlineLevel="1">
      <c r="A2190" t="s">
        <v>868</v>
      </c>
      <c r="B2190" t="s">
        <v>841</v>
      </c>
      <c r="C2190" s="1">
        <f t="shared" si="804"/>
        <v>6321</v>
      </c>
      <c r="D2190" s="7">
        <f>RANK(N2190,(N2190:P2190,Q2190:AE2190))</f>
        <v>1</v>
      </c>
      <c r="E2190" s="7">
        <f>RANK(O2190,(N2190:P2190,Q2190:AE2190))</f>
        <v>2</v>
      </c>
      <c r="F2190" s="7">
        <f>IF(P2190&gt;0,RANK(P2190,(N2190:P2190,Q2190:AE2190)),0)</f>
        <v>0</v>
      </c>
      <c r="G2190" s="1">
        <f t="shared" si="816"/>
        <v>669</v>
      </c>
      <c r="H2190" s="2">
        <f t="shared" si="817"/>
        <v>0.10583768391077361</v>
      </c>
      <c r="I2190" s="2"/>
      <c r="J2190" s="2">
        <f t="shared" si="807"/>
        <v>0.4382218003480462</v>
      </c>
      <c r="K2190" s="2">
        <f t="shared" si="808"/>
        <v>0.33238411643727256</v>
      </c>
      <c r="L2190" s="2">
        <f t="shared" si="809"/>
        <v>0</v>
      </c>
      <c r="M2190" s="2">
        <f t="shared" si="810"/>
        <v>0.22939408321468119</v>
      </c>
      <c r="N2190" s="1">
        <v>2770</v>
      </c>
      <c r="O2190" s="1">
        <v>2101</v>
      </c>
      <c r="Q2190" s="1">
        <v>168</v>
      </c>
      <c r="R2190" s="1">
        <v>1271</v>
      </c>
      <c r="U2190" s="1">
        <v>0</v>
      </c>
      <c r="V2190" s="1">
        <v>5</v>
      </c>
      <c r="W2190" s="1">
        <v>4</v>
      </c>
      <c r="X2190" s="1">
        <v>2</v>
      </c>
      <c r="AA2190" s="1">
        <v>0</v>
      </c>
      <c r="AG2190" s="7">
        <f>IF(Q2190&gt;0,RANK(Q2190,(N2190:P2190,Q2190:AE2190)),0)</f>
        <v>4</v>
      </c>
      <c r="AH2190" s="7">
        <f>IF(R2190&gt;0,RANK(R2190,(N2190:P2190,Q2190:AE2190)),0)</f>
        <v>3</v>
      </c>
      <c r="AI2190" s="7">
        <f>IF(T2190&gt;0,RANK(T2190,(N2190:P2190,Q2190:AE2190)),0)</f>
        <v>0</v>
      </c>
      <c r="AJ2190" s="7">
        <f>IF(S2190&gt;0,RANK(S2190,(N2190:P2190,Q2190:AE2190)),0)</f>
        <v>0</v>
      </c>
      <c r="AK2190" s="2">
        <f t="shared" si="811"/>
        <v>2.6578073089700997E-2</v>
      </c>
      <c r="AL2190" s="2">
        <f t="shared" si="812"/>
        <v>0.20107577914886884</v>
      </c>
      <c r="AM2190" s="2">
        <f t="shared" si="813"/>
        <v>0</v>
      </c>
      <c r="AN2190" s="2">
        <f t="shared" si="814"/>
        <v>0</v>
      </c>
      <c r="AP2190" t="s">
        <v>868</v>
      </c>
      <c r="AQ2190" t="s">
        <v>841</v>
      </c>
      <c r="AT2190" s="104">
        <v>55</v>
      </c>
      <c r="AU2190" s="102">
        <v>53</v>
      </c>
      <c r="AV2190" s="108">
        <f t="shared" si="815"/>
        <v>55053</v>
      </c>
      <c r="AX2190" s="7" t="s">
        <v>538</v>
      </c>
    </row>
    <row r="2191" spans="1:50" hidden="1" outlineLevel="1">
      <c r="A2191" t="s">
        <v>588</v>
      </c>
      <c r="B2191" t="s">
        <v>841</v>
      </c>
      <c r="C2191" s="1">
        <f t="shared" si="804"/>
        <v>25179</v>
      </c>
      <c r="D2191" s="7">
        <f>RANK(N2191,(N2191:P2191,Q2191:AE2191))</f>
        <v>2</v>
      </c>
      <c r="E2191" s="7">
        <f>RANK(O2191,(N2191:P2191,Q2191:AE2191))</f>
        <v>1</v>
      </c>
      <c r="F2191" s="7">
        <f>IF(P2191&gt;0,RANK(P2191,(N2191:P2191,Q2191:AE2191)),0)</f>
        <v>0</v>
      </c>
      <c r="G2191" s="1">
        <f t="shared" si="816"/>
        <v>1994</v>
      </c>
      <c r="H2191" s="2">
        <f t="shared" si="817"/>
        <v>7.9192978275547082E-2</v>
      </c>
      <c r="I2191" s="2"/>
      <c r="J2191" s="2">
        <f t="shared" si="807"/>
        <v>0.36709162397235789</v>
      </c>
      <c r="K2191" s="2">
        <f t="shared" si="808"/>
        <v>0.446284602247905</v>
      </c>
      <c r="L2191" s="2">
        <f t="shared" si="809"/>
        <v>0</v>
      </c>
      <c r="M2191" s="2">
        <f t="shared" si="810"/>
        <v>0.18662377377973716</v>
      </c>
      <c r="N2191" s="1">
        <v>9243</v>
      </c>
      <c r="O2191" s="1">
        <v>11237</v>
      </c>
      <c r="Q2191" s="1">
        <v>609</v>
      </c>
      <c r="R2191" s="1">
        <v>3912</v>
      </c>
      <c r="U2191" s="1">
        <v>35</v>
      </c>
      <c r="V2191" s="1">
        <v>59</v>
      </c>
      <c r="W2191" s="1">
        <v>38</v>
      </c>
      <c r="X2191" s="1">
        <v>9</v>
      </c>
      <c r="AA2191" s="1">
        <v>37</v>
      </c>
      <c r="AG2191" s="7">
        <f>IF(Q2191&gt;0,RANK(Q2191,(N2191:P2191,Q2191:AE2191)),0)</f>
        <v>4</v>
      </c>
      <c r="AH2191" s="7">
        <f>IF(R2191&gt;0,RANK(R2191,(N2191:P2191,Q2191:AE2191)),0)</f>
        <v>3</v>
      </c>
      <c r="AI2191" s="7">
        <f>IF(T2191&gt;0,RANK(T2191,(N2191:P2191,Q2191:AE2191)),0)</f>
        <v>0</v>
      </c>
      <c r="AJ2191" s="7">
        <f>IF(S2191&gt;0,RANK(S2191,(N2191:P2191,Q2191:AE2191)),0)</f>
        <v>0</v>
      </c>
      <c r="AK2191" s="2">
        <f t="shared" si="811"/>
        <v>2.4186822351959968E-2</v>
      </c>
      <c r="AL2191" s="2">
        <f t="shared" si="812"/>
        <v>0.15536756821160491</v>
      </c>
      <c r="AM2191" s="2">
        <f t="shared" si="813"/>
        <v>0</v>
      </c>
      <c r="AN2191" s="2">
        <f t="shared" si="814"/>
        <v>0</v>
      </c>
      <c r="AP2191" t="s">
        <v>588</v>
      </c>
      <c r="AQ2191" t="s">
        <v>841</v>
      </c>
      <c r="AT2191" s="104">
        <v>55</v>
      </c>
      <c r="AU2191" s="102">
        <v>55</v>
      </c>
      <c r="AV2191" s="108">
        <f t="shared" si="815"/>
        <v>55055</v>
      </c>
      <c r="AX2191" s="7" t="s">
        <v>538</v>
      </c>
    </row>
    <row r="2192" spans="1:50" hidden="1" outlineLevel="1">
      <c r="A2192" t="s">
        <v>1608</v>
      </c>
      <c r="B2192" t="s">
        <v>841</v>
      </c>
      <c r="C2192" s="1">
        <f t="shared" si="804"/>
        <v>7173</v>
      </c>
      <c r="D2192" s="7">
        <f>RANK(N2192,(N2192:P2192,Q2192:AE2192))</f>
        <v>2</v>
      </c>
      <c r="E2192" s="7">
        <f>RANK(O2192,(N2192:P2192,Q2192:AE2192))</f>
        <v>3</v>
      </c>
      <c r="F2192" s="7">
        <f>IF(P2192&gt;0,RANK(P2192,(N2192:P2192,Q2192:AE2192)),0)</f>
        <v>0</v>
      </c>
      <c r="G2192" s="1">
        <f t="shared" si="816"/>
        <v>131</v>
      </c>
      <c r="H2192" s="2">
        <f t="shared" si="817"/>
        <v>1.8262930433570333E-2</v>
      </c>
      <c r="I2192" s="2"/>
      <c r="J2192" s="2">
        <f t="shared" si="807"/>
        <v>0.31353687439007388</v>
      </c>
      <c r="K2192" s="2">
        <f t="shared" si="808"/>
        <v>0.29527394395650358</v>
      </c>
      <c r="L2192" s="2">
        <f t="shared" si="809"/>
        <v>0</v>
      </c>
      <c r="M2192" s="2">
        <f t="shared" si="810"/>
        <v>0.39118918165342248</v>
      </c>
      <c r="N2192" s="1">
        <v>2249</v>
      </c>
      <c r="O2192" s="1">
        <v>2118</v>
      </c>
      <c r="Q2192" s="1">
        <v>160</v>
      </c>
      <c r="R2192" s="1">
        <v>2629</v>
      </c>
      <c r="U2192" s="1">
        <v>4</v>
      </c>
      <c r="V2192" s="1">
        <v>5</v>
      </c>
      <c r="W2192" s="1">
        <v>0</v>
      </c>
      <c r="X2192" s="1">
        <v>2</v>
      </c>
      <c r="AA2192" s="1">
        <v>6</v>
      </c>
      <c r="AG2192" s="7">
        <f>IF(Q2192&gt;0,RANK(Q2192,(N2192:P2192,Q2192:AE2192)),0)</f>
        <v>4</v>
      </c>
      <c r="AH2192" s="7">
        <f>IF(R2192&gt;0,RANK(R2192,(N2192:P2192,Q2192:AE2192)),0)</f>
        <v>1</v>
      </c>
      <c r="AI2192" s="7">
        <f>IF(T2192&gt;0,RANK(T2192,(N2192:P2192,Q2192:AE2192)),0)</f>
        <v>0</v>
      </c>
      <c r="AJ2192" s="7">
        <f>IF(S2192&gt;0,RANK(S2192,(N2192:P2192,Q2192:AE2192)),0)</f>
        <v>0</v>
      </c>
      <c r="AK2192" s="2">
        <f t="shared" si="811"/>
        <v>2.2305869231841628E-2</v>
      </c>
      <c r="AL2192" s="2">
        <f t="shared" si="812"/>
        <v>0.36651331381569774</v>
      </c>
      <c r="AM2192" s="2">
        <f t="shared" si="813"/>
        <v>0</v>
      </c>
      <c r="AN2192" s="2">
        <f t="shared" si="814"/>
        <v>0</v>
      </c>
      <c r="AP2192" t="s">
        <v>1608</v>
      </c>
      <c r="AQ2192" t="s">
        <v>841</v>
      </c>
      <c r="AT2192" s="104">
        <v>55</v>
      </c>
      <c r="AU2192" s="102">
        <v>57</v>
      </c>
      <c r="AV2192" s="108">
        <f t="shared" si="815"/>
        <v>55057</v>
      </c>
      <c r="AX2192" s="7" t="s">
        <v>538</v>
      </c>
    </row>
    <row r="2193" spans="1:50" hidden="1" outlineLevel="1">
      <c r="A2193" t="s">
        <v>1836</v>
      </c>
      <c r="B2193" t="s">
        <v>841</v>
      </c>
      <c r="C2193" s="1">
        <f t="shared" si="804"/>
        <v>39611</v>
      </c>
      <c r="D2193" s="7">
        <f>RANK(N2193,(N2193:P2193,Q2193:AE2193))</f>
        <v>1</v>
      </c>
      <c r="E2193" s="7">
        <f>RANK(O2193,(N2193:P2193,Q2193:AE2193))</f>
        <v>2</v>
      </c>
      <c r="F2193" s="7">
        <f>IF(P2193&gt;0,RANK(P2193,(N2193:P2193,Q2193:AE2193)),0)</f>
        <v>0</v>
      </c>
      <c r="G2193" s="1">
        <f t="shared" si="816"/>
        <v>7089</v>
      </c>
      <c r="H2193" s="2">
        <f t="shared" si="817"/>
        <v>0.17896543889323674</v>
      </c>
      <c r="I2193" s="2"/>
      <c r="J2193" s="2">
        <f t="shared" si="807"/>
        <v>0.55343212743934767</v>
      </c>
      <c r="K2193" s="2">
        <f t="shared" si="808"/>
        <v>0.37446668854611093</v>
      </c>
      <c r="L2193" s="2">
        <f t="shared" si="809"/>
        <v>0</v>
      </c>
      <c r="M2193" s="2">
        <f t="shared" si="810"/>
        <v>7.2101184014541408E-2</v>
      </c>
      <c r="N2193" s="1">
        <v>21922</v>
      </c>
      <c r="O2193" s="1">
        <v>14833</v>
      </c>
      <c r="Q2193" s="1">
        <v>436</v>
      </c>
      <c r="R2193" s="1">
        <v>2179</v>
      </c>
      <c r="U2193" s="1">
        <v>83</v>
      </c>
      <c r="V2193" s="1">
        <v>79</v>
      </c>
      <c r="W2193" s="1">
        <v>41</v>
      </c>
      <c r="X2193" s="1">
        <v>21</v>
      </c>
      <c r="AA2193" s="1">
        <v>17</v>
      </c>
      <c r="AG2193" s="7">
        <f>IF(Q2193&gt;0,RANK(Q2193,(N2193:P2193,Q2193:AE2193)),0)</f>
        <v>4</v>
      </c>
      <c r="AH2193" s="7">
        <f>IF(R2193&gt;0,RANK(R2193,(N2193:P2193,Q2193:AE2193)),0)</f>
        <v>3</v>
      </c>
      <c r="AI2193" s="7">
        <f>IF(T2193&gt;0,RANK(T2193,(N2193:P2193,Q2193:AE2193)),0)</f>
        <v>0</v>
      </c>
      <c r="AJ2193" s="7">
        <f>IF(S2193&gt;0,RANK(S2193,(N2193:P2193,Q2193:AE2193)),0)</f>
        <v>0</v>
      </c>
      <c r="AK2193" s="2">
        <f t="shared" si="811"/>
        <v>1.1007043498018227E-2</v>
      </c>
      <c r="AL2193" s="2">
        <f t="shared" si="812"/>
        <v>5.5009971977481004E-2</v>
      </c>
      <c r="AM2193" s="2">
        <f t="shared" si="813"/>
        <v>0</v>
      </c>
      <c r="AN2193" s="2">
        <f t="shared" si="814"/>
        <v>0</v>
      </c>
      <c r="AP2193" t="s">
        <v>1836</v>
      </c>
      <c r="AQ2193" t="s">
        <v>841</v>
      </c>
      <c r="AT2193" s="104">
        <v>55</v>
      </c>
      <c r="AU2193" s="102">
        <v>59</v>
      </c>
      <c r="AV2193" s="108">
        <f t="shared" si="815"/>
        <v>55059</v>
      </c>
      <c r="AX2193" s="7" t="s">
        <v>538</v>
      </c>
    </row>
    <row r="2194" spans="1:50" hidden="1" outlineLevel="1">
      <c r="A2194" t="s">
        <v>1634</v>
      </c>
      <c r="B2194" t="s">
        <v>841</v>
      </c>
      <c r="C2194" s="1">
        <f t="shared" si="804"/>
        <v>6736</v>
      </c>
      <c r="D2194" s="7">
        <f>RANK(N2194,(N2194:P2194,Q2194:AE2194))</f>
        <v>2</v>
      </c>
      <c r="E2194" s="7">
        <f>RANK(O2194,(N2194:P2194,Q2194:AE2194))</f>
        <v>1</v>
      </c>
      <c r="F2194" s="7">
        <f>IF(P2194&gt;0,RANK(P2194,(N2194:P2194,Q2194:AE2194)),0)</f>
        <v>0</v>
      </c>
      <c r="G2194" s="1">
        <f t="shared" si="816"/>
        <v>405</v>
      </c>
      <c r="H2194" s="2">
        <f t="shared" si="817"/>
        <v>6.0124703087885985E-2</v>
      </c>
      <c r="I2194" s="2"/>
      <c r="J2194" s="2">
        <f t="shared" si="807"/>
        <v>0.3836104513064133</v>
      </c>
      <c r="K2194" s="2">
        <f t="shared" si="808"/>
        <v>0.44373515439429928</v>
      </c>
      <c r="L2194" s="2">
        <f t="shared" si="809"/>
        <v>0</v>
      </c>
      <c r="M2194" s="2">
        <f t="shared" si="810"/>
        <v>0.17265439429928736</v>
      </c>
      <c r="N2194" s="1">
        <v>2584</v>
      </c>
      <c r="O2194" s="1">
        <v>2989</v>
      </c>
      <c r="Q2194" s="1">
        <v>208</v>
      </c>
      <c r="R2194" s="1">
        <v>682</v>
      </c>
      <c r="U2194" s="1">
        <v>15</v>
      </c>
      <c r="V2194" s="1">
        <v>104</v>
      </c>
      <c r="W2194" s="1">
        <v>136</v>
      </c>
      <c r="X2194" s="1">
        <v>8</v>
      </c>
      <c r="AA2194" s="1">
        <v>10</v>
      </c>
      <c r="AG2194" s="7">
        <f>IF(Q2194&gt;0,RANK(Q2194,(N2194:P2194,Q2194:AE2194)),0)</f>
        <v>4</v>
      </c>
      <c r="AH2194" s="7">
        <f>IF(R2194&gt;0,RANK(R2194,(N2194:P2194,Q2194:AE2194)),0)</f>
        <v>3</v>
      </c>
      <c r="AI2194" s="7">
        <f>IF(T2194&gt;0,RANK(T2194,(N2194:P2194,Q2194:AE2194)),0)</f>
        <v>0</v>
      </c>
      <c r="AJ2194" s="7">
        <f>IF(S2194&gt;0,RANK(S2194,(N2194:P2194,Q2194:AE2194)),0)</f>
        <v>0</v>
      </c>
      <c r="AK2194" s="2">
        <f t="shared" si="811"/>
        <v>3.0878859857482184E-2</v>
      </c>
      <c r="AL2194" s="2">
        <f t="shared" si="812"/>
        <v>0.10124703087885986</v>
      </c>
      <c r="AM2194" s="2">
        <f t="shared" si="813"/>
        <v>0</v>
      </c>
      <c r="AN2194" s="2">
        <f t="shared" si="814"/>
        <v>0</v>
      </c>
      <c r="AP2194" t="s">
        <v>1634</v>
      </c>
      <c r="AQ2194" t="s">
        <v>841</v>
      </c>
      <c r="AT2194" s="104">
        <v>55</v>
      </c>
      <c r="AU2194" s="102">
        <v>61</v>
      </c>
      <c r="AV2194" s="108">
        <f t="shared" si="815"/>
        <v>55061</v>
      </c>
      <c r="AX2194" s="7" t="s">
        <v>538</v>
      </c>
    </row>
    <row r="2195" spans="1:50" hidden="1" outlineLevel="1">
      <c r="A2195" t="s">
        <v>1635</v>
      </c>
      <c r="B2195" t="s">
        <v>841</v>
      </c>
      <c r="C2195" s="1">
        <f t="shared" si="804"/>
        <v>35186</v>
      </c>
      <c r="D2195" s="7">
        <f>RANK(N2195,(N2195:P2195,Q2195:AE2195))</f>
        <v>1</v>
      </c>
      <c r="E2195" s="7">
        <f>RANK(O2195,(N2195:P2195,Q2195:AE2195))</f>
        <v>2</v>
      </c>
      <c r="F2195" s="7">
        <f>IF(P2195&gt;0,RANK(P2195,(N2195:P2195,Q2195:AE2195)),0)</f>
        <v>0</v>
      </c>
      <c r="G2195" s="1">
        <f t="shared" si="816"/>
        <v>2677</v>
      </c>
      <c r="H2195" s="2">
        <f t="shared" si="817"/>
        <v>7.608139600977662E-2</v>
      </c>
      <c r="I2195" s="2"/>
      <c r="J2195" s="2">
        <f t="shared" si="807"/>
        <v>0.43355311771727389</v>
      </c>
      <c r="K2195" s="2">
        <f t="shared" si="808"/>
        <v>0.3574717217074973</v>
      </c>
      <c r="L2195" s="2">
        <f t="shared" si="809"/>
        <v>0</v>
      </c>
      <c r="M2195" s="2">
        <f t="shared" si="810"/>
        <v>0.2089751605752288</v>
      </c>
      <c r="N2195" s="1">
        <v>15255</v>
      </c>
      <c r="O2195" s="1">
        <v>12578</v>
      </c>
      <c r="Q2195" s="1">
        <v>1057</v>
      </c>
      <c r="R2195" s="1">
        <v>6075</v>
      </c>
      <c r="U2195" s="1">
        <v>60</v>
      </c>
      <c r="V2195" s="1">
        <v>52</v>
      </c>
      <c r="W2195" s="1">
        <v>26</v>
      </c>
      <c r="X2195" s="1">
        <v>22</v>
      </c>
      <c r="AA2195" s="1">
        <v>61</v>
      </c>
      <c r="AG2195" s="7">
        <f>IF(Q2195&gt;0,RANK(Q2195,(N2195:P2195,Q2195:AE2195)),0)</f>
        <v>4</v>
      </c>
      <c r="AH2195" s="7">
        <f>IF(R2195&gt;0,RANK(R2195,(N2195:P2195,Q2195:AE2195)),0)</f>
        <v>3</v>
      </c>
      <c r="AI2195" s="7">
        <f>IF(T2195&gt;0,RANK(T2195,(N2195:P2195,Q2195:AE2195)),0)</f>
        <v>0</v>
      </c>
      <c r="AJ2195" s="7">
        <f>IF(S2195&gt;0,RANK(S2195,(N2195:P2195,Q2195:AE2195)),0)</f>
        <v>0</v>
      </c>
      <c r="AK2195" s="2">
        <f t="shared" si="811"/>
        <v>3.0040356960154606E-2</v>
      </c>
      <c r="AL2195" s="2">
        <f t="shared" si="812"/>
        <v>0.17265389643608253</v>
      </c>
      <c r="AM2195" s="2">
        <f t="shared" si="813"/>
        <v>0</v>
      </c>
      <c r="AN2195" s="2">
        <f t="shared" si="814"/>
        <v>0</v>
      </c>
      <c r="AP2195" t="s">
        <v>1635</v>
      </c>
      <c r="AQ2195" t="s">
        <v>841</v>
      </c>
      <c r="AT2195" s="104">
        <v>55</v>
      </c>
      <c r="AU2195" s="102">
        <v>63</v>
      </c>
      <c r="AV2195" s="108">
        <f t="shared" si="815"/>
        <v>55063</v>
      </c>
      <c r="AX2195" s="7" t="s">
        <v>538</v>
      </c>
    </row>
    <row r="2196" spans="1:50" hidden="1" outlineLevel="1">
      <c r="A2196" t="s">
        <v>2005</v>
      </c>
      <c r="B2196" t="s">
        <v>841</v>
      </c>
      <c r="C2196" s="1">
        <f t="shared" ref="C2196:C2227" si="818">SUM(N2196:AE2196)</f>
        <v>5335</v>
      </c>
      <c r="D2196" s="7">
        <f>RANK(N2196,(N2196:P2196,Q2196:AE2196))</f>
        <v>1</v>
      </c>
      <c r="E2196" s="7">
        <f>RANK(O2196,(N2196:P2196,Q2196:AE2196))</f>
        <v>2</v>
      </c>
      <c r="F2196" s="7">
        <f>IF(P2196&gt;0,RANK(P2196,(N2196:P2196,Q2196:AE2196)),0)</f>
        <v>0</v>
      </c>
      <c r="G2196" s="1">
        <f t="shared" si="816"/>
        <v>665</v>
      </c>
      <c r="H2196" s="2">
        <f t="shared" si="817"/>
        <v>0.12464854732895971</v>
      </c>
      <c r="I2196" s="2"/>
      <c r="J2196" s="2">
        <f t="shared" ref="J2196:J2227" si="819">IF($C2196=0,"-",N2196/$C2196)</f>
        <v>0.43355201499531398</v>
      </c>
      <c r="K2196" s="2">
        <f t="shared" ref="K2196:K2227" si="820">IF($C2196=0,"-",O2196/$C2196)</f>
        <v>0.30890346766635424</v>
      </c>
      <c r="L2196" s="2">
        <f t="shared" ref="L2196:L2227" si="821">IF($C2196=0,"-",P2196/$C2196)</f>
        <v>0</v>
      </c>
      <c r="M2196" s="2">
        <f t="shared" ref="M2196:M2227" si="822">IF(C2196=0,"-",(1-J2196-K2196-L2196))</f>
        <v>0.25754451733833172</v>
      </c>
      <c r="N2196" s="1">
        <v>2313</v>
      </c>
      <c r="O2196" s="1">
        <v>1648</v>
      </c>
      <c r="Q2196" s="1">
        <v>122</v>
      </c>
      <c r="R2196" s="1">
        <v>1244</v>
      </c>
      <c r="U2196" s="1">
        <v>5</v>
      </c>
      <c r="V2196" s="1">
        <v>0</v>
      </c>
      <c r="W2196" s="1">
        <v>2</v>
      </c>
      <c r="X2196" s="1">
        <v>0</v>
      </c>
      <c r="AA2196" s="1">
        <v>1</v>
      </c>
      <c r="AG2196" s="7">
        <f>IF(Q2196&gt;0,RANK(Q2196,(N2196:P2196,Q2196:AE2196)),0)</f>
        <v>4</v>
      </c>
      <c r="AH2196" s="7">
        <f>IF(R2196&gt;0,RANK(R2196,(N2196:P2196,Q2196:AE2196)),0)</f>
        <v>3</v>
      </c>
      <c r="AI2196" s="7">
        <f>IF(T2196&gt;0,RANK(T2196,(N2196:P2196,Q2196:AE2196)),0)</f>
        <v>0</v>
      </c>
      <c r="AJ2196" s="7">
        <f>IF(S2196&gt;0,RANK(S2196,(N2196:P2196,Q2196:AE2196)),0)</f>
        <v>0</v>
      </c>
      <c r="AK2196" s="2">
        <f t="shared" ref="AK2196:AK2227" si="823">IF($C2196=0,"-",Q2196/$C2196)</f>
        <v>2.2867853795688849E-2</v>
      </c>
      <c r="AL2196" s="2">
        <f t="shared" ref="AL2196:AL2227" si="824">IF($C2196=0,"-",R2196/$C2196)</f>
        <v>0.23317713214620431</v>
      </c>
      <c r="AM2196" s="2">
        <f t="shared" ref="AM2196:AM2227" si="825">IF($C2196=0,"-",T2196/$C2196)</f>
        <v>0</v>
      </c>
      <c r="AN2196" s="2">
        <f t="shared" ref="AN2196:AN2227" si="826">IF($C2196=0,"-",S2196/$C2196)</f>
        <v>0</v>
      </c>
      <c r="AP2196" t="s">
        <v>2005</v>
      </c>
      <c r="AQ2196" t="s">
        <v>841</v>
      </c>
      <c r="AT2196" s="104">
        <v>55</v>
      </c>
      <c r="AU2196" s="102">
        <v>65</v>
      </c>
      <c r="AV2196" s="108">
        <f t="shared" ref="AV2196:AV2227" si="827">AT2196*1000+AU2196</f>
        <v>55065</v>
      </c>
      <c r="AX2196" s="7" t="s">
        <v>538</v>
      </c>
    </row>
    <row r="2197" spans="1:50" hidden="1" outlineLevel="1">
      <c r="A2197" t="s">
        <v>2422</v>
      </c>
      <c r="B2197" t="s">
        <v>841</v>
      </c>
      <c r="C2197" s="1">
        <f t="shared" si="818"/>
        <v>7571</v>
      </c>
      <c r="D2197" s="7">
        <f>RANK(N2197,(N2197:P2197,Q2197:AE2197))</f>
        <v>1</v>
      </c>
      <c r="E2197" s="7">
        <f>RANK(O2197,(N2197:P2197,Q2197:AE2197))</f>
        <v>2</v>
      </c>
      <c r="F2197" s="7">
        <f>IF(P2197&gt;0,RANK(P2197,(N2197:P2197,Q2197:AE2197)),0)</f>
        <v>0</v>
      </c>
      <c r="G2197" s="1">
        <f t="shared" si="816"/>
        <v>82</v>
      </c>
      <c r="H2197" s="2">
        <f t="shared" si="817"/>
        <v>1.0830801743494914E-2</v>
      </c>
      <c r="I2197" s="2"/>
      <c r="J2197" s="2">
        <f t="shared" si="819"/>
        <v>0.43851538766345266</v>
      </c>
      <c r="K2197" s="2">
        <f t="shared" si="820"/>
        <v>0.42768458591995773</v>
      </c>
      <c r="L2197" s="2">
        <f t="shared" si="821"/>
        <v>0</v>
      </c>
      <c r="M2197" s="2">
        <f t="shared" si="822"/>
        <v>0.13380002641658961</v>
      </c>
      <c r="N2197" s="1">
        <v>3320</v>
      </c>
      <c r="O2197" s="1">
        <v>3238</v>
      </c>
      <c r="Q2197" s="1">
        <v>135</v>
      </c>
      <c r="R2197" s="1">
        <v>843</v>
      </c>
      <c r="U2197" s="1">
        <v>13</v>
      </c>
      <c r="V2197" s="1">
        <v>8</v>
      </c>
      <c r="W2197" s="1">
        <v>7</v>
      </c>
      <c r="X2197" s="1">
        <v>2</v>
      </c>
      <c r="AA2197" s="1">
        <v>5</v>
      </c>
      <c r="AG2197" s="7">
        <f>IF(Q2197&gt;0,RANK(Q2197,(N2197:P2197,Q2197:AE2197)),0)</f>
        <v>4</v>
      </c>
      <c r="AH2197" s="7">
        <f>IF(R2197&gt;0,RANK(R2197,(N2197:P2197,Q2197:AE2197)),0)</f>
        <v>3</v>
      </c>
      <c r="AI2197" s="7">
        <f>IF(T2197&gt;0,RANK(T2197,(N2197:P2197,Q2197:AE2197)),0)</f>
        <v>0</v>
      </c>
      <c r="AJ2197" s="7">
        <f>IF(S2197&gt;0,RANK(S2197,(N2197:P2197,Q2197:AE2197)),0)</f>
        <v>0</v>
      </c>
      <c r="AK2197" s="2">
        <f t="shared" si="823"/>
        <v>1.783119799233919E-2</v>
      </c>
      <c r="AL2197" s="2">
        <f t="shared" si="824"/>
        <v>0.11134592524105139</v>
      </c>
      <c r="AM2197" s="2">
        <f t="shared" si="825"/>
        <v>0</v>
      </c>
      <c r="AN2197" s="2">
        <f t="shared" si="826"/>
        <v>0</v>
      </c>
      <c r="AP2197" t="s">
        <v>2422</v>
      </c>
      <c r="AQ2197" t="s">
        <v>841</v>
      </c>
      <c r="AT2197" s="104">
        <v>55</v>
      </c>
      <c r="AU2197" s="102">
        <v>67</v>
      </c>
      <c r="AV2197" s="108">
        <f t="shared" si="827"/>
        <v>55067</v>
      </c>
      <c r="AX2197" s="7" t="s">
        <v>538</v>
      </c>
    </row>
    <row r="2198" spans="1:50" hidden="1" outlineLevel="1">
      <c r="A2198" t="s">
        <v>1988</v>
      </c>
      <c r="B2198" t="s">
        <v>841</v>
      </c>
      <c r="C2198" s="1">
        <f t="shared" si="818"/>
        <v>10190</v>
      </c>
      <c r="D2198" s="7">
        <f>RANK(N2198,(N2198:P2198,Q2198:AE2198))</f>
        <v>1</v>
      </c>
      <c r="E2198" s="7">
        <f>RANK(O2198,(N2198:P2198,Q2198:AE2198))</f>
        <v>2</v>
      </c>
      <c r="F2198" s="7">
        <f>IF(P2198&gt;0,RANK(P2198,(N2198:P2198,Q2198:AE2198)),0)</f>
        <v>0</v>
      </c>
      <c r="G2198" s="1">
        <f t="shared" si="816"/>
        <v>715</v>
      </c>
      <c r="H2198" s="2">
        <f t="shared" si="817"/>
        <v>7.0166830225711477E-2</v>
      </c>
      <c r="I2198" s="2"/>
      <c r="J2198" s="2">
        <f t="shared" si="819"/>
        <v>0.4297350343473994</v>
      </c>
      <c r="K2198" s="2">
        <f t="shared" si="820"/>
        <v>0.35956820412168794</v>
      </c>
      <c r="L2198" s="2">
        <f t="shared" si="821"/>
        <v>0</v>
      </c>
      <c r="M2198" s="2">
        <f t="shared" si="822"/>
        <v>0.21069676153091271</v>
      </c>
      <c r="N2198" s="1">
        <v>4379</v>
      </c>
      <c r="O2198" s="1">
        <v>3664</v>
      </c>
      <c r="Q2198" s="1">
        <v>197</v>
      </c>
      <c r="R2198" s="1">
        <v>1872</v>
      </c>
      <c r="U2198" s="1">
        <v>18</v>
      </c>
      <c r="V2198" s="1">
        <v>22</v>
      </c>
      <c r="W2198" s="1">
        <v>14</v>
      </c>
      <c r="X2198" s="1">
        <v>2</v>
      </c>
      <c r="AA2198" s="1">
        <v>22</v>
      </c>
      <c r="AG2198" s="7">
        <f>IF(Q2198&gt;0,RANK(Q2198,(N2198:P2198,Q2198:AE2198)),0)</f>
        <v>4</v>
      </c>
      <c r="AH2198" s="7">
        <f>IF(R2198&gt;0,RANK(R2198,(N2198:P2198,Q2198:AE2198)),0)</f>
        <v>3</v>
      </c>
      <c r="AI2198" s="7">
        <f>IF(T2198&gt;0,RANK(T2198,(N2198:P2198,Q2198:AE2198)),0)</f>
        <v>0</v>
      </c>
      <c r="AJ2198" s="7">
        <f>IF(S2198&gt;0,RANK(S2198,(N2198:P2198,Q2198:AE2198)),0)</f>
        <v>0</v>
      </c>
      <c r="AK2198" s="2">
        <f t="shared" si="823"/>
        <v>1.9332679097154071E-2</v>
      </c>
      <c r="AL2198" s="2">
        <f t="shared" si="824"/>
        <v>0.18370951913640823</v>
      </c>
      <c r="AM2198" s="2">
        <f t="shared" si="825"/>
        <v>0</v>
      </c>
      <c r="AN2198" s="2">
        <f t="shared" si="826"/>
        <v>0</v>
      </c>
      <c r="AP2198" t="s">
        <v>1988</v>
      </c>
      <c r="AQ2198" t="s">
        <v>841</v>
      </c>
      <c r="AT2198" s="104">
        <v>55</v>
      </c>
      <c r="AU2198" s="102">
        <v>69</v>
      </c>
      <c r="AV2198" s="108">
        <f t="shared" si="827"/>
        <v>55069</v>
      </c>
      <c r="AX2198" s="7" t="s">
        <v>538</v>
      </c>
    </row>
    <row r="2199" spans="1:50" hidden="1" outlineLevel="1">
      <c r="A2199" t="s">
        <v>1825</v>
      </c>
      <c r="B2199" t="s">
        <v>841</v>
      </c>
      <c r="C2199" s="1">
        <f t="shared" si="818"/>
        <v>27031</v>
      </c>
      <c r="D2199" s="7">
        <f>RANK(N2199,(N2199:P2199,Q2199:AE2199))</f>
        <v>1</v>
      </c>
      <c r="E2199" s="7">
        <f>RANK(O2199,(N2199:P2199,Q2199:AE2199))</f>
        <v>2</v>
      </c>
      <c r="F2199" s="7">
        <f>IF(P2199&gt;0,RANK(P2199,(N2199:P2199,Q2199:AE2199)),0)</f>
        <v>0</v>
      </c>
      <c r="G2199" s="1">
        <f t="shared" si="816"/>
        <v>460</v>
      </c>
      <c r="H2199" s="2">
        <f t="shared" si="817"/>
        <v>1.7017498427731124E-2</v>
      </c>
      <c r="I2199" s="2"/>
      <c r="J2199" s="2">
        <f t="shared" si="819"/>
        <v>0.4436757796603899</v>
      </c>
      <c r="K2199" s="2">
        <f t="shared" si="820"/>
        <v>0.42665828123265881</v>
      </c>
      <c r="L2199" s="2">
        <f t="shared" si="821"/>
        <v>0</v>
      </c>
      <c r="M2199" s="2">
        <f t="shared" si="822"/>
        <v>0.12966593910695134</v>
      </c>
      <c r="N2199" s="1">
        <v>11993</v>
      </c>
      <c r="O2199" s="1">
        <v>11533</v>
      </c>
      <c r="Q2199" s="1">
        <v>642</v>
      </c>
      <c r="R2199" s="1">
        <v>2650</v>
      </c>
      <c r="U2199" s="1">
        <v>67</v>
      </c>
      <c r="V2199" s="1">
        <v>40</v>
      </c>
      <c r="W2199" s="1">
        <v>56</v>
      </c>
      <c r="X2199" s="1">
        <v>18</v>
      </c>
      <c r="AA2199" s="1">
        <v>32</v>
      </c>
      <c r="AG2199" s="7">
        <f>IF(Q2199&gt;0,RANK(Q2199,(N2199:P2199,Q2199:AE2199)),0)</f>
        <v>4</v>
      </c>
      <c r="AH2199" s="7">
        <f>IF(R2199&gt;0,RANK(R2199,(N2199:P2199,Q2199:AE2199)),0)</f>
        <v>3</v>
      </c>
      <c r="AI2199" s="7">
        <f>IF(T2199&gt;0,RANK(T2199,(N2199:P2199,Q2199:AE2199)),0)</f>
        <v>0</v>
      </c>
      <c r="AJ2199" s="7">
        <f>IF(S2199&gt;0,RANK(S2199,(N2199:P2199,Q2199:AE2199)),0)</f>
        <v>0</v>
      </c>
      <c r="AK2199" s="2">
        <f t="shared" si="823"/>
        <v>2.3750508675224741E-2</v>
      </c>
      <c r="AL2199" s="2">
        <f t="shared" si="824"/>
        <v>9.8035588768451032E-2</v>
      </c>
      <c r="AM2199" s="2">
        <f t="shared" si="825"/>
        <v>0</v>
      </c>
      <c r="AN2199" s="2">
        <f t="shared" si="826"/>
        <v>0</v>
      </c>
      <c r="AP2199" t="s">
        <v>1825</v>
      </c>
      <c r="AQ2199" t="s">
        <v>841</v>
      </c>
      <c r="AT2199" s="104">
        <v>55</v>
      </c>
      <c r="AU2199" s="102">
        <v>71</v>
      </c>
      <c r="AV2199" s="108">
        <f t="shared" si="827"/>
        <v>55071</v>
      </c>
      <c r="AX2199" s="7" t="s">
        <v>538</v>
      </c>
    </row>
    <row r="2200" spans="1:50" hidden="1" outlineLevel="1">
      <c r="A2200" t="s">
        <v>1826</v>
      </c>
      <c r="B2200" t="s">
        <v>841</v>
      </c>
      <c r="C2200" s="1">
        <f t="shared" si="818"/>
        <v>43173</v>
      </c>
      <c r="D2200" s="7">
        <f>RANK(N2200,(N2200:P2200,Q2200:AE2200))</f>
        <v>1</v>
      </c>
      <c r="E2200" s="7">
        <f>RANK(O2200,(N2200:P2200,Q2200:AE2200))</f>
        <v>2</v>
      </c>
      <c r="F2200" s="7">
        <f>IF(P2200&gt;0,RANK(P2200,(N2200:P2200,Q2200:AE2200)),0)</f>
        <v>0</v>
      </c>
      <c r="G2200" s="1">
        <f t="shared" si="816"/>
        <v>2036</v>
      </c>
      <c r="H2200" s="2">
        <f t="shared" si="817"/>
        <v>4.7159104069673177E-2</v>
      </c>
      <c r="I2200" s="2"/>
      <c r="J2200" s="2">
        <f t="shared" si="819"/>
        <v>0.43870011349686144</v>
      </c>
      <c r="K2200" s="2">
        <f t="shared" si="820"/>
        <v>0.39154100942718828</v>
      </c>
      <c r="L2200" s="2">
        <f t="shared" si="821"/>
        <v>0</v>
      </c>
      <c r="M2200" s="2">
        <f t="shared" si="822"/>
        <v>0.16975887707595028</v>
      </c>
      <c r="N2200" s="1">
        <v>18940</v>
      </c>
      <c r="O2200" s="1">
        <v>16904</v>
      </c>
      <c r="Q2200" s="1">
        <v>1065</v>
      </c>
      <c r="R2200" s="1">
        <v>5989</v>
      </c>
      <c r="U2200" s="1">
        <v>84</v>
      </c>
      <c r="V2200" s="1">
        <v>80</v>
      </c>
      <c r="W2200" s="1">
        <v>46</v>
      </c>
      <c r="X2200" s="1">
        <v>25</v>
      </c>
      <c r="AA2200" s="1">
        <v>40</v>
      </c>
      <c r="AG2200" s="7">
        <f>IF(Q2200&gt;0,RANK(Q2200,(N2200:P2200,Q2200:AE2200)),0)</f>
        <v>4</v>
      </c>
      <c r="AH2200" s="7">
        <f>IF(R2200&gt;0,RANK(R2200,(N2200:P2200,Q2200:AE2200)),0)</f>
        <v>3</v>
      </c>
      <c r="AI2200" s="7">
        <f>IF(T2200&gt;0,RANK(T2200,(N2200:P2200,Q2200:AE2200)),0)</f>
        <v>0</v>
      </c>
      <c r="AJ2200" s="7">
        <f>IF(S2200&gt;0,RANK(S2200,(N2200:P2200,Q2200:AE2200)),0)</f>
        <v>0</v>
      </c>
      <c r="AK2200" s="2">
        <f t="shared" si="823"/>
        <v>2.4668195399902716E-2</v>
      </c>
      <c r="AL2200" s="2">
        <f t="shared" si="824"/>
        <v>0.13872095985917124</v>
      </c>
      <c r="AM2200" s="2">
        <f t="shared" si="825"/>
        <v>0</v>
      </c>
      <c r="AN2200" s="2">
        <f t="shared" si="826"/>
        <v>0</v>
      </c>
      <c r="AP2200" t="s">
        <v>1826</v>
      </c>
      <c r="AQ2200" t="s">
        <v>841</v>
      </c>
      <c r="AT2200" s="104">
        <v>55</v>
      </c>
      <c r="AU2200" s="102">
        <v>73</v>
      </c>
      <c r="AV2200" s="108">
        <f t="shared" si="827"/>
        <v>55073</v>
      </c>
      <c r="AX2200" s="7" t="s">
        <v>538</v>
      </c>
    </row>
    <row r="2201" spans="1:50" hidden="1" outlineLevel="1">
      <c r="A2201" t="s">
        <v>1432</v>
      </c>
      <c r="B2201" t="s">
        <v>841</v>
      </c>
      <c r="C2201" s="1">
        <f t="shared" si="818"/>
        <v>13919</v>
      </c>
      <c r="D2201" s="7">
        <f>RANK(N2201,(N2201:P2201,Q2201:AE2201))</f>
        <v>2</v>
      </c>
      <c r="E2201" s="7">
        <f>RANK(O2201,(N2201:P2201,Q2201:AE2201))</f>
        <v>1</v>
      </c>
      <c r="F2201" s="7">
        <f>IF(P2201&gt;0,RANK(P2201,(N2201:P2201,Q2201:AE2201)),0)</f>
        <v>0</v>
      </c>
      <c r="G2201" s="1">
        <f t="shared" si="816"/>
        <v>595</v>
      </c>
      <c r="H2201" s="2">
        <f t="shared" si="817"/>
        <v>4.2747323801997271E-2</v>
      </c>
      <c r="I2201" s="2"/>
      <c r="J2201" s="2">
        <f t="shared" si="819"/>
        <v>0.4333644658380631</v>
      </c>
      <c r="K2201" s="2">
        <f t="shared" si="820"/>
        <v>0.47611178964006035</v>
      </c>
      <c r="L2201" s="2">
        <f t="shared" si="821"/>
        <v>0</v>
      </c>
      <c r="M2201" s="2">
        <f t="shared" si="822"/>
        <v>9.0523744521876559E-2</v>
      </c>
      <c r="N2201" s="1">
        <v>6032</v>
      </c>
      <c r="O2201" s="1">
        <v>6627</v>
      </c>
      <c r="Q2201" s="1">
        <v>302</v>
      </c>
      <c r="R2201" s="1">
        <v>900</v>
      </c>
      <c r="U2201" s="1">
        <v>13</v>
      </c>
      <c r="V2201" s="1">
        <v>23</v>
      </c>
      <c r="W2201" s="1">
        <v>7</v>
      </c>
      <c r="X2201" s="1">
        <v>6</v>
      </c>
      <c r="AA2201" s="1">
        <v>9</v>
      </c>
      <c r="AG2201" s="7">
        <f>IF(Q2201&gt;0,RANK(Q2201,(N2201:P2201,Q2201:AE2201)),0)</f>
        <v>4</v>
      </c>
      <c r="AH2201" s="7">
        <f>IF(R2201&gt;0,RANK(R2201,(N2201:P2201,Q2201:AE2201)),0)</f>
        <v>3</v>
      </c>
      <c r="AI2201" s="7">
        <f>IF(T2201&gt;0,RANK(T2201,(N2201:P2201,Q2201:AE2201)),0)</f>
        <v>0</v>
      </c>
      <c r="AJ2201" s="7">
        <f>IF(S2201&gt;0,RANK(S2201,(N2201:P2201,Q2201:AE2201)),0)</f>
        <v>0</v>
      </c>
      <c r="AK2201" s="2">
        <f t="shared" si="823"/>
        <v>2.1696960988576767E-2</v>
      </c>
      <c r="AL2201" s="2">
        <f t="shared" si="824"/>
        <v>6.465981751562612E-2</v>
      </c>
      <c r="AM2201" s="2">
        <f t="shared" si="825"/>
        <v>0</v>
      </c>
      <c r="AN2201" s="2">
        <f t="shared" si="826"/>
        <v>0</v>
      </c>
      <c r="AP2201" t="s">
        <v>1432</v>
      </c>
      <c r="AQ2201" t="s">
        <v>841</v>
      </c>
      <c r="AT2201" s="104">
        <v>55</v>
      </c>
      <c r="AU2201" s="102">
        <v>75</v>
      </c>
      <c r="AV2201" s="108">
        <f t="shared" si="827"/>
        <v>55075</v>
      </c>
      <c r="AX2201" s="7" t="s">
        <v>538</v>
      </c>
    </row>
    <row r="2202" spans="1:50" hidden="1" outlineLevel="1">
      <c r="A2202" t="s">
        <v>2146</v>
      </c>
      <c r="B2202" t="s">
        <v>841</v>
      </c>
      <c r="C2202" s="1">
        <f t="shared" si="818"/>
        <v>5048</v>
      </c>
      <c r="D2202" s="7">
        <f>RANK(N2202,(N2202:P2202,Q2202:AE2202))</f>
        <v>1</v>
      </c>
      <c r="E2202" s="7">
        <f>RANK(O2202,(N2202:P2202,Q2202:AE2202))</f>
        <v>2</v>
      </c>
      <c r="F2202" s="7">
        <f>IF(P2202&gt;0,RANK(P2202,(N2202:P2202,Q2202:AE2202)),0)</f>
        <v>0</v>
      </c>
      <c r="G2202" s="1">
        <f t="shared" si="816"/>
        <v>172</v>
      </c>
      <c r="H2202" s="2">
        <f t="shared" si="817"/>
        <v>3.4072900158478608E-2</v>
      </c>
      <c r="I2202" s="2"/>
      <c r="J2202" s="2">
        <f t="shared" si="819"/>
        <v>0.40293185419968303</v>
      </c>
      <c r="K2202" s="2">
        <f t="shared" si="820"/>
        <v>0.36885895404120445</v>
      </c>
      <c r="L2202" s="2">
        <f t="shared" si="821"/>
        <v>0</v>
      </c>
      <c r="M2202" s="2">
        <f t="shared" si="822"/>
        <v>0.22820919175911253</v>
      </c>
      <c r="N2202" s="1">
        <v>2034</v>
      </c>
      <c r="O2202" s="1">
        <v>1862</v>
      </c>
      <c r="Q2202" s="1">
        <v>151</v>
      </c>
      <c r="R2202" s="1">
        <v>986</v>
      </c>
      <c r="U2202" s="1">
        <v>3</v>
      </c>
      <c r="V2202" s="1">
        <v>3</v>
      </c>
      <c r="W2202" s="1">
        <v>5</v>
      </c>
      <c r="X2202" s="1">
        <v>2</v>
      </c>
      <c r="AA2202" s="1">
        <v>2</v>
      </c>
      <c r="AG2202" s="7">
        <f>IF(Q2202&gt;0,RANK(Q2202,(N2202:P2202,Q2202:AE2202)),0)</f>
        <v>4</v>
      </c>
      <c r="AH2202" s="7">
        <f>IF(R2202&gt;0,RANK(R2202,(N2202:P2202,Q2202:AE2202)),0)</f>
        <v>3</v>
      </c>
      <c r="AI2202" s="7">
        <f>IF(T2202&gt;0,RANK(T2202,(N2202:P2202,Q2202:AE2202)),0)</f>
        <v>0</v>
      </c>
      <c r="AJ2202" s="7">
        <f>IF(S2202&gt;0,RANK(S2202,(N2202:P2202,Q2202:AE2202)),0)</f>
        <v>0</v>
      </c>
      <c r="AK2202" s="2">
        <f t="shared" si="823"/>
        <v>2.991283676703645E-2</v>
      </c>
      <c r="AL2202" s="2">
        <f t="shared" si="824"/>
        <v>0.19532488114104596</v>
      </c>
      <c r="AM2202" s="2">
        <f t="shared" si="825"/>
        <v>0</v>
      </c>
      <c r="AN2202" s="2">
        <f t="shared" si="826"/>
        <v>0</v>
      </c>
      <c r="AP2202" t="s">
        <v>2146</v>
      </c>
      <c r="AQ2202" t="s">
        <v>841</v>
      </c>
      <c r="AT2202" s="104">
        <v>55</v>
      </c>
      <c r="AU2202" s="102">
        <v>77</v>
      </c>
      <c r="AV2202" s="108">
        <f t="shared" si="827"/>
        <v>55077</v>
      </c>
      <c r="AX2202" s="7" t="s">
        <v>538</v>
      </c>
    </row>
    <row r="2203" spans="1:50" hidden="1" outlineLevel="1">
      <c r="A2203" t="s">
        <v>439</v>
      </c>
      <c r="B2203" t="s">
        <v>841</v>
      </c>
      <c r="C2203" s="1">
        <f t="shared" si="818"/>
        <v>939</v>
      </c>
      <c r="D2203" s="7">
        <f>RANK(N2203,(N2203:P2203,Q2203:AE2203))</f>
        <v>1</v>
      </c>
      <c r="E2203" s="7">
        <f>RANK(O2203,(N2203:P2203,Q2203:AE2203))</f>
        <v>2</v>
      </c>
      <c r="F2203" s="7">
        <f>IF(P2203&gt;0,RANK(P2203,(N2203:P2203,Q2203:AE2203)),0)</f>
        <v>0</v>
      </c>
      <c r="G2203" s="1">
        <f t="shared" si="816"/>
        <v>510</v>
      </c>
      <c r="H2203" s="2">
        <f t="shared" si="817"/>
        <v>0.54313099041533541</v>
      </c>
      <c r="I2203" s="2"/>
      <c r="J2203" s="2">
        <f t="shared" si="819"/>
        <v>0.72523961661341851</v>
      </c>
      <c r="K2203" s="2">
        <f t="shared" si="820"/>
        <v>0.18210862619808307</v>
      </c>
      <c r="L2203" s="2">
        <f t="shared" si="821"/>
        <v>0</v>
      </c>
      <c r="M2203" s="2">
        <f t="shared" si="822"/>
        <v>9.2651757188498413E-2</v>
      </c>
      <c r="N2203" s="1">
        <v>681</v>
      </c>
      <c r="O2203" s="1">
        <v>171</v>
      </c>
      <c r="Q2203" s="1">
        <v>20</v>
      </c>
      <c r="R2203" s="1">
        <v>61</v>
      </c>
      <c r="U2203" s="1">
        <v>2</v>
      </c>
      <c r="V2203" s="1">
        <v>2</v>
      </c>
      <c r="W2203" s="1">
        <v>0</v>
      </c>
      <c r="X2203" s="1">
        <v>0</v>
      </c>
      <c r="AA2203" s="1">
        <v>2</v>
      </c>
      <c r="AG2203" s="7">
        <f>IF(Q2203&gt;0,RANK(Q2203,(N2203:P2203,Q2203:AE2203)),0)</f>
        <v>4</v>
      </c>
      <c r="AH2203" s="7">
        <f>IF(R2203&gt;0,RANK(R2203,(N2203:P2203,Q2203:AE2203)),0)</f>
        <v>3</v>
      </c>
      <c r="AI2203" s="7">
        <f>IF(T2203&gt;0,RANK(T2203,(N2203:P2203,Q2203:AE2203)),0)</f>
        <v>0</v>
      </c>
      <c r="AJ2203" s="7">
        <f>IF(S2203&gt;0,RANK(S2203,(N2203:P2203,Q2203:AE2203)),0)</f>
        <v>0</v>
      </c>
      <c r="AK2203" s="2">
        <f t="shared" si="823"/>
        <v>2.1299254526091587E-2</v>
      </c>
      <c r="AL2203" s="2">
        <f t="shared" si="824"/>
        <v>6.4962726304579346E-2</v>
      </c>
      <c r="AM2203" s="2">
        <f t="shared" si="825"/>
        <v>0</v>
      </c>
      <c r="AN2203" s="2">
        <f t="shared" si="826"/>
        <v>0</v>
      </c>
      <c r="AP2203" t="s">
        <v>439</v>
      </c>
      <c r="AQ2203" t="s">
        <v>841</v>
      </c>
      <c r="AT2203" s="104">
        <v>55</v>
      </c>
      <c r="AU2203" s="102">
        <v>78</v>
      </c>
      <c r="AV2203" s="108">
        <f t="shared" si="827"/>
        <v>55078</v>
      </c>
      <c r="AX2203" s="7" t="s">
        <v>538</v>
      </c>
    </row>
    <row r="2204" spans="1:50" hidden="1" outlineLevel="1">
      <c r="A2204" t="s">
        <v>574</v>
      </c>
      <c r="B2204" t="s">
        <v>841</v>
      </c>
      <c r="C2204" s="1">
        <f t="shared" si="818"/>
        <v>267725</v>
      </c>
      <c r="D2204" s="7">
        <f>RANK(N2204,(N2204:P2204,Q2204:AE2204))</f>
        <v>1</v>
      </c>
      <c r="E2204" s="7">
        <f>RANK(O2204,(N2204:P2204,Q2204:AE2204))</f>
        <v>2</v>
      </c>
      <c r="F2204" s="7">
        <f>IF(P2204&gt;0,RANK(P2204,(N2204:P2204,Q2204:AE2204)),0)</f>
        <v>0</v>
      </c>
      <c r="G2204" s="1">
        <f t="shared" si="816"/>
        <v>55862</v>
      </c>
      <c r="H2204" s="2">
        <f t="shared" si="817"/>
        <v>0.20865440283873377</v>
      </c>
      <c r="I2204" s="2"/>
      <c r="J2204" s="2">
        <f t="shared" si="819"/>
        <v>0.56355215239518164</v>
      </c>
      <c r="K2204" s="2">
        <f t="shared" si="820"/>
        <v>0.35489774955644787</v>
      </c>
      <c r="L2204" s="2">
        <f t="shared" si="821"/>
        <v>0</v>
      </c>
      <c r="M2204" s="2">
        <f t="shared" si="822"/>
        <v>8.155009804837049E-2</v>
      </c>
      <c r="N2204" s="1">
        <v>150877</v>
      </c>
      <c r="O2204" s="1">
        <v>95015</v>
      </c>
      <c r="Q2204" s="1">
        <v>4186</v>
      </c>
      <c r="R2204" s="1">
        <v>15891</v>
      </c>
      <c r="U2204" s="1">
        <v>514</v>
      </c>
      <c r="V2204" s="1">
        <v>224</v>
      </c>
      <c r="W2204" s="1">
        <v>201</v>
      </c>
      <c r="X2204" s="1">
        <v>171</v>
      </c>
      <c r="AA2204" s="1">
        <v>646</v>
      </c>
      <c r="AG2204" s="7">
        <f>IF(Q2204&gt;0,RANK(Q2204,(N2204:P2204,Q2204:AE2204)),0)</f>
        <v>4</v>
      </c>
      <c r="AH2204" s="7">
        <f>IF(R2204&gt;0,RANK(R2204,(N2204:P2204,Q2204:AE2204)),0)</f>
        <v>3</v>
      </c>
      <c r="AI2204" s="7">
        <f>IF(T2204&gt;0,RANK(T2204,(N2204:P2204,Q2204:AE2204)),0)</f>
        <v>0</v>
      </c>
      <c r="AJ2204" s="7">
        <f>IF(S2204&gt;0,RANK(S2204,(N2204:P2204,Q2204:AE2204)),0)</f>
        <v>0</v>
      </c>
      <c r="AK2204" s="2">
        <f t="shared" si="823"/>
        <v>1.5635446820431415E-2</v>
      </c>
      <c r="AL2204" s="2">
        <f t="shared" si="824"/>
        <v>5.9355682136520684E-2</v>
      </c>
      <c r="AM2204" s="2">
        <f t="shared" si="825"/>
        <v>0</v>
      </c>
      <c r="AN2204" s="2">
        <f t="shared" si="826"/>
        <v>0</v>
      </c>
      <c r="AP2204" t="s">
        <v>574</v>
      </c>
      <c r="AQ2204" t="s">
        <v>841</v>
      </c>
      <c r="AT2204" s="104">
        <v>55</v>
      </c>
      <c r="AU2204" s="102">
        <v>79</v>
      </c>
      <c r="AV2204" s="108">
        <f t="shared" si="827"/>
        <v>55079</v>
      </c>
      <c r="AX2204" s="7" t="s">
        <v>538</v>
      </c>
    </row>
    <row r="2205" spans="1:50" hidden="1" outlineLevel="1">
      <c r="A2205" t="s">
        <v>2020</v>
      </c>
      <c r="B2205" t="s">
        <v>841</v>
      </c>
      <c r="C2205" s="1">
        <f t="shared" si="818"/>
        <v>12787</v>
      </c>
      <c r="D2205" s="7">
        <f>RANK(N2205,(N2205:P2205,Q2205:AE2205))</f>
        <v>3</v>
      </c>
      <c r="E2205" s="7">
        <f>RANK(O2205,(N2205:P2205,Q2205:AE2205))</f>
        <v>2</v>
      </c>
      <c r="F2205" s="7">
        <f>IF(P2205&gt;0,RANK(P2205,(N2205:P2205,Q2205:AE2205)),0)</f>
        <v>0</v>
      </c>
      <c r="G2205" s="1">
        <f t="shared" si="816"/>
        <v>158</v>
      </c>
      <c r="H2205" s="2">
        <f t="shared" si="817"/>
        <v>1.2356299366544147E-2</v>
      </c>
      <c r="I2205" s="2"/>
      <c r="J2205" s="2">
        <f t="shared" si="819"/>
        <v>0.25611949636349418</v>
      </c>
      <c r="K2205" s="2">
        <f t="shared" si="820"/>
        <v>0.26847579573003832</v>
      </c>
      <c r="L2205" s="2">
        <f t="shared" si="821"/>
        <v>0</v>
      </c>
      <c r="M2205" s="2">
        <f t="shared" si="822"/>
        <v>0.47540470790646749</v>
      </c>
      <c r="N2205" s="1">
        <v>3275</v>
      </c>
      <c r="O2205" s="1">
        <v>3433</v>
      </c>
      <c r="Q2205" s="1">
        <v>223</v>
      </c>
      <c r="R2205" s="1">
        <v>5809</v>
      </c>
      <c r="U2205" s="1">
        <v>11</v>
      </c>
      <c r="V2205" s="1">
        <v>10</v>
      </c>
      <c r="W2205" s="1">
        <v>13</v>
      </c>
      <c r="X2205" s="1">
        <v>3</v>
      </c>
      <c r="AA2205" s="1">
        <v>10</v>
      </c>
      <c r="AG2205" s="7">
        <f>IF(Q2205&gt;0,RANK(Q2205,(N2205:P2205,Q2205:AE2205)),0)</f>
        <v>4</v>
      </c>
      <c r="AH2205" s="7">
        <f>IF(R2205&gt;0,RANK(R2205,(N2205:P2205,Q2205:AE2205)),0)</f>
        <v>1</v>
      </c>
      <c r="AI2205" s="7">
        <f>IF(T2205&gt;0,RANK(T2205,(N2205:P2205,Q2205:AE2205)),0)</f>
        <v>0</v>
      </c>
      <c r="AJ2205" s="7">
        <f>IF(S2205&gt;0,RANK(S2205,(N2205:P2205,Q2205:AE2205)),0)</f>
        <v>0</v>
      </c>
      <c r="AK2205" s="2">
        <f t="shared" si="823"/>
        <v>1.7439587080628764E-2</v>
      </c>
      <c r="AL2205" s="2">
        <f t="shared" si="824"/>
        <v>0.45428951278642371</v>
      </c>
      <c r="AM2205" s="2">
        <f t="shared" si="825"/>
        <v>0</v>
      </c>
      <c r="AN2205" s="2">
        <f t="shared" si="826"/>
        <v>0</v>
      </c>
      <c r="AP2205" t="s">
        <v>2020</v>
      </c>
      <c r="AQ2205" t="s">
        <v>841</v>
      </c>
      <c r="AT2205" s="104">
        <v>55</v>
      </c>
      <c r="AU2205" s="102">
        <v>81</v>
      </c>
      <c r="AV2205" s="108">
        <f t="shared" si="827"/>
        <v>55081</v>
      </c>
      <c r="AX2205" s="7" t="s">
        <v>538</v>
      </c>
    </row>
    <row r="2206" spans="1:50" hidden="1" outlineLevel="1">
      <c r="A2206" t="s">
        <v>1436</v>
      </c>
      <c r="B2206" t="s">
        <v>841</v>
      </c>
      <c r="C2206" s="1">
        <f t="shared" si="818"/>
        <v>11478</v>
      </c>
      <c r="D2206" s="7">
        <f>RANK(N2206,(N2206:P2206,Q2206:AE2206))</f>
        <v>2</v>
      </c>
      <c r="E2206" s="7">
        <f>RANK(O2206,(N2206:P2206,Q2206:AE2206))</f>
        <v>1</v>
      </c>
      <c r="F2206" s="7">
        <f>IF(P2206&gt;0,RANK(P2206,(N2206:P2206,Q2206:AE2206)),0)</f>
        <v>0</v>
      </c>
      <c r="G2206" s="1">
        <f t="shared" si="816"/>
        <v>859</v>
      </c>
      <c r="H2206" s="2">
        <f t="shared" si="817"/>
        <v>7.4838822094441537E-2</v>
      </c>
      <c r="I2206" s="2"/>
      <c r="J2206" s="2">
        <f t="shared" si="819"/>
        <v>0.3973688795957484</v>
      </c>
      <c r="K2206" s="2">
        <f t="shared" si="820"/>
        <v>0.47220770169018994</v>
      </c>
      <c r="L2206" s="2">
        <f t="shared" si="821"/>
        <v>0</v>
      </c>
      <c r="M2206" s="2">
        <f t="shared" si="822"/>
        <v>0.13042341871406166</v>
      </c>
      <c r="N2206" s="1">
        <v>4561</v>
      </c>
      <c r="O2206" s="1">
        <v>5420</v>
      </c>
      <c r="Q2206" s="1">
        <v>257</v>
      </c>
      <c r="R2206" s="1">
        <v>1170</v>
      </c>
      <c r="U2206" s="1">
        <v>25</v>
      </c>
      <c r="V2206" s="1">
        <v>19</v>
      </c>
      <c r="W2206" s="1">
        <v>13</v>
      </c>
      <c r="X2206" s="1">
        <v>1</v>
      </c>
      <c r="AA2206" s="1">
        <v>12</v>
      </c>
      <c r="AG2206" s="7">
        <f>IF(Q2206&gt;0,RANK(Q2206,(N2206:P2206,Q2206:AE2206)),0)</f>
        <v>4</v>
      </c>
      <c r="AH2206" s="7">
        <f>IF(R2206&gt;0,RANK(R2206,(N2206:P2206,Q2206:AE2206)),0)</f>
        <v>3</v>
      </c>
      <c r="AI2206" s="7">
        <f>IF(T2206&gt;0,RANK(T2206,(N2206:P2206,Q2206:AE2206)),0)</f>
        <v>0</v>
      </c>
      <c r="AJ2206" s="7">
        <f>IF(S2206&gt;0,RANK(S2206,(N2206:P2206,Q2206:AE2206)),0)</f>
        <v>0</v>
      </c>
      <c r="AK2206" s="2">
        <f t="shared" si="823"/>
        <v>2.2390660393796828E-2</v>
      </c>
      <c r="AL2206" s="2">
        <f t="shared" si="824"/>
        <v>0.10193413486670151</v>
      </c>
      <c r="AM2206" s="2">
        <f t="shared" si="825"/>
        <v>0</v>
      </c>
      <c r="AN2206" s="2">
        <f t="shared" si="826"/>
        <v>0</v>
      </c>
      <c r="AP2206" t="s">
        <v>1436</v>
      </c>
      <c r="AQ2206" t="s">
        <v>841</v>
      </c>
      <c r="AT2206" s="104">
        <v>55</v>
      </c>
      <c r="AU2206" s="102">
        <v>83</v>
      </c>
      <c r="AV2206" s="108">
        <f t="shared" si="827"/>
        <v>55083</v>
      </c>
      <c r="AX2206" s="7" t="s">
        <v>538</v>
      </c>
    </row>
    <row r="2207" spans="1:50" hidden="1" outlineLevel="1">
      <c r="A2207" t="s">
        <v>341</v>
      </c>
      <c r="B2207" t="s">
        <v>841</v>
      </c>
      <c r="C2207" s="1">
        <f t="shared" si="818"/>
        <v>13479</v>
      </c>
      <c r="D2207" s="7">
        <f>RANK(N2207,(N2207:P2207,Q2207:AE2207))</f>
        <v>1</v>
      </c>
      <c r="E2207" s="7">
        <f>RANK(O2207,(N2207:P2207,Q2207:AE2207))</f>
        <v>2</v>
      </c>
      <c r="F2207" s="7">
        <f>IF(P2207&gt;0,RANK(P2207,(N2207:P2207,Q2207:AE2207)),0)</f>
        <v>0</v>
      </c>
      <c r="G2207" s="1">
        <f t="shared" si="816"/>
        <v>522</v>
      </c>
      <c r="H2207" s="2">
        <f t="shared" si="817"/>
        <v>3.8726908524371245E-2</v>
      </c>
      <c r="I2207" s="2"/>
      <c r="J2207" s="2">
        <f t="shared" si="819"/>
        <v>0.42644113064767414</v>
      </c>
      <c r="K2207" s="2">
        <f t="shared" si="820"/>
        <v>0.38771422212330292</v>
      </c>
      <c r="L2207" s="2">
        <f t="shared" si="821"/>
        <v>0</v>
      </c>
      <c r="M2207" s="2">
        <f t="shared" si="822"/>
        <v>0.185844647229023</v>
      </c>
      <c r="N2207" s="1">
        <v>5748</v>
      </c>
      <c r="O2207" s="1">
        <v>5226</v>
      </c>
      <c r="Q2207" s="1">
        <v>283</v>
      </c>
      <c r="R2207" s="1">
        <v>2143</v>
      </c>
      <c r="U2207" s="1">
        <v>17</v>
      </c>
      <c r="V2207" s="1">
        <v>23</v>
      </c>
      <c r="W2207" s="1">
        <v>9</v>
      </c>
      <c r="X2207" s="1">
        <v>5</v>
      </c>
      <c r="AA2207" s="1">
        <v>25</v>
      </c>
      <c r="AG2207" s="7">
        <f>IF(Q2207&gt;0,RANK(Q2207,(N2207:P2207,Q2207:AE2207)),0)</f>
        <v>4</v>
      </c>
      <c r="AH2207" s="7">
        <f>IF(R2207&gt;0,RANK(R2207,(N2207:P2207,Q2207:AE2207)),0)</f>
        <v>3</v>
      </c>
      <c r="AI2207" s="7">
        <f>IF(T2207&gt;0,RANK(T2207,(N2207:P2207,Q2207:AE2207)),0)</f>
        <v>0</v>
      </c>
      <c r="AJ2207" s="7">
        <f>IF(S2207&gt;0,RANK(S2207,(N2207:P2207,Q2207:AE2207)),0)</f>
        <v>0</v>
      </c>
      <c r="AK2207" s="2">
        <f t="shared" si="823"/>
        <v>2.0995622820684026E-2</v>
      </c>
      <c r="AL2207" s="2">
        <f t="shared" si="824"/>
        <v>0.15898805549373099</v>
      </c>
      <c r="AM2207" s="2">
        <f t="shared" si="825"/>
        <v>0</v>
      </c>
      <c r="AN2207" s="2">
        <f t="shared" si="826"/>
        <v>0</v>
      </c>
      <c r="AP2207" t="s">
        <v>341</v>
      </c>
      <c r="AQ2207" t="s">
        <v>841</v>
      </c>
      <c r="AT2207" s="104">
        <v>55</v>
      </c>
      <c r="AU2207" s="102">
        <v>85</v>
      </c>
      <c r="AV2207" s="108">
        <f t="shared" si="827"/>
        <v>55085</v>
      </c>
      <c r="AX2207" s="7" t="s">
        <v>538</v>
      </c>
    </row>
    <row r="2208" spans="1:50" hidden="1" outlineLevel="1">
      <c r="A2208" t="s">
        <v>1636</v>
      </c>
      <c r="B2208" t="s">
        <v>841</v>
      </c>
      <c r="C2208" s="1">
        <f t="shared" si="818"/>
        <v>50478</v>
      </c>
      <c r="D2208" s="7">
        <f>RANK(N2208,(N2208:P2208,Q2208:AE2208))</f>
        <v>2</v>
      </c>
      <c r="E2208" s="7">
        <f>RANK(O2208,(N2208:P2208,Q2208:AE2208))</f>
        <v>1</v>
      </c>
      <c r="F2208" s="7">
        <f>IF(P2208&gt;0,RANK(P2208,(N2208:P2208,Q2208:AE2208)),0)</f>
        <v>0</v>
      </c>
      <c r="G2208" s="1">
        <f t="shared" si="816"/>
        <v>2537</v>
      </c>
      <c r="H2208" s="2">
        <f t="shared" si="817"/>
        <v>5.0259518998375531E-2</v>
      </c>
      <c r="I2208" s="2"/>
      <c r="J2208" s="2">
        <f t="shared" si="819"/>
        <v>0.41915289829232538</v>
      </c>
      <c r="K2208" s="2">
        <f t="shared" si="820"/>
        <v>0.46941241729070088</v>
      </c>
      <c r="L2208" s="2">
        <f t="shared" si="821"/>
        <v>0</v>
      </c>
      <c r="M2208" s="2">
        <f t="shared" si="822"/>
        <v>0.11143468441697374</v>
      </c>
      <c r="N2208" s="1">
        <v>21158</v>
      </c>
      <c r="O2208" s="1">
        <v>23695</v>
      </c>
      <c r="Q2208" s="1">
        <v>1462</v>
      </c>
      <c r="R2208" s="1">
        <v>3799</v>
      </c>
      <c r="U2208" s="1">
        <v>124</v>
      </c>
      <c r="V2208" s="1">
        <v>89</v>
      </c>
      <c r="W2208" s="1">
        <v>57</v>
      </c>
      <c r="X2208" s="1">
        <v>29</v>
      </c>
      <c r="AA2208" s="1">
        <v>65</v>
      </c>
      <c r="AG2208" s="7">
        <f>IF(Q2208&gt;0,RANK(Q2208,(N2208:P2208,Q2208:AE2208)),0)</f>
        <v>4</v>
      </c>
      <c r="AH2208" s="7">
        <f>IF(R2208&gt;0,RANK(R2208,(N2208:P2208,Q2208:AE2208)),0)</f>
        <v>3</v>
      </c>
      <c r="AI2208" s="7">
        <f>IF(T2208&gt;0,RANK(T2208,(N2208:P2208,Q2208:AE2208)),0)</f>
        <v>0</v>
      </c>
      <c r="AJ2208" s="7">
        <f>IF(S2208&gt;0,RANK(S2208,(N2208:P2208,Q2208:AE2208)),0)</f>
        <v>0</v>
      </c>
      <c r="AK2208" s="2">
        <f t="shared" si="823"/>
        <v>2.8963112643131662E-2</v>
      </c>
      <c r="AL2208" s="2">
        <f t="shared" si="824"/>
        <v>7.5260509528903674E-2</v>
      </c>
      <c r="AM2208" s="2">
        <f t="shared" si="825"/>
        <v>0</v>
      </c>
      <c r="AN2208" s="2">
        <f t="shared" si="826"/>
        <v>0</v>
      </c>
      <c r="AP2208" t="s">
        <v>1636</v>
      </c>
      <c r="AQ2208" t="s">
        <v>841</v>
      </c>
      <c r="AT2208" s="104">
        <v>55</v>
      </c>
      <c r="AU2208" s="102">
        <v>87</v>
      </c>
      <c r="AV2208" s="108">
        <f t="shared" si="827"/>
        <v>55087</v>
      </c>
      <c r="AX2208" s="7" t="s">
        <v>538</v>
      </c>
    </row>
    <row r="2209" spans="1:50" hidden="1" outlineLevel="1">
      <c r="A2209" t="s">
        <v>2102</v>
      </c>
      <c r="B2209" t="s">
        <v>841</v>
      </c>
      <c r="C2209" s="1">
        <f t="shared" si="818"/>
        <v>33505</v>
      </c>
      <c r="D2209" s="7">
        <f>RANK(N2209,(N2209:P2209,Q2209:AE2209))</f>
        <v>2</v>
      </c>
      <c r="E2209" s="7">
        <f>RANK(O2209,(N2209:P2209,Q2209:AE2209))</f>
        <v>1</v>
      </c>
      <c r="F2209" s="7">
        <f>IF(P2209&gt;0,RANK(P2209,(N2209:P2209,Q2209:AE2209)),0)</f>
        <v>0</v>
      </c>
      <c r="G2209" s="1">
        <f t="shared" si="816"/>
        <v>9944</v>
      </c>
      <c r="H2209" s="2">
        <f t="shared" si="817"/>
        <v>0.29679152365318612</v>
      </c>
      <c r="I2209" s="2"/>
      <c r="J2209" s="2">
        <f t="shared" si="819"/>
        <v>0.31463960602895091</v>
      </c>
      <c r="K2209" s="2">
        <f t="shared" si="820"/>
        <v>0.61143112968213698</v>
      </c>
      <c r="L2209" s="2">
        <f t="shared" si="821"/>
        <v>0</v>
      </c>
      <c r="M2209" s="2">
        <f t="shared" si="822"/>
        <v>7.3929264288912111E-2</v>
      </c>
      <c r="N2209" s="1">
        <v>10542</v>
      </c>
      <c r="O2209" s="1">
        <v>20486</v>
      </c>
      <c r="Q2209" s="1">
        <v>410</v>
      </c>
      <c r="R2209" s="1">
        <v>1891</v>
      </c>
      <c r="U2209" s="1">
        <v>40</v>
      </c>
      <c r="V2209" s="1">
        <v>39</v>
      </c>
      <c r="W2209" s="1">
        <v>24</v>
      </c>
      <c r="X2209" s="1">
        <v>16</v>
      </c>
      <c r="AA2209" s="1">
        <v>57</v>
      </c>
      <c r="AG2209" s="7">
        <f>IF(Q2209&gt;0,RANK(Q2209,(N2209:P2209,Q2209:AE2209)),0)</f>
        <v>4</v>
      </c>
      <c r="AH2209" s="7">
        <f>IF(R2209&gt;0,RANK(R2209,(N2209:P2209,Q2209:AE2209)),0)</f>
        <v>3</v>
      </c>
      <c r="AI2209" s="7">
        <f>IF(T2209&gt;0,RANK(T2209,(N2209:P2209,Q2209:AE2209)),0)</f>
        <v>0</v>
      </c>
      <c r="AJ2209" s="7">
        <f>IF(S2209&gt;0,RANK(S2209,(N2209:P2209,Q2209:AE2209)),0)</f>
        <v>0</v>
      </c>
      <c r="AK2209" s="2">
        <f t="shared" si="823"/>
        <v>1.2236979555290255E-2</v>
      </c>
      <c r="AL2209" s="2">
        <f t="shared" si="824"/>
        <v>5.6439337412326519E-2</v>
      </c>
      <c r="AM2209" s="2">
        <f t="shared" si="825"/>
        <v>0</v>
      </c>
      <c r="AN2209" s="2">
        <f t="shared" si="826"/>
        <v>0</v>
      </c>
      <c r="AP2209" t="s">
        <v>2102</v>
      </c>
      <c r="AQ2209" t="s">
        <v>841</v>
      </c>
      <c r="AT2209" s="104">
        <v>55</v>
      </c>
      <c r="AU2209" s="102">
        <v>89</v>
      </c>
      <c r="AV2209" s="108">
        <f t="shared" si="827"/>
        <v>55089</v>
      </c>
      <c r="AX2209" s="7" t="s">
        <v>538</v>
      </c>
    </row>
    <row r="2210" spans="1:50" hidden="1" outlineLevel="1">
      <c r="A2210" t="s">
        <v>591</v>
      </c>
      <c r="B2210" t="s">
        <v>841</v>
      </c>
      <c r="C2210" s="1">
        <f t="shared" si="818"/>
        <v>2377</v>
      </c>
      <c r="D2210" s="7">
        <f>RANK(N2210,(N2210:P2210,Q2210:AE2210))</f>
        <v>1</v>
      </c>
      <c r="E2210" s="7">
        <f>RANK(O2210,(N2210:P2210,Q2210:AE2210))</f>
        <v>2</v>
      </c>
      <c r="F2210" s="7">
        <f>IF(P2210&gt;0,RANK(P2210,(N2210:P2210,Q2210:AE2210)),0)</f>
        <v>0</v>
      </c>
      <c r="G2210" s="1">
        <f t="shared" si="816"/>
        <v>364</v>
      </c>
      <c r="H2210" s="2">
        <f t="shared" si="817"/>
        <v>0.15313420277660916</v>
      </c>
      <c r="I2210" s="2"/>
      <c r="J2210" s="2">
        <f t="shared" si="819"/>
        <v>0.51914177534707617</v>
      </c>
      <c r="K2210" s="2">
        <f t="shared" si="820"/>
        <v>0.36600757257046695</v>
      </c>
      <c r="L2210" s="2">
        <f t="shared" si="821"/>
        <v>0</v>
      </c>
      <c r="M2210" s="2">
        <f t="shared" si="822"/>
        <v>0.11485065208245687</v>
      </c>
      <c r="N2210" s="1">
        <v>1234</v>
      </c>
      <c r="O2210" s="1">
        <v>870</v>
      </c>
      <c r="Q2210" s="1">
        <v>60</v>
      </c>
      <c r="R2210" s="1">
        <v>203</v>
      </c>
      <c r="U2210" s="1">
        <v>4</v>
      </c>
      <c r="V2210" s="1">
        <v>2</v>
      </c>
      <c r="W2210" s="1">
        <v>4</v>
      </c>
      <c r="X2210" s="1">
        <v>0</v>
      </c>
      <c r="AA2210" s="1">
        <v>0</v>
      </c>
      <c r="AG2210" s="7">
        <f>IF(Q2210&gt;0,RANK(Q2210,(N2210:P2210,Q2210:AE2210)),0)</f>
        <v>4</v>
      </c>
      <c r="AH2210" s="7">
        <f>IF(R2210&gt;0,RANK(R2210,(N2210:P2210,Q2210:AE2210)),0)</f>
        <v>3</v>
      </c>
      <c r="AI2210" s="7">
        <f>IF(T2210&gt;0,RANK(T2210,(N2210:P2210,Q2210:AE2210)),0)</f>
        <v>0</v>
      </c>
      <c r="AJ2210" s="7">
        <f>IF(S2210&gt;0,RANK(S2210,(N2210:P2210,Q2210:AE2210)),0)</f>
        <v>0</v>
      </c>
      <c r="AK2210" s="2">
        <f t="shared" si="823"/>
        <v>2.5241901556583929E-2</v>
      </c>
      <c r="AL2210" s="2">
        <f t="shared" si="824"/>
        <v>8.5401766933108955E-2</v>
      </c>
      <c r="AM2210" s="2">
        <f t="shared" si="825"/>
        <v>0</v>
      </c>
      <c r="AN2210" s="2">
        <f t="shared" si="826"/>
        <v>0</v>
      </c>
      <c r="AP2210" t="s">
        <v>591</v>
      </c>
      <c r="AQ2210" t="s">
        <v>841</v>
      </c>
      <c r="AT2210" s="104">
        <v>55</v>
      </c>
      <c r="AU2210" s="102">
        <v>91</v>
      </c>
      <c r="AV2210" s="108">
        <f t="shared" si="827"/>
        <v>55091</v>
      </c>
      <c r="AX2210" s="7" t="s">
        <v>538</v>
      </c>
    </row>
    <row r="2211" spans="1:50" hidden="1" outlineLevel="1">
      <c r="A2211" t="s">
        <v>2859</v>
      </c>
      <c r="B2211" t="s">
        <v>841</v>
      </c>
      <c r="C2211" s="1">
        <f t="shared" si="818"/>
        <v>11857</v>
      </c>
      <c r="D2211" s="7">
        <f>RANK(N2211,(N2211:P2211,Q2211:AE2211))</f>
        <v>1</v>
      </c>
      <c r="E2211" s="7">
        <f>RANK(O2211,(N2211:P2211,Q2211:AE2211))</f>
        <v>2</v>
      </c>
      <c r="F2211" s="7">
        <f>IF(P2211&gt;0,RANK(P2211,(N2211:P2211,Q2211:AE2211)),0)</f>
        <v>0</v>
      </c>
      <c r="G2211" s="1">
        <f t="shared" si="816"/>
        <v>565</v>
      </c>
      <c r="H2211" s="2">
        <f t="shared" si="817"/>
        <v>4.765117652019904E-2</v>
      </c>
      <c r="I2211" s="2"/>
      <c r="J2211" s="2">
        <f t="shared" si="819"/>
        <v>0.49380113013409799</v>
      </c>
      <c r="K2211" s="2">
        <f t="shared" si="820"/>
        <v>0.44614995361389898</v>
      </c>
      <c r="L2211" s="2">
        <f t="shared" si="821"/>
        <v>0</v>
      </c>
      <c r="M2211" s="2">
        <f t="shared" si="822"/>
        <v>6.0048916252003037E-2</v>
      </c>
      <c r="N2211" s="1">
        <v>5855</v>
      </c>
      <c r="O2211" s="1">
        <v>5290</v>
      </c>
      <c r="Q2211" s="1">
        <v>231</v>
      </c>
      <c r="R2211" s="1">
        <v>401</v>
      </c>
      <c r="U2211" s="1">
        <v>17</v>
      </c>
      <c r="V2211" s="1">
        <v>35</v>
      </c>
      <c r="W2211" s="1">
        <v>13</v>
      </c>
      <c r="X2211" s="1">
        <v>6</v>
      </c>
      <c r="AA2211" s="1">
        <v>9</v>
      </c>
      <c r="AG2211" s="7">
        <f>IF(Q2211&gt;0,RANK(Q2211,(N2211:P2211,Q2211:AE2211)),0)</f>
        <v>4</v>
      </c>
      <c r="AH2211" s="7">
        <f>IF(R2211&gt;0,RANK(R2211,(N2211:P2211,Q2211:AE2211)),0)</f>
        <v>3</v>
      </c>
      <c r="AI2211" s="7">
        <f>IF(T2211&gt;0,RANK(T2211,(N2211:P2211,Q2211:AE2211)),0)</f>
        <v>0</v>
      </c>
      <c r="AJ2211" s="7">
        <f>IF(S2211&gt;0,RANK(S2211,(N2211:P2211,Q2211:AE2211)),0)</f>
        <v>0</v>
      </c>
      <c r="AK2211" s="2">
        <f t="shared" si="823"/>
        <v>1.9482162435691997E-2</v>
      </c>
      <c r="AL2211" s="2">
        <f t="shared" si="824"/>
        <v>3.3819684574512947E-2</v>
      </c>
      <c r="AM2211" s="2">
        <f t="shared" si="825"/>
        <v>0</v>
      </c>
      <c r="AN2211" s="2">
        <f t="shared" si="826"/>
        <v>0</v>
      </c>
      <c r="AP2211" t="s">
        <v>2859</v>
      </c>
      <c r="AQ2211" t="s">
        <v>841</v>
      </c>
      <c r="AT2211" s="104">
        <v>55</v>
      </c>
      <c r="AU2211" s="102">
        <v>93</v>
      </c>
      <c r="AV2211" s="108">
        <f t="shared" si="827"/>
        <v>55093</v>
      </c>
      <c r="AX2211" s="7" t="s">
        <v>538</v>
      </c>
    </row>
    <row r="2212" spans="1:50" hidden="1" outlineLevel="1">
      <c r="A2212" t="s">
        <v>1579</v>
      </c>
      <c r="B2212" t="s">
        <v>841</v>
      </c>
      <c r="C2212" s="1">
        <f t="shared" si="818"/>
        <v>14509</v>
      </c>
      <c r="D2212" s="7">
        <f>RANK(N2212,(N2212:P2212,Q2212:AE2212))</f>
        <v>1</v>
      </c>
      <c r="E2212" s="7">
        <f>RANK(O2212,(N2212:P2212,Q2212:AE2212))</f>
        <v>2</v>
      </c>
      <c r="F2212" s="7">
        <f>IF(P2212&gt;0,RANK(P2212,(N2212:P2212,Q2212:AE2212)),0)</f>
        <v>0</v>
      </c>
      <c r="G2212" s="1">
        <f t="shared" si="816"/>
        <v>112</v>
      </c>
      <c r="H2212" s="2">
        <f t="shared" si="817"/>
        <v>7.7193466124474463E-3</v>
      </c>
      <c r="I2212" s="2"/>
      <c r="J2212" s="2">
        <f t="shared" si="819"/>
        <v>0.47563581225446272</v>
      </c>
      <c r="K2212" s="2">
        <f t="shared" si="820"/>
        <v>0.46791646564201528</v>
      </c>
      <c r="L2212" s="2">
        <f t="shared" si="821"/>
        <v>0</v>
      </c>
      <c r="M2212" s="2">
        <f t="shared" si="822"/>
        <v>5.6447722103522002E-2</v>
      </c>
      <c r="N2212" s="1">
        <v>6901</v>
      </c>
      <c r="O2212" s="1">
        <v>6789</v>
      </c>
      <c r="Q2212" s="1">
        <v>333</v>
      </c>
      <c r="R2212" s="1">
        <v>422</v>
      </c>
      <c r="U2212" s="1">
        <v>36</v>
      </c>
      <c r="V2212" s="1">
        <v>16</v>
      </c>
      <c r="W2212" s="1">
        <v>8</v>
      </c>
      <c r="X2212" s="1">
        <v>1</v>
      </c>
      <c r="AA2212" s="1">
        <v>3</v>
      </c>
      <c r="AG2212" s="7">
        <f>IF(Q2212&gt;0,RANK(Q2212,(N2212:P2212,Q2212:AE2212)),0)</f>
        <v>4</v>
      </c>
      <c r="AH2212" s="7">
        <f>IF(R2212&gt;0,RANK(R2212,(N2212:P2212,Q2212:AE2212)),0)</f>
        <v>3</v>
      </c>
      <c r="AI2212" s="7">
        <f>IF(T2212&gt;0,RANK(T2212,(N2212:P2212,Q2212:AE2212)),0)</f>
        <v>0</v>
      </c>
      <c r="AJ2212" s="7">
        <f>IF(S2212&gt;0,RANK(S2212,(N2212:P2212,Q2212:AE2212)),0)</f>
        <v>0</v>
      </c>
      <c r="AK2212" s="2">
        <f t="shared" si="823"/>
        <v>2.2951271624508926E-2</v>
      </c>
      <c r="AL2212" s="2">
        <f t="shared" si="824"/>
        <v>2.90853952719002E-2</v>
      </c>
      <c r="AM2212" s="2">
        <f t="shared" si="825"/>
        <v>0</v>
      </c>
      <c r="AN2212" s="2">
        <f t="shared" si="826"/>
        <v>0</v>
      </c>
      <c r="AP2212" t="s">
        <v>1579</v>
      </c>
      <c r="AQ2212" t="s">
        <v>841</v>
      </c>
      <c r="AT2212" s="104">
        <v>55</v>
      </c>
      <c r="AU2212" s="102">
        <v>95</v>
      </c>
      <c r="AV2212" s="108">
        <f t="shared" si="827"/>
        <v>55095</v>
      </c>
      <c r="AX2212" s="7" t="s">
        <v>538</v>
      </c>
    </row>
    <row r="2213" spans="1:50" hidden="1" outlineLevel="1">
      <c r="A2213" t="s">
        <v>1573</v>
      </c>
      <c r="B2213" t="s">
        <v>841</v>
      </c>
      <c r="C2213" s="1">
        <f t="shared" si="818"/>
        <v>23974</v>
      </c>
      <c r="D2213" s="7">
        <f>RANK(N2213,(N2213:P2213,Q2213:AE2213))</f>
        <v>1</v>
      </c>
      <c r="E2213" s="7">
        <f>RANK(O2213,(N2213:P2213,Q2213:AE2213))</f>
        <v>2</v>
      </c>
      <c r="F2213" s="7">
        <f>IF(P2213&gt;0,RANK(P2213,(N2213:P2213,Q2213:AE2213)),0)</f>
        <v>0</v>
      </c>
      <c r="G2213" s="1">
        <f t="shared" si="816"/>
        <v>4797</v>
      </c>
      <c r="H2213" s="2">
        <f t="shared" si="817"/>
        <v>0.20009176607991991</v>
      </c>
      <c r="I2213" s="2"/>
      <c r="J2213" s="2">
        <f t="shared" si="819"/>
        <v>0.49862350880120132</v>
      </c>
      <c r="K2213" s="2">
        <f t="shared" si="820"/>
        <v>0.29853174272128141</v>
      </c>
      <c r="L2213" s="2">
        <f t="shared" si="821"/>
        <v>0</v>
      </c>
      <c r="M2213" s="2">
        <f t="shared" si="822"/>
        <v>0.20284474847751727</v>
      </c>
      <c r="N2213" s="1">
        <v>11954</v>
      </c>
      <c r="O2213" s="1">
        <v>7157</v>
      </c>
      <c r="Q2213" s="1">
        <v>1463</v>
      </c>
      <c r="R2213" s="1">
        <v>3265</v>
      </c>
      <c r="U2213" s="1">
        <v>40</v>
      </c>
      <c r="V2213" s="1">
        <v>25</v>
      </c>
      <c r="W2213" s="1">
        <v>13</v>
      </c>
      <c r="X2213" s="1">
        <v>14</v>
      </c>
      <c r="AA2213" s="1">
        <v>43</v>
      </c>
      <c r="AG2213" s="7">
        <f>IF(Q2213&gt;0,RANK(Q2213,(N2213:P2213,Q2213:AE2213)),0)</f>
        <v>4</v>
      </c>
      <c r="AH2213" s="7">
        <f>IF(R2213&gt;0,RANK(R2213,(N2213:P2213,Q2213:AE2213)),0)</f>
        <v>3</v>
      </c>
      <c r="AI2213" s="7">
        <f>IF(T2213&gt;0,RANK(T2213,(N2213:P2213,Q2213:AE2213)),0)</f>
        <v>0</v>
      </c>
      <c r="AJ2213" s="7">
        <f>IF(S2213&gt;0,RANK(S2213,(N2213:P2213,Q2213:AE2213)),0)</f>
        <v>0</v>
      </c>
      <c r="AK2213" s="2">
        <f t="shared" si="823"/>
        <v>6.1024443146742303E-2</v>
      </c>
      <c r="AL2213" s="2">
        <f t="shared" si="824"/>
        <v>0.13618920497205306</v>
      </c>
      <c r="AM2213" s="2">
        <f t="shared" si="825"/>
        <v>0</v>
      </c>
      <c r="AN2213" s="2">
        <f t="shared" si="826"/>
        <v>0</v>
      </c>
      <c r="AP2213" t="s">
        <v>1573</v>
      </c>
      <c r="AQ2213" t="s">
        <v>841</v>
      </c>
      <c r="AT2213" s="104">
        <v>55</v>
      </c>
      <c r="AU2213" s="102">
        <v>97</v>
      </c>
      <c r="AV2213" s="108">
        <f t="shared" si="827"/>
        <v>55097</v>
      </c>
      <c r="AX2213" s="7" t="s">
        <v>538</v>
      </c>
    </row>
    <row r="2214" spans="1:50" hidden="1" outlineLevel="1">
      <c r="A2214" t="s">
        <v>1876</v>
      </c>
      <c r="B2214" t="s">
        <v>841</v>
      </c>
      <c r="C2214" s="1">
        <f t="shared" si="818"/>
        <v>6378</v>
      </c>
      <c r="D2214" s="7">
        <f>RANK(N2214,(N2214:P2214,Q2214:AE2214))</f>
        <v>1</v>
      </c>
      <c r="E2214" s="7">
        <f>RANK(O2214,(N2214:P2214,Q2214:AE2214))</f>
        <v>2</v>
      </c>
      <c r="F2214" s="7">
        <f>IF(P2214&gt;0,RANK(P2214,(N2214:P2214,Q2214:AE2214)),0)</f>
        <v>0</v>
      </c>
      <c r="G2214" s="1">
        <f t="shared" si="816"/>
        <v>346</v>
      </c>
      <c r="H2214" s="2">
        <f t="shared" si="817"/>
        <v>5.4248980871746628E-2</v>
      </c>
      <c r="I2214" s="2"/>
      <c r="J2214" s="2">
        <f t="shared" si="819"/>
        <v>0.41862652869238004</v>
      </c>
      <c r="K2214" s="2">
        <f t="shared" si="820"/>
        <v>0.36437754782063342</v>
      </c>
      <c r="L2214" s="2">
        <f t="shared" si="821"/>
        <v>0</v>
      </c>
      <c r="M2214" s="2">
        <f t="shared" si="822"/>
        <v>0.21699592348698654</v>
      </c>
      <c r="N2214" s="1">
        <v>2670</v>
      </c>
      <c r="O2214" s="1">
        <v>2324</v>
      </c>
      <c r="Q2214" s="1">
        <v>144</v>
      </c>
      <c r="R2214" s="1">
        <v>1219</v>
      </c>
      <c r="U2214" s="1">
        <v>6</v>
      </c>
      <c r="V2214" s="1">
        <v>9</v>
      </c>
      <c r="W2214" s="1">
        <v>3</v>
      </c>
      <c r="X2214" s="1">
        <v>1</v>
      </c>
      <c r="AA2214" s="1">
        <v>2</v>
      </c>
      <c r="AG2214" s="7">
        <f>IF(Q2214&gt;0,RANK(Q2214,(N2214:P2214,Q2214:AE2214)),0)</f>
        <v>4</v>
      </c>
      <c r="AH2214" s="7">
        <f>IF(R2214&gt;0,RANK(R2214,(N2214:P2214,Q2214:AE2214)),0)</f>
        <v>3</v>
      </c>
      <c r="AI2214" s="7">
        <f>IF(T2214&gt;0,RANK(T2214,(N2214:P2214,Q2214:AE2214)),0)</f>
        <v>0</v>
      </c>
      <c r="AJ2214" s="7">
        <f>IF(S2214&gt;0,RANK(S2214,(N2214:P2214,Q2214:AE2214)),0)</f>
        <v>0</v>
      </c>
      <c r="AK2214" s="2">
        <f t="shared" si="823"/>
        <v>2.2577610536218252E-2</v>
      </c>
      <c r="AL2214" s="2">
        <f t="shared" si="824"/>
        <v>0.19112574474756977</v>
      </c>
      <c r="AM2214" s="2">
        <f t="shared" si="825"/>
        <v>0</v>
      </c>
      <c r="AN2214" s="2">
        <f t="shared" si="826"/>
        <v>0</v>
      </c>
      <c r="AP2214" t="s">
        <v>1876</v>
      </c>
      <c r="AQ2214" t="s">
        <v>841</v>
      </c>
      <c r="AT2214" s="104">
        <v>55</v>
      </c>
      <c r="AU2214" s="102">
        <v>99</v>
      </c>
      <c r="AV2214" s="108">
        <f t="shared" si="827"/>
        <v>55099</v>
      </c>
      <c r="AX2214" s="7" t="s">
        <v>538</v>
      </c>
    </row>
    <row r="2215" spans="1:50" hidden="1" outlineLevel="1">
      <c r="A2215" t="s">
        <v>1877</v>
      </c>
      <c r="B2215" t="s">
        <v>841</v>
      </c>
      <c r="C2215" s="1">
        <f t="shared" si="818"/>
        <v>58868</v>
      </c>
      <c r="D2215" s="7">
        <f>RANK(N2215,(N2215:P2215,Q2215:AE2215))</f>
        <v>1</v>
      </c>
      <c r="E2215" s="7">
        <f>RANK(O2215,(N2215:P2215,Q2215:AE2215))</f>
        <v>2</v>
      </c>
      <c r="F2215" s="7">
        <f>IF(P2215&gt;0,RANK(P2215,(N2215:P2215,Q2215:AE2215)),0)</f>
        <v>0</v>
      </c>
      <c r="G2215" s="1">
        <f t="shared" si="816"/>
        <v>1205</v>
      </c>
      <c r="H2215" s="2">
        <f t="shared" si="817"/>
        <v>2.0469525039070464E-2</v>
      </c>
      <c r="I2215" s="2"/>
      <c r="J2215" s="2">
        <f t="shared" si="819"/>
        <v>0.47324522660868384</v>
      </c>
      <c r="K2215" s="2">
        <f t="shared" si="820"/>
        <v>0.45277570156961339</v>
      </c>
      <c r="L2215" s="2">
        <f t="shared" si="821"/>
        <v>0</v>
      </c>
      <c r="M2215" s="2">
        <f t="shared" si="822"/>
        <v>7.3979071821702769E-2</v>
      </c>
      <c r="N2215" s="1">
        <v>27859</v>
      </c>
      <c r="O2215" s="1">
        <v>26654</v>
      </c>
      <c r="Q2215" s="1">
        <v>572</v>
      </c>
      <c r="R2215" s="1">
        <v>3442</v>
      </c>
      <c r="U2215" s="1">
        <v>131</v>
      </c>
      <c r="V2215" s="1">
        <v>73</v>
      </c>
      <c r="W2215" s="1">
        <v>53</v>
      </c>
      <c r="X2215" s="1">
        <v>40</v>
      </c>
      <c r="AA2215" s="1">
        <v>44</v>
      </c>
      <c r="AG2215" s="7">
        <f>IF(Q2215&gt;0,RANK(Q2215,(N2215:P2215,Q2215:AE2215)),0)</f>
        <v>4</v>
      </c>
      <c r="AH2215" s="7">
        <f>IF(R2215&gt;0,RANK(R2215,(N2215:P2215,Q2215:AE2215)),0)</f>
        <v>3</v>
      </c>
      <c r="AI2215" s="7">
        <f>IF(T2215&gt;0,RANK(T2215,(N2215:P2215,Q2215:AE2215)),0)</f>
        <v>0</v>
      </c>
      <c r="AJ2215" s="7">
        <f>IF(S2215&gt;0,RANK(S2215,(N2215:P2215,Q2215:AE2215)),0)</f>
        <v>0</v>
      </c>
      <c r="AK2215" s="2">
        <f t="shared" si="823"/>
        <v>9.716654209417681E-3</v>
      </c>
      <c r="AL2215" s="2">
        <f t="shared" si="824"/>
        <v>5.8469796833593803E-2</v>
      </c>
      <c r="AM2215" s="2">
        <f t="shared" si="825"/>
        <v>0</v>
      </c>
      <c r="AN2215" s="2">
        <f t="shared" si="826"/>
        <v>0</v>
      </c>
      <c r="AP2215" t="s">
        <v>1877</v>
      </c>
      <c r="AQ2215" t="s">
        <v>841</v>
      </c>
      <c r="AT2215" s="104">
        <v>55</v>
      </c>
      <c r="AU2215" s="102">
        <v>101</v>
      </c>
      <c r="AV2215" s="108">
        <f t="shared" si="827"/>
        <v>55101</v>
      </c>
      <c r="AX2215" s="7" t="s">
        <v>538</v>
      </c>
    </row>
    <row r="2216" spans="1:50" hidden="1" outlineLevel="1">
      <c r="A2216" t="s">
        <v>2142</v>
      </c>
      <c r="B2216" t="s">
        <v>841</v>
      </c>
      <c r="C2216" s="1">
        <f t="shared" si="818"/>
        <v>5410</v>
      </c>
      <c r="D2216" s="7">
        <f>RANK(N2216,(N2216:P2216,Q2216:AE2216))</f>
        <v>1</v>
      </c>
      <c r="E2216" s="7">
        <f>RANK(O2216,(N2216:P2216,Q2216:AE2216))</f>
        <v>2</v>
      </c>
      <c r="F2216" s="7">
        <f>IF(P2216&gt;0,RANK(P2216,(N2216:P2216,Q2216:AE2216)),0)</f>
        <v>0</v>
      </c>
      <c r="G2216" s="1">
        <f t="shared" si="816"/>
        <v>3</v>
      </c>
      <c r="H2216" s="2">
        <f t="shared" si="817"/>
        <v>5.5452865064695004E-4</v>
      </c>
      <c r="I2216" s="2"/>
      <c r="J2216" s="2">
        <f t="shared" si="819"/>
        <v>0.3624768946395564</v>
      </c>
      <c r="K2216" s="2">
        <f t="shared" si="820"/>
        <v>0.36192236598890942</v>
      </c>
      <c r="L2216" s="2">
        <f t="shared" si="821"/>
        <v>0</v>
      </c>
      <c r="M2216" s="2">
        <f t="shared" si="822"/>
        <v>0.27560073937153412</v>
      </c>
      <c r="N2216" s="1">
        <v>1961</v>
      </c>
      <c r="O2216" s="1">
        <v>1958</v>
      </c>
      <c r="Q2216" s="1">
        <v>176</v>
      </c>
      <c r="R2216" s="1">
        <v>1307</v>
      </c>
      <c r="U2216" s="1">
        <v>2</v>
      </c>
      <c r="V2216" s="1">
        <v>1</v>
      </c>
      <c r="W2216" s="1">
        <v>2</v>
      </c>
      <c r="X2216" s="1">
        <v>2</v>
      </c>
      <c r="AA2216" s="1">
        <v>1</v>
      </c>
      <c r="AG2216" s="7">
        <f>IF(Q2216&gt;0,RANK(Q2216,(N2216:P2216,Q2216:AE2216)),0)</f>
        <v>4</v>
      </c>
      <c r="AH2216" s="7">
        <f>IF(R2216&gt;0,RANK(R2216,(N2216:P2216,Q2216:AE2216)),0)</f>
        <v>3</v>
      </c>
      <c r="AI2216" s="7">
        <f>IF(T2216&gt;0,RANK(T2216,(N2216:P2216,Q2216:AE2216)),0)</f>
        <v>0</v>
      </c>
      <c r="AJ2216" s="7">
        <f>IF(S2216&gt;0,RANK(S2216,(N2216:P2216,Q2216:AE2216)),0)</f>
        <v>0</v>
      </c>
      <c r="AK2216" s="2">
        <f t="shared" si="823"/>
        <v>3.253234750462107E-2</v>
      </c>
      <c r="AL2216" s="2">
        <f t="shared" si="824"/>
        <v>0.24158964879852127</v>
      </c>
      <c r="AM2216" s="2">
        <f t="shared" si="825"/>
        <v>0</v>
      </c>
      <c r="AN2216" s="2">
        <f t="shared" si="826"/>
        <v>0</v>
      </c>
      <c r="AP2216" t="s">
        <v>2142</v>
      </c>
      <c r="AQ2216" t="s">
        <v>841</v>
      </c>
      <c r="AT2216" s="104">
        <v>55</v>
      </c>
      <c r="AU2216" s="102">
        <v>103</v>
      </c>
      <c r="AV2216" s="108">
        <f t="shared" si="827"/>
        <v>55103</v>
      </c>
      <c r="AX2216" s="7" t="s">
        <v>538</v>
      </c>
    </row>
    <row r="2217" spans="1:50" hidden="1" outlineLevel="1">
      <c r="A2217" t="s">
        <v>1814</v>
      </c>
      <c r="B2217" t="s">
        <v>841</v>
      </c>
      <c r="C2217" s="1">
        <f t="shared" si="818"/>
        <v>50301</v>
      </c>
      <c r="D2217" s="7">
        <f>RANK(N2217,(N2217:P2217,Q2217:AE2217))</f>
        <v>1</v>
      </c>
      <c r="E2217" s="7">
        <f>RANK(O2217,(N2217:P2217,Q2217:AE2217))</f>
        <v>2</v>
      </c>
      <c r="F2217" s="7">
        <f>IF(P2217&gt;0,RANK(P2217,(N2217:P2217,Q2217:AE2217)),0)</f>
        <v>0</v>
      </c>
      <c r="G2217" s="1">
        <f t="shared" si="816"/>
        <v>11719</v>
      </c>
      <c r="H2217" s="2">
        <f t="shared" si="817"/>
        <v>0.23297747559690662</v>
      </c>
      <c r="I2217" s="2"/>
      <c r="J2217" s="2">
        <f t="shared" si="819"/>
        <v>0.52977077990497212</v>
      </c>
      <c r="K2217" s="2">
        <f t="shared" si="820"/>
        <v>0.29679330430806544</v>
      </c>
      <c r="L2217" s="2">
        <f t="shared" si="821"/>
        <v>0</v>
      </c>
      <c r="M2217" s="2">
        <f t="shared" si="822"/>
        <v>0.17343591578696244</v>
      </c>
      <c r="N2217" s="1">
        <v>26648</v>
      </c>
      <c r="O2217" s="1">
        <v>14929</v>
      </c>
      <c r="Q2217" s="1">
        <v>910</v>
      </c>
      <c r="R2217" s="1">
        <v>7418</v>
      </c>
      <c r="U2217" s="1">
        <v>52</v>
      </c>
      <c r="V2217" s="1">
        <v>247</v>
      </c>
      <c r="W2217" s="1">
        <v>39</v>
      </c>
      <c r="X2217" s="1">
        <v>26</v>
      </c>
      <c r="AA2217" s="1">
        <v>32</v>
      </c>
      <c r="AG2217" s="7">
        <f>IF(Q2217&gt;0,RANK(Q2217,(N2217:P2217,Q2217:AE2217)),0)</f>
        <v>4</v>
      </c>
      <c r="AH2217" s="7">
        <f>IF(R2217&gt;0,RANK(R2217,(N2217:P2217,Q2217:AE2217)),0)</f>
        <v>3</v>
      </c>
      <c r="AI2217" s="7">
        <f>IF(T2217&gt;0,RANK(T2217,(N2217:P2217,Q2217:AE2217)),0)</f>
        <v>0</v>
      </c>
      <c r="AJ2217" s="7">
        <f>IF(S2217&gt;0,RANK(S2217,(N2217:P2217,Q2217:AE2217)),0)</f>
        <v>0</v>
      </c>
      <c r="AK2217" s="2">
        <f t="shared" si="823"/>
        <v>1.809109162839705E-2</v>
      </c>
      <c r="AL2217" s="2">
        <f t="shared" si="824"/>
        <v>0.1474722172521421</v>
      </c>
      <c r="AM2217" s="2">
        <f t="shared" si="825"/>
        <v>0</v>
      </c>
      <c r="AN2217" s="2">
        <f t="shared" si="826"/>
        <v>0</v>
      </c>
      <c r="AP2217" t="s">
        <v>1814</v>
      </c>
      <c r="AQ2217" t="s">
        <v>841</v>
      </c>
      <c r="AT2217" s="104">
        <v>55</v>
      </c>
      <c r="AU2217" s="102">
        <v>105</v>
      </c>
      <c r="AV2217" s="108">
        <f t="shared" si="827"/>
        <v>55105</v>
      </c>
      <c r="AX2217" s="7" t="s">
        <v>538</v>
      </c>
    </row>
    <row r="2218" spans="1:50" ht="14" hidden="1" customHeight="1" outlineLevel="1">
      <c r="A2218" t="s">
        <v>1930</v>
      </c>
      <c r="B2218" t="s">
        <v>841</v>
      </c>
      <c r="C2218" s="1">
        <f t="shared" si="818"/>
        <v>6020</v>
      </c>
      <c r="D2218" s="7">
        <f>RANK(N2218,(N2218:P2218,Q2218:AE2218))</f>
        <v>1</v>
      </c>
      <c r="E2218" s="7">
        <f>RANK(O2218,(N2218:P2218,Q2218:AE2218))</f>
        <v>2</v>
      </c>
      <c r="F2218" s="7">
        <f>IF(P2218&gt;0,RANK(P2218,(N2218:P2218,Q2218:AE2218)),0)</f>
        <v>0</v>
      </c>
      <c r="G2218" s="1">
        <f t="shared" si="816"/>
        <v>97</v>
      </c>
      <c r="H2218" s="2">
        <f t="shared" si="817"/>
        <v>1.611295681063123E-2</v>
      </c>
      <c r="I2218" s="2"/>
      <c r="J2218" s="2">
        <f t="shared" si="819"/>
        <v>0.38289036544850497</v>
      </c>
      <c r="K2218" s="2">
        <f t="shared" si="820"/>
        <v>0.36677740863787378</v>
      </c>
      <c r="L2218" s="2">
        <f t="shared" si="821"/>
        <v>0</v>
      </c>
      <c r="M2218" s="2">
        <f t="shared" si="822"/>
        <v>0.25033222591362125</v>
      </c>
      <c r="N2218" s="1">
        <v>2305</v>
      </c>
      <c r="O2218" s="1">
        <v>2208</v>
      </c>
      <c r="Q2218" s="1">
        <v>138</v>
      </c>
      <c r="R2218" s="1">
        <v>1345</v>
      </c>
      <c r="U2218" s="1">
        <v>7</v>
      </c>
      <c r="V2218" s="1">
        <v>5</v>
      </c>
      <c r="W2218" s="1">
        <v>5</v>
      </c>
      <c r="X2218" s="1">
        <v>2</v>
      </c>
      <c r="AA2218" s="1">
        <v>5</v>
      </c>
      <c r="AG2218" s="7">
        <f>IF(Q2218&gt;0,RANK(Q2218,(N2218:P2218,Q2218:AE2218)),0)</f>
        <v>4</v>
      </c>
      <c r="AH2218" s="7">
        <f>IF(R2218&gt;0,RANK(R2218,(N2218:P2218,Q2218:AE2218)),0)</f>
        <v>3</v>
      </c>
      <c r="AI2218" s="7">
        <f>IF(T2218&gt;0,RANK(T2218,(N2218:P2218,Q2218:AE2218)),0)</f>
        <v>0</v>
      </c>
      <c r="AJ2218" s="7">
        <f>IF(S2218&gt;0,RANK(S2218,(N2218:P2218,Q2218:AE2218)),0)</f>
        <v>0</v>
      </c>
      <c r="AK2218" s="2">
        <f t="shared" si="823"/>
        <v>2.2923588039867111E-2</v>
      </c>
      <c r="AL2218" s="2">
        <f t="shared" si="824"/>
        <v>0.223421926910299</v>
      </c>
      <c r="AM2218" s="2">
        <f t="shared" si="825"/>
        <v>0</v>
      </c>
      <c r="AN2218" s="2">
        <f t="shared" si="826"/>
        <v>0</v>
      </c>
      <c r="AP2218" t="s">
        <v>1930</v>
      </c>
      <c r="AQ2218" t="s">
        <v>841</v>
      </c>
      <c r="AT2218" s="104">
        <v>55</v>
      </c>
      <c r="AU2218" s="102">
        <v>107</v>
      </c>
      <c r="AV2218" s="108">
        <f t="shared" si="827"/>
        <v>55107</v>
      </c>
      <c r="AX2218" s="7" t="s">
        <v>538</v>
      </c>
    </row>
    <row r="2219" spans="1:50" ht="14" hidden="1" customHeight="1" outlineLevel="1">
      <c r="A2219" t="s">
        <v>2025</v>
      </c>
      <c r="B2219" t="s">
        <v>841</v>
      </c>
      <c r="C2219" s="1">
        <f>SUM(N2219:AE2219)</f>
        <v>21132</v>
      </c>
      <c r="D2219" s="7">
        <f>RANK(N2219,(N2219:P2219,Q2219:AE2219))</f>
        <v>2</v>
      </c>
      <c r="E2219" s="7">
        <f>RANK(O2219,(N2219:P2219,Q2219:AE2219))</f>
        <v>1</v>
      </c>
      <c r="F2219" s="7">
        <f>IF(P2219&gt;0,RANK(P2219,(N2219:P2219,Q2219:AE2219)),0)</f>
        <v>0</v>
      </c>
      <c r="G2219" s="1">
        <f>MAX(N2219:P2219)-LARGE(N2219:P2219,2)</f>
        <v>2273</v>
      </c>
      <c r="H2219" s="2">
        <f>G2219/C2219</f>
        <v>0.10756199129282605</v>
      </c>
      <c r="I2219" s="2"/>
      <c r="J2219" s="2">
        <f>IF($C2219=0,"-",N2219/$C2219)</f>
        <v>0.4165720234715124</v>
      </c>
      <c r="K2219" s="2">
        <f>IF($C2219=0,"-",O2219/$C2219)</f>
        <v>0.52413401476433841</v>
      </c>
      <c r="L2219" s="2">
        <f>IF($C2219=0,"-",P2219/$C2219)</f>
        <v>0</v>
      </c>
      <c r="M2219" s="2">
        <f>IF(C2219=0,"-",(1-J2219-K2219-L2219))</f>
        <v>5.9293961764149139E-2</v>
      </c>
      <c r="N2219" s="1">
        <v>8803</v>
      </c>
      <c r="O2219" s="1">
        <v>11076</v>
      </c>
      <c r="Q2219" s="1">
        <v>360</v>
      </c>
      <c r="R2219" s="1">
        <v>739</v>
      </c>
      <c r="U2219" s="1">
        <v>36</v>
      </c>
      <c r="V2219" s="1">
        <v>70</v>
      </c>
      <c r="W2219" s="1">
        <v>26</v>
      </c>
      <c r="X2219" s="1">
        <v>17</v>
      </c>
      <c r="AA2219" s="1">
        <v>5</v>
      </c>
      <c r="AG2219" s="7">
        <f>IF(Q2219&gt;0,RANK(Q2219,(N2219:P2219,Q2219:AE2219)),0)</f>
        <v>4</v>
      </c>
      <c r="AH2219" s="7">
        <f>IF(R2219&gt;0,RANK(R2219,(N2219:P2219,Q2219:AE2219)),0)</f>
        <v>3</v>
      </c>
      <c r="AI2219" s="7">
        <f>IF(T2219&gt;0,RANK(T2219,(N2219:P2219,Q2219:AE2219)),0)</f>
        <v>0</v>
      </c>
      <c r="AJ2219" s="7">
        <f>IF(S2219&gt;0,RANK(S2219,(N2219:P2219,Q2219:AE2219)),0)</f>
        <v>0</v>
      </c>
      <c r="AK2219" s="2">
        <f>IF($C2219=0,"-",Q2219/$C2219)</f>
        <v>1.7035775127768313E-2</v>
      </c>
      <c r="AL2219" s="2">
        <f>IF($C2219=0,"-",R2219/$C2219)</f>
        <v>3.4970660609502179E-2</v>
      </c>
      <c r="AM2219" s="2">
        <f>IF($C2219=0,"-",T2219/$C2219)</f>
        <v>0</v>
      </c>
      <c r="AN2219" s="2">
        <f>IF($C2219=0,"-",S2219/$C2219)</f>
        <v>0</v>
      </c>
      <c r="AP2219" t="s">
        <v>2025</v>
      </c>
      <c r="AQ2219" t="s">
        <v>841</v>
      </c>
      <c r="AT2219" s="104">
        <v>55</v>
      </c>
      <c r="AU2219" s="102">
        <v>109</v>
      </c>
      <c r="AV2219" s="108">
        <f t="shared" si="827"/>
        <v>55109</v>
      </c>
      <c r="AX2219" s="7" t="s">
        <v>538</v>
      </c>
    </row>
    <row r="2220" spans="1:50" hidden="1" outlineLevel="1">
      <c r="A2220" t="s">
        <v>1742</v>
      </c>
      <c r="B2220" t="s">
        <v>841</v>
      </c>
      <c r="C2220" s="1">
        <f t="shared" si="818"/>
        <v>17709</v>
      </c>
      <c r="D2220" s="7">
        <f>RANK(N2220,(N2220:P2220,Q2220:AE2220))</f>
        <v>1</v>
      </c>
      <c r="E2220" s="7">
        <f>RANK(O2220,(N2220:P2220,Q2220:AE2220))</f>
        <v>2</v>
      </c>
      <c r="F2220" s="7">
        <f>IF(P2220&gt;0,RANK(P2220,(N2220:P2220,Q2220:AE2220)),0)</f>
        <v>0</v>
      </c>
      <c r="G2220" s="1">
        <f t="shared" si="816"/>
        <v>1657</v>
      </c>
      <c r="H2220" s="2">
        <f t="shared" si="817"/>
        <v>9.3568242136766622E-2</v>
      </c>
      <c r="I2220" s="2"/>
      <c r="J2220" s="2">
        <f t="shared" si="819"/>
        <v>0.411429216782427</v>
      </c>
      <c r="K2220" s="2">
        <f t="shared" si="820"/>
        <v>0.31786097464566038</v>
      </c>
      <c r="L2220" s="2">
        <f t="shared" si="821"/>
        <v>0</v>
      </c>
      <c r="M2220" s="2">
        <f t="shared" si="822"/>
        <v>0.27070980857191268</v>
      </c>
      <c r="N2220" s="1">
        <v>7286</v>
      </c>
      <c r="O2220" s="1">
        <v>5629</v>
      </c>
      <c r="Q2220" s="1">
        <v>752</v>
      </c>
      <c r="R2220" s="1">
        <v>3953</v>
      </c>
      <c r="U2220" s="1">
        <v>22</v>
      </c>
      <c r="V2220" s="1">
        <v>17</v>
      </c>
      <c r="W2220" s="1">
        <v>18</v>
      </c>
      <c r="X2220" s="1">
        <v>6</v>
      </c>
      <c r="AA2220" s="1">
        <v>26</v>
      </c>
      <c r="AG2220" s="7">
        <f>IF(Q2220&gt;0,RANK(Q2220,(N2220:P2220,Q2220:AE2220)),0)</f>
        <v>4</v>
      </c>
      <c r="AH2220" s="7">
        <f>IF(R2220&gt;0,RANK(R2220,(N2220:P2220,Q2220:AE2220)),0)</f>
        <v>3</v>
      </c>
      <c r="AI2220" s="7">
        <f>IF(T2220&gt;0,RANK(T2220,(N2220:P2220,Q2220:AE2220)),0)</f>
        <v>0</v>
      </c>
      <c r="AJ2220" s="7">
        <f>IF(S2220&gt;0,RANK(S2220,(N2220:P2220,Q2220:AE2220)),0)</f>
        <v>0</v>
      </c>
      <c r="AK2220" s="2">
        <f t="shared" si="823"/>
        <v>4.2464283697554915E-2</v>
      </c>
      <c r="AL2220" s="2">
        <f t="shared" si="824"/>
        <v>0.22321983172398216</v>
      </c>
      <c r="AM2220" s="2">
        <f t="shared" si="825"/>
        <v>0</v>
      </c>
      <c r="AN2220" s="2">
        <f t="shared" si="826"/>
        <v>0</v>
      </c>
      <c r="AP2220" t="s">
        <v>1742</v>
      </c>
      <c r="AQ2220" t="s">
        <v>841</v>
      </c>
      <c r="AT2220" s="104">
        <v>55</v>
      </c>
      <c r="AU2220" s="102">
        <v>111</v>
      </c>
      <c r="AV2220" s="108">
        <f t="shared" si="827"/>
        <v>55111</v>
      </c>
      <c r="AX2220" s="7" t="s">
        <v>538</v>
      </c>
    </row>
    <row r="2221" spans="1:50" hidden="1" outlineLevel="1">
      <c r="A2221" t="s">
        <v>2712</v>
      </c>
      <c r="B2221" t="s">
        <v>841</v>
      </c>
      <c r="C2221" s="1">
        <f t="shared" si="818"/>
        <v>6097</v>
      </c>
      <c r="D2221" s="7">
        <f>RANK(N2221,(N2221:P2221,Q2221:AE2221))</f>
        <v>2</v>
      </c>
      <c r="E2221" s="7">
        <f>RANK(O2221,(N2221:P2221,Q2221:AE2221))</f>
        <v>1</v>
      </c>
      <c r="F2221" s="7">
        <f>IF(P2221&gt;0,RANK(P2221,(N2221:P2221,Q2221:AE2221)),0)</f>
        <v>0</v>
      </c>
      <c r="G2221" s="1">
        <f t="shared" si="816"/>
        <v>264</v>
      </c>
      <c r="H2221" s="2">
        <f t="shared" si="817"/>
        <v>4.3299983598491062E-2</v>
      </c>
      <c r="I2221" s="2"/>
      <c r="J2221" s="2">
        <f t="shared" si="819"/>
        <v>0.43070362473347545</v>
      </c>
      <c r="K2221" s="2">
        <f t="shared" si="820"/>
        <v>0.47400360833196653</v>
      </c>
      <c r="L2221" s="2">
        <f t="shared" si="821"/>
        <v>0</v>
      </c>
      <c r="M2221" s="2">
        <f t="shared" si="822"/>
        <v>9.5292766934558015E-2</v>
      </c>
      <c r="N2221" s="1">
        <v>2626</v>
      </c>
      <c r="O2221" s="1">
        <v>2890</v>
      </c>
      <c r="Q2221" s="1">
        <v>113</v>
      </c>
      <c r="R2221" s="1">
        <v>434</v>
      </c>
      <c r="U2221" s="1">
        <v>16</v>
      </c>
      <c r="V2221" s="1">
        <v>6</v>
      </c>
      <c r="W2221" s="1">
        <v>5</v>
      </c>
      <c r="X2221" s="1">
        <v>4</v>
      </c>
      <c r="AA2221" s="1">
        <v>3</v>
      </c>
      <c r="AG2221" s="7">
        <f>IF(Q2221&gt;0,RANK(Q2221,(N2221:P2221,Q2221:AE2221)),0)</f>
        <v>4</v>
      </c>
      <c r="AH2221" s="7">
        <f>IF(R2221&gt;0,RANK(R2221,(N2221:P2221,Q2221:AE2221)),0)</f>
        <v>3</v>
      </c>
      <c r="AI2221" s="7">
        <f>IF(T2221&gt;0,RANK(T2221,(N2221:P2221,Q2221:AE2221)),0)</f>
        <v>0</v>
      </c>
      <c r="AJ2221" s="7">
        <f>IF(S2221&gt;0,RANK(S2221,(N2221:P2221,Q2221:AE2221)),0)</f>
        <v>0</v>
      </c>
      <c r="AK2221" s="2">
        <f t="shared" si="823"/>
        <v>1.8533705100869279E-2</v>
      </c>
      <c r="AL2221" s="2">
        <f t="shared" si="824"/>
        <v>7.1182548794489098E-2</v>
      </c>
      <c r="AM2221" s="2">
        <f t="shared" si="825"/>
        <v>0</v>
      </c>
      <c r="AN2221" s="2">
        <f t="shared" si="826"/>
        <v>0</v>
      </c>
      <c r="AP2221" t="s">
        <v>2712</v>
      </c>
      <c r="AQ2221" t="s">
        <v>841</v>
      </c>
      <c r="AT2221" s="104">
        <v>55</v>
      </c>
      <c r="AU2221" s="102">
        <v>113</v>
      </c>
      <c r="AV2221" s="108">
        <f t="shared" si="827"/>
        <v>55113</v>
      </c>
      <c r="AX2221" s="7" t="s">
        <v>538</v>
      </c>
    </row>
    <row r="2222" spans="1:50" hidden="1" outlineLevel="1">
      <c r="A2222" t="s">
        <v>2713</v>
      </c>
      <c r="B2222" t="s">
        <v>841</v>
      </c>
      <c r="C2222" s="1">
        <f t="shared" si="818"/>
        <v>12018</v>
      </c>
      <c r="D2222" s="7">
        <f>RANK(N2222,(N2222:P2222,Q2222:AE2222))</f>
        <v>2</v>
      </c>
      <c r="E2222" s="7">
        <f>RANK(O2222,(N2222:P2222,Q2222:AE2222))</f>
        <v>1</v>
      </c>
      <c r="F2222" s="7">
        <f>IF(P2222&gt;0,RANK(P2222,(N2222:P2222,Q2222:AE2222)),0)</f>
        <v>0</v>
      </c>
      <c r="G2222" s="1">
        <f t="shared" si="816"/>
        <v>982</v>
      </c>
      <c r="H2222" s="2">
        <f t="shared" si="817"/>
        <v>8.1710767182559499E-2</v>
      </c>
      <c r="I2222" s="2"/>
      <c r="J2222" s="2">
        <f t="shared" si="819"/>
        <v>0.39540688966550175</v>
      </c>
      <c r="K2222" s="2">
        <f t="shared" si="820"/>
        <v>0.47711765684806123</v>
      </c>
      <c r="L2222" s="2">
        <f t="shared" si="821"/>
        <v>0</v>
      </c>
      <c r="M2222" s="2">
        <f t="shared" si="822"/>
        <v>0.12747545348643702</v>
      </c>
      <c r="N2222" s="1">
        <v>4752</v>
      </c>
      <c r="O2222" s="1">
        <v>5734</v>
      </c>
      <c r="Q2222" s="1">
        <v>282</v>
      </c>
      <c r="R2222" s="1">
        <v>1203</v>
      </c>
      <c r="U2222" s="1">
        <v>33</v>
      </c>
      <c r="V2222" s="1">
        <v>3</v>
      </c>
      <c r="W2222" s="1">
        <v>4</v>
      </c>
      <c r="X2222" s="1">
        <v>2</v>
      </c>
      <c r="AA2222" s="1">
        <v>5</v>
      </c>
      <c r="AG2222" s="7">
        <f>IF(Q2222&gt;0,RANK(Q2222,(N2222:P2222,Q2222:AE2222)),0)</f>
        <v>4</v>
      </c>
      <c r="AH2222" s="7">
        <f>IF(R2222&gt;0,RANK(R2222,(N2222:P2222,Q2222:AE2222)),0)</f>
        <v>3</v>
      </c>
      <c r="AI2222" s="7">
        <f>IF(T2222&gt;0,RANK(T2222,(N2222:P2222,Q2222:AE2222)),0)</f>
        <v>0</v>
      </c>
      <c r="AJ2222" s="7">
        <f>IF(S2222&gt;0,RANK(S2222,(N2222:P2222,Q2222:AE2222)),0)</f>
        <v>0</v>
      </c>
      <c r="AK2222" s="2">
        <f t="shared" si="823"/>
        <v>2.3464802795806292E-2</v>
      </c>
      <c r="AL2222" s="2">
        <f t="shared" si="824"/>
        <v>0.100099850224663</v>
      </c>
      <c r="AM2222" s="2">
        <f t="shared" si="825"/>
        <v>0</v>
      </c>
      <c r="AN2222" s="2">
        <f t="shared" si="826"/>
        <v>0</v>
      </c>
      <c r="AP2222" t="s">
        <v>2713</v>
      </c>
      <c r="AQ2222" t="s">
        <v>841</v>
      </c>
      <c r="AT2222" s="104">
        <v>55</v>
      </c>
      <c r="AU2222" s="102">
        <v>115</v>
      </c>
      <c r="AV2222" s="108">
        <f t="shared" si="827"/>
        <v>55115</v>
      </c>
      <c r="AX2222" s="7" t="s">
        <v>538</v>
      </c>
    </row>
    <row r="2223" spans="1:50" hidden="1" outlineLevel="1">
      <c r="A2223" t="s">
        <v>2436</v>
      </c>
      <c r="B2223" t="s">
        <v>841</v>
      </c>
      <c r="C2223" s="1">
        <f t="shared" si="818"/>
        <v>41250</v>
      </c>
      <c r="D2223" s="7">
        <f>RANK(N2223,(N2223:P2223,Q2223:AE2223))</f>
        <v>2</v>
      </c>
      <c r="E2223" s="7">
        <f>RANK(O2223,(N2223:P2223,Q2223:AE2223))</f>
        <v>1</v>
      </c>
      <c r="F2223" s="7">
        <f>IF(P2223&gt;0,RANK(P2223,(N2223:P2223,Q2223:AE2223)),0)</f>
        <v>0</v>
      </c>
      <c r="G2223" s="1">
        <f t="shared" si="816"/>
        <v>2113</v>
      </c>
      <c r="H2223" s="2">
        <f t="shared" si="817"/>
        <v>5.1224242424242422E-2</v>
      </c>
      <c r="I2223" s="2"/>
      <c r="J2223" s="2">
        <f t="shared" si="819"/>
        <v>0.42475151515151516</v>
      </c>
      <c r="K2223" s="2">
        <f t="shared" si="820"/>
        <v>0.47597575757575755</v>
      </c>
      <c r="L2223" s="2">
        <f t="shared" si="821"/>
        <v>0</v>
      </c>
      <c r="M2223" s="2">
        <f t="shared" si="822"/>
        <v>9.9272727272727346E-2</v>
      </c>
      <c r="N2223" s="1">
        <v>17521</v>
      </c>
      <c r="O2223" s="1">
        <v>19634</v>
      </c>
      <c r="Q2223" s="1">
        <v>532</v>
      </c>
      <c r="R2223" s="1">
        <v>3360</v>
      </c>
      <c r="U2223" s="1">
        <v>59</v>
      </c>
      <c r="V2223" s="1">
        <v>52</v>
      </c>
      <c r="W2223" s="1">
        <v>50</v>
      </c>
      <c r="X2223" s="1">
        <v>16</v>
      </c>
      <c r="AA2223" s="1">
        <v>26</v>
      </c>
      <c r="AG2223" s="7">
        <f>IF(Q2223&gt;0,RANK(Q2223,(N2223:P2223,Q2223:AE2223)),0)</f>
        <v>4</v>
      </c>
      <c r="AH2223" s="7">
        <f>IF(R2223&gt;0,RANK(R2223,(N2223:P2223,Q2223:AE2223)),0)</f>
        <v>3</v>
      </c>
      <c r="AI2223" s="7">
        <f>IF(T2223&gt;0,RANK(T2223,(N2223:P2223,Q2223:AE2223)),0)</f>
        <v>0</v>
      </c>
      <c r="AJ2223" s="7">
        <f>IF(S2223&gt;0,RANK(S2223,(N2223:P2223,Q2223:AE2223)),0)</f>
        <v>0</v>
      </c>
      <c r="AK2223" s="2">
        <f t="shared" si="823"/>
        <v>1.2896969696969697E-2</v>
      </c>
      <c r="AL2223" s="2">
        <f t="shared" si="824"/>
        <v>8.145454545454546E-2</v>
      </c>
      <c r="AM2223" s="2">
        <f t="shared" si="825"/>
        <v>0</v>
      </c>
      <c r="AN2223" s="2">
        <f t="shared" si="826"/>
        <v>0</v>
      </c>
      <c r="AP2223" t="s">
        <v>2436</v>
      </c>
      <c r="AQ2223" t="s">
        <v>841</v>
      </c>
      <c r="AT2223" s="104">
        <v>55</v>
      </c>
      <c r="AU2223" s="102">
        <v>117</v>
      </c>
      <c r="AV2223" s="108">
        <f t="shared" si="827"/>
        <v>55117</v>
      </c>
      <c r="AX2223" s="7" t="s">
        <v>538</v>
      </c>
    </row>
    <row r="2224" spans="1:50" hidden="1" outlineLevel="1">
      <c r="A2224" t="s">
        <v>2930</v>
      </c>
      <c r="B2224" t="s">
        <v>841</v>
      </c>
      <c r="C2224" s="1">
        <f t="shared" si="818"/>
        <v>6782</v>
      </c>
      <c r="D2224" s="7">
        <f>RANK(N2224,(N2224:P2224,Q2224:AE2224))</f>
        <v>1</v>
      </c>
      <c r="E2224" s="7">
        <f>RANK(O2224,(N2224:P2224,Q2224:AE2224))</f>
        <v>2</v>
      </c>
      <c r="F2224" s="7">
        <f>IF(P2224&gt;0,RANK(P2224,(N2224:P2224,Q2224:AE2224)),0)</f>
        <v>0</v>
      </c>
      <c r="G2224" s="1">
        <f t="shared" si="816"/>
        <v>72</v>
      </c>
      <c r="H2224" s="2">
        <f t="shared" si="817"/>
        <v>1.0616337363609554E-2</v>
      </c>
      <c r="I2224" s="2"/>
      <c r="J2224" s="2">
        <f t="shared" si="819"/>
        <v>0.36832792686523147</v>
      </c>
      <c r="K2224" s="2">
        <f t="shared" si="820"/>
        <v>0.35771158950162196</v>
      </c>
      <c r="L2224" s="2">
        <f t="shared" si="821"/>
        <v>0</v>
      </c>
      <c r="M2224" s="2">
        <f t="shared" si="822"/>
        <v>0.27396048363314651</v>
      </c>
      <c r="N2224" s="1">
        <v>2498</v>
      </c>
      <c r="O2224" s="1">
        <v>2426</v>
      </c>
      <c r="Q2224" s="1">
        <v>117</v>
      </c>
      <c r="R2224" s="1">
        <v>1708</v>
      </c>
      <c r="U2224" s="1">
        <v>12</v>
      </c>
      <c r="V2224" s="1">
        <v>9</v>
      </c>
      <c r="W2224" s="1">
        <v>11</v>
      </c>
      <c r="X2224" s="1">
        <v>0</v>
      </c>
      <c r="AA2224" s="1">
        <v>1</v>
      </c>
      <c r="AG2224" s="7">
        <f>IF(Q2224&gt;0,RANK(Q2224,(N2224:P2224,Q2224:AE2224)),0)</f>
        <v>4</v>
      </c>
      <c r="AH2224" s="7">
        <f>IF(R2224&gt;0,RANK(R2224,(N2224:P2224,Q2224:AE2224)),0)</f>
        <v>3</v>
      </c>
      <c r="AI2224" s="7">
        <f>IF(T2224&gt;0,RANK(T2224,(N2224:P2224,Q2224:AE2224)),0)</f>
        <v>0</v>
      </c>
      <c r="AJ2224" s="7">
        <f>IF(S2224&gt;0,RANK(S2224,(N2224:P2224,Q2224:AE2224)),0)</f>
        <v>0</v>
      </c>
      <c r="AK2224" s="2">
        <f t="shared" si="823"/>
        <v>1.7251548215865525E-2</v>
      </c>
      <c r="AL2224" s="2">
        <f t="shared" si="824"/>
        <v>0.25184311412562665</v>
      </c>
      <c r="AM2224" s="2">
        <f t="shared" si="825"/>
        <v>0</v>
      </c>
      <c r="AN2224" s="2">
        <f t="shared" si="826"/>
        <v>0</v>
      </c>
      <c r="AP2224" t="s">
        <v>2930</v>
      </c>
      <c r="AQ2224" t="s">
        <v>841</v>
      </c>
      <c r="AT2224" s="104">
        <v>55</v>
      </c>
      <c r="AU2224" s="102">
        <v>119</v>
      </c>
      <c r="AV2224" s="108">
        <f t="shared" si="827"/>
        <v>55119</v>
      </c>
      <c r="AX2224" s="7" t="s">
        <v>538</v>
      </c>
    </row>
    <row r="2225" spans="1:50" hidden="1" outlineLevel="1">
      <c r="A2225" t="s">
        <v>1328</v>
      </c>
      <c r="B2225" t="s">
        <v>841</v>
      </c>
      <c r="C2225" s="1">
        <f t="shared" si="818"/>
        <v>8988</v>
      </c>
      <c r="D2225" s="7">
        <f>RANK(N2225,(N2225:P2225,Q2225:AE2225))</f>
        <v>1</v>
      </c>
      <c r="E2225" s="7">
        <f>RANK(O2225,(N2225:P2225,Q2225:AE2225))</f>
        <v>2</v>
      </c>
      <c r="F2225" s="7">
        <f>IF(P2225&gt;0,RANK(P2225,(N2225:P2225,Q2225:AE2225)),0)</f>
        <v>0</v>
      </c>
      <c r="G2225" s="1">
        <f t="shared" si="816"/>
        <v>1378</v>
      </c>
      <c r="H2225" s="2">
        <f t="shared" si="817"/>
        <v>0.15331553182020471</v>
      </c>
      <c r="I2225" s="2"/>
      <c r="J2225" s="2">
        <f t="shared" si="819"/>
        <v>0.4668446817979528</v>
      </c>
      <c r="K2225" s="2">
        <f t="shared" si="820"/>
        <v>0.31352914997774811</v>
      </c>
      <c r="L2225" s="2">
        <f t="shared" si="821"/>
        <v>0</v>
      </c>
      <c r="M2225" s="2">
        <f t="shared" si="822"/>
        <v>0.21962616822429909</v>
      </c>
      <c r="N2225" s="1">
        <v>4196</v>
      </c>
      <c r="O2225" s="1">
        <v>2818</v>
      </c>
      <c r="Q2225" s="1">
        <v>266</v>
      </c>
      <c r="R2225" s="1">
        <v>1678</v>
      </c>
      <c r="U2225" s="1">
        <v>4</v>
      </c>
      <c r="V2225" s="1">
        <v>6</v>
      </c>
      <c r="W2225" s="1">
        <v>12</v>
      </c>
      <c r="X2225" s="1">
        <v>4</v>
      </c>
      <c r="AA2225" s="1">
        <v>4</v>
      </c>
      <c r="AG2225" s="7">
        <f>IF(Q2225&gt;0,RANK(Q2225,(N2225:P2225,Q2225:AE2225)),0)</f>
        <v>4</v>
      </c>
      <c r="AH2225" s="7">
        <f>IF(R2225&gt;0,RANK(R2225,(N2225:P2225,Q2225:AE2225)),0)</f>
        <v>3</v>
      </c>
      <c r="AI2225" s="7">
        <f>IF(T2225&gt;0,RANK(T2225,(N2225:P2225,Q2225:AE2225)),0)</f>
        <v>0</v>
      </c>
      <c r="AJ2225" s="7">
        <f>IF(S2225&gt;0,RANK(S2225,(N2225:P2225,Q2225:AE2225)),0)</f>
        <v>0</v>
      </c>
      <c r="AK2225" s="2">
        <f t="shared" si="823"/>
        <v>2.9595015576323987E-2</v>
      </c>
      <c r="AL2225" s="2">
        <f t="shared" si="824"/>
        <v>0.1866933689363596</v>
      </c>
      <c r="AM2225" s="2">
        <f t="shared" si="825"/>
        <v>0</v>
      </c>
      <c r="AN2225" s="2">
        <f t="shared" si="826"/>
        <v>0</v>
      </c>
      <c r="AP2225" t="s">
        <v>1328</v>
      </c>
      <c r="AQ2225" t="s">
        <v>841</v>
      </c>
      <c r="AT2225" s="104">
        <v>55</v>
      </c>
      <c r="AU2225" s="102">
        <v>121</v>
      </c>
      <c r="AV2225" s="108">
        <f t="shared" si="827"/>
        <v>55121</v>
      </c>
      <c r="AX2225" s="7" t="s">
        <v>538</v>
      </c>
    </row>
    <row r="2226" spans="1:50" hidden="1" outlineLevel="1">
      <c r="A2226" t="s">
        <v>1874</v>
      </c>
      <c r="B2226" t="s">
        <v>841</v>
      </c>
      <c r="C2226" s="1">
        <f t="shared" si="818"/>
        <v>8801</v>
      </c>
      <c r="D2226" s="7">
        <f>RANK(N2226,(N2226:P2226,Q2226:AE2226))</f>
        <v>1</v>
      </c>
      <c r="E2226" s="7">
        <f>RANK(O2226,(N2226:P2226,Q2226:AE2226))</f>
        <v>2</v>
      </c>
      <c r="F2226" s="7">
        <f>IF(P2226&gt;0,RANK(P2226,(N2226:P2226,Q2226:AE2226)),0)</f>
        <v>0</v>
      </c>
      <c r="G2226" s="1">
        <f t="shared" si="816"/>
        <v>597</v>
      </c>
      <c r="H2226" s="2">
        <f t="shared" si="817"/>
        <v>6.7833200772639476E-2</v>
      </c>
      <c r="I2226" s="2"/>
      <c r="J2226" s="2">
        <f t="shared" si="819"/>
        <v>0.38745597091239631</v>
      </c>
      <c r="K2226" s="2">
        <f t="shared" si="820"/>
        <v>0.31962277013975687</v>
      </c>
      <c r="L2226" s="2">
        <f t="shared" si="821"/>
        <v>0</v>
      </c>
      <c r="M2226" s="2">
        <f t="shared" si="822"/>
        <v>0.29292125894784676</v>
      </c>
      <c r="N2226" s="1">
        <v>3410</v>
      </c>
      <c r="O2226" s="1">
        <v>2813</v>
      </c>
      <c r="Q2226" s="1">
        <v>323</v>
      </c>
      <c r="R2226" s="1">
        <v>2229</v>
      </c>
      <c r="U2226" s="1">
        <v>7</v>
      </c>
      <c r="V2226" s="1">
        <v>7</v>
      </c>
      <c r="W2226" s="1">
        <v>8</v>
      </c>
      <c r="X2226" s="1">
        <v>3</v>
      </c>
      <c r="AA2226" s="1">
        <v>1</v>
      </c>
      <c r="AG2226" s="7">
        <f>IF(Q2226&gt;0,RANK(Q2226,(N2226:P2226,Q2226:AE2226)),0)</f>
        <v>4</v>
      </c>
      <c r="AH2226" s="7">
        <f>IF(R2226&gt;0,RANK(R2226,(N2226:P2226,Q2226:AE2226)),0)</f>
        <v>3</v>
      </c>
      <c r="AI2226" s="7">
        <f>IF(T2226&gt;0,RANK(T2226,(N2226:P2226,Q2226:AE2226)),0)</f>
        <v>0</v>
      </c>
      <c r="AJ2226" s="7">
        <f>IF(S2226&gt;0,RANK(S2226,(N2226:P2226,Q2226:AE2226)),0)</f>
        <v>0</v>
      </c>
      <c r="AK2226" s="2">
        <f t="shared" si="823"/>
        <v>3.6700374957391209E-2</v>
      </c>
      <c r="AL2226" s="2">
        <f t="shared" si="824"/>
        <v>0.25326667424156346</v>
      </c>
      <c r="AM2226" s="2">
        <f t="shared" si="825"/>
        <v>0</v>
      </c>
      <c r="AN2226" s="2">
        <f t="shared" si="826"/>
        <v>0</v>
      </c>
      <c r="AP2226" t="s">
        <v>1874</v>
      </c>
      <c r="AQ2226" t="s">
        <v>841</v>
      </c>
      <c r="AT2226" s="104">
        <v>55</v>
      </c>
      <c r="AU2226" s="102">
        <v>123</v>
      </c>
      <c r="AV2226" s="108">
        <f t="shared" si="827"/>
        <v>55123</v>
      </c>
      <c r="AX2226" s="7" t="s">
        <v>538</v>
      </c>
    </row>
    <row r="2227" spans="1:50" hidden="1" outlineLevel="1">
      <c r="A2227" t="s">
        <v>1329</v>
      </c>
      <c r="B2227" t="s">
        <v>841</v>
      </c>
      <c r="C2227" s="1">
        <f t="shared" si="818"/>
        <v>8962</v>
      </c>
      <c r="D2227" s="7">
        <f>RANK(N2227,(N2227:P2227,Q2227:AE2227))</f>
        <v>2</v>
      </c>
      <c r="E2227" s="7">
        <f>RANK(O2227,(N2227:P2227,Q2227:AE2227))</f>
        <v>1</v>
      </c>
      <c r="F2227" s="7">
        <f>IF(P2227&gt;0,RANK(P2227,(N2227:P2227,Q2227:AE2227)),0)</f>
        <v>0</v>
      </c>
      <c r="G2227" s="1">
        <f t="shared" si="816"/>
        <v>985</v>
      </c>
      <c r="H2227" s="2">
        <f t="shared" si="817"/>
        <v>0.10990850256639143</v>
      </c>
      <c r="I2227" s="2"/>
      <c r="J2227" s="2">
        <f t="shared" si="819"/>
        <v>0.37045302387859852</v>
      </c>
      <c r="K2227" s="2">
        <f t="shared" si="820"/>
        <v>0.48036152644498997</v>
      </c>
      <c r="L2227" s="2">
        <f t="shared" si="821"/>
        <v>0</v>
      </c>
      <c r="M2227" s="2">
        <f t="shared" si="822"/>
        <v>0.14918544967641145</v>
      </c>
      <c r="N2227" s="1">
        <v>3320</v>
      </c>
      <c r="O2227" s="1">
        <v>4305</v>
      </c>
      <c r="Q2227" s="1">
        <v>187</v>
      </c>
      <c r="R2227" s="1">
        <v>1075</v>
      </c>
      <c r="U2227" s="1">
        <v>20</v>
      </c>
      <c r="V2227" s="1">
        <v>25</v>
      </c>
      <c r="W2227" s="1">
        <v>16</v>
      </c>
      <c r="X2227" s="1">
        <v>3</v>
      </c>
      <c r="AA2227" s="1">
        <v>11</v>
      </c>
      <c r="AG2227" s="7">
        <f>IF(Q2227&gt;0,RANK(Q2227,(N2227:P2227,Q2227:AE2227)),0)</f>
        <v>4</v>
      </c>
      <c r="AH2227" s="7">
        <f>IF(R2227&gt;0,RANK(R2227,(N2227:P2227,Q2227:AE2227)),0)</f>
        <v>3</v>
      </c>
      <c r="AI2227" s="7">
        <f>IF(T2227&gt;0,RANK(T2227,(N2227:P2227,Q2227:AE2227)),0)</f>
        <v>0</v>
      </c>
      <c r="AJ2227" s="7">
        <f>IF(S2227&gt;0,RANK(S2227,(N2227:P2227,Q2227:AE2227)),0)</f>
        <v>0</v>
      </c>
      <c r="AK2227" s="2">
        <f t="shared" si="823"/>
        <v>2.0865878152198172E-2</v>
      </c>
      <c r="AL2227" s="2">
        <f t="shared" si="824"/>
        <v>0.11995090381611248</v>
      </c>
      <c r="AM2227" s="2">
        <f t="shared" si="825"/>
        <v>0</v>
      </c>
      <c r="AN2227" s="2">
        <f t="shared" si="826"/>
        <v>0</v>
      </c>
      <c r="AP2227" t="s">
        <v>1329</v>
      </c>
      <c r="AQ2227" t="s">
        <v>841</v>
      </c>
      <c r="AT2227" s="104">
        <v>55</v>
      </c>
      <c r="AU2227" s="102">
        <v>125</v>
      </c>
      <c r="AV2227" s="108">
        <f t="shared" si="827"/>
        <v>55125</v>
      </c>
      <c r="AX2227" s="7" t="s">
        <v>538</v>
      </c>
    </row>
    <row r="2228" spans="1:50" hidden="1" outlineLevel="1">
      <c r="A2228" t="s">
        <v>2328</v>
      </c>
      <c r="B2228" t="s">
        <v>841</v>
      </c>
      <c r="C2228" s="1">
        <f t="shared" ref="C2228:C2236" si="828">SUM(N2228:AE2228)</f>
        <v>26162</v>
      </c>
      <c r="D2228" s="7">
        <f>RANK(N2228,(N2228:P2228,Q2228:AE2228))</f>
        <v>2</v>
      </c>
      <c r="E2228" s="7">
        <f>RANK(O2228,(N2228:P2228,Q2228:AE2228))</f>
        <v>1</v>
      </c>
      <c r="F2228" s="7">
        <f>IF(P2228&gt;0,RANK(P2228,(N2228:P2228,Q2228:AE2228)),0)</f>
        <v>0</v>
      </c>
      <c r="G2228" s="1">
        <f t="shared" si="816"/>
        <v>3555</v>
      </c>
      <c r="H2228" s="2">
        <f t="shared" si="817"/>
        <v>0.13588410671966974</v>
      </c>
      <c r="I2228" s="2"/>
      <c r="J2228" s="2">
        <f t="shared" ref="J2228:J2236" si="829">IF($C2228=0,"-",N2228/$C2228)</f>
        <v>0.37321305710572589</v>
      </c>
      <c r="K2228" s="2">
        <f t="shared" ref="K2228:K2236" si="830">IF($C2228=0,"-",O2228/$C2228)</f>
        <v>0.5090971638253956</v>
      </c>
      <c r="L2228" s="2">
        <f t="shared" ref="L2228:L2236" si="831">IF($C2228=0,"-",P2228/$C2228)</f>
        <v>0</v>
      </c>
      <c r="M2228" s="2">
        <f t="shared" ref="M2228:M2236" si="832">IF(C2228=0,"-",(1-J2228-K2228-L2228))</f>
        <v>0.11768977906887845</v>
      </c>
      <c r="N2228" s="1">
        <v>9764</v>
      </c>
      <c r="O2228" s="1">
        <v>13319</v>
      </c>
      <c r="Q2228" s="1">
        <v>505</v>
      </c>
      <c r="R2228" s="1">
        <v>2395</v>
      </c>
      <c r="U2228" s="1">
        <v>49</v>
      </c>
      <c r="V2228" s="1">
        <v>51</v>
      </c>
      <c r="W2228" s="1">
        <v>40</v>
      </c>
      <c r="X2228" s="1">
        <v>15</v>
      </c>
      <c r="AA2228" s="1">
        <v>24</v>
      </c>
      <c r="AG2228" s="7">
        <f>IF(Q2228&gt;0,RANK(Q2228,(N2228:P2228,Q2228:AE2228)),0)</f>
        <v>4</v>
      </c>
      <c r="AH2228" s="7">
        <f>IF(R2228&gt;0,RANK(R2228,(N2228:P2228,Q2228:AE2228)),0)</f>
        <v>3</v>
      </c>
      <c r="AI2228" s="7">
        <f>IF(T2228&gt;0,RANK(T2228,(N2228:P2228,Q2228:AE2228)),0)</f>
        <v>0</v>
      </c>
      <c r="AJ2228" s="7">
        <f>IF(S2228&gt;0,RANK(S2228,(N2228:P2228,Q2228:AE2228)),0)</f>
        <v>0</v>
      </c>
      <c r="AK2228" s="2">
        <f t="shared" ref="AK2228:AK2236" si="833">IF($C2228=0,"-",Q2228/$C2228)</f>
        <v>1.9302805595902455E-2</v>
      </c>
      <c r="AL2228" s="2">
        <f t="shared" ref="AL2228:AL2236" si="834">IF($C2228=0,"-",R2228/$C2228)</f>
        <v>9.1544988915220546E-2</v>
      </c>
      <c r="AM2228" s="2">
        <f t="shared" ref="AM2228:AM2236" si="835">IF($C2228=0,"-",T2228/$C2228)</f>
        <v>0</v>
      </c>
      <c r="AN2228" s="2">
        <f t="shared" ref="AN2228:AN2236" si="836">IF($C2228=0,"-",S2228/$C2228)</f>
        <v>0</v>
      </c>
      <c r="AP2228" t="s">
        <v>2328</v>
      </c>
      <c r="AQ2228" t="s">
        <v>841</v>
      </c>
      <c r="AT2228" s="104">
        <v>55</v>
      </c>
      <c r="AU2228" s="102">
        <v>127</v>
      </c>
      <c r="AV2228" s="108">
        <f t="shared" ref="AV2228:AV2235" si="837">AT2228*1000+AU2228</f>
        <v>55127</v>
      </c>
      <c r="AX2228" s="7" t="s">
        <v>538</v>
      </c>
    </row>
    <row r="2229" spans="1:50" hidden="1" outlineLevel="1">
      <c r="A2229" t="s">
        <v>2888</v>
      </c>
      <c r="B2229" t="s">
        <v>841</v>
      </c>
      <c r="C2229" s="1">
        <f t="shared" si="828"/>
        <v>6141</v>
      </c>
      <c r="D2229" s="7">
        <f>RANK(N2229,(N2229:P2229,Q2229:AE2229))</f>
        <v>1</v>
      </c>
      <c r="E2229" s="7">
        <f>RANK(O2229,(N2229:P2229,Q2229:AE2229))</f>
        <v>2</v>
      </c>
      <c r="F2229" s="7">
        <f>IF(P2229&gt;0,RANK(P2229,(N2229:P2229,Q2229:AE2229)),0)</f>
        <v>0</v>
      </c>
      <c r="G2229" s="1">
        <f t="shared" si="816"/>
        <v>302</v>
      </c>
      <c r="H2229" s="2">
        <f t="shared" si="817"/>
        <v>4.9177658361830322E-2</v>
      </c>
      <c r="I2229" s="2"/>
      <c r="J2229" s="2">
        <f t="shared" si="829"/>
        <v>0.47142159257449928</v>
      </c>
      <c r="K2229" s="2">
        <f t="shared" si="830"/>
        <v>0.42224393421266893</v>
      </c>
      <c r="L2229" s="2">
        <f t="shared" si="831"/>
        <v>0</v>
      </c>
      <c r="M2229" s="2">
        <f t="shared" si="832"/>
        <v>0.10633447321283174</v>
      </c>
      <c r="N2229" s="1">
        <v>2895</v>
      </c>
      <c r="O2229" s="1">
        <v>2593</v>
      </c>
      <c r="Q2229" s="62">
        <v>132</v>
      </c>
      <c r="R2229" s="62">
        <v>495</v>
      </c>
      <c r="U2229" s="1">
        <v>11</v>
      </c>
      <c r="V2229" s="62">
        <v>7</v>
      </c>
      <c r="W2229" s="1">
        <v>4</v>
      </c>
      <c r="X2229" s="1">
        <v>2</v>
      </c>
      <c r="AA2229" s="1">
        <v>2</v>
      </c>
      <c r="AG2229" s="7">
        <f>IF(Q2229&gt;0,RANK(Q2229,(N2229:P2229,Q2229:AE2229)),0)</f>
        <v>4</v>
      </c>
      <c r="AH2229" s="7">
        <f>IF(R2229&gt;0,RANK(R2229,(N2229:P2229,Q2229:AE2229)),0)</f>
        <v>3</v>
      </c>
      <c r="AI2229" s="7">
        <f>IF(T2229&gt;0,RANK(T2229,(N2229:P2229,Q2229:AE2229)),0)</f>
        <v>0</v>
      </c>
      <c r="AJ2229" s="7">
        <f>IF(S2229&gt;0,RANK(S2229,(N2229:P2229,Q2229:AE2229)),0)</f>
        <v>0</v>
      </c>
      <c r="AK2229" s="2">
        <f t="shared" si="833"/>
        <v>2.1494870542256961E-2</v>
      </c>
      <c r="AL2229" s="2">
        <f t="shared" si="834"/>
        <v>8.0605764533463603E-2</v>
      </c>
      <c r="AM2229" s="2">
        <f t="shared" si="835"/>
        <v>0</v>
      </c>
      <c r="AN2229" s="2">
        <f t="shared" si="836"/>
        <v>0</v>
      </c>
      <c r="AP2229" t="s">
        <v>2888</v>
      </c>
      <c r="AQ2229" t="s">
        <v>841</v>
      </c>
      <c r="AT2229" s="104">
        <v>55</v>
      </c>
      <c r="AU2229" s="102">
        <v>129</v>
      </c>
      <c r="AV2229" s="108">
        <f t="shared" si="837"/>
        <v>55129</v>
      </c>
      <c r="AX2229" s="7" t="s">
        <v>538</v>
      </c>
    </row>
    <row r="2230" spans="1:50" hidden="1" outlineLevel="1">
      <c r="A2230" t="s">
        <v>1839</v>
      </c>
      <c r="B2230" t="s">
        <v>841</v>
      </c>
      <c r="C2230" s="1">
        <f t="shared" si="828"/>
        <v>41465</v>
      </c>
      <c r="D2230" s="7">
        <f>RANK(N2230,(N2230:P2230,Q2230:AE2230))</f>
        <v>2</v>
      </c>
      <c r="E2230" s="7">
        <f>RANK(O2230,(N2230:P2230,Q2230:AE2230))</f>
        <v>1</v>
      </c>
      <c r="F2230" s="7">
        <f>IF(P2230&gt;0,RANK(P2230,(N2230:P2230,Q2230:AE2230)),0)</f>
        <v>0</v>
      </c>
      <c r="G2230" s="1">
        <f t="shared" si="816"/>
        <v>14112</v>
      </c>
      <c r="H2230" s="2">
        <f t="shared" si="817"/>
        <v>0.34033522247678766</v>
      </c>
      <c r="I2230" s="2"/>
      <c r="J2230" s="2">
        <f t="shared" si="829"/>
        <v>0.27686000241167247</v>
      </c>
      <c r="K2230" s="2">
        <f t="shared" si="830"/>
        <v>0.61719522488846013</v>
      </c>
      <c r="L2230" s="2">
        <f t="shared" si="831"/>
        <v>0</v>
      </c>
      <c r="M2230" s="2">
        <f t="shared" si="832"/>
        <v>0.10594477269986735</v>
      </c>
      <c r="N2230" s="1">
        <v>11480</v>
      </c>
      <c r="O2230" s="1">
        <v>25592</v>
      </c>
      <c r="Q2230" s="62">
        <v>439</v>
      </c>
      <c r="R2230" s="62">
        <v>3765</v>
      </c>
      <c r="U2230" s="1">
        <v>62</v>
      </c>
      <c r="V2230" s="62">
        <v>40</v>
      </c>
      <c r="W2230" s="1">
        <v>32</v>
      </c>
      <c r="X2230" s="1">
        <v>10</v>
      </c>
      <c r="AA2230" s="1">
        <v>45</v>
      </c>
      <c r="AG2230" s="7">
        <f>IF(Q2230&gt;0,RANK(Q2230,(N2230:P2230,Q2230:AE2230)),0)</f>
        <v>4</v>
      </c>
      <c r="AH2230" s="7">
        <f>IF(R2230&gt;0,RANK(R2230,(N2230:P2230,Q2230:AE2230)),0)</f>
        <v>3</v>
      </c>
      <c r="AI2230" s="7">
        <f>IF(T2230&gt;0,RANK(T2230,(N2230:P2230,Q2230:AE2230)),0)</f>
        <v>0</v>
      </c>
      <c r="AJ2230" s="7">
        <f>IF(S2230&gt;0,RANK(S2230,(N2230:P2230,Q2230:AE2230)),0)</f>
        <v>0</v>
      </c>
      <c r="AK2230" s="2">
        <f t="shared" si="833"/>
        <v>1.058724225250211E-2</v>
      </c>
      <c r="AL2230" s="2">
        <f t="shared" si="834"/>
        <v>9.0799469432051125E-2</v>
      </c>
      <c r="AM2230" s="2">
        <f t="shared" si="835"/>
        <v>0</v>
      </c>
      <c r="AN2230" s="2">
        <f t="shared" si="836"/>
        <v>0</v>
      </c>
      <c r="AP2230" t="s">
        <v>1839</v>
      </c>
      <c r="AQ2230" t="s">
        <v>841</v>
      </c>
      <c r="AT2230" s="104">
        <v>55</v>
      </c>
      <c r="AU2230" s="102">
        <v>131</v>
      </c>
      <c r="AV2230" s="108">
        <f t="shared" si="837"/>
        <v>55131</v>
      </c>
      <c r="AX2230" s="7" t="s">
        <v>538</v>
      </c>
    </row>
    <row r="2231" spans="1:50" hidden="1" outlineLevel="1">
      <c r="A2231" t="s">
        <v>1073</v>
      </c>
      <c r="B2231" t="s">
        <v>841</v>
      </c>
      <c r="C2231" s="1">
        <f t="shared" si="828"/>
        <v>142114</v>
      </c>
      <c r="D2231" s="7">
        <f>RANK(N2231,(N2231:P2231,Q2231:AE2231))</f>
        <v>2</v>
      </c>
      <c r="E2231" s="7">
        <f>RANK(O2231,(N2231:P2231,Q2231:AE2231))</f>
        <v>1</v>
      </c>
      <c r="F2231" s="7">
        <f>IF(P2231&gt;0,RANK(P2231,(N2231:P2231,Q2231:AE2231)),0)</f>
        <v>0</v>
      </c>
      <c r="G2231" s="1">
        <f t="shared" si="816"/>
        <v>46334</v>
      </c>
      <c r="H2231" s="2">
        <f t="shared" si="817"/>
        <v>0.32603402901895662</v>
      </c>
      <c r="I2231" s="2"/>
      <c r="J2231" s="2">
        <f t="shared" si="829"/>
        <v>0.29783835512335166</v>
      </c>
      <c r="K2231" s="2">
        <f t="shared" si="830"/>
        <v>0.62387238414230828</v>
      </c>
      <c r="L2231" s="2">
        <f t="shared" si="831"/>
        <v>0</v>
      </c>
      <c r="M2231" s="2">
        <f t="shared" si="832"/>
        <v>7.828926073434006E-2</v>
      </c>
      <c r="N2231" s="1">
        <v>42327</v>
      </c>
      <c r="O2231" s="1">
        <v>88661</v>
      </c>
      <c r="Q2231" s="62">
        <v>1631</v>
      </c>
      <c r="R2231" s="62">
        <v>8846</v>
      </c>
      <c r="U2231" s="1">
        <v>220</v>
      </c>
      <c r="V2231" s="62">
        <v>120</v>
      </c>
      <c r="W2231" s="1">
        <v>126</v>
      </c>
      <c r="X2231" s="1">
        <v>54</v>
      </c>
      <c r="AA2231" s="1">
        <v>129</v>
      </c>
      <c r="AG2231" s="7">
        <f>IF(Q2231&gt;0,RANK(Q2231,(N2231:P2231,Q2231:AE2231)),0)</f>
        <v>4</v>
      </c>
      <c r="AH2231" s="7">
        <f>IF(R2231&gt;0,RANK(R2231,(N2231:P2231,Q2231:AE2231)),0)</f>
        <v>3</v>
      </c>
      <c r="AI2231" s="7">
        <f>IF(T2231&gt;0,RANK(T2231,(N2231:P2231,Q2231:AE2231)),0)</f>
        <v>0</v>
      </c>
      <c r="AJ2231" s="7">
        <f>IF(S2231&gt;0,RANK(S2231,(N2231:P2231,Q2231:AE2231)),0)</f>
        <v>0</v>
      </c>
      <c r="AK2231" s="2">
        <f t="shared" si="833"/>
        <v>1.1476701802778051E-2</v>
      </c>
      <c r="AL2231" s="2">
        <f t="shared" si="834"/>
        <v>6.2245802665465755E-2</v>
      </c>
      <c r="AM2231" s="2">
        <f t="shared" si="835"/>
        <v>0</v>
      </c>
      <c r="AN2231" s="2">
        <f t="shared" si="836"/>
        <v>0</v>
      </c>
      <c r="AP2231" t="s">
        <v>1073</v>
      </c>
      <c r="AQ2231" t="s">
        <v>841</v>
      </c>
      <c r="AT2231" s="104">
        <v>55</v>
      </c>
      <c r="AU2231" s="102">
        <v>133</v>
      </c>
      <c r="AV2231" s="108">
        <f t="shared" si="837"/>
        <v>55133</v>
      </c>
      <c r="AX2231" s="7" t="s">
        <v>538</v>
      </c>
    </row>
    <row r="2232" spans="1:50" hidden="1" outlineLevel="1">
      <c r="A2232" t="s">
        <v>2406</v>
      </c>
      <c r="B2232" t="s">
        <v>841</v>
      </c>
      <c r="C2232" s="1">
        <f t="shared" si="828"/>
        <v>15059</v>
      </c>
      <c r="D2232" s="7">
        <f>RANK(N2232,(N2232:P2232,Q2232:AE2232))</f>
        <v>2</v>
      </c>
      <c r="E2232" s="7">
        <f>RANK(O2232,(N2232:P2232,Q2232:AE2232))</f>
        <v>1</v>
      </c>
      <c r="F2232" s="7">
        <f>IF(P2232&gt;0,RANK(P2232,(N2232:P2232,Q2232:AE2232)),0)</f>
        <v>0</v>
      </c>
      <c r="G2232" s="1">
        <f t="shared" si="816"/>
        <v>1697</v>
      </c>
      <c r="H2232" s="2">
        <f t="shared" si="817"/>
        <v>0.11269008566305863</v>
      </c>
      <c r="I2232" s="2"/>
      <c r="J2232" s="2">
        <f t="shared" si="829"/>
        <v>0.37665183611129555</v>
      </c>
      <c r="K2232" s="2">
        <f t="shared" si="830"/>
        <v>0.4893419217743542</v>
      </c>
      <c r="L2232" s="2">
        <f t="shared" si="831"/>
        <v>0</v>
      </c>
      <c r="M2232" s="2">
        <f t="shared" si="832"/>
        <v>0.13400624211435019</v>
      </c>
      <c r="N2232" s="1">
        <v>5672</v>
      </c>
      <c r="O2232" s="1">
        <v>7369</v>
      </c>
      <c r="Q2232" s="62">
        <v>440</v>
      </c>
      <c r="R2232" s="62">
        <v>1481</v>
      </c>
      <c r="U2232" s="1">
        <v>41</v>
      </c>
      <c r="V2232" s="62">
        <v>18</v>
      </c>
      <c r="W2232" s="1">
        <v>7</v>
      </c>
      <c r="X2232" s="1">
        <v>5</v>
      </c>
      <c r="AA2232" s="1">
        <v>26</v>
      </c>
      <c r="AG2232" s="7">
        <f>IF(Q2232&gt;0,RANK(Q2232,(N2232:P2232,Q2232:AE2232)),0)</f>
        <v>4</v>
      </c>
      <c r="AH2232" s="7">
        <f>IF(R2232&gt;0,RANK(R2232,(N2232:P2232,Q2232:AE2232)),0)</f>
        <v>3</v>
      </c>
      <c r="AI2232" s="7">
        <f>IF(T2232&gt;0,RANK(T2232,(N2232:P2232,Q2232:AE2232)),0)</f>
        <v>0</v>
      </c>
      <c r="AJ2232" s="7">
        <f>IF(S2232&gt;0,RANK(S2232,(N2232:P2232,Q2232:AE2232)),0)</f>
        <v>0</v>
      </c>
      <c r="AK2232" s="2">
        <f t="shared" si="833"/>
        <v>2.9218407596785977E-2</v>
      </c>
      <c r="AL2232" s="2">
        <f t="shared" si="834"/>
        <v>9.8346503751909162E-2</v>
      </c>
      <c r="AM2232" s="2">
        <f t="shared" si="835"/>
        <v>0</v>
      </c>
      <c r="AN2232" s="2">
        <f t="shared" si="836"/>
        <v>0</v>
      </c>
      <c r="AP2232" t="s">
        <v>2406</v>
      </c>
      <c r="AQ2232" t="s">
        <v>841</v>
      </c>
      <c r="AT2232" s="104">
        <v>55</v>
      </c>
      <c r="AU2232" s="102">
        <v>135</v>
      </c>
      <c r="AV2232" s="108">
        <f t="shared" si="837"/>
        <v>55135</v>
      </c>
      <c r="AX2232" s="7" t="s">
        <v>538</v>
      </c>
    </row>
    <row r="2233" spans="1:50" hidden="1" outlineLevel="1">
      <c r="A2233" t="s">
        <v>879</v>
      </c>
      <c r="B2233" t="s">
        <v>841</v>
      </c>
      <c r="C2233" s="1">
        <f t="shared" si="828"/>
        <v>7280</v>
      </c>
      <c r="D2233" s="7">
        <f>RANK(N2233,(N2233:P2233,Q2233:AE2233))</f>
        <v>2</v>
      </c>
      <c r="E2233" s="7">
        <f>RANK(O2233,(N2233:P2233,Q2233:AE2233))</f>
        <v>1</v>
      </c>
      <c r="F2233" s="7">
        <f>IF(P2233&gt;0,RANK(P2233,(N2233:P2233,Q2233:AE2233)),0)</f>
        <v>0</v>
      </c>
      <c r="G2233" s="1">
        <f t="shared" si="816"/>
        <v>462</v>
      </c>
      <c r="H2233" s="2">
        <f t="shared" si="817"/>
        <v>6.3461538461538458E-2</v>
      </c>
      <c r="I2233" s="2"/>
      <c r="J2233" s="2">
        <f t="shared" si="829"/>
        <v>0.39958791208791211</v>
      </c>
      <c r="K2233" s="2">
        <f t="shared" si="830"/>
        <v>0.46304945054945057</v>
      </c>
      <c r="L2233" s="2">
        <f t="shared" si="831"/>
        <v>0</v>
      </c>
      <c r="M2233" s="2">
        <f t="shared" si="832"/>
        <v>0.13736263736263732</v>
      </c>
      <c r="N2233" s="1">
        <v>2909</v>
      </c>
      <c r="O2233" s="1">
        <v>3371</v>
      </c>
      <c r="Q2233" s="62">
        <v>175</v>
      </c>
      <c r="R2233" s="62">
        <v>799</v>
      </c>
      <c r="U2233" s="1">
        <v>8</v>
      </c>
      <c r="V2233" s="62">
        <v>7</v>
      </c>
      <c r="W2233" s="1">
        <v>3</v>
      </c>
      <c r="X2233" s="1">
        <v>1</v>
      </c>
      <c r="AA2233" s="1">
        <v>7</v>
      </c>
      <c r="AG2233" s="7">
        <f>IF(Q2233&gt;0,RANK(Q2233,(N2233:P2233,Q2233:AE2233)),0)</f>
        <v>4</v>
      </c>
      <c r="AH2233" s="7">
        <f>IF(R2233&gt;0,RANK(R2233,(N2233:P2233,Q2233:AE2233)),0)</f>
        <v>3</v>
      </c>
      <c r="AI2233" s="7">
        <f>IF(T2233&gt;0,RANK(T2233,(N2233:P2233,Q2233:AE2233)),0)</f>
        <v>0</v>
      </c>
      <c r="AJ2233" s="7">
        <f>IF(S2233&gt;0,RANK(S2233,(N2233:P2233,Q2233:AE2233)),0)</f>
        <v>0</v>
      </c>
      <c r="AK2233" s="2">
        <f t="shared" si="833"/>
        <v>2.403846153846154E-2</v>
      </c>
      <c r="AL2233" s="2">
        <f t="shared" si="834"/>
        <v>0.10975274725274725</v>
      </c>
      <c r="AM2233" s="2">
        <f t="shared" si="835"/>
        <v>0</v>
      </c>
      <c r="AN2233" s="2">
        <f t="shared" si="836"/>
        <v>0</v>
      </c>
      <c r="AP2233" t="s">
        <v>879</v>
      </c>
      <c r="AQ2233" t="s">
        <v>841</v>
      </c>
      <c r="AT2233" s="104">
        <v>55</v>
      </c>
      <c r="AU2233" s="102">
        <v>137</v>
      </c>
      <c r="AV2233" s="108">
        <f t="shared" si="837"/>
        <v>55137</v>
      </c>
      <c r="AX2233" s="7" t="s">
        <v>538</v>
      </c>
    </row>
    <row r="2234" spans="1:50" hidden="1" outlineLevel="1">
      <c r="A2234" t="s">
        <v>1788</v>
      </c>
      <c r="B2234" t="s">
        <v>841</v>
      </c>
      <c r="C2234" s="1">
        <f t="shared" si="828"/>
        <v>51275</v>
      </c>
      <c r="D2234" s="7">
        <f>RANK(N2234,(N2234:P2234,Q2234:AE2234))</f>
        <v>2</v>
      </c>
      <c r="E2234" s="7">
        <f>RANK(O2234,(N2234:P2234,Q2234:AE2234))</f>
        <v>1</v>
      </c>
      <c r="F2234" s="7">
        <f>IF(P2234&gt;0,RANK(P2234,(N2234:P2234,Q2234:AE2234)),0)</f>
        <v>0</v>
      </c>
      <c r="G2234" s="1">
        <f t="shared" si="816"/>
        <v>685</v>
      </c>
      <c r="H2234" s="2">
        <f t="shared" si="817"/>
        <v>1.3359336908824963E-2</v>
      </c>
      <c r="I2234" s="2"/>
      <c r="J2234" s="2">
        <f t="shared" si="829"/>
        <v>0.43734763529985371</v>
      </c>
      <c r="K2234" s="2">
        <f t="shared" si="830"/>
        <v>0.45070697220867867</v>
      </c>
      <c r="L2234" s="2">
        <f t="shared" si="831"/>
        <v>0</v>
      </c>
      <c r="M2234" s="2">
        <f t="shared" si="832"/>
        <v>0.11194539249146757</v>
      </c>
      <c r="N2234" s="1">
        <v>22425</v>
      </c>
      <c r="O2234" s="1">
        <v>23110</v>
      </c>
      <c r="Q2234" s="62">
        <v>1632</v>
      </c>
      <c r="R2234" s="62">
        <v>3708</v>
      </c>
      <c r="U2234" s="1">
        <v>80</v>
      </c>
      <c r="V2234" s="62">
        <v>114</v>
      </c>
      <c r="W2234" s="1">
        <v>56</v>
      </c>
      <c r="X2234" s="1">
        <v>29</v>
      </c>
      <c r="AA2234" s="1">
        <v>121</v>
      </c>
      <c r="AG2234" s="7">
        <f>IF(Q2234&gt;0,RANK(Q2234,(N2234:P2234,Q2234:AE2234)),0)</f>
        <v>4</v>
      </c>
      <c r="AH2234" s="7">
        <f>IF(R2234&gt;0,RANK(R2234,(N2234:P2234,Q2234:AE2234)),0)</f>
        <v>3</v>
      </c>
      <c r="AI2234" s="7">
        <f>IF(T2234&gt;0,RANK(T2234,(N2234:P2234,Q2234:AE2234)),0)</f>
        <v>0</v>
      </c>
      <c r="AJ2234" s="7">
        <f>IF(S2234&gt;0,RANK(S2234,(N2234:P2234,Q2234:AE2234)),0)</f>
        <v>0</v>
      </c>
      <c r="AK2234" s="2">
        <f t="shared" si="833"/>
        <v>3.1828376401755239E-2</v>
      </c>
      <c r="AL2234" s="2">
        <f t="shared" si="834"/>
        <v>7.2315943442223307E-2</v>
      </c>
      <c r="AM2234" s="2">
        <f t="shared" si="835"/>
        <v>0</v>
      </c>
      <c r="AN2234" s="2">
        <f t="shared" si="836"/>
        <v>0</v>
      </c>
      <c r="AP2234" t="s">
        <v>1788</v>
      </c>
      <c r="AQ2234" t="s">
        <v>841</v>
      </c>
      <c r="AT2234" s="104">
        <v>55</v>
      </c>
      <c r="AU2234" s="102">
        <v>139</v>
      </c>
      <c r="AV2234" s="108">
        <f t="shared" si="837"/>
        <v>55139</v>
      </c>
      <c r="AX2234" s="7" t="s">
        <v>538</v>
      </c>
    </row>
    <row r="2235" spans="1:50" hidden="1" outlineLevel="1">
      <c r="A2235" t="s">
        <v>1963</v>
      </c>
      <c r="B2235" t="s">
        <v>841</v>
      </c>
      <c r="C2235" s="1">
        <f t="shared" si="828"/>
        <v>23981</v>
      </c>
      <c r="D2235" s="7">
        <f>RANK(N2235,(N2235:P2235,Q2235:AE2235))</f>
        <v>1</v>
      </c>
      <c r="E2235" s="7">
        <f>RANK(O2235,(N2235:P2235,Q2235:AE2235))</f>
        <v>2</v>
      </c>
      <c r="F2235" s="7">
        <f>IF(P2235&gt;0,RANK(P2235,(N2235:P2235,Q2235:AE2235)),0)</f>
        <v>0</v>
      </c>
      <c r="G2235" s="1">
        <f t="shared" si="816"/>
        <v>2392</v>
      </c>
      <c r="H2235" s="2">
        <f t="shared" si="817"/>
        <v>9.9745631958633924E-2</v>
      </c>
      <c r="I2235" s="2"/>
      <c r="J2235" s="2">
        <f t="shared" si="829"/>
        <v>0.44635336307910428</v>
      </c>
      <c r="K2235" s="2">
        <f t="shared" si="830"/>
        <v>0.34660773112047039</v>
      </c>
      <c r="L2235" s="2">
        <f t="shared" si="831"/>
        <v>0</v>
      </c>
      <c r="M2235" s="2">
        <f t="shared" si="832"/>
        <v>0.20703890580042528</v>
      </c>
      <c r="N2235" s="1">
        <v>10704</v>
      </c>
      <c r="O2235" s="1">
        <v>8312</v>
      </c>
      <c r="Q2235" s="62">
        <v>470</v>
      </c>
      <c r="R2235" s="62">
        <v>4349</v>
      </c>
      <c r="U2235" s="1">
        <v>46</v>
      </c>
      <c r="V2235" s="62">
        <v>39</v>
      </c>
      <c r="W2235" s="1">
        <v>28</v>
      </c>
      <c r="X2235" s="1">
        <v>9</v>
      </c>
      <c r="AA2235" s="1">
        <v>24</v>
      </c>
      <c r="AG2235" s="7">
        <f>IF(Q2235&gt;0,RANK(Q2235,(N2235:P2235,Q2235:AE2235)),0)</f>
        <v>4</v>
      </c>
      <c r="AH2235" s="7">
        <f>IF(R2235&gt;0,RANK(R2235,(N2235:P2235,Q2235:AE2235)),0)</f>
        <v>3</v>
      </c>
      <c r="AI2235" s="7">
        <f>IF(T2235&gt;0,RANK(T2235,(N2235:P2235,Q2235:AE2235)),0)</f>
        <v>0</v>
      </c>
      <c r="AJ2235" s="7">
        <f>IF(S2235&gt;0,RANK(S2235,(N2235:P2235,Q2235:AE2235)),0)</f>
        <v>0</v>
      </c>
      <c r="AK2235" s="2">
        <f t="shared" si="833"/>
        <v>1.9598849088862016E-2</v>
      </c>
      <c r="AL2235" s="2">
        <f t="shared" si="834"/>
        <v>0.18135190359034237</v>
      </c>
      <c r="AM2235" s="2">
        <f t="shared" si="835"/>
        <v>0</v>
      </c>
      <c r="AN2235" s="2">
        <f t="shared" si="836"/>
        <v>0</v>
      </c>
      <c r="AP2235" t="s">
        <v>1963</v>
      </c>
      <c r="AQ2235" t="s">
        <v>841</v>
      </c>
      <c r="AT2235" s="104">
        <v>55</v>
      </c>
      <c r="AU2235" s="102">
        <v>141</v>
      </c>
      <c r="AV2235" s="108">
        <f t="shared" si="837"/>
        <v>55141</v>
      </c>
      <c r="AX2235" s="7" t="s">
        <v>538</v>
      </c>
    </row>
    <row r="2236" spans="1:50" collapsed="1">
      <c r="A2236" t="s">
        <v>819</v>
      </c>
      <c r="B2236" t="s">
        <v>1842</v>
      </c>
      <c r="C2236" s="1">
        <f t="shared" si="828"/>
        <v>1775349</v>
      </c>
      <c r="D2236" s="7">
        <f>RANK(N2236,(N2236:P2236,Q2236:AE2236))</f>
        <v>1</v>
      </c>
      <c r="E2236" s="7">
        <f>RANK(O2236,(N2236:P2236,Q2236:AE2236))</f>
        <v>2</v>
      </c>
      <c r="F2236" s="7">
        <f>IF(P2236&gt;0,RANK(P2236,(N2236:P2236,Q2236:AE2236)),0)</f>
        <v>0</v>
      </c>
      <c r="G2236" s="1">
        <f t="shared" si="816"/>
        <v>65736</v>
      </c>
      <c r="H2236" s="2">
        <f t="shared" si="817"/>
        <v>3.7027085941975353E-2</v>
      </c>
      <c r="I2236" s="2"/>
      <c r="J2236" s="2">
        <f t="shared" si="829"/>
        <v>0.45090570924364731</v>
      </c>
      <c r="K2236" s="2">
        <f t="shared" si="830"/>
        <v>0.41387862330167197</v>
      </c>
      <c r="L2236" s="2">
        <f t="shared" si="831"/>
        <v>0</v>
      </c>
      <c r="M2236" s="2">
        <f t="shared" si="832"/>
        <v>0.13521566745468078</v>
      </c>
      <c r="N2236" s="1">
        <f>SUM(N2164:N2235)</f>
        <v>800515</v>
      </c>
      <c r="O2236" s="1">
        <f>SUM(O2164:O2235)</f>
        <v>734779</v>
      </c>
      <c r="Q2236" s="1">
        <f>SUM(Q2164:Q2235)</f>
        <v>44111</v>
      </c>
      <c r="R2236" s="1">
        <f>SUM(R2164:R2235)</f>
        <v>185455</v>
      </c>
      <c r="U2236" s="1">
        <f>SUM(U2164:U2235)</f>
        <v>2847</v>
      </c>
      <c r="V2236" s="1">
        <f>SUM(V2164:V2235)</f>
        <v>2637</v>
      </c>
      <c r="W2236" s="1">
        <f>SUM(W2164:W2235)</f>
        <v>1710</v>
      </c>
      <c r="X2236" s="1">
        <f>SUM(X2164:X2235)</f>
        <v>929</v>
      </c>
      <c r="AA2236" s="1">
        <f>SUM(AA2164:AA2235)</f>
        <v>2366</v>
      </c>
      <c r="AG2236" s="7">
        <f>IF(Q2236&gt;0,RANK(Q2236,(N2236:P2236,Q2236:AE2236)),0)</f>
        <v>4</v>
      </c>
      <c r="AH2236" s="7">
        <f>IF(R2236&gt;0,RANK(R2236,(N2236:P2236,Q2236:AE2236)),0)</f>
        <v>3</v>
      </c>
      <c r="AI2236" s="7">
        <f>IF(T2236&gt;0,RANK(T2236,(N2236:P2236,Q2236:AE2236)),0)</f>
        <v>0</v>
      </c>
      <c r="AJ2236" s="7">
        <f>IF(S2236&gt;0,RANK(S2236,(N2236:P2236,Q2236:AE2236)),0)</f>
        <v>0</v>
      </c>
      <c r="AK2236" s="2">
        <f t="shared" si="833"/>
        <v>2.4846382316941626E-2</v>
      </c>
      <c r="AL2236" s="2">
        <f t="shared" si="834"/>
        <v>0.10446115101875744</v>
      </c>
      <c r="AM2236" s="2">
        <f t="shared" si="835"/>
        <v>0</v>
      </c>
      <c r="AN2236" s="2">
        <f t="shared" si="836"/>
        <v>0</v>
      </c>
      <c r="AP2236" t="s">
        <v>819</v>
      </c>
      <c r="AQ2236" t="s">
        <v>1842</v>
      </c>
      <c r="AT2236" s="104">
        <v>55</v>
      </c>
      <c r="AU2236" s="102"/>
      <c r="AV2236" s="104">
        <v>55</v>
      </c>
      <c r="AX2236" s="7" t="s">
        <v>831</v>
      </c>
    </row>
    <row r="2237" spans="1:50">
      <c r="C2237" s="1"/>
      <c r="E2237" s="7"/>
      <c r="F2237" s="7"/>
      <c r="I2237" s="2"/>
      <c r="AG2237" s="7"/>
      <c r="AH2237" s="7"/>
      <c r="AI2237" s="7"/>
      <c r="AJ2237" s="7"/>
      <c r="AT2237" s="104"/>
      <c r="AU2237" s="102"/>
    </row>
    <row r="2238" spans="1:50" hidden="1" outlineLevel="1">
      <c r="A2238" t="s">
        <v>2040</v>
      </c>
      <c r="B2238" t="s">
        <v>2089</v>
      </c>
      <c r="C2238" s="1">
        <f t="shared" ref="C2238:C2261" si="838">SUM(N2238:AE2238)</f>
        <v>11381</v>
      </c>
      <c r="D2238" s="7">
        <f>RANK(N2238,(N2238:P2238,Q2238:AE2238))</f>
        <v>1</v>
      </c>
      <c r="E2238" s="7">
        <f>RANK(O2238,(N2238:P2238,Q2238:AE2238))</f>
        <v>2</v>
      </c>
      <c r="F2238" s="7">
        <f>IF(P2238&gt;0,RANK(P2238,(N2238:P2238,Q2238:AE2238)),0)</f>
        <v>0</v>
      </c>
      <c r="G2238" s="1">
        <f t="shared" si="816"/>
        <v>2368</v>
      </c>
      <c r="H2238" s="2">
        <f t="shared" si="817"/>
        <v>0.20806607503734295</v>
      </c>
      <c r="I2238" s="2"/>
      <c r="J2238" s="2">
        <f t="shared" ref="J2238:J2261" si="839">IF($C2238=0,"-",N2238/$C2238)</f>
        <v>0.59502679905105005</v>
      </c>
      <c r="K2238" s="2">
        <f t="shared" ref="K2238:K2261" si="840">IF($C2238=0,"-",O2238/$C2238)</f>
        <v>0.38696072401370707</v>
      </c>
      <c r="L2238" s="2">
        <f t="shared" ref="L2238:L2261" si="841">IF($C2238=0,"-",P2238/$C2238)</f>
        <v>0</v>
      </c>
      <c r="M2238" s="2">
        <f t="shared" ref="M2238:M2261" si="842">IF(C2238=0,"-",(1-J2238-K2238-L2238))</f>
        <v>1.8012476935242883E-2</v>
      </c>
      <c r="N2238" s="1">
        <v>6772</v>
      </c>
      <c r="O2238" s="1">
        <v>4404</v>
      </c>
      <c r="R2238" s="1">
        <v>205</v>
      </c>
      <c r="AG2238" s="7">
        <f>IF(Q2238&gt;0,RANK(Q2238,(N2238:P2238,Q2238:AE2238)),0)</f>
        <v>0</v>
      </c>
      <c r="AH2238" s="7">
        <f>IF(R2238&gt;0,RANK(R2238,(N2238:P2238,Q2238:AE2238)),0)</f>
        <v>3</v>
      </c>
      <c r="AI2238" s="7">
        <f>IF(T2238&gt;0,RANK(T2238,(N2238:P2238,Q2238:AE2238)),0)</f>
        <v>0</v>
      </c>
      <c r="AJ2238" s="7">
        <f>IF(S2238&gt;0,RANK(S2238,(N2238:P2238,Q2238:AE2238)),0)</f>
        <v>0</v>
      </c>
      <c r="AK2238" s="2">
        <f t="shared" ref="AK2238:AK2261" si="843">IF($C2238=0,"-",Q2238/$C2238)</f>
        <v>0</v>
      </c>
      <c r="AL2238" s="2">
        <f t="shared" ref="AL2238:AL2261" si="844">IF($C2238=0,"-",R2238/$C2238)</f>
        <v>1.8012476935242949E-2</v>
      </c>
      <c r="AM2238" s="2">
        <f t="shared" ref="AM2238:AM2261" si="845">IF($C2238=0,"-",T2238/$C2238)</f>
        <v>0</v>
      </c>
      <c r="AN2238" s="2">
        <f t="shared" ref="AN2238:AN2261" si="846">IF($C2238=0,"-",S2238/$C2238)</f>
        <v>0</v>
      </c>
      <c r="AP2238" t="s">
        <v>2040</v>
      </c>
      <c r="AQ2238" t="s">
        <v>2089</v>
      </c>
      <c r="AT2238" s="104">
        <v>56</v>
      </c>
      <c r="AU2238" s="102">
        <v>1</v>
      </c>
      <c r="AV2238" s="108">
        <f t="shared" ref="AV2238:AV2260" si="847">AT2238*1000+AU2238</f>
        <v>56001</v>
      </c>
      <c r="AX2238" s="7" t="s">
        <v>538</v>
      </c>
    </row>
    <row r="2239" spans="1:50" hidden="1" outlineLevel="1">
      <c r="A2239" t="s">
        <v>501</v>
      </c>
      <c r="B2239" t="s">
        <v>2089</v>
      </c>
      <c r="C2239" s="1">
        <f t="shared" si="838"/>
        <v>4178</v>
      </c>
      <c r="D2239" s="7">
        <f>RANK(N2239,(N2239:P2239,Q2239:AE2239))</f>
        <v>2</v>
      </c>
      <c r="E2239" s="7">
        <f>RANK(O2239,(N2239:P2239,Q2239:AE2239))</f>
        <v>1</v>
      </c>
      <c r="F2239" s="7">
        <f>IF(P2239&gt;0,RANK(P2239,(N2239:P2239,Q2239:AE2239)),0)</f>
        <v>0</v>
      </c>
      <c r="G2239" s="1">
        <f t="shared" si="816"/>
        <v>1141</v>
      </c>
      <c r="H2239" s="2">
        <f t="shared" si="817"/>
        <v>0.27309717568214459</v>
      </c>
      <c r="I2239" s="2"/>
      <c r="J2239" s="2">
        <f t="shared" si="839"/>
        <v>0.34418382000957398</v>
      </c>
      <c r="K2239" s="2">
        <f t="shared" si="840"/>
        <v>0.61728099569171857</v>
      </c>
      <c r="L2239" s="2">
        <f t="shared" si="841"/>
        <v>0</v>
      </c>
      <c r="M2239" s="2">
        <f t="shared" si="842"/>
        <v>3.8535184298707503E-2</v>
      </c>
      <c r="N2239" s="1">
        <v>1438</v>
      </c>
      <c r="O2239" s="1">
        <v>2579</v>
      </c>
      <c r="R2239" s="1">
        <v>161</v>
      </c>
      <c r="AG2239" s="7">
        <f>IF(Q2239&gt;0,RANK(Q2239,(N2239:P2239,Q2239:AE2239)),0)</f>
        <v>0</v>
      </c>
      <c r="AH2239" s="7">
        <f>IF(R2239&gt;0,RANK(R2239,(N2239:P2239,Q2239:AE2239)),0)</f>
        <v>3</v>
      </c>
      <c r="AI2239" s="7">
        <f>IF(T2239&gt;0,RANK(T2239,(N2239:P2239,Q2239:AE2239)),0)</f>
        <v>0</v>
      </c>
      <c r="AJ2239" s="7">
        <f>IF(S2239&gt;0,RANK(S2239,(N2239:P2239,Q2239:AE2239)),0)</f>
        <v>0</v>
      </c>
      <c r="AK2239" s="2">
        <f t="shared" si="843"/>
        <v>0</v>
      </c>
      <c r="AL2239" s="2">
        <f t="shared" si="844"/>
        <v>3.8535184298707517E-2</v>
      </c>
      <c r="AM2239" s="2">
        <f t="shared" si="845"/>
        <v>0</v>
      </c>
      <c r="AN2239" s="2">
        <f t="shared" si="846"/>
        <v>0</v>
      </c>
      <c r="AP2239" t="s">
        <v>501</v>
      </c>
      <c r="AQ2239" t="s">
        <v>2089</v>
      </c>
      <c r="AT2239" s="104">
        <v>56</v>
      </c>
      <c r="AU2239" s="102">
        <v>3</v>
      </c>
      <c r="AV2239" s="108">
        <f t="shared" si="847"/>
        <v>56003</v>
      </c>
      <c r="AX2239" s="7" t="s">
        <v>538</v>
      </c>
    </row>
    <row r="2240" spans="1:50" hidden="1" outlineLevel="1">
      <c r="A2240" t="s">
        <v>919</v>
      </c>
      <c r="B2240" t="s">
        <v>2089</v>
      </c>
      <c r="C2240" s="1">
        <f t="shared" si="838"/>
        <v>10234</v>
      </c>
      <c r="D2240" s="7">
        <f>RANK(N2240,(N2240:P2240,Q2240:AE2240))</f>
        <v>2</v>
      </c>
      <c r="E2240" s="7">
        <f>RANK(O2240,(N2240:P2240,Q2240:AE2240))</f>
        <v>1</v>
      </c>
      <c r="F2240" s="7">
        <f>IF(P2240&gt;0,RANK(P2240,(N2240:P2240,Q2240:AE2240)),0)</f>
        <v>0</v>
      </c>
      <c r="G2240" s="1">
        <f t="shared" si="816"/>
        <v>3003</v>
      </c>
      <c r="H2240" s="2">
        <f t="shared" si="817"/>
        <v>0.29343365253077974</v>
      </c>
      <c r="I2240" s="2"/>
      <c r="J2240" s="2">
        <f t="shared" si="839"/>
        <v>0.34180183701387534</v>
      </c>
      <c r="K2240" s="2">
        <f t="shared" si="840"/>
        <v>0.63523548954465503</v>
      </c>
      <c r="L2240" s="2">
        <f t="shared" si="841"/>
        <v>0</v>
      </c>
      <c r="M2240" s="2">
        <f t="shared" si="842"/>
        <v>2.2962673441469628E-2</v>
      </c>
      <c r="N2240" s="1">
        <v>3498</v>
      </c>
      <c r="O2240" s="1">
        <v>6501</v>
      </c>
      <c r="R2240" s="1">
        <v>235</v>
      </c>
      <c r="AG2240" s="7">
        <f>IF(Q2240&gt;0,RANK(Q2240,(N2240:P2240,Q2240:AE2240)),0)</f>
        <v>0</v>
      </c>
      <c r="AH2240" s="7">
        <f>IF(R2240&gt;0,RANK(R2240,(N2240:P2240,Q2240:AE2240)),0)</f>
        <v>3</v>
      </c>
      <c r="AI2240" s="7">
        <f>IF(T2240&gt;0,RANK(T2240,(N2240:P2240,Q2240:AE2240)),0)</f>
        <v>0</v>
      </c>
      <c r="AJ2240" s="7">
        <f>IF(S2240&gt;0,RANK(S2240,(N2240:P2240,Q2240:AE2240)),0)</f>
        <v>0</v>
      </c>
      <c r="AK2240" s="2">
        <f t="shared" si="843"/>
        <v>0</v>
      </c>
      <c r="AL2240" s="2">
        <f t="shared" si="844"/>
        <v>2.296267344146961E-2</v>
      </c>
      <c r="AM2240" s="2">
        <f t="shared" si="845"/>
        <v>0</v>
      </c>
      <c r="AN2240" s="2">
        <f t="shared" si="846"/>
        <v>0</v>
      </c>
      <c r="AP2240" t="s">
        <v>919</v>
      </c>
      <c r="AQ2240" t="s">
        <v>2089</v>
      </c>
      <c r="AT2240" s="104">
        <v>56</v>
      </c>
      <c r="AU2240" s="102">
        <v>5</v>
      </c>
      <c r="AV2240" s="108">
        <f t="shared" si="847"/>
        <v>56005</v>
      </c>
      <c r="AX2240" s="7" t="s">
        <v>538</v>
      </c>
    </row>
    <row r="2241" spans="1:50" hidden="1" outlineLevel="1">
      <c r="A2241" t="s">
        <v>2858</v>
      </c>
      <c r="B2241" t="s">
        <v>2089</v>
      </c>
      <c r="C2241" s="1">
        <f t="shared" si="838"/>
        <v>5986</v>
      </c>
      <c r="D2241" s="7">
        <f>RANK(N2241,(N2241:P2241,Q2241:AE2241))</f>
        <v>1</v>
      </c>
      <c r="E2241" s="7">
        <f>RANK(O2241,(N2241:P2241,Q2241:AE2241))</f>
        <v>2</v>
      </c>
      <c r="F2241" s="7">
        <f>IF(P2241&gt;0,RANK(P2241,(N2241:P2241,Q2241:AE2241)),0)</f>
        <v>0</v>
      </c>
      <c r="G2241" s="1">
        <f t="shared" si="816"/>
        <v>1148</v>
      </c>
      <c r="H2241" s="2">
        <f t="shared" si="817"/>
        <v>0.19178082191780821</v>
      </c>
      <c r="I2241" s="2"/>
      <c r="J2241" s="2">
        <f t="shared" si="839"/>
        <v>0.58352823254259945</v>
      </c>
      <c r="K2241" s="2">
        <f t="shared" si="840"/>
        <v>0.39174741062479118</v>
      </c>
      <c r="L2241" s="2">
        <f t="shared" si="841"/>
        <v>0</v>
      </c>
      <c r="M2241" s="2">
        <f t="shared" si="842"/>
        <v>2.4724356832609373E-2</v>
      </c>
      <c r="N2241" s="1">
        <v>3493</v>
      </c>
      <c r="O2241" s="1">
        <v>2345</v>
      </c>
      <c r="R2241" s="1">
        <v>148</v>
      </c>
      <c r="AG2241" s="7">
        <f>IF(Q2241&gt;0,RANK(Q2241,(N2241:P2241,Q2241:AE2241)),0)</f>
        <v>0</v>
      </c>
      <c r="AH2241" s="7">
        <f>IF(R2241&gt;0,RANK(R2241,(N2241:P2241,Q2241:AE2241)),0)</f>
        <v>3</v>
      </c>
      <c r="AI2241" s="7">
        <f>IF(T2241&gt;0,RANK(T2241,(N2241:P2241,Q2241:AE2241)),0)</f>
        <v>0</v>
      </c>
      <c r="AJ2241" s="7">
        <f>IF(S2241&gt;0,RANK(S2241,(N2241:P2241,Q2241:AE2241)),0)</f>
        <v>0</v>
      </c>
      <c r="AK2241" s="2">
        <f t="shared" si="843"/>
        <v>0</v>
      </c>
      <c r="AL2241" s="2">
        <f t="shared" si="844"/>
        <v>2.4724356832609422E-2</v>
      </c>
      <c r="AM2241" s="2">
        <f t="shared" si="845"/>
        <v>0</v>
      </c>
      <c r="AN2241" s="2">
        <f t="shared" si="846"/>
        <v>0</v>
      </c>
      <c r="AP2241" t="s">
        <v>2858</v>
      </c>
      <c r="AQ2241" t="s">
        <v>2089</v>
      </c>
      <c r="AT2241" s="104">
        <v>56</v>
      </c>
      <c r="AU2241" s="102">
        <v>7</v>
      </c>
      <c r="AV2241" s="108">
        <f t="shared" si="847"/>
        <v>56007</v>
      </c>
      <c r="AX2241" s="7" t="s">
        <v>538</v>
      </c>
    </row>
    <row r="2242" spans="1:50" hidden="1" outlineLevel="1">
      <c r="A2242" t="s">
        <v>2314</v>
      </c>
      <c r="B2242" t="s">
        <v>2089</v>
      </c>
      <c r="C2242" s="1">
        <f t="shared" si="838"/>
        <v>4471</v>
      </c>
      <c r="D2242" s="7">
        <f>RANK(N2242,(N2242:P2242,Q2242:AE2242))</f>
        <v>2</v>
      </c>
      <c r="E2242" s="7">
        <f>RANK(O2242,(N2242:P2242,Q2242:AE2242))</f>
        <v>1</v>
      </c>
      <c r="F2242" s="7">
        <f>IF(P2242&gt;0,RANK(P2242,(N2242:P2242,Q2242:AE2242)),0)</f>
        <v>0</v>
      </c>
      <c r="G2242" s="1">
        <f t="shared" si="816"/>
        <v>189</v>
      </c>
      <c r="H2242" s="2">
        <f t="shared" si="817"/>
        <v>4.2272422276895552E-2</v>
      </c>
      <c r="I2242" s="2"/>
      <c r="J2242" s="2">
        <f t="shared" si="839"/>
        <v>0.46790427197494966</v>
      </c>
      <c r="K2242" s="2">
        <f t="shared" si="840"/>
        <v>0.5101766942518452</v>
      </c>
      <c r="L2242" s="2">
        <f t="shared" si="841"/>
        <v>0</v>
      </c>
      <c r="M2242" s="2">
        <f t="shared" si="842"/>
        <v>2.1919033773205143E-2</v>
      </c>
      <c r="N2242" s="1">
        <v>2092</v>
      </c>
      <c r="O2242" s="1">
        <v>2281</v>
      </c>
      <c r="R2242" s="1">
        <v>98</v>
      </c>
      <c r="AG2242" s="7">
        <f>IF(Q2242&gt;0,RANK(Q2242,(N2242:P2242,Q2242:AE2242)),0)</f>
        <v>0</v>
      </c>
      <c r="AH2242" s="7">
        <f>IF(R2242&gt;0,RANK(R2242,(N2242:P2242,Q2242:AE2242)),0)</f>
        <v>3</v>
      </c>
      <c r="AI2242" s="7">
        <f>IF(T2242&gt;0,RANK(T2242,(N2242:P2242,Q2242:AE2242)),0)</f>
        <v>0</v>
      </c>
      <c r="AJ2242" s="7">
        <f>IF(S2242&gt;0,RANK(S2242,(N2242:P2242,Q2242:AE2242)),0)</f>
        <v>0</v>
      </c>
      <c r="AK2242" s="2">
        <f t="shared" si="843"/>
        <v>0</v>
      </c>
      <c r="AL2242" s="2">
        <f t="shared" si="844"/>
        <v>2.1919033773205098E-2</v>
      </c>
      <c r="AM2242" s="2">
        <f t="shared" si="845"/>
        <v>0</v>
      </c>
      <c r="AN2242" s="2">
        <f t="shared" si="846"/>
        <v>0</v>
      </c>
      <c r="AP2242" t="s">
        <v>2314</v>
      </c>
      <c r="AQ2242" t="s">
        <v>2089</v>
      </c>
      <c r="AT2242" s="104">
        <v>56</v>
      </c>
      <c r="AU2242" s="102">
        <v>9</v>
      </c>
      <c r="AV2242" s="108">
        <f t="shared" si="847"/>
        <v>56009</v>
      </c>
      <c r="AX2242" s="7" t="s">
        <v>538</v>
      </c>
    </row>
    <row r="2243" spans="1:50" hidden="1" outlineLevel="1">
      <c r="A2243" t="s">
        <v>2078</v>
      </c>
      <c r="B2243" t="s">
        <v>2089</v>
      </c>
      <c r="C2243" s="1">
        <f t="shared" si="838"/>
        <v>2819</v>
      </c>
      <c r="D2243" s="7">
        <f>RANK(N2243,(N2243:P2243,Q2243:AE2243))</f>
        <v>2</v>
      </c>
      <c r="E2243" s="7">
        <f>RANK(O2243,(N2243:P2243,Q2243:AE2243))</f>
        <v>1</v>
      </c>
      <c r="F2243" s="7">
        <f>IF(P2243&gt;0,RANK(P2243,(N2243:P2243,Q2243:AE2243)),0)</f>
        <v>0</v>
      </c>
      <c r="G2243" s="1">
        <f t="shared" si="816"/>
        <v>876</v>
      </c>
      <c r="H2243" s="2">
        <f t="shared" si="817"/>
        <v>0.31074849237318197</v>
      </c>
      <c r="I2243" s="2"/>
      <c r="J2243" s="2">
        <f t="shared" si="839"/>
        <v>0.33025895707697767</v>
      </c>
      <c r="K2243" s="2">
        <f t="shared" si="840"/>
        <v>0.64100744945015964</v>
      </c>
      <c r="L2243" s="2">
        <f t="shared" si="841"/>
        <v>0</v>
      </c>
      <c r="M2243" s="2">
        <f t="shared" si="842"/>
        <v>2.8733593472862751E-2</v>
      </c>
      <c r="N2243" s="1">
        <v>931</v>
      </c>
      <c r="O2243" s="1">
        <v>1807</v>
      </c>
      <c r="R2243" s="1">
        <v>81</v>
      </c>
      <c r="AG2243" s="7">
        <f>IF(Q2243&gt;0,RANK(Q2243,(N2243:P2243,Q2243:AE2243)),0)</f>
        <v>0</v>
      </c>
      <c r="AH2243" s="7">
        <f>IF(R2243&gt;0,RANK(R2243,(N2243:P2243,Q2243:AE2243)),0)</f>
        <v>3</v>
      </c>
      <c r="AI2243" s="7">
        <f>IF(T2243&gt;0,RANK(T2243,(N2243:P2243,Q2243:AE2243)),0)</f>
        <v>0</v>
      </c>
      <c r="AJ2243" s="7">
        <f>IF(S2243&gt;0,RANK(S2243,(N2243:P2243,Q2243:AE2243)),0)</f>
        <v>0</v>
      </c>
      <c r="AK2243" s="2">
        <f t="shared" si="843"/>
        <v>0</v>
      </c>
      <c r="AL2243" s="2">
        <f t="shared" si="844"/>
        <v>2.8733593472862716E-2</v>
      </c>
      <c r="AM2243" s="2">
        <f t="shared" si="845"/>
        <v>0</v>
      </c>
      <c r="AN2243" s="2">
        <f t="shared" si="846"/>
        <v>0</v>
      </c>
      <c r="AP2243" t="s">
        <v>2078</v>
      </c>
      <c r="AQ2243" t="s">
        <v>2089</v>
      </c>
      <c r="AT2243" s="104">
        <v>56</v>
      </c>
      <c r="AU2243" s="102">
        <v>11</v>
      </c>
      <c r="AV2243" s="108">
        <f t="shared" si="847"/>
        <v>56011</v>
      </c>
      <c r="AX2243" s="7" t="s">
        <v>538</v>
      </c>
    </row>
    <row r="2244" spans="1:50" hidden="1" outlineLevel="1">
      <c r="A2244" t="s">
        <v>1850</v>
      </c>
      <c r="B2244" t="s">
        <v>2089</v>
      </c>
      <c r="C2244" s="1">
        <f t="shared" si="838"/>
        <v>13866</v>
      </c>
      <c r="D2244" s="7">
        <f>RANK(N2244,(N2244:P2244,Q2244:AE2244))</f>
        <v>2</v>
      </c>
      <c r="E2244" s="7">
        <f>RANK(O2244,(N2244:P2244,Q2244:AE2244))</f>
        <v>1</v>
      </c>
      <c r="F2244" s="7">
        <f>IF(P2244&gt;0,RANK(P2244,(N2244:P2244,Q2244:AE2244)),0)</f>
        <v>0</v>
      </c>
      <c r="G2244" s="1">
        <f t="shared" si="816"/>
        <v>2608</v>
      </c>
      <c r="H2244" s="2">
        <f t="shared" si="817"/>
        <v>0.18808596567142652</v>
      </c>
      <c r="I2244" s="2"/>
      <c r="J2244" s="2">
        <f t="shared" si="839"/>
        <v>0.39665368527333045</v>
      </c>
      <c r="K2244" s="2">
        <f t="shared" si="840"/>
        <v>0.58473965094475699</v>
      </c>
      <c r="L2244" s="2">
        <f t="shared" si="841"/>
        <v>0</v>
      </c>
      <c r="M2244" s="2">
        <f t="shared" si="842"/>
        <v>1.8606663781912558E-2</v>
      </c>
      <c r="N2244" s="1">
        <v>5500</v>
      </c>
      <c r="O2244" s="1">
        <v>8108</v>
      </c>
      <c r="R2244" s="1">
        <v>258</v>
      </c>
      <c r="AG2244" s="7">
        <f>IF(Q2244&gt;0,RANK(Q2244,(N2244:P2244,Q2244:AE2244)),0)</f>
        <v>0</v>
      </c>
      <c r="AH2244" s="7">
        <f>IF(R2244&gt;0,RANK(R2244,(N2244:P2244,Q2244:AE2244)),0)</f>
        <v>3</v>
      </c>
      <c r="AI2244" s="7">
        <f>IF(T2244&gt;0,RANK(T2244,(N2244:P2244,Q2244:AE2244)),0)</f>
        <v>0</v>
      </c>
      <c r="AJ2244" s="7">
        <f>IF(S2244&gt;0,RANK(S2244,(N2244:P2244,Q2244:AE2244)),0)</f>
        <v>0</v>
      </c>
      <c r="AK2244" s="2">
        <f t="shared" si="843"/>
        <v>0</v>
      </c>
      <c r="AL2244" s="2">
        <f t="shared" si="844"/>
        <v>1.8606663781912593E-2</v>
      </c>
      <c r="AM2244" s="2">
        <f t="shared" si="845"/>
        <v>0</v>
      </c>
      <c r="AN2244" s="2">
        <f t="shared" si="846"/>
        <v>0</v>
      </c>
      <c r="AP2244" t="s">
        <v>1850</v>
      </c>
      <c r="AQ2244" t="s">
        <v>2089</v>
      </c>
      <c r="AT2244" s="104">
        <v>56</v>
      </c>
      <c r="AU2244" s="102">
        <v>13</v>
      </c>
      <c r="AV2244" s="108">
        <f t="shared" si="847"/>
        <v>56013</v>
      </c>
      <c r="AX2244" s="7" t="s">
        <v>538</v>
      </c>
    </row>
    <row r="2245" spans="1:50" hidden="1" outlineLevel="1">
      <c r="A2245" t="s">
        <v>2856</v>
      </c>
      <c r="B2245" t="s">
        <v>2089</v>
      </c>
      <c r="C2245" s="1">
        <f t="shared" si="838"/>
        <v>4693</v>
      </c>
      <c r="D2245" s="7">
        <f>RANK(N2245,(N2245:P2245,Q2245:AE2245))</f>
        <v>2</v>
      </c>
      <c r="E2245" s="7">
        <f>RANK(O2245,(N2245:P2245,Q2245:AE2245))</f>
        <v>1</v>
      </c>
      <c r="F2245" s="7">
        <f>IF(P2245&gt;0,RANK(P2245,(N2245:P2245,Q2245:AE2245)),0)</f>
        <v>0</v>
      </c>
      <c r="G2245" s="1">
        <f t="shared" si="816"/>
        <v>825</v>
      </c>
      <c r="H2245" s="2">
        <f t="shared" si="817"/>
        <v>0.17579373535052206</v>
      </c>
      <c r="I2245" s="2"/>
      <c r="J2245" s="2">
        <f t="shared" si="839"/>
        <v>0.40336671638610699</v>
      </c>
      <c r="K2245" s="2">
        <f t="shared" si="840"/>
        <v>0.579160451736629</v>
      </c>
      <c r="L2245" s="2">
        <f t="shared" si="841"/>
        <v>0</v>
      </c>
      <c r="M2245" s="2">
        <f t="shared" si="842"/>
        <v>1.7472831877264006E-2</v>
      </c>
      <c r="N2245" s="1">
        <v>1893</v>
      </c>
      <c r="O2245" s="1">
        <v>2718</v>
      </c>
      <c r="R2245" s="1">
        <v>82</v>
      </c>
      <c r="AG2245" s="7">
        <f>IF(Q2245&gt;0,RANK(Q2245,(N2245:P2245,Q2245:AE2245)),0)</f>
        <v>0</v>
      </c>
      <c r="AH2245" s="7">
        <f>IF(R2245&gt;0,RANK(R2245,(N2245:P2245,Q2245:AE2245)),0)</f>
        <v>3</v>
      </c>
      <c r="AI2245" s="7">
        <f>IF(T2245&gt;0,RANK(T2245,(N2245:P2245,Q2245:AE2245)),0)</f>
        <v>0</v>
      </c>
      <c r="AJ2245" s="7">
        <f>IF(S2245&gt;0,RANK(S2245,(N2245:P2245,Q2245:AE2245)),0)</f>
        <v>0</v>
      </c>
      <c r="AK2245" s="2">
        <f t="shared" si="843"/>
        <v>0</v>
      </c>
      <c r="AL2245" s="2">
        <f t="shared" si="844"/>
        <v>1.7472831877264009E-2</v>
      </c>
      <c r="AM2245" s="2">
        <f t="shared" si="845"/>
        <v>0</v>
      </c>
      <c r="AN2245" s="2">
        <f t="shared" si="846"/>
        <v>0</v>
      </c>
      <c r="AP2245" t="s">
        <v>2856</v>
      </c>
      <c r="AQ2245" t="s">
        <v>2089</v>
      </c>
      <c r="AT2245" s="104">
        <v>56</v>
      </c>
      <c r="AU2245" s="102">
        <v>15</v>
      </c>
      <c r="AV2245" s="108">
        <f t="shared" si="847"/>
        <v>56015</v>
      </c>
      <c r="AX2245" s="7" t="s">
        <v>538</v>
      </c>
    </row>
    <row r="2246" spans="1:50" hidden="1" outlineLevel="1">
      <c r="A2246" t="s">
        <v>2157</v>
      </c>
      <c r="B2246" t="s">
        <v>2089</v>
      </c>
      <c r="C2246" s="1">
        <f t="shared" si="838"/>
        <v>2181</v>
      </c>
      <c r="D2246" s="7">
        <f>RANK(N2246,(N2246:P2246,Q2246:AE2246))</f>
        <v>1</v>
      </c>
      <c r="E2246" s="7">
        <f>RANK(O2246,(N2246:P2246,Q2246:AE2246))</f>
        <v>2</v>
      </c>
      <c r="F2246" s="7">
        <f>IF(P2246&gt;0,RANK(P2246,(N2246:P2246,Q2246:AE2246)),0)</f>
        <v>0</v>
      </c>
      <c r="G2246" s="1">
        <f t="shared" si="816"/>
        <v>270</v>
      </c>
      <c r="H2246" s="2">
        <f t="shared" si="817"/>
        <v>0.12379642365887207</v>
      </c>
      <c r="I2246" s="2"/>
      <c r="J2246" s="2">
        <f t="shared" si="839"/>
        <v>0.55570839064649247</v>
      </c>
      <c r="K2246" s="2">
        <f t="shared" si="840"/>
        <v>0.43191196698762035</v>
      </c>
      <c r="L2246" s="2">
        <f t="shared" si="841"/>
        <v>0</v>
      </c>
      <c r="M2246" s="2">
        <f t="shared" si="842"/>
        <v>1.2379642365887178E-2</v>
      </c>
      <c r="N2246" s="1">
        <v>1212</v>
      </c>
      <c r="O2246" s="1">
        <v>942</v>
      </c>
      <c r="R2246" s="1">
        <v>27</v>
      </c>
      <c r="AG2246" s="7">
        <f>IF(Q2246&gt;0,RANK(Q2246,(N2246:P2246,Q2246:AE2246)),0)</f>
        <v>0</v>
      </c>
      <c r="AH2246" s="7">
        <f>IF(R2246&gt;0,RANK(R2246,(N2246:P2246,Q2246:AE2246)),0)</f>
        <v>3</v>
      </c>
      <c r="AI2246" s="7">
        <f>IF(T2246&gt;0,RANK(T2246,(N2246:P2246,Q2246:AE2246)),0)</f>
        <v>0</v>
      </c>
      <c r="AJ2246" s="7">
        <f>IF(S2246&gt;0,RANK(S2246,(N2246:P2246,Q2246:AE2246)),0)</f>
        <v>0</v>
      </c>
      <c r="AK2246" s="2">
        <f t="shared" si="843"/>
        <v>0</v>
      </c>
      <c r="AL2246" s="2">
        <f t="shared" si="844"/>
        <v>1.2379642365887207E-2</v>
      </c>
      <c r="AM2246" s="2">
        <f t="shared" si="845"/>
        <v>0</v>
      </c>
      <c r="AN2246" s="2">
        <f t="shared" si="846"/>
        <v>0</v>
      </c>
      <c r="AP2246" t="s">
        <v>2157</v>
      </c>
      <c r="AQ2246" t="s">
        <v>2089</v>
      </c>
      <c r="AT2246" s="104">
        <v>56</v>
      </c>
      <c r="AU2246" s="102">
        <v>17</v>
      </c>
      <c r="AV2246" s="108">
        <f t="shared" si="847"/>
        <v>56017</v>
      </c>
      <c r="AX2246" s="7" t="s">
        <v>538</v>
      </c>
    </row>
    <row r="2247" spans="1:50" hidden="1" outlineLevel="1">
      <c r="A2247" t="s">
        <v>1538</v>
      </c>
      <c r="B2247" t="s">
        <v>2089</v>
      </c>
      <c r="C2247" s="1">
        <f t="shared" si="838"/>
        <v>3140</v>
      </c>
      <c r="D2247" s="7">
        <f>RANK(N2247,(N2247:P2247,Q2247:AE2247))</f>
        <v>2</v>
      </c>
      <c r="E2247" s="7">
        <f>RANK(O2247,(N2247:P2247,Q2247:AE2247))</f>
        <v>1</v>
      </c>
      <c r="F2247" s="7">
        <f>IF(P2247&gt;0,RANK(P2247,(N2247:P2247,Q2247:AE2247)),0)</f>
        <v>0</v>
      </c>
      <c r="G2247" s="1">
        <f t="shared" si="816"/>
        <v>566</v>
      </c>
      <c r="H2247" s="2">
        <f t="shared" si="817"/>
        <v>0.18025477707006368</v>
      </c>
      <c r="I2247" s="2"/>
      <c r="J2247" s="2">
        <f t="shared" si="839"/>
        <v>0.40222929936305735</v>
      </c>
      <c r="K2247" s="2">
        <f t="shared" si="840"/>
        <v>0.58248407643312106</v>
      </c>
      <c r="L2247" s="2">
        <f t="shared" si="841"/>
        <v>0</v>
      </c>
      <c r="M2247" s="2">
        <f t="shared" si="842"/>
        <v>1.5286624203821542E-2</v>
      </c>
      <c r="N2247" s="1">
        <v>1263</v>
      </c>
      <c r="O2247" s="1">
        <v>1829</v>
      </c>
      <c r="R2247" s="1">
        <v>48</v>
      </c>
      <c r="AG2247" s="7">
        <f>IF(Q2247&gt;0,RANK(Q2247,(N2247:P2247,Q2247:AE2247)),0)</f>
        <v>0</v>
      </c>
      <c r="AH2247" s="7">
        <f>IF(R2247&gt;0,RANK(R2247,(N2247:P2247,Q2247:AE2247)),0)</f>
        <v>3</v>
      </c>
      <c r="AI2247" s="7">
        <f>IF(T2247&gt;0,RANK(T2247,(N2247:P2247,Q2247:AE2247)),0)</f>
        <v>0</v>
      </c>
      <c r="AJ2247" s="7">
        <f>IF(S2247&gt;0,RANK(S2247,(N2247:P2247,Q2247:AE2247)),0)</f>
        <v>0</v>
      </c>
      <c r="AK2247" s="2">
        <f t="shared" si="843"/>
        <v>0</v>
      </c>
      <c r="AL2247" s="2">
        <f t="shared" si="844"/>
        <v>1.5286624203821656E-2</v>
      </c>
      <c r="AM2247" s="2">
        <f t="shared" si="845"/>
        <v>0</v>
      </c>
      <c r="AN2247" s="2">
        <f t="shared" si="846"/>
        <v>0</v>
      </c>
      <c r="AP2247" t="s">
        <v>1538</v>
      </c>
      <c r="AQ2247" t="s">
        <v>2089</v>
      </c>
      <c r="AT2247" s="104">
        <v>56</v>
      </c>
      <c r="AU2247" s="102">
        <v>19</v>
      </c>
      <c r="AV2247" s="108">
        <f t="shared" si="847"/>
        <v>56019</v>
      </c>
      <c r="AX2247" s="7" t="s">
        <v>538</v>
      </c>
    </row>
    <row r="2248" spans="1:50" hidden="1" outlineLevel="1">
      <c r="A2248" t="s">
        <v>2158</v>
      </c>
      <c r="B2248" t="s">
        <v>2089</v>
      </c>
      <c r="C2248" s="1">
        <f t="shared" si="838"/>
        <v>30435</v>
      </c>
      <c r="D2248" s="7">
        <f>RANK(N2248,(N2248:P2248,Q2248:AE2248))</f>
        <v>1</v>
      </c>
      <c r="E2248" s="7">
        <f>RANK(O2248,(N2248:P2248,Q2248:AE2248))</f>
        <v>2</v>
      </c>
      <c r="F2248" s="7">
        <f>IF(P2248&gt;0,RANK(P2248,(N2248:P2248,Q2248:AE2248)),0)</f>
        <v>0</v>
      </c>
      <c r="G2248" s="1">
        <f t="shared" si="816"/>
        <v>7076</v>
      </c>
      <c r="H2248" s="2">
        <f t="shared" si="817"/>
        <v>0.23249548217512733</v>
      </c>
      <c r="I2248" s="2"/>
      <c r="J2248" s="2">
        <f t="shared" si="839"/>
        <v>0.60992278626581242</v>
      </c>
      <c r="K2248" s="2">
        <f t="shared" si="840"/>
        <v>0.37742730409068509</v>
      </c>
      <c r="L2248" s="2">
        <f t="shared" si="841"/>
        <v>0</v>
      </c>
      <c r="M2248" s="2">
        <f t="shared" si="842"/>
        <v>1.2649909643502488E-2</v>
      </c>
      <c r="N2248" s="1">
        <v>18563</v>
      </c>
      <c r="O2248" s="1">
        <v>11487</v>
      </c>
      <c r="R2248" s="1">
        <v>385</v>
      </c>
      <c r="W2248" s="66"/>
      <c r="AG2248" s="7">
        <f>IF(Q2248&gt;0,RANK(Q2248,(N2248:P2248,Q2248:AE2248)),0)</f>
        <v>0</v>
      </c>
      <c r="AH2248" s="7">
        <f>IF(R2248&gt;0,RANK(R2248,(N2248:P2248,Q2248:AE2248)),0)</f>
        <v>3</v>
      </c>
      <c r="AI2248" s="7">
        <f>IF(T2248&gt;0,RANK(T2248,(N2248:P2248,Q2248:AE2248)),0)</f>
        <v>0</v>
      </c>
      <c r="AJ2248" s="7">
        <f>IF(S2248&gt;0,RANK(S2248,(N2248:P2248,Q2248:AE2248)),0)</f>
        <v>0</v>
      </c>
      <c r="AK2248" s="2">
        <f t="shared" si="843"/>
        <v>0</v>
      </c>
      <c r="AL2248" s="2">
        <f t="shared" si="844"/>
        <v>1.2649909643502547E-2</v>
      </c>
      <c r="AM2248" s="2">
        <f t="shared" si="845"/>
        <v>0</v>
      </c>
      <c r="AN2248" s="2">
        <f t="shared" si="846"/>
        <v>0</v>
      </c>
      <c r="AP2248" t="s">
        <v>2158</v>
      </c>
      <c r="AQ2248" t="s">
        <v>2089</v>
      </c>
      <c r="AT2248" s="104">
        <v>56</v>
      </c>
      <c r="AU2248" s="102">
        <v>21</v>
      </c>
      <c r="AV2248" s="108">
        <f t="shared" si="847"/>
        <v>56021</v>
      </c>
      <c r="AX2248" s="7" t="s">
        <v>538</v>
      </c>
    </row>
    <row r="2249" spans="1:50" hidden="1" outlineLevel="1">
      <c r="A2249" t="s">
        <v>1988</v>
      </c>
      <c r="B2249" t="s">
        <v>2089</v>
      </c>
      <c r="C2249" s="1">
        <f t="shared" si="838"/>
        <v>5546</v>
      </c>
      <c r="D2249" s="7">
        <f>RANK(N2249,(N2249:P2249,Q2249:AE2249))</f>
        <v>2</v>
      </c>
      <c r="E2249" s="7">
        <f>RANK(O2249,(N2249:P2249,Q2249:AE2249))</f>
        <v>1</v>
      </c>
      <c r="F2249" s="7">
        <f>IF(P2249&gt;0,RANK(P2249,(N2249:P2249,Q2249:AE2249)),0)</f>
        <v>0</v>
      </c>
      <c r="G2249" s="1">
        <f t="shared" ref="G2249:G2261" si="848">MAX(N2249:P2249)-LARGE(N2249:P2249,2)</f>
        <v>1633</v>
      </c>
      <c r="H2249" s="2">
        <f t="shared" ref="H2249:H2261" si="849">G2249/C2249</f>
        <v>0.29444644789037144</v>
      </c>
      <c r="I2249" s="2"/>
      <c r="J2249" s="2">
        <f t="shared" si="839"/>
        <v>0.3402452217814641</v>
      </c>
      <c r="K2249" s="2">
        <f t="shared" si="840"/>
        <v>0.63469166967183555</v>
      </c>
      <c r="L2249" s="2">
        <f t="shared" si="841"/>
        <v>0</v>
      </c>
      <c r="M2249" s="2">
        <f t="shared" si="842"/>
        <v>2.5063108546700352E-2</v>
      </c>
      <c r="N2249" s="1">
        <v>1887</v>
      </c>
      <c r="O2249" s="1">
        <v>3520</v>
      </c>
      <c r="R2249" s="1">
        <v>139</v>
      </c>
      <c r="W2249" s="66"/>
      <c r="AG2249" s="7">
        <f>IF(Q2249&gt;0,RANK(Q2249,(N2249:P2249,Q2249:AE2249)),0)</f>
        <v>0</v>
      </c>
      <c r="AH2249" s="7">
        <f>IF(R2249&gt;0,RANK(R2249,(N2249:P2249,Q2249:AE2249)),0)</f>
        <v>3</v>
      </c>
      <c r="AI2249" s="7">
        <f>IF(T2249&gt;0,RANK(T2249,(N2249:P2249,Q2249:AE2249)),0)</f>
        <v>0</v>
      </c>
      <c r="AJ2249" s="7">
        <f>IF(S2249&gt;0,RANK(S2249,(N2249:P2249,Q2249:AE2249)),0)</f>
        <v>0</v>
      </c>
      <c r="AK2249" s="2">
        <f t="shared" si="843"/>
        <v>0</v>
      </c>
      <c r="AL2249" s="2">
        <f t="shared" si="844"/>
        <v>2.5063108546700325E-2</v>
      </c>
      <c r="AM2249" s="2">
        <f t="shared" si="845"/>
        <v>0</v>
      </c>
      <c r="AN2249" s="2">
        <f t="shared" si="846"/>
        <v>0</v>
      </c>
      <c r="AP2249" t="s">
        <v>1988</v>
      </c>
      <c r="AQ2249" t="s">
        <v>2089</v>
      </c>
      <c r="AT2249" s="104">
        <v>56</v>
      </c>
      <c r="AU2249" s="102">
        <v>23</v>
      </c>
      <c r="AV2249" s="108">
        <f t="shared" si="847"/>
        <v>56023</v>
      </c>
      <c r="AX2249" s="7" t="s">
        <v>538</v>
      </c>
    </row>
    <row r="2250" spans="1:50" hidden="1" outlineLevel="1">
      <c r="A2250" t="s">
        <v>1405</v>
      </c>
      <c r="B2250" t="s">
        <v>2089</v>
      </c>
      <c r="C2250" s="1">
        <f t="shared" si="838"/>
        <v>23610</v>
      </c>
      <c r="D2250" s="7">
        <f>RANK(N2250,(N2250:P2250,Q2250:AE2250))</f>
        <v>1</v>
      </c>
      <c r="E2250" s="7">
        <f>RANK(O2250,(N2250:P2250,Q2250:AE2250))</f>
        <v>2</v>
      </c>
      <c r="F2250" s="7">
        <f>IF(P2250&gt;0,RANK(P2250,(N2250:P2250,Q2250:AE2250)),0)</f>
        <v>0</v>
      </c>
      <c r="G2250" s="1">
        <f t="shared" si="848"/>
        <v>3350</v>
      </c>
      <c r="H2250" s="2">
        <f t="shared" si="849"/>
        <v>0.14188903007200337</v>
      </c>
      <c r="I2250" s="2"/>
      <c r="J2250" s="2">
        <f t="shared" si="839"/>
        <v>0.5580262600592969</v>
      </c>
      <c r="K2250" s="2">
        <f t="shared" si="840"/>
        <v>0.41613722998729352</v>
      </c>
      <c r="L2250" s="2">
        <f t="shared" si="841"/>
        <v>0</v>
      </c>
      <c r="M2250" s="2">
        <f t="shared" si="842"/>
        <v>2.5836509953409581E-2</v>
      </c>
      <c r="N2250" s="1">
        <v>13175</v>
      </c>
      <c r="O2250" s="1">
        <v>9825</v>
      </c>
      <c r="R2250" s="1">
        <v>610</v>
      </c>
      <c r="W2250" s="66"/>
      <c r="AG2250" s="7">
        <f>IF(Q2250&gt;0,RANK(Q2250,(N2250:P2250,Q2250:AE2250)),0)</f>
        <v>0</v>
      </c>
      <c r="AH2250" s="7">
        <f>IF(R2250&gt;0,RANK(R2250,(N2250:P2250,Q2250:AE2250)),0)</f>
        <v>3</v>
      </c>
      <c r="AI2250" s="7">
        <f>IF(T2250&gt;0,RANK(T2250,(N2250:P2250,Q2250:AE2250)),0)</f>
        <v>0</v>
      </c>
      <c r="AJ2250" s="7">
        <f>IF(S2250&gt;0,RANK(S2250,(N2250:P2250,Q2250:AE2250)),0)</f>
        <v>0</v>
      </c>
      <c r="AK2250" s="2">
        <f t="shared" si="843"/>
        <v>0</v>
      </c>
      <c r="AL2250" s="2">
        <f t="shared" si="844"/>
        <v>2.5836509953409571E-2</v>
      </c>
      <c r="AM2250" s="2">
        <f t="shared" si="845"/>
        <v>0</v>
      </c>
      <c r="AN2250" s="2">
        <f t="shared" si="846"/>
        <v>0</v>
      </c>
      <c r="AP2250" t="s">
        <v>1405</v>
      </c>
      <c r="AQ2250" t="s">
        <v>2089</v>
      </c>
      <c r="AT2250" s="104">
        <v>56</v>
      </c>
      <c r="AU2250" s="102">
        <v>25</v>
      </c>
      <c r="AV2250" s="108">
        <f t="shared" si="847"/>
        <v>56025</v>
      </c>
      <c r="AX2250" s="7" t="s">
        <v>538</v>
      </c>
    </row>
    <row r="2251" spans="1:50" hidden="1" outlineLevel="1">
      <c r="A2251" t="s">
        <v>1186</v>
      </c>
      <c r="B2251" t="s">
        <v>2089</v>
      </c>
      <c r="C2251" s="1">
        <f t="shared" si="838"/>
        <v>1217</v>
      </c>
      <c r="D2251" s="7">
        <f>RANK(N2251,(N2251:P2251,Q2251:AE2251))</f>
        <v>2</v>
      </c>
      <c r="E2251" s="7">
        <f>RANK(O2251,(N2251:P2251,Q2251:AE2251))</f>
        <v>1</v>
      </c>
      <c r="F2251" s="7">
        <f>IF(P2251&gt;0,RANK(P2251,(N2251:P2251,Q2251:AE2251)),0)</f>
        <v>0</v>
      </c>
      <c r="G2251" s="1">
        <f t="shared" si="848"/>
        <v>363</v>
      </c>
      <c r="H2251" s="2">
        <f t="shared" si="849"/>
        <v>0.2982744453574363</v>
      </c>
      <c r="I2251" s="2"/>
      <c r="J2251" s="2">
        <f t="shared" si="839"/>
        <v>0.33771569433032045</v>
      </c>
      <c r="K2251" s="2">
        <f t="shared" si="840"/>
        <v>0.63599013968775675</v>
      </c>
      <c r="L2251" s="2">
        <f t="shared" si="841"/>
        <v>0</v>
      </c>
      <c r="M2251" s="2">
        <f t="shared" si="842"/>
        <v>2.6294165981922801E-2</v>
      </c>
      <c r="N2251" s="1">
        <v>411</v>
      </c>
      <c r="O2251" s="1">
        <v>774</v>
      </c>
      <c r="R2251" s="1">
        <v>32</v>
      </c>
      <c r="W2251" s="66"/>
      <c r="AG2251" s="7">
        <f>IF(Q2251&gt;0,RANK(Q2251,(N2251:P2251,Q2251:AE2251)),0)</f>
        <v>0</v>
      </c>
      <c r="AH2251" s="7">
        <f>IF(R2251&gt;0,RANK(R2251,(N2251:P2251,Q2251:AE2251)),0)</f>
        <v>3</v>
      </c>
      <c r="AI2251" s="7">
        <f>IF(T2251&gt;0,RANK(T2251,(N2251:P2251,Q2251:AE2251)),0)</f>
        <v>0</v>
      </c>
      <c r="AJ2251" s="7">
        <f>IF(S2251&gt;0,RANK(S2251,(N2251:P2251,Q2251:AE2251)),0)</f>
        <v>0</v>
      </c>
      <c r="AK2251" s="2">
        <f t="shared" si="843"/>
        <v>0</v>
      </c>
      <c r="AL2251" s="2">
        <f t="shared" si="844"/>
        <v>2.629416598192276E-2</v>
      </c>
      <c r="AM2251" s="2">
        <f t="shared" si="845"/>
        <v>0</v>
      </c>
      <c r="AN2251" s="2">
        <f t="shared" si="846"/>
        <v>0</v>
      </c>
      <c r="AP2251" t="s">
        <v>1186</v>
      </c>
      <c r="AQ2251" t="s">
        <v>2089</v>
      </c>
      <c r="AT2251" s="104">
        <v>56</v>
      </c>
      <c r="AU2251" s="102">
        <v>27</v>
      </c>
      <c r="AV2251" s="108">
        <f t="shared" si="847"/>
        <v>56027</v>
      </c>
      <c r="AX2251" s="7" t="s">
        <v>538</v>
      </c>
    </row>
    <row r="2252" spans="1:50" hidden="1" outlineLevel="1">
      <c r="A2252" t="s">
        <v>395</v>
      </c>
      <c r="B2252" t="s">
        <v>2089</v>
      </c>
      <c r="C2252" s="1">
        <f t="shared" si="838"/>
        <v>10748</v>
      </c>
      <c r="D2252" s="7">
        <f>RANK(N2252,(N2252:P2252,Q2252:AE2252))</f>
        <v>2</v>
      </c>
      <c r="E2252" s="7">
        <f>RANK(O2252,(N2252:P2252,Q2252:AE2252))</f>
        <v>1</v>
      </c>
      <c r="F2252" s="7">
        <f>IF(P2252&gt;0,RANK(P2252,(N2252:P2252,Q2252:AE2252)),0)</f>
        <v>0</v>
      </c>
      <c r="G2252" s="1">
        <f t="shared" si="848"/>
        <v>2095</v>
      </c>
      <c r="H2252" s="2">
        <f t="shared" si="849"/>
        <v>0.1949199851135095</v>
      </c>
      <c r="I2252" s="2"/>
      <c r="J2252" s="2">
        <f t="shared" si="839"/>
        <v>0.39002605135839225</v>
      </c>
      <c r="K2252" s="2">
        <f t="shared" si="840"/>
        <v>0.5849460364719018</v>
      </c>
      <c r="L2252" s="2">
        <f t="shared" si="841"/>
        <v>0</v>
      </c>
      <c r="M2252" s="2">
        <f t="shared" si="842"/>
        <v>2.5027912169706013E-2</v>
      </c>
      <c r="N2252" s="1">
        <v>4192</v>
      </c>
      <c r="O2252" s="1">
        <v>6287</v>
      </c>
      <c r="R2252" s="1">
        <v>269</v>
      </c>
      <c r="W2252" s="66"/>
      <c r="AG2252" s="7">
        <f>IF(Q2252&gt;0,RANK(Q2252,(N2252:P2252,Q2252:AE2252)),0)</f>
        <v>0</v>
      </c>
      <c r="AH2252" s="7">
        <f>IF(R2252&gt;0,RANK(R2252,(N2252:P2252,Q2252:AE2252)),0)</f>
        <v>3</v>
      </c>
      <c r="AI2252" s="7">
        <f>IF(T2252&gt;0,RANK(T2252,(N2252:P2252,Q2252:AE2252)),0)</f>
        <v>0</v>
      </c>
      <c r="AJ2252" s="7">
        <f>IF(S2252&gt;0,RANK(S2252,(N2252:P2252,Q2252:AE2252)),0)</f>
        <v>0</v>
      </c>
      <c r="AK2252" s="2">
        <f t="shared" si="843"/>
        <v>0</v>
      </c>
      <c r="AL2252" s="2">
        <f t="shared" si="844"/>
        <v>2.5027912169705992E-2</v>
      </c>
      <c r="AM2252" s="2">
        <f t="shared" si="845"/>
        <v>0</v>
      </c>
      <c r="AN2252" s="2">
        <f t="shared" si="846"/>
        <v>0</v>
      </c>
      <c r="AP2252" t="s">
        <v>395</v>
      </c>
      <c r="AQ2252" t="s">
        <v>2089</v>
      </c>
      <c r="AT2252" s="104">
        <v>56</v>
      </c>
      <c r="AU2252" s="102">
        <v>29</v>
      </c>
      <c r="AV2252" s="108">
        <f t="shared" si="847"/>
        <v>56029</v>
      </c>
      <c r="AX2252" s="7" t="s">
        <v>538</v>
      </c>
    </row>
    <row r="2253" spans="1:50" hidden="1" outlineLevel="1">
      <c r="A2253" t="s">
        <v>1920</v>
      </c>
      <c r="B2253" t="s">
        <v>2089</v>
      </c>
      <c r="C2253" s="1">
        <f t="shared" si="838"/>
        <v>3868</v>
      </c>
      <c r="D2253" s="7">
        <f>RANK(N2253,(N2253:P2253,Q2253:AE2253))</f>
        <v>1</v>
      </c>
      <c r="E2253" s="7">
        <f>RANK(O2253,(N2253:P2253,Q2253:AE2253))</f>
        <v>2</v>
      </c>
      <c r="F2253" s="7">
        <f>IF(P2253&gt;0,RANK(P2253,(N2253:P2253,Q2253:AE2253)),0)</f>
        <v>0</v>
      </c>
      <c r="G2253" s="1">
        <f t="shared" si="848"/>
        <v>477</v>
      </c>
      <c r="H2253" s="2">
        <f t="shared" si="849"/>
        <v>0.12331954498448811</v>
      </c>
      <c r="I2253" s="2"/>
      <c r="J2253" s="2">
        <f t="shared" si="839"/>
        <v>0.54860392967942084</v>
      </c>
      <c r="K2253" s="2">
        <f t="shared" si="840"/>
        <v>0.42528438469493279</v>
      </c>
      <c r="L2253" s="2">
        <f t="shared" si="841"/>
        <v>0</v>
      </c>
      <c r="M2253" s="2">
        <f t="shared" si="842"/>
        <v>2.6111685625646364E-2</v>
      </c>
      <c r="N2253" s="1">
        <v>2122</v>
      </c>
      <c r="O2253" s="1">
        <v>1645</v>
      </c>
      <c r="R2253" s="1">
        <v>101</v>
      </c>
      <c r="W2253" s="66"/>
      <c r="AG2253" s="7">
        <f>IF(Q2253&gt;0,RANK(Q2253,(N2253:P2253,Q2253:AE2253)),0)</f>
        <v>0</v>
      </c>
      <c r="AH2253" s="7">
        <f>IF(R2253&gt;0,RANK(R2253,(N2253:P2253,Q2253:AE2253)),0)</f>
        <v>3</v>
      </c>
      <c r="AI2253" s="7">
        <f>IF(T2253&gt;0,RANK(T2253,(N2253:P2253,Q2253:AE2253)),0)</f>
        <v>0</v>
      </c>
      <c r="AJ2253" s="7">
        <f>IF(S2253&gt;0,RANK(S2253,(N2253:P2253,Q2253:AE2253)),0)</f>
        <v>0</v>
      </c>
      <c r="AK2253" s="2">
        <f t="shared" si="843"/>
        <v>0</v>
      </c>
      <c r="AL2253" s="2">
        <f t="shared" si="844"/>
        <v>2.6111685625646329E-2</v>
      </c>
      <c r="AM2253" s="2">
        <f t="shared" si="845"/>
        <v>0</v>
      </c>
      <c r="AN2253" s="2">
        <f t="shared" si="846"/>
        <v>0</v>
      </c>
      <c r="AP2253" t="s">
        <v>1920</v>
      </c>
      <c r="AQ2253" t="s">
        <v>2089</v>
      </c>
      <c r="AT2253" s="104">
        <v>56</v>
      </c>
      <c r="AU2253" s="102">
        <v>31</v>
      </c>
      <c r="AV2253" s="108">
        <f t="shared" si="847"/>
        <v>56031</v>
      </c>
      <c r="AX2253" s="7" t="s">
        <v>538</v>
      </c>
    </row>
    <row r="2254" spans="1:50" hidden="1" outlineLevel="1">
      <c r="A2254" t="s">
        <v>208</v>
      </c>
      <c r="B2254" t="s">
        <v>2089</v>
      </c>
      <c r="C2254" s="1">
        <f t="shared" si="838"/>
        <v>11266</v>
      </c>
      <c r="D2254" s="7">
        <f>RANK(N2254,(N2254:P2254,Q2254:AE2254))</f>
        <v>2</v>
      </c>
      <c r="E2254" s="7">
        <f>RANK(O2254,(N2254:P2254,Q2254:AE2254))</f>
        <v>1</v>
      </c>
      <c r="F2254" s="7">
        <f>IF(P2254&gt;0,RANK(P2254,(N2254:P2254,Q2254:AE2254)),0)</f>
        <v>0</v>
      </c>
      <c r="G2254" s="1">
        <f t="shared" si="848"/>
        <v>57</v>
      </c>
      <c r="H2254" s="2">
        <f t="shared" si="849"/>
        <v>5.0594709746138826E-3</v>
      </c>
      <c r="I2254" s="2"/>
      <c r="J2254" s="2">
        <f t="shared" si="839"/>
        <v>0.48908219421267529</v>
      </c>
      <c r="K2254" s="2">
        <f t="shared" si="840"/>
        <v>0.49414166518728919</v>
      </c>
      <c r="L2254" s="2">
        <f t="shared" si="841"/>
        <v>0</v>
      </c>
      <c r="M2254" s="2">
        <f t="shared" si="842"/>
        <v>1.6776140600035516E-2</v>
      </c>
      <c r="N2254" s="1">
        <v>5510</v>
      </c>
      <c r="O2254" s="1">
        <v>5567</v>
      </c>
      <c r="R2254" s="1">
        <v>189</v>
      </c>
      <c r="W2254" s="66"/>
      <c r="AG2254" s="7">
        <f>IF(Q2254&gt;0,RANK(Q2254,(N2254:P2254,Q2254:AE2254)),0)</f>
        <v>0</v>
      </c>
      <c r="AH2254" s="7">
        <f>IF(R2254&gt;0,RANK(R2254,(N2254:P2254,Q2254:AE2254)),0)</f>
        <v>3</v>
      </c>
      <c r="AI2254" s="7">
        <f>IF(T2254&gt;0,RANK(T2254,(N2254:P2254,Q2254:AE2254)),0)</f>
        <v>0</v>
      </c>
      <c r="AJ2254" s="7">
        <f>IF(S2254&gt;0,RANK(S2254,(N2254:P2254,Q2254:AE2254)),0)</f>
        <v>0</v>
      </c>
      <c r="AK2254" s="2">
        <f t="shared" si="843"/>
        <v>0</v>
      </c>
      <c r="AL2254" s="2">
        <f t="shared" si="844"/>
        <v>1.6776140600035506E-2</v>
      </c>
      <c r="AM2254" s="2">
        <f t="shared" si="845"/>
        <v>0</v>
      </c>
      <c r="AN2254" s="2">
        <f t="shared" si="846"/>
        <v>0</v>
      </c>
      <c r="AP2254" t="s">
        <v>208</v>
      </c>
      <c r="AQ2254" t="s">
        <v>2089</v>
      </c>
      <c r="AT2254" s="104">
        <v>56</v>
      </c>
      <c r="AU2254" s="102">
        <v>33</v>
      </c>
      <c r="AV2254" s="108">
        <f t="shared" si="847"/>
        <v>56033</v>
      </c>
      <c r="AX2254" s="7" t="s">
        <v>538</v>
      </c>
    </row>
    <row r="2255" spans="1:50" hidden="1" outlineLevel="1">
      <c r="A2255" t="s">
        <v>1470</v>
      </c>
      <c r="B2255" t="s">
        <v>2089</v>
      </c>
      <c r="C2255" s="1">
        <f t="shared" si="838"/>
        <v>2610</v>
      </c>
      <c r="D2255" s="7">
        <f>RANK(N2255,(N2255:P2255,Q2255:AE2255))</f>
        <v>2</v>
      </c>
      <c r="E2255" s="7">
        <f>RANK(O2255,(N2255:P2255,Q2255:AE2255))</f>
        <v>1</v>
      </c>
      <c r="F2255" s="7">
        <f>IF(P2255&gt;0,RANK(P2255,(N2255:P2255,Q2255:AE2255)),0)</f>
        <v>0</v>
      </c>
      <c r="G2255" s="1">
        <f t="shared" si="848"/>
        <v>514</v>
      </c>
      <c r="H2255" s="2">
        <f t="shared" si="849"/>
        <v>0.19693486590038314</v>
      </c>
      <c r="I2255" s="2"/>
      <c r="J2255" s="2">
        <f t="shared" si="839"/>
        <v>0.39272030651340994</v>
      </c>
      <c r="K2255" s="2">
        <f t="shared" si="840"/>
        <v>0.58965517241379306</v>
      </c>
      <c r="L2255" s="2">
        <f t="shared" si="841"/>
        <v>0</v>
      </c>
      <c r="M2255" s="2">
        <f t="shared" si="842"/>
        <v>1.7624521072796995E-2</v>
      </c>
      <c r="N2255" s="1">
        <v>1025</v>
      </c>
      <c r="O2255" s="1">
        <v>1539</v>
      </c>
      <c r="R2255" s="1">
        <v>46</v>
      </c>
      <c r="W2255" s="66"/>
      <c r="AG2255" s="7">
        <f>IF(Q2255&gt;0,RANK(Q2255,(N2255:P2255,Q2255:AE2255)),0)</f>
        <v>0</v>
      </c>
      <c r="AH2255" s="7">
        <f>IF(R2255&gt;0,RANK(R2255,(N2255:P2255,Q2255:AE2255)),0)</f>
        <v>3</v>
      </c>
      <c r="AI2255" s="7">
        <f>IF(T2255&gt;0,RANK(T2255,(N2255:P2255,Q2255:AE2255)),0)</f>
        <v>0</v>
      </c>
      <c r="AJ2255" s="7">
        <f>IF(S2255&gt;0,RANK(S2255,(N2255:P2255,Q2255:AE2255)),0)</f>
        <v>0</v>
      </c>
      <c r="AK2255" s="2">
        <f t="shared" si="843"/>
        <v>0</v>
      </c>
      <c r="AL2255" s="2">
        <f t="shared" si="844"/>
        <v>1.7624521072796936E-2</v>
      </c>
      <c r="AM2255" s="2">
        <f t="shared" si="845"/>
        <v>0</v>
      </c>
      <c r="AN2255" s="2">
        <f t="shared" si="846"/>
        <v>0</v>
      </c>
      <c r="AP2255" t="s">
        <v>1470</v>
      </c>
      <c r="AQ2255" t="s">
        <v>2089</v>
      </c>
      <c r="AT2255" s="104">
        <v>56</v>
      </c>
      <c r="AU2255" s="102">
        <v>35</v>
      </c>
      <c r="AV2255" s="108">
        <f t="shared" si="847"/>
        <v>56035</v>
      </c>
      <c r="AX2255" s="7" t="s">
        <v>538</v>
      </c>
    </row>
    <row r="2256" spans="1:50" hidden="1" outlineLevel="1">
      <c r="A2256" t="s">
        <v>1471</v>
      </c>
      <c r="B2256" t="s">
        <v>2089</v>
      </c>
      <c r="C2256" s="1">
        <f t="shared" si="838"/>
        <v>13163</v>
      </c>
      <c r="D2256" s="7">
        <f>RANK(N2256,(N2256:P2256,Q2256:AE2256))</f>
        <v>1</v>
      </c>
      <c r="E2256" s="7">
        <f>RANK(O2256,(N2256:P2256,Q2256:AE2256))</f>
        <v>2</v>
      </c>
      <c r="F2256" s="7">
        <f>IF(P2256&gt;0,RANK(P2256,(N2256:P2256,Q2256:AE2256)),0)</f>
        <v>0</v>
      </c>
      <c r="G2256" s="1">
        <f t="shared" si="848"/>
        <v>2783</v>
      </c>
      <c r="H2256" s="2">
        <f t="shared" si="849"/>
        <v>0.21142596672491074</v>
      </c>
      <c r="I2256" s="2"/>
      <c r="J2256" s="2">
        <f t="shared" si="839"/>
        <v>0.59325381751880268</v>
      </c>
      <c r="K2256" s="2">
        <f t="shared" si="840"/>
        <v>0.38182785079389198</v>
      </c>
      <c r="L2256" s="2">
        <f t="shared" si="841"/>
        <v>0</v>
      </c>
      <c r="M2256" s="2">
        <f t="shared" si="842"/>
        <v>2.491833168730534E-2</v>
      </c>
      <c r="N2256" s="1">
        <v>7809</v>
      </c>
      <c r="O2256" s="1">
        <v>5026</v>
      </c>
      <c r="R2256" s="1">
        <v>328</v>
      </c>
      <c r="W2256" s="66"/>
      <c r="AG2256" s="7">
        <f>IF(Q2256&gt;0,RANK(Q2256,(N2256:P2256,Q2256:AE2256)),0)</f>
        <v>0</v>
      </c>
      <c r="AH2256" s="7">
        <f>IF(R2256&gt;0,RANK(R2256,(N2256:P2256,Q2256:AE2256)),0)</f>
        <v>3</v>
      </c>
      <c r="AI2256" s="7">
        <f>IF(T2256&gt;0,RANK(T2256,(N2256:P2256,Q2256:AE2256)),0)</f>
        <v>0</v>
      </c>
      <c r="AJ2256" s="7">
        <f>IF(S2256&gt;0,RANK(S2256,(N2256:P2256,Q2256:AE2256)),0)</f>
        <v>0</v>
      </c>
      <c r="AK2256" s="2">
        <f t="shared" si="843"/>
        <v>0</v>
      </c>
      <c r="AL2256" s="2">
        <f t="shared" si="844"/>
        <v>2.4918331687305326E-2</v>
      </c>
      <c r="AM2256" s="2">
        <f t="shared" si="845"/>
        <v>0</v>
      </c>
      <c r="AN2256" s="2">
        <f t="shared" si="846"/>
        <v>0</v>
      </c>
      <c r="AP2256" t="s">
        <v>1471</v>
      </c>
      <c r="AQ2256" t="s">
        <v>2089</v>
      </c>
      <c r="AT2256" s="104">
        <v>56</v>
      </c>
      <c r="AU2256" s="102">
        <v>37</v>
      </c>
      <c r="AV2256" s="108">
        <f t="shared" si="847"/>
        <v>56037</v>
      </c>
      <c r="AX2256" s="7" t="s">
        <v>538</v>
      </c>
    </row>
    <row r="2257" spans="1:50" hidden="1" outlineLevel="1">
      <c r="A2257" t="s">
        <v>601</v>
      </c>
      <c r="B2257" t="s">
        <v>2089</v>
      </c>
      <c r="C2257" s="1">
        <f t="shared" si="838"/>
        <v>7564</v>
      </c>
      <c r="D2257" s="7">
        <f>RANK(N2257,(N2257:P2257,Q2257:AE2257))</f>
        <v>1</v>
      </c>
      <c r="E2257" s="7">
        <f>RANK(O2257,(N2257:P2257,Q2257:AE2257))</f>
        <v>2</v>
      </c>
      <c r="F2257" s="7">
        <f>IF(P2257&gt;0,RANK(P2257,(N2257:P2257,Q2257:AE2257)),0)</f>
        <v>0</v>
      </c>
      <c r="G2257" s="1">
        <f t="shared" si="848"/>
        <v>1153</v>
      </c>
      <c r="H2257" s="2">
        <f t="shared" si="849"/>
        <v>0.15243257535695398</v>
      </c>
      <c r="I2257" s="2"/>
      <c r="J2257" s="2">
        <f t="shared" si="839"/>
        <v>0.56597038603913274</v>
      </c>
      <c r="K2257" s="2">
        <f t="shared" si="840"/>
        <v>0.41353781068217876</v>
      </c>
      <c r="L2257" s="2">
        <f t="shared" si="841"/>
        <v>0</v>
      </c>
      <c r="M2257" s="2">
        <f t="shared" si="842"/>
        <v>2.0491803278688492E-2</v>
      </c>
      <c r="N2257" s="1">
        <v>4281</v>
      </c>
      <c r="O2257" s="1">
        <v>3128</v>
      </c>
      <c r="R2257" s="1">
        <v>155</v>
      </c>
      <c r="AG2257" s="7">
        <f>IF(Q2257&gt;0,RANK(Q2257,(N2257:P2257,Q2257:AE2257)),0)</f>
        <v>0</v>
      </c>
      <c r="AH2257" s="7">
        <f>IF(R2257&gt;0,RANK(R2257,(N2257:P2257,Q2257:AE2257)),0)</f>
        <v>3</v>
      </c>
      <c r="AI2257" s="7">
        <f>IF(T2257&gt;0,RANK(T2257,(N2257:P2257,Q2257:AE2257)),0)</f>
        <v>0</v>
      </c>
      <c r="AJ2257" s="7">
        <f>IF(S2257&gt;0,RANK(S2257,(N2257:P2257,Q2257:AE2257)),0)</f>
        <v>0</v>
      </c>
      <c r="AK2257" s="2">
        <f t="shared" si="843"/>
        <v>0</v>
      </c>
      <c r="AL2257" s="2">
        <f t="shared" si="844"/>
        <v>2.0491803278688523E-2</v>
      </c>
      <c r="AM2257" s="2">
        <f t="shared" si="845"/>
        <v>0</v>
      </c>
      <c r="AN2257" s="2">
        <f t="shared" si="846"/>
        <v>0</v>
      </c>
      <c r="AP2257" t="s">
        <v>601</v>
      </c>
      <c r="AQ2257" t="s">
        <v>2089</v>
      </c>
      <c r="AT2257" s="104">
        <v>56</v>
      </c>
      <c r="AU2257" s="102">
        <v>39</v>
      </c>
      <c r="AV2257" s="108">
        <f t="shared" si="847"/>
        <v>56039</v>
      </c>
      <c r="AX2257" s="7" t="s">
        <v>538</v>
      </c>
    </row>
    <row r="2258" spans="1:50" hidden="1" outlineLevel="1">
      <c r="A2258" t="s">
        <v>2423</v>
      </c>
      <c r="B2258" t="s">
        <v>2089</v>
      </c>
      <c r="C2258" s="1">
        <f t="shared" si="838"/>
        <v>6314</v>
      </c>
      <c r="D2258" s="7">
        <f>RANK(N2258,(N2258:P2258,Q2258:AE2258))</f>
        <v>2</v>
      </c>
      <c r="E2258" s="7">
        <f>RANK(O2258,(N2258:P2258,Q2258:AE2258))</f>
        <v>1</v>
      </c>
      <c r="F2258" s="7">
        <f>IF(P2258&gt;0,RANK(P2258,(N2258:P2258,Q2258:AE2258)),0)</f>
        <v>0</v>
      </c>
      <c r="G2258" s="1">
        <f t="shared" si="848"/>
        <v>121</v>
      </c>
      <c r="H2258" s="2">
        <f t="shared" si="849"/>
        <v>1.9163763066202089E-2</v>
      </c>
      <c r="I2258" s="2"/>
      <c r="J2258" s="2">
        <f t="shared" si="839"/>
        <v>0.47576813430471965</v>
      </c>
      <c r="K2258" s="2">
        <f t="shared" si="840"/>
        <v>0.49493189737092175</v>
      </c>
      <c r="L2258" s="2">
        <f t="shared" si="841"/>
        <v>0</v>
      </c>
      <c r="M2258" s="2">
        <f t="shared" si="842"/>
        <v>2.9299968324358605E-2</v>
      </c>
      <c r="N2258" s="1">
        <v>3004</v>
      </c>
      <c r="O2258" s="1">
        <v>3125</v>
      </c>
      <c r="R2258" s="1">
        <v>185</v>
      </c>
      <c r="AG2258" s="7">
        <f>IF(Q2258&gt;0,RANK(Q2258,(N2258:P2258,Q2258:AE2258)),0)</f>
        <v>0</v>
      </c>
      <c r="AH2258" s="7">
        <f>IF(R2258&gt;0,RANK(R2258,(N2258:P2258,Q2258:AE2258)),0)</f>
        <v>3</v>
      </c>
      <c r="AI2258" s="7">
        <f>IF(T2258&gt;0,RANK(T2258,(N2258:P2258,Q2258:AE2258)),0)</f>
        <v>0</v>
      </c>
      <c r="AJ2258" s="7">
        <f>IF(S2258&gt;0,RANK(S2258,(N2258:P2258,Q2258:AE2258)),0)</f>
        <v>0</v>
      </c>
      <c r="AK2258" s="2">
        <f t="shared" si="843"/>
        <v>0</v>
      </c>
      <c r="AL2258" s="2">
        <f t="shared" si="844"/>
        <v>2.9299968324358567E-2</v>
      </c>
      <c r="AM2258" s="2">
        <f t="shared" si="845"/>
        <v>0</v>
      </c>
      <c r="AN2258" s="2">
        <f t="shared" si="846"/>
        <v>0</v>
      </c>
      <c r="AP2258" t="s">
        <v>2423</v>
      </c>
      <c r="AQ2258" t="s">
        <v>2089</v>
      </c>
      <c r="AT2258" s="104">
        <v>56</v>
      </c>
      <c r="AU2258" s="102">
        <v>41</v>
      </c>
      <c r="AV2258" s="108">
        <f t="shared" si="847"/>
        <v>56041</v>
      </c>
      <c r="AX2258" s="7" t="s">
        <v>538</v>
      </c>
    </row>
    <row r="2259" spans="1:50" hidden="1" outlineLevel="1">
      <c r="A2259" t="s">
        <v>1139</v>
      </c>
      <c r="B2259" t="s">
        <v>2089</v>
      </c>
      <c r="C2259" s="1">
        <f t="shared" si="838"/>
        <v>3387</v>
      </c>
      <c r="D2259" s="7">
        <f>RANK(N2259,(N2259:P2259,Q2259:AE2259))</f>
        <v>2</v>
      </c>
      <c r="E2259" s="7">
        <f>RANK(O2259,(N2259:P2259,Q2259:AE2259))</f>
        <v>1</v>
      </c>
      <c r="F2259" s="7">
        <f>IF(P2259&gt;0,RANK(P2259,(N2259:P2259,Q2259:AE2259)),0)</f>
        <v>0</v>
      </c>
      <c r="G2259" s="1">
        <f t="shared" si="848"/>
        <v>272</v>
      </c>
      <c r="H2259" s="2">
        <f t="shared" si="849"/>
        <v>8.0307056392087392E-2</v>
      </c>
      <c r="I2259" s="2"/>
      <c r="J2259" s="2">
        <f t="shared" si="839"/>
        <v>0.4526129317980514</v>
      </c>
      <c r="K2259" s="2">
        <f t="shared" si="840"/>
        <v>0.53291998819013875</v>
      </c>
      <c r="L2259" s="2">
        <f t="shared" si="841"/>
        <v>0</v>
      </c>
      <c r="M2259" s="2">
        <f t="shared" si="842"/>
        <v>1.4467080011809852E-2</v>
      </c>
      <c r="N2259" s="1">
        <v>1533</v>
      </c>
      <c r="O2259" s="1">
        <v>1805</v>
      </c>
      <c r="R2259" s="1">
        <v>49</v>
      </c>
      <c r="AG2259" s="7">
        <f>IF(Q2259&gt;0,RANK(Q2259,(N2259:P2259,Q2259:AE2259)),0)</f>
        <v>0</v>
      </c>
      <c r="AH2259" s="7">
        <f>IF(R2259&gt;0,RANK(R2259,(N2259:P2259,Q2259:AE2259)),0)</f>
        <v>3</v>
      </c>
      <c r="AI2259" s="7">
        <f>IF(T2259&gt;0,RANK(T2259,(N2259:P2259,Q2259:AE2259)),0)</f>
        <v>0</v>
      </c>
      <c r="AJ2259" s="7">
        <f>IF(S2259&gt;0,RANK(S2259,(N2259:P2259,Q2259:AE2259)),0)</f>
        <v>0</v>
      </c>
      <c r="AK2259" s="2">
        <f t="shared" si="843"/>
        <v>0</v>
      </c>
      <c r="AL2259" s="2">
        <f t="shared" si="844"/>
        <v>1.4467080011809861E-2</v>
      </c>
      <c r="AM2259" s="2">
        <f t="shared" si="845"/>
        <v>0</v>
      </c>
      <c r="AN2259" s="2">
        <f t="shared" si="846"/>
        <v>0</v>
      </c>
      <c r="AP2259" t="s">
        <v>1139</v>
      </c>
      <c r="AQ2259" t="s">
        <v>2089</v>
      </c>
      <c r="AT2259" s="104">
        <v>56</v>
      </c>
      <c r="AU2259" s="102">
        <v>43</v>
      </c>
      <c r="AV2259" s="108">
        <f t="shared" si="847"/>
        <v>56043</v>
      </c>
      <c r="AX2259" s="7" t="s">
        <v>538</v>
      </c>
    </row>
    <row r="2260" spans="1:50" hidden="1" outlineLevel="1">
      <c r="A2260" t="s">
        <v>885</v>
      </c>
      <c r="B2260" t="s">
        <v>2089</v>
      </c>
      <c r="C2260" s="1">
        <f t="shared" si="838"/>
        <v>2782</v>
      </c>
      <c r="D2260" s="7">
        <f>RANK(N2260,(N2260:P2260,Q2260:AE2260))</f>
        <v>2</v>
      </c>
      <c r="E2260" s="7">
        <f>RANK(O2260,(N2260:P2260,Q2260:AE2260))</f>
        <v>1</v>
      </c>
      <c r="F2260" s="7">
        <f>IF(P2260&gt;0,RANK(P2260,(N2260:P2260,Q2260:AE2260)),0)</f>
        <v>0</v>
      </c>
      <c r="G2260" s="1">
        <f t="shared" si="848"/>
        <v>573</v>
      </c>
      <c r="H2260" s="2">
        <f t="shared" si="849"/>
        <v>0.20596693026599569</v>
      </c>
      <c r="I2260" s="2"/>
      <c r="J2260" s="2">
        <f t="shared" si="839"/>
        <v>0.38030194104960457</v>
      </c>
      <c r="K2260" s="2">
        <f t="shared" si="840"/>
        <v>0.58626887131560024</v>
      </c>
      <c r="L2260" s="2">
        <f t="shared" si="841"/>
        <v>0</v>
      </c>
      <c r="M2260" s="2">
        <f t="shared" si="842"/>
        <v>3.3429187634795188E-2</v>
      </c>
      <c r="N2260" s="1">
        <v>1058</v>
      </c>
      <c r="O2260" s="1">
        <v>1631</v>
      </c>
      <c r="R2260" s="1">
        <v>93</v>
      </c>
      <c r="AG2260" s="7">
        <f>IF(Q2260&gt;0,RANK(Q2260,(N2260:P2260,Q2260:AE2260)),0)</f>
        <v>0</v>
      </c>
      <c r="AH2260" s="7">
        <f>IF(R2260&gt;0,RANK(R2260,(N2260:P2260,Q2260:AE2260)),0)</f>
        <v>3</v>
      </c>
      <c r="AI2260" s="7">
        <f>IF(T2260&gt;0,RANK(T2260,(N2260:P2260,Q2260:AE2260)),0)</f>
        <v>0</v>
      </c>
      <c r="AJ2260" s="7">
        <f>IF(S2260&gt;0,RANK(S2260,(N2260:P2260,Q2260:AE2260)),0)</f>
        <v>0</v>
      </c>
      <c r="AK2260" s="2">
        <f t="shared" si="843"/>
        <v>0</v>
      </c>
      <c r="AL2260" s="2">
        <f t="shared" si="844"/>
        <v>3.3429187634795111E-2</v>
      </c>
      <c r="AM2260" s="2">
        <f t="shared" si="845"/>
        <v>0</v>
      </c>
      <c r="AN2260" s="2">
        <f t="shared" si="846"/>
        <v>0</v>
      </c>
      <c r="AP2260" t="s">
        <v>885</v>
      </c>
      <c r="AQ2260" t="s">
        <v>2089</v>
      </c>
      <c r="AT2260" s="104">
        <v>56</v>
      </c>
      <c r="AU2260" s="102">
        <v>45</v>
      </c>
      <c r="AV2260" s="108">
        <f t="shared" si="847"/>
        <v>56045</v>
      </c>
      <c r="AX2260" s="7" t="s">
        <v>538</v>
      </c>
    </row>
    <row r="2261" spans="1:50" collapsed="1">
      <c r="A2261" t="s">
        <v>1288</v>
      </c>
      <c r="B2261" t="s">
        <v>1842</v>
      </c>
      <c r="C2261" s="1">
        <f t="shared" si="838"/>
        <v>185459</v>
      </c>
      <c r="D2261" s="7">
        <f>RANK(N2261,(N2261:P2261,Q2261:AE2261))</f>
        <v>1</v>
      </c>
      <c r="E2261" s="7">
        <f>RANK(O2261,(N2261:P2261,Q2261:AE2261))</f>
        <v>2</v>
      </c>
      <c r="F2261" s="7">
        <f>IF(P2261&gt;0,RANK(P2261,(N2261:P2261,Q2261:AE2261)),0)</f>
        <v>0</v>
      </c>
      <c r="G2261" s="1">
        <f t="shared" si="848"/>
        <v>3789</v>
      </c>
      <c r="H2261" s="2">
        <f t="shared" si="849"/>
        <v>2.0430391622946312E-2</v>
      </c>
      <c r="I2261" s="2"/>
      <c r="J2261" s="2">
        <f t="shared" si="839"/>
        <v>0.4996360381539855</v>
      </c>
      <c r="K2261" s="2">
        <f t="shared" si="840"/>
        <v>0.4792056465310392</v>
      </c>
      <c r="L2261" s="2">
        <f t="shared" si="841"/>
        <v>0</v>
      </c>
      <c r="M2261" s="2">
        <f t="shared" si="842"/>
        <v>2.1158315314975307E-2</v>
      </c>
      <c r="N2261" s="1">
        <f>SUM(N2238:N2260)</f>
        <v>92662</v>
      </c>
      <c r="O2261" s="1">
        <f>SUM(O2238:O2260)</f>
        <v>88873</v>
      </c>
      <c r="R2261" s="1">
        <f>SUM(R2238:R2260)</f>
        <v>3924</v>
      </c>
      <c r="AG2261" s="7">
        <f>IF(Q2261&gt;0,RANK(Q2261,(N2261:P2261,Q2261:AE2261)),0)</f>
        <v>0</v>
      </c>
      <c r="AH2261" s="7">
        <f>IF(R2261&gt;0,RANK(R2261,(N2261:P2261,Q2261:AE2261)),0)</f>
        <v>3</v>
      </c>
      <c r="AI2261" s="7">
        <f>IF(T2261&gt;0,RANK(T2261,(N2261:P2261,Q2261:AE2261)),0)</f>
        <v>0</v>
      </c>
      <c r="AJ2261" s="7">
        <f>IF(S2261&gt;0,RANK(S2261,(N2261:P2261,Q2261:AE2261)),0)</f>
        <v>0</v>
      </c>
      <c r="AK2261" s="2">
        <f t="shared" si="843"/>
        <v>0</v>
      </c>
      <c r="AL2261" s="2">
        <f t="shared" si="844"/>
        <v>2.1158315314975279E-2</v>
      </c>
      <c r="AM2261" s="2">
        <f t="shared" si="845"/>
        <v>0</v>
      </c>
      <c r="AN2261" s="2">
        <f t="shared" si="846"/>
        <v>0</v>
      </c>
      <c r="AP2261" t="s">
        <v>1288</v>
      </c>
      <c r="AQ2261" t="s">
        <v>1842</v>
      </c>
      <c r="AT2261" s="104">
        <v>56</v>
      </c>
      <c r="AU2261" s="102"/>
      <c r="AV2261" s="104">
        <v>56</v>
      </c>
      <c r="AX2261" s="7" t="s">
        <v>831</v>
      </c>
    </row>
    <row r="2262" spans="1:50">
      <c r="C2262" s="1"/>
      <c r="E2262" s="7"/>
      <c r="F2262" s="7"/>
      <c r="I2262" s="2"/>
      <c r="AG2262" s="7"/>
      <c r="AH2262" s="7"/>
      <c r="AI2262" s="7"/>
      <c r="AJ2262" s="7"/>
      <c r="AT2262" s="104"/>
      <c r="AU2262" s="102"/>
    </row>
  </sheetData>
  <phoneticPr fontId="9"/>
  <conditionalFormatting sqref="D2:D69 D71:D111 D2601:D2619 D113:D2262">
    <cfRule type="cellIs" dxfId="40" priority="1" stopIfTrue="1" operator="equal">
      <formula>1</formula>
    </cfRule>
    <cfRule type="cellIs" dxfId="39" priority="2" stopIfTrue="1" operator="equal">
      <formula>3</formula>
    </cfRule>
  </conditionalFormatting>
  <conditionalFormatting sqref="E2:E69 E71:E111 E2601:E2619 E113:E2262">
    <cfRule type="cellIs" dxfId="38" priority="3" stopIfTrue="1" operator="equal">
      <formula>1</formula>
    </cfRule>
    <cfRule type="cellIs" dxfId="37" priority="4" stopIfTrue="1" operator="equal">
      <formula>3</formula>
    </cfRule>
  </conditionalFormatting>
  <conditionalFormatting sqref="F2:F69 F71:F111 AG2:AJ69 F2601:F2619 AG2601:AJ2619 F113:F2262 AG71:AJ2262">
    <cfRule type="cellIs" dxfId="36" priority="5" stopIfTrue="1" operator="equal">
      <formula>1</formula>
    </cfRule>
    <cfRule type="cellIs" dxfId="35" priority="6" stopIfTrue="1" operator="equal">
      <formula>3</formula>
    </cfRule>
  </conditionalFormatting>
  <conditionalFormatting sqref="G1171 G70 G830 G1 G1679">
    <cfRule type="expression" dxfId="34" priority="7" stopIfTrue="1">
      <formula>IF(D1=1,1,0)</formula>
    </cfRule>
    <cfRule type="expression" dxfId="33" priority="8" stopIfTrue="1">
      <formula>IF(E1=1,1,0)</formula>
    </cfRule>
  </conditionalFormatting>
  <conditionalFormatting sqref="H1171 H70 H830 H1 H1679 H2263:H65536">
    <cfRule type="expression" dxfId="32" priority="9" stopIfTrue="1">
      <formula>IF(D1=1,1,0)</formula>
    </cfRule>
    <cfRule type="expression" dxfId="31" priority="10" stopIfTrue="1">
      <formula>IF(E1=1,1,0)</formula>
    </cfRule>
  </conditionalFormatting>
  <conditionalFormatting sqref="G2:G69 G831:G1170 G1172:G1678 G71:G829 G1680:G2262">
    <cfRule type="expression" dxfId="30" priority="11" stopIfTrue="1">
      <formula>IF(AND(G2&gt;0,D2=1),1,0)</formula>
    </cfRule>
    <cfRule type="expression" dxfId="29" priority="12" stopIfTrue="1">
      <formula>IF(AND(G2&gt;0,E2=1),1,0)</formula>
    </cfRule>
    <cfRule type="expression" dxfId="28" priority="13" stopIfTrue="1">
      <formula>IF(AND(G2&gt;0,F2=1),1,0)</formula>
    </cfRule>
  </conditionalFormatting>
  <conditionalFormatting sqref="H2:H69 H831:H1170 H1172:H1678 H71:H829 H1680:H2262">
    <cfRule type="expression" dxfId="27" priority="14" stopIfTrue="1">
      <formula>IF(AND(G2&gt;0,D2=1),1,0)</formula>
    </cfRule>
    <cfRule type="expression" dxfId="26" priority="15" stopIfTrue="1">
      <formula>IF(AND(G2&gt;0,E2=1),1,0)</formula>
    </cfRule>
    <cfRule type="expression" dxfId="25" priority="16" stopIfTrue="1">
      <formula>IF(AND(G2&gt;0,F2=1),1,0)</formula>
    </cfRule>
  </conditionalFormatting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Q165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O1516" sqref="O1516"/>
    </sheetView>
  </sheetViews>
  <sheetFormatPr baseColWidth="10" defaultRowHeight="13" outlineLevelRow="1" x14ac:dyDescent="0"/>
  <cols>
    <col min="1" max="1" width="16.28515625" customWidth="1"/>
    <col min="2" max="2" width="2.42578125" style="59" customWidth="1"/>
    <col min="3" max="3" width="10.7109375" style="59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7" max="37" width="3" style="104" bestFit="1" customWidth="1"/>
    <col min="38" max="38" width="4" style="102" bestFit="1" customWidth="1"/>
    <col min="39" max="39" width="4.140625" style="102" bestFit="1" customWidth="1"/>
    <col min="40" max="40" width="8.42578125" style="101" bestFit="1" customWidth="1"/>
    <col min="41" max="41" width="6" bestFit="1" customWidth="1"/>
  </cols>
  <sheetData>
    <row r="1" spans="1:43">
      <c r="A1" s="59"/>
      <c r="C1" s="26" t="s">
        <v>420</v>
      </c>
      <c r="D1" s="23" t="str">
        <f>LEFT(N1)</f>
        <v>D</v>
      </c>
      <c r="E1" s="20" t="str">
        <f>LEFT(O1)</f>
        <v>R</v>
      </c>
      <c r="F1" s="21" t="str">
        <f>LEFT(P1)</f>
        <v>I</v>
      </c>
      <c r="G1" s="30" t="s">
        <v>1016</v>
      </c>
      <c r="H1" s="2" t="s">
        <v>2623</v>
      </c>
      <c r="I1" s="16"/>
      <c r="J1" s="15" t="str">
        <f>County!J1</f>
        <v>Democratic</v>
      </c>
      <c r="K1" s="14" t="str">
        <f>County!K1</f>
        <v>Republican</v>
      </c>
      <c r="L1" s="16" t="str">
        <f>County!L1</f>
        <v>Independ.</v>
      </c>
      <c r="M1" t="str">
        <f>County!M1</f>
        <v>Other</v>
      </c>
      <c r="N1" s="15" t="str">
        <f>County!N1</f>
        <v>Democratic</v>
      </c>
      <c r="O1" s="14" t="str">
        <f>County!O1</f>
        <v>Republican</v>
      </c>
      <c r="P1" s="16" t="str">
        <f>County!P1</f>
        <v>Independ.</v>
      </c>
      <c r="Q1" s="1" t="str">
        <f>County!Q1</f>
        <v>Green</v>
      </c>
      <c r="R1" s="1" t="str">
        <f>County!R1</f>
        <v>Libertarian</v>
      </c>
      <c r="S1" s="1" t="str">
        <f>County!S1</f>
        <v>Constitution</v>
      </c>
      <c r="T1" s="1" t="str">
        <f>County!T1</f>
        <v>Natural Law</v>
      </c>
      <c r="U1" s="1" t="str">
        <f>County!U1</f>
        <v>State1</v>
      </c>
      <c r="V1" s="1" t="str">
        <f>County!V1</f>
        <v>State2</v>
      </c>
      <c r="W1" s="1" t="str">
        <f>County!W1</f>
        <v>State3</v>
      </c>
      <c r="X1" s="1" t="str">
        <f>County!X1</f>
        <v>State4</v>
      </c>
      <c r="Y1" s="1" t="str">
        <f>County!Y1</f>
        <v>State5</v>
      </c>
      <c r="Z1" s="1" t="str">
        <f>County!Z1</f>
        <v>State6</v>
      </c>
      <c r="AA1" s="1" t="str">
        <f>County!AA1</f>
        <v>Write-ins</v>
      </c>
      <c r="AB1" s="1">
        <f>County!AB1</f>
        <v>0</v>
      </c>
      <c r="AC1">
        <f>County!AC1</f>
        <v>0</v>
      </c>
      <c r="AD1">
        <f>County!AD1</f>
        <v>0</v>
      </c>
      <c r="AE1">
        <f>County!AE1</f>
        <v>0</v>
      </c>
      <c r="AG1" t="s">
        <v>624</v>
      </c>
      <c r="AH1" t="s">
        <v>538</v>
      </c>
      <c r="AI1" t="s">
        <v>2719</v>
      </c>
      <c r="AK1" s="103" t="s">
        <v>2833</v>
      </c>
      <c r="AL1" s="102" t="s">
        <v>2834</v>
      </c>
      <c r="AM1" s="102" t="s">
        <v>243</v>
      </c>
      <c r="AN1" s="101" t="s">
        <v>244</v>
      </c>
      <c r="AO1" t="s">
        <v>2407</v>
      </c>
      <c r="AP1" t="s">
        <v>142</v>
      </c>
      <c r="AQ1" s="7" t="s">
        <v>225</v>
      </c>
    </row>
    <row r="2" spans="1:43">
      <c r="A2" s="10"/>
      <c r="B2" s="10"/>
      <c r="C2" s="1"/>
      <c r="D2" s="7"/>
      <c r="E2" s="7"/>
      <c r="F2" s="7"/>
      <c r="G2" s="1"/>
      <c r="I2" s="1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3" hidden="1" outlineLevel="1">
      <c r="A3" t="s">
        <v>1249</v>
      </c>
      <c r="B3" s="10" t="s">
        <v>2088</v>
      </c>
      <c r="C3" s="1">
        <f t="shared" ref="C3:C65" si="0">SUM(N3:AE3)</f>
        <v>1247</v>
      </c>
      <c r="D3" s="7">
        <f t="shared" ref="D3:D34" si="1">RANK(N3,(N3:AE3))</f>
        <v>2</v>
      </c>
      <c r="E3" s="7">
        <f t="shared" ref="E3:E34" si="2">RANK(O3,(N3:AE3))</f>
        <v>1</v>
      </c>
      <c r="F3" s="7">
        <f t="shared" ref="F3:F34" si="3">IF(P3&gt;0,RANK(P3,(N3:AE3)),0)</f>
        <v>0</v>
      </c>
      <c r="G3" s="1">
        <f>MAX(N3:P3)-LARGE(N3:P3,2)</f>
        <v>89</v>
      </c>
      <c r="H3" s="2">
        <f>G3/C3</f>
        <v>7.1371291098636727E-2</v>
      </c>
      <c r="I3" s="8"/>
      <c r="J3" s="2">
        <f t="shared" ref="J3:J65" si="4">IF(C3=0,"-",N3/C3)</f>
        <v>0.46431435445068164</v>
      </c>
      <c r="K3" s="2">
        <f t="shared" ref="K3:K65" si="5">IF(C3=0,"-",O3/C3)</f>
        <v>0.53568564554931841</v>
      </c>
      <c r="L3" s="2">
        <f t="shared" ref="L3:L65" si="6">IF(C3=0,"-",P3/C3)</f>
        <v>0</v>
      </c>
      <c r="M3" s="2">
        <f t="shared" ref="M3:M65" si="7">IF(C3=0,"-",(1-J3-K3-L3))</f>
        <v>0</v>
      </c>
      <c r="N3" s="1">
        <v>579</v>
      </c>
      <c r="O3" s="1">
        <v>668</v>
      </c>
      <c r="P3" s="1"/>
      <c r="Q3" s="1"/>
      <c r="R3" s="1"/>
      <c r="S3" s="1"/>
      <c r="T3" s="1"/>
      <c r="W3" s="1"/>
      <c r="Y3" s="1"/>
      <c r="Z3" s="1"/>
      <c r="AA3" s="1"/>
      <c r="AB3" s="1"/>
      <c r="AG3" t="str">
        <f>A3</f>
        <v>Andover</v>
      </c>
      <c r="AH3" t="s">
        <v>665</v>
      </c>
      <c r="AI3">
        <v>1</v>
      </c>
      <c r="AK3" s="104">
        <v>9</v>
      </c>
      <c r="AL3" s="102">
        <v>13</v>
      </c>
      <c r="AM3" s="102">
        <v>5</v>
      </c>
      <c r="AN3" s="101">
        <v>1080</v>
      </c>
      <c r="AO3" s="101">
        <f>1000*AK3+AL3</f>
        <v>9013</v>
      </c>
      <c r="AP3" t="s">
        <v>624</v>
      </c>
      <c r="AQ3">
        <f t="shared" ref="AQ3:AQ65" si="8">AK3*100000+AN3</f>
        <v>901080</v>
      </c>
    </row>
    <row r="4" spans="1:43" hidden="1" outlineLevel="1">
      <c r="A4" t="s">
        <v>2128</v>
      </c>
      <c r="B4" s="10" t="s">
        <v>2088</v>
      </c>
      <c r="C4" s="1">
        <f t="shared" si="0"/>
        <v>4688</v>
      </c>
      <c r="D4" s="7">
        <f t="shared" si="1"/>
        <v>2</v>
      </c>
      <c r="E4" s="7">
        <f t="shared" si="2"/>
        <v>1</v>
      </c>
      <c r="F4" s="7">
        <f t="shared" si="3"/>
        <v>0</v>
      </c>
      <c r="G4" s="1">
        <f t="shared" ref="G4:G67" si="9">MAX(N4:P4)-LARGE(N4:P4,2)</f>
        <v>416</v>
      </c>
      <c r="H4" s="2">
        <f t="shared" ref="H4:H67" si="10">G4/C4</f>
        <v>8.8737201365187715E-2</v>
      </c>
      <c r="I4" s="8"/>
      <c r="J4" s="2">
        <f t="shared" si="4"/>
        <v>0.45563139931740615</v>
      </c>
      <c r="K4" s="2">
        <f t="shared" si="5"/>
        <v>0.54436860068259385</v>
      </c>
      <c r="L4" s="2">
        <f t="shared" si="6"/>
        <v>0</v>
      </c>
      <c r="M4" s="2">
        <f t="shared" si="7"/>
        <v>0</v>
      </c>
      <c r="N4" s="1">
        <v>2136</v>
      </c>
      <c r="O4" s="1">
        <v>2552</v>
      </c>
      <c r="P4" s="1"/>
      <c r="Q4" s="1"/>
      <c r="R4" s="1"/>
      <c r="S4" s="1"/>
      <c r="T4" s="1"/>
      <c r="W4" s="1"/>
      <c r="Y4" s="1"/>
      <c r="Z4" s="1"/>
      <c r="AA4" s="1"/>
      <c r="AB4" s="1"/>
      <c r="AG4" t="str">
        <f t="shared" ref="AG4:AG67" si="11">A4</f>
        <v>Ansonia</v>
      </c>
      <c r="AH4" t="s">
        <v>366</v>
      </c>
      <c r="AI4">
        <v>5</v>
      </c>
      <c r="AK4" s="104">
        <v>9</v>
      </c>
      <c r="AL4" s="102">
        <v>9</v>
      </c>
      <c r="AM4" s="102">
        <v>5</v>
      </c>
      <c r="AN4" s="101">
        <v>1220</v>
      </c>
      <c r="AO4" s="101">
        <f t="shared" ref="AO4:AO67" si="12">1000*AK4+AL4</f>
        <v>9009</v>
      </c>
      <c r="AP4" t="s">
        <v>624</v>
      </c>
      <c r="AQ4">
        <f t="shared" si="8"/>
        <v>901220</v>
      </c>
    </row>
    <row r="5" spans="1:43" hidden="1" outlineLevel="1">
      <c r="A5" t="s">
        <v>2016</v>
      </c>
      <c r="B5" s="10" t="s">
        <v>2088</v>
      </c>
      <c r="C5" s="1">
        <f t="shared" si="0"/>
        <v>1530</v>
      </c>
      <c r="D5" s="7">
        <f t="shared" si="1"/>
        <v>1</v>
      </c>
      <c r="E5" s="7">
        <f t="shared" si="2"/>
        <v>2</v>
      </c>
      <c r="F5" s="7">
        <f t="shared" si="3"/>
        <v>0</v>
      </c>
      <c r="G5" s="1">
        <f t="shared" si="9"/>
        <v>200</v>
      </c>
      <c r="H5" s="2">
        <f t="shared" si="10"/>
        <v>0.13071895424836602</v>
      </c>
      <c r="I5" s="8"/>
      <c r="J5" s="2">
        <f t="shared" si="4"/>
        <v>0.565359477124183</v>
      </c>
      <c r="K5" s="2">
        <f t="shared" si="5"/>
        <v>0.434640522875817</v>
      </c>
      <c r="L5" s="2">
        <f t="shared" si="6"/>
        <v>0</v>
      </c>
      <c r="M5" s="2">
        <f t="shared" si="7"/>
        <v>0</v>
      </c>
      <c r="N5" s="1">
        <v>865</v>
      </c>
      <c r="O5" s="1">
        <v>665</v>
      </c>
      <c r="P5" s="1"/>
      <c r="Q5" s="1"/>
      <c r="R5" s="1"/>
      <c r="S5" s="1"/>
      <c r="T5" s="1"/>
      <c r="W5" s="1"/>
      <c r="Y5" s="1"/>
      <c r="Z5" s="1"/>
      <c r="AA5" s="1"/>
      <c r="AB5" s="1"/>
      <c r="AG5" t="str">
        <f t="shared" si="11"/>
        <v>Ashford</v>
      </c>
      <c r="AH5" t="s">
        <v>247</v>
      </c>
      <c r="AI5">
        <v>2</v>
      </c>
      <c r="AK5" s="104">
        <v>9</v>
      </c>
      <c r="AL5" s="102">
        <v>15</v>
      </c>
      <c r="AM5" s="102">
        <v>5</v>
      </c>
      <c r="AN5" s="101">
        <v>1430</v>
      </c>
      <c r="AO5" s="101">
        <f t="shared" si="12"/>
        <v>9015</v>
      </c>
      <c r="AP5" t="s">
        <v>624</v>
      </c>
      <c r="AQ5">
        <f t="shared" si="8"/>
        <v>901430</v>
      </c>
    </row>
    <row r="6" spans="1:43" hidden="1" outlineLevel="1">
      <c r="A6" t="s">
        <v>1885</v>
      </c>
      <c r="B6" s="10" t="s">
        <v>2088</v>
      </c>
      <c r="C6" s="1">
        <f t="shared" si="0"/>
        <v>7262</v>
      </c>
      <c r="D6" s="7">
        <f t="shared" si="1"/>
        <v>2</v>
      </c>
      <c r="E6" s="7">
        <f t="shared" si="2"/>
        <v>1</v>
      </c>
      <c r="F6" s="7">
        <f t="shared" si="3"/>
        <v>0</v>
      </c>
      <c r="G6" s="1">
        <f t="shared" si="9"/>
        <v>2370</v>
      </c>
      <c r="H6" s="2">
        <f t="shared" si="10"/>
        <v>0.32635637565408976</v>
      </c>
      <c r="I6" s="8"/>
      <c r="J6" s="2">
        <f t="shared" si="4"/>
        <v>0.33682181217295509</v>
      </c>
      <c r="K6" s="2">
        <f t="shared" si="5"/>
        <v>0.66317818782704485</v>
      </c>
      <c r="L6" s="2">
        <f t="shared" si="6"/>
        <v>0</v>
      </c>
      <c r="M6" s="2">
        <f t="shared" si="7"/>
        <v>0</v>
      </c>
      <c r="N6" s="1">
        <v>2446</v>
      </c>
      <c r="O6" s="1">
        <v>4816</v>
      </c>
      <c r="P6" s="1"/>
      <c r="Q6" s="1"/>
      <c r="R6" s="1"/>
      <c r="S6" s="1"/>
      <c r="T6" s="1"/>
      <c r="W6" s="1"/>
      <c r="Y6" s="1"/>
      <c r="Z6" s="1"/>
      <c r="AA6" s="1"/>
      <c r="AB6" s="1"/>
      <c r="AG6" t="str">
        <f t="shared" si="11"/>
        <v>Avon</v>
      </c>
      <c r="AH6" t="s">
        <v>2125</v>
      </c>
      <c r="AI6">
        <v>6</v>
      </c>
      <c r="AK6" s="104">
        <v>9</v>
      </c>
      <c r="AL6" s="102">
        <v>3</v>
      </c>
      <c r="AM6" s="102">
        <v>5</v>
      </c>
      <c r="AN6" s="101">
        <v>2060</v>
      </c>
      <c r="AO6" s="101">
        <f t="shared" si="12"/>
        <v>9003</v>
      </c>
      <c r="AP6" t="s">
        <v>624</v>
      </c>
      <c r="AQ6">
        <f t="shared" si="8"/>
        <v>902060</v>
      </c>
    </row>
    <row r="7" spans="1:43" hidden="1" outlineLevel="1">
      <c r="A7" t="s">
        <v>1099</v>
      </c>
      <c r="B7" s="10" t="s">
        <v>2088</v>
      </c>
      <c r="C7" s="1">
        <f t="shared" si="0"/>
        <v>1452</v>
      </c>
      <c r="D7" s="7">
        <f t="shared" si="1"/>
        <v>2</v>
      </c>
      <c r="E7" s="7">
        <f t="shared" si="2"/>
        <v>1</v>
      </c>
      <c r="F7" s="7">
        <f t="shared" si="3"/>
        <v>0</v>
      </c>
      <c r="G7" s="1">
        <f t="shared" si="9"/>
        <v>308</v>
      </c>
      <c r="H7" s="2">
        <f t="shared" si="10"/>
        <v>0.21212121212121213</v>
      </c>
      <c r="I7" s="8"/>
      <c r="J7" s="2">
        <f t="shared" si="4"/>
        <v>0.39393939393939392</v>
      </c>
      <c r="K7" s="2">
        <f t="shared" si="5"/>
        <v>0.60606060606060608</v>
      </c>
      <c r="L7" s="2">
        <f t="shared" si="6"/>
        <v>0</v>
      </c>
      <c r="M7" s="2">
        <f t="shared" si="7"/>
        <v>0</v>
      </c>
      <c r="N7" s="1">
        <v>572</v>
      </c>
      <c r="O7" s="1">
        <v>880</v>
      </c>
      <c r="P7" s="1"/>
      <c r="Q7" s="1"/>
      <c r="R7" s="1"/>
      <c r="S7" s="1"/>
      <c r="T7" s="1"/>
      <c r="W7" s="1"/>
      <c r="Y7" s="1"/>
      <c r="Z7" s="1"/>
      <c r="AA7" s="1"/>
      <c r="AB7" s="1"/>
      <c r="AG7" t="str">
        <f t="shared" si="11"/>
        <v>Barkhamsted</v>
      </c>
      <c r="AH7" t="s">
        <v>2126</v>
      </c>
      <c r="AI7">
        <v>6</v>
      </c>
      <c r="AK7" s="104">
        <v>9</v>
      </c>
      <c r="AL7" s="102">
        <v>5</v>
      </c>
      <c r="AM7" s="102">
        <v>5</v>
      </c>
      <c r="AN7" s="101">
        <v>2760</v>
      </c>
      <c r="AO7" s="101">
        <f t="shared" si="12"/>
        <v>9005</v>
      </c>
      <c r="AP7" t="s">
        <v>624</v>
      </c>
      <c r="AQ7">
        <f t="shared" si="8"/>
        <v>902760</v>
      </c>
    </row>
    <row r="8" spans="1:43" hidden="1" outlineLevel="1">
      <c r="A8" t="s">
        <v>1233</v>
      </c>
      <c r="B8" s="10" t="s">
        <v>2088</v>
      </c>
      <c r="C8" s="1">
        <f t="shared" si="0"/>
        <v>2145</v>
      </c>
      <c r="D8" s="7">
        <f t="shared" si="1"/>
        <v>2</v>
      </c>
      <c r="E8" s="7">
        <f t="shared" si="2"/>
        <v>1</v>
      </c>
      <c r="F8" s="7">
        <f t="shared" si="3"/>
        <v>0</v>
      </c>
      <c r="G8" s="1">
        <f t="shared" si="9"/>
        <v>775</v>
      </c>
      <c r="H8" s="2">
        <f t="shared" si="10"/>
        <v>0.36130536130536128</v>
      </c>
      <c r="I8" s="8"/>
      <c r="J8" s="2">
        <f t="shared" si="4"/>
        <v>0.31934731934731936</v>
      </c>
      <c r="K8" s="2">
        <f t="shared" si="5"/>
        <v>0.6806526806526807</v>
      </c>
      <c r="L8" s="2">
        <f t="shared" si="6"/>
        <v>0</v>
      </c>
      <c r="M8" s="2">
        <f t="shared" si="7"/>
        <v>0</v>
      </c>
      <c r="N8" s="1">
        <v>685</v>
      </c>
      <c r="O8" s="1">
        <v>1460</v>
      </c>
      <c r="P8" s="1"/>
      <c r="Q8" s="1"/>
      <c r="R8" s="1"/>
      <c r="S8" s="1"/>
      <c r="T8" s="1"/>
      <c r="W8" s="1"/>
      <c r="Y8" s="1"/>
      <c r="Z8" s="1"/>
      <c r="AA8" s="1"/>
      <c r="AB8" s="1"/>
      <c r="AG8" t="str">
        <f t="shared" si="11"/>
        <v>Beacon Falls</v>
      </c>
      <c r="AH8" t="s">
        <v>366</v>
      </c>
      <c r="AI8">
        <v>5</v>
      </c>
      <c r="AK8" s="104">
        <v>9</v>
      </c>
      <c r="AL8" s="102">
        <v>9</v>
      </c>
      <c r="AM8" s="102">
        <v>10</v>
      </c>
      <c r="AN8" s="101">
        <v>3250</v>
      </c>
      <c r="AO8" s="101">
        <f t="shared" si="12"/>
        <v>9009</v>
      </c>
      <c r="AP8" t="s">
        <v>624</v>
      </c>
      <c r="AQ8">
        <f t="shared" si="8"/>
        <v>903250</v>
      </c>
    </row>
    <row r="9" spans="1:43" hidden="1" outlineLevel="1">
      <c r="A9" t="s">
        <v>1263</v>
      </c>
      <c r="B9" s="10" t="s">
        <v>2088</v>
      </c>
      <c r="C9" s="1">
        <f t="shared" si="0"/>
        <v>7480</v>
      </c>
      <c r="D9" s="7">
        <f t="shared" si="1"/>
        <v>2</v>
      </c>
      <c r="E9" s="7">
        <f t="shared" si="2"/>
        <v>1</v>
      </c>
      <c r="F9" s="7">
        <f t="shared" si="3"/>
        <v>0</v>
      </c>
      <c r="G9" s="1">
        <f t="shared" si="9"/>
        <v>1366</v>
      </c>
      <c r="H9" s="2">
        <f t="shared" si="10"/>
        <v>0.18262032085561497</v>
      </c>
      <c r="I9" s="8"/>
      <c r="J9" s="2">
        <f t="shared" si="4"/>
        <v>0.40868983957219251</v>
      </c>
      <c r="K9" s="2">
        <f t="shared" si="5"/>
        <v>0.59131016042780749</v>
      </c>
      <c r="L9" s="2">
        <f t="shared" si="6"/>
        <v>0</v>
      </c>
      <c r="M9" s="2">
        <f t="shared" si="7"/>
        <v>0</v>
      </c>
      <c r="N9" s="1">
        <v>3057</v>
      </c>
      <c r="O9" s="1">
        <v>4423</v>
      </c>
      <c r="P9" s="1"/>
      <c r="Q9" s="1"/>
      <c r="R9" s="1"/>
      <c r="S9" s="1"/>
      <c r="T9" s="1"/>
      <c r="W9" s="1"/>
      <c r="Y9" s="1"/>
      <c r="Z9" s="1"/>
      <c r="AA9" s="1"/>
      <c r="AB9" s="1"/>
      <c r="AG9" t="str">
        <f t="shared" si="11"/>
        <v>Berlin</v>
      </c>
      <c r="AH9" t="s">
        <v>2125</v>
      </c>
      <c r="AI9">
        <v>1</v>
      </c>
      <c r="AK9" s="104">
        <v>9</v>
      </c>
      <c r="AL9" s="102">
        <v>3</v>
      </c>
      <c r="AM9" s="102">
        <v>10</v>
      </c>
      <c r="AN9" s="101">
        <v>4300</v>
      </c>
      <c r="AO9" s="101">
        <f t="shared" si="12"/>
        <v>9003</v>
      </c>
      <c r="AP9" t="s">
        <v>624</v>
      </c>
      <c r="AQ9">
        <f t="shared" si="8"/>
        <v>904300</v>
      </c>
    </row>
    <row r="10" spans="1:43" hidden="1" outlineLevel="1">
      <c r="A10" t="s">
        <v>2283</v>
      </c>
      <c r="B10" s="10" t="s">
        <v>2088</v>
      </c>
      <c r="C10" s="1">
        <f t="shared" si="0"/>
        <v>2203</v>
      </c>
      <c r="D10" s="7">
        <f t="shared" si="1"/>
        <v>2</v>
      </c>
      <c r="E10" s="7">
        <f t="shared" si="2"/>
        <v>1</v>
      </c>
      <c r="F10" s="7">
        <f t="shared" si="3"/>
        <v>0</v>
      </c>
      <c r="G10" s="1">
        <f t="shared" si="9"/>
        <v>409</v>
      </c>
      <c r="H10" s="2">
        <f t="shared" si="10"/>
        <v>0.18565592374035406</v>
      </c>
      <c r="I10" s="8"/>
      <c r="J10" s="2">
        <f t="shared" si="4"/>
        <v>0.40717203812982294</v>
      </c>
      <c r="K10" s="2">
        <f t="shared" si="5"/>
        <v>0.59282796187017706</v>
      </c>
      <c r="L10" s="2">
        <f t="shared" si="6"/>
        <v>0</v>
      </c>
      <c r="M10" s="2">
        <f t="shared" si="7"/>
        <v>0</v>
      </c>
      <c r="N10" s="1">
        <v>897</v>
      </c>
      <c r="O10" s="1">
        <v>1306</v>
      </c>
      <c r="P10" s="1"/>
      <c r="Q10" s="1"/>
      <c r="R10" s="1"/>
      <c r="S10" s="1"/>
      <c r="T10" s="1"/>
      <c r="W10" s="1"/>
      <c r="Y10" s="1"/>
      <c r="Z10" s="1"/>
      <c r="AA10" s="1"/>
      <c r="AB10" s="1"/>
      <c r="AG10" t="str">
        <f t="shared" si="11"/>
        <v>Bethany</v>
      </c>
      <c r="AH10" t="s">
        <v>366</v>
      </c>
      <c r="AI10">
        <v>5</v>
      </c>
      <c r="AK10" s="104">
        <v>9</v>
      </c>
      <c r="AL10" s="102">
        <v>9</v>
      </c>
      <c r="AM10" s="102">
        <v>15</v>
      </c>
      <c r="AN10" s="101">
        <v>4580</v>
      </c>
      <c r="AO10" s="101">
        <f t="shared" si="12"/>
        <v>9009</v>
      </c>
      <c r="AP10" t="s">
        <v>624</v>
      </c>
      <c r="AQ10">
        <f t="shared" si="8"/>
        <v>904580</v>
      </c>
    </row>
    <row r="11" spans="1:43" hidden="1" outlineLevel="1">
      <c r="A11" t="s">
        <v>1264</v>
      </c>
      <c r="B11" s="10" t="s">
        <v>2088</v>
      </c>
      <c r="C11" s="1">
        <f t="shared" si="0"/>
        <v>5733</v>
      </c>
      <c r="D11" s="7">
        <f t="shared" si="1"/>
        <v>2</v>
      </c>
      <c r="E11" s="7">
        <f t="shared" si="2"/>
        <v>1</v>
      </c>
      <c r="F11" s="7">
        <f t="shared" si="3"/>
        <v>0</v>
      </c>
      <c r="G11" s="1">
        <f t="shared" si="9"/>
        <v>1627</v>
      </c>
      <c r="H11" s="2">
        <f t="shared" si="10"/>
        <v>0.28379556950985524</v>
      </c>
      <c r="I11" s="8"/>
      <c r="J11" s="2">
        <f t="shared" si="4"/>
        <v>0.35810221524507241</v>
      </c>
      <c r="K11" s="2">
        <f t="shared" si="5"/>
        <v>0.64189778475492765</v>
      </c>
      <c r="L11" s="2">
        <f t="shared" si="6"/>
        <v>0</v>
      </c>
      <c r="M11" s="2">
        <f t="shared" si="7"/>
        <v>0</v>
      </c>
      <c r="N11" s="1">
        <v>2053</v>
      </c>
      <c r="O11" s="1">
        <v>3680</v>
      </c>
      <c r="P11" s="1"/>
      <c r="Q11" s="1"/>
      <c r="R11" s="1"/>
      <c r="S11" s="1"/>
      <c r="T11" s="1"/>
      <c r="W11" s="1"/>
      <c r="Y11" s="1"/>
      <c r="Z11" s="1"/>
      <c r="AA11" s="1"/>
      <c r="AB11" s="1"/>
      <c r="AG11" t="str">
        <f t="shared" si="11"/>
        <v>Bethel</v>
      </c>
      <c r="AH11" t="s">
        <v>2155</v>
      </c>
      <c r="AI11">
        <v>5</v>
      </c>
      <c r="AK11" s="104">
        <v>9</v>
      </c>
      <c r="AL11" s="102">
        <v>1</v>
      </c>
      <c r="AM11" s="102">
        <v>5</v>
      </c>
      <c r="AN11" s="101">
        <v>4720</v>
      </c>
      <c r="AO11" s="101">
        <f t="shared" si="12"/>
        <v>9001</v>
      </c>
      <c r="AP11" t="s">
        <v>624</v>
      </c>
      <c r="AQ11">
        <f t="shared" si="8"/>
        <v>904720</v>
      </c>
    </row>
    <row r="12" spans="1:43" hidden="1" outlineLevel="1">
      <c r="A12" t="s">
        <v>182</v>
      </c>
      <c r="B12" s="10" t="s">
        <v>2088</v>
      </c>
      <c r="C12" s="1">
        <f t="shared" si="0"/>
        <v>1650</v>
      </c>
      <c r="D12" s="7">
        <f t="shared" si="1"/>
        <v>2</v>
      </c>
      <c r="E12" s="7">
        <f t="shared" si="2"/>
        <v>1</v>
      </c>
      <c r="F12" s="7">
        <f t="shared" si="3"/>
        <v>0</v>
      </c>
      <c r="G12" s="1">
        <f t="shared" si="9"/>
        <v>740</v>
      </c>
      <c r="H12" s="2">
        <f t="shared" si="10"/>
        <v>0.44848484848484849</v>
      </c>
      <c r="I12" s="8"/>
      <c r="J12" s="2">
        <f t="shared" si="4"/>
        <v>0.27575757575757576</v>
      </c>
      <c r="K12" s="2">
        <f t="shared" si="5"/>
        <v>0.72424242424242424</v>
      </c>
      <c r="L12" s="2">
        <f t="shared" si="6"/>
        <v>0</v>
      </c>
      <c r="M12" s="2">
        <f t="shared" si="7"/>
        <v>0</v>
      </c>
      <c r="N12" s="1">
        <v>455</v>
      </c>
      <c r="O12" s="1">
        <v>1195</v>
      </c>
      <c r="P12" s="1"/>
      <c r="Q12" s="1"/>
      <c r="R12" s="1"/>
      <c r="S12" s="1"/>
      <c r="T12" s="1"/>
      <c r="W12" s="1"/>
      <c r="Y12" s="1"/>
      <c r="Z12" s="1"/>
      <c r="AA12" s="1"/>
      <c r="AB12" s="1"/>
      <c r="AG12" t="str">
        <f t="shared" si="11"/>
        <v>Bethlehem</v>
      </c>
      <c r="AH12" t="s">
        <v>2126</v>
      </c>
      <c r="AI12">
        <v>6</v>
      </c>
      <c r="AK12" s="104">
        <v>9</v>
      </c>
      <c r="AL12" s="102">
        <v>5</v>
      </c>
      <c r="AM12" s="102">
        <v>10</v>
      </c>
      <c r="AN12" s="101">
        <v>4930</v>
      </c>
      <c r="AO12" s="101">
        <f t="shared" si="12"/>
        <v>9005</v>
      </c>
      <c r="AP12" t="s">
        <v>624</v>
      </c>
      <c r="AQ12">
        <f t="shared" si="8"/>
        <v>904930</v>
      </c>
    </row>
    <row r="13" spans="1:43" hidden="1" outlineLevel="1">
      <c r="A13" t="s">
        <v>1265</v>
      </c>
      <c r="B13" s="10" t="s">
        <v>2088</v>
      </c>
      <c r="C13" s="1">
        <f t="shared" si="0"/>
        <v>7236</v>
      </c>
      <c r="D13" s="7">
        <f t="shared" si="1"/>
        <v>1</v>
      </c>
      <c r="E13" s="7">
        <f t="shared" si="2"/>
        <v>2</v>
      </c>
      <c r="F13" s="7">
        <f t="shared" si="3"/>
        <v>0</v>
      </c>
      <c r="G13" s="1">
        <f t="shared" si="9"/>
        <v>2442</v>
      </c>
      <c r="H13" s="2">
        <f t="shared" si="10"/>
        <v>0.33747927031509123</v>
      </c>
      <c r="I13" s="8"/>
      <c r="J13" s="2">
        <f t="shared" si="4"/>
        <v>0.66873963515754564</v>
      </c>
      <c r="K13" s="2">
        <f t="shared" si="5"/>
        <v>0.33126036484245441</v>
      </c>
      <c r="L13" s="2">
        <f t="shared" si="6"/>
        <v>0</v>
      </c>
      <c r="M13" s="2">
        <f t="shared" si="7"/>
        <v>-5.5511151231257827E-17</v>
      </c>
      <c r="N13" s="1">
        <v>4839</v>
      </c>
      <c r="O13" s="1">
        <v>2397</v>
      </c>
      <c r="P13" s="1"/>
      <c r="Q13" s="1"/>
      <c r="R13" s="1"/>
      <c r="S13" s="1"/>
      <c r="T13" s="1"/>
      <c r="W13" s="1"/>
      <c r="Y13" s="1"/>
      <c r="Z13" s="1"/>
      <c r="AA13" s="1"/>
      <c r="AB13" s="1"/>
      <c r="AG13" t="str">
        <f t="shared" si="11"/>
        <v>Bloomfield</v>
      </c>
      <c r="AH13" t="s">
        <v>2125</v>
      </c>
      <c r="AI13">
        <v>1</v>
      </c>
      <c r="AK13" s="104">
        <v>9</v>
      </c>
      <c r="AL13" s="102">
        <v>3</v>
      </c>
      <c r="AM13" s="102">
        <v>15</v>
      </c>
      <c r="AN13" s="101">
        <v>5910</v>
      </c>
      <c r="AO13" s="101">
        <f t="shared" si="12"/>
        <v>9003</v>
      </c>
      <c r="AP13" t="s">
        <v>624</v>
      </c>
      <c r="AQ13">
        <f t="shared" si="8"/>
        <v>905910</v>
      </c>
    </row>
    <row r="14" spans="1:43" hidden="1" outlineLevel="1">
      <c r="A14" t="s">
        <v>1266</v>
      </c>
      <c r="B14" s="10" t="s">
        <v>2088</v>
      </c>
      <c r="C14" s="1">
        <f t="shared" si="0"/>
        <v>2173</v>
      </c>
      <c r="D14" s="7">
        <f t="shared" si="1"/>
        <v>2</v>
      </c>
      <c r="E14" s="7">
        <f t="shared" si="2"/>
        <v>1</v>
      </c>
      <c r="F14" s="7">
        <f t="shared" si="3"/>
        <v>0</v>
      </c>
      <c r="G14" s="1">
        <f t="shared" si="9"/>
        <v>463</v>
      </c>
      <c r="H14" s="2">
        <f t="shared" si="10"/>
        <v>0.2130694891854579</v>
      </c>
      <c r="I14" s="8"/>
      <c r="J14" s="2">
        <f t="shared" si="4"/>
        <v>0.39346525540727106</v>
      </c>
      <c r="K14" s="2">
        <f t="shared" si="5"/>
        <v>0.60653474459272894</v>
      </c>
      <c r="L14" s="2">
        <f t="shared" si="6"/>
        <v>0</v>
      </c>
      <c r="M14" s="2">
        <f t="shared" si="7"/>
        <v>0</v>
      </c>
      <c r="N14" s="1">
        <v>855</v>
      </c>
      <c r="O14" s="1">
        <v>1318</v>
      </c>
      <c r="P14" s="1"/>
      <c r="Q14" s="1"/>
      <c r="R14" s="1"/>
      <c r="S14" s="1"/>
      <c r="T14" s="1"/>
      <c r="W14" s="1"/>
      <c r="Y14" s="1"/>
      <c r="Z14" s="1"/>
      <c r="AA14" s="1"/>
      <c r="AB14" s="1"/>
      <c r="AG14" t="str">
        <f t="shared" si="11"/>
        <v>Bolton</v>
      </c>
      <c r="AH14" t="s">
        <v>665</v>
      </c>
      <c r="AI14" t="s">
        <v>740</v>
      </c>
      <c r="AK14" s="104">
        <v>9</v>
      </c>
      <c r="AL14" s="102">
        <v>13</v>
      </c>
      <c r="AM14" s="102">
        <v>10</v>
      </c>
      <c r="AN14" s="101">
        <v>6260</v>
      </c>
      <c r="AO14" s="101">
        <f t="shared" si="12"/>
        <v>9013</v>
      </c>
      <c r="AP14" t="s">
        <v>624</v>
      </c>
      <c r="AQ14">
        <f t="shared" si="8"/>
        <v>906260</v>
      </c>
    </row>
    <row r="15" spans="1:43" hidden="1" outlineLevel="1">
      <c r="A15" t="s">
        <v>1171</v>
      </c>
      <c r="B15" s="10" t="s">
        <v>2088</v>
      </c>
      <c r="C15" s="1">
        <f t="shared" si="0"/>
        <v>1039</v>
      </c>
      <c r="D15" s="7">
        <f t="shared" si="1"/>
        <v>2</v>
      </c>
      <c r="E15" s="7">
        <f t="shared" si="2"/>
        <v>1</v>
      </c>
      <c r="F15" s="7">
        <f t="shared" si="3"/>
        <v>0</v>
      </c>
      <c r="G15" s="1">
        <f t="shared" si="9"/>
        <v>17</v>
      </c>
      <c r="H15" s="2">
        <f t="shared" si="10"/>
        <v>1.6361886429258902E-2</v>
      </c>
      <c r="I15" s="8"/>
      <c r="J15" s="2">
        <f t="shared" si="4"/>
        <v>0.49181905678537052</v>
      </c>
      <c r="K15" s="2">
        <f t="shared" si="5"/>
        <v>0.50818094321462948</v>
      </c>
      <c r="L15" s="2">
        <f t="shared" si="6"/>
        <v>0</v>
      </c>
      <c r="M15" s="2">
        <f t="shared" si="7"/>
        <v>0</v>
      </c>
      <c r="N15" s="1">
        <v>511</v>
      </c>
      <c r="O15" s="1">
        <v>528</v>
      </c>
      <c r="P15" s="1"/>
      <c r="Q15" s="1"/>
      <c r="R15" s="1"/>
      <c r="S15" s="1"/>
      <c r="T15" s="1"/>
      <c r="W15" s="1"/>
      <c r="Y15" s="1"/>
      <c r="Z15" s="1"/>
      <c r="AA15" s="1"/>
      <c r="AB15" s="1"/>
      <c r="AG15" t="str">
        <f t="shared" si="11"/>
        <v>Bozrah</v>
      </c>
      <c r="AH15" t="s">
        <v>367</v>
      </c>
      <c r="AI15">
        <v>2</v>
      </c>
      <c r="AK15" s="104">
        <v>9</v>
      </c>
      <c r="AL15" s="102">
        <v>11</v>
      </c>
      <c r="AM15" s="102">
        <v>5</v>
      </c>
      <c r="AN15" s="101">
        <v>6820</v>
      </c>
      <c r="AO15" s="101">
        <f t="shared" si="12"/>
        <v>9011</v>
      </c>
      <c r="AP15" t="s">
        <v>624</v>
      </c>
      <c r="AQ15">
        <f t="shared" si="8"/>
        <v>906820</v>
      </c>
    </row>
    <row r="16" spans="1:43" hidden="1" outlineLevel="1">
      <c r="A16" t="s">
        <v>722</v>
      </c>
      <c r="B16" s="10" t="s">
        <v>2088</v>
      </c>
      <c r="C16" s="1">
        <f t="shared" si="0"/>
        <v>9720</v>
      </c>
      <c r="D16" s="7">
        <f t="shared" si="1"/>
        <v>2</v>
      </c>
      <c r="E16" s="7">
        <f t="shared" si="2"/>
        <v>1</v>
      </c>
      <c r="F16" s="7">
        <f t="shared" si="3"/>
        <v>0</v>
      </c>
      <c r="G16" s="1">
        <f t="shared" si="9"/>
        <v>186</v>
      </c>
      <c r="H16" s="2">
        <f t="shared" si="10"/>
        <v>1.9135802469135803E-2</v>
      </c>
      <c r="I16" s="8"/>
      <c r="J16" s="2">
        <f t="shared" si="4"/>
        <v>0.49043209876543209</v>
      </c>
      <c r="K16" s="2">
        <f t="shared" si="5"/>
        <v>0.50956790123456785</v>
      </c>
      <c r="L16" s="2">
        <f t="shared" si="6"/>
        <v>0</v>
      </c>
      <c r="M16" s="2">
        <f t="shared" si="7"/>
        <v>1.1102230246251565E-16</v>
      </c>
      <c r="N16" s="1">
        <v>4767</v>
      </c>
      <c r="O16" s="1">
        <v>4953</v>
      </c>
      <c r="P16" s="1"/>
      <c r="Q16" s="1"/>
      <c r="R16" s="1"/>
      <c r="S16" s="1"/>
      <c r="T16" s="1"/>
      <c r="W16" s="1"/>
      <c r="Y16" s="1"/>
      <c r="Z16" s="1"/>
      <c r="AA16" s="1"/>
      <c r="AB16" s="1"/>
      <c r="AG16" t="str">
        <f t="shared" si="11"/>
        <v>Branford</v>
      </c>
      <c r="AH16" t="s">
        <v>366</v>
      </c>
      <c r="AI16">
        <v>3</v>
      </c>
      <c r="AK16" s="104">
        <v>9</v>
      </c>
      <c r="AL16" s="102">
        <v>9</v>
      </c>
      <c r="AM16" s="102">
        <v>20</v>
      </c>
      <c r="AN16" s="101">
        <v>7310</v>
      </c>
      <c r="AO16" s="101">
        <f t="shared" si="12"/>
        <v>9009</v>
      </c>
      <c r="AP16" t="s">
        <v>624</v>
      </c>
      <c r="AQ16">
        <f t="shared" si="8"/>
        <v>907310</v>
      </c>
    </row>
    <row r="17" spans="1:43" hidden="1" outlineLevel="1">
      <c r="A17" t="s">
        <v>701</v>
      </c>
      <c r="B17" s="10" t="s">
        <v>2088</v>
      </c>
      <c r="C17" s="1">
        <f t="shared" si="0"/>
        <v>18546</v>
      </c>
      <c r="D17" s="7">
        <f t="shared" si="1"/>
        <v>1</v>
      </c>
      <c r="E17" s="7">
        <f t="shared" si="2"/>
        <v>2</v>
      </c>
      <c r="F17" s="7">
        <f t="shared" si="3"/>
        <v>0</v>
      </c>
      <c r="G17" s="1">
        <f t="shared" si="9"/>
        <v>6358</v>
      </c>
      <c r="H17" s="2">
        <f t="shared" si="10"/>
        <v>0.34282325029655991</v>
      </c>
      <c r="I17" s="8"/>
      <c r="J17" s="2">
        <f t="shared" si="4"/>
        <v>0.6714116251482799</v>
      </c>
      <c r="K17" s="2">
        <f t="shared" si="5"/>
        <v>0.32858837485172004</v>
      </c>
      <c r="L17" s="2">
        <f t="shared" si="6"/>
        <v>0</v>
      </c>
      <c r="M17" s="2">
        <f t="shared" si="7"/>
        <v>5.5511151231257827E-17</v>
      </c>
      <c r="N17" s="1">
        <v>12452</v>
      </c>
      <c r="O17" s="1">
        <v>6094</v>
      </c>
      <c r="P17" s="1"/>
      <c r="Q17" s="1"/>
      <c r="R17" s="1"/>
      <c r="S17" s="1"/>
      <c r="T17" s="1"/>
      <c r="W17" s="1"/>
      <c r="Y17" s="1"/>
      <c r="Z17" s="1"/>
      <c r="AA17" s="1"/>
      <c r="AB17" s="1"/>
      <c r="AG17" t="str">
        <f t="shared" si="11"/>
        <v>Bridgeport</v>
      </c>
      <c r="AH17" t="s">
        <v>2155</v>
      </c>
      <c r="AI17">
        <v>4</v>
      </c>
      <c r="AK17" s="104">
        <v>9</v>
      </c>
      <c r="AL17" s="102">
        <v>1</v>
      </c>
      <c r="AM17" s="102">
        <v>10</v>
      </c>
      <c r="AN17" s="101">
        <v>8070</v>
      </c>
      <c r="AO17" s="101">
        <f t="shared" si="12"/>
        <v>9001</v>
      </c>
      <c r="AP17" t="s">
        <v>624</v>
      </c>
      <c r="AQ17">
        <f t="shared" si="8"/>
        <v>908070</v>
      </c>
    </row>
    <row r="18" spans="1:43" hidden="1" outlineLevel="1">
      <c r="A18" t="s">
        <v>967</v>
      </c>
      <c r="B18" s="10" t="s">
        <v>2088</v>
      </c>
      <c r="C18" s="1">
        <f t="shared" si="0"/>
        <v>826</v>
      </c>
      <c r="D18" s="7">
        <f t="shared" si="1"/>
        <v>2</v>
      </c>
      <c r="E18" s="7">
        <f t="shared" si="2"/>
        <v>1</v>
      </c>
      <c r="F18" s="7">
        <f t="shared" si="3"/>
        <v>0</v>
      </c>
      <c r="G18" s="1">
        <f t="shared" si="9"/>
        <v>300</v>
      </c>
      <c r="H18" s="2">
        <f t="shared" si="10"/>
        <v>0.36319612590799033</v>
      </c>
      <c r="I18" s="8"/>
      <c r="J18" s="2">
        <f t="shared" si="4"/>
        <v>0.31840193704600483</v>
      </c>
      <c r="K18" s="2">
        <f t="shared" si="5"/>
        <v>0.68159806295399517</v>
      </c>
      <c r="L18" s="2">
        <f t="shared" si="6"/>
        <v>0</v>
      </c>
      <c r="M18" s="2">
        <f t="shared" si="7"/>
        <v>0</v>
      </c>
      <c r="N18" s="1">
        <v>263</v>
      </c>
      <c r="O18" s="1">
        <v>563</v>
      </c>
      <c r="P18" s="1"/>
      <c r="Q18" s="1"/>
      <c r="R18" s="1"/>
      <c r="S18" s="1"/>
      <c r="T18" s="1"/>
      <c r="W18" s="1"/>
      <c r="Y18" s="1"/>
      <c r="Z18" s="1"/>
      <c r="AA18" s="1"/>
      <c r="AB18" s="1"/>
      <c r="AG18" t="str">
        <f t="shared" si="11"/>
        <v>Bridgewater</v>
      </c>
      <c r="AH18" t="s">
        <v>2126</v>
      </c>
      <c r="AI18">
        <v>6</v>
      </c>
      <c r="AK18" s="104">
        <v>9</v>
      </c>
      <c r="AL18" s="102">
        <v>5</v>
      </c>
      <c r="AM18" s="102">
        <v>15</v>
      </c>
      <c r="AN18" s="101">
        <v>8210</v>
      </c>
      <c r="AO18" s="101">
        <f t="shared" si="12"/>
        <v>9005</v>
      </c>
      <c r="AP18" t="s">
        <v>624</v>
      </c>
      <c r="AQ18">
        <f t="shared" si="8"/>
        <v>908210</v>
      </c>
    </row>
    <row r="19" spans="1:43" hidden="1" outlineLevel="1">
      <c r="A19" t="s">
        <v>1037</v>
      </c>
      <c r="B19" s="10" t="s">
        <v>2088</v>
      </c>
      <c r="C19" s="1">
        <f t="shared" si="0"/>
        <v>16334</v>
      </c>
      <c r="D19" s="7">
        <f t="shared" si="1"/>
        <v>2</v>
      </c>
      <c r="E19" s="7">
        <f t="shared" si="2"/>
        <v>1</v>
      </c>
      <c r="F19" s="7">
        <f t="shared" si="3"/>
        <v>0</v>
      </c>
      <c r="G19" s="1">
        <f t="shared" si="9"/>
        <v>1652</v>
      </c>
      <c r="H19" s="2">
        <f t="shared" si="10"/>
        <v>0.1011387290314681</v>
      </c>
      <c r="I19" s="8"/>
      <c r="J19" s="2">
        <f t="shared" si="4"/>
        <v>0.44943063548426593</v>
      </c>
      <c r="K19" s="2">
        <f t="shared" si="5"/>
        <v>0.55056936451573402</v>
      </c>
      <c r="L19" s="2">
        <f t="shared" si="6"/>
        <v>0</v>
      </c>
      <c r="M19" s="2">
        <f t="shared" si="7"/>
        <v>1.1102230246251565E-16</v>
      </c>
      <c r="N19" s="1">
        <v>7341</v>
      </c>
      <c r="O19" s="1">
        <v>8993</v>
      </c>
      <c r="P19" s="1"/>
      <c r="Q19" s="1"/>
      <c r="R19" s="1"/>
      <c r="S19" s="1"/>
      <c r="T19" s="1"/>
      <c r="W19" s="1"/>
      <c r="Y19" s="1"/>
      <c r="Z19" s="1"/>
      <c r="AA19" s="1"/>
      <c r="AB19" s="1"/>
      <c r="AG19" t="str">
        <f t="shared" si="11"/>
        <v>Bristol</v>
      </c>
      <c r="AH19" t="s">
        <v>2125</v>
      </c>
      <c r="AI19">
        <v>6</v>
      </c>
      <c r="AK19" s="104">
        <v>9</v>
      </c>
      <c r="AL19" s="102">
        <v>3</v>
      </c>
      <c r="AM19" s="102">
        <v>20</v>
      </c>
      <c r="AN19" s="101">
        <v>8490</v>
      </c>
      <c r="AO19" s="101">
        <f t="shared" si="12"/>
        <v>9003</v>
      </c>
      <c r="AP19" t="s">
        <v>624</v>
      </c>
      <c r="AQ19">
        <f t="shared" si="8"/>
        <v>908490</v>
      </c>
    </row>
    <row r="20" spans="1:43" hidden="1" outlineLevel="1">
      <c r="A20" t="s">
        <v>2119</v>
      </c>
      <c r="B20" s="10" t="s">
        <v>2088</v>
      </c>
      <c r="C20" s="1">
        <f t="shared" si="0"/>
        <v>5686</v>
      </c>
      <c r="D20" s="7">
        <f t="shared" si="1"/>
        <v>2</v>
      </c>
      <c r="E20" s="7">
        <f t="shared" si="2"/>
        <v>1</v>
      </c>
      <c r="F20" s="7">
        <f t="shared" si="3"/>
        <v>0</v>
      </c>
      <c r="G20" s="1">
        <f t="shared" si="9"/>
        <v>2512</v>
      </c>
      <c r="H20" s="2">
        <f t="shared" si="10"/>
        <v>0.44178684488216674</v>
      </c>
      <c r="I20" s="8"/>
      <c r="J20" s="2">
        <f t="shared" si="4"/>
        <v>0.27910657755891666</v>
      </c>
      <c r="K20" s="2">
        <f t="shared" si="5"/>
        <v>0.72089342244108334</v>
      </c>
      <c r="L20" s="2">
        <f t="shared" si="6"/>
        <v>0</v>
      </c>
      <c r="M20" s="2">
        <f t="shared" si="7"/>
        <v>0</v>
      </c>
      <c r="N20" s="1">
        <v>1587</v>
      </c>
      <c r="O20" s="1">
        <v>4099</v>
      </c>
      <c r="P20" s="1"/>
      <c r="Q20" s="1"/>
      <c r="R20" s="1"/>
      <c r="S20" s="1"/>
      <c r="T20" s="1"/>
      <c r="W20" s="1"/>
      <c r="Y20" s="1"/>
      <c r="Z20" s="1"/>
      <c r="AA20" s="1"/>
      <c r="AB20" s="1"/>
      <c r="AG20" t="str">
        <f t="shared" si="11"/>
        <v>Brookfield</v>
      </c>
      <c r="AH20" t="s">
        <v>2155</v>
      </c>
      <c r="AI20">
        <v>5</v>
      </c>
      <c r="AK20" s="104">
        <v>9</v>
      </c>
      <c r="AL20" s="102">
        <v>1</v>
      </c>
      <c r="AM20" s="102">
        <v>15</v>
      </c>
      <c r="AN20" s="101">
        <v>8980</v>
      </c>
      <c r="AO20" s="101">
        <f t="shared" si="12"/>
        <v>9001</v>
      </c>
      <c r="AP20" t="s">
        <v>624</v>
      </c>
      <c r="AQ20">
        <f t="shared" si="8"/>
        <v>908980</v>
      </c>
    </row>
    <row r="21" spans="1:43" hidden="1" outlineLevel="1">
      <c r="A21" t="s">
        <v>524</v>
      </c>
      <c r="B21" s="10" t="s">
        <v>2088</v>
      </c>
      <c r="C21" s="1">
        <f t="shared" si="0"/>
        <v>2059</v>
      </c>
      <c r="D21" s="7">
        <f t="shared" si="1"/>
        <v>1</v>
      </c>
      <c r="E21" s="7">
        <f t="shared" si="2"/>
        <v>2</v>
      </c>
      <c r="F21" s="7">
        <f t="shared" si="3"/>
        <v>0</v>
      </c>
      <c r="G21" s="1">
        <f t="shared" si="9"/>
        <v>199</v>
      </c>
      <c r="H21" s="2">
        <f t="shared" si="10"/>
        <v>9.6648858669256918E-2</v>
      </c>
      <c r="I21" s="8"/>
      <c r="J21" s="2">
        <f t="shared" si="4"/>
        <v>0.54832442933462844</v>
      </c>
      <c r="K21" s="2">
        <f t="shared" si="5"/>
        <v>0.45167557066537156</v>
      </c>
      <c r="L21" s="2">
        <f t="shared" si="6"/>
        <v>0</v>
      </c>
      <c r="M21" s="2">
        <f t="shared" si="7"/>
        <v>0</v>
      </c>
      <c r="N21" s="1">
        <v>1129</v>
      </c>
      <c r="O21" s="1">
        <v>930</v>
      </c>
      <c r="P21" s="1"/>
      <c r="Q21" s="1"/>
      <c r="R21" s="1"/>
      <c r="S21" s="1"/>
      <c r="T21" s="1"/>
      <c r="W21" s="1"/>
      <c r="Y21" s="1"/>
      <c r="Z21" s="1"/>
      <c r="AA21" s="1"/>
      <c r="AB21" s="1"/>
      <c r="AG21" t="str">
        <f t="shared" si="11"/>
        <v>Brooklyn</v>
      </c>
      <c r="AH21" t="s">
        <v>247</v>
      </c>
      <c r="AI21">
        <v>2</v>
      </c>
      <c r="AK21" s="104">
        <v>9</v>
      </c>
      <c r="AL21" s="102">
        <v>15</v>
      </c>
      <c r="AM21" s="102">
        <v>10</v>
      </c>
      <c r="AN21" s="101">
        <v>9190</v>
      </c>
      <c r="AO21" s="101">
        <f t="shared" si="12"/>
        <v>9015</v>
      </c>
      <c r="AP21" t="s">
        <v>624</v>
      </c>
      <c r="AQ21">
        <f t="shared" si="8"/>
        <v>909190</v>
      </c>
    </row>
    <row r="22" spans="1:43" hidden="1" outlineLevel="1">
      <c r="A22" t="s">
        <v>480</v>
      </c>
      <c r="B22" s="10" t="s">
        <v>2088</v>
      </c>
      <c r="C22" s="1">
        <f t="shared" si="0"/>
        <v>3410</v>
      </c>
      <c r="D22" s="7">
        <f t="shared" si="1"/>
        <v>2</v>
      </c>
      <c r="E22" s="7">
        <f t="shared" si="2"/>
        <v>1</v>
      </c>
      <c r="F22" s="7">
        <f t="shared" si="3"/>
        <v>0</v>
      </c>
      <c r="G22" s="1">
        <f t="shared" si="9"/>
        <v>916</v>
      </c>
      <c r="H22" s="2">
        <f t="shared" si="10"/>
        <v>0.26862170087976539</v>
      </c>
      <c r="I22" s="8"/>
      <c r="J22" s="2">
        <f t="shared" si="4"/>
        <v>0.36568914956011728</v>
      </c>
      <c r="K22" s="2">
        <f t="shared" si="5"/>
        <v>0.63431085043988267</v>
      </c>
      <c r="L22" s="2">
        <f t="shared" si="6"/>
        <v>0</v>
      </c>
      <c r="M22" s="2">
        <f t="shared" si="7"/>
        <v>0</v>
      </c>
      <c r="N22" s="1">
        <v>1247</v>
      </c>
      <c r="O22" s="1">
        <v>2163</v>
      </c>
      <c r="P22" s="1"/>
      <c r="Q22" s="1"/>
      <c r="R22" s="1"/>
      <c r="S22" s="1"/>
      <c r="T22" s="1"/>
      <c r="W22" s="1"/>
      <c r="Y22" s="1"/>
      <c r="Z22" s="1"/>
      <c r="AA22" s="1"/>
      <c r="AB22" s="1"/>
      <c r="AG22" t="str">
        <f t="shared" si="11"/>
        <v>Burlington</v>
      </c>
      <c r="AH22" t="s">
        <v>2125</v>
      </c>
      <c r="AI22">
        <v>6</v>
      </c>
      <c r="AK22" s="104">
        <v>9</v>
      </c>
      <c r="AL22" s="102">
        <v>3</v>
      </c>
      <c r="AM22" s="102">
        <v>25</v>
      </c>
      <c r="AN22" s="101">
        <v>10100</v>
      </c>
      <c r="AO22" s="101">
        <f t="shared" si="12"/>
        <v>9003</v>
      </c>
      <c r="AP22" t="s">
        <v>624</v>
      </c>
      <c r="AQ22">
        <f t="shared" si="8"/>
        <v>910100</v>
      </c>
    </row>
    <row r="23" spans="1:43" hidden="1" outlineLevel="1">
      <c r="A23" t="s">
        <v>1147</v>
      </c>
      <c r="B23" s="10" t="s">
        <v>2088</v>
      </c>
      <c r="C23" s="1">
        <f t="shared" si="0"/>
        <v>424</v>
      </c>
      <c r="D23" s="7">
        <f t="shared" si="1"/>
        <v>2</v>
      </c>
      <c r="E23" s="7">
        <f t="shared" si="2"/>
        <v>1</v>
      </c>
      <c r="F23" s="7">
        <f t="shared" si="3"/>
        <v>0</v>
      </c>
      <c r="G23" s="1">
        <f t="shared" si="9"/>
        <v>28</v>
      </c>
      <c r="H23" s="2">
        <f t="shared" si="10"/>
        <v>6.6037735849056603E-2</v>
      </c>
      <c r="I23" s="8"/>
      <c r="J23" s="2">
        <f t="shared" si="4"/>
        <v>0.46698113207547171</v>
      </c>
      <c r="K23" s="2">
        <f t="shared" si="5"/>
        <v>0.53301886792452835</v>
      </c>
      <c r="L23" s="2">
        <f t="shared" si="6"/>
        <v>0</v>
      </c>
      <c r="M23" s="2">
        <f t="shared" si="7"/>
        <v>-1.1102230246251565E-16</v>
      </c>
      <c r="N23" s="1">
        <v>198</v>
      </c>
      <c r="O23" s="1">
        <v>226</v>
      </c>
      <c r="P23" s="1"/>
      <c r="Q23" s="1"/>
      <c r="R23" s="1"/>
      <c r="S23" s="1"/>
      <c r="T23" s="1"/>
      <c r="W23" s="1"/>
      <c r="Y23" s="1"/>
      <c r="Z23" s="1"/>
      <c r="AA23" s="1"/>
      <c r="AB23" s="1"/>
      <c r="AG23" t="str">
        <f t="shared" si="11"/>
        <v>Canaan</v>
      </c>
      <c r="AH23" t="s">
        <v>2126</v>
      </c>
      <c r="AI23">
        <v>6</v>
      </c>
      <c r="AK23" s="104">
        <v>9</v>
      </c>
      <c r="AL23" s="102">
        <v>5</v>
      </c>
      <c r="AM23" s="102">
        <v>20</v>
      </c>
      <c r="AN23" s="101">
        <v>10940</v>
      </c>
      <c r="AO23" s="101">
        <f t="shared" si="12"/>
        <v>9005</v>
      </c>
      <c r="AP23" t="s">
        <v>624</v>
      </c>
      <c r="AQ23">
        <f t="shared" si="8"/>
        <v>910940</v>
      </c>
    </row>
    <row r="24" spans="1:43" hidden="1" outlineLevel="1">
      <c r="A24" t="s">
        <v>512</v>
      </c>
      <c r="B24" s="10" t="s">
        <v>2088</v>
      </c>
      <c r="C24" s="1">
        <f t="shared" si="0"/>
        <v>1680</v>
      </c>
      <c r="D24" s="7">
        <f t="shared" si="1"/>
        <v>1</v>
      </c>
      <c r="E24" s="7">
        <f t="shared" si="2"/>
        <v>2</v>
      </c>
      <c r="F24" s="7">
        <f t="shared" si="3"/>
        <v>0</v>
      </c>
      <c r="G24" s="1">
        <f t="shared" si="9"/>
        <v>64</v>
      </c>
      <c r="H24" s="2">
        <f t="shared" si="10"/>
        <v>3.8095238095238099E-2</v>
      </c>
      <c r="I24" s="8"/>
      <c r="J24" s="2">
        <f t="shared" si="4"/>
        <v>0.51904761904761909</v>
      </c>
      <c r="K24" s="2">
        <f t="shared" si="5"/>
        <v>0.48095238095238096</v>
      </c>
      <c r="L24" s="2">
        <f t="shared" si="6"/>
        <v>0</v>
      </c>
      <c r="M24" s="2">
        <f t="shared" si="7"/>
        <v>-5.5511151231257827E-17</v>
      </c>
      <c r="N24" s="1">
        <v>872</v>
      </c>
      <c r="O24" s="1">
        <v>808</v>
      </c>
      <c r="P24" s="1"/>
      <c r="Q24" s="1"/>
      <c r="R24" s="1"/>
      <c r="S24" s="1"/>
      <c r="T24" s="1"/>
      <c r="W24" s="1"/>
      <c r="Y24" s="1"/>
      <c r="Z24" s="1"/>
      <c r="AA24" s="1"/>
      <c r="AB24" s="1"/>
      <c r="AG24" t="str">
        <f t="shared" si="11"/>
        <v>Canterbury</v>
      </c>
      <c r="AH24" t="s">
        <v>247</v>
      </c>
      <c r="AI24">
        <v>2</v>
      </c>
      <c r="AK24" s="104">
        <v>9</v>
      </c>
      <c r="AL24" s="102">
        <v>15</v>
      </c>
      <c r="AM24" s="102">
        <v>15</v>
      </c>
      <c r="AN24" s="101">
        <v>12130</v>
      </c>
      <c r="AO24" s="101">
        <f t="shared" si="12"/>
        <v>9015</v>
      </c>
      <c r="AP24" t="s">
        <v>624</v>
      </c>
      <c r="AQ24">
        <f t="shared" si="8"/>
        <v>912130</v>
      </c>
    </row>
    <row r="25" spans="1:43" hidden="1" outlineLevel="1">
      <c r="A25" t="s">
        <v>1362</v>
      </c>
      <c r="B25" s="10" t="s">
        <v>2088</v>
      </c>
      <c r="C25" s="1">
        <f t="shared" si="0"/>
        <v>3735</v>
      </c>
      <c r="D25" s="7">
        <f t="shared" si="1"/>
        <v>2</v>
      </c>
      <c r="E25" s="7">
        <f t="shared" si="2"/>
        <v>1</v>
      </c>
      <c r="F25" s="7">
        <f t="shared" si="3"/>
        <v>0</v>
      </c>
      <c r="G25" s="1">
        <f t="shared" si="9"/>
        <v>819</v>
      </c>
      <c r="H25" s="2">
        <f t="shared" si="10"/>
        <v>0.21927710843373494</v>
      </c>
      <c r="I25" s="8"/>
      <c r="J25" s="2">
        <f t="shared" si="4"/>
        <v>0.39036144578313253</v>
      </c>
      <c r="K25" s="2">
        <f t="shared" si="5"/>
        <v>0.60963855421686752</v>
      </c>
      <c r="L25" s="2">
        <f t="shared" si="6"/>
        <v>0</v>
      </c>
      <c r="M25" s="2">
        <f t="shared" si="7"/>
        <v>-1.1102230246251565E-16</v>
      </c>
      <c r="N25" s="1">
        <v>1458</v>
      </c>
      <c r="O25" s="1">
        <v>2277</v>
      </c>
      <c r="P25" s="1"/>
      <c r="Q25" s="1"/>
      <c r="R25" s="1"/>
      <c r="S25" s="1"/>
      <c r="T25" s="1"/>
      <c r="W25" s="1"/>
      <c r="Y25" s="1"/>
      <c r="Z25" s="1"/>
      <c r="AA25" s="1"/>
      <c r="AB25" s="1"/>
      <c r="AG25" t="str">
        <f t="shared" si="11"/>
        <v>Canton</v>
      </c>
      <c r="AH25" t="s">
        <v>2125</v>
      </c>
      <c r="AI25">
        <v>6</v>
      </c>
      <c r="AK25" s="104">
        <v>9</v>
      </c>
      <c r="AL25" s="102">
        <v>3</v>
      </c>
      <c r="AM25" s="102">
        <v>30</v>
      </c>
      <c r="AN25" s="101">
        <v>12270</v>
      </c>
      <c r="AO25" s="101">
        <f t="shared" si="12"/>
        <v>9003</v>
      </c>
      <c r="AP25" t="s">
        <v>624</v>
      </c>
      <c r="AQ25">
        <f t="shared" si="8"/>
        <v>912270</v>
      </c>
    </row>
    <row r="26" spans="1:43" hidden="1" outlineLevel="1">
      <c r="A26" t="s">
        <v>525</v>
      </c>
      <c r="B26" s="10" t="s">
        <v>2088</v>
      </c>
      <c r="C26" s="1">
        <f t="shared" si="0"/>
        <v>768</v>
      </c>
      <c r="D26" s="7">
        <f t="shared" si="1"/>
        <v>1</v>
      </c>
      <c r="E26" s="7">
        <f t="shared" si="2"/>
        <v>2</v>
      </c>
      <c r="F26" s="7">
        <f t="shared" si="3"/>
        <v>0</v>
      </c>
      <c r="G26" s="1">
        <f t="shared" si="9"/>
        <v>112</v>
      </c>
      <c r="H26" s="2">
        <f t="shared" si="10"/>
        <v>0.14583333333333334</v>
      </c>
      <c r="I26" s="8"/>
      <c r="J26" s="2">
        <f t="shared" si="4"/>
        <v>0.57291666666666663</v>
      </c>
      <c r="K26" s="2">
        <f t="shared" si="5"/>
        <v>0.42708333333333331</v>
      </c>
      <c r="L26" s="2">
        <f t="shared" si="6"/>
        <v>0</v>
      </c>
      <c r="M26" s="2">
        <f t="shared" si="7"/>
        <v>5.5511151231257827E-17</v>
      </c>
      <c r="N26" s="1">
        <v>440</v>
      </c>
      <c r="O26" s="1">
        <v>328</v>
      </c>
      <c r="P26" s="1"/>
      <c r="Q26" s="1"/>
      <c r="R26" s="1"/>
      <c r="S26" s="1"/>
      <c r="T26" s="1"/>
      <c r="W26" s="1"/>
      <c r="Y26" s="1"/>
      <c r="Z26" s="1"/>
      <c r="AA26" s="1"/>
      <c r="AB26" s="1"/>
      <c r="AG26" t="str">
        <f t="shared" si="11"/>
        <v>Chaplin</v>
      </c>
      <c r="AH26" t="s">
        <v>247</v>
      </c>
      <c r="AI26">
        <v>2</v>
      </c>
      <c r="AK26" s="104">
        <v>9</v>
      </c>
      <c r="AL26" s="102">
        <v>15</v>
      </c>
      <c r="AM26" s="102">
        <v>20</v>
      </c>
      <c r="AN26" s="101">
        <v>13810</v>
      </c>
      <c r="AO26" s="101">
        <f t="shared" si="12"/>
        <v>9015</v>
      </c>
      <c r="AP26" t="s">
        <v>624</v>
      </c>
      <c r="AQ26">
        <f t="shared" si="8"/>
        <v>913810</v>
      </c>
    </row>
    <row r="27" spans="1:43" hidden="1" outlineLevel="1">
      <c r="A27" t="s">
        <v>576</v>
      </c>
      <c r="B27" s="10" t="s">
        <v>2088</v>
      </c>
      <c r="C27" s="1">
        <f t="shared" si="0"/>
        <v>10733</v>
      </c>
      <c r="D27" s="7">
        <f t="shared" si="1"/>
        <v>2</v>
      </c>
      <c r="E27" s="7">
        <f t="shared" si="2"/>
        <v>1</v>
      </c>
      <c r="F27" s="7">
        <f t="shared" si="3"/>
        <v>0</v>
      </c>
      <c r="G27" s="1">
        <f t="shared" si="9"/>
        <v>3397</v>
      </c>
      <c r="H27" s="2">
        <f t="shared" si="10"/>
        <v>0.31650051243827448</v>
      </c>
      <c r="I27" s="8"/>
      <c r="J27" s="2">
        <f t="shared" si="4"/>
        <v>0.34174974378086276</v>
      </c>
      <c r="K27" s="2">
        <f t="shared" si="5"/>
        <v>0.65825025621913724</v>
      </c>
      <c r="L27" s="2">
        <f t="shared" si="6"/>
        <v>0</v>
      </c>
      <c r="M27" s="2">
        <f t="shared" si="7"/>
        <v>0</v>
      </c>
      <c r="N27" s="1">
        <v>3668</v>
      </c>
      <c r="O27" s="1">
        <v>7065</v>
      </c>
      <c r="P27" s="1"/>
      <c r="Q27" s="1"/>
      <c r="R27" s="1"/>
      <c r="S27" s="1"/>
      <c r="T27" s="1"/>
      <c r="W27" s="1"/>
      <c r="Y27" s="1"/>
      <c r="Z27" s="1"/>
      <c r="AA27" s="1"/>
      <c r="AB27" s="1"/>
      <c r="AG27" t="str">
        <f t="shared" si="11"/>
        <v>Cheshire</v>
      </c>
      <c r="AH27" t="s">
        <v>366</v>
      </c>
      <c r="AI27">
        <v>5</v>
      </c>
      <c r="AK27" s="104">
        <v>9</v>
      </c>
      <c r="AL27" s="102">
        <v>9</v>
      </c>
      <c r="AM27" s="102">
        <v>25</v>
      </c>
      <c r="AN27" s="101">
        <v>14160</v>
      </c>
      <c r="AO27" s="101">
        <f t="shared" si="12"/>
        <v>9009</v>
      </c>
      <c r="AP27" t="s">
        <v>624</v>
      </c>
      <c r="AQ27">
        <f t="shared" si="8"/>
        <v>914160</v>
      </c>
    </row>
    <row r="28" spans="1:43" hidden="1" outlineLevel="1">
      <c r="A28" t="s">
        <v>2429</v>
      </c>
      <c r="B28" s="10" t="s">
        <v>2088</v>
      </c>
      <c r="C28" s="1">
        <f t="shared" si="0"/>
        <v>1585</v>
      </c>
      <c r="D28" s="7">
        <f t="shared" si="1"/>
        <v>1</v>
      </c>
      <c r="E28" s="7">
        <f t="shared" si="2"/>
        <v>2</v>
      </c>
      <c r="F28" s="7">
        <f t="shared" si="3"/>
        <v>0</v>
      </c>
      <c r="G28" s="1">
        <f t="shared" si="9"/>
        <v>13</v>
      </c>
      <c r="H28" s="2">
        <f t="shared" si="10"/>
        <v>8.201892744479496E-3</v>
      </c>
      <c r="I28" s="8"/>
      <c r="J28" s="2">
        <f t="shared" si="4"/>
        <v>0.50410094637223979</v>
      </c>
      <c r="K28" s="2">
        <f t="shared" si="5"/>
        <v>0.49589905362776027</v>
      </c>
      <c r="L28" s="2">
        <f t="shared" si="6"/>
        <v>0</v>
      </c>
      <c r="M28" s="2">
        <f t="shared" si="7"/>
        <v>-5.5511151231257827E-17</v>
      </c>
      <c r="N28" s="1">
        <v>799</v>
      </c>
      <c r="O28" s="1">
        <v>786</v>
      </c>
      <c r="P28" s="1"/>
      <c r="Q28" s="1"/>
      <c r="R28" s="1"/>
      <c r="S28" s="1"/>
      <c r="T28" s="1"/>
      <c r="W28" s="1"/>
      <c r="Y28" s="1"/>
      <c r="Z28" s="1"/>
      <c r="AA28" s="1"/>
      <c r="AB28" s="1"/>
      <c r="AG28" t="str">
        <f t="shared" si="11"/>
        <v>Chester</v>
      </c>
      <c r="AH28" t="s">
        <v>2433</v>
      </c>
      <c r="AI28">
        <v>2</v>
      </c>
      <c r="AK28" s="104">
        <v>9</v>
      </c>
      <c r="AL28" s="102">
        <v>7</v>
      </c>
      <c r="AM28" s="102">
        <v>5</v>
      </c>
      <c r="AN28" s="101">
        <v>14300</v>
      </c>
      <c r="AO28" s="101">
        <f t="shared" si="12"/>
        <v>9007</v>
      </c>
      <c r="AP28" t="s">
        <v>624</v>
      </c>
      <c r="AQ28">
        <f t="shared" si="8"/>
        <v>914300</v>
      </c>
    </row>
    <row r="29" spans="1:43" hidden="1" outlineLevel="1">
      <c r="A29" t="s">
        <v>2057</v>
      </c>
      <c r="B29" s="10" t="s">
        <v>2088</v>
      </c>
      <c r="C29" s="1">
        <f t="shared" si="0"/>
        <v>4629</v>
      </c>
      <c r="D29" s="7">
        <f t="shared" si="1"/>
        <v>2</v>
      </c>
      <c r="E29" s="7">
        <f t="shared" si="2"/>
        <v>1</v>
      </c>
      <c r="F29" s="7">
        <f t="shared" si="3"/>
        <v>0</v>
      </c>
      <c r="G29" s="1">
        <f t="shared" si="9"/>
        <v>951</v>
      </c>
      <c r="H29" s="2">
        <f t="shared" si="10"/>
        <v>0.20544394037589112</v>
      </c>
      <c r="I29" s="8"/>
      <c r="J29" s="2">
        <f t="shared" si="4"/>
        <v>0.39727802981205446</v>
      </c>
      <c r="K29" s="2">
        <f t="shared" si="5"/>
        <v>0.6027219701879456</v>
      </c>
      <c r="L29" s="2">
        <f t="shared" si="6"/>
        <v>0</v>
      </c>
      <c r="M29" s="2">
        <f t="shared" si="7"/>
        <v>0</v>
      </c>
      <c r="N29" s="1">
        <v>1839</v>
      </c>
      <c r="O29" s="1">
        <v>2790</v>
      </c>
      <c r="P29" s="1"/>
      <c r="Q29" s="1"/>
      <c r="R29" s="1"/>
      <c r="S29" s="1"/>
      <c r="T29" s="1"/>
      <c r="W29" s="1"/>
      <c r="Y29" s="1"/>
      <c r="Z29" s="1"/>
      <c r="AA29" s="1"/>
      <c r="AB29" s="1"/>
      <c r="AG29" t="str">
        <f t="shared" si="11"/>
        <v>Clinton</v>
      </c>
      <c r="AH29" t="s">
        <v>2433</v>
      </c>
      <c r="AI29">
        <v>3</v>
      </c>
      <c r="AK29" s="104">
        <v>9</v>
      </c>
      <c r="AL29" s="102">
        <v>7</v>
      </c>
      <c r="AM29" s="102">
        <v>10</v>
      </c>
      <c r="AN29" s="101">
        <v>15350</v>
      </c>
      <c r="AO29" s="101">
        <f t="shared" si="12"/>
        <v>9007</v>
      </c>
      <c r="AP29" t="s">
        <v>624</v>
      </c>
      <c r="AQ29">
        <f t="shared" si="8"/>
        <v>915350</v>
      </c>
    </row>
    <row r="30" spans="1:43" hidden="1" outlineLevel="1">
      <c r="A30" t="s">
        <v>113</v>
      </c>
      <c r="B30" s="10" t="s">
        <v>2088</v>
      </c>
      <c r="C30" s="1">
        <f t="shared" si="0"/>
        <v>4773</v>
      </c>
      <c r="D30" s="7">
        <f t="shared" si="1"/>
        <v>2</v>
      </c>
      <c r="E30" s="7">
        <f t="shared" si="2"/>
        <v>1</v>
      </c>
      <c r="F30" s="7">
        <f t="shared" si="3"/>
        <v>0</v>
      </c>
      <c r="G30" s="1">
        <f t="shared" si="9"/>
        <v>343</v>
      </c>
      <c r="H30" s="2">
        <f t="shared" si="10"/>
        <v>7.1862560234653261E-2</v>
      </c>
      <c r="I30" s="8"/>
      <c r="J30" s="2">
        <f t="shared" si="4"/>
        <v>0.4640687198826734</v>
      </c>
      <c r="K30" s="2">
        <f t="shared" si="5"/>
        <v>0.5359312801173266</v>
      </c>
      <c r="L30" s="2">
        <f t="shared" si="6"/>
        <v>0</v>
      </c>
      <c r="M30" s="2">
        <f t="shared" si="7"/>
        <v>0</v>
      </c>
      <c r="N30" s="1">
        <v>2215</v>
      </c>
      <c r="O30" s="1">
        <v>2558</v>
      </c>
      <c r="P30" s="1"/>
      <c r="Q30" s="1"/>
      <c r="R30" s="1"/>
      <c r="S30" s="1"/>
      <c r="T30" s="1"/>
      <c r="W30" s="1"/>
      <c r="Y30" s="1"/>
      <c r="Z30" s="1"/>
      <c r="AA30" s="1"/>
      <c r="AB30" s="1"/>
      <c r="AG30" t="str">
        <f t="shared" si="11"/>
        <v>Colchester</v>
      </c>
      <c r="AH30" t="s">
        <v>367</v>
      </c>
      <c r="AI30">
        <v>2</v>
      </c>
      <c r="AK30" s="104">
        <v>9</v>
      </c>
      <c r="AL30" s="102">
        <v>11</v>
      </c>
      <c r="AM30" s="102">
        <v>10</v>
      </c>
      <c r="AN30" s="101">
        <v>15910</v>
      </c>
      <c r="AO30" s="101">
        <f t="shared" si="12"/>
        <v>9011</v>
      </c>
      <c r="AP30" t="s">
        <v>624</v>
      </c>
      <c r="AQ30">
        <f t="shared" si="8"/>
        <v>915910</v>
      </c>
    </row>
    <row r="31" spans="1:43" hidden="1" outlineLevel="1">
      <c r="A31" t="s">
        <v>2134</v>
      </c>
      <c r="B31" s="10" t="s">
        <v>2088</v>
      </c>
      <c r="C31" s="1">
        <f t="shared" si="0"/>
        <v>677</v>
      </c>
      <c r="D31" s="7">
        <f t="shared" si="1"/>
        <v>2</v>
      </c>
      <c r="E31" s="7">
        <f t="shared" si="2"/>
        <v>1</v>
      </c>
      <c r="F31" s="7">
        <f t="shared" si="3"/>
        <v>0</v>
      </c>
      <c r="G31" s="1">
        <f t="shared" si="9"/>
        <v>105</v>
      </c>
      <c r="H31" s="2">
        <f t="shared" si="10"/>
        <v>0.15509601181683899</v>
      </c>
      <c r="I31" s="8"/>
      <c r="J31" s="2">
        <f t="shared" si="4"/>
        <v>0.42245199409158052</v>
      </c>
      <c r="K31" s="2">
        <f t="shared" si="5"/>
        <v>0.57754800590841948</v>
      </c>
      <c r="L31" s="2">
        <f t="shared" si="6"/>
        <v>0</v>
      </c>
      <c r="M31" s="2">
        <f t="shared" si="7"/>
        <v>0</v>
      </c>
      <c r="N31" s="1">
        <v>286</v>
      </c>
      <c r="O31" s="1">
        <v>391</v>
      </c>
      <c r="P31" s="1"/>
      <c r="Q31" s="1"/>
      <c r="R31" s="1"/>
      <c r="S31" s="1"/>
      <c r="T31" s="1"/>
      <c r="W31" s="1"/>
      <c r="Y31" s="1"/>
      <c r="Z31" s="1"/>
      <c r="AA31" s="1"/>
      <c r="AB31" s="1"/>
      <c r="AG31" t="str">
        <f t="shared" si="11"/>
        <v>Colebrook</v>
      </c>
      <c r="AH31" t="s">
        <v>2126</v>
      </c>
      <c r="AI31">
        <v>6</v>
      </c>
      <c r="AK31" s="104">
        <v>9</v>
      </c>
      <c r="AL31" s="102">
        <v>5</v>
      </c>
      <c r="AM31" s="102">
        <v>25</v>
      </c>
      <c r="AN31" s="101">
        <v>16050</v>
      </c>
      <c r="AO31" s="101">
        <f t="shared" si="12"/>
        <v>9005</v>
      </c>
      <c r="AP31" t="s">
        <v>624</v>
      </c>
      <c r="AQ31">
        <f t="shared" si="8"/>
        <v>916050</v>
      </c>
    </row>
    <row r="32" spans="1:43" hidden="1" outlineLevel="1">
      <c r="A32" t="s">
        <v>635</v>
      </c>
      <c r="B32" s="10" t="s">
        <v>2088</v>
      </c>
      <c r="C32" s="1">
        <f t="shared" si="0"/>
        <v>2215</v>
      </c>
      <c r="D32" s="7">
        <f t="shared" si="1"/>
        <v>2</v>
      </c>
      <c r="E32" s="7">
        <f t="shared" si="2"/>
        <v>1</v>
      </c>
      <c r="F32" s="7">
        <f t="shared" si="3"/>
        <v>0</v>
      </c>
      <c r="G32" s="1">
        <f t="shared" si="9"/>
        <v>71</v>
      </c>
      <c r="H32" s="2">
        <f t="shared" si="10"/>
        <v>3.2054176072234764E-2</v>
      </c>
      <c r="I32" s="8"/>
      <c r="J32" s="2">
        <f t="shared" si="4"/>
        <v>0.48397291196388265</v>
      </c>
      <c r="K32" s="2">
        <f t="shared" si="5"/>
        <v>0.51602708803611741</v>
      </c>
      <c r="L32" s="2">
        <f t="shared" si="6"/>
        <v>0</v>
      </c>
      <c r="M32" s="2">
        <f t="shared" si="7"/>
        <v>-1.1102230246251565E-16</v>
      </c>
      <c r="N32" s="1">
        <v>1072</v>
      </c>
      <c r="O32" s="1">
        <v>1143</v>
      </c>
      <c r="P32" s="1"/>
      <c r="Q32" s="1"/>
      <c r="R32" s="1"/>
      <c r="S32" s="1"/>
      <c r="T32" s="1"/>
      <c r="W32" s="1"/>
      <c r="Y32" s="1"/>
      <c r="Z32" s="1"/>
      <c r="AA32" s="1"/>
      <c r="AB32" s="1"/>
      <c r="AG32" t="str">
        <f t="shared" si="11"/>
        <v>Columbia</v>
      </c>
      <c r="AH32" t="s">
        <v>665</v>
      </c>
      <c r="AI32">
        <v>2</v>
      </c>
      <c r="AK32" s="104">
        <v>9</v>
      </c>
      <c r="AL32" s="102">
        <v>13</v>
      </c>
      <c r="AM32" s="102">
        <v>15</v>
      </c>
      <c r="AN32" s="101">
        <v>16400</v>
      </c>
      <c r="AO32" s="101">
        <f t="shared" si="12"/>
        <v>9013</v>
      </c>
      <c r="AP32" t="s">
        <v>624</v>
      </c>
      <c r="AQ32">
        <f t="shared" si="8"/>
        <v>916400</v>
      </c>
    </row>
    <row r="33" spans="1:43" hidden="1" outlineLevel="1">
      <c r="A33" t="s">
        <v>620</v>
      </c>
      <c r="B33" s="10" t="s">
        <v>2088</v>
      </c>
      <c r="C33" s="1">
        <f t="shared" si="0"/>
        <v>672</v>
      </c>
      <c r="D33" s="7">
        <f t="shared" si="1"/>
        <v>1</v>
      </c>
      <c r="E33" s="7">
        <f t="shared" si="2"/>
        <v>2</v>
      </c>
      <c r="F33" s="7">
        <f t="shared" si="3"/>
        <v>0</v>
      </c>
      <c r="G33" s="1">
        <f t="shared" si="9"/>
        <v>16</v>
      </c>
      <c r="H33" s="2">
        <f t="shared" si="10"/>
        <v>2.3809523809523808E-2</v>
      </c>
      <c r="I33" s="8"/>
      <c r="J33" s="2">
        <f t="shared" si="4"/>
        <v>0.51190476190476186</v>
      </c>
      <c r="K33" s="2">
        <f t="shared" si="5"/>
        <v>0.48809523809523808</v>
      </c>
      <c r="L33" s="2">
        <f t="shared" si="6"/>
        <v>0</v>
      </c>
      <c r="M33" s="2">
        <f t="shared" si="7"/>
        <v>5.5511151231257827E-17</v>
      </c>
      <c r="N33" s="1">
        <v>344</v>
      </c>
      <c r="O33" s="1">
        <v>328</v>
      </c>
      <c r="P33" s="1"/>
      <c r="Q33" s="1"/>
      <c r="R33" s="1"/>
      <c r="S33" s="1"/>
      <c r="T33" s="1"/>
      <c r="W33" s="1"/>
      <c r="Y33" s="1"/>
      <c r="Z33" s="1"/>
      <c r="AA33" s="1"/>
      <c r="AB33" s="1"/>
      <c r="AG33" t="str">
        <f t="shared" si="11"/>
        <v>Cornwall</v>
      </c>
      <c r="AH33" t="s">
        <v>2126</v>
      </c>
      <c r="AI33">
        <v>6</v>
      </c>
      <c r="AK33" s="104">
        <v>9</v>
      </c>
      <c r="AL33" s="102">
        <v>5</v>
      </c>
      <c r="AM33" s="102">
        <v>30</v>
      </c>
      <c r="AN33" s="101">
        <v>17240</v>
      </c>
      <c r="AO33" s="101">
        <f t="shared" si="12"/>
        <v>9005</v>
      </c>
      <c r="AP33" t="s">
        <v>624</v>
      </c>
      <c r="AQ33">
        <f t="shared" si="8"/>
        <v>917240</v>
      </c>
    </row>
    <row r="34" spans="1:43" hidden="1" outlineLevel="1">
      <c r="A34" t="s">
        <v>1627</v>
      </c>
      <c r="B34" s="10" t="s">
        <v>2088</v>
      </c>
      <c r="C34" s="1">
        <f t="shared" si="0"/>
        <v>3984</v>
      </c>
      <c r="D34" s="7">
        <f t="shared" si="1"/>
        <v>2</v>
      </c>
      <c r="E34" s="7">
        <f t="shared" si="2"/>
        <v>1</v>
      </c>
      <c r="F34" s="7">
        <f t="shared" si="3"/>
        <v>0</v>
      </c>
      <c r="G34" s="1">
        <f t="shared" si="9"/>
        <v>102</v>
      </c>
      <c r="H34" s="2">
        <f t="shared" si="10"/>
        <v>2.5602409638554216E-2</v>
      </c>
      <c r="I34" s="8"/>
      <c r="J34" s="2">
        <f t="shared" si="4"/>
        <v>0.4871987951807229</v>
      </c>
      <c r="K34" s="2">
        <f t="shared" si="5"/>
        <v>0.51280120481927716</v>
      </c>
      <c r="L34" s="2">
        <f t="shared" si="6"/>
        <v>0</v>
      </c>
      <c r="M34" s="2">
        <f t="shared" si="7"/>
        <v>0</v>
      </c>
      <c r="N34" s="1">
        <v>1941</v>
      </c>
      <c r="O34" s="1">
        <v>2043</v>
      </c>
      <c r="P34" s="1"/>
      <c r="Q34" s="1"/>
      <c r="R34" s="1"/>
      <c r="S34" s="1"/>
      <c r="T34" s="1"/>
      <c r="W34" s="1"/>
      <c r="Y34" s="1"/>
      <c r="Z34" s="1"/>
      <c r="AA34" s="1"/>
      <c r="AB34" s="1"/>
      <c r="AG34" t="str">
        <f t="shared" si="11"/>
        <v>Coventry</v>
      </c>
      <c r="AH34" t="s">
        <v>665</v>
      </c>
      <c r="AI34">
        <v>2</v>
      </c>
      <c r="AK34" s="104">
        <v>9</v>
      </c>
      <c r="AL34" s="102">
        <v>13</v>
      </c>
      <c r="AM34" s="102">
        <v>20</v>
      </c>
      <c r="AN34" s="101">
        <v>17800</v>
      </c>
      <c r="AO34" s="101">
        <f t="shared" si="12"/>
        <v>9013</v>
      </c>
      <c r="AP34" t="s">
        <v>624</v>
      </c>
      <c r="AQ34">
        <f t="shared" si="8"/>
        <v>917800</v>
      </c>
    </row>
    <row r="35" spans="1:43" hidden="1" outlineLevel="1">
      <c r="A35" t="s">
        <v>111</v>
      </c>
      <c r="B35" s="10" t="s">
        <v>2088</v>
      </c>
      <c r="C35" s="1">
        <f t="shared" si="0"/>
        <v>4821</v>
      </c>
      <c r="D35" s="7">
        <f t="shared" ref="D35:D66" si="13">RANK(N35,(N35:AE35))</f>
        <v>2</v>
      </c>
      <c r="E35" s="7">
        <f t="shared" ref="E35:E66" si="14">RANK(O35,(N35:AE35))</f>
        <v>1</v>
      </c>
      <c r="F35" s="7">
        <f t="shared" ref="F35:F66" si="15">IF(P35&gt;0,RANK(P35,(N35:AE35)),0)</f>
        <v>0</v>
      </c>
      <c r="G35" s="1">
        <f t="shared" si="9"/>
        <v>663</v>
      </c>
      <c r="H35" s="2">
        <f t="shared" si="10"/>
        <v>0.13752333540759179</v>
      </c>
      <c r="I35" s="8"/>
      <c r="J35" s="2">
        <f t="shared" si="4"/>
        <v>0.43123833229620412</v>
      </c>
      <c r="K35" s="2">
        <f t="shared" si="5"/>
        <v>0.56876166770379588</v>
      </c>
      <c r="L35" s="2">
        <f t="shared" si="6"/>
        <v>0</v>
      </c>
      <c r="M35" s="2">
        <f t="shared" si="7"/>
        <v>0</v>
      </c>
      <c r="N35" s="1">
        <v>2079</v>
      </c>
      <c r="O35" s="1">
        <v>2742</v>
      </c>
      <c r="P35" s="1"/>
      <c r="Q35" s="1"/>
      <c r="R35" s="1"/>
      <c r="S35" s="1"/>
      <c r="T35" s="1"/>
      <c r="W35" s="1"/>
      <c r="Y35" s="1"/>
      <c r="Z35" s="1"/>
      <c r="AA35" s="1"/>
      <c r="AB35" s="1"/>
      <c r="AG35" t="str">
        <f t="shared" si="11"/>
        <v>Cromwell</v>
      </c>
      <c r="AH35" t="s">
        <v>2433</v>
      </c>
      <c r="AI35">
        <v>1</v>
      </c>
      <c r="AK35" s="104">
        <v>9</v>
      </c>
      <c r="AL35" s="102">
        <v>7</v>
      </c>
      <c r="AM35" s="102">
        <v>15</v>
      </c>
      <c r="AN35" s="101">
        <v>18080</v>
      </c>
      <c r="AO35" s="101">
        <f t="shared" si="12"/>
        <v>9007</v>
      </c>
      <c r="AP35" t="s">
        <v>624</v>
      </c>
      <c r="AQ35">
        <f t="shared" si="8"/>
        <v>918080</v>
      </c>
    </row>
    <row r="36" spans="1:43" hidden="1" outlineLevel="1">
      <c r="A36" t="s">
        <v>1367</v>
      </c>
      <c r="B36" s="10" t="s">
        <v>2088</v>
      </c>
      <c r="C36" s="1">
        <f t="shared" si="0"/>
        <v>15534</v>
      </c>
      <c r="D36" s="7">
        <f t="shared" si="13"/>
        <v>2</v>
      </c>
      <c r="E36" s="7">
        <f t="shared" si="14"/>
        <v>1</v>
      </c>
      <c r="F36" s="7">
        <f t="shared" si="15"/>
        <v>0</v>
      </c>
      <c r="G36" s="1">
        <f t="shared" si="9"/>
        <v>2540</v>
      </c>
      <c r="H36" s="2">
        <f t="shared" si="10"/>
        <v>0.16351229560963049</v>
      </c>
      <c r="I36" s="8"/>
      <c r="J36" s="2">
        <f t="shared" si="4"/>
        <v>0.41824385219518473</v>
      </c>
      <c r="K36" s="2">
        <f t="shared" si="5"/>
        <v>0.58175614780481522</v>
      </c>
      <c r="L36" s="2">
        <f t="shared" si="6"/>
        <v>0</v>
      </c>
      <c r="M36" s="2">
        <f t="shared" si="7"/>
        <v>0</v>
      </c>
      <c r="N36" s="1">
        <v>6497</v>
      </c>
      <c r="O36" s="1">
        <v>9037</v>
      </c>
      <c r="P36" s="1"/>
      <c r="Q36" s="1"/>
      <c r="R36" s="1"/>
      <c r="S36" s="1"/>
      <c r="T36" s="1"/>
      <c r="W36" s="1"/>
      <c r="Y36" s="1"/>
      <c r="Z36" s="1"/>
      <c r="AA36" s="1"/>
      <c r="AB36" s="1"/>
      <c r="AG36" t="str">
        <f t="shared" si="11"/>
        <v>Danbury</v>
      </c>
      <c r="AH36" t="s">
        <v>2155</v>
      </c>
      <c r="AI36">
        <v>5</v>
      </c>
      <c r="AK36" s="104">
        <v>9</v>
      </c>
      <c r="AL36" s="102">
        <v>1</v>
      </c>
      <c r="AM36" s="102">
        <v>20</v>
      </c>
      <c r="AN36" s="101">
        <v>18500</v>
      </c>
      <c r="AO36" s="101">
        <f t="shared" si="12"/>
        <v>9001</v>
      </c>
      <c r="AP36" t="s">
        <v>624</v>
      </c>
      <c r="AQ36">
        <f t="shared" si="8"/>
        <v>918500</v>
      </c>
    </row>
    <row r="37" spans="1:43" hidden="1" outlineLevel="1">
      <c r="A37" t="s">
        <v>552</v>
      </c>
      <c r="B37" s="10" t="s">
        <v>2088</v>
      </c>
      <c r="C37" s="1">
        <f t="shared" si="0"/>
        <v>6663</v>
      </c>
      <c r="D37" s="7">
        <f t="shared" si="13"/>
        <v>2</v>
      </c>
      <c r="E37" s="7">
        <f t="shared" si="14"/>
        <v>1</v>
      </c>
      <c r="F37" s="7">
        <f t="shared" si="15"/>
        <v>0</v>
      </c>
      <c r="G37" s="1">
        <f t="shared" si="9"/>
        <v>3395</v>
      </c>
      <c r="H37" s="2">
        <f t="shared" si="10"/>
        <v>0.50953024163289806</v>
      </c>
      <c r="I37" s="8"/>
      <c r="J37" s="2">
        <f t="shared" si="4"/>
        <v>0.24523487918355094</v>
      </c>
      <c r="K37" s="2">
        <f t="shared" si="5"/>
        <v>0.75476512081644909</v>
      </c>
      <c r="L37" s="2">
        <f t="shared" si="6"/>
        <v>0</v>
      </c>
      <c r="M37" s="2">
        <f t="shared" si="7"/>
        <v>0</v>
      </c>
      <c r="N37" s="1">
        <v>1634</v>
      </c>
      <c r="O37" s="1">
        <v>5029</v>
      </c>
      <c r="P37" s="1"/>
      <c r="Q37" s="1"/>
      <c r="R37" s="1"/>
      <c r="S37" s="1"/>
      <c r="T37" s="1"/>
      <c r="W37" s="1"/>
      <c r="Y37" s="1"/>
      <c r="Z37" s="1"/>
      <c r="AA37" s="1"/>
      <c r="AB37" s="1"/>
      <c r="AG37" t="str">
        <f t="shared" si="11"/>
        <v>Darien</v>
      </c>
      <c r="AH37" t="s">
        <v>2155</v>
      </c>
      <c r="AI37">
        <v>4</v>
      </c>
      <c r="AK37" s="104">
        <v>9</v>
      </c>
      <c r="AL37" s="102">
        <v>1</v>
      </c>
      <c r="AM37" s="102">
        <v>25</v>
      </c>
      <c r="AN37" s="101">
        <v>18850</v>
      </c>
      <c r="AO37" s="101">
        <f t="shared" si="12"/>
        <v>9001</v>
      </c>
      <c r="AP37" t="s">
        <v>624</v>
      </c>
      <c r="AQ37">
        <f t="shared" si="8"/>
        <v>918850</v>
      </c>
    </row>
    <row r="38" spans="1:43" hidden="1" outlineLevel="1">
      <c r="A38" t="s">
        <v>242</v>
      </c>
      <c r="B38" s="10" t="s">
        <v>2088</v>
      </c>
      <c r="C38" s="1">
        <f t="shared" si="0"/>
        <v>1836</v>
      </c>
      <c r="D38" s="7">
        <f t="shared" si="13"/>
        <v>2</v>
      </c>
      <c r="E38" s="7">
        <f t="shared" si="14"/>
        <v>1</v>
      </c>
      <c r="F38" s="7">
        <f t="shared" si="15"/>
        <v>0</v>
      </c>
      <c r="G38" s="1">
        <f t="shared" si="9"/>
        <v>86</v>
      </c>
      <c r="H38" s="2">
        <f t="shared" si="10"/>
        <v>4.6840958605664486E-2</v>
      </c>
      <c r="I38" s="8"/>
      <c r="J38" s="2">
        <f t="shared" si="4"/>
        <v>0.47657952069716775</v>
      </c>
      <c r="K38" s="2">
        <f t="shared" si="5"/>
        <v>0.5234204793028322</v>
      </c>
      <c r="L38" s="2">
        <f t="shared" si="6"/>
        <v>0</v>
      </c>
      <c r="M38" s="2">
        <f t="shared" si="7"/>
        <v>1.1102230246251565E-16</v>
      </c>
      <c r="N38" s="1">
        <v>875</v>
      </c>
      <c r="O38" s="1">
        <v>961</v>
      </c>
      <c r="P38" s="1"/>
      <c r="Q38" s="1"/>
      <c r="R38" s="1"/>
      <c r="S38" s="1"/>
      <c r="T38" s="1"/>
      <c r="W38" s="1"/>
      <c r="Y38" s="1"/>
      <c r="Z38" s="1"/>
      <c r="AA38" s="1"/>
      <c r="AB38" s="1"/>
      <c r="AG38" t="str">
        <f t="shared" si="11"/>
        <v>Deep River</v>
      </c>
      <c r="AH38" t="s">
        <v>2433</v>
      </c>
      <c r="AI38">
        <v>2</v>
      </c>
      <c r="AK38" s="104">
        <v>9</v>
      </c>
      <c r="AL38" s="102">
        <v>7</v>
      </c>
      <c r="AM38" s="102">
        <v>20</v>
      </c>
      <c r="AN38" s="101">
        <v>19130</v>
      </c>
      <c r="AO38" s="101">
        <f t="shared" si="12"/>
        <v>9007</v>
      </c>
      <c r="AP38" t="s">
        <v>624</v>
      </c>
      <c r="AQ38">
        <f t="shared" si="8"/>
        <v>919130</v>
      </c>
    </row>
    <row r="39" spans="1:43" hidden="1" outlineLevel="1">
      <c r="A39" t="s">
        <v>47</v>
      </c>
      <c r="B39" s="10" t="s">
        <v>2088</v>
      </c>
      <c r="C39" s="1">
        <f t="shared" si="0"/>
        <v>3389</v>
      </c>
      <c r="D39" s="7">
        <f t="shared" si="13"/>
        <v>2</v>
      </c>
      <c r="E39" s="7">
        <f t="shared" si="14"/>
        <v>1</v>
      </c>
      <c r="F39" s="7">
        <f t="shared" si="15"/>
        <v>0</v>
      </c>
      <c r="G39" s="1">
        <f t="shared" si="9"/>
        <v>499</v>
      </c>
      <c r="H39" s="2">
        <f t="shared" si="10"/>
        <v>0.14724107406314546</v>
      </c>
      <c r="I39" s="8"/>
      <c r="J39" s="2">
        <f t="shared" si="4"/>
        <v>0.42637946296842727</v>
      </c>
      <c r="K39" s="2">
        <f t="shared" si="5"/>
        <v>0.57362053703157279</v>
      </c>
      <c r="L39" s="2">
        <f t="shared" si="6"/>
        <v>0</v>
      </c>
      <c r="M39" s="2">
        <f t="shared" si="7"/>
        <v>0</v>
      </c>
      <c r="N39" s="1">
        <v>1445</v>
      </c>
      <c r="O39" s="1">
        <v>1944</v>
      </c>
      <c r="P39" s="1"/>
      <c r="Q39" s="1"/>
      <c r="R39" s="1"/>
      <c r="S39" s="1"/>
      <c r="T39" s="1"/>
      <c r="W39" s="1"/>
      <c r="Y39" s="1"/>
      <c r="Z39" s="1"/>
      <c r="AA39" s="1"/>
      <c r="AB39" s="1"/>
      <c r="AG39" t="str">
        <f t="shared" si="11"/>
        <v>Derby</v>
      </c>
      <c r="AH39" t="s">
        <v>366</v>
      </c>
      <c r="AI39">
        <v>5</v>
      </c>
      <c r="AK39" s="104">
        <v>9</v>
      </c>
      <c r="AL39" s="102">
        <v>9</v>
      </c>
      <c r="AM39" s="102">
        <v>30</v>
      </c>
      <c r="AN39" s="101">
        <v>19550</v>
      </c>
      <c r="AO39" s="101">
        <f t="shared" si="12"/>
        <v>9009</v>
      </c>
      <c r="AP39" t="s">
        <v>624</v>
      </c>
      <c r="AQ39">
        <f t="shared" si="8"/>
        <v>919550</v>
      </c>
    </row>
    <row r="40" spans="1:43" hidden="1" outlineLevel="1">
      <c r="A40" t="s">
        <v>1529</v>
      </c>
      <c r="B40" s="10" t="s">
        <v>2088</v>
      </c>
      <c r="C40" s="1">
        <f t="shared" si="0"/>
        <v>2961</v>
      </c>
      <c r="D40" s="7">
        <f t="shared" si="13"/>
        <v>2</v>
      </c>
      <c r="E40" s="7">
        <f t="shared" si="14"/>
        <v>1</v>
      </c>
      <c r="F40" s="7">
        <f t="shared" si="15"/>
        <v>0</v>
      </c>
      <c r="G40" s="1">
        <f t="shared" si="9"/>
        <v>609</v>
      </c>
      <c r="H40" s="2">
        <f t="shared" si="10"/>
        <v>0.20567375886524822</v>
      </c>
      <c r="I40" s="8"/>
      <c r="J40" s="2">
        <f t="shared" si="4"/>
        <v>0.3971631205673759</v>
      </c>
      <c r="K40" s="2">
        <f t="shared" si="5"/>
        <v>0.6028368794326241</v>
      </c>
      <c r="L40" s="2">
        <f t="shared" si="6"/>
        <v>0</v>
      </c>
      <c r="M40" s="2">
        <f t="shared" si="7"/>
        <v>0</v>
      </c>
      <c r="N40" s="1">
        <v>1176</v>
      </c>
      <c r="O40" s="1">
        <v>1785</v>
      </c>
      <c r="P40" s="1"/>
      <c r="Q40" s="1"/>
      <c r="R40" s="1"/>
      <c r="S40" s="1"/>
      <c r="T40" s="1"/>
      <c r="W40" s="1"/>
      <c r="Y40" s="1"/>
      <c r="Z40" s="1"/>
      <c r="AA40" s="1"/>
      <c r="AB40" s="1"/>
      <c r="AG40" t="str">
        <f t="shared" si="11"/>
        <v>Durham</v>
      </c>
      <c r="AH40" t="s">
        <v>2433</v>
      </c>
      <c r="AI40">
        <v>3</v>
      </c>
      <c r="AK40" s="104">
        <v>9</v>
      </c>
      <c r="AL40" s="102">
        <v>7</v>
      </c>
      <c r="AM40" s="102">
        <v>25</v>
      </c>
      <c r="AN40" s="101">
        <v>20810</v>
      </c>
      <c r="AO40" s="101">
        <f t="shared" si="12"/>
        <v>9007</v>
      </c>
      <c r="AP40" t="s">
        <v>624</v>
      </c>
      <c r="AQ40">
        <f t="shared" si="8"/>
        <v>920810</v>
      </c>
    </row>
    <row r="41" spans="1:43" hidden="1" outlineLevel="1">
      <c r="A41" t="s">
        <v>714</v>
      </c>
      <c r="B41" s="10" t="s">
        <v>2088</v>
      </c>
      <c r="C41" s="1">
        <f t="shared" si="0"/>
        <v>1862</v>
      </c>
      <c r="D41" s="7">
        <f t="shared" si="13"/>
        <v>2</v>
      </c>
      <c r="E41" s="7">
        <f t="shared" si="14"/>
        <v>1</v>
      </c>
      <c r="F41" s="7">
        <f t="shared" si="15"/>
        <v>0</v>
      </c>
      <c r="G41" s="1">
        <f t="shared" si="9"/>
        <v>440</v>
      </c>
      <c r="H41" s="2">
        <f t="shared" si="10"/>
        <v>0.23630504833512353</v>
      </c>
      <c r="I41" s="8"/>
      <c r="J41" s="2">
        <f t="shared" si="4"/>
        <v>0.38184747583243822</v>
      </c>
      <c r="K41" s="2">
        <f t="shared" si="5"/>
        <v>0.61815252416756172</v>
      </c>
      <c r="L41" s="2">
        <f t="shared" si="6"/>
        <v>0</v>
      </c>
      <c r="M41" s="2">
        <f t="shared" si="7"/>
        <v>1.1102230246251565E-16</v>
      </c>
      <c r="N41" s="1">
        <v>711</v>
      </c>
      <c r="O41" s="1">
        <v>1151</v>
      </c>
      <c r="P41" s="1"/>
      <c r="Q41" s="1"/>
      <c r="R41" s="1"/>
      <c r="S41" s="1"/>
      <c r="T41" s="1"/>
      <c r="W41" s="1"/>
      <c r="Y41" s="1"/>
      <c r="Z41" s="1"/>
      <c r="AA41" s="1"/>
      <c r="AB41" s="1"/>
      <c r="AG41" t="str">
        <f t="shared" si="11"/>
        <v>East Granby</v>
      </c>
      <c r="AH41" t="s">
        <v>2125</v>
      </c>
      <c r="AI41">
        <v>6</v>
      </c>
      <c r="AK41" s="104">
        <v>9</v>
      </c>
      <c r="AL41" s="102">
        <v>3</v>
      </c>
      <c r="AM41" s="102">
        <v>35</v>
      </c>
      <c r="AN41" s="101">
        <v>22070</v>
      </c>
      <c r="AO41" s="101">
        <f t="shared" si="12"/>
        <v>9003</v>
      </c>
      <c r="AP41" t="s">
        <v>624</v>
      </c>
      <c r="AQ41">
        <f t="shared" si="8"/>
        <v>922070</v>
      </c>
    </row>
    <row r="42" spans="1:43" hidden="1" outlineLevel="1">
      <c r="A42" t="s">
        <v>573</v>
      </c>
      <c r="B42" s="10" t="s">
        <v>2088</v>
      </c>
      <c r="C42" s="1">
        <f t="shared" si="0"/>
        <v>3229</v>
      </c>
      <c r="D42" s="7">
        <f t="shared" si="13"/>
        <v>2</v>
      </c>
      <c r="E42" s="7">
        <f t="shared" si="14"/>
        <v>1</v>
      </c>
      <c r="F42" s="7">
        <f t="shared" si="15"/>
        <v>0</v>
      </c>
      <c r="G42" s="1">
        <f t="shared" si="9"/>
        <v>311</v>
      </c>
      <c r="H42" s="2">
        <f t="shared" si="10"/>
        <v>9.6314648497986988E-2</v>
      </c>
      <c r="I42" s="8"/>
      <c r="J42" s="2">
        <f t="shared" si="4"/>
        <v>0.45184267575100651</v>
      </c>
      <c r="K42" s="2">
        <f t="shared" si="5"/>
        <v>0.54815732424899355</v>
      </c>
      <c r="L42" s="2">
        <f t="shared" si="6"/>
        <v>0</v>
      </c>
      <c r="M42" s="2">
        <f t="shared" si="7"/>
        <v>-1.1102230246251565E-16</v>
      </c>
      <c r="N42" s="1">
        <v>1459</v>
      </c>
      <c r="O42" s="1">
        <v>1770</v>
      </c>
      <c r="P42" s="1"/>
      <c r="Q42" s="1"/>
      <c r="R42" s="1"/>
      <c r="S42" s="1"/>
      <c r="T42" s="1"/>
      <c r="W42" s="1"/>
      <c r="Y42" s="1"/>
      <c r="Z42" s="1"/>
      <c r="AA42" s="1"/>
      <c r="AB42" s="1"/>
      <c r="AG42" t="str">
        <f t="shared" si="11"/>
        <v>East Haddam</v>
      </c>
      <c r="AH42" t="s">
        <v>2433</v>
      </c>
      <c r="AI42">
        <v>2</v>
      </c>
      <c r="AK42" s="104">
        <v>9</v>
      </c>
      <c r="AL42" s="102">
        <v>7</v>
      </c>
      <c r="AM42" s="102">
        <v>30</v>
      </c>
      <c r="AN42" s="101">
        <v>22280</v>
      </c>
      <c r="AO42" s="101">
        <f t="shared" si="12"/>
        <v>9007</v>
      </c>
      <c r="AP42" t="s">
        <v>624</v>
      </c>
      <c r="AQ42">
        <f t="shared" si="8"/>
        <v>922280</v>
      </c>
    </row>
    <row r="43" spans="1:43" hidden="1" outlineLevel="1">
      <c r="A43" t="s">
        <v>1594</v>
      </c>
      <c r="B43" s="10" t="s">
        <v>2088</v>
      </c>
      <c r="C43" s="1">
        <f t="shared" si="0"/>
        <v>4161</v>
      </c>
      <c r="D43" s="7">
        <f t="shared" si="13"/>
        <v>2</v>
      </c>
      <c r="E43" s="7">
        <f t="shared" si="14"/>
        <v>1</v>
      </c>
      <c r="F43" s="7">
        <f t="shared" si="15"/>
        <v>0</v>
      </c>
      <c r="G43" s="1">
        <f t="shared" si="9"/>
        <v>731</v>
      </c>
      <c r="H43" s="2">
        <f t="shared" si="10"/>
        <v>0.17567892333573659</v>
      </c>
      <c r="I43" s="8"/>
      <c r="J43" s="2">
        <f t="shared" si="4"/>
        <v>0.41216053833213168</v>
      </c>
      <c r="K43" s="2">
        <f t="shared" si="5"/>
        <v>0.58783946166786827</v>
      </c>
      <c r="L43" s="2">
        <f t="shared" si="6"/>
        <v>0</v>
      </c>
      <c r="M43" s="2">
        <f t="shared" si="7"/>
        <v>1.1102230246251565E-16</v>
      </c>
      <c r="N43" s="1">
        <v>1715</v>
      </c>
      <c r="O43" s="1">
        <v>2446</v>
      </c>
      <c r="P43" s="1"/>
      <c r="Q43" s="1"/>
      <c r="R43" s="1"/>
      <c r="S43" s="1"/>
      <c r="T43" s="1"/>
      <c r="W43" s="1"/>
      <c r="Y43" s="1"/>
      <c r="Z43" s="1"/>
      <c r="AA43" s="1"/>
      <c r="AB43" s="1"/>
      <c r="AG43" t="str">
        <f t="shared" si="11"/>
        <v>East Hampton</v>
      </c>
      <c r="AH43" t="s">
        <v>2433</v>
      </c>
      <c r="AI43">
        <v>1</v>
      </c>
      <c r="AK43" s="104">
        <v>9</v>
      </c>
      <c r="AL43" s="102">
        <v>7</v>
      </c>
      <c r="AM43" s="102">
        <v>35</v>
      </c>
      <c r="AN43" s="101">
        <v>22490</v>
      </c>
      <c r="AO43" s="101">
        <f t="shared" si="12"/>
        <v>9007</v>
      </c>
      <c r="AP43" t="s">
        <v>624</v>
      </c>
      <c r="AQ43">
        <f t="shared" si="8"/>
        <v>922490</v>
      </c>
    </row>
    <row r="44" spans="1:43" hidden="1" outlineLevel="1">
      <c r="A44" t="s">
        <v>783</v>
      </c>
      <c r="B44" s="10" t="s">
        <v>2088</v>
      </c>
      <c r="C44" s="1">
        <f t="shared" si="0"/>
        <v>12565</v>
      </c>
      <c r="D44" s="7">
        <f t="shared" si="13"/>
        <v>1</v>
      </c>
      <c r="E44" s="7">
        <f t="shared" si="14"/>
        <v>2</v>
      </c>
      <c r="F44" s="7">
        <f t="shared" si="15"/>
        <v>0</v>
      </c>
      <c r="G44" s="1">
        <f t="shared" si="9"/>
        <v>1365</v>
      </c>
      <c r="H44" s="2">
        <f t="shared" si="10"/>
        <v>0.10863509749303621</v>
      </c>
      <c r="I44" s="8"/>
      <c r="J44" s="2">
        <f t="shared" si="4"/>
        <v>0.55431754874651806</v>
      </c>
      <c r="K44" s="2">
        <f t="shared" si="5"/>
        <v>0.44568245125348188</v>
      </c>
      <c r="L44" s="2">
        <f t="shared" si="6"/>
        <v>0</v>
      </c>
      <c r="M44" s="2">
        <f t="shared" si="7"/>
        <v>5.5511151231257827E-17</v>
      </c>
      <c r="N44" s="1">
        <v>6965</v>
      </c>
      <c r="O44" s="1">
        <v>5600</v>
      </c>
      <c r="P44" s="1"/>
      <c r="Q44" s="1"/>
      <c r="R44" s="1"/>
      <c r="S44" s="1"/>
      <c r="T44" s="1"/>
      <c r="W44" s="1"/>
      <c r="Y44" s="1"/>
      <c r="Z44" s="1"/>
      <c r="AA44" s="1"/>
      <c r="AB44" s="1"/>
      <c r="AG44" t="str">
        <f t="shared" si="11"/>
        <v>East Hartford</v>
      </c>
      <c r="AH44" t="s">
        <v>2125</v>
      </c>
      <c r="AI44">
        <v>1</v>
      </c>
      <c r="AK44" s="104">
        <v>9</v>
      </c>
      <c r="AL44" s="102">
        <v>3</v>
      </c>
      <c r="AM44" s="102">
        <v>40</v>
      </c>
      <c r="AN44" s="101">
        <v>22630</v>
      </c>
      <c r="AO44" s="101">
        <f t="shared" si="12"/>
        <v>9003</v>
      </c>
      <c r="AP44" t="s">
        <v>624</v>
      </c>
      <c r="AQ44">
        <f t="shared" si="8"/>
        <v>922630</v>
      </c>
    </row>
    <row r="45" spans="1:43" hidden="1" outlineLevel="1">
      <c r="A45" t="s">
        <v>548</v>
      </c>
      <c r="B45" s="10" t="s">
        <v>2088</v>
      </c>
      <c r="C45" s="1">
        <f t="shared" si="0"/>
        <v>7593</v>
      </c>
      <c r="D45" s="7">
        <f t="shared" si="13"/>
        <v>2</v>
      </c>
      <c r="E45" s="7">
        <f t="shared" si="14"/>
        <v>1</v>
      </c>
      <c r="F45" s="7">
        <f t="shared" si="15"/>
        <v>0</v>
      </c>
      <c r="G45" s="1">
        <f t="shared" si="9"/>
        <v>71</v>
      </c>
      <c r="H45" s="2">
        <f t="shared" si="10"/>
        <v>9.3507177663637569E-3</v>
      </c>
      <c r="I45" s="8"/>
      <c r="J45" s="2">
        <f t="shared" si="4"/>
        <v>0.49532464111681812</v>
      </c>
      <c r="K45" s="2">
        <f t="shared" si="5"/>
        <v>0.50467535888318182</v>
      </c>
      <c r="L45" s="2">
        <f t="shared" si="6"/>
        <v>0</v>
      </c>
      <c r="M45" s="2">
        <f t="shared" si="7"/>
        <v>0</v>
      </c>
      <c r="N45" s="1">
        <v>3761</v>
      </c>
      <c r="O45" s="1">
        <v>3832</v>
      </c>
      <c r="P45" s="1"/>
      <c r="Q45" s="1"/>
      <c r="R45" s="1"/>
      <c r="S45" s="1"/>
      <c r="T45" s="1"/>
      <c r="W45" s="1"/>
      <c r="Y45" s="1"/>
      <c r="Z45" s="1"/>
      <c r="AA45" s="1"/>
      <c r="AB45" s="1"/>
      <c r="AG45" t="str">
        <f t="shared" si="11"/>
        <v>East Haven</v>
      </c>
      <c r="AH45" t="s">
        <v>366</v>
      </c>
      <c r="AI45">
        <v>3</v>
      </c>
      <c r="AK45" s="104">
        <v>9</v>
      </c>
      <c r="AL45" s="102">
        <v>9</v>
      </c>
      <c r="AM45" s="102">
        <v>35</v>
      </c>
      <c r="AN45" s="101">
        <v>22910</v>
      </c>
      <c r="AO45" s="101">
        <f t="shared" si="12"/>
        <v>9009</v>
      </c>
      <c r="AP45" t="s">
        <v>624</v>
      </c>
      <c r="AQ45">
        <f t="shared" si="8"/>
        <v>922910</v>
      </c>
    </row>
    <row r="46" spans="1:43" hidden="1" outlineLevel="1">
      <c r="A46" t="s">
        <v>782</v>
      </c>
      <c r="B46" s="10" t="s">
        <v>2088</v>
      </c>
      <c r="C46" s="1">
        <f t="shared" si="0"/>
        <v>6290</v>
      </c>
      <c r="D46" s="7">
        <f t="shared" si="13"/>
        <v>2</v>
      </c>
      <c r="E46" s="7">
        <f t="shared" si="14"/>
        <v>1</v>
      </c>
      <c r="F46" s="7">
        <f t="shared" si="15"/>
        <v>0</v>
      </c>
      <c r="G46" s="1">
        <f t="shared" si="9"/>
        <v>784</v>
      </c>
      <c r="H46" s="2">
        <f t="shared" si="10"/>
        <v>0.1246422893481717</v>
      </c>
      <c r="I46" s="8"/>
      <c r="J46" s="2">
        <f t="shared" si="4"/>
        <v>0.43767885532591416</v>
      </c>
      <c r="K46" s="2">
        <f t="shared" si="5"/>
        <v>0.56232114467408589</v>
      </c>
      <c r="L46" s="2">
        <f t="shared" si="6"/>
        <v>0</v>
      </c>
      <c r="M46" s="2">
        <f t="shared" si="7"/>
        <v>0</v>
      </c>
      <c r="N46" s="1">
        <v>2753</v>
      </c>
      <c r="O46" s="1">
        <v>3537</v>
      </c>
      <c r="P46" s="1"/>
      <c r="Q46" s="1"/>
      <c r="R46" s="1"/>
      <c r="S46" s="1"/>
      <c r="T46" s="1"/>
      <c r="W46" s="1"/>
      <c r="Y46" s="1"/>
      <c r="Z46" s="1"/>
      <c r="AA46" s="1"/>
      <c r="AB46" s="1"/>
      <c r="AG46" t="str">
        <f t="shared" si="11"/>
        <v>East Lyme</v>
      </c>
      <c r="AH46" t="s">
        <v>367</v>
      </c>
      <c r="AI46">
        <v>2</v>
      </c>
      <c r="AK46" s="104">
        <v>9</v>
      </c>
      <c r="AL46" s="102">
        <v>11</v>
      </c>
      <c r="AM46" s="102">
        <v>15</v>
      </c>
      <c r="AN46" s="101">
        <v>23400</v>
      </c>
      <c r="AO46" s="101">
        <f t="shared" si="12"/>
        <v>9011</v>
      </c>
      <c r="AP46" t="s">
        <v>624</v>
      </c>
      <c r="AQ46">
        <f t="shared" si="8"/>
        <v>923400</v>
      </c>
    </row>
    <row r="47" spans="1:43" hidden="1" outlineLevel="1">
      <c r="A47" t="s">
        <v>793</v>
      </c>
      <c r="B47" s="10" t="s">
        <v>2088</v>
      </c>
      <c r="C47" s="1">
        <f t="shared" si="0"/>
        <v>3056</v>
      </c>
      <c r="D47" s="7">
        <f t="shared" si="13"/>
        <v>2</v>
      </c>
      <c r="E47" s="7">
        <f t="shared" si="14"/>
        <v>1</v>
      </c>
      <c r="F47" s="7">
        <f t="shared" si="15"/>
        <v>0</v>
      </c>
      <c r="G47" s="1">
        <f t="shared" si="9"/>
        <v>378</v>
      </c>
      <c r="H47" s="2">
        <f t="shared" si="10"/>
        <v>0.12369109947643979</v>
      </c>
      <c r="I47" s="8"/>
      <c r="J47" s="2">
        <f t="shared" si="4"/>
        <v>0.43815445026178013</v>
      </c>
      <c r="K47" s="2">
        <f t="shared" si="5"/>
        <v>0.56184554973821987</v>
      </c>
      <c r="L47" s="2">
        <f t="shared" si="6"/>
        <v>0</v>
      </c>
      <c r="M47" s="2">
        <f t="shared" si="7"/>
        <v>0</v>
      </c>
      <c r="N47" s="1">
        <v>1339</v>
      </c>
      <c r="O47" s="1">
        <v>1717</v>
      </c>
      <c r="P47" s="1"/>
      <c r="Q47" s="1"/>
      <c r="R47" s="1"/>
      <c r="S47" s="1"/>
      <c r="T47" s="1"/>
      <c r="W47" s="1"/>
      <c r="Y47" s="1"/>
      <c r="Z47" s="1"/>
      <c r="AA47" s="1"/>
      <c r="AB47" s="1"/>
      <c r="AG47" t="str">
        <f t="shared" si="11"/>
        <v>East Windsor</v>
      </c>
      <c r="AH47" t="s">
        <v>2125</v>
      </c>
      <c r="AI47">
        <v>1</v>
      </c>
      <c r="AK47" s="104">
        <v>9</v>
      </c>
      <c r="AL47" s="102">
        <v>3</v>
      </c>
      <c r="AM47" s="102">
        <v>45</v>
      </c>
      <c r="AN47" s="101">
        <v>24800</v>
      </c>
      <c r="AO47" s="101">
        <f t="shared" si="12"/>
        <v>9003</v>
      </c>
      <c r="AP47" t="s">
        <v>624</v>
      </c>
      <c r="AQ47">
        <f t="shared" si="8"/>
        <v>924800</v>
      </c>
    </row>
    <row r="48" spans="1:43" hidden="1" outlineLevel="1">
      <c r="A48" t="s">
        <v>794</v>
      </c>
      <c r="B48" s="10" t="s">
        <v>2088</v>
      </c>
      <c r="C48" s="1">
        <f t="shared" si="0"/>
        <v>688</v>
      </c>
      <c r="D48" s="7">
        <f t="shared" si="13"/>
        <v>2</v>
      </c>
      <c r="E48" s="7">
        <f t="shared" si="14"/>
        <v>1</v>
      </c>
      <c r="F48" s="7">
        <f t="shared" si="15"/>
        <v>0</v>
      </c>
      <c r="G48" s="1">
        <f t="shared" si="9"/>
        <v>114</v>
      </c>
      <c r="H48" s="2">
        <f t="shared" si="10"/>
        <v>0.16569767441860464</v>
      </c>
      <c r="I48" s="8"/>
      <c r="J48" s="2">
        <f t="shared" si="4"/>
        <v>0.41715116279069769</v>
      </c>
      <c r="K48" s="2">
        <f t="shared" si="5"/>
        <v>0.58284883720930236</v>
      </c>
      <c r="L48" s="2">
        <f t="shared" si="6"/>
        <v>0</v>
      </c>
      <c r="M48" s="2">
        <f t="shared" si="7"/>
        <v>0</v>
      </c>
      <c r="N48" s="1">
        <v>287</v>
      </c>
      <c r="O48" s="1">
        <v>401</v>
      </c>
      <c r="P48" s="1"/>
      <c r="Q48" s="1"/>
      <c r="R48" s="1"/>
      <c r="S48" s="1"/>
      <c r="T48" s="1"/>
      <c r="W48" s="1"/>
      <c r="Y48" s="1"/>
      <c r="Z48" s="1"/>
      <c r="AA48" s="1"/>
      <c r="AB48" s="1"/>
      <c r="AG48" t="str">
        <f t="shared" si="11"/>
        <v>Eastford</v>
      </c>
      <c r="AH48" t="s">
        <v>247</v>
      </c>
      <c r="AI48">
        <v>2</v>
      </c>
      <c r="AK48" s="104">
        <v>9</v>
      </c>
      <c r="AL48" s="102">
        <v>15</v>
      </c>
      <c r="AM48" s="102">
        <v>25</v>
      </c>
      <c r="AN48" s="101">
        <v>21860</v>
      </c>
      <c r="AO48" s="101">
        <f t="shared" si="12"/>
        <v>9015</v>
      </c>
      <c r="AP48" t="s">
        <v>624</v>
      </c>
      <c r="AQ48">
        <f t="shared" si="8"/>
        <v>921860</v>
      </c>
    </row>
    <row r="49" spans="1:43" hidden="1" outlineLevel="1">
      <c r="A49" t="s">
        <v>1363</v>
      </c>
      <c r="B49" s="10" t="s">
        <v>2088</v>
      </c>
      <c r="C49" s="1">
        <f t="shared" si="0"/>
        <v>2679</v>
      </c>
      <c r="D49" s="7">
        <f t="shared" si="13"/>
        <v>2</v>
      </c>
      <c r="E49" s="7">
        <f t="shared" si="14"/>
        <v>1</v>
      </c>
      <c r="F49" s="7">
        <f t="shared" si="15"/>
        <v>0</v>
      </c>
      <c r="G49" s="1">
        <f t="shared" si="9"/>
        <v>1059</v>
      </c>
      <c r="H49" s="2">
        <f t="shared" si="10"/>
        <v>0.39529675251959684</v>
      </c>
      <c r="I49" s="8"/>
      <c r="J49" s="2">
        <f t="shared" si="4"/>
        <v>0.30235162374020158</v>
      </c>
      <c r="K49" s="2">
        <f t="shared" si="5"/>
        <v>0.69764837625979848</v>
      </c>
      <c r="L49" s="2">
        <f t="shared" si="6"/>
        <v>0</v>
      </c>
      <c r="M49" s="2">
        <f t="shared" si="7"/>
        <v>0</v>
      </c>
      <c r="N49" s="1">
        <v>810</v>
      </c>
      <c r="O49" s="1">
        <v>1869</v>
      </c>
      <c r="P49" s="1"/>
      <c r="Q49" s="1"/>
      <c r="R49" s="1"/>
      <c r="S49" s="1"/>
      <c r="T49" s="1"/>
      <c r="W49" s="1"/>
      <c r="Y49" s="1"/>
      <c r="Z49" s="1"/>
      <c r="AA49" s="1"/>
      <c r="AB49" s="1"/>
      <c r="AG49" t="str">
        <f t="shared" si="11"/>
        <v>Easton</v>
      </c>
      <c r="AH49" t="s">
        <v>2155</v>
      </c>
      <c r="AI49">
        <v>5</v>
      </c>
      <c r="AK49" s="104">
        <v>9</v>
      </c>
      <c r="AL49" s="102">
        <v>1</v>
      </c>
      <c r="AM49" s="102">
        <v>30</v>
      </c>
      <c r="AN49" s="101">
        <v>23890</v>
      </c>
      <c r="AO49" s="101">
        <f t="shared" si="12"/>
        <v>9001</v>
      </c>
      <c r="AP49" t="s">
        <v>624</v>
      </c>
      <c r="AQ49">
        <f t="shared" si="8"/>
        <v>923890</v>
      </c>
    </row>
    <row r="50" spans="1:43" hidden="1" outlineLevel="1">
      <c r="A50" t="s">
        <v>795</v>
      </c>
      <c r="B50" s="10" t="s">
        <v>2088</v>
      </c>
      <c r="C50" s="1">
        <f t="shared" si="0"/>
        <v>4387</v>
      </c>
      <c r="D50" s="7">
        <f t="shared" si="13"/>
        <v>2</v>
      </c>
      <c r="E50" s="7">
        <f t="shared" si="14"/>
        <v>1</v>
      </c>
      <c r="F50" s="7">
        <f t="shared" si="15"/>
        <v>0</v>
      </c>
      <c r="G50" s="1">
        <f t="shared" si="9"/>
        <v>1053</v>
      </c>
      <c r="H50" s="2">
        <f t="shared" si="10"/>
        <v>0.24002735354456348</v>
      </c>
      <c r="I50" s="8"/>
      <c r="J50" s="2">
        <f t="shared" si="4"/>
        <v>0.37998632322771825</v>
      </c>
      <c r="K50" s="2">
        <f t="shared" si="5"/>
        <v>0.6200136767722817</v>
      </c>
      <c r="L50" s="2">
        <f t="shared" si="6"/>
        <v>0</v>
      </c>
      <c r="M50" s="2">
        <f t="shared" si="7"/>
        <v>0</v>
      </c>
      <c r="N50" s="1">
        <v>1667</v>
      </c>
      <c r="O50" s="1">
        <v>2720</v>
      </c>
      <c r="P50" s="1"/>
      <c r="Q50" s="1"/>
      <c r="R50" s="1"/>
      <c r="S50" s="1"/>
      <c r="T50" s="1"/>
      <c r="W50" s="1"/>
      <c r="Y50" s="1"/>
      <c r="Z50" s="1"/>
      <c r="AA50" s="1"/>
      <c r="AB50" s="1"/>
      <c r="AG50" t="str">
        <f t="shared" si="11"/>
        <v>Ellington</v>
      </c>
      <c r="AH50" t="s">
        <v>665</v>
      </c>
      <c r="AI50">
        <v>2</v>
      </c>
      <c r="AK50" s="104">
        <v>9</v>
      </c>
      <c r="AL50" s="102">
        <v>13</v>
      </c>
      <c r="AM50" s="102">
        <v>25</v>
      </c>
      <c r="AN50" s="101">
        <v>25360</v>
      </c>
      <c r="AO50" s="101">
        <f t="shared" si="12"/>
        <v>9013</v>
      </c>
      <c r="AP50" t="s">
        <v>624</v>
      </c>
      <c r="AQ50">
        <f t="shared" si="8"/>
        <v>925360</v>
      </c>
    </row>
    <row r="51" spans="1:43" hidden="1" outlineLevel="1">
      <c r="A51" t="s">
        <v>2012</v>
      </c>
      <c r="B51" s="10" t="s">
        <v>2088</v>
      </c>
      <c r="C51" s="1">
        <f t="shared" si="0"/>
        <v>13490</v>
      </c>
      <c r="D51" s="7">
        <f t="shared" si="13"/>
        <v>2</v>
      </c>
      <c r="E51" s="7">
        <f t="shared" si="14"/>
        <v>1</v>
      </c>
      <c r="F51" s="7">
        <f t="shared" si="15"/>
        <v>0</v>
      </c>
      <c r="G51" s="1">
        <f t="shared" si="9"/>
        <v>1438</v>
      </c>
      <c r="H51" s="2">
        <f t="shared" si="10"/>
        <v>0.10659747961452928</v>
      </c>
      <c r="I51" s="8"/>
      <c r="J51" s="2">
        <f t="shared" si="4"/>
        <v>0.44670126019273537</v>
      </c>
      <c r="K51" s="2">
        <f t="shared" si="5"/>
        <v>0.55329873980726463</v>
      </c>
      <c r="L51" s="2">
        <f t="shared" si="6"/>
        <v>0</v>
      </c>
      <c r="M51" s="2">
        <f t="shared" si="7"/>
        <v>0</v>
      </c>
      <c r="N51" s="1">
        <v>6026</v>
      </c>
      <c r="O51" s="1">
        <v>7464</v>
      </c>
      <c r="P51" s="1"/>
      <c r="Q51" s="1"/>
      <c r="R51" s="1"/>
      <c r="S51" s="1"/>
      <c r="T51" s="1"/>
      <c r="W51" s="1"/>
      <c r="Y51" s="1"/>
      <c r="Z51" s="1"/>
      <c r="AA51" s="1"/>
      <c r="AB51" s="1"/>
      <c r="AG51" t="str">
        <f t="shared" si="11"/>
        <v>Enfield</v>
      </c>
      <c r="AH51" t="s">
        <v>2125</v>
      </c>
      <c r="AI51">
        <v>6</v>
      </c>
      <c r="AK51" s="104">
        <v>9</v>
      </c>
      <c r="AL51" s="102">
        <v>3</v>
      </c>
      <c r="AM51" s="102">
        <v>50</v>
      </c>
      <c r="AN51" s="101">
        <v>25990</v>
      </c>
      <c r="AO51" s="101">
        <f t="shared" si="12"/>
        <v>9003</v>
      </c>
      <c r="AP51" t="s">
        <v>624</v>
      </c>
      <c r="AQ51">
        <f t="shared" si="8"/>
        <v>925990</v>
      </c>
    </row>
    <row r="52" spans="1:43" hidden="1" outlineLevel="1">
      <c r="A52" t="s">
        <v>1819</v>
      </c>
      <c r="B52" s="10" t="s">
        <v>2088</v>
      </c>
      <c r="C52" s="1">
        <f t="shared" si="0"/>
        <v>2916</v>
      </c>
      <c r="D52" s="7">
        <f t="shared" si="13"/>
        <v>2</v>
      </c>
      <c r="E52" s="7">
        <f t="shared" si="14"/>
        <v>1</v>
      </c>
      <c r="F52" s="7">
        <f t="shared" si="15"/>
        <v>0</v>
      </c>
      <c r="G52" s="1">
        <f t="shared" si="9"/>
        <v>658</v>
      </c>
      <c r="H52" s="2">
        <f t="shared" si="10"/>
        <v>0.22565157750342935</v>
      </c>
      <c r="I52" s="8"/>
      <c r="J52" s="2">
        <f t="shared" si="4"/>
        <v>0.38717421124828533</v>
      </c>
      <c r="K52" s="2">
        <f t="shared" si="5"/>
        <v>0.61282578875171467</v>
      </c>
      <c r="L52" s="2">
        <f t="shared" si="6"/>
        <v>0</v>
      </c>
      <c r="M52" s="2">
        <f t="shared" si="7"/>
        <v>0</v>
      </c>
      <c r="N52" s="1">
        <v>1129</v>
      </c>
      <c r="O52" s="1">
        <v>1787</v>
      </c>
      <c r="P52" s="1"/>
      <c r="Q52" s="1"/>
      <c r="R52" s="1"/>
      <c r="S52" s="1"/>
      <c r="T52" s="1"/>
      <c r="W52" s="1"/>
      <c r="Y52" s="1"/>
      <c r="Z52" s="1"/>
      <c r="AA52" s="1"/>
      <c r="AB52" s="1"/>
      <c r="AG52" t="str">
        <f t="shared" si="11"/>
        <v>Essex</v>
      </c>
      <c r="AH52" t="s">
        <v>2433</v>
      </c>
      <c r="AI52">
        <v>2</v>
      </c>
      <c r="AK52" s="104">
        <v>9</v>
      </c>
      <c r="AL52" s="102">
        <v>7</v>
      </c>
      <c r="AM52" s="102">
        <v>40</v>
      </c>
      <c r="AN52" s="101">
        <v>26270</v>
      </c>
      <c r="AO52" s="101">
        <f t="shared" si="12"/>
        <v>9007</v>
      </c>
      <c r="AP52" t="s">
        <v>624</v>
      </c>
      <c r="AQ52">
        <f t="shared" si="8"/>
        <v>926270</v>
      </c>
    </row>
    <row r="53" spans="1:43" hidden="1" outlineLevel="1">
      <c r="A53" t="s">
        <v>2155</v>
      </c>
      <c r="B53" s="10" t="s">
        <v>2088</v>
      </c>
      <c r="C53" s="1">
        <f t="shared" si="0"/>
        <v>18089</v>
      </c>
      <c r="D53" s="7">
        <f t="shared" si="13"/>
        <v>2</v>
      </c>
      <c r="E53" s="7">
        <f t="shared" si="14"/>
        <v>1</v>
      </c>
      <c r="F53" s="7">
        <f t="shared" si="15"/>
        <v>0</v>
      </c>
      <c r="G53" s="1">
        <f t="shared" si="9"/>
        <v>4599</v>
      </c>
      <c r="H53" s="2">
        <f t="shared" si="10"/>
        <v>0.25424291005583505</v>
      </c>
      <c r="I53" s="8"/>
      <c r="J53" s="2">
        <f t="shared" si="4"/>
        <v>0.3728785449720825</v>
      </c>
      <c r="K53" s="2">
        <f t="shared" si="5"/>
        <v>0.6271214550279175</v>
      </c>
      <c r="L53" s="2">
        <f t="shared" si="6"/>
        <v>0</v>
      </c>
      <c r="M53" s="2">
        <f t="shared" si="7"/>
        <v>0</v>
      </c>
      <c r="N53" s="1">
        <v>6745</v>
      </c>
      <c r="O53" s="1">
        <v>11344</v>
      </c>
      <c r="P53" s="1"/>
      <c r="Q53" s="1"/>
      <c r="R53" s="1"/>
      <c r="S53" s="1"/>
      <c r="T53" s="1"/>
      <c r="W53" s="1"/>
      <c r="Y53" s="1"/>
      <c r="Z53" s="1"/>
      <c r="AA53" s="1"/>
      <c r="AB53" s="1"/>
      <c r="AG53" t="str">
        <f t="shared" si="11"/>
        <v>Fairfield</v>
      </c>
      <c r="AH53" t="s">
        <v>2155</v>
      </c>
      <c r="AI53">
        <v>4</v>
      </c>
      <c r="AK53" s="104">
        <v>9</v>
      </c>
      <c r="AL53" s="102">
        <v>1</v>
      </c>
      <c r="AM53" s="102">
        <v>35</v>
      </c>
      <c r="AN53" s="101">
        <v>26620</v>
      </c>
      <c r="AO53" s="101">
        <f t="shared" si="12"/>
        <v>9001</v>
      </c>
      <c r="AP53" t="s">
        <v>624</v>
      </c>
      <c r="AQ53">
        <f t="shared" si="8"/>
        <v>926620</v>
      </c>
    </row>
    <row r="54" spans="1:43" hidden="1" outlineLevel="1">
      <c r="A54" t="s">
        <v>2252</v>
      </c>
      <c r="B54" s="10" t="s">
        <v>2088</v>
      </c>
      <c r="C54" s="1">
        <f t="shared" si="0"/>
        <v>9905</v>
      </c>
      <c r="D54" s="7">
        <f t="shared" si="13"/>
        <v>2</v>
      </c>
      <c r="E54" s="7">
        <f t="shared" si="14"/>
        <v>1</v>
      </c>
      <c r="F54" s="7">
        <f t="shared" si="15"/>
        <v>0</v>
      </c>
      <c r="G54" s="1">
        <f t="shared" si="9"/>
        <v>2185</v>
      </c>
      <c r="H54" s="2">
        <f t="shared" si="10"/>
        <v>0.22059565875820292</v>
      </c>
      <c r="I54" s="8"/>
      <c r="J54" s="2">
        <f t="shared" si="4"/>
        <v>0.38970217062089851</v>
      </c>
      <c r="K54" s="2">
        <f t="shared" si="5"/>
        <v>0.61029782937910149</v>
      </c>
      <c r="L54" s="2">
        <f t="shared" si="6"/>
        <v>0</v>
      </c>
      <c r="M54" s="2">
        <f t="shared" si="7"/>
        <v>0</v>
      </c>
      <c r="N54" s="1">
        <v>3860</v>
      </c>
      <c r="O54" s="1">
        <v>6045</v>
      </c>
      <c r="P54" s="1"/>
      <c r="Q54" s="1"/>
      <c r="R54" s="1"/>
      <c r="S54" s="1"/>
      <c r="T54" s="1"/>
      <c r="W54" s="1"/>
      <c r="Y54" s="1"/>
      <c r="Z54" s="1"/>
      <c r="AA54" s="1"/>
      <c r="AB54" s="1"/>
      <c r="AG54" t="str">
        <f t="shared" si="11"/>
        <v>Farmington</v>
      </c>
      <c r="AH54" t="s">
        <v>2125</v>
      </c>
      <c r="AI54">
        <v>6</v>
      </c>
      <c r="AK54" s="104">
        <v>9</v>
      </c>
      <c r="AL54" s="102">
        <v>3</v>
      </c>
      <c r="AM54" s="102">
        <v>55</v>
      </c>
      <c r="AN54" s="101">
        <v>27600</v>
      </c>
      <c r="AO54" s="101">
        <f t="shared" si="12"/>
        <v>9003</v>
      </c>
      <c r="AP54" t="s">
        <v>624</v>
      </c>
      <c r="AQ54">
        <f t="shared" si="8"/>
        <v>927600</v>
      </c>
    </row>
    <row r="55" spans="1:43" hidden="1" outlineLevel="1">
      <c r="A55" t="s">
        <v>957</v>
      </c>
      <c r="B55" s="10" t="s">
        <v>2088</v>
      </c>
      <c r="C55" s="1">
        <f t="shared" si="0"/>
        <v>748</v>
      </c>
      <c r="D55" s="7">
        <f t="shared" si="13"/>
        <v>1</v>
      </c>
      <c r="E55" s="7">
        <f t="shared" si="14"/>
        <v>2</v>
      </c>
      <c r="F55" s="7">
        <f t="shared" si="15"/>
        <v>0</v>
      </c>
      <c r="G55" s="1">
        <f t="shared" si="9"/>
        <v>64</v>
      </c>
      <c r="H55" s="2">
        <f t="shared" si="10"/>
        <v>8.5561497326203204E-2</v>
      </c>
      <c r="I55" s="8"/>
      <c r="J55" s="2">
        <f t="shared" si="4"/>
        <v>0.54278074866310155</v>
      </c>
      <c r="K55" s="2">
        <f t="shared" si="5"/>
        <v>0.45721925133689839</v>
      </c>
      <c r="L55" s="2">
        <f t="shared" si="6"/>
        <v>0</v>
      </c>
      <c r="M55" s="2">
        <f t="shared" si="7"/>
        <v>5.5511151231257827E-17</v>
      </c>
      <c r="N55" s="1">
        <v>406</v>
      </c>
      <c r="O55" s="1">
        <v>342</v>
      </c>
      <c r="P55" s="1"/>
      <c r="Q55" s="1"/>
      <c r="R55" s="1"/>
      <c r="S55" s="1"/>
      <c r="T55" s="1"/>
      <c r="W55" s="1"/>
      <c r="Y55" s="1"/>
      <c r="Z55" s="1"/>
      <c r="AA55" s="1"/>
      <c r="AB55" s="1"/>
      <c r="AG55" t="str">
        <f t="shared" si="11"/>
        <v>Franklin</v>
      </c>
      <c r="AH55" t="s">
        <v>367</v>
      </c>
      <c r="AI55">
        <v>2</v>
      </c>
      <c r="AK55" s="104">
        <v>9</v>
      </c>
      <c r="AL55" s="102">
        <v>11</v>
      </c>
      <c r="AM55" s="102">
        <v>20</v>
      </c>
      <c r="AN55" s="101">
        <v>29910</v>
      </c>
      <c r="AO55" s="101">
        <f t="shared" si="12"/>
        <v>9011</v>
      </c>
      <c r="AP55" t="s">
        <v>624</v>
      </c>
      <c r="AQ55">
        <f t="shared" si="8"/>
        <v>929910</v>
      </c>
    </row>
    <row r="56" spans="1:43" hidden="1" outlineLevel="1">
      <c r="A56" t="s">
        <v>459</v>
      </c>
      <c r="B56" s="10" t="s">
        <v>2088</v>
      </c>
      <c r="C56" s="1">
        <f t="shared" si="0"/>
        <v>14756</v>
      </c>
      <c r="D56" s="7">
        <f t="shared" si="13"/>
        <v>2</v>
      </c>
      <c r="E56" s="7">
        <f t="shared" si="14"/>
        <v>1</v>
      </c>
      <c r="F56" s="7">
        <f t="shared" si="15"/>
        <v>0</v>
      </c>
      <c r="G56" s="1">
        <f t="shared" si="9"/>
        <v>4484</v>
      </c>
      <c r="H56" s="2">
        <f t="shared" si="10"/>
        <v>0.30387638926538357</v>
      </c>
      <c r="I56" s="8"/>
      <c r="J56" s="2">
        <f t="shared" si="4"/>
        <v>0.34806180536730824</v>
      </c>
      <c r="K56" s="2">
        <f t="shared" si="5"/>
        <v>0.65193819463269176</v>
      </c>
      <c r="L56" s="2">
        <f t="shared" si="6"/>
        <v>0</v>
      </c>
      <c r="M56" s="2">
        <f t="shared" si="7"/>
        <v>0</v>
      </c>
      <c r="N56" s="1">
        <v>5136</v>
      </c>
      <c r="O56" s="1">
        <v>9620</v>
      </c>
      <c r="P56" s="1"/>
      <c r="Q56" s="1"/>
      <c r="R56" s="1"/>
      <c r="S56" s="1"/>
      <c r="T56" s="1"/>
      <c r="W56" s="1"/>
      <c r="Y56" s="1"/>
      <c r="Z56" s="1"/>
      <c r="AA56" s="1"/>
      <c r="AB56" s="1"/>
      <c r="AG56" t="str">
        <f t="shared" si="11"/>
        <v>Glastonbury</v>
      </c>
      <c r="AH56" t="s">
        <v>2125</v>
      </c>
      <c r="AI56">
        <v>1</v>
      </c>
      <c r="AK56" s="104">
        <v>9</v>
      </c>
      <c r="AL56" s="102">
        <v>3</v>
      </c>
      <c r="AM56" s="102">
        <v>60</v>
      </c>
      <c r="AN56" s="101">
        <v>31240</v>
      </c>
      <c r="AO56" s="101">
        <f t="shared" si="12"/>
        <v>9003</v>
      </c>
      <c r="AP56" t="s">
        <v>624</v>
      </c>
      <c r="AQ56">
        <f t="shared" si="8"/>
        <v>931240</v>
      </c>
    </row>
    <row r="57" spans="1:43" hidden="1" outlineLevel="1">
      <c r="A57" t="s">
        <v>2856</v>
      </c>
      <c r="B57" s="10" t="s">
        <v>2088</v>
      </c>
      <c r="C57" s="1">
        <f t="shared" si="0"/>
        <v>1226</v>
      </c>
      <c r="D57" s="7">
        <f t="shared" si="13"/>
        <v>2</v>
      </c>
      <c r="E57" s="7">
        <f t="shared" si="14"/>
        <v>1</v>
      </c>
      <c r="F57" s="7">
        <f t="shared" si="15"/>
        <v>0</v>
      </c>
      <c r="G57" s="1">
        <f t="shared" si="9"/>
        <v>516</v>
      </c>
      <c r="H57" s="2">
        <f t="shared" si="10"/>
        <v>0.42088091353996737</v>
      </c>
      <c r="I57" s="8"/>
      <c r="J57" s="2">
        <f t="shared" si="4"/>
        <v>0.28955954323001631</v>
      </c>
      <c r="K57" s="2">
        <f t="shared" si="5"/>
        <v>0.71044045676998369</v>
      </c>
      <c r="L57" s="2">
        <f t="shared" si="6"/>
        <v>0</v>
      </c>
      <c r="M57" s="2">
        <f t="shared" si="7"/>
        <v>0</v>
      </c>
      <c r="N57" s="1">
        <v>355</v>
      </c>
      <c r="O57" s="1">
        <v>871</v>
      </c>
      <c r="P57" s="1"/>
      <c r="Q57" s="1"/>
      <c r="R57" s="1"/>
      <c r="S57" s="1"/>
      <c r="T57" s="1"/>
      <c r="W57" s="1"/>
      <c r="Y57" s="1"/>
      <c r="Z57" s="1"/>
      <c r="AA57" s="1"/>
      <c r="AB57" s="1"/>
      <c r="AG57" t="str">
        <f t="shared" si="11"/>
        <v>Goshen</v>
      </c>
      <c r="AH57" t="s">
        <v>2126</v>
      </c>
      <c r="AI57">
        <v>6</v>
      </c>
      <c r="AK57" s="104">
        <v>9</v>
      </c>
      <c r="AL57" s="102">
        <v>5</v>
      </c>
      <c r="AM57" s="102">
        <v>35</v>
      </c>
      <c r="AN57" s="101">
        <v>32290</v>
      </c>
      <c r="AO57" s="101">
        <f t="shared" si="12"/>
        <v>9005</v>
      </c>
      <c r="AP57" t="s">
        <v>624</v>
      </c>
      <c r="AQ57">
        <f t="shared" si="8"/>
        <v>932290</v>
      </c>
    </row>
    <row r="58" spans="1:43" hidden="1" outlineLevel="1">
      <c r="A58" t="s">
        <v>215</v>
      </c>
      <c r="B58" s="10" t="s">
        <v>2088</v>
      </c>
      <c r="C58" s="1">
        <f t="shared" si="0"/>
        <v>4047</v>
      </c>
      <c r="D58" s="7">
        <f t="shared" si="13"/>
        <v>2</v>
      </c>
      <c r="E58" s="7">
        <f t="shared" si="14"/>
        <v>1</v>
      </c>
      <c r="F58" s="7">
        <f t="shared" si="15"/>
        <v>0</v>
      </c>
      <c r="G58" s="1">
        <f t="shared" si="9"/>
        <v>1205</v>
      </c>
      <c r="H58" s="2">
        <f t="shared" si="10"/>
        <v>0.29775142080553496</v>
      </c>
      <c r="I58" s="8"/>
      <c r="J58" s="2">
        <f t="shared" si="4"/>
        <v>0.35112428959723252</v>
      </c>
      <c r="K58" s="2">
        <f t="shared" si="5"/>
        <v>0.64887571040276748</v>
      </c>
      <c r="L58" s="2">
        <f t="shared" si="6"/>
        <v>0</v>
      </c>
      <c r="M58" s="2">
        <f t="shared" si="7"/>
        <v>0</v>
      </c>
      <c r="N58" s="1">
        <v>1421</v>
      </c>
      <c r="O58" s="1">
        <v>2626</v>
      </c>
      <c r="P58" s="1"/>
      <c r="Q58" s="1"/>
      <c r="R58" s="1"/>
      <c r="S58" s="1"/>
      <c r="T58" s="1"/>
      <c r="W58" s="1"/>
      <c r="Y58" s="1"/>
      <c r="Z58" s="1"/>
      <c r="AA58" s="1"/>
      <c r="AB58" s="1"/>
      <c r="AG58" t="str">
        <f t="shared" si="11"/>
        <v>Granby</v>
      </c>
      <c r="AH58" t="s">
        <v>2125</v>
      </c>
      <c r="AI58">
        <v>6</v>
      </c>
      <c r="AK58" s="104">
        <v>9</v>
      </c>
      <c r="AL58" s="102">
        <v>3</v>
      </c>
      <c r="AM58" s="102">
        <v>65</v>
      </c>
      <c r="AN58" s="101">
        <v>32640</v>
      </c>
      <c r="AO58" s="101">
        <f t="shared" si="12"/>
        <v>9003</v>
      </c>
      <c r="AP58" t="s">
        <v>624</v>
      </c>
      <c r="AQ58">
        <f t="shared" si="8"/>
        <v>932640</v>
      </c>
    </row>
    <row r="59" spans="1:43" hidden="1" outlineLevel="1">
      <c r="A59" t="s">
        <v>850</v>
      </c>
      <c r="B59" s="10" t="s">
        <v>2088</v>
      </c>
      <c r="C59" s="1">
        <f t="shared" si="0"/>
        <v>17747</v>
      </c>
      <c r="D59" s="7">
        <f t="shared" si="13"/>
        <v>2</v>
      </c>
      <c r="E59" s="7">
        <f t="shared" si="14"/>
        <v>1</v>
      </c>
      <c r="F59" s="7">
        <f t="shared" si="15"/>
        <v>0</v>
      </c>
      <c r="G59" s="1">
        <f t="shared" si="9"/>
        <v>6821</v>
      </c>
      <c r="H59" s="2">
        <f t="shared" si="10"/>
        <v>0.38434665013805153</v>
      </c>
      <c r="I59" s="8"/>
      <c r="J59" s="2">
        <f t="shared" si="4"/>
        <v>0.30782667493097426</v>
      </c>
      <c r="K59" s="2">
        <f t="shared" si="5"/>
        <v>0.69217332506902574</v>
      </c>
      <c r="L59" s="2">
        <f t="shared" si="6"/>
        <v>0</v>
      </c>
      <c r="M59" s="2">
        <f t="shared" si="7"/>
        <v>0</v>
      </c>
      <c r="N59" s="1">
        <v>5463</v>
      </c>
      <c r="O59" s="1">
        <v>12284</v>
      </c>
      <c r="P59" s="1"/>
      <c r="Q59" s="1"/>
      <c r="R59" s="1"/>
      <c r="S59" s="1"/>
      <c r="T59" s="1"/>
      <c r="W59" s="1"/>
      <c r="Y59" s="1"/>
      <c r="Z59" s="1"/>
      <c r="AA59" s="1"/>
      <c r="AB59" s="1"/>
      <c r="AG59" t="str">
        <f t="shared" si="11"/>
        <v>Greenwich</v>
      </c>
      <c r="AH59" t="s">
        <v>2155</v>
      </c>
      <c r="AI59">
        <v>4</v>
      </c>
      <c r="AK59" s="104">
        <v>9</v>
      </c>
      <c r="AL59" s="102">
        <v>1</v>
      </c>
      <c r="AM59" s="102">
        <v>40</v>
      </c>
      <c r="AN59" s="101">
        <v>33620</v>
      </c>
      <c r="AO59" s="101">
        <f t="shared" si="12"/>
        <v>9001</v>
      </c>
      <c r="AP59" t="s">
        <v>624</v>
      </c>
      <c r="AQ59">
        <f t="shared" si="8"/>
        <v>933620</v>
      </c>
    </row>
    <row r="60" spans="1:43" hidden="1" outlineLevel="1">
      <c r="A60" t="s">
        <v>851</v>
      </c>
      <c r="B60" s="10" t="s">
        <v>2088</v>
      </c>
      <c r="C60" s="1">
        <f t="shared" si="0"/>
        <v>2965</v>
      </c>
      <c r="D60" s="7">
        <f t="shared" si="13"/>
        <v>1</v>
      </c>
      <c r="E60" s="7">
        <f t="shared" si="14"/>
        <v>2</v>
      </c>
      <c r="F60" s="7">
        <f t="shared" si="15"/>
        <v>0</v>
      </c>
      <c r="G60" s="1">
        <f t="shared" si="9"/>
        <v>495</v>
      </c>
      <c r="H60" s="2">
        <f t="shared" si="10"/>
        <v>0.16694772344013492</v>
      </c>
      <c r="I60" s="8"/>
      <c r="J60" s="2">
        <f t="shared" si="4"/>
        <v>0.58347386172006743</v>
      </c>
      <c r="K60" s="2">
        <f t="shared" si="5"/>
        <v>0.41652613827993257</v>
      </c>
      <c r="L60" s="2">
        <f t="shared" si="6"/>
        <v>0</v>
      </c>
      <c r="M60" s="2">
        <f t="shared" si="7"/>
        <v>0</v>
      </c>
      <c r="N60" s="1">
        <v>1730</v>
      </c>
      <c r="O60" s="1">
        <v>1235</v>
      </c>
      <c r="P60" s="1"/>
      <c r="Q60" s="1"/>
      <c r="R60" s="1"/>
      <c r="S60" s="1"/>
      <c r="T60" s="1"/>
      <c r="W60" s="1"/>
      <c r="Y60" s="1"/>
      <c r="Z60" s="1"/>
      <c r="AA60" s="1"/>
      <c r="AB60" s="1"/>
      <c r="AG60" t="str">
        <f t="shared" si="11"/>
        <v>Griswold</v>
      </c>
      <c r="AH60" t="s">
        <v>367</v>
      </c>
      <c r="AI60">
        <v>2</v>
      </c>
      <c r="AK60" s="104">
        <v>9</v>
      </c>
      <c r="AL60" s="102">
        <v>11</v>
      </c>
      <c r="AM60" s="102">
        <v>25</v>
      </c>
      <c r="AN60" s="101">
        <v>33900</v>
      </c>
      <c r="AO60" s="101">
        <f t="shared" si="12"/>
        <v>9011</v>
      </c>
      <c r="AP60" t="s">
        <v>624</v>
      </c>
      <c r="AQ60">
        <f t="shared" si="8"/>
        <v>933900</v>
      </c>
    </row>
    <row r="61" spans="1:43" hidden="1" outlineLevel="1">
      <c r="A61" t="s">
        <v>771</v>
      </c>
      <c r="B61" s="10" t="s">
        <v>2088</v>
      </c>
      <c r="C61" s="1">
        <f t="shared" si="0"/>
        <v>9476</v>
      </c>
      <c r="D61" s="7">
        <f t="shared" si="13"/>
        <v>2</v>
      </c>
      <c r="E61" s="7">
        <f t="shared" si="14"/>
        <v>1</v>
      </c>
      <c r="F61" s="7">
        <f t="shared" si="15"/>
        <v>0</v>
      </c>
      <c r="G61" s="1">
        <f t="shared" si="9"/>
        <v>496</v>
      </c>
      <c r="H61" s="2">
        <f t="shared" si="10"/>
        <v>5.2342760658505696E-2</v>
      </c>
      <c r="I61" s="8"/>
      <c r="J61" s="2">
        <f t="shared" si="4"/>
        <v>0.47382861967074713</v>
      </c>
      <c r="K61" s="2">
        <f t="shared" si="5"/>
        <v>0.52617138032925281</v>
      </c>
      <c r="L61" s="2">
        <f t="shared" si="6"/>
        <v>0</v>
      </c>
      <c r="M61" s="2">
        <f t="shared" si="7"/>
        <v>1.1102230246251565E-16</v>
      </c>
      <c r="N61" s="1">
        <v>4490</v>
      </c>
      <c r="O61" s="1">
        <v>4986</v>
      </c>
      <c r="P61" s="1"/>
      <c r="Q61" s="1"/>
      <c r="R61" s="1"/>
      <c r="S61" s="1"/>
      <c r="T61" s="1"/>
      <c r="W61" s="1"/>
      <c r="Y61" s="1"/>
      <c r="Z61" s="1"/>
      <c r="AA61" s="1"/>
      <c r="AB61" s="1"/>
      <c r="AG61" t="str">
        <f t="shared" si="11"/>
        <v>Groton</v>
      </c>
      <c r="AH61" t="s">
        <v>367</v>
      </c>
      <c r="AI61">
        <v>2</v>
      </c>
      <c r="AK61" s="104">
        <v>9</v>
      </c>
      <c r="AL61" s="102">
        <v>11</v>
      </c>
      <c r="AM61" s="102">
        <v>30</v>
      </c>
      <c r="AN61" s="101">
        <v>34250</v>
      </c>
      <c r="AO61" s="101">
        <f t="shared" si="12"/>
        <v>9011</v>
      </c>
      <c r="AP61" t="s">
        <v>624</v>
      </c>
      <c r="AQ61">
        <f t="shared" si="8"/>
        <v>934250</v>
      </c>
    </row>
    <row r="62" spans="1:43" hidden="1" outlineLevel="1">
      <c r="A62" t="s">
        <v>883</v>
      </c>
      <c r="B62" s="10" t="s">
        <v>2088</v>
      </c>
      <c r="C62" s="1">
        <f t="shared" si="0"/>
        <v>8204</v>
      </c>
      <c r="D62" s="7">
        <f t="shared" si="13"/>
        <v>2</v>
      </c>
      <c r="E62" s="7">
        <f t="shared" si="14"/>
        <v>1</v>
      </c>
      <c r="F62" s="7">
        <f t="shared" si="15"/>
        <v>0</v>
      </c>
      <c r="G62" s="1">
        <f t="shared" si="9"/>
        <v>864</v>
      </c>
      <c r="H62" s="2">
        <f t="shared" si="10"/>
        <v>0.1053144807411019</v>
      </c>
      <c r="I62" s="8"/>
      <c r="J62" s="2">
        <f t="shared" si="4"/>
        <v>0.44734275962944903</v>
      </c>
      <c r="K62" s="2">
        <f t="shared" si="5"/>
        <v>0.55265724037055097</v>
      </c>
      <c r="L62" s="2">
        <f t="shared" si="6"/>
        <v>0</v>
      </c>
      <c r="M62" s="2">
        <f t="shared" si="7"/>
        <v>0</v>
      </c>
      <c r="N62" s="1">
        <v>3670</v>
      </c>
      <c r="O62" s="1">
        <v>4534</v>
      </c>
      <c r="P62" s="1"/>
      <c r="Q62" s="1"/>
      <c r="R62" s="1"/>
      <c r="S62" s="1"/>
      <c r="T62" s="1"/>
      <c r="W62" s="1"/>
      <c r="Y62" s="1"/>
      <c r="Z62" s="1"/>
      <c r="AA62" s="1"/>
      <c r="AB62" s="1"/>
      <c r="AG62" t="str">
        <f t="shared" si="11"/>
        <v>Guilford</v>
      </c>
      <c r="AH62" t="s">
        <v>366</v>
      </c>
      <c r="AI62">
        <v>3</v>
      </c>
      <c r="AK62" s="104">
        <v>9</v>
      </c>
      <c r="AL62" s="102">
        <v>9</v>
      </c>
      <c r="AM62" s="102">
        <v>40</v>
      </c>
      <c r="AN62" s="101">
        <v>34950</v>
      </c>
      <c r="AO62" s="101">
        <f t="shared" si="12"/>
        <v>9009</v>
      </c>
      <c r="AP62" t="s">
        <v>624</v>
      </c>
      <c r="AQ62">
        <f t="shared" si="8"/>
        <v>934950</v>
      </c>
    </row>
    <row r="63" spans="1:43" hidden="1" outlineLevel="1">
      <c r="A63" t="s">
        <v>75</v>
      </c>
      <c r="B63" s="10" t="s">
        <v>2088</v>
      </c>
      <c r="C63" s="1">
        <f t="shared" si="0"/>
        <v>3003</v>
      </c>
      <c r="D63" s="7">
        <f t="shared" si="13"/>
        <v>2</v>
      </c>
      <c r="E63" s="7">
        <f t="shared" si="14"/>
        <v>1</v>
      </c>
      <c r="F63" s="7">
        <f t="shared" si="15"/>
        <v>0</v>
      </c>
      <c r="G63" s="1">
        <f t="shared" si="9"/>
        <v>429</v>
      </c>
      <c r="H63" s="2">
        <f t="shared" si="10"/>
        <v>0.14285714285714285</v>
      </c>
      <c r="I63" s="8"/>
      <c r="J63" s="2">
        <f t="shared" si="4"/>
        <v>0.42857142857142855</v>
      </c>
      <c r="K63" s="2">
        <f t="shared" si="5"/>
        <v>0.5714285714285714</v>
      </c>
      <c r="L63" s="2">
        <f t="shared" si="6"/>
        <v>0</v>
      </c>
      <c r="M63" s="2">
        <f t="shared" si="7"/>
        <v>0</v>
      </c>
      <c r="N63" s="1">
        <v>1287</v>
      </c>
      <c r="O63" s="1">
        <v>1716</v>
      </c>
      <c r="P63" s="1"/>
      <c r="Q63" s="1"/>
      <c r="R63" s="1"/>
      <c r="S63" s="1"/>
      <c r="T63" s="1"/>
      <c r="W63" s="1"/>
      <c r="Y63" s="1"/>
      <c r="Z63" s="1"/>
      <c r="AA63" s="1"/>
      <c r="AB63" s="1"/>
      <c r="AG63" t="str">
        <f t="shared" si="11"/>
        <v>Haddam</v>
      </c>
      <c r="AH63" t="s">
        <v>2433</v>
      </c>
      <c r="AI63">
        <v>2</v>
      </c>
      <c r="AK63" s="104">
        <v>9</v>
      </c>
      <c r="AL63" s="102">
        <v>7</v>
      </c>
      <c r="AM63" s="102">
        <v>45</v>
      </c>
      <c r="AN63" s="101">
        <v>35230</v>
      </c>
      <c r="AO63" s="101">
        <f t="shared" si="12"/>
        <v>9007</v>
      </c>
      <c r="AP63" t="s">
        <v>624</v>
      </c>
      <c r="AQ63">
        <f t="shared" si="8"/>
        <v>935230</v>
      </c>
    </row>
    <row r="64" spans="1:43" hidden="1" outlineLevel="1">
      <c r="A64" t="s">
        <v>76</v>
      </c>
      <c r="B64" s="10" t="s">
        <v>2088</v>
      </c>
      <c r="C64" s="1">
        <f t="shared" si="0"/>
        <v>17327</v>
      </c>
      <c r="D64" s="7">
        <f t="shared" si="13"/>
        <v>1</v>
      </c>
      <c r="E64" s="7">
        <f t="shared" si="14"/>
        <v>2</v>
      </c>
      <c r="F64" s="7">
        <f t="shared" si="15"/>
        <v>0</v>
      </c>
      <c r="G64" s="1">
        <f t="shared" si="9"/>
        <v>1965</v>
      </c>
      <c r="H64" s="2">
        <f t="shared" si="10"/>
        <v>0.11340682172332198</v>
      </c>
      <c r="I64" s="8"/>
      <c r="J64" s="2">
        <f t="shared" si="4"/>
        <v>0.55670341086166097</v>
      </c>
      <c r="K64" s="2">
        <f t="shared" si="5"/>
        <v>0.44329658913833903</v>
      </c>
      <c r="L64" s="2">
        <f t="shared" si="6"/>
        <v>0</v>
      </c>
      <c r="M64" s="2">
        <f t="shared" si="7"/>
        <v>0</v>
      </c>
      <c r="N64" s="1">
        <v>9646</v>
      </c>
      <c r="O64" s="1">
        <v>7681</v>
      </c>
      <c r="P64" s="1"/>
      <c r="Q64" s="1"/>
      <c r="R64" s="1"/>
      <c r="S64" s="1"/>
      <c r="T64" s="1"/>
      <c r="W64" s="1"/>
      <c r="Y64" s="1"/>
      <c r="Z64" s="1"/>
      <c r="AA64" s="1"/>
      <c r="AB64" s="1"/>
      <c r="AG64" t="str">
        <f t="shared" si="11"/>
        <v>Hamden</v>
      </c>
      <c r="AH64" t="s">
        <v>366</v>
      </c>
      <c r="AI64">
        <v>3</v>
      </c>
      <c r="AK64" s="104">
        <v>9</v>
      </c>
      <c r="AL64" s="102">
        <v>9</v>
      </c>
      <c r="AM64" s="102">
        <v>45</v>
      </c>
      <c r="AN64" s="101">
        <v>35650</v>
      </c>
      <c r="AO64" s="101">
        <f t="shared" si="12"/>
        <v>9009</v>
      </c>
      <c r="AP64" t="s">
        <v>624</v>
      </c>
      <c r="AQ64">
        <f t="shared" si="8"/>
        <v>935650</v>
      </c>
    </row>
    <row r="65" spans="1:43" hidden="1" outlineLevel="1">
      <c r="A65" t="s">
        <v>1812</v>
      </c>
      <c r="B65" s="10" t="s">
        <v>2088</v>
      </c>
      <c r="C65" s="1">
        <f t="shared" si="0"/>
        <v>738</v>
      </c>
      <c r="D65" s="7">
        <f t="shared" si="13"/>
        <v>1</v>
      </c>
      <c r="E65" s="7">
        <f t="shared" si="14"/>
        <v>2</v>
      </c>
      <c r="F65" s="7">
        <f t="shared" si="15"/>
        <v>0</v>
      </c>
      <c r="G65" s="1">
        <f t="shared" si="9"/>
        <v>96</v>
      </c>
      <c r="H65" s="2">
        <f t="shared" si="10"/>
        <v>0.13008130081300814</v>
      </c>
      <c r="I65" s="8"/>
      <c r="J65" s="2">
        <f t="shared" si="4"/>
        <v>0.56504065040650409</v>
      </c>
      <c r="K65" s="2">
        <f t="shared" si="5"/>
        <v>0.43495934959349591</v>
      </c>
      <c r="L65" s="2">
        <f t="shared" si="6"/>
        <v>0</v>
      </c>
      <c r="M65" s="2">
        <f t="shared" si="7"/>
        <v>0</v>
      </c>
      <c r="N65" s="1">
        <v>417</v>
      </c>
      <c r="O65" s="1">
        <v>321</v>
      </c>
      <c r="P65" s="1"/>
      <c r="Q65" s="1"/>
      <c r="R65" s="1"/>
      <c r="S65" s="1"/>
      <c r="T65" s="1"/>
      <c r="W65" s="1"/>
      <c r="Y65" s="1"/>
      <c r="Z65" s="1"/>
      <c r="AA65" s="1"/>
      <c r="AB65" s="1"/>
      <c r="AG65" t="str">
        <f t="shared" si="11"/>
        <v>Hampton</v>
      </c>
      <c r="AH65" t="s">
        <v>247</v>
      </c>
      <c r="AI65">
        <v>2</v>
      </c>
      <c r="AK65" s="104">
        <v>9</v>
      </c>
      <c r="AL65" s="102">
        <v>15</v>
      </c>
      <c r="AM65" s="102">
        <v>30</v>
      </c>
      <c r="AN65" s="101">
        <v>36000</v>
      </c>
      <c r="AO65" s="101">
        <f t="shared" si="12"/>
        <v>9015</v>
      </c>
      <c r="AP65" t="s">
        <v>624</v>
      </c>
      <c r="AQ65">
        <f t="shared" si="8"/>
        <v>936000</v>
      </c>
    </row>
    <row r="66" spans="1:43" hidden="1" outlineLevel="1">
      <c r="A66" t="s">
        <v>2125</v>
      </c>
      <c r="B66" s="10" t="s">
        <v>2088</v>
      </c>
      <c r="C66" s="1">
        <f t="shared" ref="C66:C129" si="16">SUM(N66:AE66)</f>
        <v>16746</v>
      </c>
      <c r="D66" s="7">
        <f t="shared" si="13"/>
        <v>1</v>
      </c>
      <c r="E66" s="7">
        <f t="shared" si="14"/>
        <v>2</v>
      </c>
      <c r="F66" s="7">
        <f t="shared" si="15"/>
        <v>0</v>
      </c>
      <c r="G66" s="1">
        <f t="shared" si="9"/>
        <v>9136</v>
      </c>
      <c r="H66" s="2">
        <f t="shared" si="10"/>
        <v>0.5455631195509375</v>
      </c>
      <c r="I66" s="8"/>
      <c r="J66" s="2">
        <f t="shared" ref="J66:J129" si="17">IF(C66=0,"-",N66/C66)</f>
        <v>0.77278155977546881</v>
      </c>
      <c r="K66" s="2">
        <f t="shared" ref="K66:K129" si="18">IF(C66=0,"-",O66/C66)</f>
        <v>0.22721844022453122</v>
      </c>
      <c r="L66" s="2">
        <f t="shared" ref="L66:L129" si="19">IF(C66=0,"-",P66/C66)</f>
        <v>0</v>
      </c>
      <c r="M66" s="2">
        <f t="shared" ref="M66:M129" si="20">IF(C66=0,"-",(1-J66-K66-L66))</f>
        <v>-2.7755575615628914E-17</v>
      </c>
      <c r="N66" s="1">
        <v>12941</v>
      </c>
      <c r="O66" s="1">
        <v>3805</v>
      </c>
      <c r="P66" s="1"/>
      <c r="Q66" s="1"/>
      <c r="R66" s="1"/>
      <c r="S66" s="1"/>
      <c r="T66" s="1"/>
      <c r="W66" s="1"/>
      <c r="Y66" s="1"/>
      <c r="Z66" s="1"/>
      <c r="AA66" s="1"/>
      <c r="AB66" s="1"/>
      <c r="AG66" t="str">
        <f t="shared" si="11"/>
        <v>Hartford</v>
      </c>
      <c r="AH66" t="s">
        <v>2125</v>
      </c>
      <c r="AI66">
        <v>1</v>
      </c>
      <c r="AK66" s="104">
        <v>9</v>
      </c>
      <c r="AL66" s="102">
        <v>3</v>
      </c>
      <c r="AM66" s="102">
        <v>70</v>
      </c>
      <c r="AN66" s="101">
        <v>37070</v>
      </c>
      <c r="AO66" s="101">
        <f t="shared" si="12"/>
        <v>9003</v>
      </c>
      <c r="AP66" t="s">
        <v>624</v>
      </c>
      <c r="AQ66">
        <f t="shared" ref="AQ66:AQ129" si="21">AK66*100000+AN66</f>
        <v>937070</v>
      </c>
    </row>
    <row r="67" spans="1:43" hidden="1" outlineLevel="1">
      <c r="A67" t="s">
        <v>233</v>
      </c>
      <c r="B67" s="10" t="s">
        <v>2088</v>
      </c>
      <c r="C67" s="1">
        <f t="shared" si="16"/>
        <v>785</v>
      </c>
      <c r="D67" s="7">
        <f t="shared" ref="D67:D98" si="22">RANK(N67,(N67:AE67))</f>
        <v>2</v>
      </c>
      <c r="E67" s="7">
        <f t="shared" ref="E67:E98" si="23">RANK(O67,(N67:AE67))</f>
        <v>1</v>
      </c>
      <c r="F67" s="7">
        <f t="shared" ref="F67:F98" si="24">IF(P67&gt;0,RANK(P67,(N67:AE67)),0)</f>
        <v>0</v>
      </c>
      <c r="G67" s="1">
        <f t="shared" si="9"/>
        <v>273</v>
      </c>
      <c r="H67" s="2">
        <f t="shared" si="10"/>
        <v>0.34777070063694265</v>
      </c>
      <c r="I67" s="8"/>
      <c r="J67" s="2">
        <f t="shared" si="17"/>
        <v>0.32611464968152865</v>
      </c>
      <c r="K67" s="2">
        <f t="shared" si="18"/>
        <v>0.6738853503184713</v>
      </c>
      <c r="L67" s="2">
        <f t="shared" si="19"/>
        <v>0</v>
      </c>
      <c r="M67" s="2">
        <f t="shared" si="20"/>
        <v>1.1102230246251565E-16</v>
      </c>
      <c r="N67" s="1">
        <v>256</v>
      </c>
      <c r="O67" s="1">
        <v>529</v>
      </c>
      <c r="P67" s="1"/>
      <c r="Q67" s="1"/>
      <c r="R67" s="1"/>
      <c r="S67" s="1"/>
      <c r="T67" s="1"/>
      <c r="W67" s="1"/>
      <c r="Y67" s="1"/>
      <c r="Z67" s="1"/>
      <c r="AA67" s="1"/>
      <c r="AB67" s="1"/>
      <c r="AG67" t="str">
        <f t="shared" si="11"/>
        <v>Hartland</v>
      </c>
      <c r="AH67" t="s">
        <v>2125</v>
      </c>
      <c r="AI67">
        <v>6</v>
      </c>
      <c r="AK67" s="104">
        <v>9</v>
      </c>
      <c r="AL67" s="102">
        <v>3</v>
      </c>
      <c r="AM67" s="102">
        <v>75</v>
      </c>
      <c r="AN67" s="101">
        <v>37140</v>
      </c>
      <c r="AO67" s="101">
        <f t="shared" si="12"/>
        <v>9003</v>
      </c>
      <c r="AP67" t="s">
        <v>624</v>
      </c>
      <c r="AQ67">
        <f t="shared" si="21"/>
        <v>937140</v>
      </c>
    </row>
    <row r="68" spans="1:43" hidden="1" outlineLevel="1">
      <c r="A68" t="s">
        <v>1130</v>
      </c>
      <c r="B68" s="10" t="s">
        <v>2088</v>
      </c>
      <c r="C68" s="1">
        <f t="shared" si="16"/>
        <v>2307</v>
      </c>
      <c r="D68" s="7">
        <f t="shared" si="22"/>
        <v>2</v>
      </c>
      <c r="E68" s="7">
        <f t="shared" si="23"/>
        <v>1</v>
      </c>
      <c r="F68" s="7">
        <f t="shared" si="24"/>
        <v>0</v>
      </c>
      <c r="G68" s="1">
        <f t="shared" ref="G68:G131" si="25">MAX(N68:P68)-LARGE(N68:P68,2)</f>
        <v>849</v>
      </c>
      <c r="H68" s="2">
        <f t="shared" ref="H68:H131" si="26">G68/C68</f>
        <v>0.3680104031209363</v>
      </c>
      <c r="I68" s="8"/>
      <c r="J68" s="2">
        <f t="shared" si="17"/>
        <v>0.31599479843953188</v>
      </c>
      <c r="K68" s="2">
        <f t="shared" si="18"/>
        <v>0.68400520156046818</v>
      </c>
      <c r="L68" s="2">
        <f t="shared" si="19"/>
        <v>0</v>
      </c>
      <c r="M68" s="2">
        <f t="shared" si="20"/>
        <v>-1.1102230246251565E-16</v>
      </c>
      <c r="N68" s="1">
        <v>729</v>
      </c>
      <c r="O68" s="1">
        <v>1578</v>
      </c>
      <c r="P68" s="1"/>
      <c r="Q68" s="1"/>
      <c r="R68" s="1"/>
      <c r="S68" s="1"/>
      <c r="T68" s="1"/>
      <c r="W68" s="1"/>
      <c r="Y68" s="1"/>
      <c r="Z68" s="1"/>
      <c r="AA68" s="1"/>
      <c r="AB68" s="1"/>
      <c r="AG68" t="str">
        <f t="shared" ref="AG68:AG131" si="27">A68</f>
        <v>Harwinton</v>
      </c>
      <c r="AH68" t="s">
        <v>2126</v>
      </c>
      <c r="AI68">
        <v>6</v>
      </c>
      <c r="AK68" s="104">
        <v>9</v>
      </c>
      <c r="AL68" s="102">
        <v>5</v>
      </c>
      <c r="AM68" s="102">
        <v>40</v>
      </c>
      <c r="AN68" s="101">
        <v>37280</v>
      </c>
      <c r="AO68" s="101">
        <f t="shared" ref="AO68:AO131" si="28">1000*AK68+AL68</f>
        <v>9005</v>
      </c>
      <c r="AP68" t="s">
        <v>624</v>
      </c>
      <c r="AQ68">
        <f t="shared" si="21"/>
        <v>937280</v>
      </c>
    </row>
    <row r="69" spans="1:43" hidden="1" outlineLevel="1">
      <c r="A69" t="s">
        <v>1496</v>
      </c>
      <c r="B69" s="10" t="s">
        <v>2088</v>
      </c>
      <c r="C69" s="1">
        <f t="shared" si="16"/>
        <v>3407</v>
      </c>
      <c r="D69" s="7">
        <f t="shared" si="22"/>
        <v>2</v>
      </c>
      <c r="E69" s="7">
        <f t="shared" si="23"/>
        <v>1</v>
      </c>
      <c r="F69" s="7">
        <f t="shared" si="24"/>
        <v>0</v>
      </c>
      <c r="G69" s="1">
        <f t="shared" si="25"/>
        <v>715</v>
      </c>
      <c r="H69" s="2">
        <f t="shared" si="26"/>
        <v>0.2098620487232169</v>
      </c>
      <c r="I69" s="8"/>
      <c r="J69" s="2">
        <f t="shared" si="17"/>
        <v>0.39506897563839155</v>
      </c>
      <c r="K69" s="2">
        <f t="shared" si="18"/>
        <v>0.6049310243616085</v>
      </c>
      <c r="L69" s="2">
        <f t="shared" si="19"/>
        <v>0</v>
      </c>
      <c r="M69" s="2">
        <f t="shared" si="20"/>
        <v>-1.1102230246251565E-16</v>
      </c>
      <c r="N69" s="1">
        <v>1346</v>
      </c>
      <c r="O69" s="1">
        <v>2061</v>
      </c>
      <c r="P69" s="1"/>
      <c r="Q69" s="1"/>
      <c r="R69" s="1"/>
      <c r="S69" s="1"/>
      <c r="T69" s="1"/>
      <c r="W69" s="1"/>
      <c r="Y69" s="1"/>
      <c r="Z69" s="1"/>
      <c r="AA69" s="1"/>
      <c r="AB69" s="1"/>
      <c r="AG69" t="str">
        <f t="shared" si="27"/>
        <v>Hebron</v>
      </c>
      <c r="AH69" t="s">
        <v>665</v>
      </c>
      <c r="AI69">
        <v>1</v>
      </c>
      <c r="AK69" s="104">
        <v>9</v>
      </c>
      <c r="AL69" s="102">
        <v>13</v>
      </c>
      <c r="AM69" s="102">
        <v>30</v>
      </c>
      <c r="AN69" s="101">
        <v>37910</v>
      </c>
      <c r="AO69" s="101">
        <f t="shared" si="28"/>
        <v>9013</v>
      </c>
      <c r="AP69" t="s">
        <v>624</v>
      </c>
      <c r="AQ69">
        <f t="shared" si="21"/>
        <v>937910</v>
      </c>
    </row>
    <row r="70" spans="1:43" hidden="1" outlineLevel="1">
      <c r="A70" t="s">
        <v>568</v>
      </c>
      <c r="B70" s="10" t="s">
        <v>2088</v>
      </c>
      <c r="C70" s="1">
        <f t="shared" si="16"/>
        <v>1163</v>
      </c>
      <c r="D70" s="7">
        <f t="shared" si="22"/>
        <v>2</v>
      </c>
      <c r="E70" s="7">
        <f t="shared" si="23"/>
        <v>1</v>
      </c>
      <c r="F70" s="7">
        <f t="shared" si="24"/>
        <v>0</v>
      </c>
      <c r="G70" s="1">
        <f t="shared" si="25"/>
        <v>297</v>
      </c>
      <c r="H70" s="2">
        <f t="shared" si="26"/>
        <v>0.25537403267411868</v>
      </c>
      <c r="I70" s="8"/>
      <c r="J70" s="2">
        <f t="shared" si="17"/>
        <v>0.37231298366294069</v>
      </c>
      <c r="K70" s="2">
        <f t="shared" si="18"/>
        <v>0.62768701633705937</v>
      </c>
      <c r="L70" s="2">
        <f t="shared" si="19"/>
        <v>0</v>
      </c>
      <c r="M70" s="2">
        <f t="shared" si="20"/>
        <v>0</v>
      </c>
      <c r="N70" s="1">
        <v>433</v>
      </c>
      <c r="O70" s="1">
        <v>730</v>
      </c>
      <c r="P70" s="1"/>
      <c r="Q70" s="1"/>
      <c r="R70" s="1"/>
      <c r="S70" s="1"/>
      <c r="T70" s="1"/>
      <c r="W70" s="1"/>
      <c r="Y70" s="1"/>
      <c r="Z70" s="1"/>
      <c r="AA70" s="1"/>
      <c r="AB70" s="1"/>
      <c r="AG70" t="str">
        <f t="shared" si="27"/>
        <v>Kent</v>
      </c>
      <c r="AH70" t="s">
        <v>2126</v>
      </c>
      <c r="AI70">
        <v>6</v>
      </c>
      <c r="AK70" s="104">
        <v>9</v>
      </c>
      <c r="AL70" s="102">
        <v>5</v>
      </c>
      <c r="AM70" s="102">
        <v>45</v>
      </c>
      <c r="AN70" s="101">
        <v>40290</v>
      </c>
      <c r="AO70" s="101">
        <f t="shared" si="28"/>
        <v>9005</v>
      </c>
      <c r="AP70" t="s">
        <v>624</v>
      </c>
      <c r="AQ70">
        <f t="shared" si="21"/>
        <v>940290</v>
      </c>
    </row>
    <row r="71" spans="1:43" hidden="1" outlineLevel="1">
      <c r="A71" t="s">
        <v>1951</v>
      </c>
      <c r="B71" s="10" t="s">
        <v>2088</v>
      </c>
      <c r="C71" s="1">
        <f t="shared" si="16"/>
        <v>3712</v>
      </c>
      <c r="D71" s="7">
        <f t="shared" si="22"/>
        <v>1</v>
      </c>
      <c r="E71" s="7">
        <f t="shared" si="23"/>
        <v>2</v>
      </c>
      <c r="F71" s="7">
        <f t="shared" si="24"/>
        <v>0</v>
      </c>
      <c r="G71" s="1">
        <f t="shared" si="25"/>
        <v>446</v>
      </c>
      <c r="H71" s="2">
        <f t="shared" si="26"/>
        <v>0.12015086206896551</v>
      </c>
      <c r="I71" s="8"/>
      <c r="J71" s="2">
        <f t="shared" si="17"/>
        <v>0.56007543103448276</v>
      </c>
      <c r="K71" s="2">
        <f t="shared" si="18"/>
        <v>0.43992456896551724</v>
      </c>
      <c r="L71" s="2">
        <f t="shared" si="19"/>
        <v>0</v>
      </c>
      <c r="M71" s="2">
        <f t="shared" si="20"/>
        <v>0</v>
      </c>
      <c r="N71" s="1">
        <v>2079</v>
      </c>
      <c r="O71" s="1">
        <v>1633</v>
      </c>
      <c r="P71" s="1"/>
      <c r="Q71" s="1"/>
      <c r="R71" s="1"/>
      <c r="S71" s="1"/>
      <c r="T71" s="1"/>
      <c r="W71" s="1"/>
      <c r="Y71" s="1"/>
      <c r="Z71" s="1"/>
      <c r="AA71" s="1"/>
      <c r="AB71" s="1"/>
      <c r="AG71" t="str">
        <f t="shared" si="27"/>
        <v>Killingly</v>
      </c>
      <c r="AH71" t="s">
        <v>247</v>
      </c>
      <c r="AI71">
        <v>2</v>
      </c>
      <c r="AK71" s="104">
        <v>9</v>
      </c>
      <c r="AL71" s="102">
        <v>15</v>
      </c>
      <c r="AM71" s="102">
        <v>35</v>
      </c>
      <c r="AN71" s="101">
        <v>40500</v>
      </c>
      <c r="AO71" s="101">
        <f t="shared" si="28"/>
        <v>9015</v>
      </c>
      <c r="AP71" t="s">
        <v>624</v>
      </c>
      <c r="AQ71">
        <f t="shared" si="21"/>
        <v>940500</v>
      </c>
    </row>
    <row r="72" spans="1:43" hidden="1" outlineLevel="1">
      <c r="A72" t="s">
        <v>1102</v>
      </c>
      <c r="B72" s="10" t="s">
        <v>2088</v>
      </c>
      <c r="C72" s="1">
        <f t="shared" si="16"/>
        <v>2535</v>
      </c>
      <c r="D72" s="7">
        <f t="shared" si="22"/>
        <v>2</v>
      </c>
      <c r="E72" s="7">
        <f t="shared" si="23"/>
        <v>1</v>
      </c>
      <c r="F72" s="7">
        <f t="shared" si="24"/>
        <v>0</v>
      </c>
      <c r="G72" s="1">
        <f t="shared" si="25"/>
        <v>545</v>
      </c>
      <c r="H72" s="2">
        <f t="shared" si="26"/>
        <v>0.21499013806706113</v>
      </c>
      <c r="I72" s="8"/>
      <c r="J72" s="2">
        <f t="shared" si="17"/>
        <v>0.39250493096646943</v>
      </c>
      <c r="K72" s="2">
        <f t="shared" si="18"/>
        <v>0.60749506903353057</v>
      </c>
      <c r="L72" s="2">
        <f t="shared" si="19"/>
        <v>0</v>
      </c>
      <c r="M72" s="2">
        <f t="shared" si="20"/>
        <v>0</v>
      </c>
      <c r="N72" s="1">
        <v>995</v>
      </c>
      <c r="O72" s="1">
        <v>1540</v>
      </c>
      <c r="P72" s="1"/>
      <c r="Q72" s="1"/>
      <c r="R72" s="1"/>
      <c r="S72" s="1"/>
      <c r="T72" s="1"/>
      <c r="W72" s="1"/>
      <c r="Y72" s="1"/>
      <c r="Z72" s="1"/>
      <c r="AA72" s="1"/>
      <c r="AB72" s="1"/>
      <c r="AG72" t="str">
        <f t="shared" si="27"/>
        <v>Killingworth</v>
      </c>
      <c r="AH72" t="s">
        <v>2433</v>
      </c>
      <c r="AI72">
        <v>3</v>
      </c>
      <c r="AK72" s="104">
        <v>9</v>
      </c>
      <c r="AL72" s="102">
        <v>7</v>
      </c>
      <c r="AM72" s="102">
        <v>50</v>
      </c>
      <c r="AN72" s="101">
        <v>40710</v>
      </c>
      <c r="AO72" s="101">
        <f t="shared" si="28"/>
        <v>9007</v>
      </c>
      <c r="AP72" t="s">
        <v>624</v>
      </c>
      <c r="AQ72">
        <f t="shared" si="21"/>
        <v>940710</v>
      </c>
    </row>
    <row r="73" spans="1:43" hidden="1" outlineLevel="1">
      <c r="A73" t="s">
        <v>2161</v>
      </c>
      <c r="B73" s="10" t="s">
        <v>2088</v>
      </c>
      <c r="C73" s="1">
        <f t="shared" si="16"/>
        <v>2595</v>
      </c>
      <c r="D73" s="7">
        <f t="shared" si="22"/>
        <v>2</v>
      </c>
      <c r="E73" s="7">
        <f t="shared" si="23"/>
        <v>1</v>
      </c>
      <c r="F73" s="7">
        <f t="shared" si="24"/>
        <v>0</v>
      </c>
      <c r="G73" s="1">
        <f t="shared" si="25"/>
        <v>207</v>
      </c>
      <c r="H73" s="2">
        <f t="shared" si="26"/>
        <v>7.9768786127167632E-2</v>
      </c>
      <c r="I73" s="8"/>
      <c r="J73" s="2">
        <f t="shared" si="17"/>
        <v>0.46011560693641618</v>
      </c>
      <c r="K73" s="2">
        <f t="shared" si="18"/>
        <v>0.53988439306358382</v>
      </c>
      <c r="L73" s="2">
        <f t="shared" si="19"/>
        <v>0</v>
      </c>
      <c r="M73" s="2">
        <f t="shared" si="20"/>
        <v>0</v>
      </c>
      <c r="N73" s="1">
        <v>1194</v>
      </c>
      <c r="O73" s="1">
        <v>1401</v>
      </c>
      <c r="P73" s="1"/>
      <c r="Q73" s="1"/>
      <c r="R73" s="1"/>
      <c r="S73" s="1"/>
      <c r="T73" s="1"/>
      <c r="W73" s="1"/>
      <c r="Y73" s="1"/>
      <c r="Z73" s="1"/>
      <c r="AA73" s="1"/>
      <c r="AB73" s="1"/>
      <c r="AG73" t="str">
        <f t="shared" si="27"/>
        <v>Lebanon</v>
      </c>
      <c r="AH73" t="s">
        <v>367</v>
      </c>
      <c r="AI73">
        <v>2</v>
      </c>
      <c r="AK73" s="104">
        <v>9</v>
      </c>
      <c r="AL73" s="102">
        <v>11</v>
      </c>
      <c r="AM73" s="102">
        <v>35</v>
      </c>
      <c r="AN73" s="101">
        <v>42390</v>
      </c>
      <c r="AO73" s="101">
        <f t="shared" si="28"/>
        <v>9011</v>
      </c>
      <c r="AP73" t="s">
        <v>624</v>
      </c>
      <c r="AQ73">
        <f t="shared" si="21"/>
        <v>942390</v>
      </c>
    </row>
    <row r="74" spans="1:43" hidden="1" outlineLevel="1">
      <c r="A74" t="s">
        <v>554</v>
      </c>
      <c r="B74" s="10" t="s">
        <v>2088</v>
      </c>
      <c r="C74" s="1">
        <f t="shared" si="16"/>
        <v>4660</v>
      </c>
      <c r="D74" s="7">
        <f t="shared" si="22"/>
        <v>2</v>
      </c>
      <c r="E74" s="7">
        <f t="shared" si="23"/>
        <v>1</v>
      </c>
      <c r="F74" s="7">
        <f t="shared" si="24"/>
        <v>0</v>
      </c>
      <c r="G74" s="1">
        <f t="shared" si="25"/>
        <v>830</v>
      </c>
      <c r="H74" s="2">
        <f t="shared" si="26"/>
        <v>0.17811158798283261</v>
      </c>
      <c r="I74" s="8"/>
      <c r="J74" s="2">
        <f t="shared" si="17"/>
        <v>0.41094420600858367</v>
      </c>
      <c r="K74" s="2">
        <f t="shared" si="18"/>
        <v>0.58905579399141628</v>
      </c>
      <c r="L74" s="2">
        <f t="shared" si="19"/>
        <v>0</v>
      </c>
      <c r="M74" s="2">
        <f t="shared" si="20"/>
        <v>0</v>
      </c>
      <c r="N74" s="1">
        <v>1915</v>
      </c>
      <c r="O74" s="1">
        <v>2745</v>
      </c>
      <c r="P74" s="1"/>
      <c r="Q74" s="1"/>
      <c r="R74" s="1"/>
      <c r="S74" s="1"/>
      <c r="T74" s="1"/>
      <c r="W74" s="1"/>
      <c r="Y74" s="1"/>
      <c r="Z74" s="1"/>
      <c r="AA74" s="1"/>
      <c r="AB74" s="1"/>
      <c r="AG74" t="str">
        <f t="shared" si="27"/>
        <v>Ledyard</v>
      </c>
      <c r="AH74" t="s">
        <v>367</v>
      </c>
      <c r="AI74">
        <v>2</v>
      </c>
      <c r="AK74" s="104">
        <v>9</v>
      </c>
      <c r="AL74" s="102">
        <v>11</v>
      </c>
      <c r="AM74" s="102">
        <v>40</v>
      </c>
      <c r="AN74" s="101">
        <v>42600</v>
      </c>
      <c r="AO74" s="101">
        <f t="shared" si="28"/>
        <v>9011</v>
      </c>
      <c r="AP74" t="s">
        <v>624</v>
      </c>
      <c r="AQ74">
        <f t="shared" si="21"/>
        <v>942600</v>
      </c>
    </row>
    <row r="75" spans="1:43" hidden="1" outlineLevel="1">
      <c r="A75" t="s">
        <v>1724</v>
      </c>
      <c r="B75" s="10" t="s">
        <v>2088</v>
      </c>
      <c r="C75" s="1">
        <f t="shared" si="16"/>
        <v>1403</v>
      </c>
      <c r="D75" s="7">
        <f t="shared" si="22"/>
        <v>1</v>
      </c>
      <c r="E75" s="7">
        <f t="shared" si="23"/>
        <v>2</v>
      </c>
      <c r="F75" s="7">
        <f t="shared" si="24"/>
        <v>0</v>
      </c>
      <c r="G75" s="1">
        <f t="shared" si="25"/>
        <v>145</v>
      </c>
      <c r="H75" s="2">
        <f t="shared" si="26"/>
        <v>0.10334996436208126</v>
      </c>
      <c r="I75" s="8"/>
      <c r="J75" s="2">
        <f t="shared" si="17"/>
        <v>0.55167498218104061</v>
      </c>
      <c r="K75" s="2">
        <f t="shared" si="18"/>
        <v>0.44832501781895939</v>
      </c>
      <c r="L75" s="2">
        <f t="shared" si="19"/>
        <v>0</v>
      </c>
      <c r="M75" s="2">
        <f t="shared" si="20"/>
        <v>0</v>
      </c>
      <c r="N75" s="1">
        <v>774</v>
      </c>
      <c r="O75" s="1">
        <v>629</v>
      </c>
      <c r="P75" s="1"/>
      <c r="Q75" s="1"/>
      <c r="R75" s="1"/>
      <c r="S75" s="1"/>
      <c r="T75" s="1"/>
      <c r="W75" s="1"/>
      <c r="Y75" s="1"/>
      <c r="Z75" s="1"/>
      <c r="AA75" s="1"/>
      <c r="AB75" s="1"/>
      <c r="AG75" t="str">
        <f t="shared" si="27"/>
        <v>Lisbon</v>
      </c>
      <c r="AH75" t="s">
        <v>367</v>
      </c>
      <c r="AI75">
        <v>2</v>
      </c>
      <c r="AK75" s="104">
        <v>9</v>
      </c>
      <c r="AL75" s="102">
        <v>11</v>
      </c>
      <c r="AM75" s="102">
        <v>45</v>
      </c>
      <c r="AN75" s="101">
        <v>43230</v>
      </c>
      <c r="AO75" s="101">
        <f t="shared" si="28"/>
        <v>9011</v>
      </c>
      <c r="AP75" t="s">
        <v>624</v>
      </c>
      <c r="AQ75">
        <f t="shared" si="21"/>
        <v>943230</v>
      </c>
    </row>
    <row r="76" spans="1:43" hidden="1" outlineLevel="1">
      <c r="A76" t="s">
        <v>2126</v>
      </c>
      <c r="B76" s="10" t="s">
        <v>2088</v>
      </c>
      <c r="C76" s="1">
        <f t="shared" si="16"/>
        <v>3765</v>
      </c>
      <c r="D76" s="7">
        <f t="shared" si="22"/>
        <v>2</v>
      </c>
      <c r="E76" s="7">
        <f t="shared" si="23"/>
        <v>1</v>
      </c>
      <c r="F76" s="7">
        <f t="shared" si="24"/>
        <v>0</v>
      </c>
      <c r="G76" s="1">
        <f t="shared" si="25"/>
        <v>1453</v>
      </c>
      <c r="H76" s="2">
        <f t="shared" si="26"/>
        <v>0.38592297476759629</v>
      </c>
      <c r="I76" s="8"/>
      <c r="J76" s="2">
        <f t="shared" si="17"/>
        <v>0.30703851261620185</v>
      </c>
      <c r="K76" s="2">
        <f t="shared" si="18"/>
        <v>0.69296148738379815</v>
      </c>
      <c r="L76" s="2">
        <f t="shared" si="19"/>
        <v>0</v>
      </c>
      <c r="M76" s="2">
        <f t="shared" si="20"/>
        <v>0</v>
      </c>
      <c r="N76" s="1">
        <v>1156</v>
      </c>
      <c r="O76" s="1">
        <v>2609</v>
      </c>
      <c r="P76" s="1"/>
      <c r="Q76" s="1"/>
      <c r="R76" s="1"/>
      <c r="S76" s="1"/>
      <c r="T76" s="1"/>
      <c r="W76" s="1"/>
      <c r="Y76" s="1"/>
      <c r="Z76" s="1"/>
      <c r="AA76" s="1"/>
      <c r="AB76" s="1"/>
      <c r="AG76" t="str">
        <f t="shared" si="27"/>
        <v>Litchfield</v>
      </c>
      <c r="AH76" t="s">
        <v>2126</v>
      </c>
      <c r="AI76">
        <v>6</v>
      </c>
      <c r="AK76" s="104">
        <v>9</v>
      </c>
      <c r="AL76" s="102">
        <v>5</v>
      </c>
      <c r="AM76" s="102">
        <v>50</v>
      </c>
      <c r="AN76" s="101">
        <v>43370</v>
      </c>
      <c r="AO76" s="101">
        <f t="shared" si="28"/>
        <v>9005</v>
      </c>
      <c r="AP76" t="s">
        <v>624</v>
      </c>
      <c r="AQ76">
        <f t="shared" si="21"/>
        <v>943370</v>
      </c>
    </row>
    <row r="77" spans="1:43" hidden="1" outlineLevel="1">
      <c r="A77" t="s">
        <v>628</v>
      </c>
      <c r="B77" s="10" t="s">
        <v>2088</v>
      </c>
      <c r="C77" s="1">
        <f t="shared" si="16"/>
        <v>1094</v>
      </c>
      <c r="D77" s="7">
        <f t="shared" si="22"/>
        <v>2</v>
      </c>
      <c r="E77" s="7">
        <f t="shared" si="23"/>
        <v>1</v>
      </c>
      <c r="F77" s="7">
        <f t="shared" si="24"/>
        <v>0</v>
      </c>
      <c r="G77" s="1">
        <f t="shared" si="25"/>
        <v>264</v>
      </c>
      <c r="H77" s="2">
        <f t="shared" si="26"/>
        <v>0.24131627056672761</v>
      </c>
      <c r="I77" s="8"/>
      <c r="J77" s="2">
        <f t="shared" si="17"/>
        <v>0.37934186471663622</v>
      </c>
      <c r="K77" s="2">
        <f t="shared" si="18"/>
        <v>0.62065813528336378</v>
      </c>
      <c r="L77" s="2">
        <f t="shared" si="19"/>
        <v>0</v>
      </c>
      <c r="M77" s="2">
        <f t="shared" si="20"/>
        <v>0</v>
      </c>
      <c r="N77" s="1">
        <v>415</v>
      </c>
      <c r="O77" s="1">
        <v>679</v>
      </c>
      <c r="P77" s="1"/>
      <c r="Q77" s="1"/>
      <c r="R77" s="1"/>
      <c r="S77" s="1"/>
      <c r="T77" s="1"/>
      <c r="W77" s="1"/>
      <c r="Y77" s="1"/>
      <c r="Z77" s="1"/>
      <c r="AA77" s="1"/>
      <c r="AB77" s="1"/>
      <c r="AG77" t="str">
        <f t="shared" si="27"/>
        <v>Lyme</v>
      </c>
      <c r="AH77" t="s">
        <v>367</v>
      </c>
      <c r="AI77">
        <v>2</v>
      </c>
      <c r="AK77" s="104">
        <v>9</v>
      </c>
      <c r="AL77" s="102">
        <v>11</v>
      </c>
      <c r="AM77" s="102">
        <v>50</v>
      </c>
      <c r="AN77" s="101">
        <v>44210</v>
      </c>
      <c r="AO77" s="101">
        <f t="shared" si="28"/>
        <v>9011</v>
      </c>
      <c r="AP77" t="s">
        <v>624</v>
      </c>
      <c r="AQ77">
        <f t="shared" si="21"/>
        <v>944210</v>
      </c>
    </row>
    <row r="78" spans="1:43" hidden="1" outlineLevel="1">
      <c r="A78" t="s">
        <v>1228</v>
      </c>
      <c r="B78" s="10" t="s">
        <v>2088</v>
      </c>
      <c r="C78" s="1">
        <f t="shared" si="16"/>
        <v>7860</v>
      </c>
      <c r="D78" s="7">
        <f t="shared" si="22"/>
        <v>2</v>
      </c>
      <c r="E78" s="7">
        <f t="shared" si="23"/>
        <v>1</v>
      </c>
      <c r="F78" s="7">
        <f t="shared" si="24"/>
        <v>0</v>
      </c>
      <c r="G78" s="1">
        <f t="shared" si="25"/>
        <v>2446</v>
      </c>
      <c r="H78" s="2">
        <f t="shared" si="26"/>
        <v>0.31119592875318064</v>
      </c>
      <c r="I78" s="8"/>
      <c r="J78" s="2">
        <f t="shared" si="17"/>
        <v>0.34440203562340965</v>
      </c>
      <c r="K78" s="2">
        <f t="shared" si="18"/>
        <v>0.65559796437659035</v>
      </c>
      <c r="L78" s="2">
        <f t="shared" si="19"/>
        <v>0</v>
      </c>
      <c r="M78" s="2">
        <f t="shared" si="20"/>
        <v>0</v>
      </c>
      <c r="N78" s="1">
        <v>2707</v>
      </c>
      <c r="O78" s="1">
        <v>5153</v>
      </c>
      <c r="P78" s="1"/>
      <c r="Q78" s="1"/>
      <c r="R78" s="1"/>
      <c r="S78" s="1"/>
      <c r="T78" s="1"/>
      <c r="W78" s="1"/>
      <c r="Y78" s="1"/>
      <c r="Z78" s="1"/>
      <c r="AA78" s="1"/>
      <c r="AB78" s="1"/>
      <c r="AG78" t="str">
        <f t="shared" si="27"/>
        <v>Madison</v>
      </c>
      <c r="AH78" t="s">
        <v>366</v>
      </c>
      <c r="AI78">
        <v>3</v>
      </c>
      <c r="AK78" s="104">
        <v>9</v>
      </c>
      <c r="AL78" s="102">
        <v>9</v>
      </c>
      <c r="AM78" s="102">
        <v>50</v>
      </c>
      <c r="AN78" s="101">
        <v>44560</v>
      </c>
      <c r="AO78" s="101">
        <f t="shared" si="28"/>
        <v>9009</v>
      </c>
      <c r="AP78" t="s">
        <v>624</v>
      </c>
      <c r="AQ78">
        <f t="shared" si="21"/>
        <v>944560</v>
      </c>
    </row>
    <row r="79" spans="1:43" hidden="1" outlineLevel="1">
      <c r="A79" t="s">
        <v>433</v>
      </c>
      <c r="B79" s="10" t="s">
        <v>2088</v>
      </c>
      <c r="C79" s="1">
        <f t="shared" si="16"/>
        <v>17787</v>
      </c>
      <c r="D79" s="7">
        <f t="shared" si="22"/>
        <v>2</v>
      </c>
      <c r="E79" s="7">
        <f t="shared" si="23"/>
        <v>1</v>
      </c>
      <c r="F79" s="7">
        <f t="shared" si="24"/>
        <v>0</v>
      </c>
      <c r="G79" s="1">
        <f t="shared" si="25"/>
        <v>1255</v>
      </c>
      <c r="H79" s="2">
        <f t="shared" si="26"/>
        <v>7.0557148479226395E-2</v>
      </c>
      <c r="I79" s="8"/>
      <c r="J79" s="2">
        <f t="shared" si="17"/>
        <v>0.46472142576038677</v>
      </c>
      <c r="K79" s="2">
        <f t="shared" si="18"/>
        <v>0.53527857423961323</v>
      </c>
      <c r="L79" s="2">
        <f t="shared" si="19"/>
        <v>0</v>
      </c>
      <c r="M79" s="2">
        <f t="shared" si="20"/>
        <v>0</v>
      </c>
      <c r="N79" s="1">
        <v>8266</v>
      </c>
      <c r="O79" s="1">
        <v>9521</v>
      </c>
      <c r="P79" s="1"/>
      <c r="Q79" s="1"/>
      <c r="R79" s="1"/>
      <c r="S79" s="1"/>
      <c r="T79" s="1"/>
      <c r="W79" s="1"/>
      <c r="Y79" s="1"/>
      <c r="Z79" s="1"/>
      <c r="AA79" s="1"/>
      <c r="AB79" s="1"/>
      <c r="AG79" t="str">
        <f t="shared" si="27"/>
        <v>Manchester</v>
      </c>
      <c r="AH79" t="s">
        <v>2125</v>
      </c>
      <c r="AI79">
        <v>1</v>
      </c>
      <c r="AK79" s="104">
        <v>9</v>
      </c>
      <c r="AL79" s="102">
        <v>3</v>
      </c>
      <c r="AM79" s="102">
        <v>80</v>
      </c>
      <c r="AN79" s="101">
        <v>44700</v>
      </c>
      <c r="AO79" s="101">
        <f t="shared" si="28"/>
        <v>9003</v>
      </c>
      <c r="AP79" t="s">
        <v>624</v>
      </c>
      <c r="AQ79">
        <f t="shared" si="21"/>
        <v>944700</v>
      </c>
    </row>
    <row r="80" spans="1:43" hidden="1" outlineLevel="1">
      <c r="A80" t="s">
        <v>1260</v>
      </c>
      <c r="B80" s="10" t="s">
        <v>2088</v>
      </c>
      <c r="C80" s="1">
        <f t="shared" si="16"/>
        <v>4731</v>
      </c>
      <c r="D80" s="7">
        <f t="shared" si="22"/>
        <v>1</v>
      </c>
      <c r="E80" s="7">
        <f t="shared" si="23"/>
        <v>2</v>
      </c>
      <c r="F80" s="7">
        <f t="shared" si="24"/>
        <v>0</v>
      </c>
      <c r="G80" s="1">
        <f t="shared" si="25"/>
        <v>1437</v>
      </c>
      <c r="H80" s="2">
        <f t="shared" si="26"/>
        <v>0.30374128091312619</v>
      </c>
      <c r="I80" s="8"/>
      <c r="J80" s="2">
        <f t="shared" si="17"/>
        <v>0.65187064045656307</v>
      </c>
      <c r="K80" s="2">
        <f t="shared" si="18"/>
        <v>0.34812935954343688</v>
      </c>
      <c r="L80" s="2">
        <f t="shared" si="19"/>
        <v>0</v>
      </c>
      <c r="M80" s="2">
        <f t="shared" si="20"/>
        <v>5.5511151231257827E-17</v>
      </c>
      <c r="N80" s="1">
        <v>3084</v>
      </c>
      <c r="O80" s="1">
        <v>1647</v>
      </c>
      <c r="P80" s="1"/>
      <c r="Q80" s="1"/>
      <c r="R80" s="1"/>
      <c r="S80" s="1"/>
      <c r="T80" s="1"/>
      <c r="W80" s="1"/>
      <c r="Y80" s="1"/>
      <c r="Z80" s="1"/>
      <c r="AA80" s="1"/>
      <c r="AB80" s="1"/>
      <c r="AG80" t="str">
        <f t="shared" si="27"/>
        <v>Mansfield</v>
      </c>
      <c r="AH80" t="s">
        <v>665</v>
      </c>
      <c r="AI80">
        <v>2</v>
      </c>
      <c r="AK80" s="104">
        <v>9</v>
      </c>
      <c r="AL80" s="102">
        <v>13</v>
      </c>
      <c r="AM80" s="102">
        <v>35</v>
      </c>
      <c r="AN80" s="101">
        <v>44910</v>
      </c>
      <c r="AO80" s="101">
        <f t="shared" si="28"/>
        <v>9013</v>
      </c>
      <c r="AP80" t="s">
        <v>624</v>
      </c>
      <c r="AQ80">
        <f t="shared" si="21"/>
        <v>944910</v>
      </c>
    </row>
    <row r="81" spans="1:43" hidden="1" outlineLevel="1">
      <c r="A81" t="s">
        <v>2762</v>
      </c>
      <c r="B81" s="10" t="s">
        <v>2088</v>
      </c>
      <c r="C81" s="1">
        <f t="shared" si="16"/>
        <v>2605</v>
      </c>
      <c r="D81" s="7">
        <f t="shared" si="22"/>
        <v>2</v>
      </c>
      <c r="E81" s="7">
        <f t="shared" si="23"/>
        <v>1</v>
      </c>
      <c r="F81" s="7">
        <f t="shared" si="24"/>
        <v>0</v>
      </c>
      <c r="G81" s="1">
        <f t="shared" si="25"/>
        <v>531</v>
      </c>
      <c r="H81" s="2">
        <f t="shared" si="26"/>
        <v>0.20383877159309022</v>
      </c>
      <c r="I81" s="8"/>
      <c r="J81" s="2">
        <f t="shared" si="17"/>
        <v>0.39808061420345492</v>
      </c>
      <c r="K81" s="2">
        <f t="shared" si="18"/>
        <v>0.60191938579654514</v>
      </c>
      <c r="L81" s="2">
        <f t="shared" si="19"/>
        <v>0</v>
      </c>
      <c r="M81" s="2">
        <f t="shared" si="20"/>
        <v>-1.1102230246251565E-16</v>
      </c>
      <c r="N81" s="1">
        <v>1037</v>
      </c>
      <c r="O81" s="1">
        <v>1568</v>
      </c>
      <c r="P81" s="1"/>
      <c r="Q81" s="1"/>
      <c r="R81" s="1"/>
      <c r="S81" s="1"/>
      <c r="T81" s="1"/>
      <c r="W81" s="1"/>
      <c r="Y81" s="1"/>
      <c r="Z81" s="1"/>
      <c r="AA81" s="1"/>
      <c r="AB81" s="1"/>
      <c r="AG81" t="str">
        <f t="shared" si="27"/>
        <v>Marlborough</v>
      </c>
      <c r="AH81" t="s">
        <v>2125</v>
      </c>
      <c r="AI81">
        <v>1</v>
      </c>
      <c r="AK81" s="104">
        <v>9</v>
      </c>
      <c r="AL81" s="102">
        <v>3</v>
      </c>
      <c r="AM81" s="102">
        <v>85</v>
      </c>
      <c r="AN81" s="101">
        <v>45820</v>
      </c>
      <c r="AO81" s="101">
        <f t="shared" si="28"/>
        <v>9003</v>
      </c>
      <c r="AP81" t="s">
        <v>624</v>
      </c>
      <c r="AQ81">
        <f t="shared" si="21"/>
        <v>945820</v>
      </c>
    </row>
    <row r="82" spans="1:43" hidden="1" outlineLevel="1">
      <c r="A82" t="s">
        <v>103</v>
      </c>
      <c r="B82" s="10" t="s">
        <v>2088</v>
      </c>
      <c r="C82" s="1">
        <f t="shared" si="16"/>
        <v>15410</v>
      </c>
      <c r="D82" s="7">
        <f t="shared" si="22"/>
        <v>2</v>
      </c>
      <c r="E82" s="7">
        <f t="shared" si="23"/>
        <v>1</v>
      </c>
      <c r="F82" s="7">
        <f t="shared" si="24"/>
        <v>0</v>
      </c>
      <c r="G82" s="1">
        <f t="shared" si="25"/>
        <v>598</v>
      </c>
      <c r="H82" s="2">
        <f t="shared" si="26"/>
        <v>3.880597014925373E-2</v>
      </c>
      <c r="I82" s="8"/>
      <c r="J82" s="2">
        <f t="shared" si="17"/>
        <v>0.48059701492537316</v>
      </c>
      <c r="K82" s="2">
        <f t="shared" si="18"/>
        <v>0.5194029850746269</v>
      </c>
      <c r="L82" s="2">
        <f t="shared" si="19"/>
        <v>0</v>
      </c>
      <c r="M82" s="2">
        <f t="shared" si="20"/>
        <v>0</v>
      </c>
      <c r="N82" s="1">
        <v>7406</v>
      </c>
      <c r="O82" s="1">
        <v>8004</v>
      </c>
      <c r="P82" s="1"/>
      <c r="Q82" s="1"/>
      <c r="R82" s="1"/>
      <c r="S82" s="1"/>
      <c r="T82" s="1"/>
      <c r="W82" s="1"/>
      <c r="Y82" s="1"/>
      <c r="Z82" s="1"/>
      <c r="AA82" s="1"/>
      <c r="AB82" s="1"/>
      <c r="AG82" t="str">
        <f t="shared" si="27"/>
        <v>Meriden</v>
      </c>
      <c r="AH82" t="s">
        <v>366</v>
      </c>
      <c r="AI82">
        <v>5</v>
      </c>
      <c r="AK82" s="104">
        <v>9</v>
      </c>
      <c r="AL82" s="102">
        <v>9</v>
      </c>
      <c r="AM82" s="102">
        <v>55</v>
      </c>
      <c r="AN82" s="101">
        <v>46520</v>
      </c>
      <c r="AO82" s="101">
        <f t="shared" si="28"/>
        <v>9009</v>
      </c>
      <c r="AP82" t="s">
        <v>624</v>
      </c>
      <c r="AQ82">
        <f t="shared" si="21"/>
        <v>946520</v>
      </c>
    </row>
    <row r="83" spans="1:43" hidden="1" outlineLevel="1">
      <c r="A83" t="s">
        <v>158</v>
      </c>
      <c r="B83" s="10" t="s">
        <v>2088</v>
      </c>
      <c r="C83" s="1">
        <f t="shared" si="16"/>
        <v>3110</v>
      </c>
      <c r="D83" s="7">
        <f t="shared" si="22"/>
        <v>2</v>
      </c>
      <c r="E83" s="7">
        <f t="shared" si="23"/>
        <v>1</v>
      </c>
      <c r="F83" s="7">
        <f t="shared" si="24"/>
        <v>0</v>
      </c>
      <c r="G83" s="1">
        <f t="shared" si="25"/>
        <v>1628</v>
      </c>
      <c r="H83" s="2">
        <f t="shared" si="26"/>
        <v>0.52347266881028942</v>
      </c>
      <c r="I83" s="8"/>
      <c r="J83" s="2">
        <f t="shared" si="17"/>
        <v>0.23826366559485532</v>
      </c>
      <c r="K83" s="2">
        <f t="shared" si="18"/>
        <v>0.76173633440514465</v>
      </c>
      <c r="L83" s="2">
        <f t="shared" si="19"/>
        <v>0</v>
      </c>
      <c r="M83" s="2">
        <f t="shared" si="20"/>
        <v>0</v>
      </c>
      <c r="N83" s="1">
        <v>741</v>
      </c>
      <c r="O83" s="1">
        <v>2369</v>
      </c>
      <c r="P83" s="1"/>
      <c r="Q83" s="1"/>
      <c r="R83" s="1"/>
      <c r="S83" s="1"/>
      <c r="T83" s="1"/>
      <c r="W83" s="1"/>
      <c r="Y83" s="1"/>
      <c r="Z83" s="1"/>
      <c r="AA83" s="1"/>
      <c r="AB83" s="1"/>
      <c r="AG83" t="str">
        <f t="shared" si="27"/>
        <v>Middlebury</v>
      </c>
      <c r="AH83" t="s">
        <v>366</v>
      </c>
      <c r="AI83">
        <v>5</v>
      </c>
      <c r="AK83" s="104">
        <v>9</v>
      </c>
      <c r="AL83" s="102">
        <v>9</v>
      </c>
      <c r="AM83" s="102">
        <v>60</v>
      </c>
      <c r="AN83" s="101">
        <v>46940</v>
      </c>
      <c r="AO83" s="101">
        <f t="shared" si="28"/>
        <v>9009</v>
      </c>
      <c r="AP83" t="s">
        <v>624</v>
      </c>
      <c r="AQ83">
        <f t="shared" si="21"/>
        <v>946940</v>
      </c>
    </row>
    <row r="84" spans="1:43" hidden="1" outlineLevel="1">
      <c r="A84" t="s">
        <v>1293</v>
      </c>
      <c r="B84" s="10" t="s">
        <v>2088</v>
      </c>
      <c r="C84" s="1">
        <f t="shared" si="16"/>
        <v>1960</v>
      </c>
      <c r="D84" s="7">
        <f t="shared" si="22"/>
        <v>2</v>
      </c>
      <c r="E84" s="7">
        <f t="shared" si="23"/>
        <v>1</v>
      </c>
      <c r="F84" s="7">
        <f t="shared" si="24"/>
        <v>0</v>
      </c>
      <c r="G84" s="1">
        <f t="shared" si="25"/>
        <v>118</v>
      </c>
      <c r="H84" s="2">
        <f t="shared" si="26"/>
        <v>6.0204081632653061E-2</v>
      </c>
      <c r="I84" s="8"/>
      <c r="J84" s="2">
        <f t="shared" si="17"/>
        <v>0.4698979591836735</v>
      </c>
      <c r="K84" s="2">
        <f t="shared" si="18"/>
        <v>0.5301020408163265</v>
      </c>
      <c r="L84" s="2">
        <f t="shared" si="19"/>
        <v>0</v>
      </c>
      <c r="M84" s="2">
        <f t="shared" si="20"/>
        <v>0</v>
      </c>
      <c r="N84" s="1">
        <v>921</v>
      </c>
      <c r="O84" s="1">
        <v>1039</v>
      </c>
      <c r="P84" s="1"/>
      <c r="Q84" s="1"/>
      <c r="R84" s="1"/>
      <c r="S84" s="1"/>
      <c r="T84" s="1"/>
      <c r="W84" s="1"/>
      <c r="Y84" s="1"/>
      <c r="Z84" s="1"/>
      <c r="AA84" s="1"/>
      <c r="AB84" s="1"/>
      <c r="AG84" t="str">
        <f t="shared" si="27"/>
        <v>Middlefield</v>
      </c>
      <c r="AH84" t="s">
        <v>2433</v>
      </c>
      <c r="AI84">
        <v>3</v>
      </c>
      <c r="AK84" s="104">
        <v>9</v>
      </c>
      <c r="AL84" s="102">
        <v>7</v>
      </c>
      <c r="AM84" s="102">
        <v>55</v>
      </c>
      <c r="AN84" s="101">
        <v>47080</v>
      </c>
      <c r="AO84" s="101">
        <f t="shared" si="28"/>
        <v>9007</v>
      </c>
      <c r="AP84" t="s">
        <v>624</v>
      </c>
      <c r="AQ84">
        <f t="shared" si="21"/>
        <v>947080</v>
      </c>
    </row>
    <row r="85" spans="1:43" hidden="1" outlineLevel="1">
      <c r="A85" t="s">
        <v>1933</v>
      </c>
      <c r="B85" s="10" t="s">
        <v>2088</v>
      </c>
      <c r="C85" s="1">
        <f t="shared" si="16"/>
        <v>12831</v>
      </c>
      <c r="D85" s="7">
        <f t="shared" si="22"/>
        <v>1</v>
      </c>
      <c r="E85" s="7">
        <f t="shared" si="23"/>
        <v>2</v>
      </c>
      <c r="F85" s="7">
        <f t="shared" si="24"/>
        <v>0</v>
      </c>
      <c r="G85" s="1">
        <f t="shared" si="25"/>
        <v>1259</v>
      </c>
      <c r="H85" s="2">
        <f t="shared" si="26"/>
        <v>9.8121736419608765E-2</v>
      </c>
      <c r="I85" s="8"/>
      <c r="J85" s="2">
        <f t="shared" si="17"/>
        <v>0.54906086820980438</v>
      </c>
      <c r="K85" s="2">
        <f t="shared" si="18"/>
        <v>0.45093913179019562</v>
      </c>
      <c r="L85" s="2">
        <f t="shared" si="19"/>
        <v>0</v>
      </c>
      <c r="M85" s="2">
        <f t="shared" si="20"/>
        <v>0</v>
      </c>
      <c r="N85" s="1">
        <v>7045</v>
      </c>
      <c r="O85" s="1">
        <v>5786</v>
      </c>
      <c r="P85" s="1"/>
      <c r="Q85" s="1"/>
      <c r="R85" s="1"/>
      <c r="S85" s="1"/>
      <c r="T85" s="1"/>
      <c r="W85" s="1"/>
      <c r="Y85" s="1"/>
      <c r="Z85" s="1"/>
      <c r="AA85" s="1"/>
      <c r="AB85" s="1"/>
      <c r="AG85" t="str">
        <f t="shared" si="27"/>
        <v>Middletown</v>
      </c>
      <c r="AH85" t="s">
        <v>2433</v>
      </c>
      <c r="AI85">
        <v>2</v>
      </c>
      <c r="AK85" s="104">
        <v>9</v>
      </c>
      <c r="AL85" s="102">
        <v>7</v>
      </c>
      <c r="AM85" s="102">
        <v>60</v>
      </c>
      <c r="AN85" s="101">
        <v>47360</v>
      </c>
      <c r="AO85" s="101">
        <f t="shared" si="28"/>
        <v>9007</v>
      </c>
      <c r="AP85" t="s">
        <v>624</v>
      </c>
      <c r="AQ85">
        <f t="shared" si="21"/>
        <v>947360</v>
      </c>
    </row>
    <row r="86" spans="1:43" hidden="1" outlineLevel="1">
      <c r="A86" t="s">
        <v>1521</v>
      </c>
      <c r="B86" s="10" t="s">
        <v>2088</v>
      </c>
      <c r="C86" s="1">
        <f t="shared" si="16"/>
        <v>16416</v>
      </c>
      <c r="D86" s="7">
        <f t="shared" si="22"/>
        <v>2</v>
      </c>
      <c r="E86" s="7">
        <f t="shared" si="23"/>
        <v>1</v>
      </c>
      <c r="F86" s="7">
        <f t="shared" si="24"/>
        <v>0</v>
      </c>
      <c r="G86" s="1">
        <f t="shared" si="25"/>
        <v>2894</v>
      </c>
      <c r="H86" s="2">
        <f t="shared" si="26"/>
        <v>0.1762914230019493</v>
      </c>
      <c r="I86" s="8"/>
      <c r="J86" s="2">
        <f t="shared" si="17"/>
        <v>0.41185428849902533</v>
      </c>
      <c r="K86" s="2">
        <f t="shared" si="18"/>
        <v>0.58814571150097461</v>
      </c>
      <c r="L86" s="2">
        <f t="shared" si="19"/>
        <v>0</v>
      </c>
      <c r="M86" s="2">
        <f t="shared" si="20"/>
        <v>1.1102230246251565E-16</v>
      </c>
      <c r="N86" s="1">
        <v>6761</v>
      </c>
      <c r="O86" s="1">
        <v>9655</v>
      </c>
      <c r="P86" s="1"/>
      <c r="Q86" s="1"/>
      <c r="R86" s="1"/>
      <c r="S86" s="1"/>
      <c r="T86" s="1"/>
      <c r="W86" s="1"/>
      <c r="Y86" s="1"/>
      <c r="Z86" s="1"/>
      <c r="AA86" s="1"/>
      <c r="AB86" s="1"/>
      <c r="AG86" t="str">
        <f t="shared" si="27"/>
        <v>Milford</v>
      </c>
      <c r="AH86" t="s">
        <v>366</v>
      </c>
      <c r="AI86">
        <v>3</v>
      </c>
      <c r="AK86" s="104">
        <v>9</v>
      </c>
      <c r="AL86" s="102">
        <v>9</v>
      </c>
      <c r="AM86" s="102">
        <v>65</v>
      </c>
      <c r="AN86" s="101">
        <v>47535</v>
      </c>
      <c r="AO86" s="101">
        <f t="shared" si="28"/>
        <v>9009</v>
      </c>
      <c r="AP86" t="s">
        <v>624</v>
      </c>
      <c r="AQ86">
        <f t="shared" si="21"/>
        <v>947535</v>
      </c>
    </row>
    <row r="87" spans="1:43" hidden="1" outlineLevel="1">
      <c r="A87" t="s">
        <v>2020</v>
      </c>
      <c r="B87" s="10" t="s">
        <v>2088</v>
      </c>
      <c r="C87" s="1">
        <f t="shared" si="16"/>
        <v>6079</v>
      </c>
      <c r="D87" s="7">
        <f t="shared" si="22"/>
        <v>2</v>
      </c>
      <c r="E87" s="7">
        <f t="shared" si="23"/>
        <v>1</v>
      </c>
      <c r="F87" s="7">
        <f t="shared" si="24"/>
        <v>0</v>
      </c>
      <c r="G87" s="1">
        <f t="shared" si="25"/>
        <v>2491</v>
      </c>
      <c r="H87" s="2">
        <f t="shared" si="26"/>
        <v>0.40977134397104786</v>
      </c>
      <c r="I87" s="8"/>
      <c r="J87" s="2">
        <f t="shared" si="17"/>
        <v>0.29511432801447607</v>
      </c>
      <c r="K87" s="2">
        <f t="shared" si="18"/>
        <v>0.70488567198552399</v>
      </c>
      <c r="L87" s="2">
        <f t="shared" si="19"/>
        <v>0</v>
      </c>
      <c r="M87" s="2">
        <f t="shared" si="20"/>
        <v>-1.1102230246251565E-16</v>
      </c>
      <c r="N87" s="1">
        <v>1794</v>
      </c>
      <c r="O87" s="1">
        <v>4285</v>
      </c>
      <c r="P87" s="1"/>
      <c r="Q87" s="1"/>
      <c r="R87" s="1"/>
      <c r="S87" s="1"/>
      <c r="T87" s="1"/>
      <c r="W87" s="1"/>
      <c r="Y87" s="1"/>
      <c r="Z87" s="1"/>
      <c r="AA87" s="1"/>
      <c r="AB87" s="1"/>
      <c r="AG87" t="str">
        <f t="shared" si="27"/>
        <v>Monroe</v>
      </c>
      <c r="AH87" t="s">
        <v>2155</v>
      </c>
      <c r="AI87" t="s">
        <v>740</v>
      </c>
      <c r="AK87" s="104">
        <v>9</v>
      </c>
      <c r="AL87" s="102">
        <v>1</v>
      </c>
      <c r="AM87" s="102">
        <v>45</v>
      </c>
      <c r="AN87" s="101">
        <v>48620</v>
      </c>
      <c r="AO87" s="101">
        <f t="shared" si="28"/>
        <v>9001</v>
      </c>
      <c r="AP87" t="s">
        <v>624</v>
      </c>
      <c r="AQ87">
        <f t="shared" si="21"/>
        <v>948620</v>
      </c>
    </row>
    <row r="88" spans="1:43" hidden="1" outlineLevel="1">
      <c r="A88" t="s">
        <v>797</v>
      </c>
      <c r="B88" s="10" t="s">
        <v>2088</v>
      </c>
      <c r="C88" s="1">
        <f t="shared" si="16"/>
        <v>5044</v>
      </c>
      <c r="D88" s="7">
        <f t="shared" si="22"/>
        <v>1</v>
      </c>
      <c r="E88" s="7">
        <f t="shared" si="23"/>
        <v>2</v>
      </c>
      <c r="F88" s="7">
        <f t="shared" si="24"/>
        <v>0</v>
      </c>
      <c r="G88" s="1">
        <f t="shared" si="25"/>
        <v>60</v>
      </c>
      <c r="H88" s="2">
        <f t="shared" si="26"/>
        <v>1.1895321173671689E-2</v>
      </c>
      <c r="I88" s="8"/>
      <c r="J88" s="2">
        <f t="shared" si="17"/>
        <v>0.50594766058683582</v>
      </c>
      <c r="K88" s="2">
        <f t="shared" si="18"/>
        <v>0.49405233941316418</v>
      </c>
      <c r="L88" s="2">
        <f t="shared" si="19"/>
        <v>0</v>
      </c>
      <c r="M88" s="2">
        <f t="shared" si="20"/>
        <v>0</v>
      </c>
      <c r="N88" s="1">
        <v>2552</v>
      </c>
      <c r="O88" s="1">
        <v>2492</v>
      </c>
      <c r="P88" s="1"/>
      <c r="Q88" s="1"/>
      <c r="R88" s="1"/>
      <c r="S88" s="1"/>
      <c r="T88" s="1"/>
      <c r="W88" s="1"/>
      <c r="Y88" s="1"/>
      <c r="Z88" s="1"/>
      <c r="AA88" s="1"/>
      <c r="AB88" s="1"/>
      <c r="AG88" t="str">
        <f t="shared" si="27"/>
        <v>Montville</v>
      </c>
      <c r="AH88" t="s">
        <v>367</v>
      </c>
      <c r="AI88">
        <v>2</v>
      </c>
      <c r="AK88" s="104">
        <v>9</v>
      </c>
      <c r="AL88" s="102">
        <v>11</v>
      </c>
      <c r="AM88" s="102">
        <v>55</v>
      </c>
      <c r="AN88" s="101">
        <v>48900</v>
      </c>
      <c r="AO88" s="101">
        <f t="shared" si="28"/>
        <v>9011</v>
      </c>
      <c r="AP88" t="s">
        <v>624</v>
      </c>
      <c r="AQ88">
        <f t="shared" si="21"/>
        <v>948900</v>
      </c>
    </row>
    <row r="89" spans="1:43" hidden="1" outlineLevel="1">
      <c r="A89" t="s">
        <v>1248</v>
      </c>
      <c r="B89" s="10" t="s">
        <v>2088</v>
      </c>
      <c r="C89" s="1">
        <f t="shared" si="16"/>
        <v>996</v>
      </c>
      <c r="D89" s="7">
        <f t="shared" si="22"/>
        <v>2</v>
      </c>
      <c r="E89" s="7">
        <f t="shared" si="23"/>
        <v>1</v>
      </c>
      <c r="F89" s="7">
        <f t="shared" si="24"/>
        <v>0</v>
      </c>
      <c r="G89" s="1">
        <f t="shared" si="25"/>
        <v>388</v>
      </c>
      <c r="H89" s="2">
        <f t="shared" si="26"/>
        <v>0.38955823293172692</v>
      </c>
      <c r="I89" s="8"/>
      <c r="J89" s="2">
        <f t="shared" si="17"/>
        <v>0.30522088353413657</v>
      </c>
      <c r="K89" s="2">
        <f t="shared" si="18"/>
        <v>0.69477911646586343</v>
      </c>
      <c r="L89" s="2">
        <f t="shared" si="19"/>
        <v>0</v>
      </c>
      <c r="M89" s="2">
        <f t="shared" si="20"/>
        <v>0</v>
      </c>
      <c r="N89" s="1">
        <v>304</v>
      </c>
      <c r="O89" s="1">
        <v>692</v>
      </c>
      <c r="P89" s="1"/>
      <c r="Q89" s="1"/>
      <c r="R89" s="1"/>
      <c r="S89" s="1"/>
      <c r="T89" s="1"/>
      <c r="W89" s="1"/>
      <c r="Y89" s="1"/>
      <c r="Z89" s="1"/>
      <c r="AA89" s="1"/>
      <c r="AB89" s="1"/>
      <c r="AG89" t="str">
        <f t="shared" si="27"/>
        <v>Morris</v>
      </c>
      <c r="AH89" t="s">
        <v>2126</v>
      </c>
      <c r="AI89">
        <v>6</v>
      </c>
      <c r="AK89" s="104">
        <v>9</v>
      </c>
      <c r="AL89" s="102">
        <v>5</v>
      </c>
      <c r="AM89" s="102">
        <v>55</v>
      </c>
      <c r="AN89" s="101">
        <v>49460</v>
      </c>
      <c r="AO89" s="101">
        <f t="shared" si="28"/>
        <v>9005</v>
      </c>
      <c r="AP89" t="s">
        <v>624</v>
      </c>
      <c r="AQ89">
        <f t="shared" si="21"/>
        <v>949460</v>
      </c>
    </row>
    <row r="90" spans="1:43" hidden="1" outlineLevel="1">
      <c r="A90" t="s">
        <v>191</v>
      </c>
      <c r="B90" s="10" t="s">
        <v>2088</v>
      </c>
      <c r="C90" s="1">
        <f t="shared" si="16"/>
        <v>8322</v>
      </c>
      <c r="D90" s="7">
        <f t="shared" si="22"/>
        <v>2</v>
      </c>
      <c r="E90" s="7">
        <f t="shared" si="23"/>
        <v>1</v>
      </c>
      <c r="F90" s="7">
        <f t="shared" si="24"/>
        <v>0</v>
      </c>
      <c r="G90" s="1">
        <f t="shared" si="25"/>
        <v>2932</v>
      </c>
      <c r="H90" s="2">
        <f t="shared" si="26"/>
        <v>0.35231915404950731</v>
      </c>
      <c r="I90" s="8"/>
      <c r="J90" s="2">
        <f t="shared" si="17"/>
        <v>0.32384042297524634</v>
      </c>
      <c r="K90" s="2">
        <f t="shared" si="18"/>
        <v>0.67615957702475371</v>
      </c>
      <c r="L90" s="2">
        <f t="shared" si="19"/>
        <v>0</v>
      </c>
      <c r="M90" s="2">
        <f t="shared" si="20"/>
        <v>0</v>
      </c>
      <c r="N90" s="1">
        <v>2695</v>
      </c>
      <c r="O90" s="1">
        <v>5627</v>
      </c>
      <c r="P90" s="1"/>
      <c r="Q90" s="1"/>
      <c r="R90" s="1"/>
      <c r="S90" s="1"/>
      <c r="T90" s="1"/>
      <c r="W90" s="1"/>
      <c r="Y90" s="1"/>
      <c r="Z90" s="1"/>
      <c r="AA90" s="1"/>
      <c r="AB90" s="1"/>
      <c r="AG90" t="str">
        <f t="shared" si="27"/>
        <v>Naugatuck</v>
      </c>
      <c r="AH90" t="s">
        <v>366</v>
      </c>
      <c r="AI90">
        <v>5</v>
      </c>
      <c r="AK90" s="104">
        <v>9</v>
      </c>
      <c r="AL90" s="102">
        <v>9</v>
      </c>
      <c r="AM90" s="102">
        <v>70</v>
      </c>
      <c r="AN90" s="101">
        <v>49950</v>
      </c>
      <c r="AO90" s="101">
        <f t="shared" si="28"/>
        <v>9009</v>
      </c>
      <c r="AP90" t="s">
        <v>624</v>
      </c>
      <c r="AQ90">
        <f t="shared" si="21"/>
        <v>949950</v>
      </c>
    </row>
    <row r="91" spans="1:43" hidden="1" outlineLevel="1">
      <c r="A91" t="s">
        <v>731</v>
      </c>
      <c r="B91" s="10" t="s">
        <v>2088</v>
      </c>
      <c r="C91" s="1">
        <f t="shared" si="16"/>
        <v>14668</v>
      </c>
      <c r="D91" s="7">
        <f t="shared" si="22"/>
        <v>1</v>
      </c>
      <c r="E91" s="7">
        <f t="shared" si="23"/>
        <v>2</v>
      </c>
      <c r="F91" s="7">
        <f t="shared" si="24"/>
        <v>0</v>
      </c>
      <c r="G91" s="1">
        <f t="shared" si="25"/>
        <v>2114</v>
      </c>
      <c r="H91" s="2">
        <f t="shared" si="26"/>
        <v>0.14412326152167984</v>
      </c>
      <c r="I91" s="8"/>
      <c r="J91" s="2">
        <f t="shared" si="17"/>
        <v>0.57206163076083993</v>
      </c>
      <c r="K91" s="2">
        <f t="shared" si="18"/>
        <v>0.42793836923916007</v>
      </c>
      <c r="L91" s="2">
        <f t="shared" si="19"/>
        <v>0</v>
      </c>
      <c r="M91" s="2">
        <f t="shared" si="20"/>
        <v>0</v>
      </c>
      <c r="N91" s="1">
        <v>8391</v>
      </c>
      <c r="O91" s="1">
        <v>6277</v>
      </c>
      <c r="P91" s="1"/>
      <c r="Q91" s="1"/>
      <c r="R91" s="1"/>
      <c r="S91" s="1"/>
      <c r="T91" s="1"/>
      <c r="W91" s="1"/>
      <c r="Y91" s="1"/>
      <c r="Z91" s="1"/>
      <c r="AA91" s="1"/>
      <c r="AB91" s="1"/>
      <c r="AG91" t="str">
        <f t="shared" si="27"/>
        <v>New Britain</v>
      </c>
      <c r="AH91" t="s">
        <v>2125</v>
      </c>
      <c r="AI91">
        <v>6</v>
      </c>
      <c r="AK91" s="104">
        <v>9</v>
      </c>
      <c r="AL91" s="102">
        <v>3</v>
      </c>
      <c r="AM91" s="102">
        <v>90</v>
      </c>
      <c r="AN91" s="101">
        <v>50440</v>
      </c>
      <c r="AO91" s="101">
        <f t="shared" si="28"/>
        <v>9003</v>
      </c>
      <c r="AP91" t="s">
        <v>624</v>
      </c>
      <c r="AQ91">
        <f t="shared" si="21"/>
        <v>950440</v>
      </c>
    </row>
    <row r="92" spans="1:43" hidden="1" outlineLevel="1">
      <c r="A92" t="s">
        <v>732</v>
      </c>
      <c r="B92" s="10" t="s">
        <v>2088</v>
      </c>
      <c r="C92" s="1">
        <f t="shared" si="16"/>
        <v>6303</v>
      </c>
      <c r="D92" s="7">
        <f t="shared" si="22"/>
        <v>2</v>
      </c>
      <c r="E92" s="7">
        <f t="shared" si="23"/>
        <v>1</v>
      </c>
      <c r="F92" s="7">
        <f t="shared" si="24"/>
        <v>0</v>
      </c>
      <c r="G92" s="1">
        <f t="shared" si="25"/>
        <v>3525</v>
      </c>
      <c r="H92" s="2">
        <f t="shared" si="26"/>
        <v>0.55925749643027134</v>
      </c>
      <c r="I92" s="8"/>
      <c r="J92" s="2">
        <f t="shared" si="17"/>
        <v>0.22037125178486436</v>
      </c>
      <c r="K92" s="2">
        <f t="shared" si="18"/>
        <v>0.77962874821513561</v>
      </c>
      <c r="L92" s="2">
        <f t="shared" si="19"/>
        <v>0</v>
      </c>
      <c r="M92" s="2">
        <f t="shared" si="20"/>
        <v>0</v>
      </c>
      <c r="N92" s="1">
        <v>1389</v>
      </c>
      <c r="O92" s="1">
        <v>4914</v>
      </c>
      <c r="P92" s="1"/>
      <c r="Q92" s="1"/>
      <c r="R92" s="1"/>
      <c r="S92" s="1"/>
      <c r="T92" s="1"/>
      <c r="W92" s="1"/>
      <c r="Y92" s="1"/>
      <c r="Z92" s="1"/>
      <c r="AA92" s="1"/>
      <c r="AB92" s="1"/>
      <c r="AG92" t="str">
        <f t="shared" si="27"/>
        <v>New Canaan</v>
      </c>
      <c r="AH92" t="s">
        <v>2155</v>
      </c>
      <c r="AI92">
        <v>4</v>
      </c>
      <c r="AK92" s="104">
        <v>9</v>
      </c>
      <c r="AL92" s="102">
        <v>1</v>
      </c>
      <c r="AM92" s="102">
        <v>50</v>
      </c>
      <c r="AN92" s="101">
        <v>50580</v>
      </c>
      <c r="AO92" s="101">
        <f t="shared" si="28"/>
        <v>9001</v>
      </c>
      <c r="AP92" t="s">
        <v>624</v>
      </c>
      <c r="AQ92">
        <f t="shared" si="21"/>
        <v>950580</v>
      </c>
    </row>
    <row r="93" spans="1:43" hidden="1" outlineLevel="1">
      <c r="A93" t="s">
        <v>1644</v>
      </c>
      <c r="B93" s="10" t="s">
        <v>2088</v>
      </c>
      <c r="C93" s="1">
        <f t="shared" si="16"/>
        <v>4666</v>
      </c>
      <c r="D93" s="7">
        <f t="shared" si="22"/>
        <v>2</v>
      </c>
      <c r="E93" s="7">
        <f t="shared" si="23"/>
        <v>1</v>
      </c>
      <c r="F93" s="7">
        <f t="shared" si="24"/>
        <v>0</v>
      </c>
      <c r="G93" s="1">
        <f t="shared" si="25"/>
        <v>2178</v>
      </c>
      <c r="H93" s="2">
        <f t="shared" si="26"/>
        <v>0.46678096870981567</v>
      </c>
      <c r="I93" s="8"/>
      <c r="J93" s="2">
        <f t="shared" si="17"/>
        <v>0.26660951564509217</v>
      </c>
      <c r="K93" s="2">
        <f t="shared" si="18"/>
        <v>0.73339048435490783</v>
      </c>
      <c r="L93" s="2">
        <f t="shared" si="19"/>
        <v>0</v>
      </c>
      <c r="M93" s="2">
        <f t="shared" si="20"/>
        <v>0</v>
      </c>
      <c r="N93" s="1">
        <v>1244</v>
      </c>
      <c r="O93" s="1">
        <v>3422</v>
      </c>
      <c r="P93" s="1"/>
      <c r="Q93" s="1"/>
      <c r="R93" s="1"/>
      <c r="S93" s="1"/>
      <c r="T93" s="1"/>
      <c r="W93" s="1"/>
      <c r="Y93" s="1"/>
      <c r="Z93" s="1"/>
      <c r="AA93" s="1"/>
      <c r="AB93" s="1"/>
      <c r="AG93" t="str">
        <f t="shared" si="27"/>
        <v>New Fairfield</v>
      </c>
      <c r="AH93" t="s">
        <v>2155</v>
      </c>
      <c r="AI93">
        <v>5</v>
      </c>
      <c r="AK93" s="104">
        <v>9</v>
      </c>
      <c r="AL93" s="102">
        <v>1</v>
      </c>
      <c r="AM93" s="102">
        <v>55</v>
      </c>
      <c r="AN93" s="101">
        <v>50860</v>
      </c>
      <c r="AO93" s="101">
        <f t="shared" si="28"/>
        <v>9001</v>
      </c>
      <c r="AP93" t="s">
        <v>624</v>
      </c>
      <c r="AQ93">
        <f t="shared" si="21"/>
        <v>950860</v>
      </c>
    </row>
    <row r="94" spans="1:43" hidden="1" outlineLevel="1">
      <c r="A94" t="s">
        <v>475</v>
      </c>
      <c r="B94" s="10" t="s">
        <v>2088</v>
      </c>
      <c r="C94" s="1">
        <f t="shared" si="16"/>
        <v>2621</v>
      </c>
      <c r="D94" s="7">
        <f t="shared" si="22"/>
        <v>2</v>
      </c>
      <c r="E94" s="7">
        <f t="shared" si="23"/>
        <v>1</v>
      </c>
      <c r="F94" s="7">
        <f t="shared" si="24"/>
        <v>0</v>
      </c>
      <c r="G94" s="1">
        <f t="shared" si="25"/>
        <v>501</v>
      </c>
      <c r="H94" s="2">
        <f t="shared" si="26"/>
        <v>0.1911484166348722</v>
      </c>
      <c r="I94" s="8"/>
      <c r="J94" s="2">
        <f t="shared" si="17"/>
        <v>0.40442579168256393</v>
      </c>
      <c r="K94" s="2">
        <f t="shared" si="18"/>
        <v>0.59557420831743613</v>
      </c>
      <c r="L94" s="2">
        <f t="shared" si="19"/>
        <v>0</v>
      </c>
      <c r="M94" s="2">
        <f t="shared" si="20"/>
        <v>-1.1102230246251565E-16</v>
      </c>
      <c r="N94" s="1">
        <v>1060</v>
      </c>
      <c r="O94" s="1">
        <v>1561</v>
      </c>
      <c r="P94" s="1"/>
      <c r="Q94" s="1"/>
      <c r="R94" s="1"/>
      <c r="S94" s="1"/>
      <c r="T94" s="1"/>
      <c r="W94" s="1"/>
      <c r="Y94" s="1"/>
      <c r="Z94" s="1"/>
      <c r="AA94" s="1"/>
      <c r="AB94" s="1"/>
      <c r="AG94" t="str">
        <f t="shared" si="27"/>
        <v>New Hartford</v>
      </c>
      <c r="AH94" t="s">
        <v>2126</v>
      </c>
      <c r="AI94">
        <v>6</v>
      </c>
      <c r="AK94" s="104">
        <v>9</v>
      </c>
      <c r="AL94" s="102">
        <v>5</v>
      </c>
      <c r="AM94" s="102">
        <v>60</v>
      </c>
      <c r="AN94" s="101">
        <v>51350</v>
      </c>
      <c r="AO94" s="101">
        <f t="shared" si="28"/>
        <v>9005</v>
      </c>
      <c r="AP94" t="s">
        <v>624</v>
      </c>
      <c r="AQ94">
        <f t="shared" si="21"/>
        <v>951350</v>
      </c>
    </row>
    <row r="95" spans="1:43" hidden="1" outlineLevel="1">
      <c r="A95" t="s">
        <v>366</v>
      </c>
      <c r="B95" s="10" t="s">
        <v>2088</v>
      </c>
      <c r="C95" s="1">
        <f t="shared" si="16"/>
        <v>21442</v>
      </c>
      <c r="D95" s="7">
        <f t="shared" si="22"/>
        <v>1</v>
      </c>
      <c r="E95" s="7">
        <f t="shared" si="23"/>
        <v>2</v>
      </c>
      <c r="F95" s="7">
        <f t="shared" si="24"/>
        <v>0</v>
      </c>
      <c r="G95" s="1">
        <f t="shared" si="25"/>
        <v>10608</v>
      </c>
      <c r="H95" s="2">
        <f t="shared" si="26"/>
        <v>0.49472996921928925</v>
      </c>
      <c r="I95" s="8"/>
      <c r="J95" s="2">
        <f t="shared" si="17"/>
        <v>0.74736498460964462</v>
      </c>
      <c r="K95" s="2">
        <f t="shared" si="18"/>
        <v>0.25263501539035538</v>
      </c>
      <c r="L95" s="2">
        <f t="shared" si="19"/>
        <v>0</v>
      </c>
      <c r="M95" s="2">
        <f t="shared" si="20"/>
        <v>0</v>
      </c>
      <c r="N95" s="1">
        <v>16025</v>
      </c>
      <c r="O95" s="1">
        <v>5417</v>
      </c>
      <c r="P95" s="1"/>
      <c r="Q95" s="1"/>
      <c r="R95" s="1"/>
      <c r="S95" s="1"/>
      <c r="T95" s="1"/>
      <c r="W95" s="1"/>
      <c r="Y95" s="1"/>
      <c r="Z95" s="1"/>
      <c r="AA95" s="1"/>
      <c r="AB95" s="1"/>
      <c r="AG95" t="str">
        <f t="shared" si="27"/>
        <v>New Haven</v>
      </c>
      <c r="AH95" t="s">
        <v>366</v>
      </c>
      <c r="AI95">
        <v>3</v>
      </c>
      <c r="AK95" s="104">
        <v>9</v>
      </c>
      <c r="AL95" s="102">
        <v>9</v>
      </c>
      <c r="AM95" s="102">
        <v>75</v>
      </c>
      <c r="AN95" s="101">
        <v>52070</v>
      </c>
      <c r="AO95" s="101">
        <f t="shared" si="28"/>
        <v>9009</v>
      </c>
      <c r="AP95" t="s">
        <v>624</v>
      </c>
      <c r="AQ95">
        <f t="shared" si="21"/>
        <v>952070</v>
      </c>
    </row>
    <row r="96" spans="1:43" hidden="1" outlineLevel="1">
      <c r="A96" t="s">
        <v>367</v>
      </c>
      <c r="B96" s="10" t="s">
        <v>2088</v>
      </c>
      <c r="C96" s="1">
        <f t="shared" si="16"/>
        <v>4842</v>
      </c>
      <c r="D96" s="7">
        <f t="shared" si="22"/>
        <v>1</v>
      </c>
      <c r="E96" s="7">
        <f t="shared" si="23"/>
        <v>2</v>
      </c>
      <c r="F96" s="7">
        <f t="shared" si="24"/>
        <v>0</v>
      </c>
      <c r="G96" s="1">
        <f t="shared" si="25"/>
        <v>594</v>
      </c>
      <c r="H96" s="2">
        <f t="shared" si="26"/>
        <v>0.12267657992565056</v>
      </c>
      <c r="I96" s="8"/>
      <c r="J96" s="2">
        <f t="shared" si="17"/>
        <v>0.56133828996282531</v>
      </c>
      <c r="K96" s="2">
        <f t="shared" si="18"/>
        <v>0.43866171003717475</v>
      </c>
      <c r="L96" s="2">
        <f t="shared" si="19"/>
        <v>0</v>
      </c>
      <c r="M96" s="2">
        <f t="shared" si="20"/>
        <v>-5.5511151231257827E-17</v>
      </c>
      <c r="N96" s="1">
        <v>2718</v>
      </c>
      <c r="O96" s="1">
        <v>2124</v>
      </c>
      <c r="P96" s="1"/>
      <c r="Q96" s="1"/>
      <c r="R96" s="1"/>
      <c r="S96" s="1"/>
      <c r="T96" s="1"/>
      <c r="W96" s="1"/>
      <c r="Y96" s="1"/>
      <c r="Z96" s="1"/>
      <c r="AA96" s="1"/>
      <c r="AB96" s="1"/>
      <c r="AG96" t="str">
        <f t="shared" si="27"/>
        <v>New London</v>
      </c>
      <c r="AH96" t="s">
        <v>367</v>
      </c>
      <c r="AI96">
        <v>2</v>
      </c>
      <c r="AK96" s="104">
        <v>9</v>
      </c>
      <c r="AL96" s="102">
        <v>11</v>
      </c>
      <c r="AM96" s="102">
        <v>60</v>
      </c>
      <c r="AN96" s="101">
        <v>52350</v>
      </c>
      <c r="AO96" s="101">
        <f t="shared" si="28"/>
        <v>9011</v>
      </c>
      <c r="AP96" t="s">
        <v>624</v>
      </c>
      <c r="AQ96">
        <f t="shared" si="21"/>
        <v>952350</v>
      </c>
    </row>
    <row r="97" spans="1:43" hidden="1" outlineLevel="1">
      <c r="A97" t="s">
        <v>476</v>
      </c>
      <c r="B97" s="10" t="s">
        <v>2088</v>
      </c>
      <c r="C97" s="1">
        <f t="shared" si="16"/>
        <v>8228</v>
      </c>
      <c r="D97" s="7">
        <f t="shared" si="22"/>
        <v>2</v>
      </c>
      <c r="E97" s="7">
        <f t="shared" si="23"/>
        <v>1</v>
      </c>
      <c r="F97" s="7">
        <f t="shared" si="24"/>
        <v>0</v>
      </c>
      <c r="G97" s="1">
        <f t="shared" si="25"/>
        <v>3108</v>
      </c>
      <c r="H97" s="2">
        <f t="shared" si="26"/>
        <v>0.3777345649003403</v>
      </c>
      <c r="I97" s="8"/>
      <c r="J97" s="2">
        <f t="shared" si="17"/>
        <v>0.31113271754982985</v>
      </c>
      <c r="K97" s="2">
        <f t="shared" si="18"/>
        <v>0.68886728245017015</v>
      </c>
      <c r="L97" s="2">
        <f t="shared" si="19"/>
        <v>0</v>
      </c>
      <c r="M97" s="2">
        <f t="shared" si="20"/>
        <v>0</v>
      </c>
      <c r="N97" s="1">
        <v>2560</v>
      </c>
      <c r="O97" s="1">
        <v>5668</v>
      </c>
      <c r="P97" s="1"/>
      <c r="Q97" s="1"/>
      <c r="R97" s="1"/>
      <c r="S97" s="1"/>
      <c r="T97" s="1"/>
      <c r="W97" s="1"/>
      <c r="Y97" s="1"/>
      <c r="Z97" s="1"/>
      <c r="AA97" s="1"/>
      <c r="AB97" s="1"/>
      <c r="AG97" t="str">
        <f t="shared" si="27"/>
        <v>New Milford</v>
      </c>
      <c r="AH97" t="s">
        <v>2126</v>
      </c>
      <c r="AI97">
        <v>6</v>
      </c>
      <c r="AK97" s="104">
        <v>9</v>
      </c>
      <c r="AL97" s="102">
        <v>5</v>
      </c>
      <c r="AM97" s="102">
        <v>65</v>
      </c>
      <c r="AN97" s="101">
        <v>52630</v>
      </c>
      <c r="AO97" s="101">
        <f t="shared" si="28"/>
        <v>9005</v>
      </c>
      <c r="AP97" t="s">
        <v>624</v>
      </c>
      <c r="AQ97">
        <f t="shared" si="21"/>
        <v>952630</v>
      </c>
    </row>
    <row r="98" spans="1:43" hidden="1" outlineLevel="1">
      <c r="A98" t="s">
        <v>2069</v>
      </c>
      <c r="B98" s="10" t="s">
        <v>2088</v>
      </c>
      <c r="C98" s="1">
        <f t="shared" si="16"/>
        <v>11172</v>
      </c>
      <c r="D98" s="7">
        <f t="shared" si="22"/>
        <v>2</v>
      </c>
      <c r="E98" s="7">
        <f t="shared" si="23"/>
        <v>1</v>
      </c>
      <c r="F98" s="7">
        <f t="shared" si="24"/>
        <v>0</v>
      </c>
      <c r="G98" s="1">
        <f t="shared" si="25"/>
        <v>298</v>
      </c>
      <c r="H98" s="2">
        <f t="shared" si="26"/>
        <v>2.6673827425707126E-2</v>
      </c>
      <c r="I98" s="8"/>
      <c r="J98" s="2">
        <f t="shared" si="17"/>
        <v>0.48666308628714644</v>
      </c>
      <c r="K98" s="2">
        <f t="shared" si="18"/>
        <v>0.51333691371285362</v>
      </c>
      <c r="L98" s="2">
        <f t="shared" si="19"/>
        <v>0</v>
      </c>
      <c r="M98" s="2">
        <f t="shared" si="20"/>
        <v>0</v>
      </c>
      <c r="N98" s="1">
        <v>5437</v>
      </c>
      <c r="O98" s="1">
        <v>5735</v>
      </c>
      <c r="P98" s="1"/>
      <c r="Q98" s="1"/>
      <c r="R98" s="1"/>
      <c r="S98" s="1"/>
      <c r="T98" s="1"/>
      <c r="W98" s="1"/>
      <c r="Y98" s="1"/>
      <c r="Z98" s="1"/>
      <c r="AA98" s="1"/>
      <c r="AB98" s="1"/>
      <c r="AG98" t="str">
        <f t="shared" si="27"/>
        <v>Newington</v>
      </c>
      <c r="AH98" t="s">
        <v>2125</v>
      </c>
      <c r="AI98">
        <v>1</v>
      </c>
      <c r="AK98" s="104">
        <v>9</v>
      </c>
      <c r="AL98" s="102">
        <v>3</v>
      </c>
      <c r="AM98" s="102">
        <v>95</v>
      </c>
      <c r="AN98" s="101">
        <v>52140</v>
      </c>
      <c r="AO98" s="101">
        <f t="shared" si="28"/>
        <v>9003</v>
      </c>
      <c r="AP98" t="s">
        <v>624</v>
      </c>
      <c r="AQ98">
        <f t="shared" si="21"/>
        <v>952140</v>
      </c>
    </row>
    <row r="99" spans="1:43" hidden="1" outlineLevel="1">
      <c r="A99" t="s">
        <v>477</v>
      </c>
      <c r="B99" s="10" t="s">
        <v>2088</v>
      </c>
      <c r="C99" s="1">
        <f t="shared" si="16"/>
        <v>8567</v>
      </c>
      <c r="D99" s="7">
        <f t="shared" ref="D99:D130" si="29">RANK(N99,(N99:AE99))</f>
        <v>2</v>
      </c>
      <c r="E99" s="7">
        <f t="shared" ref="E99:E130" si="30">RANK(O99,(N99:AE99))</f>
        <v>1</v>
      </c>
      <c r="F99" s="7">
        <f t="shared" ref="F99:F130" si="31">IF(P99&gt;0,RANK(P99,(N99:AE99)),0)</f>
        <v>0</v>
      </c>
      <c r="G99" s="1">
        <f t="shared" si="25"/>
        <v>3053</v>
      </c>
      <c r="H99" s="2">
        <f t="shared" si="26"/>
        <v>0.3563674565192016</v>
      </c>
      <c r="I99" s="8"/>
      <c r="J99" s="2">
        <f t="shared" si="17"/>
        <v>0.32181627174039923</v>
      </c>
      <c r="K99" s="2">
        <f t="shared" si="18"/>
        <v>0.67818372825960083</v>
      </c>
      <c r="L99" s="2">
        <f t="shared" si="19"/>
        <v>0</v>
      </c>
      <c r="M99" s="2">
        <f t="shared" si="20"/>
        <v>0</v>
      </c>
      <c r="N99" s="1">
        <v>2757</v>
      </c>
      <c r="O99" s="1">
        <v>5810</v>
      </c>
      <c r="P99" s="1"/>
      <c r="Q99" s="1"/>
      <c r="R99" s="1"/>
      <c r="S99" s="1"/>
      <c r="T99" s="1"/>
      <c r="W99" s="1"/>
      <c r="Y99" s="1"/>
      <c r="Z99" s="1"/>
      <c r="AA99" s="1"/>
      <c r="AB99" s="1"/>
      <c r="AG99" t="str">
        <f t="shared" si="27"/>
        <v>Newtown</v>
      </c>
      <c r="AH99" t="s">
        <v>2155</v>
      </c>
      <c r="AI99">
        <v>5</v>
      </c>
      <c r="AK99" s="104">
        <v>9</v>
      </c>
      <c r="AL99" s="102">
        <v>1</v>
      </c>
      <c r="AM99" s="102">
        <v>60</v>
      </c>
      <c r="AN99" s="101">
        <v>52980</v>
      </c>
      <c r="AO99" s="101">
        <f t="shared" si="28"/>
        <v>9001</v>
      </c>
      <c r="AP99" t="s">
        <v>624</v>
      </c>
      <c r="AQ99">
        <f t="shared" si="21"/>
        <v>952980</v>
      </c>
    </row>
    <row r="100" spans="1:43" hidden="1" outlineLevel="1">
      <c r="A100" t="s">
        <v>605</v>
      </c>
      <c r="B100" s="10" t="s">
        <v>2088</v>
      </c>
      <c r="C100" s="1">
        <f t="shared" si="16"/>
        <v>686</v>
      </c>
      <c r="D100" s="7">
        <f t="shared" si="29"/>
        <v>2</v>
      </c>
      <c r="E100" s="7">
        <f t="shared" si="30"/>
        <v>1</v>
      </c>
      <c r="F100" s="7">
        <f t="shared" si="31"/>
        <v>0</v>
      </c>
      <c r="G100" s="1">
        <f t="shared" si="25"/>
        <v>72</v>
      </c>
      <c r="H100" s="2">
        <f t="shared" si="26"/>
        <v>0.10495626822157435</v>
      </c>
      <c r="I100" s="8"/>
      <c r="J100" s="2">
        <f t="shared" si="17"/>
        <v>0.44752186588921283</v>
      </c>
      <c r="K100" s="2">
        <f t="shared" si="18"/>
        <v>0.55247813411078717</v>
      </c>
      <c r="L100" s="2">
        <f t="shared" si="19"/>
        <v>0</v>
      </c>
      <c r="M100" s="2">
        <f t="shared" si="20"/>
        <v>0</v>
      </c>
      <c r="N100" s="1">
        <v>307</v>
      </c>
      <c r="O100" s="1">
        <v>379</v>
      </c>
      <c r="P100" s="1"/>
      <c r="Q100" s="1"/>
      <c r="R100" s="1"/>
      <c r="S100" s="1"/>
      <c r="T100" s="1"/>
      <c r="W100" s="1"/>
      <c r="Y100" s="1"/>
      <c r="Z100" s="1"/>
      <c r="AA100" s="1"/>
      <c r="AB100" s="1"/>
      <c r="AG100" t="str">
        <f t="shared" si="27"/>
        <v>Norfolk</v>
      </c>
      <c r="AH100" t="s">
        <v>2126</v>
      </c>
      <c r="AI100">
        <v>6</v>
      </c>
      <c r="AK100" s="104">
        <v>9</v>
      </c>
      <c r="AL100" s="102">
        <v>5</v>
      </c>
      <c r="AM100" s="102">
        <v>70</v>
      </c>
      <c r="AN100" s="101">
        <v>53470</v>
      </c>
      <c r="AO100" s="101">
        <f t="shared" si="28"/>
        <v>9005</v>
      </c>
      <c r="AP100" t="s">
        <v>624</v>
      </c>
      <c r="AQ100">
        <f t="shared" si="21"/>
        <v>953470</v>
      </c>
    </row>
    <row r="101" spans="1:43" hidden="1" outlineLevel="1">
      <c r="A101" t="s">
        <v>478</v>
      </c>
      <c r="B101" s="10" t="s">
        <v>2088</v>
      </c>
      <c r="C101" s="1">
        <f t="shared" si="16"/>
        <v>4184</v>
      </c>
      <c r="D101" s="7">
        <f t="shared" si="29"/>
        <v>2</v>
      </c>
      <c r="E101" s="7">
        <f t="shared" si="30"/>
        <v>1</v>
      </c>
      <c r="F101" s="7">
        <f t="shared" si="31"/>
        <v>0</v>
      </c>
      <c r="G101" s="1">
        <f t="shared" si="25"/>
        <v>554</v>
      </c>
      <c r="H101" s="2">
        <f t="shared" si="26"/>
        <v>0.13240917782026768</v>
      </c>
      <c r="I101" s="8"/>
      <c r="J101" s="2">
        <f t="shared" si="17"/>
        <v>0.43379541108986613</v>
      </c>
      <c r="K101" s="2">
        <f t="shared" si="18"/>
        <v>0.56620458891013381</v>
      </c>
      <c r="L101" s="2">
        <f t="shared" si="19"/>
        <v>0</v>
      </c>
      <c r="M101" s="2">
        <f t="shared" si="20"/>
        <v>1.1102230246251565E-16</v>
      </c>
      <c r="N101" s="1">
        <v>1815</v>
      </c>
      <c r="O101" s="1">
        <v>2369</v>
      </c>
      <c r="P101" s="1"/>
      <c r="Q101" s="1"/>
      <c r="R101" s="1"/>
      <c r="S101" s="1"/>
      <c r="T101" s="1"/>
      <c r="W101" s="1"/>
      <c r="Y101" s="1"/>
      <c r="Z101" s="1"/>
      <c r="AA101" s="1"/>
      <c r="AB101" s="1"/>
      <c r="AG101" t="str">
        <f t="shared" si="27"/>
        <v>North Branford</v>
      </c>
      <c r="AH101" t="s">
        <v>366</v>
      </c>
      <c r="AI101">
        <v>3</v>
      </c>
      <c r="AK101" s="104">
        <v>9</v>
      </c>
      <c r="AL101" s="102">
        <v>9</v>
      </c>
      <c r="AM101" s="102">
        <v>80</v>
      </c>
      <c r="AN101" s="101">
        <v>53890</v>
      </c>
      <c r="AO101" s="101">
        <f t="shared" si="28"/>
        <v>9009</v>
      </c>
      <c r="AP101" t="s">
        <v>624</v>
      </c>
      <c r="AQ101">
        <f t="shared" si="21"/>
        <v>953890</v>
      </c>
    </row>
    <row r="102" spans="1:43" hidden="1" outlineLevel="1">
      <c r="A102" t="s">
        <v>1975</v>
      </c>
      <c r="B102" s="10" t="s">
        <v>2088</v>
      </c>
      <c r="C102" s="1">
        <f t="shared" si="16"/>
        <v>1007</v>
      </c>
      <c r="D102" s="7">
        <f t="shared" si="29"/>
        <v>2</v>
      </c>
      <c r="E102" s="7">
        <f t="shared" si="30"/>
        <v>1</v>
      </c>
      <c r="F102" s="7">
        <f t="shared" si="31"/>
        <v>0</v>
      </c>
      <c r="G102" s="1">
        <f t="shared" si="25"/>
        <v>315</v>
      </c>
      <c r="H102" s="2">
        <f t="shared" si="26"/>
        <v>0.3128103277060576</v>
      </c>
      <c r="I102" s="8"/>
      <c r="J102" s="2">
        <f t="shared" si="17"/>
        <v>0.34359483614697123</v>
      </c>
      <c r="K102" s="2">
        <f t="shared" si="18"/>
        <v>0.65640516385302883</v>
      </c>
      <c r="L102" s="2">
        <f t="shared" si="19"/>
        <v>0</v>
      </c>
      <c r="M102" s="2">
        <f t="shared" si="20"/>
        <v>0</v>
      </c>
      <c r="N102" s="1">
        <v>346</v>
      </c>
      <c r="O102" s="1">
        <v>661</v>
      </c>
      <c r="P102" s="1"/>
      <c r="Q102" s="1"/>
      <c r="R102" s="1"/>
      <c r="S102" s="1"/>
      <c r="T102" s="1"/>
      <c r="W102" s="1"/>
      <c r="Y102" s="1"/>
      <c r="Z102" s="1"/>
      <c r="AA102" s="1"/>
      <c r="AB102" s="1"/>
      <c r="AG102" t="str">
        <f t="shared" si="27"/>
        <v>North Canaan</v>
      </c>
      <c r="AH102" t="s">
        <v>2126</v>
      </c>
      <c r="AI102">
        <v>6</v>
      </c>
      <c r="AK102" s="104">
        <v>9</v>
      </c>
      <c r="AL102" s="102">
        <v>5</v>
      </c>
      <c r="AM102" s="102">
        <v>75</v>
      </c>
      <c r="AN102" s="101">
        <v>54030</v>
      </c>
      <c r="AO102" s="101">
        <f t="shared" si="28"/>
        <v>9005</v>
      </c>
      <c r="AP102" t="s">
        <v>624</v>
      </c>
      <c r="AQ102">
        <f t="shared" si="21"/>
        <v>954030</v>
      </c>
    </row>
    <row r="103" spans="1:43" hidden="1" outlineLevel="1">
      <c r="A103" t="s">
        <v>1595</v>
      </c>
      <c r="B103" s="10" t="s">
        <v>2088</v>
      </c>
      <c r="C103" s="1">
        <f t="shared" si="16"/>
        <v>9133</v>
      </c>
      <c r="D103" s="7">
        <f t="shared" si="29"/>
        <v>2</v>
      </c>
      <c r="E103" s="7">
        <f t="shared" si="30"/>
        <v>1</v>
      </c>
      <c r="F103" s="7">
        <f t="shared" si="31"/>
        <v>0</v>
      </c>
      <c r="G103" s="1">
        <f t="shared" si="25"/>
        <v>1825</v>
      </c>
      <c r="H103" s="2">
        <f t="shared" si="26"/>
        <v>0.1998248111244936</v>
      </c>
      <c r="I103" s="8"/>
      <c r="J103" s="2">
        <f t="shared" si="17"/>
        <v>0.40008759443775321</v>
      </c>
      <c r="K103" s="2">
        <f t="shared" si="18"/>
        <v>0.59991240556224679</v>
      </c>
      <c r="L103" s="2">
        <f t="shared" si="19"/>
        <v>0</v>
      </c>
      <c r="M103" s="2">
        <f t="shared" si="20"/>
        <v>0</v>
      </c>
      <c r="N103" s="1">
        <v>3654</v>
      </c>
      <c r="O103" s="1">
        <v>5479</v>
      </c>
      <c r="P103" s="1"/>
      <c r="Q103" s="1"/>
      <c r="R103" s="1"/>
      <c r="S103" s="1"/>
      <c r="T103" s="1"/>
      <c r="W103" s="1"/>
      <c r="Y103" s="1"/>
      <c r="Z103" s="1"/>
      <c r="AA103" s="1"/>
      <c r="AB103" s="1"/>
      <c r="AG103" t="str">
        <f t="shared" si="27"/>
        <v>North Haven</v>
      </c>
      <c r="AH103" t="s">
        <v>366</v>
      </c>
      <c r="AI103">
        <v>3</v>
      </c>
      <c r="AK103" s="104">
        <v>9</v>
      </c>
      <c r="AL103" s="102">
        <v>9</v>
      </c>
      <c r="AM103" s="102">
        <v>85</v>
      </c>
      <c r="AN103" s="101">
        <v>54870</v>
      </c>
      <c r="AO103" s="101">
        <f t="shared" si="28"/>
        <v>9009</v>
      </c>
      <c r="AP103" t="s">
        <v>624</v>
      </c>
      <c r="AQ103">
        <f t="shared" si="21"/>
        <v>954870</v>
      </c>
    </row>
    <row r="104" spans="1:43" hidden="1" outlineLevel="1">
      <c r="A104" t="s">
        <v>1201</v>
      </c>
      <c r="B104" s="10" t="s">
        <v>2088</v>
      </c>
      <c r="C104" s="1">
        <f t="shared" si="16"/>
        <v>1808</v>
      </c>
      <c r="D104" s="7">
        <f t="shared" si="29"/>
        <v>2</v>
      </c>
      <c r="E104" s="7">
        <f t="shared" si="30"/>
        <v>1</v>
      </c>
      <c r="F104" s="7">
        <f t="shared" si="31"/>
        <v>0</v>
      </c>
      <c r="G104" s="1">
        <f t="shared" si="25"/>
        <v>216</v>
      </c>
      <c r="H104" s="2">
        <f t="shared" si="26"/>
        <v>0.11946902654867257</v>
      </c>
      <c r="I104" s="8"/>
      <c r="J104" s="2">
        <f t="shared" si="17"/>
        <v>0.44026548672566373</v>
      </c>
      <c r="K104" s="2">
        <f t="shared" si="18"/>
        <v>0.55973451327433632</v>
      </c>
      <c r="L104" s="2">
        <f t="shared" si="19"/>
        <v>0</v>
      </c>
      <c r="M104" s="2">
        <f t="shared" si="20"/>
        <v>0</v>
      </c>
      <c r="N104" s="1">
        <v>796</v>
      </c>
      <c r="O104" s="1">
        <v>1012</v>
      </c>
      <c r="P104" s="1"/>
      <c r="Q104" s="1"/>
      <c r="R104" s="1"/>
      <c r="S104" s="1"/>
      <c r="T104" s="1"/>
      <c r="W104" s="1"/>
      <c r="Y104" s="1"/>
      <c r="Z104" s="1"/>
      <c r="AA104" s="1"/>
      <c r="AB104" s="1"/>
      <c r="AG104" t="str">
        <f t="shared" si="27"/>
        <v>North Stonington</v>
      </c>
      <c r="AH104" t="s">
        <v>367</v>
      </c>
      <c r="AI104">
        <v>2</v>
      </c>
      <c r="AK104" s="104">
        <v>9</v>
      </c>
      <c r="AL104" s="102">
        <v>11</v>
      </c>
      <c r="AM104" s="102">
        <v>65</v>
      </c>
      <c r="AN104" s="101">
        <v>55500</v>
      </c>
      <c r="AO104" s="101">
        <f t="shared" si="28"/>
        <v>9011</v>
      </c>
      <c r="AP104" t="s">
        <v>624</v>
      </c>
      <c r="AQ104">
        <f t="shared" si="21"/>
        <v>955500</v>
      </c>
    </row>
    <row r="105" spans="1:43" hidden="1" outlineLevel="1">
      <c r="A105" t="s">
        <v>1202</v>
      </c>
      <c r="B105" s="10" t="s">
        <v>2088</v>
      </c>
      <c r="C105" s="1">
        <f t="shared" si="16"/>
        <v>20114</v>
      </c>
      <c r="D105" s="7">
        <f t="shared" si="29"/>
        <v>2</v>
      </c>
      <c r="E105" s="7">
        <f t="shared" si="30"/>
        <v>1</v>
      </c>
      <c r="F105" s="7">
        <f t="shared" si="31"/>
        <v>0</v>
      </c>
      <c r="G105" s="1">
        <f t="shared" si="25"/>
        <v>1862</v>
      </c>
      <c r="H105" s="2">
        <f t="shared" si="26"/>
        <v>9.2572337675251068E-2</v>
      </c>
      <c r="I105" s="8"/>
      <c r="J105" s="2">
        <f t="shared" si="17"/>
        <v>0.45371383116237446</v>
      </c>
      <c r="K105" s="2">
        <f t="shared" si="18"/>
        <v>0.54628616883762549</v>
      </c>
      <c r="L105" s="2">
        <f t="shared" si="19"/>
        <v>0</v>
      </c>
      <c r="M105" s="2">
        <f t="shared" si="20"/>
        <v>0</v>
      </c>
      <c r="N105" s="1">
        <v>9126</v>
      </c>
      <c r="O105" s="1">
        <v>10988</v>
      </c>
      <c r="P105" s="1"/>
      <c r="Q105" s="1"/>
      <c r="R105" s="1"/>
      <c r="S105" s="1"/>
      <c r="T105" s="1"/>
      <c r="W105" s="1"/>
      <c r="Y105" s="1"/>
      <c r="Z105" s="1"/>
      <c r="AA105" s="1"/>
      <c r="AB105" s="1"/>
      <c r="AG105" t="str">
        <f t="shared" si="27"/>
        <v>Norwalk</v>
      </c>
      <c r="AH105" t="s">
        <v>2155</v>
      </c>
      <c r="AI105">
        <v>4</v>
      </c>
      <c r="AK105" s="104">
        <v>9</v>
      </c>
      <c r="AL105" s="102">
        <v>1</v>
      </c>
      <c r="AM105" s="102">
        <v>65</v>
      </c>
      <c r="AN105" s="101">
        <v>56060</v>
      </c>
      <c r="AO105" s="101">
        <f t="shared" si="28"/>
        <v>9001</v>
      </c>
      <c r="AP105" t="s">
        <v>624</v>
      </c>
      <c r="AQ105">
        <f t="shared" si="21"/>
        <v>956060</v>
      </c>
    </row>
    <row r="106" spans="1:43" hidden="1" outlineLevel="1">
      <c r="A106" t="s">
        <v>837</v>
      </c>
      <c r="B106" s="10" t="s">
        <v>2088</v>
      </c>
      <c r="C106" s="1">
        <f t="shared" si="16"/>
        <v>9123</v>
      </c>
      <c r="D106" s="7">
        <f t="shared" si="29"/>
        <v>1</v>
      </c>
      <c r="E106" s="7">
        <f t="shared" si="30"/>
        <v>2</v>
      </c>
      <c r="F106" s="7">
        <f t="shared" si="31"/>
        <v>0</v>
      </c>
      <c r="G106" s="1">
        <f t="shared" si="25"/>
        <v>1993</v>
      </c>
      <c r="H106" s="2">
        <f t="shared" si="26"/>
        <v>0.21845884029376303</v>
      </c>
      <c r="I106" s="8"/>
      <c r="J106" s="2">
        <f t="shared" si="17"/>
        <v>0.60922942014688153</v>
      </c>
      <c r="K106" s="2">
        <f t="shared" si="18"/>
        <v>0.39077057985311847</v>
      </c>
      <c r="L106" s="2">
        <f t="shared" si="19"/>
        <v>0</v>
      </c>
      <c r="M106" s="2">
        <f t="shared" si="20"/>
        <v>0</v>
      </c>
      <c r="N106" s="1">
        <v>5558</v>
      </c>
      <c r="O106" s="1">
        <v>3565</v>
      </c>
      <c r="P106" s="1"/>
      <c r="Q106" s="1"/>
      <c r="R106" s="1"/>
      <c r="S106" s="1"/>
      <c r="T106" s="1"/>
      <c r="W106" s="1"/>
      <c r="Y106" s="1"/>
      <c r="Z106" s="1"/>
      <c r="AA106" s="1"/>
      <c r="AB106" s="1"/>
      <c r="AG106" t="str">
        <f t="shared" si="27"/>
        <v>Norwich</v>
      </c>
      <c r="AH106" t="s">
        <v>367</v>
      </c>
      <c r="AI106">
        <v>2</v>
      </c>
      <c r="AK106" s="104">
        <v>9</v>
      </c>
      <c r="AL106" s="102">
        <v>11</v>
      </c>
      <c r="AM106" s="102">
        <v>70</v>
      </c>
      <c r="AN106" s="101">
        <v>56270</v>
      </c>
      <c r="AO106" s="101">
        <f t="shared" si="28"/>
        <v>9011</v>
      </c>
      <c r="AP106" t="s">
        <v>624</v>
      </c>
      <c r="AQ106">
        <f t="shared" si="21"/>
        <v>956270</v>
      </c>
    </row>
    <row r="107" spans="1:43" hidden="1" outlineLevel="1">
      <c r="A107" t="s">
        <v>1888</v>
      </c>
      <c r="B107" s="10" t="s">
        <v>2088</v>
      </c>
      <c r="C107" s="1">
        <f t="shared" si="16"/>
        <v>3454</v>
      </c>
      <c r="D107" s="7">
        <f t="shared" si="29"/>
        <v>2</v>
      </c>
      <c r="E107" s="7">
        <f t="shared" si="30"/>
        <v>1</v>
      </c>
      <c r="F107" s="7">
        <f t="shared" si="31"/>
        <v>0</v>
      </c>
      <c r="G107" s="1">
        <f t="shared" si="25"/>
        <v>662</v>
      </c>
      <c r="H107" s="2">
        <f t="shared" si="26"/>
        <v>0.19166184134337</v>
      </c>
      <c r="I107" s="8"/>
      <c r="J107" s="2">
        <f t="shared" si="17"/>
        <v>0.40416907932831497</v>
      </c>
      <c r="K107" s="2">
        <f t="shared" si="18"/>
        <v>0.59583092067168497</v>
      </c>
      <c r="L107" s="2">
        <f t="shared" si="19"/>
        <v>0</v>
      </c>
      <c r="M107" s="2">
        <f t="shared" si="20"/>
        <v>0</v>
      </c>
      <c r="N107" s="1">
        <v>1396</v>
      </c>
      <c r="O107" s="1">
        <v>2058</v>
      </c>
      <c r="P107" s="1"/>
      <c r="Q107" s="1"/>
      <c r="R107" s="1"/>
      <c r="S107" s="1"/>
      <c r="T107" s="1"/>
      <c r="W107" s="1"/>
      <c r="Y107" s="1"/>
      <c r="Z107" s="1"/>
      <c r="AA107" s="1"/>
      <c r="AB107" s="1"/>
      <c r="AG107" t="str">
        <f t="shared" si="27"/>
        <v>Old Lyme</v>
      </c>
      <c r="AH107" t="s">
        <v>367</v>
      </c>
      <c r="AI107">
        <v>2</v>
      </c>
      <c r="AK107" s="104">
        <v>9</v>
      </c>
      <c r="AL107" s="102">
        <v>11</v>
      </c>
      <c r="AM107" s="102">
        <v>75</v>
      </c>
      <c r="AN107" s="101">
        <v>57040</v>
      </c>
      <c r="AO107" s="101">
        <f t="shared" si="28"/>
        <v>9011</v>
      </c>
      <c r="AP107" t="s">
        <v>624</v>
      </c>
      <c r="AQ107">
        <f t="shared" si="21"/>
        <v>957040</v>
      </c>
    </row>
    <row r="108" spans="1:43" hidden="1" outlineLevel="1">
      <c r="A108" t="s">
        <v>1555</v>
      </c>
      <c r="B108" s="10" t="s">
        <v>2088</v>
      </c>
      <c r="C108" s="1">
        <f t="shared" si="16"/>
        <v>4347</v>
      </c>
      <c r="D108" s="7">
        <f t="shared" si="29"/>
        <v>2</v>
      </c>
      <c r="E108" s="7">
        <f t="shared" si="30"/>
        <v>1</v>
      </c>
      <c r="F108" s="7">
        <f t="shared" si="31"/>
        <v>0</v>
      </c>
      <c r="G108" s="1">
        <f t="shared" si="25"/>
        <v>939</v>
      </c>
      <c r="H108" s="2">
        <f t="shared" si="26"/>
        <v>0.21601104209799862</v>
      </c>
      <c r="I108" s="8"/>
      <c r="J108" s="2">
        <f t="shared" si="17"/>
        <v>0.3919944789510007</v>
      </c>
      <c r="K108" s="2">
        <f t="shared" si="18"/>
        <v>0.6080055210489993</v>
      </c>
      <c r="L108" s="2">
        <f t="shared" si="19"/>
        <v>0</v>
      </c>
      <c r="M108" s="2">
        <f t="shared" si="20"/>
        <v>0</v>
      </c>
      <c r="N108" s="1">
        <v>1704</v>
      </c>
      <c r="O108" s="1">
        <v>2643</v>
      </c>
      <c r="P108" s="1"/>
      <c r="Q108" s="1"/>
      <c r="R108" s="1"/>
      <c r="S108" s="1"/>
      <c r="T108" s="1"/>
      <c r="W108" s="1"/>
      <c r="Y108" s="1"/>
      <c r="Z108" s="1"/>
      <c r="AA108" s="1"/>
      <c r="AB108" s="1"/>
      <c r="AG108" t="str">
        <f t="shared" si="27"/>
        <v>Old Saybrook</v>
      </c>
      <c r="AH108" t="s">
        <v>2433</v>
      </c>
      <c r="AI108">
        <v>2</v>
      </c>
      <c r="AK108" s="104">
        <v>9</v>
      </c>
      <c r="AL108" s="102">
        <v>7</v>
      </c>
      <c r="AM108" s="102">
        <v>65</v>
      </c>
      <c r="AN108" s="101">
        <v>57320</v>
      </c>
      <c r="AO108" s="101">
        <f t="shared" si="28"/>
        <v>9007</v>
      </c>
      <c r="AP108" t="s">
        <v>624</v>
      </c>
      <c r="AQ108">
        <f t="shared" si="21"/>
        <v>957320</v>
      </c>
    </row>
    <row r="109" spans="1:43" hidden="1" outlineLevel="1">
      <c r="A109" t="s">
        <v>2225</v>
      </c>
      <c r="B109" s="10" t="s">
        <v>2088</v>
      </c>
      <c r="C109" s="1">
        <f t="shared" si="16"/>
        <v>5440</v>
      </c>
      <c r="D109" s="7">
        <f t="shared" si="29"/>
        <v>2</v>
      </c>
      <c r="E109" s="7">
        <f t="shared" si="30"/>
        <v>1</v>
      </c>
      <c r="F109" s="7">
        <f t="shared" si="31"/>
        <v>0</v>
      </c>
      <c r="G109" s="1">
        <f t="shared" si="25"/>
        <v>1422</v>
      </c>
      <c r="H109" s="2">
        <f t="shared" si="26"/>
        <v>0.26139705882352943</v>
      </c>
      <c r="I109" s="8"/>
      <c r="J109" s="2">
        <f t="shared" si="17"/>
        <v>0.36930147058823531</v>
      </c>
      <c r="K109" s="2">
        <f t="shared" si="18"/>
        <v>0.63069852941176474</v>
      </c>
      <c r="L109" s="2">
        <f t="shared" si="19"/>
        <v>0</v>
      </c>
      <c r="M109" s="2">
        <f t="shared" si="20"/>
        <v>-1.1102230246251565E-16</v>
      </c>
      <c r="N109" s="1">
        <v>2009</v>
      </c>
      <c r="O109" s="1">
        <v>3431</v>
      </c>
      <c r="P109" s="1"/>
      <c r="Q109" s="1"/>
      <c r="R109" s="1"/>
      <c r="S109" s="1"/>
      <c r="T109" s="1"/>
      <c r="W109" s="1"/>
      <c r="Y109" s="1"/>
      <c r="Z109" s="1"/>
      <c r="AA109" s="1"/>
      <c r="AB109" s="1"/>
      <c r="AG109" t="str">
        <f t="shared" si="27"/>
        <v>Orange</v>
      </c>
      <c r="AH109" t="s">
        <v>366</v>
      </c>
      <c r="AI109">
        <v>3</v>
      </c>
      <c r="AK109" s="104">
        <v>9</v>
      </c>
      <c r="AL109" s="102">
        <v>9</v>
      </c>
      <c r="AM109" s="102">
        <v>90</v>
      </c>
      <c r="AN109" s="101">
        <v>57600</v>
      </c>
      <c r="AO109" s="101">
        <f t="shared" si="28"/>
        <v>9009</v>
      </c>
      <c r="AP109" t="s">
        <v>624</v>
      </c>
      <c r="AQ109">
        <f t="shared" si="21"/>
        <v>957600</v>
      </c>
    </row>
    <row r="110" spans="1:43" hidden="1" outlineLevel="1">
      <c r="A110" t="s">
        <v>1480</v>
      </c>
      <c r="B110" s="10" t="s">
        <v>2088</v>
      </c>
      <c r="C110" s="1">
        <f t="shared" si="16"/>
        <v>3530</v>
      </c>
      <c r="D110" s="7">
        <f t="shared" si="29"/>
        <v>2</v>
      </c>
      <c r="E110" s="7">
        <f t="shared" si="30"/>
        <v>1</v>
      </c>
      <c r="F110" s="7">
        <f t="shared" si="31"/>
        <v>0</v>
      </c>
      <c r="G110" s="1">
        <f t="shared" si="25"/>
        <v>1518</v>
      </c>
      <c r="H110" s="2">
        <f t="shared" si="26"/>
        <v>0.43002832861189799</v>
      </c>
      <c r="I110" s="8"/>
      <c r="J110" s="2">
        <f t="shared" si="17"/>
        <v>0.284985835694051</v>
      </c>
      <c r="K110" s="2">
        <f t="shared" si="18"/>
        <v>0.715014164305949</v>
      </c>
      <c r="L110" s="2">
        <f t="shared" si="19"/>
        <v>0</v>
      </c>
      <c r="M110" s="2">
        <f t="shared" si="20"/>
        <v>0</v>
      </c>
      <c r="N110" s="1">
        <v>1006</v>
      </c>
      <c r="O110" s="1">
        <v>2524</v>
      </c>
      <c r="P110" s="1"/>
      <c r="Q110" s="1"/>
      <c r="R110" s="1"/>
      <c r="S110" s="1"/>
      <c r="T110" s="1"/>
      <c r="W110" s="1"/>
      <c r="Y110" s="1"/>
      <c r="Z110" s="1"/>
      <c r="AA110" s="1"/>
      <c r="AB110" s="1"/>
      <c r="AG110" t="str">
        <f t="shared" si="27"/>
        <v>Oxford</v>
      </c>
      <c r="AH110" t="s">
        <v>366</v>
      </c>
      <c r="AI110">
        <v>5</v>
      </c>
      <c r="AK110" s="104">
        <v>9</v>
      </c>
      <c r="AL110" s="102">
        <v>9</v>
      </c>
      <c r="AM110" s="102">
        <v>95</v>
      </c>
      <c r="AN110" s="101">
        <v>58300</v>
      </c>
      <c r="AO110" s="101">
        <f t="shared" si="28"/>
        <v>9009</v>
      </c>
      <c r="AP110" t="s">
        <v>624</v>
      </c>
      <c r="AQ110">
        <f t="shared" si="21"/>
        <v>958300</v>
      </c>
    </row>
    <row r="111" spans="1:43" hidden="1" outlineLevel="1">
      <c r="A111" t="s">
        <v>836</v>
      </c>
      <c r="B111" s="10" t="s">
        <v>2088</v>
      </c>
      <c r="C111" s="1">
        <f t="shared" si="16"/>
        <v>3982</v>
      </c>
      <c r="D111" s="7">
        <f t="shared" si="29"/>
        <v>1</v>
      </c>
      <c r="E111" s="7">
        <f t="shared" si="30"/>
        <v>2</v>
      </c>
      <c r="F111" s="7">
        <f t="shared" si="31"/>
        <v>0</v>
      </c>
      <c r="G111" s="1">
        <f t="shared" si="25"/>
        <v>668</v>
      </c>
      <c r="H111" s="2">
        <f t="shared" si="26"/>
        <v>0.16775489703666499</v>
      </c>
      <c r="I111" s="8"/>
      <c r="J111" s="2">
        <f t="shared" si="17"/>
        <v>0.58387744851833245</v>
      </c>
      <c r="K111" s="2">
        <f t="shared" si="18"/>
        <v>0.41612255148166749</v>
      </c>
      <c r="L111" s="2">
        <f t="shared" si="19"/>
        <v>0</v>
      </c>
      <c r="M111" s="2">
        <f t="shared" si="20"/>
        <v>5.5511151231257827E-17</v>
      </c>
      <c r="N111" s="1">
        <v>2325</v>
      </c>
      <c r="O111" s="1">
        <v>1657</v>
      </c>
      <c r="P111" s="1"/>
      <c r="Q111" s="1"/>
      <c r="R111" s="1"/>
      <c r="S111" s="1"/>
      <c r="T111" s="1"/>
      <c r="W111" s="1"/>
      <c r="Y111" s="1"/>
      <c r="Z111" s="1"/>
      <c r="AA111" s="1"/>
      <c r="AB111" s="1"/>
      <c r="AG111" t="str">
        <f t="shared" si="27"/>
        <v>Plainfield</v>
      </c>
      <c r="AH111" t="s">
        <v>247</v>
      </c>
      <c r="AI111">
        <v>2</v>
      </c>
      <c r="AK111" s="104">
        <v>9</v>
      </c>
      <c r="AL111" s="102">
        <v>15</v>
      </c>
      <c r="AM111" s="102">
        <v>40</v>
      </c>
      <c r="AN111" s="101">
        <v>59980</v>
      </c>
      <c r="AO111" s="101">
        <f t="shared" si="28"/>
        <v>9015</v>
      </c>
      <c r="AP111" t="s">
        <v>624</v>
      </c>
      <c r="AQ111">
        <f t="shared" si="21"/>
        <v>959980</v>
      </c>
    </row>
    <row r="112" spans="1:43" hidden="1" outlineLevel="1">
      <c r="A112" t="s">
        <v>765</v>
      </c>
      <c r="B112" s="10" t="s">
        <v>2088</v>
      </c>
      <c r="C112" s="1">
        <f t="shared" si="16"/>
        <v>5511</v>
      </c>
      <c r="D112" s="7">
        <f t="shared" si="29"/>
        <v>2</v>
      </c>
      <c r="E112" s="7">
        <f t="shared" si="30"/>
        <v>1</v>
      </c>
      <c r="F112" s="7">
        <f t="shared" si="31"/>
        <v>0</v>
      </c>
      <c r="G112" s="1">
        <f t="shared" si="25"/>
        <v>367</v>
      </c>
      <c r="H112" s="2">
        <f t="shared" si="26"/>
        <v>6.6594084558156408E-2</v>
      </c>
      <c r="I112" s="8"/>
      <c r="J112" s="2">
        <f t="shared" si="17"/>
        <v>0.4667029577209218</v>
      </c>
      <c r="K112" s="2">
        <f t="shared" si="18"/>
        <v>0.53329704227907826</v>
      </c>
      <c r="L112" s="2">
        <f t="shared" si="19"/>
        <v>0</v>
      </c>
      <c r="M112" s="2">
        <f t="shared" si="20"/>
        <v>-1.1102230246251565E-16</v>
      </c>
      <c r="N112" s="1">
        <v>2572</v>
      </c>
      <c r="O112" s="1">
        <v>2939</v>
      </c>
      <c r="P112" s="1"/>
      <c r="Q112" s="1"/>
      <c r="R112" s="1"/>
      <c r="S112" s="1"/>
      <c r="T112" s="1"/>
      <c r="W112" s="1"/>
      <c r="Y112" s="1"/>
      <c r="Z112" s="1"/>
      <c r="AA112" s="1"/>
      <c r="AB112" s="1"/>
      <c r="AG112" t="str">
        <f t="shared" si="27"/>
        <v>Plainville</v>
      </c>
      <c r="AH112" t="s">
        <v>2125</v>
      </c>
      <c r="AI112">
        <v>6</v>
      </c>
      <c r="AK112" s="104">
        <v>9</v>
      </c>
      <c r="AL112" s="102">
        <v>3</v>
      </c>
      <c r="AM112" s="102">
        <v>100</v>
      </c>
      <c r="AN112" s="101">
        <v>60120</v>
      </c>
      <c r="AO112" s="101">
        <f t="shared" si="28"/>
        <v>9003</v>
      </c>
      <c r="AP112" t="s">
        <v>624</v>
      </c>
      <c r="AQ112">
        <f t="shared" si="21"/>
        <v>960120</v>
      </c>
    </row>
    <row r="113" spans="1:43" hidden="1" outlineLevel="1">
      <c r="A113" t="s">
        <v>2043</v>
      </c>
      <c r="B113" s="10" t="s">
        <v>2088</v>
      </c>
      <c r="C113" s="1">
        <f t="shared" si="16"/>
        <v>3467</v>
      </c>
      <c r="D113" s="7">
        <f t="shared" si="29"/>
        <v>2</v>
      </c>
      <c r="E113" s="7">
        <f t="shared" si="30"/>
        <v>1</v>
      </c>
      <c r="F113" s="7">
        <f t="shared" si="31"/>
        <v>0</v>
      </c>
      <c r="G113" s="1">
        <f t="shared" si="25"/>
        <v>719</v>
      </c>
      <c r="H113" s="2">
        <f t="shared" si="26"/>
        <v>0.20738390539371215</v>
      </c>
      <c r="I113" s="8"/>
      <c r="J113" s="2">
        <f t="shared" si="17"/>
        <v>0.39630804730314395</v>
      </c>
      <c r="K113" s="2">
        <f t="shared" si="18"/>
        <v>0.60369195269685605</v>
      </c>
      <c r="L113" s="2">
        <f t="shared" si="19"/>
        <v>0</v>
      </c>
      <c r="M113" s="2">
        <f t="shared" si="20"/>
        <v>0</v>
      </c>
      <c r="N113" s="1">
        <v>1374</v>
      </c>
      <c r="O113" s="1">
        <v>2093</v>
      </c>
      <c r="P113" s="1"/>
      <c r="Q113" s="1"/>
      <c r="R113" s="1"/>
      <c r="S113" s="1"/>
      <c r="T113" s="1"/>
      <c r="W113" s="1"/>
      <c r="Y113" s="1"/>
      <c r="Z113" s="1"/>
      <c r="AA113" s="1"/>
      <c r="AB113" s="1"/>
      <c r="AG113" t="str">
        <f t="shared" si="27"/>
        <v>Plymouth</v>
      </c>
      <c r="AH113" t="s">
        <v>2126</v>
      </c>
      <c r="AI113">
        <v>6</v>
      </c>
      <c r="AK113" s="104">
        <v>9</v>
      </c>
      <c r="AL113" s="102">
        <v>5</v>
      </c>
      <c r="AM113" s="102">
        <v>80</v>
      </c>
      <c r="AN113" s="101">
        <v>60750</v>
      </c>
      <c r="AO113" s="101">
        <f t="shared" si="28"/>
        <v>9005</v>
      </c>
      <c r="AP113" t="s">
        <v>624</v>
      </c>
      <c r="AQ113">
        <f t="shared" si="21"/>
        <v>960750</v>
      </c>
    </row>
    <row r="114" spans="1:43" hidden="1" outlineLevel="1">
      <c r="A114" t="s">
        <v>248</v>
      </c>
      <c r="B114" s="10" t="s">
        <v>2088</v>
      </c>
      <c r="C114" s="1">
        <f t="shared" si="16"/>
        <v>1612</v>
      </c>
      <c r="D114" s="7">
        <f t="shared" si="29"/>
        <v>2</v>
      </c>
      <c r="E114" s="7">
        <f t="shared" si="30"/>
        <v>1</v>
      </c>
      <c r="F114" s="7">
        <f t="shared" si="31"/>
        <v>0</v>
      </c>
      <c r="G114" s="1">
        <f t="shared" si="25"/>
        <v>76</v>
      </c>
      <c r="H114" s="2">
        <f t="shared" si="26"/>
        <v>4.7146401985111663E-2</v>
      </c>
      <c r="I114" s="8"/>
      <c r="J114" s="2">
        <f t="shared" si="17"/>
        <v>0.47642679900744417</v>
      </c>
      <c r="K114" s="2">
        <f t="shared" si="18"/>
        <v>0.52357320099255578</v>
      </c>
      <c r="L114" s="2">
        <f t="shared" si="19"/>
        <v>0</v>
      </c>
      <c r="M114" s="2">
        <f t="shared" si="20"/>
        <v>0</v>
      </c>
      <c r="N114" s="1">
        <v>768</v>
      </c>
      <c r="O114" s="1">
        <v>844</v>
      </c>
      <c r="P114" s="1"/>
      <c r="Q114" s="1"/>
      <c r="R114" s="1"/>
      <c r="S114" s="1"/>
      <c r="T114" s="1"/>
      <c r="W114" s="1"/>
      <c r="Y114" s="1"/>
      <c r="Z114" s="1"/>
      <c r="AA114" s="1"/>
      <c r="AB114" s="1"/>
      <c r="AG114" t="str">
        <f t="shared" si="27"/>
        <v>Pomfret</v>
      </c>
      <c r="AH114" t="s">
        <v>247</v>
      </c>
      <c r="AI114">
        <v>2</v>
      </c>
      <c r="AK114" s="104">
        <v>9</v>
      </c>
      <c r="AL114" s="102">
        <v>15</v>
      </c>
      <c r="AM114" s="102">
        <v>45</v>
      </c>
      <c r="AN114" s="101">
        <v>61030</v>
      </c>
      <c r="AO114" s="101">
        <f t="shared" si="28"/>
        <v>9015</v>
      </c>
      <c r="AP114" t="s">
        <v>624</v>
      </c>
      <c r="AQ114">
        <f t="shared" si="21"/>
        <v>961030</v>
      </c>
    </row>
    <row r="115" spans="1:43" hidden="1" outlineLevel="1">
      <c r="A115" t="s">
        <v>2095</v>
      </c>
      <c r="B115" s="10" t="s">
        <v>2088</v>
      </c>
      <c r="C115" s="1">
        <f t="shared" si="16"/>
        <v>3465</v>
      </c>
      <c r="D115" s="7">
        <f t="shared" si="29"/>
        <v>2</v>
      </c>
      <c r="E115" s="7">
        <f t="shared" si="30"/>
        <v>1</v>
      </c>
      <c r="F115" s="7">
        <f t="shared" si="31"/>
        <v>0</v>
      </c>
      <c r="G115" s="1">
        <f t="shared" si="25"/>
        <v>189</v>
      </c>
      <c r="H115" s="2">
        <f t="shared" si="26"/>
        <v>5.4545454545454543E-2</v>
      </c>
      <c r="I115" s="8"/>
      <c r="J115" s="2">
        <f t="shared" si="17"/>
        <v>0.47272727272727272</v>
      </c>
      <c r="K115" s="2">
        <f t="shared" si="18"/>
        <v>0.52727272727272723</v>
      </c>
      <c r="L115" s="2">
        <f t="shared" si="19"/>
        <v>0</v>
      </c>
      <c r="M115" s="2">
        <f t="shared" si="20"/>
        <v>1.1102230246251565E-16</v>
      </c>
      <c r="N115" s="1">
        <v>1638</v>
      </c>
      <c r="O115" s="1">
        <v>1827</v>
      </c>
      <c r="P115" s="1"/>
      <c r="Q115" s="1"/>
      <c r="R115" s="1"/>
      <c r="S115" s="1"/>
      <c r="T115" s="1"/>
      <c r="W115" s="1"/>
      <c r="Y115" s="1"/>
      <c r="Z115" s="1"/>
      <c r="AA115" s="1"/>
      <c r="AB115" s="1"/>
      <c r="AG115" t="str">
        <f t="shared" si="27"/>
        <v>Portland</v>
      </c>
      <c r="AH115" t="s">
        <v>2433</v>
      </c>
      <c r="AI115">
        <v>1</v>
      </c>
      <c r="AK115" s="104">
        <v>9</v>
      </c>
      <c r="AL115" s="102">
        <v>7</v>
      </c>
      <c r="AM115" s="102">
        <v>70</v>
      </c>
      <c r="AN115" s="101">
        <v>61800</v>
      </c>
      <c r="AO115" s="101">
        <f t="shared" si="28"/>
        <v>9007</v>
      </c>
      <c r="AP115" t="s">
        <v>624</v>
      </c>
      <c r="AQ115">
        <f t="shared" si="21"/>
        <v>961800</v>
      </c>
    </row>
    <row r="116" spans="1:43" hidden="1" outlineLevel="1">
      <c r="A116" t="s">
        <v>900</v>
      </c>
      <c r="B116" s="10" t="s">
        <v>2088</v>
      </c>
      <c r="C116" s="1">
        <f t="shared" si="16"/>
        <v>1690</v>
      </c>
      <c r="D116" s="7">
        <f t="shared" si="29"/>
        <v>1</v>
      </c>
      <c r="E116" s="7">
        <f t="shared" si="30"/>
        <v>2</v>
      </c>
      <c r="F116" s="7">
        <f t="shared" si="31"/>
        <v>0</v>
      </c>
      <c r="G116" s="1">
        <f t="shared" si="25"/>
        <v>152</v>
      </c>
      <c r="H116" s="2">
        <f t="shared" si="26"/>
        <v>8.9940828402366862E-2</v>
      </c>
      <c r="I116" s="8"/>
      <c r="J116" s="2">
        <f t="shared" si="17"/>
        <v>0.54497041420118342</v>
      </c>
      <c r="K116" s="2">
        <f t="shared" si="18"/>
        <v>0.45502958579881658</v>
      </c>
      <c r="L116" s="2">
        <f t="shared" si="19"/>
        <v>0</v>
      </c>
      <c r="M116" s="2">
        <f t="shared" si="20"/>
        <v>0</v>
      </c>
      <c r="N116" s="1">
        <v>921</v>
      </c>
      <c r="O116" s="1">
        <v>769</v>
      </c>
      <c r="P116" s="1"/>
      <c r="Q116" s="1"/>
      <c r="R116" s="1"/>
      <c r="S116" s="1"/>
      <c r="T116" s="1"/>
      <c r="W116" s="1"/>
      <c r="Y116" s="1"/>
      <c r="Z116" s="1"/>
      <c r="AA116" s="1"/>
      <c r="AB116" s="1"/>
      <c r="AG116" t="str">
        <f t="shared" si="27"/>
        <v>Preston</v>
      </c>
      <c r="AH116" t="s">
        <v>367</v>
      </c>
      <c r="AI116">
        <v>2</v>
      </c>
      <c r="AK116" s="104">
        <v>9</v>
      </c>
      <c r="AL116" s="102">
        <v>11</v>
      </c>
      <c r="AM116" s="102">
        <v>80</v>
      </c>
      <c r="AN116" s="101">
        <v>62150</v>
      </c>
      <c r="AO116" s="101">
        <f t="shared" si="28"/>
        <v>9011</v>
      </c>
      <c r="AP116" t="s">
        <v>624</v>
      </c>
      <c r="AQ116">
        <f t="shared" si="21"/>
        <v>962150</v>
      </c>
    </row>
    <row r="117" spans="1:43" hidden="1" outlineLevel="1">
      <c r="A117" t="s">
        <v>1512</v>
      </c>
      <c r="B117" s="10" t="s">
        <v>2088</v>
      </c>
      <c r="C117" s="1">
        <f t="shared" si="16"/>
        <v>3245</v>
      </c>
      <c r="D117" s="7">
        <f t="shared" si="29"/>
        <v>2</v>
      </c>
      <c r="E117" s="7">
        <f t="shared" si="30"/>
        <v>1</v>
      </c>
      <c r="F117" s="7">
        <f t="shared" si="31"/>
        <v>0</v>
      </c>
      <c r="G117" s="1">
        <f t="shared" si="25"/>
        <v>1549</v>
      </c>
      <c r="H117" s="2">
        <f t="shared" si="26"/>
        <v>0.47734976887519259</v>
      </c>
      <c r="I117" s="8"/>
      <c r="J117" s="2">
        <f t="shared" si="17"/>
        <v>0.26132511556240368</v>
      </c>
      <c r="K117" s="2">
        <f t="shared" si="18"/>
        <v>0.73867488443759632</v>
      </c>
      <c r="L117" s="2">
        <f t="shared" si="19"/>
        <v>0</v>
      </c>
      <c r="M117" s="2">
        <f t="shared" si="20"/>
        <v>0</v>
      </c>
      <c r="N117" s="1">
        <v>848</v>
      </c>
      <c r="O117" s="1">
        <v>2397</v>
      </c>
      <c r="P117" s="1"/>
      <c r="Q117" s="1"/>
      <c r="R117" s="1"/>
      <c r="S117" s="1"/>
      <c r="T117" s="1"/>
      <c r="W117" s="1"/>
      <c r="Y117" s="1"/>
      <c r="Z117" s="1"/>
      <c r="AA117" s="1"/>
      <c r="AB117" s="1"/>
      <c r="AG117" t="str">
        <f t="shared" si="27"/>
        <v>Prospect</v>
      </c>
      <c r="AH117" t="s">
        <v>366</v>
      </c>
      <c r="AI117">
        <v>5</v>
      </c>
      <c r="AK117" s="104">
        <v>9</v>
      </c>
      <c r="AL117" s="102">
        <v>9</v>
      </c>
      <c r="AM117" s="102">
        <v>100</v>
      </c>
      <c r="AN117" s="101">
        <v>62290</v>
      </c>
      <c r="AO117" s="101">
        <f t="shared" si="28"/>
        <v>9009</v>
      </c>
      <c r="AP117" t="s">
        <v>624</v>
      </c>
      <c r="AQ117">
        <f t="shared" si="21"/>
        <v>962290</v>
      </c>
    </row>
    <row r="118" spans="1:43" hidden="1" outlineLevel="1">
      <c r="A118" t="s">
        <v>1580</v>
      </c>
      <c r="B118" s="10" t="s">
        <v>2088</v>
      </c>
      <c r="C118" s="1">
        <f t="shared" si="16"/>
        <v>2095</v>
      </c>
      <c r="D118" s="7">
        <f t="shared" si="29"/>
        <v>1</v>
      </c>
      <c r="E118" s="7">
        <f t="shared" si="30"/>
        <v>2</v>
      </c>
      <c r="F118" s="7">
        <f t="shared" si="31"/>
        <v>0</v>
      </c>
      <c r="G118" s="1">
        <f t="shared" si="25"/>
        <v>85</v>
      </c>
      <c r="H118" s="2">
        <f t="shared" si="26"/>
        <v>4.0572792362768499E-2</v>
      </c>
      <c r="I118" s="8"/>
      <c r="J118" s="2">
        <f t="shared" si="17"/>
        <v>0.52028639618138428</v>
      </c>
      <c r="K118" s="2">
        <f t="shared" si="18"/>
        <v>0.47971360381861577</v>
      </c>
      <c r="L118" s="2">
        <f t="shared" si="19"/>
        <v>0</v>
      </c>
      <c r="M118" s="2">
        <f t="shared" si="20"/>
        <v>-5.5511151231257827E-17</v>
      </c>
      <c r="N118" s="1">
        <v>1090</v>
      </c>
      <c r="O118" s="1">
        <v>1005</v>
      </c>
      <c r="P118" s="1"/>
      <c r="Q118" s="1"/>
      <c r="R118" s="1"/>
      <c r="S118" s="1"/>
      <c r="T118" s="1"/>
      <c r="W118" s="1"/>
      <c r="Y118" s="1"/>
      <c r="Z118" s="1"/>
      <c r="AA118" s="1"/>
      <c r="AB118" s="1"/>
      <c r="AG118" t="str">
        <f t="shared" si="27"/>
        <v>Putnam</v>
      </c>
      <c r="AH118" t="s">
        <v>247</v>
      </c>
      <c r="AI118">
        <v>2</v>
      </c>
      <c r="AK118" s="104">
        <v>9</v>
      </c>
      <c r="AL118" s="102">
        <v>15</v>
      </c>
      <c r="AM118" s="102">
        <v>50</v>
      </c>
      <c r="AN118" s="101">
        <v>62710</v>
      </c>
      <c r="AO118" s="101">
        <f t="shared" si="28"/>
        <v>9015</v>
      </c>
      <c r="AP118" t="s">
        <v>624</v>
      </c>
      <c r="AQ118">
        <f t="shared" si="21"/>
        <v>962710</v>
      </c>
    </row>
    <row r="119" spans="1:43" hidden="1" outlineLevel="1">
      <c r="A119" t="s">
        <v>1071</v>
      </c>
      <c r="B119" s="10" t="s">
        <v>2088</v>
      </c>
      <c r="C119" s="1">
        <f t="shared" si="16"/>
        <v>3286</v>
      </c>
      <c r="D119" s="7">
        <f t="shared" si="29"/>
        <v>2</v>
      </c>
      <c r="E119" s="7">
        <f t="shared" si="30"/>
        <v>1</v>
      </c>
      <c r="F119" s="7">
        <f t="shared" si="31"/>
        <v>0</v>
      </c>
      <c r="G119" s="1">
        <f t="shared" si="25"/>
        <v>542</v>
      </c>
      <c r="H119" s="2">
        <f t="shared" si="26"/>
        <v>0.16494217894096166</v>
      </c>
      <c r="I119" s="8"/>
      <c r="J119" s="2">
        <f t="shared" si="17"/>
        <v>0.41752891052951918</v>
      </c>
      <c r="K119" s="2">
        <f t="shared" si="18"/>
        <v>0.58247108947048087</v>
      </c>
      <c r="L119" s="2">
        <f t="shared" si="19"/>
        <v>0</v>
      </c>
      <c r="M119" s="2">
        <f t="shared" si="20"/>
        <v>-1.1102230246251565E-16</v>
      </c>
      <c r="N119" s="1">
        <v>1372</v>
      </c>
      <c r="O119" s="1">
        <v>1914</v>
      </c>
      <c r="P119" s="1"/>
      <c r="Q119" s="1"/>
      <c r="R119" s="1"/>
      <c r="S119" s="1"/>
      <c r="T119" s="1"/>
      <c r="W119" s="1"/>
      <c r="Y119" s="1"/>
      <c r="Z119" s="1"/>
      <c r="AA119" s="1"/>
      <c r="AB119" s="1"/>
      <c r="AG119" t="str">
        <f t="shared" si="27"/>
        <v>Redding</v>
      </c>
      <c r="AH119" t="s">
        <v>2155</v>
      </c>
      <c r="AI119">
        <v>5</v>
      </c>
      <c r="AK119" s="104">
        <v>9</v>
      </c>
      <c r="AL119" s="102">
        <v>1</v>
      </c>
      <c r="AM119" s="102">
        <v>70</v>
      </c>
      <c r="AN119" s="101">
        <v>63480</v>
      </c>
      <c r="AO119" s="101">
        <f t="shared" si="28"/>
        <v>9001</v>
      </c>
      <c r="AP119" t="s">
        <v>624</v>
      </c>
      <c r="AQ119">
        <f t="shared" si="21"/>
        <v>963480</v>
      </c>
    </row>
    <row r="120" spans="1:43" hidden="1" outlineLevel="1">
      <c r="A120" t="s">
        <v>1121</v>
      </c>
      <c r="B120" s="10" t="s">
        <v>2088</v>
      </c>
      <c r="C120" s="1">
        <f t="shared" si="16"/>
        <v>8296</v>
      </c>
      <c r="D120" s="7">
        <f t="shared" si="29"/>
        <v>2</v>
      </c>
      <c r="E120" s="7">
        <f t="shared" si="30"/>
        <v>1</v>
      </c>
      <c r="F120" s="7">
        <f t="shared" si="31"/>
        <v>0</v>
      </c>
      <c r="G120" s="1">
        <f t="shared" si="25"/>
        <v>2772</v>
      </c>
      <c r="H120" s="2">
        <f t="shared" si="26"/>
        <v>0.33413693346190937</v>
      </c>
      <c r="I120" s="8"/>
      <c r="J120" s="2">
        <f t="shared" si="17"/>
        <v>0.33293153326904534</v>
      </c>
      <c r="K120" s="2">
        <f t="shared" si="18"/>
        <v>0.66706846673095466</v>
      </c>
      <c r="L120" s="2">
        <f t="shared" si="19"/>
        <v>0</v>
      </c>
      <c r="M120" s="2">
        <f t="shared" si="20"/>
        <v>0</v>
      </c>
      <c r="N120" s="1">
        <v>2762</v>
      </c>
      <c r="O120" s="1">
        <v>5534</v>
      </c>
      <c r="P120" s="1"/>
      <c r="Q120" s="1"/>
      <c r="R120" s="1"/>
      <c r="S120" s="1"/>
      <c r="T120" s="1"/>
      <c r="W120" s="1"/>
      <c r="Y120" s="1"/>
      <c r="Z120" s="1"/>
      <c r="AA120" s="1"/>
      <c r="AB120" s="1"/>
      <c r="AG120" t="str">
        <f t="shared" si="27"/>
        <v>Ridgefield</v>
      </c>
      <c r="AH120" t="s">
        <v>2155</v>
      </c>
      <c r="AI120">
        <v>5</v>
      </c>
      <c r="AK120" s="104">
        <v>9</v>
      </c>
      <c r="AL120" s="102">
        <v>1</v>
      </c>
      <c r="AM120" s="102">
        <v>75</v>
      </c>
      <c r="AN120" s="101">
        <v>63970</v>
      </c>
      <c r="AO120" s="101">
        <f t="shared" si="28"/>
        <v>9001</v>
      </c>
      <c r="AP120" t="s">
        <v>624</v>
      </c>
      <c r="AQ120">
        <f t="shared" si="21"/>
        <v>963970</v>
      </c>
    </row>
    <row r="121" spans="1:43" hidden="1" outlineLevel="1">
      <c r="A121" t="s">
        <v>1403</v>
      </c>
      <c r="B121" s="10" t="s">
        <v>2088</v>
      </c>
      <c r="C121" s="1">
        <f t="shared" si="16"/>
        <v>6510</v>
      </c>
      <c r="D121" s="7">
        <f t="shared" si="29"/>
        <v>2</v>
      </c>
      <c r="E121" s="7">
        <f t="shared" si="30"/>
        <v>1</v>
      </c>
      <c r="F121" s="7">
        <f t="shared" si="31"/>
        <v>0</v>
      </c>
      <c r="G121" s="1">
        <f t="shared" si="25"/>
        <v>732</v>
      </c>
      <c r="H121" s="2">
        <f t="shared" si="26"/>
        <v>0.11244239631336406</v>
      </c>
      <c r="I121" s="8"/>
      <c r="J121" s="2">
        <f t="shared" si="17"/>
        <v>0.44377880184331797</v>
      </c>
      <c r="K121" s="2">
        <f t="shared" si="18"/>
        <v>0.55622119815668203</v>
      </c>
      <c r="L121" s="2">
        <f t="shared" si="19"/>
        <v>0</v>
      </c>
      <c r="M121" s="2">
        <f t="shared" si="20"/>
        <v>0</v>
      </c>
      <c r="N121" s="1">
        <v>2889</v>
      </c>
      <c r="O121" s="1">
        <v>3621</v>
      </c>
      <c r="P121" s="1"/>
      <c r="Q121" s="1"/>
      <c r="R121" s="1"/>
      <c r="S121" s="1"/>
      <c r="T121" s="1"/>
      <c r="W121" s="1"/>
      <c r="Y121" s="1"/>
      <c r="Z121" s="1"/>
      <c r="AA121" s="1"/>
      <c r="AB121" s="1"/>
      <c r="AG121" t="str">
        <f t="shared" si="27"/>
        <v>Rocky Hill</v>
      </c>
      <c r="AH121" t="s">
        <v>2125</v>
      </c>
      <c r="AI121">
        <v>1</v>
      </c>
      <c r="AK121" s="104">
        <v>9</v>
      </c>
      <c r="AL121" s="102">
        <v>3</v>
      </c>
      <c r="AM121" s="102">
        <v>105</v>
      </c>
      <c r="AN121" s="101">
        <v>65370</v>
      </c>
      <c r="AO121" s="101">
        <f t="shared" si="28"/>
        <v>9003</v>
      </c>
      <c r="AP121" t="s">
        <v>624</v>
      </c>
      <c r="AQ121">
        <f t="shared" si="21"/>
        <v>965370</v>
      </c>
    </row>
    <row r="122" spans="1:43" hidden="1" outlineLevel="1">
      <c r="A122" t="s">
        <v>1374</v>
      </c>
      <c r="B122" s="10" t="s">
        <v>2088</v>
      </c>
      <c r="C122" s="1">
        <f t="shared" si="16"/>
        <v>1055</v>
      </c>
      <c r="D122" s="7">
        <f t="shared" si="29"/>
        <v>2</v>
      </c>
      <c r="E122" s="7">
        <f t="shared" si="30"/>
        <v>1</v>
      </c>
      <c r="F122" s="7">
        <f t="shared" si="31"/>
        <v>0</v>
      </c>
      <c r="G122" s="1">
        <f t="shared" si="25"/>
        <v>283</v>
      </c>
      <c r="H122" s="2">
        <f t="shared" si="26"/>
        <v>0.26824644549763033</v>
      </c>
      <c r="I122" s="8"/>
      <c r="J122" s="2">
        <f t="shared" si="17"/>
        <v>0.36587677725118484</v>
      </c>
      <c r="K122" s="2">
        <f t="shared" si="18"/>
        <v>0.63412322274881516</v>
      </c>
      <c r="L122" s="2">
        <f t="shared" si="19"/>
        <v>0</v>
      </c>
      <c r="M122" s="2">
        <f t="shared" si="20"/>
        <v>0</v>
      </c>
      <c r="N122" s="1">
        <v>386</v>
      </c>
      <c r="O122" s="1">
        <v>669</v>
      </c>
      <c r="P122" s="1"/>
      <c r="Q122" s="1"/>
      <c r="R122" s="1"/>
      <c r="S122" s="1"/>
      <c r="T122" s="1"/>
      <c r="W122" s="1"/>
      <c r="Y122" s="1"/>
      <c r="Z122" s="1"/>
      <c r="AA122" s="1"/>
      <c r="AB122" s="1"/>
      <c r="AG122" t="str">
        <f t="shared" si="27"/>
        <v>Roxbury</v>
      </c>
      <c r="AH122" t="s">
        <v>2126</v>
      </c>
      <c r="AI122">
        <v>6</v>
      </c>
      <c r="AK122" s="104">
        <v>9</v>
      </c>
      <c r="AL122" s="102">
        <v>5</v>
      </c>
      <c r="AM122" s="102">
        <v>85</v>
      </c>
      <c r="AN122" s="101">
        <v>65930</v>
      </c>
      <c r="AO122" s="101">
        <f t="shared" si="28"/>
        <v>9005</v>
      </c>
      <c r="AP122" t="s">
        <v>624</v>
      </c>
      <c r="AQ122">
        <f t="shared" si="21"/>
        <v>965930</v>
      </c>
    </row>
    <row r="123" spans="1:43" hidden="1" outlineLevel="1">
      <c r="A123" t="s">
        <v>322</v>
      </c>
      <c r="B123" s="10" t="s">
        <v>2088</v>
      </c>
      <c r="C123" s="1">
        <f t="shared" si="16"/>
        <v>1406</v>
      </c>
      <c r="D123" s="7">
        <f t="shared" si="29"/>
        <v>2</v>
      </c>
      <c r="E123" s="7">
        <f t="shared" si="30"/>
        <v>1</v>
      </c>
      <c r="F123" s="7">
        <f t="shared" si="31"/>
        <v>0</v>
      </c>
      <c r="G123" s="1">
        <f t="shared" si="25"/>
        <v>128</v>
      </c>
      <c r="H123" s="2">
        <f t="shared" si="26"/>
        <v>9.1038406827880516E-2</v>
      </c>
      <c r="I123" s="8"/>
      <c r="J123" s="2">
        <f t="shared" si="17"/>
        <v>0.45448079658605972</v>
      </c>
      <c r="K123" s="2">
        <f t="shared" si="18"/>
        <v>0.54551920341394022</v>
      </c>
      <c r="L123" s="2">
        <f t="shared" si="19"/>
        <v>0</v>
      </c>
      <c r="M123" s="2">
        <f t="shared" si="20"/>
        <v>0</v>
      </c>
      <c r="N123" s="1">
        <v>639</v>
      </c>
      <c r="O123" s="1">
        <v>767</v>
      </c>
      <c r="P123" s="1"/>
      <c r="Q123" s="1"/>
      <c r="R123" s="1"/>
      <c r="S123" s="1"/>
      <c r="T123" s="1"/>
      <c r="W123" s="1"/>
      <c r="Y123" s="1"/>
      <c r="Z123" s="1"/>
      <c r="AA123" s="1"/>
      <c r="AB123" s="1"/>
      <c r="AG123" t="str">
        <f t="shared" si="27"/>
        <v>Salem</v>
      </c>
      <c r="AH123" t="s">
        <v>367</v>
      </c>
      <c r="AI123">
        <v>2</v>
      </c>
      <c r="AK123" s="104">
        <v>9</v>
      </c>
      <c r="AL123" s="102">
        <v>11</v>
      </c>
      <c r="AM123" s="102">
        <v>85</v>
      </c>
      <c r="AN123" s="101">
        <v>66210</v>
      </c>
      <c r="AO123" s="101">
        <f t="shared" si="28"/>
        <v>9011</v>
      </c>
      <c r="AP123" t="s">
        <v>624</v>
      </c>
      <c r="AQ123">
        <f t="shared" si="21"/>
        <v>966210</v>
      </c>
    </row>
    <row r="124" spans="1:43" hidden="1" outlineLevel="1">
      <c r="A124" t="s">
        <v>2890</v>
      </c>
      <c r="B124" s="10" t="s">
        <v>2088</v>
      </c>
      <c r="C124" s="1">
        <f t="shared" si="16"/>
        <v>1639</v>
      </c>
      <c r="D124" s="7">
        <f t="shared" si="29"/>
        <v>2</v>
      </c>
      <c r="E124" s="7">
        <f t="shared" si="30"/>
        <v>1</v>
      </c>
      <c r="F124" s="7">
        <f t="shared" si="31"/>
        <v>0</v>
      </c>
      <c r="G124" s="1">
        <f t="shared" si="25"/>
        <v>177</v>
      </c>
      <c r="H124" s="2">
        <f t="shared" si="26"/>
        <v>0.10799267846247712</v>
      </c>
      <c r="I124" s="8"/>
      <c r="J124" s="2">
        <f t="shared" si="17"/>
        <v>0.44600366076876147</v>
      </c>
      <c r="K124" s="2">
        <f t="shared" si="18"/>
        <v>0.55399633923123859</v>
      </c>
      <c r="L124" s="2">
        <f t="shared" si="19"/>
        <v>0</v>
      </c>
      <c r="M124" s="2">
        <f t="shared" si="20"/>
        <v>0</v>
      </c>
      <c r="N124" s="1">
        <v>731</v>
      </c>
      <c r="O124" s="1">
        <v>908</v>
      </c>
      <c r="P124" s="1"/>
      <c r="Q124" s="1"/>
      <c r="R124" s="1"/>
      <c r="S124" s="1"/>
      <c r="T124" s="1"/>
      <c r="W124" s="1"/>
      <c r="Y124" s="1"/>
      <c r="Z124" s="1"/>
      <c r="AA124" s="1"/>
      <c r="AB124" s="1"/>
      <c r="AG124" t="str">
        <f t="shared" si="27"/>
        <v>Salisbury</v>
      </c>
      <c r="AH124" t="s">
        <v>2126</v>
      </c>
      <c r="AI124">
        <v>6</v>
      </c>
      <c r="AK124" s="104">
        <v>9</v>
      </c>
      <c r="AL124" s="102">
        <v>5</v>
      </c>
      <c r="AM124" s="102">
        <v>90</v>
      </c>
      <c r="AN124" s="101">
        <v>66420</v>
      </c>
      <c r="AO124" s="101">
        <f t="shared" si="28"/>
        <v>9005</v>
      </c>
      <c r="AP124" t="s">
        <v>624</v>
      </c>
      <c r="AQ124">
        <f t="shared" si="21"/>
        <v>966420</v>
      </c>
    </row>
    <row r="125" spans="1:43" hidden="1" outlineLevel="1">
      <c r="A125" t="s">
        <v>2018</v>
      </c>
      <c r="B125" s="10" t="s">
        <v>2088</v>
      </c>
      <c r="C125" s="1">
        <f t="shared" si="16"/>
        <v>575</v>
      </c>
      <c r="D125" s="7">
        <f t="shared" si="29"/>
        <v>1</v>
      </c>
      <c r="E125" s="7">
        <f t="shared" si="30"/>
        <v>2</v>
      </c>
      <c r="F125" s="7">
        <f t="shared" si="31"/>
        <v>0</v>
      </c>
      <c r="G125" s="1">
        <f t="shared" si="25"/>
        <v>57</v>
      </c>
      <c r="H125" s="2">
        <f t="shared" si="26"/>
        <v>9.913043478260869E-2</v>
      </c>
      <c r="I125" s="8"/>
      <c r="J125" s="2">
        <f t="shared" si="17"/>
        <v>0.54956521739130437</v>
      </c>
      <c r="K125" s="2">
        <f t="shared" si="18"/>
        <v>0.45043478260869563</v>
      </c>
      <c r="L125" s="2">
        <f t="shared" si="19"/>
        <v>0</v>
      </c>
      <c r="M125" s="2">
        <f t="shared" si="20"/>
        <v>0</v>
      </c>
      <c r="N125" s="1">
        <v>316</v>
      </c>
      <c r="O125" s="1">
        <v>259</v>
      </c>
      <c r="P125" s="1"/>
      <c r="Q125" s="1"/>
      <c r="R125" s="1"/>
      <c r="S125" s="1"/>
      <c r="T125" s="1"/>
      <c r="W125" s="1"/>
      <c r="Y125" s="1"/>
      <c r="Z125" s="1"/>
      <c r="AA125" s="1"/>
      <c r="AB125" s="1"/>
      <c r="AG125" t="str">
        <f t="shared" si="27"/>
        <v>Scotland</v>
      </c>
      <c r="AH125" t="s">
        <v>247</v>
      </c>
      <c r="AI125">
        <v>2</v>
      </c>
      <c r="AK125" s="104">
        <v>9</v>
      </c>
      <c r="AL125" s="102">
        <v>15</v>
      </c>
      <c r="AM125" s="102">
        <v>55</v>
      </c>
      <c r="AN125" s="101">
        <v>67400</v>
      </c>
      <c r="AO125" s="101">
        <f t="shared" si="28"/>
        <v>9015</v>
      </c>
      <c r="AP125" t="s">
        <v>624</v>
      </c>
      <c r="AQ125">
        <f t="shared" si="21"/>
        <v>967400</v>
      </c>
    </row>
    <row r="126" spans="1:43" hidden="1" outlineLevel="1">
      <c r="A126" t="s">
        <v>1307</v>
      </c>
      <c r="B126" s="10" t="s">
        <v>2088</v>
      </c>
      <c r="C126" s="1">
        <f t="shared" si="16"/>
        <v>4578</v>
      </c>
      <c r="D126" s="7">
        <f t="shared" si="29"/>
        <v>2</v>
      </c>
      <c r="E126" s="7">
        <f t="shared" si="30"/>
        <v>1</v>
      </c>
      <c r="F126" s="7">
        <f t="shared" si="31"/>
        <v>0</v>
      </c>
      <c r="G126" s="1">
        <f t="shared" si="25"/>
        <v>1364</v>
      </c>
      <c r="H126" s="2">
        <f t="shared" si="26"/>
        <v>0.29794670161642639</v>
      </c>
      <c r="I126" s="8"/>
      <c r="J126" s="2">
        <f t="shared" si="17"/>
        <v>0.35102664919178683</v>
      </c>
      <c r="K126" s="2">
        <f t="shared" si="18"/>
        <v>0.64897335080821317</v>
      </c>
      <c r="L126" s="2">
        <f t="shared" si="19"/>
        <v>0</v>
      </c>
      <c r="M126" s="2">
        <f t="shared" si="20"/>
        <v>0</v>
      </c>
      <c r="N126" s="1">
        <v>1607</v>
      </c>
      <c r="O126" s="1">
        <v>2971</v>
      </c>
      <c r="P126" s="1"/>
      <c r="Q126" s="1"/>
      <c r="R126" s="1"/>
      <c r="S126" s="1"/>
      <c r="T126" s="1"/>
      <c r="W126" s="1"/>
      <c r="Y126" s="1"/>
      <c r="Z126" s="1"/>
      <c r="AA126" s="1"/>
      <c r="AB126" s="1"/>
      <c r="AG126" t="str">
        <f t="shared" si="27"/>
        <v>Seymour</v>
      </c>
      <c r="AH126" t="s">
        <v>366</v>
      </c>
      <c r="AI126">
        <v>5</v>
      </c>
      <c r="AK126" s="104">
        <v>9</v>
      </c>
      <c r="AL126" s="102">
        <v>9</v>
      </c>
      <c r="AM126" s="102">
        <v>105</v>
      </c>
      <c r="AN126" s="101">
        <v>67610</v>
      </c>
      <c r="AO126" s="101">
        <f t="shared" si="28"/>
        <v>9009</v>
      </c>
      <c r="AP126" t="s">
        <v>624</v>
      </c>
      <c r="AQ126">
        <f t="shared" si="21"/>
        <v>967610</v>
      </c>
    </row>
    <row r="127" spans="1:43" hidden="1" outlineLevel="1">
      <c r="A127" t="s">
        <v>1061</v>
      </c>
      <c r="B127" s="10" t="s">
        <v>2088</v>
      </c>
      <c r="C127" s="1">
        <f t="shared" si="16"/>
        <v>1101</v>
      </c>
      <c r="D127" s="7">
        <f t="shared" si="29"/>
        <v>2</v>
      </c>
      <c r="E127" s="7">
        <f t="shared" si="30"/>
        <v>1</v>
      </c>
      <c r="F127" s="7">
        <f t="shared" si="31"/>
        <v>0</v>
      </c>
      <c r="G127" s="1">
        <f t="shared" si="25"/>
        <v>219</v>
      </c>
      <c r="H127" s="2">
        <f t="shared" si="26"/>
        <v>0.1989100817438692</v>
      </c>
      <c r="I127" s="8"/>
      <c r="J127" s="2">
        <f t="shared" si="17"/>
        <v>0.40054495912806537</v>
      </c>
      <c r="K127" s="2">
        <f t="shared" si="18"/>
        <v>0.59945504087193457</v>
      </c>
      <c r="L127" s="2">
        <f t="shared" si="19"/>
        <v>0</v>
      </c>
      <c r="M127" s="2">
        <f t="shared" si="20"/>
        <v>0</v>
      </c>
      <c r="N127" s="1">
        <v>441</v>
      </c>
      <c r="O127" s="1">
        <v>660</v>
      </c>
      <c r="P127" s="1"/>
      <c r="Q127" s="1"/>
      <c r="R127" s="1"/>
      <c r="S127" s="1"/>
      <c r="T127" s="1"/>
      <c r="W127" s="1"/>
      <c r="Y127" s="1"/>
      <c r="Z127" s="1"/>
      <c r="AA127" s="1"/>
      <c r="AB127" s="1"/>
      <c r="AG127" t="str">
        <f t="shared" si="27"/>
        <v>Sharon</v>
      </c>
      <c r="AH127" t="s">
        <v>2126</v>
      </c>
      <c r="AI127">
        <v>6</v>
      </c>
      <c r="AK127" s="104">
        <v>9</v>
      </c>
      <c r="AL127" s="102">
        <v>5</v>
      </c>
      <c r="AM127" s="102">
        <v>95</v>
      </c>
      <c r="AN127" s="101">
        <v>67960</v>
      </c>
      <c r="AO127" s="101">
        <f t="shared" si="28"/>
        <v>9005</v>
      </c>
      <c r="AP127" t="s">
        <v>624</v>
      </c>
      <c r="AQ127">
        <f t="shared" si="21"/>
        <v>967960</v>
      </c>
    </row>
    <row r="128" spans="1:43" hidden="1" outlineLevel="1">
      <c r="A128" t="s">
        <v>1308</v>
      </c>
      <c r="B128" s="10" t="s">
        <v>2088</v>
      </c>
      <c r="C128" s="1">
        <f t="shared" si="16"/>
        <v>12736</v>
      </c>
      <c r="D128" s="7">
        <f t="shared" si="29"/>
        <v>2</v>
      </c>
      <c r="E128" s="7">
        <f t="shared" si="30"/>
        <v>1</v>
      </c>
      <c r="F128" s="7">
        <f t="shared" si="31"/>
        <v>0</v>
      </c>
      <c r="G128" s="1">
        <f t="shared" si="25"/>
        <v>4896</v>
      </c>
      <c r="H128" s="2">
        <f t="shared" si="26"/>
        <v>0.38442211055276382</v>
      </c>
      <c r="I128" s="8"/>
      <c r="J128" s="2">
        <f t="shared" si="17"/>
        <v>0.30778894472361806</v>
      </c>
      <c r="K128" s="2">
        <f t="shared" si="18"/>
        <v>0.69221105527638194</v>
      </c>
      <c r="L128" s="2">
        <f t="shared" si="19"/>
        <v>0</v>
      </c>
      <c r="M128" s="2">
        <f t="shared" si="20"/>
        <v>0</v>
      </c>
      <c r="N128" s="1">
        <v>3920</v>
      </c>
      <c r="O128" s="1">
        <v>8816</v>
      </c>
      <c r="P128" s="1"/>
      <c r="Q128" s="1"/>
      <c r="R128" s="1"/>
      <c r="S128" s="1"/>
      <c r="T128" s="1"/>
      <c r="W128" s="1"/>
      <c r="Y128" s="1"/>
      <c r="Z128" s="1"/>
      <c r="AA128" s="1"/>
      <c r="AB128" s="1"/>
      <c r="AG128" t="str">
        <f t="shared" si="27"/>
        <v>Shelton</v>
      </c>
      <c r="AH128" t="s">
        <v>2155</v>
      </c>
      <c r="AI128">
        <v>5</v>
      </c>
      <c r="AK128" s="104">
        <v>9</v>
      </c>
      <c r="AL128" s="102">
        <v>1</v>
      </c>
      <c r="AM128" s="102">
        <v>80</v>
      </c>
      <c r="AN128" s="101">
        <v>68170</v>
      </c>
      <c r="AO128" s="101">
        <f t="shared" si="28"/>
        <v>9001</v>
      </c>
      <c r="AP128" t="s">
        <v>624</v>
      </c>
      <c r="AQ128">
        <f t="shared" si="21"/>
        <v>968170</v>
      </c>
    </row>
    <row r="129" spans="1:43" hidden="1" outlineLevel="1">
      <c r="A129" t="s">
        <v>715</v>
      </c>
      <c r="B129" s="10" t="s">
        <v>2088</v>
      </c>
      <c r="C129" s="1">
        <f t="shared" si="16"/>
        <v>1328</v>
      </c>
      <c r="D129" s="7">
        <f t="shared" si="29"/>
        <v>2</v>
      </c>
      <c r="E129" s="7">
        <f t="shared" si="30"/>
        <v>1</v>
      </c>
      <c r="F129" s="7">
        <f t="shared" si="31"/>
        <v>0</v>
      </c>
      <c r="G129" s="1">
        <f t="shared" si="25"/>
        <v>450</v>
      </c>
      <c r="H129" s="2">
        <f t="shared" si="26"/>
        <v>0.33885542168674698</v>
      </c>
      <c r="I129" s="8"/>
      <c r="J129" s="2">
        <f t="shared" si="17"/>
        <v>0.33057228915662651</v>
      </c>
      <c r="K129" s="2">
        <f t="shared" si="18"/>
        <v>0.66942771084337349</v>
      </c>
      <c r="L129" s="2">
        <f t="shared" si="19"/>
        <v>0</v>
      </c>
      <c r="M129" s="2">
        <f t="shared" si="20"/>
        <v>0</v>
      </c>
      <c r="N129" s="1">
        <v>439</v>
      </c>
      <c r="O129" s="1">
        <v>889</v>
      </c>
      <c r="P129" s="1"/>
      <c r="Q129" s="1"/>
      <c r="R129" s="1"/>
      <c r="S129" s="1"/>
      <c r="T129" s="1"/>
      <c r="W129" s="1"/>
      <c r="Y129" s="1"/>
      <c r="Z129" s="1"/>
      <c r="AA129" s="1"/>
      <c r="AB129" s="1"/>
      <c r="AG129" t="str">
        <f t="shared" si="27"/>
        <v>Sherman</v>
      </c>
      <c r="AH129" t="s">
        <v>2155</v>
      </c>
      <c r="AI129">
        <v>6</v>
      </c>
      <c r="AK129" s="104">
        <v>9</v>
      </c>
      <c r="AL129" s="102">
        <v>1</v>
      </c>
      <c r="AM129" s="102">
        <v>85</v>
      </c>
      <c r="AN129" s="101">
        <v>68310</v>
      </c>
      <c r="AO129" s="101">
        <f t="shared" si="28"/>
        <v>9001</v>
      </c>
      <c r="AP129" t="s">
        <v>624</v>
      </c>
      <c r="AQ129">
        <f t="shared" si="21"/>
        <v>968310</v>
      </c>
    </row>
    <row r="130" spans="1:43" hidden="1" outlineLevel="1">
      <c r="A130" t="s">
        <v>1132</v>
      </c>
      <c r="B130" s="10" t="s">
        <v>2088</v>
      </c>
      <c r="C130" s="1">
        <f t="shared" ref="C130:C193" si="32">SUM(N130:AE130)</f>
        <v>9970</v>
      </c>
      <c r="D130" s="7">
        <f t="shared" si="29"/>
        <v>2</v>
      </c>
      <c r="E130" s="7">
        <f t="shared" si="30"/>
        <v>1</v>
      </c>
      <c r="F130" s="7">
        <f t="shared" si="31"/>
        <v>0</v>
      </c>
      <c r="G130" s="1">
        <f t="shared" si="25"/>
        <v>3222</v>
      </c>
      <c r="H130" s="2">
        <f t="shared" si="26"/>
        <v>0.32316950852557674</v>
      </c>
      <c r="I130" s="8"/>
      <c r="J130" s="2">
        <f t="shared" ref="J130:J172" si="33">IF(C130=0,"-",N130/C130)</f>
        <v>0.33841524573721166</v>
      </c>
      <c r="K130" s="2">
        <f t="shared" ref="K130:K172" si="34">IF(C130=0,"-",O130/C130)</f>
        <v>0.6615847542627884</v>
      </c>
      <c r="L130" s="2">
        <f t="shared" ref="L130:L172" si="35">IF(C130=0,"-",P130/C130)</f>
        <v>0</v>
      </c>
      <c r="M130" s="2">
        <f t="shared" ref="M130:M172" si="36">IF(C130=0,"-",(1-J130-K130-L130))</f>
        <v>0</v>
      </c>
      <c r="N130" s="1">
        <v>3374</v>
      </c>
      <c r="O130" s="1">
        <v>6596</v>
      </c>
      <c r="P130" s="1"/>
      <c r="Q130" s="1"/>
      <c r="R130" s="1"/>
      <c r="S130" s="1"/>
      <c r="T130" s="1"/>
      <c r="W130" s="1"/>
      <c r="Y130" s="1"/>
      <c r="Z130" s="1"/>
      <c r="AA130" s="1"/>
      <c r="AB130" s="1"/>
      <c r="AG130" t="str">
        <f t="shared" si="27"/>
        <v>Simsbury</v>
      </c>
      <c r="AH130" t="s">
        <v>2125</v>
      </c>
      <c r="AI130">
        <v>6</v>
      </c>
      <c r="AK130" s="104">
        <v>9</v>
      </c>
      <c r="AL130" s="102">
        <v>3</v>
      </c>
      <c r="AM130" s="102">
        <v>110</v>
      </c>
      <c r="AN130" s="101">
        <v>68940</v>
      </c>
      <c r="AO130" s="101">
        <f t="shared" si="28"/>
        <v>9003</v>
      </c>
      <c r="AP130" t="s">
        <v>624</v>
      </c>
      <c r="AQ130">
        <f t="shared" ref="AQ130:AQ193" si="37">AK130*100000+AN130</f>
        <v>968940</v>
      </c>
    </row>
    <row r="131" spans="1:43" hidden="1" outlineLevel="1">
      <c r="A131" t="s">
        <v>796</v>
      </c>
      <c r="B131" s="10" t="s">
        <v>2088</v>
      </c>
      <c r="C131" s="1">
        <f t="shared" si="32"/>
        <v>3385</v>
      </c>
      <c r="D131" s="7">
        <f t="shared" ref="D131:D162" si="38">RANK(N131,(N131:AE131))</f>
        <v>2</v>
      </c>
      <c r="E131" s="7">
        <f t="shared" ref="E131:E162" si="39">RANK(O131,(N131:AE131))</f>
        <v>1</v>
      </c>
      <c r="F131" s="7">
        <f t="shared" ref="F131:F162" si="40">IF(P131&gt;0,RANK(P131,(N131:AE131)),0)</f>
        <v>0</v>
      </c>
      <c r="G131" s="1">
        <f t="shared" si="25"/>
        <v>1155</v>
      </c>
      <c r="H131" s="2">
        <f t="shared" si="26"/>
        <v>0.34121122599704579</v>
      </c>
      <c r="I131" s="8"/>
      <c r="J131" s="2">
        <f t="shared" si="33"/>
        <v>0.32939438700147711</v>
      </c>
      <c r="K131" s="2">
        <f t="shared" si="34"/>
        <v>0.67060561299852295</v>
      </c>
      <c r="L131" s="2">
        <f t="shared" si="35"/>
        <v>0</v>
      </c>
      <c r="M131" s="2">
        <f t="shared" si="36"/>
        <v>0</v>
      </c>
      <c r="N131" s="1">
        <v>1115</v>
      </c>
      <c r="O131" s="1">
        <v>2270</v>
      </c>
      <c r="P131" s="1"/>
      <c r="Q131" s="1"/>
      <c r="R131" s="1"/>
      <c r="S131" s="1"/>
      <c r="T131" s="1"/>
      <c r="W131" s="1"/>
      <c r="Y131" s="1"/>
      <c r="Z131" s="1"/>
      <c r="AA131" s="1"/>
      <c r="AB131" s="1"/>
      <c r="AG131" t="str">
        <f t="shared" si="27"/>
        <v>Somers</v>
      </c>
      <c r="AH131" t="s">
        <v>665</v>
      </c>
      <c r="AI131">
        <v>6</v>
      </c>
      <c r="AK131" s="104">
        <v>9</v>
      </c>
      <c r="AL131" s="102">
        <v>13</v>
      </c>
      <c r="AM131" s="102">
        <v>40</v>
      </c>
      <c r="AN131" s="101">
        <v>69220</v>
      </c>
      <c r="AO131" s="101">
        <f t="shared" si="28"/>
        <v>9013</v>
      </c>
      <c r="AP131" t="s">
        <v>624</v>
      </c>
      <c r="AQ131">
        <f t="shared" si="37"/>
        <v>969220</v>
      </c>
    </row>
    <row r="132" spans="1:43" hidden="1" outlineLevel="1">
      <c r="A132" t="s">
        <v>1597</v>
      </c>
      <c r="B132" s="10" t="s">
        <v>2088</v>
      </c>
      <c r="C132" s="1">
        <f t="shared" si="32"/>
        <v>10225</v>
      </c>
      <c r="D132" s="7">
        <f t="shared" si="38"/>
        <v>2</v>
      </c>
      <c r="E132" s="7">
        <f t="shared" si="39"/>
        <v>1</v>
      </c>
      <c r="F132" s="7">
        <f t="shared" si="40"/>
        <v>0</v>
      </c>
      <c r="G132" s="1">
        <f t="shared" ref="G132:G172" si="41">MAX(N132:P132)-LARGE(N132:P132,2)</f>
        <v>2085</v>
      </c>
      <c r="H132" s="2">
        <f t="shared" ref="H132:H172" si="42">G132/C132</f>
        <v>0.20391198044009781</v>
      </c>
      <c r="I132" s="8"/>
      <c r="J132" s="2">
        <f t="shared" si="33"/>
        <v>0.39804400977995108</v>
      </c>
      <c r="K132" s="2">
        <f t="shared" si="34"/>
        <v>0.60195599022004886</v>
      </c>
      <c r="L132" s="2">
        <f t="shared" si="35"/>
        <v>0</v>
      </c>
      <c r="M132" s="2">
        <f t="shared" si="36"/>
        <v>0</v>
      </c>
      <c r="N132" s="1">
        <v>4070</v>
      </c>
      <c r="O132" s="1">
        <v>6155</v>
      </c>
      <c r="P132" s="1"/>
      <c r="Q132" s="1"/>
      <c r="R132" s="1"/>
      <c r="S132" s="1"/>
      <c r="T132" s="1"/>
      <c r="W132" s="1"/>
      <c r="Y132" s="1"/>
      <c r="Z132" s="1"/>
      <c r="AA132" s="1"/>
      <c r="AB132" s="1"/>
      <c r="AG132" t="str">
        <f t="shared" ref="AG132:AG195" si="43">A132</f>
        <v>South Windsor</v>
      </c>
      <c r="AH132" t="s">
        <v>2125</v>
      </c>
      <c r="AI132">
        <v>1</v>
      </c>
      <c r="AK132" s="104">
        <v>9</v>
      </c>
      <c r="AL132" s="102">
        <v>3</v>
      </c>
      <c r="AM132" s="102">
        <v>120</v>
      </c>
      <c r="AN132" s="101">
        <v>71390</v>
      </c>
      <c r="AO132" s="101">
        <f t="shared" ref="AO132:AO171" si="44">1000*AK132+AL132</f>
        <v>9003</v>
      </c>
      <c r="AP132" t="s">
        <v>624</v>
      </c>
      <c r="AQ132">
        <f t="shared" si="37"/>
        <v>971390</v>
      </c>
    </row>
    <row r="133" spans="1:43" hidden="1" outlineLevel="1">
      <c r="A133" t="s">
        <v>1598</v>
      </c>
      <c r="B133" s="10" t="s">
        <v>2088</v>
      </c>
      <c r="C133" s="1">
        <f t="shared" si="32"/>
        <v>8081</v>
      </c>
      <c r="D133" s="7">
        <f t="shared" si="38"/>
        <v>2</v>
      </c>
      <c r="E133" s="7">
        <f t="shared" si="39"/>
        <v>1</v>
      </c>
      <c r="F133" s="7">
        <f t="shared" si="40"/>
        <v>0</v>
      </c>
      <c r="G133" s="1">
        <f t="shared" si="41"/>
        <v>3303</v>
      </c>
      <c r="H133" s="2">
        <f t="shared" si="42"/>
        <v>0.40873654250711544</v>
      </c>
      <c r="I133" s="8"/>
      <c r="J133" s="2">
        <f t="shared" si="33"/>
        <v>0.29563172874644228</v>
      </c>
      <c r="K133" s="2">
        <f t="shared" si="34"/>
        <v>0.70436827125355772</v>
      </c>
      <c r="L133" s="2">
        <f t="shared" si="35"/>
        <v>0</v>
      </c>
      <c r="M133" s="2">
        <f t="shared" si="36"/>
        <v>0</v>
      </c>
      <c r="N133" s="1">
        <v>2389</v>
      </c>
      <c r="O133" s="1">
        <v>5692</v>
      </c>
      <c r="P133" s="1"/>
      <c r="Q133" s="1"/>
      <c r="R133" s="1"/>
      <c r="S133" s="1"/>
      <c r="T133" s="1"/>
      <c r="W133" s="1"/>
      <c r="Y133" s="1"/>
      <c r="Z133" s="1"/>
      <c r="AA133" s="1"/>
      <c r="AB133" s="1"/>
      <c r="AG133" t="str">
        <f t="shared" si="43"/>
        <v>Southbury</v>
      </c>
      <c r="AH133" t="s">
        <v>366</v>
      </c>
      <c r="AI133" t="s">
        <v>740</v>
      </c>
      <c r="AK133" s="104">
        <v>9</v>
      </c>
      <c r="AL133" s="102">
        <v>9</v>
      </c>
      <c r="AM133" s="102">
        <v>110</v>
      </c>
      <c r="AN133" s="101">
        <v>69640</v>
      </c>
      <c r="AO133" s="101">
        <f t="shared" si="44"/>
        <v>9009</v>
      </c>
      <c r="AP133" t="s">
        <v>624</v>
      </c>
      <c r="AQ133">
        <f t="shared" si="37"/>
        <v>969640</v>
      </c>
    </row>
    <row r="134" spans="1:43" hidden="1" outlineLevel="1">
      <c r="A134" t="s">
        <v>1599</v>
      </c>
      <c r="B134" s="10" t="s">
        <v>2088</v>
      </c>
      <c r="C134" s="1">
        <f t="shared" si="32"/>
        <v>14938</v>
      </c>
      <c r="D134" s="7">
        <f t="shared" si="38"/>
        <v>2</v>
      </c>
      <c r="E134" s="7">
        <f t="shared" si="39"/>
        <v>1</v>
      </c>
      <c r="F134" s="7">
        <f t="shared" si="40"/>
        <v>0</v>
      </c>
      <c r="G134" s="1">
        <f t="shared" si="41"/>
        <v>3116</v>
      </c>
      <c r="H134" s="2">
        <f t="shared" si="42"/>
        <v>0.20859552818315705</v>
      </c>
      <c r="I134" s="8"/>
      <c r="J134" s="2">
        <f t="shared" si="33"/>
        <v>0.39570223590842146</v>
      </c>
      <c r="K134" s="2">
        <f t="shared" si="34"/>
        <v>0.60429776409157854</v>
      </c>
      <c r="L134" s="2">
        <f t="shared" si="35"/>
        <v>0</v>
      </c>
      <c r="M134" s="2">
        <f t="shared" si="36"/>
        <v>0</v>
      </c>
      <c r="N134" s="1">
        <v>5911</v>
      </c>
      <c r="O134" s="1">
        <v>9027</v>
      </c>
      <c r="P134" s="1"/>
      <c r="Q134" s="1"/>
      <c r="R134" s="1"/>
      <c r="S134" s="1"/>
      <c r="T134" s="1"/>
      <c r="W134" s="1"/>
      <c r="Y134" s="1"/>
      <c r="Z134" s="1"/>
      <c r="AA134" s="1"/>
      <c r="AB134" s="1"/>
      <c r="AG134" t="str">
        <f t="shared" si="43"/>
        <v>Southington</v>
      </c>
      <c r="AH134" t="s">
        <v>2125</v>
      </c>
      <c r="AI134">
        <v>6</v>
      </c>
      <c r="AK134" s="104">
        <v>9</v>
      </c>
      <c r="AL134" s="102">
        <v>3</v>
      </c>
      <c r="AM134" s="102">
        <v>115</v>
      </c>
      <c r="AN134" s="101">
        <v>70550</v>
      </c>
      <c r="AO134" s="101">
        <f t="shared" si="44"/>
        <v>9003</v>
      </c>
      <c r="AP134" t="s">
        <v>624</v>
      </c>
      <c r="AQ134">
        <f t="shared" si="37"/>
        <v>970550</v>
      </c>
    </row>
    <row r="135" spans="1:43" hidden="1" outlineLevel="1">
      <c r="A135" t="s">
        <v>1600</v>
      </c>
      <c r="B135" s="10" t="s">
        <v>2088</v>
      </c>
      <c r="C135" s="1">
        <f t="shared" si="32"/>
        <v>961</v>
      </c>
      <c r="D135" s="7">
        <f t="shared" si="38"/>
        <v>1</v>
      </c>
      <c r="E135" s="7">
        <f t="shared" si="39"/>
        <v>2</v>
      </c>
      <c r="F135" s="7">
        <f t="shared" si="40"/>
        <v>0</v>
      </c>
      <c r="G135" s="1">
        <f t="shared" si="41"/>
        <v>155</v>
      </c>
      <c r="H135" s="2">
        <f t="shared" si="42"/>
        <v>0.16129032258064516</v>
      </c>
      <c r="I135" s="8"/>
      <c r="J135" s="2">
        <f t="shared" si="33"/>
        <v>0.58064516129032262</v>
      </c>
      <c r="K135" s="2">
        <f t="shared" si="34"/>
        <v>0.41935483870967744</v>
      </c>
      <c r="L135" s="2">
        <f t="shared" si="35"/>
        <v>0</v>
      </c>
      <c r="M135" s="2">
        <f t="shared" si="36"/>
        <v>-5.5511151231257827E-17</v>
      </c>
      <c r="N135" s="1">
        <v>558</v>
      </c>
      <c r="O135" s="1">
        <v>403</v>
      </c>
      <c r="P135" s="1"/>
      <c r="Q135" s="1"/>
      <c r="R135" s="1"/>
      <c r="S135" s="1"/>
      <c r="T135" s="1"/>
      <c r="W135" s="1"/>
      <c r="Y135" s="1"/>
      <c r="Z135" s="1"/>
      <c r="AA135" s="1"/>
      <c r="AB135" s="1"/>
      <c r="AG135" t="str">
        <f t="shared" si="43"/>
        <v>Sprague</v>
      </c>
      <c r="AH135" t="s">
        <v>367</v>
      </c>
      <c r="AI135">
        <v>2</v>
      </c>
      <c r="AK135" s="104">
        <v>9</v>
      </c>
      <c r="AL135" s="102">
        <v>11</v>
      </c>
      <c r="AM135" s="102">
        <v>90</v>
      </c>
      <c r="AN135" s="101">
        <v>71670</v>
      </c>
      <c r="AO135" s="101">
        <f t="shared" si="44"/>
        <v>9011</v>
      </c>
      <c r="AP135" t="s">
        <v>624</v>
      </c>
      <c r="AQ135">
        <f t="shared" si="37"/>
        <v>971670</v>
      </c>
    </row>
    <row r="136" spans="1:43" hidden="1" outlineLevel="1">
      <c r="A136" t="s">
        <v>717</v>
      </c>
      <c r="B136" s="10" t="s">
        <v>2088</v>
      </c>
      <c r="C136" s="1">
        <f t="shared" si="32"/>
        <v>4373</v>
      </c>
      <c r="D136" s="7">
        <f t="shared" si="38"/>
        <v>2</v>
      </c>
      <c r="E136" s="7">
        <f t="shared" si="39"/>
        <v>1</v>
      </c>
      <c r="F136" s="7">
        <f t="shared" si="40"/>
        <v>0</v>
      </c>
      <c r="G136" s="1">
        <f t="shared" si="41"/>
        <v>313</v>
      </c>
      <c r="H136" s="2">
        <f t="shared" si="42"/>
        <v>7.1575577406814542E-2</v>
      </c>
      <c r="I136" s="8"/>
      <c r="J136" s="2">
        <f t="shared" si="33"/>
        <v>0.46421221129659274</v>
      </c>
      <c r="K136" s="2">
        <f t="shared" si="34"/>
        <v>0.53578778870340726</v>
      </c>
      <c r="L136" s="2">
        <f t="shared" si="35"/>
        <v>0</v>
      </c>
      <c r="M136" s="2">
        <f t="shared" si="36"/>
        <v>0</v>
      </c>
      <c r="N136" s="1">
        <v>2030</v>
      </c>
      <c r="O136" s="1">
        <v>2343</v>
      </c>
      <c r="P136" s="1"/>
      <c r="Q136" s="1"/>
      <c r="R136" s="1"/>
      <c r="S136" s="1"/>
      <c r="T136" s="1"/>
      <c r="W136" s="1"/>
      <c r="Y136" s="1"/>
      <c r="Z136" s="1"/>
      <c r="AA136" s="1"/>
      <c r="AB136" s="1"/>
      <c r="AG136" t="str">
        <f t="shared" si="43"/>
        <v>Stafford</v>
      </c>
      <c r="AH136" t="s">
        <v>665</v>
      </c>
      <c r="AI136">
        <v>2</v>
      </c>
      <c r="AK136" s="104">
        <v>9</v>
      </c>
      <c r="AL136" s="102">
        <v>13</v>
      </c>
      <c r="AM136" s="102">
        <v>45</v>
      </c>
      <c r="AN136" s="101">
        <v>72090</v>
      </c>
      <c r="AO136" s="101">
        <f t="shared" si="44"/>
        <v>9013</v>
      </c>
      <c r="AP136" t="s">
        <v>624</v>
      </c>
      <c r="AQ136">
        <f t="shared" si="37"/>
        <v>972090</v>
      </c>
    </row>
    <row r="137" spans="1:43" hidden="1" outlineLevel="1">
      <c r="A137" t="s">
        <v>1156</v>
      </c>
      <c r="B137" s="10" t="s">
        <v>2088</v>
      </c>
      <c r="C137" s="1">
        <f t="shared" si="32"/>
        <v>28000</v>
      </c>
      <c r="D137" s="7">
        <f t="shared" si="38"/>
        <v>2</v>
      </c>
      <c r="E137" s="7">
        <f t="shared" si="39"/>
        <v>1</v>
      </c>
      <c r="F137" s="7">
        <f t="shared" si="40"/>
        <v>0</v>
      </c>
      <c r="G137" s="1">
        <f t="shared" si="41"/>
        <v>1976</v>
      </c>
      <c r="H137" s="2">
        <f t="shared" si="42"/>
        <v>7.0571428571428577E-2</v>
      </c>
      <c r="I137" s="8"/>
      <c r="J137" s="2">
        <f t="shared" si="33"/>
        <v>0.46471428571428569</v>
      </c>
      <c r="K137" s="2">
        <f t="shared" si="34"/>
        <v>0.53528571428571425</v>
      </c>
      <c r="L137" s="2">
        <f t="shared" si="35"/>
        <v>0</v>
      </c>
      <c r="M137" s="2">
        <f t="shared" si="36"/>
        <v>1.1102230246251565E-16</v>
      </c>
      <c r="N137" s="1">
        <v>13012</v>
      </c>
      <c r="O137" s="1">
        <v>14988</v>
      </c>
      <c r="P137" s="1"/>
      <c r="Q137" s="1"/>
      <c r="R137" s="1"/>
      <c r="S137" s="1"/>
      <c r="T137" s="1"/>
      <c r="W137" s="1"/>
      <c r="Y137" s="1"/>
      <c r="Z137" s="1"/>
      <c r="AA137" s="1"/>
      <c r="AB137" s="1"/>
      <c r="AG137" t="str">
        <f t="shared" si="43"/>
        <v>Stamford</v>
      </c>
      <c r="AH137" t="s">
        <v>2155</v>
      </c>
      <c r="AI137">
        <v>4</v>
      </c>
      <c r="AK137" s="104">
        <v>9</v>
      </c>
      <c r="AL137" s="102">
        <v>1</v>
      </c>
      <c r="AM137" s="102">
        <v>90</v>
      </c>
      <c r="AN137" s="101">
        <v>73070</v>
      </c>
      <c r="AO137" s="101">
        <f t="shared" si="44"/>
        <v>9001</v>
      </c>
      <c r="AP137" t="s">
        <v>624</v>
      </c>
      <c r="AQ137">
        <f t="shared" si="37"/>
        <v>973070</v>
      </c>
    </row>
    <row r="138" spans="1:43" hidden="1" outlineLevel="1">
      <c r="A138" t="s">
        <v>838</v>
      </c>
      <c r="B138" s="10" t="s">
        <v>2088</v>
      </c>
      <c r="C138" s="1">
        <f t="shared" si="32"/>
        <v>812</v>
      </c>
      <c r="D138" s="7">
        <f t="shared" si="38"/>
        <v>1</v>
      </c>
      <c r="E138" s="7">
        <f t="shared" si="39"/>
        <v>2</v>
      </c>
      <c r="F138" s="7">
        <f t="shared" si="40"/>
        <v>0</v>
      </c>
      <c r="G138" s="1">
        <f t="shared" si="41"/>
        <v>32</v>
      </c>
      <c r="H138" s="2">
        <f t="shared" si="42"/>
        <v>3.9408866995073892E-2</v>
      </c>
      <c r="I138" s="8"/>
      <c r="J138" s="2">
        <f t="shared" si="33"/>
        <v>0.51970443349753692</v>
      </c>
      <c r="K138" s="2">
        <f t="shared" si="34"/>
        <v>0.48029556650246308</v>
      </c>
      <c r="L138" s="2">
        <f t="shared" si="35"/>
        <v>0</v>
      </c>
      <c r="M138" s="2">
        <f t="shared" si="36"/>
        <v>0</v>
      </c>
      <c r="N138" s="1">
        <v>422</v>
      </c>
      <c r="O138" s="1">
        <v>390</v>
      </c>
      <c r="P138" s="1"/>
      <c r="Q138" s="1"/>
      <c r="R138" s="1"/>
      <c r="S138" s="1"/>
      <c r="T138" s="1"/>
      <c r="W138" s="1"/>
      <c r="Y138" s="1"/>
      <c r="Z138" s="1"/>
      <c r="AA138" s="1"/>
      <c r="AB138" s="1"/>
      <c r="AG138" t="str">
        <f t="shared" si="43"/>
        <v>Sterling</v>
      </c>
      <c r="AH138" t="s">
        <v>247</v>
      </c>
      <c r="AI138">
        <v>2</v>
      </c>
      <c r="AK138" s="104">
        <v>9</v>
      </c>
      <c r="AL138" s="102">
        <v>15</v>
      </c>
      <c r="AM138" s="102">
        <v>60</v>
      </c>
      <c r="AN138" s="101">
        <v>73420</v>
      </c>
      <c r="AO138" s="101">
        <f t="shared" si="44"/>
        <v>9015</v>
      </c>
      <c r="AP138" t="s">
        <v>624</v>
      </c>
      <c r="AQ138">
        <f t="shared" si="37"/>
        <v>973420</v>
      </c>
    </row>
    <row r="139" spans="1:43" hidden="1" outlineLevel="1">
      <c r="A139" t="s">
        <v>725</v>
      </c>
      <c r="B139" s="10" t="s">
        <v>2088</v>
      </c>
      <c r="C139" s="1">
        <f t="shared" si="32"/>
        <v>6672</v>
      </c>
      <c r="D139" s="7">
        <f t="shared" si="38"/>
        <v>2</v>
      </c>
      <c r="E139" s="7">
        <f t="shared" si="39"/>
        <v>1</v>
      </c>
      <c r="F139" s="7">
        <f t="shared" si="40"/>
        <v>0</v>
      </c>
      <c r="G139" s="1">
        <f t="shared" si="41"/>
        <v>626</v>
      </c>
      <c r="H139" s="2">
        <f t="shared" si="42"/>
        <v>9.382494004796163E-2</v>
      </c>
      <c r="I139" s="8"/>
      <c r="J139" s="2">
        <f t="shared" si="33"/>
        <v>0.4530875299760192</v>
      </c>
      <c r="K139" s="2">
        <f t="shared" si="34"/>
        <v>0.5469124700239808</v>
      </c>
      <c r="L139" s="2">
        <f t="shared" si="35"/>
        <v>0</v>
      </c>
      <c r="M139" s="2">
        <f t="shared" si="36"/>
        <v>0</v>
      </c>
      <c r="N139" s="1">
        <v>3023</v>
      </c>
      <c r="O139" s="1">
        <v>3649</v>
      </c>
      <c r="P139" s="1"/>
      <c r="Q139" s="1"/>
      <c r="R139" s="1"/>
      <c r="S139" s="1"/>
      <c r="T139" s="1"/>
      <c r="W139" s="1"/>
      <c r="Y139" s="1"/>
      <c r="Z139" s="1"/>
      <c r="AA139" s="1"/>
      <c r="AB139" s="1"/>
      <c r="AG139" t="str">
        <f t="shared" si="43"/>
        <v>Stonington</v>
      </c>
      <c r="AH139" t="s">
        <v>367</v>
      </c>
      <c r="AI139">
        <v>2</v>
      </c>
      <c r="AK139" s="104">
        <v>9</v>
      </c>
      <c r="AL139" s="102">
        <v>11</v>
      </c>
      <c r="AM139" s="102">
        <v>95</v>
      </c>
      <c r="AN139" s="101">
        <v>73770</v>
      </c>
      <c r="AO139" s="101">
        <f t="shared" si="44"/>
        <v>9011</v>
      </c>
      <c r="AP139" t="s">
        <v>624</v>
      </c>
      <c r="AQ139">
        <f t="shared" si="37"/>
        <v>973770</v>
      </c>
    </row>
    <row r="140" spans="1:43" hidden="1" outlineLevel="1">
      <c r="A140" t="s">
        <v>842</v>
      </c>
      <c r="B140" s="10" t="s">
        <v>2088</v>
      </c>
      <c r="C140" s="1">
        <f t="shared" si="32"/>
        <v>14697</v>
      </c>
      <c r="D140" s="7">
        <f t="shared" si="38"/>
        <v>2</v>
      </c>
      <c r="E140" s="7">
        <f t="shared" si="39"/>
        <v>1</v>
      </c>
      <c r="F140" s="7">
        <f t="shared" si="40"/>
        <v>0</v>
      </c>
      <c r="G140" s="1">
        <f t="shared" si="41"/>
        <v>2551</v>
      </c>
      <c r="H140" s="2">
        <f t="shared" si="42"/>
        <v>0.17357283799414847</v>
      </c>
      <c r="I140" s="8"/>
      <c r="J140" s="2">
        <f t="shared" si="33"/>
        <v>0.41321358100292577</v>
      </c>
      <c r="K140" s="2">
        <f t="shared" si="34"/>
        <v>0.58678641899707429</v>
      </c>
      <c r="L140" s="2">
        <f t="shared" si="35"/>
        <v>0</v>
      </c>
      <c r="M140" s="2">
        <f t="shared" si="36"/>
        <v>-1.1102230246251565E-16</v>
      </c>
      <c r="N140" s="1">
        <v>6073</v>
      </c>
      <c r="O140" s="1">
        <v>8624</v>
      </c>
      <c r="P140" s="1"/>
      <c r="Q140" s="1"/>
      <c r="R140" s="1"/>
      <c r="S140" s="1"/>
      <c r="T140" s="1"/>
      <c r="W140" s="1"/>
      <c r="Y140" s="1"/>
      <c r="Z140" s="1"/>
      <c r="AA140" s="1"/>
      <c r="AB140" s="1"/>
      <c r="AG140" t="str">
        <f t="shared" si="43"/>
        <v>Stratford</v>
      </c>
      <c r="AH140" t="s">
        <v>2155</v>
      </c>
      <c r="AI140">
        <v>3</v>
      </c>
      <c r="AK140" s="104">
        <v>9</v>
      </c>
      <c r="AL140" s="102">
        <v>1</v>
      </c>
      <c r="AM140" s="102">
        <v>95</v>
      </c>
      <c r="AN140" s="101">
        <v>74190</v>
      </c>
      <c r="AO140" s="101">
        <f t="shared" si="44"/>
        <v>9001</v>
      </c>
      <c r="AP140" t="s">
        <v>624</v>
      </c>
      <c r="AQ140">
        <f t="shared" si="37"/>
        <v>974190</v>
      </c>
    </row>
    <row r="141" spans="1:43" hidden="1" outlineLevel="1">
      <c r="A141" t="s">
        <v>1601</v>
      </c>
      <c r="B141" s="10" t="s">
        <v>2088</v>
      </c>
      <c r="C141" s="1">
        <f t="shared" si="32"/>
        <v>4427</v>
      </c>
      <c r="D141" s="7">
        <f t="shared" si="38"/>
        <v>2</v>
      </c>
      <c r="E141" s="7">
        <f t="shared" si="39"/>
        <v>1</v>
      </c>
      <c r="F141" s="7">
        <f t="shared" si="40"/>
        <v>0</v>
      </c>
      <c r="G141" s="1">
        <f t="shared" si="41"/>
        <v>1195</v>
      </c>
      <c r="H141" s="2">
        <f t="shared" si="42"/>
        <v>0.26993449288457194</v>
      </c>
      <c r="I141" s="8"/>
      <c r="J141" s="2">
        <f t="shared" si="33"/>
        <v>0.36503275355771403</v>
      </c>
      <c r="K141" s="2">
        <f t="shared" si="34"/>
        <v>0.63496724644228597</v>
      </c>
      <c r="L141" s="2">
        <f t="shared" si="35"/>
        <v>0</v>
      </c>
      <c r="M141" s="2">
        <f t="shared" si="36"/>
        <v>0</v>
      </c>
      <c r="N141" s="1">
        <v>1616</v>
      </c>
      <c r="O141" s="1">
        <v>2811</v>
      </c>
      <c r="P141" s="1"/>
      <c r="Q141" s="1"/>
      <c r="R141" s="1"/>
      <c r="S141" s="1"/>
      <c r="T141" s="1"/>
      <c r="W141" s="1"/>
      <c r="Y141" s="1"/>
      <c r="Z141" s="1"/>
      <c r="AA141" s="1"/>
      <c r="AB141" s="1"/>
      <c r="AG141" t="str">
        <f t="shared" si="43"/>
        <v>Suffield</v>
      </c>
      <c r="AH141" t="s">
        <v>2125</v>
      </c>
      <c r="AI141">
        <v>6</v>
      </c>
      <c r="AK141" s="104">
        <v>9</v>
      </c>
      <c r="AL141" s="102">
        <v>3</v>
      </c>
      <c r="AM141" s="102">
        <v>125</v>
      </c>
      <c r="AN141" s="101">
        <v>74540</v>
      </c>
      <c r="AO141" s="101">
        <f t="shared" si="44"/>
        <v>9003</v>
      </c>
      <c r="AP141" t="s">
        <v>624</v>
      </c>
      <c r="AQ141">
        <f t="shared" si="37"/>
        <v>974540</v>
      </c>
    </row>
    <row r="142" spans="1:43" hidden="1" outlineLevel="1">
      <c r="A142" t="s">
        <v>325</v>
      </c>
      <c r="B142" s="10" t="s">
        <v>2088</v>
      </c>
      <c r="C142" s="1">
        <f t="shared" si="32"/>
        <v>2792</v>
      </c>
      <c r="D142" s="7">
        <f t="shared" si="38"/>
        <v>2</v>
      </c>
      <c r="E142" s="7">
        <f t="shared" si="39"/>
        <v>1</v>
      </c>
      <c r="F142" s="7">
        <f t="shared" si="40"/>
        <v>0</v>
      </c>
      <c r="G142" s="1">
        <f t="shared" si="41"/>
        <v>1176</v>
      </c>
      <c r="H142" s="2">
        <f t="shared" si="42"/>
        <v>0.42120343839541546</v>
      </c>
      <c r="I142" s="8"/>
      <c r="J142" s="2">
        <f t="shared" si="33"/>
        <v>0.28939828080229224</v>
      </c>
      <c r="K142" s="2">
        <f t="shared" si="34"/>
        <v>0.71060171919770776</v>
      </c>
      <c r="L142" s="2">
        <f t="shared" si="35"/>
        <v>0</v>
      </c>
      <c r="M142" s="2">
        <f t="shared" si="36"/>
        <v>0</v>
      </c>
      <c r="N142" s="1">
        <v>808</v>
      </c>
      <c r="O142" s="1">
        <v>1984</v>
      </c>
      <c r="P142" s="1"/>
      <c r="Q142" s="1"/>
      <c r="R142" s="1"/>
      <c r="S142" s="1"/>
      <c r="T142" s="1"/>
      <c r="W142" s="1"/>
      <c r="Y142" s="1"/>
      <c r="Z142" s="1"/>
      <c r="AA142" s="1"/>
      <c r="AB142" s="1"/>
      <c r="AG142" t="str">
        <f t="shared" si="43"/>
        <v>Thomaston</v>
      </c>
      <c r="AH142" t="s">
        <v>2126</v>
      </c>
      <c r="AI142">
        <v>6</v>
      </c>
      <c r="AK142" s="104">
        <v>9</v>
      </c>
      <c r="AL142" s="102">
        <v>5</v>
      </c>
      <c r="AM142" s="102">
        <v>100</v>
      </c>
      <c r="AN142" s="101">
        <v>75730</v>
      </c>
      <c r="AO142" s="101">
        <f t="shared" si="44"/>
        <v>9005</v>
      </c>
      <c r="AP142" t="s">
        <v>624</v>
      </c>
      <c r="AQ142">
        <f t="shared" si="37"/>
        <v>975730</v>
      </c>
    </row>
    <row r="143" spans="1:43" hidden="1" outlineLevel="1">
      <c r="A143" t="s">
        <v>1602</v>
      </c>
      <c r="B143" s="10" t="s">
        <v>2088</v>
      </c>
      <c r="C143" s="1">
        <f t="shared" si="32"/>
        <v>2581</v>
      </c>
      <c r="D143" s="7">
        <f t="shared" si="38"/>
        <v>2</v>
      </c>
      <c r="E143" s="7">
        <f t="shared" si="39"/>
        <v>1</v>
      </c>
      <c r="F143" s="7">
        <f t="shared" si="40"/>
        <v>0</v>
      </c>
      <c r="G143" s="1">
        <f t="shared" si="41"/>
        <v>101</v>
      </c>
      <c r="H143" s="2">
        <f t="shared" si="42"/>
        <v>3.9132119333591633E-2</v>
      </c>
      <c r="I143" s="8"/>
      <c r="J143" s="2">
        <f t="shared" si="33"/>
        <v>0.48043394033320419</v>
      </c>
      <c r="K143" s="2">
        <f t="shared" si="34"/>
        <v>0.51956605966679581</v>
      </c>
      <c r="L143" s="2">
        <f t="shared" si="35"/>
        <v>0</v>
      </c>
      <c r="M143" s="2">
        <f t="shared" si="36"/>
        <v>0</v>
      </c>
      <c r="N143" s="1">
        <v>1240</v>
      </c>
      <c r="O143" s="1">
        <v>1341</v>
      </c>
      <c r="P143" s="1"/>
      <c r="Q143" s="1"/>
      <c r="R143" s="1"/>
      <c r="S143" s="1"/>
      <c r="T143" s="1"/>
      <c r="W143" s="1"/>
      <c r="Y143" s="1"/>
      <c r="Z143" s="1"/>
      <c r="AA143" s="1"/>
      <c r="AB143" s="1"/>
      <c r="AG143" t="str">
        <f t="shared" si="43"/>
        <v>Thompson</v>
      </c>
      <c r="AH143" t="s">
        <v>247</v>
      </c>
      <c r="AI143">
        <v>2</v>
      </c>
      <c r="AK143" s="104">
        <v>9</v>
      </c>
      <c r="AL143" s="102">
        <v>15</v>
      </c>
      <c r="AM143" s="102">
        <v>65</v>
      </c>
      <c r="AN143" s="101">
        <v>75870</v>
      </c>
      <c r="AO143" s="101">
        <f t="shared" si="44"/>
        <v>9015</v>
      </c>
      <c r="AP143" t="s">
        <v>624</v>
      </c>
      <c r="AQ143">
        <f t="shared" si="37"/>
        <v>975870</v>
      </c>
    </row>
    <row r="144" spans="1:43" hidden="1" outlineLevel="1">
      <c r="A144" t="s">
        <v>665</v>
      </c>
      <c r="B144" s="10" t="s">
        <v>2088</v>
      </c>
      <c r="C144" s="1">
        <f t="shared" si="32"/>
        <v>5320</v>
      </c>
      <c r="D144" s="7">
        <f t="shared" si="38"/>
        <v>2</v>
      </c>
      <c r="E144" s="7">
        <f t="shared" si="39"/>
        <v>1</v>
      </c>
      <c r="F144" s="7">
        <f t="shared" si="40"/>
        <v>0</v>
      </c>
      <c r="G144" s="1">
        <f t="shared" si="41"/>
        <v>1032</v>
      </c>
      <c r="H144" s="2">
        <f t="shared" si="42"/>
        <v>0.19398496240601504</v>
      </c>
      <c r="I144" s="8"/>
      <c r="J144" s="2">
        <f t="shared" si="33"/>
        <v>0.40300751879699248</v>
      </c>
      <c r="K144" s="2">
        <f t="shared" si="34"/>
        <v>0.59699248120300752</v>
      </c>
      <c r="L144" s="2">
        <f t="shared" si="35"/>
        <v>0</v>
      </c>
      <c r="M144" s="2">
        <f t="shared" si="36"/>
        <v>0</v>
      </c>
      <c r="N144" s="1">
        <v>2144</v>
      </c>
      <c r="O144" s="1">
        <v>3176</v>
      </c>
      <c r="P144" s="1"/>
      <c r="Q144" s="1"/>
      <c r="R144" s="1"/>
      <c r="S144" s="1"/>
      <c r="T144" s="1"/>
      <c r="W144" s="1"/>
      <c r="Y144" s="1"/>
      <c r="Z144" s="1"/>
      <c r="AA144" s="1"/>
      <c r="AB144" s="1"/>
      <c r="AG144" t="str">
        <f t="shared" si="43"/>
        <v>Tolland</v>
      </c>
      <c r="AH144" t="s">
        <v>665</v>
      </c>
      <c r="AI144">
        <v>2</v>
      </c>
      <c r="AK144" s="104">
        <v>9</v>
      </c>
      <c r="AL144" s="102">
        <v>13</v>
      </c>
      <c r="AM144" s="102">
        <v>50</v>
      </c>
      <c r="AN144" s="101">
        <v>76290</v>
      </c>
      <c r="AO144" s="101">
        <f t="shared" si="44"/>
        <v>9013</v>
      </c>
      <c r="AP144" t="s">
        <v>624</v>
      </c>
      <c r="AQ144">
        <f t="shared" si="37"/>
        <v>976290</v>
      </c>
    </row>
    <row r="145" spans="1:43" hidden="1" outlineLevel="1">
      <c r="A145" t="s">
        <v>1657</v>
      </c>
      <c r="B145" s="10" t="s">
        <v>2088</v>
      </c>
      <c r="C145" s="1">
        <f t="shared" si="32"/>
        <v>11156</v>
      </c>
      <c r="D145" s="7">
        <f t="shared" si="38"/>
        <v>2</v>
      </c>
      <c r="E145" s="7">
        <f t="shared" si="39"/>
        <v>1</v>
      </c>
      <c r="F145" s="7">
        <f t="shared" si="40"/>
        <v>0</v>
      </c>
      <c r="G145" s="1">
        <f t="shared" si="41"/>
        <v>3416</v>
      </c>
      <c r="H145" s="2">
        <f t="shared" si="42"/>
        <v>0.30620294012190752</v>
      </c>
      <c r="I145" s="8"/>
      <c r="J145" s="2">
        <f t="shared" si="33"/>
        <v>0.34689852993904624</v>
      </c>
      <c r="K145" s="2">
        <f t="shared" si="34"/>
        <v>0.65310147006095376</v>
      </c>
      <c r="L145" s="2">
        <f t="shared" si="35"/>
        <v>0</v>
      </c>
      <c r="M145" s="2">
        <f t="shared" si="36"/>
        <v>0</v>
      </c>
      <c r="N145" s="1">
        <v>3870</v>
      </c>
      <c r="O145" s="1">
        <v>7286</v>
      </c>
      <c r="P145" s="1"/>
      <c r="Q145" s="1"/>
      <c r="R145" s="1"/>
      <c r="S145" s="1"/>
      <c r="T145" s="1"/>
      <c r="W145" s="1"/>
      <c r="Y145" s="1"/>
      <c r="Z145" s="1"/>
      <c r="AA145" s="1"/>
      <c r="AB145" s="1"/>
      <c r="AG145" t="str">
        <f t="shared" si="43"/>
        <v>Torrington</v>
      </c>
      <c r="AH145" t="s">
        <v>2126</v>
      </c>
      <c r="AI145">
        <v>6</v>
      </c>
      <c r="AK145" s="104">
        <v>9</v>
      </c>
      <c r="AL145" s="102">
        <v>5</v>
      </c>
      <c r="AM145" s="102">
        <v>105</v>
      </c>
      <c r="AN145" s="101">
        <v>76570</v>
      </c>
      <c r="AO145" s="101">
        <f t="shared" si="44"/>
        <v>9005</v>
      </c>
      <c r="AP145" t="s">
        <v>624</v>
      </c>
      <c r="AQ145">
        <f t="shared" si="37"/>
        <v>976570</v>
      </c>
    </row>
    <row r="146" spans="1:43" hidden="1" outlineLevel="1">
      <c r="A146" t="s">
        <v>2353</v>
      </c>
      <c r="B146" s="10" t="s">
        <v>2088</v>
      </c>
      <c r="C146" s="1">
        <f t="shared" si="32"/>
        <v>12679</v>
      </c>
      <c r="D146" s="7">
        <f t="shared" si="38"/>
        <v>2</v>
      </c>
      <c r="E146" s="7">
        <f t="shared" si="39"/>
        <v>1</v>
      </c>
      <c r="F146" s="7">
        <f t="shared" si="40"/>
        <v>0</v>
      </c>
      <c r="G146" s="1">
        <f t="shared" si="41"/>
        <v>4395</v>
      </c>
      <c r="H146" s="2">
        <f t="shared" si="42"/>
        <v>0.34663617004495623</v>
      </c>
      <c r="I146" s="8"/>
      <c r="J146" s="2">
        <f t="shared" si="33"/>
        <v>0.32668191497752186</v>
      </c>
      <c r="K146" s="2">
        <f t="shared" si="34"/>
        <v>0.67331808502247814</v>
      </c>
      <c r="L146" s="2">
        <f t="shared" si="35"/>
        <v>0</v>
      </c>
      <c r="M146" s="2">
        <f t="shared" si="36"/>
        <v>0</v>
      </c>
      <c r="N146" s="1">
        <v>4142</v>
      </c>
      <c r="O146" s="1">
        <v>8537</v>
      </c>
      <c r="P146" s="1"/>
      <c r="Q146" s="1"/>
      <c r="R146" s="1"/>
      <c r="S146" s="1"/>
      <c r="T146" s="1"/>
      <c r="W146" s="1"/>
      <c r="Y146" s="1"/>
      <c r="Z146" s="1"/>
      <c r="AA146" s="1"/>
      <c r="AB146" s="1"/>
      <c r="AG146" t="str">
        <f t="shared" si="43"/>
        <v>Trumbull</v>
      </c>
      <c r="AH146" t="s">
        <v>2155</v>
      </c>
      <c r="AI146">
        <v>4</v>
      </c>
      <c r="AK146" s="104">
        <v>9</v>
      </c>
      <c r="AL146" s="102">
        <v>1</v>
      </c>
      <c r="AM146" s="102">
        <v>100</v>
      </c>
      <c r="AN146" s="101">
        <v>77200</v>
      </c>
      <c r="AO146" s="101">
        <f t="shared" si="44"/>
        <v>9001</v>
      </c>
      <c r="AP146" t="s">
        <v>624</v>
      </c>
      <c r="AQ146">
        <f t="shared" si="37"/>
        <v>977200</v>
      </c>
    </row>
    <row r="147" spans="1:43" hidden="1" outlineLevel="1">
      <c r="A147" t="s">
        <v>2887</v>
      </c>
      <c r="B147" s="10" t="s">
        <v>2088</v>
      </c>
      <c r="C147" s="1">
        <f t="shared" si="32"/>
        <v>352</v>
      </c>
      <c r="D147" s="7">
        <f t="shared" si="38"/>
        <v>2</v>
      </c>
      <c r="E147" s="7">
        <f t="shared" si="39"/>
        <v>1</v>
      </c>
      <c r="F147" s="7">
        <f t="shared" si="40"/>
        <v>0</v>
      </c>
      <c r="G147" s="1">
        <f t="shared" si="41"/>
        <v>48</v>
      </c>
      <c r="H147" s="2">
        <f t="shared" si="42"/>
        <v>0.13636363636363635</v>
      </c>
      <c r="I147" s="8"/>
      <c r="J147" s="2">
        <f t="shared" si="33"/>
        <v>0.43181818181818182</v>
      </c>
      <c r="K147" s="2">
        <f t="shared" si="34"/>
        <v>0.56818181818181823</v>
      </c>
      <c r="L147" s="2">
        <f t="shared" si="35"/>
        <v>0</v>
      </c>
      <c r="M147" s="2">
        <f t="shared" si="36"/>
        <v>-1.1102230246251565E-16</v>
      </c>
      <c r="N147" s="1">
        <v>152</v>
      </c>
      <c r="O147" s="1">
        <v>200</v>
      </c>
      <c r="P147" s="1"/>
      <c r="Q147" s="1"/>
      <c r="R147" s="1"/>
      <c r="S147" s="1"/>
      <c r="T147" s="1"/>
      <c r="W147" s="1"/>
      <c r="Y147" s="1"/>
      <c r="Z147" s="1"/>
      <c r="AA147" s="1"/>
      <c r="AB147" s="1"/>
      <c r="AG147" t="str">
        <f t="shared" si="43"/>
        <v>Union</v>
      </c>
      <c r="AH147" t="s">
        <v>665</v>
      </c>
      <c r="AI147">
        <v>2</v>
      </c>
      <c r="AK147" s="104">
        <v>9</v>
      </c>
      <c r="AL147" s="102">
        <v>13</v>
      </c>
      <c r="AM147" s="102">
        <v>55</v>
      </c>
      <c r="AN147" s="101">
        <v>77830</v>
      </c>
      <c r="AO147" s="101">
        <f t="shared" si="44"/>
        <v>9013</v>
      </c>
      <c r="AP147" t="s">
        <v>624</v>
      </c>
      <c r="AQ147">
        <f t="shared" si="37"/>
        <v>977830</v>
      </c>
    </row>
    <row r="148" spans="1:43" hidden="1" outlineLevel="1">
      <c r="A148" t="s">
        <v>1874</v>
      </c>
      <c r="B148" s="10" t="s">
        <v>2088</v>
      </c>
      <c r="C148" s="1">
        <f t="shared" si="32"/>
        <v>9377</v>
      </c>
      <c r="D148" s="7">
        <f t="shared" si="38"/>
        <v>2</v>
      </c>
      <c r="E148" s="7">
        <f t="shared" si="39"/>
        <v>1</v>
      </c>
      <c r="F148" s="7">
        <f t="shared" si="40"/>
        <v>0</v>
      </c>
      <c r="G148" s="1">
        <f t="shared" si="41"/>
        <v>1173</v>
      </c>
      <c r="H148" s="2">
        <f t="shared" si="42"/>
        <v>0.12509331342646901</v>
      </c>
      <c r="I148" s="8"/>
      <c r="J148" s="2">
        <f t="shared" si="33"/>
        <v>0.43745334328676549</v>
      </c>
      <c r="K148" s="2">
        <f t="shared" si="34"/>
        <v>0.56254665671323456</v>
      </c>
      <c r="L148" s="2">
        <f t="shared" si="35"/>
        <v>0</v>
      </c>
      <c r="M148" s="2">
        <f t="shared" si="36"/>
        <v>-1.1102230246251565E-16</v>
      </c>
      <c r="N148" s="1">
        <v>4102</v>
      </c>
      <c r="O148" s="1">
        <v>5275</v>
      </c>
      <c r="P148" s="1"/>
      <c r="Q148" s="1"/>
      <c r="R148" s="1"/>
      <c r="S148" s="1"/>
      <c r="T148" s="1"/>
      <c r="W148" s="1"/>
      <c r="Y148" s="1"/>
      <c r="Z148" s="1"/>
      <c r="AA148" s="1"/>
      <c r="AB148" s="1"/>
      <c r="AG148" t="str">
        <f t="shared" si="43"/>
        <v>Vernon</v>
      </c>
      <c r="AH148" t="s">
        <v>665</v>
      </c>
      <c r="AI148">
        <v>2</v>
      </c>
      <c r="AK148" s="104">
        <v>9</v>
      </c>
      <c r="AL148" s="102">
        <v>13</v>
      </c>
      <c r="AM148" s="102">
        <v>60</v>
      </c>
      <c r="AN148" s="101">
        <v>78250</v>
      </c>
      <c r="AO148" s="101">
        <f t="shared" si="44"/>
        <v>9013</v>
      </c>
      <c r="AP148" t="s">
        <v>624</v>
      </c>
      <c r="AQ148">
        <f t="shared" si="37"/>
        <v>978250</v>
      </c>
    </row>
    <row r="149" spans="1:43" hidden="1" outlineLevel="1">
      <c r="A149" t="s">
        <v>571</v>
      </c>
      <c r="B149" s="10" t="s">
        <v>2088</v>
      </c>
      <c r="C149" s="1">
        <f t="shared" si="32"/>
        <v>815</v>
      </c>
      <c r="D149" s="7">
        <f t="shared" si="38"/>
        <v>1</v>
      </c>
      <c r="E149" s="7">
        <f t="shared" si="39"/>
        <v>2</v>
      </c>
      <c r="F149" s="7">
        <f t="shared" si="40"/>
        <v>0</v>
      </c>
      <c r="G149" s="1">
        <f t="shared" si="41"/>
        <v>109</v>
      </c>
      <c r="H149" s="2">
        <f t="shared" si="42"/>
        <v>0.13374233128834356</v>
      </c>
      <c r="I149" s="8"/>
      <c r="J149" s="2">
        <f t="shared" si="33"/>
        <v>0.56687116564417173</v>
      </c>
      <c r="K149" s="2">
        <f t="shared" si="34"/>
        <v>0.43312883435582822</v>
      </c>
      <c r="L149" s="2">
        <f t="shared" si="35"/>
        <v>0</v>
      </c>
      <c r="M149" s="2">
        <f t="shared" si="36"/>
        <v>5.5511151231257827E-17</v>
      </c>
      <c r="N149" s="1">
        <v>462</v>
      </c>
      <c r="O149" s="1">
        <v>353</v>
      </c>
      <c r="P149" s="1"/>
      <c r="Q149" s="1"/>
      <c r="R149" s="1"/>
      <c r="S149" s="1"/>
      <c r="T149" s="1"/>
      <c r="W149" s="1"/>
      <c r="Y149" s="1"/>
      <c r="Z149" s="1"/>
      <c r="AA149" s="1"/>
      <c r="AB149" s="1"/>
      <c r="AG149" t="str">
        <f t="shared" si="43"/>
        <v>Voluntown</v>
      </c>
      <c r="AH149" t="s">
        <v>367</v>
      </c>
      <c r="AI149">
        <v>2</v>
      </c>
      <c r="AK149" s="104">
        <v>9</v>
      </c>
      <c r="AL149" s="102">
        <v>11</v>
      </c>
      <c r="AM149" s="102">
        <v>100</v>
      </c>
      <c r="AN149" s="101">
        <v>78600</v>
      </c>
      <c r="AO149" s="101">
        <f t="shared" si="44"/>
        <v>9011</v>
      </c>
      <c r="AP149" t="s">
        <v>624</v>
      </c>
      <c r="AQ149">
        <f t="shared" si="37"/>
        <v>978600</v>
      </c>
    </row>
    <row r="150" spans="1:43" hidden="1" outlineLevel="1">
      <c r="A150" t="s">
        <v>1901</v>
      </c>
      <c r="B150" s="10" t="s">
        <v>2088</v>
      </c>
      <c r="C150" s="1">
        <f t="shared" si="32"/>
        <v>14831</v>
      </c>
      <c r="D150" s="7">
        <f t="shared" si="38"/>
        <v>2</v>
      </c>
      <c r="E150" s="7">
        <f t="shared" si="39"/>
        <v>1</v>
      </c>
      <c r="F150" s="7">
        <f t="shared" si="40"/>
        <v>0</v>
      </c>
      <c r="G150" s="1">
        <f t="shared" si="41"/>
        <v>2153</v>
      </c>
      <c r="H150" s="2">
        <f t="shared" si="42"/>
        <v>0.14516890297350146</v>
      </c>
      <c r="I150" s="8"/>
      <c r="J150" s="2">
        <f t="shared" si="33"/>
        <v>0.42741554851324925</v>
      </c>
      <c r="K150" s="2">
        <f t="shared" si="34"/>
        <v>0.57258445148675075</v>
      </c>
      <c r="L150" s="2">
        <f t="shared" si="35"/>
        <v>0</v>
      </c>
      <c r="M150" s="2">
        <f t="shared" si="36"/>
        <v>0</v>
      </c>
      <c r="N150" s="1">
        <v>6339</v>
      </c>
      <c r="O150" s="1">
        <v>8492</v>
      </c>
      <c r="P150" s="1"/>
      <c r="Q150" s="1"/>
      <c r="R150" s="1"/>
      <c r="S150" s="1"/>
      <c r="T150" s="1"/>
      <c r="W150" s="1"/>
      <c r="Y150" s="1"/>
      <c r="Z150" s="1"/>
      <c r="AA150" s="1"/>
      <c r="AB150" s="1"/>
      <c r="AG150" t="str">
        <f t="shared" si="43"/>
        <v>Wallingford</v>
      </c>
      <c r="AH150" t="s">
        <v>366</v>
      </c>
      <c r="AI150">
        <v>3</v>
      </c>
      <c r="AK150" s="104">
        <v>9</v>
      </c>
      <c r="AL150" s="102">
        <v>9</v>
      </c>
      <c r="AM150" s="102">
        <v>115</v>
      </c>
      <c r="AN150" s="101">
        <v>78740</v>
      </c>
      <c r="AO150" s="101">
        <f t="shared" si="44"/>
        <v>9009</v>
      </c>
      <c r="AP150" t="s">
        <v>624</v>
      </c>
      <c r="AQ150">
        <f t="shared" si="37"/>
        <v>978740</v>
      </c>
    </row>
    <row r="151" spans="1:43" hidden="1" outlineLevel="1">
      <c r="A151" t="s">
        <v>1279</v>
      </c>
      <c r="B151" s="10" t="s">
        <v>2088</v>
      </c>
      <c r="C151" s="1">
        <f t="shared" si="32"/>
        <v>522</v>
      </c>
      <c r="D151" s="7">
        <f t="shared" si="38"/>
        <v>2</v>
      </c>
      <c r="E151" s="7">
        <f t="shared" si="39"/>
        <v>1</v>
      </c>
      <c r="F151" s="7">
        <f t="shared" si="40"/>
        <v>0</v>
      </c>
      <c r="G151" s="1">
        <f t="shared" si="41"/>
        <v>198</v>
      </c>
      <c r="H151" s="2">
        <f t="shared" si="42"/>
        <v>0.37931034482758619</v>
      </c>
      <c r="I151" s="8"/>
      <c r="J151" s="2">
        <f t="shared" si="33"/>
        <v>0.31034482758620691</v>
      </c>
      <c r="K151" s="2">
        <f t="shared" si="34"/>
        <v>0.68965517241379315</v>
      </c>
      <c r="L151" s="2">
        <f t="shared" si="35"/>
        <v>0</v>
      </c>
      <c r="M151" s="2">
        <f t="shared" si="36"/>
        <v>0</v>
      </c>
      <c r="N151" s="1">
        <v>162</v>
      </c>
      <c r="O151" s="1">
        <v>360</v>
      </c>
      <c r="P151" s="1"/>
      <c r="Q151" s="1"/>
      <c r="R151" s="1"/>
      <c r="S151" s="1"/>
      <c r="T151" s="1"/>
      <c r="W151" s="1"/>
      <c r="Y151" s="1"/>
      <c r="Z151" s="1"/>
      <c r="AA151" s="1"/>
      <c r="AB151" s="1"/>
      <c r="AG151" t="str">
        <f t="shared" si="43"/>
        <v>Warren</v>
      </c>
      <c r="AH151" t="s">
        <v>2126</v>
      </c>
      <c r="AI151">
        <v>6</v>
      </c>
      <c r="AK151" s="104">
        <v>9</v>
      </c>
      <c r="AL151" s="102">
        <v>5</v>
      </c>
      <c r="AM151" s="102">
        <v>110</v>
      </c>
      <c r="AN151" s="101">
        <v>79510</v>
      </c>
      <c r="AO151" s="101">
        <f t="shared" si="44"/>
        <v>9005</v>
      </c>
      <c r="AP151" t="s">
        <v>624</v>
      </c>
      <c r="AQ151">
        <f t="shared" si="37"/>
        <v>979510</v>
      </c>
    </row>
    <row r="152" spans="1:43" hidden="1" outlineLevel="1">
      <c r="A152" t="s">
        <v>1839</v>
      </c>
      <c r="B152" s="10" t="s">
        <v>2088</v>
      </c>
      <c r="C152" s="1">
        <f t="shared" si="32"/>
        <v>1539</v>
      </c>
      <c r="D152" s="7">
        <f t="shared" si="38"/>
        <v>2</v>
      </c>
      <c r="E152" s="7">
        <f t="shared" si="39"/>
        <v>1</v>
      </c>
      <c r="F152" s="7">
        <f t="shared" si="40"/>
        <v>0</v>
      </c>
      <c r="G152" s="1">
        <f t="shared" si="41"/>
        <v>293</v>
      </c>
      <c r="H152" s="2">
        <f t="shared" si="42"/>
        <v>0.1903833658219623</v>
      </c>
      <c r="I152" s="8"/>
      <c r="J152" s="2">
        <f t="shared" si="33"/>
        <v>0.40480831708901882</v>
      </c>
      <c r="K152" s="2">
        <f t="shared" si="34"/>
        <v>0.59519168291098112</v>
      </c>
      <c r="L152" s="2">
        <f t="shared" si="35"/>
        <v>0</v>
      </c>
      <c r="M152" s="2">
        <f t="shared" si="36"/>
        <v>0</v>
      </c>
      <c r="N152" s="1">
        <v>623</v>
      </c>
      <c r="O152" s="1">
        <v>916</v>
      </c>
      <c r="P152" s="1"/>
      <c r="Q152" s="1"/>
      <c r="R152" s="1"/>
      <c r="S152" s="1"/>
      <c r="T152" s="1"/>
      <c r="W152" s="1"/>
      <c r="Y152" s="1"/>
      <c r="Z152" s="1"/>
      <c r="AA152" s="1"/>
      <c r="AB152" s="1"/>
      <c r="AG152" t="str">
        <f t="shared" si="43"/>
        <v>Washington</v>
      </c>
      <c r="AH152" t="s">
        <v>2126</v>
      </c>
      <c r="AI152">
        <v>6</v>
      </c>
      <c r="AK152" s="104">
        <v>9</v>
      </c>
      <c r="AL152" s="102">
        <v>5</v>
      </c>
      <c r="AM152" s="102">
        <v>115</v>
      </c>
      <c r="AN152" s="101">
        <v>79720</v>
      </c>
      <c r="AO152" s="101">
        <f t="shared" si="44"/>
        <v>9005</v>
      </c>
      <c r="AP152" t="s">
        <v>624</v>
      </c>
      <c r="AQ152">
        <f t="shared" si="37"/>
        <v>979720</v>
      </c>
    </row>
    <row r="153" spans="1:43" hidden="1" outlineLevel="1">
      <c r="A153" t="s">
        <v>1281</v>
      </c>
      <c r="B153" s="10" t="s">
        <v>2088</v>
      </c>
      <c r="C153" s="1">
        <f t="shared" si="32"/>
        <v>23499</v>
      </c>
      <c r="D153" s="7">
        <f t="shared" si="38"/>
        <v>2</v>
      </c>
      <c r="E153" s="7">
        <f t="shared" si="39"/>
        <v>1</v>
      </c>
      <c r="F153" s="7">
        <f t="shared" si="40"/>
        <v>0</v>
      </c>
      <c r="G153" s="1">
        <f t="shared" si="41"/>
        <v>6023</v>
      </c>
      <c r="H153" s="2">
        <f t="shared" si="42"/>
        <v>0.25630877909698285</v>
      </c>
      <c r="I153" s="8"/>
      <c r="J153" s="2">
        <f t="shared" si="33"/>
        <v>0.3718456104515086</v>
      </c>
      <c r="K153" s="2">
        <f t="shared" si="34"/>
        <v>0.62815438954849145</v>
      </c>
      <c r="L153" s="2">
        <f t="shared" si="35"/>
        <v>0</v>
      </c>
      <c r="M153" s="2">
        <f t="shared" si="36"/>
        <v>-1.1102230246251565E-16</v>
      </c>
      <c r="N153" s="1">
        <v>8738</v>
      </c>
      <c r="O153" s="1">
        <v>14761</v>
      </c>
      <c r="P153" s="1"/>
      <c r="Q153" s="1"/>
      <c r="R153" s="1"/>
      <c r="S153" s="1"/>
      <c r="T153" s="1"/>
      <c r="W153" s="1"/>
      <c r="Y153" s="1"/>
      <c r="Z153" s="1"/>
      <c r="AA153" s="1"/>
      <c r="AB153" s="1"/>
      <c r="AG153" t="str">
        <f t="shared" si="43"/>
        <v>Waterbury</v>
      </c>
      <c r="AH153" t="s">
        <v>366</v>
      </c>
      <c r="AI153">
        <v>5</v>
      </c>
      <c r="AK153" s="104">
        <v>9</v>
      </c>
      <c r="AL153" s="102">
        <v>9</v>
      </c>
      <c r="AM153" s="102">
        <v>120</v>
      </c>
      <c r="AN153" s="101">
        <v>80070</v>
      </c>
      <c r="AO153" s="101">
        <f t="shared" si="44"/>
        <v>9009</v>
      </c>
      <c r="AP153" t="s">
        <v>624</v>
      </c>
      <c r="AQ153">
        <f t="shared" si="37"/>
        <v>980070</v>
      </c>
    </row>
    <row r="154" spans="1:43" hidden="1" outlineLevel="1">
      <c r="A154" t="s">
        <v>1466</v>
      </c>
      <c r="B154" s="10" t="s">
        <v>2088</v>
      </c>
      <c r="C154" s="1">
        <f t="shared" si="32"/>
        <v>7287</v>
      </c>
      <c r="D154" s="7">
        <f t="shared" si="38"/>
        <v>2</v>
      </c>
      <c r="E154" s="7">
        <f t="shared" si="39"/>
        <v>1</v>
      </c>
      <c r="F154" s="7">
        <f t="shared" si="40"/>
        <v>0</v>
      </c>
      <c r="G154" s="1">
        <f t="shared" si="41"/>
        <v>771</v>
      </c>
      <c r="H154" s="2">
        <f t="shared" si="42"/>
        <v>0.10580485796624126</v>
      </c>
      <c r="I154" s="8"/>
      <c r="J154" s="2">
        <f t="shared" si="33"/>
        <v>0.44709757101687936</v>
      </c>
      <c r="K154" s="2">
        <f t="shared" si="34"/>
        <v>0.55290242898312059</v>
      </c>
      <c r="L154" s="2">
        <f t="shared" si="35"/>
        <v>0</v>
      </c>
      <c r="M154" s="2">
        <f t="shared" si="36"/>
        <v>0</v>
      </c>
      <c r="N154" s="1">
        <v>3258</v>
      </c>
      <c r="O154" s="1">
        <v>4029</v>
      </c>
      <c r="P154" s="1"/>
      <c r="Q154" s="1"/>
      <c r="R154" s="1"/>
      <c r="S154" s="1"/>
      <c r="T154" s="1"/>
      <c r="W154" s="1"/>
      <c r="Y154" s="1"/>
      <c r="Z154" s="1"/>
      <c r="AA154" s="1"/>
      <c r="AB154" s="1"/>
      <c r="AG154" t="str">
        <f t="shared" si="43"/>
        <v>Waterford</v>
      </c>
      <c r="AH154" t="s">
        <v>367</v>
      </c>
      <c r="AI154">
        <v>2</v>
      </c>
      <c r="AK154" s="104">
        <v>9</v>
      </c>
      <c r="AL154" s="102">
        <v>11</v>
      </c>
      <c r="AM154" s="102">
        <v>105</v>
      </c>
      <c r="AN154" s="101">
        <v>80280</v>
      </c>
      <c r="AO154" s="101">
        <f t="shared" si="44"/>
        <v>9011</v>
      </c>
      <c r="AP154" t="s">
        <v>624</v>
      </c>
      <c r="AQ154">
        <f t="shared" si="37"/>
        <v>980280</v>
      </c>
    </row>
    <row r="155" spans="1:43" hidden="1" outlineLevel="1">
      <c r="A155" t="s">
        <v>994</v>
      </c>
      <c r="B155" s="10" t="s">
        <v>2088</v>
      </c>
      <c r="C155" s="1">
        <f t="shared" si="32"/>
        <v>8102</v>
      </c>
      <c r="D155" s="7">
        <f t="shared" si="38"/>
        <v>2</v>
      </c>
      <c r="E155" s="7">
        <f t="shared" si="39"/>
        <v>1</v>
      </c>
      <c r="F155" s="7">
        <f t="shared" si="40"/>
        <v>0</v>
      </c>
      <c r="G155" s="1">
        <f t="shared" si="41"/>
        <v>3858</v>
      </c>
      <c r="H155" s="2">
        <f t="shared" si="42"/>
        <v>0.4761787213033819</v>
      </c>
      <c r="I155" s="8"/>
      <c r="J155" s="2">
        <f t="shared" si="33"/>
        <v>0.26191063934830905</v>
      </c>
      <c r="K155" s="2">
        <f t="shared" si="34"/>
        <v>0.73808936065169095</v>
      </c>
      <c r="L155" s="2">
        <f t="shared" si="35"/>
        <v>0</v>
      </c>
      <c r="M155" s="2">
        <f t="shared" si="36"/>
        <v>0</v>
      </c>
      <c r="N155" s="1">
        <v>2122</v>
      </c>
      <c r="O155" s="1">
        <v>5980</v>
      </c>
      <c r="P155" s="1"/>
      <c r="Q155" s="1"/>
      <c r="R155" s="1"/>
      <c r="S155" s="1"/>
      <c r="T155" s="1"/>
      <c r="W155" s="1"/>
      <c r="Y155" s="1"/>
      <c r="Z155" s="1"/>
      <c r="AA155" s="1"/>
      <c r="AB155" s="1"/>
      <c r="AG155" t="str">
        <f t="shared" si="43"/>
        <v>Watertown</v>
      </c>
      <c r="AH155" t="s">
        <v>2126</v>
      </c>
      <c r="AI155">
        <v>6</v>
      </c>
      <c r="AK155" s="104">
        <v>9</v>
      </c>
      <c r="AL155" s="102">
        <v>5</v>
      </c>
      <c r="AM155" s="102">
        <v>120</v>
      </c>
      <c r="AN155" s="101">
        <v>80490</v>
      </c>
      <c r="AO155" s="101">
        <f t="shared" si="44"/>
        <v>9005</v>
      </c>
      <c r="AP155" t="s">
        <v>624</v>
      </c>
      <c r="AQ155">
        <f t="shared" si="37"/>
        <v>980490</v>
      </c>
    </row>
    <row r="156" spans="1:43" hidden="1" outlineLevel="1">
      <c r="A156" t="s">
        <v>572</v>
      </c>
      <c r="B156" s="10" t="s">
        <v>2088</v>
      </c>
      <c r="C156" s="1">
        <f t="shared" si="32"/>
        <v>24593</v>
      </c>
      <c r="D156" s="7">
        <f t="shared" si="38"/>
        <v>2</v>
      </c>
      <c r="E156" s="7">
        <f t="shared" si="39"/>
        <v>1</v>
      </c>
      <c r="F156" s="7">
        <f t="shared" si="40"/>
        <v>0</v>
      </c>
      <c r="G156" s="1">
        <f t="shared" si="41"/>
        <v>157</v>
      </c>
      <c r="H156" s="2">
        <f t="shared" si="42"/>
        <v>6.3839303866954009E-3</v>
      </c>
      <c r="I156" s="8"/>
      <c r="J156" s="2">
        <f t="shared" si="33"/>
        <v>0.49680803480665231</v>
      </c>
      <c r="K156" s="2">
        <f t="shared" si="34"/>
        <v>0.50319196519334775</v>
      </c>
      <c r="L156" s="2">
        <f t="shared" si="35"/>
        <v>0</v>
      </c>
      <c r="M156" s="2">
        <f t="shared" si="36"/>
        <v>-1.1102230246251565E-16</v>
      </c>
      <c r="N156" s="1">
        <v>12218</v>
      </c>
      <c r="O156" s="1">
        <v>12375</v>
      </c>
      <c r="P156" s="1"/>
      <c r="Q156" s="1"/>
      <c r="R156" s="1"/>
      <c r="S156" s="1"/>
      <c r="T156" s="1"/>
      <c r="W156" s="1"/>
      <c r="Y156" s="1"/>
      <c r="Z156" s="1"/>
      <c r="AA156" s="1"/>
      <c r="AB156" s="1"/>
      <c r="AG156" t="str">
        <f t="shared" si="43"/>
        <v>West Hartford</v>
      </c>
      <c r="AH156" t="s">
        <v>2125</v>
      </c>
      <c r="AI156">
        <v>1</v>
      </c>
      <c r="AK156" s="104">
        <v>9</v>
      </c>
      <c r="AL156" s="102">
        <v>3</v>
      </c>
      <c r="AM156" s="102">
        <v>130</v>
      </c>
      <c r="AN156" s="101">
        <v>82590</v>
      </c>
      <c r="AO156" s="101">
        <f t="shared" si="44"/>
        <v>9003</v>
      </c>
      <c r="AP156" t="s">
        <v>624</v>
      </c>
      <c r="AQ156">
        <f t="shared" si="37"/>
        <v>982590</v>
      </c>
    </row>
    <row r="157" spans="1:43" hidden="1" outlineLevel="1">
      <c r="A157" t="s">
        <v>239</v>
      </c>
      <c r="B157" s="10" t="s">
        <v>2088</v>
      </c>
      <c r="C157" s="1">
        <f t="shared" si="32"/>
        <v>12695</v>
      </c>
      <c r="D157" s="7">
        <f t="shared" si="38"/>
        <v>1</v>
      </c>
      <c r="E157" s="7">
        <f t="shared" si="39"/>
        <v>2</v>
      </c>
      <c r="F157" s="7">
        <f t="shared" si="40"/>
        <v>0</v>
      </c>
      <c r="G157" s="1">
        <f t="shared" si="41"/>
        <v>1425</v>
      </c>
      <c r="H157" s="2">
        <f t="shared" si="42"/>
        <v>0.11224891689641592</v>
      </c>
      <c r="I157" s="8"/>
      <c r="J157" s="2">
        <f t="shared" si="33"/>
        <v>0.5561244584482079</v>
      </c>
      <c r="K157" s="2">
        <f t="shared" si="34"/>
        <v>0.44387554155179204</v>
      </c>
      <c r="L157" s="2">
        <f t="shared" si="35"/>
        <v>0</v>
      </c>
      <c r="M157" s="2">
        <f t="shared" si="36"/>
        <v>5.5511151231257827E-17</v>
      </c>
      <c r="N157" s="1">
        <v>7060</v>
      </c>
      <c r="O157" s="1">
        <v>5635</v>
      </c>
      <c r="P157" s="1"/>
      <c r="Q157" s="1"/>
      <c r="R157" s="1"/>
      <c r="S157" s="1"/>
      <c r="T157" s="1"/>
      <c r="W157" s="1"/>
      <c r="Y157" s="1"/>
      <c r="Z157" s="1"/>
      <c r="AA157" s="1"/>
      <c r="AB157" s="1"/>
      <c r="AG157" t="str">
        <f t="shared" si="43"/>
        <v>West Haven</v>
      </c>
      <c r="AH157" t="s">
        <v>366</v>
      </c>
      <c r="AI157">
        <v>3</v>
      </c>
      <c r="AK157" s="104">
        <v>9</v>
      </c>
      <c r="AL157" s="102">
        <v>9</v>
      </c>
      <c r="AM157" s="102">
        <v>125</v>
      </c>
      <c r="AN157" s="101">
        <v>82870</v>
      </c>
      <c r="AO157" s="101">
        <f t="shared" si="44"/>
        <v>9009</v>
      </c>
      <c r="AP157" t="s">
        <v>624</v>
      </c>
      <c r="AQ157">
        <f t="shared" si="37"/>
        <v>982870</v>
      </c>
    </row>
    <row r="158" spans="1:43" hidden="1" outlineLevel="1">
      <c r="A158" t="s">
        <v>1847</v>
      </c>
      <c r="B158" s="10" t="s">
        <v>2088</v>
      </c>
      <c r="C158" s="1">
        <f t="shared" si="32"/>
        <v>2556</v>
      </c>
      <c r="D158" s="7">
        <f t="shared" si="38"/>
        <v>2</v>
      </c>
      <c r="E158" s="7">
        <f t="shared" si="39"/>
        <v>1</v>
      </c>
      <c r="F158" s="7">
        <f t="shared" si="40"/>
        <v>0</v>
      </c>
      <c r="G158" s="1">
        <f t="shared" si="41"/>
        <v>514</v>
      </c>
      <c r="H158" s="2">
        <f t="shared" si="42"/>
        <v>0.20109546165884193</v>
      </c>
      <c r="I158" s="8"/>
      <c r="J158" s="2">
        <f t="shared" si="33"/>
        <v>0.39945226917057902</v>
      </c>
      <c r="K158" s="2">
        <f t="shared" si="34"/>
        <v>0.60054773082942092</v>
      </c>
      <c r="L158" s="2">
        <f t="shared" si="35"/>
        <v>0</v>
      </c>
      <c r="M158" s="2">
        <f t="shared" si="36"/>
        <v>0</v>
      </c>
      <c r="N158" s="1">
        <v>1021</v>
      </c>
      <c r="O158" s="1">
        <v>1535</v>
      </c>
      <c r="P158" s="1"/>
      <c r="Q158" s="1"/>
      <c r="R158" s="1"/>
      <c r="S158" s="1"/>
      <c r="T158" s="1"/>
      <c r="W158" s="1"/>
      <c r="Y158" s="1"/>
      <c r="Z158" s="1"/>
      <c r="AA158" s="1"/>
      <c r="AB158" s="1"/>
      <c r="AG158" t="str">
        <f t="shared" si="43"/>
        <v>Westbrook</v>
      </c>
      <c r="AH158" t="s">
        <v>2433</v>
      </c>
      <c r="AI158">
        <v>2</v>
      </c>
      <c r="AK158" s="104">
        <v>9</v>
      </c>
      <c r="AL158" s="102">
        <v>7</v>
      </c>
      <c r="AM158" s="102">
        <v>75</v>
      </c>
      <c r="AN158" s="101">
        <v>81680</v>
      </c>
      <c r="AO158" s="101">
        <f t="shared" si="44"/>
        <v>9007</v>
      </c>
      <c r="AP158" t="s">
        <v>624</v>
      </c>
      <c r="AQ158">
        <f t="shared" si="37"/>
        <v>981680</v>
      </c>
    </row>
    <row r="159" spans="1:43" hidden="1" outlineLevel="1">
      <c r="A159" t="s">
        <v>885</v>
      </c>
      <c r="B159" s="10" t="s">
        <v>2088</v>
      </c>
      <c r="C159" s="1">
        <f t="shared" si="32"/>
        <v>3318</v>
      </c>
      <c r="D159" s="7">
        <f t="shared" si="38"/>
        <v>2</v>
      </c>
      <c r="E159" s="7">
        <f t="shared" si="39"/>
        <v>1</v>
      </c>
      <c r="F159" s="7">
        <f t="shared" si="40"/>
        <v>0</v>
      </c>
      <c r="G159" s="1">
        <f t="shared" si="41"/>
        <v>800</v>
      </c>
      <c r="H159" s="2">
        <f t="shared" si="42"/>
        <v>0.24110910186859555</v>
      </c>
      <c r="I159" s="8"/>
      <c r="J159" s="2">
        <f t="shared" si="33"/>
        <v>0.37944544906570221</v>
      </c>
      <c r="K159" s="2">
        <f t="shared" si="34"/>
        <v>0.62055455093429779</v>
      </c>
      <c r="L159" s="2">
        <f t="shared" si="35"/>
        <v>0</v>
      </c>
      <c r="M159" s="2">
        <f t="shared" si="36"/>
        <v>0</v>
      </c>
      <c r="N159" s="1">
        <v>1259</v>
      </c>
      <c r="O159" s="1">
        <v>2059</v>
      </c>
      <c r="P159" s="1"/>
      <c r="Q159" s="1"/>
      <c r="R159" s="1"/>
      <c r="S159" s="1"/>
      <c r="T159" s="1"/>
      <c r="W159" s="1"/>
      <c r="Y159" s="1"/>
      <c r="Z159" s="1"/>
      <c r="AA159" s="1"/>
      <c r="AB159" s="1"/>
      <c r="AG159" t="str">
        <f t="shared" si="43"/>
        <v>Weston</v>
      </c>
      <c r="AH159" t="s">
        <v>2155</v>
      </c>
      <c r="AI159">
        <v>5</v>
      </c>
      <c r="AK159" s="104">
        <v>9</v>
      </c>
      <c r="AL159" s="102">
        <v>1</v>
      </c>
      <c r="AM159" s="102">
        <v>105</v>
      </c>
      <c r="AN159" s="101">
        <v>83430</v>
      </c>
      <c r="AO159" s="101">
        <f t="shared" si="44"/>
        <v>9001</v>
      </c>
      <c r="AP159" t="s">
        <v>624</v>
      </c>
      <c r="AQ159">
        <f t="shared" si="37"/>
        <v>983430</v>
      </c>
    </row>
    <row r="160" spans="1:43" hidden="1" outlineLevel="1">
      <c r="A160" t="s">
        <v>218</v>
      </c>
      <c r="B160" s="10" t="s">
        <v>2088</v>
      </c>
      <c r="C160" s="1">
        <f t="shared" si="32"/>
        <v>9388</v>
      </c>
      <c r="D160" s="7">
        <f t="shared" si="38"/>
        <v>2</v>
      </c>
      <c r="E160" s="7">
        <f t="shared" si="39"/>
        <v>1</v>
      </c>
      <c r="F160" s="7">
        <f t="shared" si="40"/>
        <v>0</v>
      </c>
      <c r="G160" s="1">
        <f t="shared" si="41"/>
        <v>1492</v>
      </c>
      <c r="H160" s="2">
        <f t="shared" si="42"/>
        <v>0.15892628887942054</v>
      </c>
      <c r="I160" s="8"/>
      <c r="J160" s="2">
        <f t="shared" si="33"/>
        <v>0.42053685556028975</v>
      </c>
      <c r="K160" s="2">
        <f t="shared" si="34"/>
        <v>0.57946314443971025</v>
      </c>
      <c r="L160" s="2">
        <f t="shared" si="35"/>
        <v>0</v>
      </c>
      <c r="M160" s="2">
        <f t="shared" si="36"/>
        <v>0</v>
      </c>
      <c r="N160" s="1">
        <v>3948</v>
      </c>
      <c r="O160" s="1">
        <v>5440</v>
      </c>
      <c r="P160" s="1"/>
      <c r="Q160" s="1"/>
      <c r="R160" s="1"/>
      <c r="S160" s="1"/>
      <c r="T160" s="1"/>
      <c r="W160" s="1"/>
      <c r="Y160" s="1"/>
      <c r="Z160" s="1"/>
      <c r="AA160" s="1"/>
      <c r="AB160" s="1"/>
      <c r="AG160" t="str">
        <f t="shared" si="43"/>
        <v>Westport</v>
      </c>
      <c r="AH160" t="s">
        <v>2155</v>
      </c>
      <c r="AI160">
        <v>4</v>
      </c>
      <c r="AK160" s="104">
        <v>9</v>
      </c>
      <c r="AL160" s="102">
        <v>1</v>
      </c>
      <c r="AM160" s="102">
        <v>110</v>
      </c>
      <c r="AN160" s="101">
        <v>83500</v>
      </c>
      <c r="AO160" s="101">
        <f t="shared" si="44"/>
        <v>9001</v>
      </c>
      <c r="AP160" t="s">
        <v>624</v>
      </c>
      <c r="AQ160">
        <f t="shared" si="37"/>
        <v>983500</v>
      </c>
    </row>
    <row r="161" spans="1:43" hidden="1" outlineLevel="1">
      <c r="A161" t="s">
        <v>1140</v>
      </c>
      <c r="B161" s="10" t="s">
        <v>2088</v>
      </c>
      <c r="C161" s="1">
        <f t="shared" si="32"/>
        <v>10929</v>
      </c>
      <c r="D161" s="7">
        <f t="shared" si="38"/>
        <v>2</v>
      </c>
      <c r="E161" s="7">
        <f t="shared" si="39"/>
        <v>1</v>
      </c>
      <c r="F161" s="7">
        <f t="shared" si="40"/>
        <v>0</v>
      </c>
      <c r="G161" s="1">
        <f t="shared" si="41"/>
        <v>1347</v>
      </c>
      <c r="H161" s="2">
        <f t="shared" si="42"/>
        <v>0.12325006862475982</v>
      </c>
      <c r="I161" s="8"/>
      <c r="J161" s="2">
        <f t="shared" si="33"/>
        <v>0.43837496568762008</v>
      </c>
      <c r="K161" s="2">
        <f t="shared" si="34"/>
        <v>0.56162503431237987</v>
      </c>
      <c r="L161" s="2">
        <f t="shared" si="35"/>
        <v>0</v>
      </c>
      <c r="M161" s="2">
        <f t="shared" si="36"/>
        <v>0</v>
      </c>
      <c r="N161" s="1">
        <v>4791</v>
      </c>
      <c r="O161" s="1">
        <v>6138</v>
      </c>
      <c r="P161" s="1"/>
      <c r="Q161" s="1"/>
      <c r="R161" s="1"/>
      <c r="S161" s="1"/>
      <c r="T161" s="1"/>
      <c r="W161" s="1"/>
      <c r="Y161" s="1"/>
      <c r="Z161" s="1"/>
      <c r="AA161" s="1"/>
      <c r="AB161" s="1"/>
      <c r="AG161" t="str">
        <f t="shared" si="43"/>
        <v>Wethersfield</v>
      </c>
      <c r="AH161" t="s">
        <v>2125</v>
      </c>
      <c r="AI161">
        <v>1</v>
      </c>
      <c r="AK161" s="104">
        <v>9</v>
      </c>
      <c r="AL161" s="102">
        <v>3</v>
      </c>
      <c r="AM161" s="102">
        <v>135</v>
      </c>
      <c r="AN161" s="101">
        <v>84900</v>
      </c>
      <c r="AO161" s="101">
        <f t="shared" si="44"/>
        <v>9003</v>
      </c>
      <c r="AP161" t="s">
        <v>624</v>
      </c>
      <c r="AQ161">
        <f t="shared" si="37"/>
        <v>984900</v>
      </c>
    </row>
    <row r="162" spans="1:43" hidden="1" outlineLevel="1">
      <c r="A162" t="s">
        <v>1095</v>
      </c>
      <c r="B162" s="10" t="s">
        <v>2088</v>
      </c>
      <c r="C162" s="1">
        <f t="shared" si="32"/>
        <v>2029</v>
      </c>
      <c r="D162" s="7">
        <f t="shared" si="38"/>
        <v>2</v>
      </c>
      <c r="E162" s="7">
        <f t="shared" si="39"/>
        <v>1</v>
      </c>
      <c r="F162" s="7">
        <f t="shared" si="40"/>
        <v>0</v>
      </c>
      <c r="G162" s="1">
        <f t="shared" si="41"/>
        <v>73</v>
      </c>
      <c r="H162" s="2">
        <f t="shared" si="42"/>
        <v>3.5978314440611135E-2</v>
      </c>
      <c r="I162" s="8"/>
      <c r="J162" s="2">
        <f t="shared" si="33"/>
        <v>0.48201084277969442</v>
      </c>
      <c r="K162" s="2">
        <f t="shared" si="34"/>
        <v>0.51798915722030558</v>
      </c>
      <c r="L162" s="2">
        <f t="shared" si="35"/>
        <v>0</v>
      </c>
      <c r="M162" s="2">
        <f t="shared" si="36"/>
        <v>0</v>
      </c>
      <c r="N162" s="1">
        <v>978</v>
      </c>
      <c r="O162" s="1">
        <v>1051</v>
      </c>
      <c r="P162" s="1"/>
      <c r="Q162" s="1"/>
      <c r="R162" s="1"/>
      <c r="S162" s="1"/>
      <c r="T162" s="1"/>
      <c r="W162" s="1"/>
      <c r="Y162" s="1"/>
      <c r="Z162" s="1"/>
      <c r="AA162" s="1"/>
      <c r="AB162" s="1"/>
      <c r="AG162" t="str">
        <f t="shared" si="43"/>
        <v>Willington</v>
      </c>
      <c r="AH162" t="s">
        <v>665</v>
      </c>
      <c r="AI162">
        <v>2</v>
      </c>
      <c r="AK162" s="104">
        <v>9</v>
      </c>
      <c r="AL162" s="102">
        <v>13</v>
      </c>
      <c r="AM162" s="102">
        <v>65</v>
      </c>
      <c r="AN162" s="101">
        <v>85950</v>
      </c>
      <c r="AO162" s="101">
        <f t="shared" si="44"/>
        <v>9013</v>
      </c>
      <c r="AP162" t="s">
        <v>624</v>
      </c>
      <c r="AQ162">
        <f t="shared" si="37"/>
        <v>985950</v>
      </c>
    </row>
    <row r="163" spans="1:43" hidden="1" outlineLevel="1">
      <c r="A163" t="s">
        <v>69</v>
      </c>
      <c r="B163" s="10" t="s">
        <v>2088</v>
      </c>
      <c r="C163" s="1">
        <f t="shared" si="32"/>
        <v>6161</v>
      </c>
      <c r="D163" s="7">
        <f t="shared" ref="D163:D172" si="45">RANK(N163,(N163:AE163))</f>
        <v>2</v>
      </c>
      <c r="E163" s="7">
        <f t="shared" ref="E163:E172" si="46">RANK(O163,(N163:AE163))</f>
        <v>1</v>
      </c>
      <c r="F163" s="7">
        <f t="shared" ref="F163:F172" si="47">IF(P163&gt;0,RANK(P163,(N163:AE163)),0)</f>
        <v>0</v>
      </c>
      <c r="G163" s="1">
        <f t="shared" si="41"/>
        <v>2161</v>
      </c>
      <c r="H163" s="2">
        <f t="shared" si="42"/>
        <v>0.35075474760590813</v>
      </c>
      <c r="I163" s="8"/>
      <c r="J163" s="2">
        <f t="shared" si="33"/>
        <v>0.32462262619704596</v>
      </c>
      <c r="K163" s="2">
        <f t="shared" si="34"/>
        <v>0.67537737380295404</v>
      </c>
      <c r="L163" s="2">
        <f t="shared" si="35"/>
        <v>0</v>
      </c>
      <c r="M163" s="2">
        <f t="shared" si="36"/>
        <v>0</v>
      </c>
      <c r="N163" s="1">
        <v>2000</v>
      </c>
      <c r="O163" s="1">
        <v>4161</v>
      </c>
      <c r="P163" s="1"/>
      <c r="Q163" s="1"/>
      <c r="R163" s="1"/>
      <c r="S163" s="1"/>
      <c r="T163" s="1"/>
      <c r="W163" s="1"/>
      <c r="Y163" s="1"/>
      <c r="Z163" s="1"/>
      <c r="AA163" s="1"/>
      <c r="AB163" s="1"/>
      <c r="AG163" t="str">
        <f t="shared" si="43"/>
        <v>Wilton</v>
      </c>
      <c r="AH163" t="s">
        <v>2155</v>
      </c>
      <c r="AI163">
        <v>5</v>
      </c>
      <c r="AK163" s="104">
        <v>9</v>
      </c>
      <c r="AL163" s="102">
        <v>1</v>
      </c>
      <c r="AM163" s="102">
        <v>115</v>
      </c>
      <c r="AN163" s="101">
        <v>86370</v>
      </c>
      <c r="AO163" s="101">
        <f t="shared" si="44"/>
        <v>9001</v>
      </c>
      <c r="AP163" t="s">
        <v>624</v>
      </c>
      <c r="AQ163">
        <f t="shared" si="37"/>
        <v>986370</v>
      </c>
    </row>
    <row r="164" spans="1:43" hidden="1" outlineLevel="1">
      <c r="A164" t="s">
        <v>2635</v>
      </c>
      <c r="B164" s="10" t="s">
        <v>2088</v>
      </c>
      <c r="C164" s="1">
        <f t="shared" si="32"/>
        <v>3365</v>
      </c>
      <c r="D164" s="7">
        <f t="shared" si="45"/>
        <v>2</v>
      </c>
      <c r="E164" s="7">
        <f t="shared" si="46"/>
        <v>1</v>
      </c>
      <c r="F164" s="7">
        <f t="shared" si="47"/>
        <v>0</v>
      </c>
      <c r="G164" s="1">
        <f t="shared" si="41"/>
        <v>651</v>
      </c>
      <c r="H164" s="2">
        <f t="shared" si="42"/>
        <v>0.19346210995542348</v>
      </c>
      <c r="I164" s="8"/>
      <c r="J164" s="2">
        <f t="shared" si="33"/>
        <v>0.40326894502228827</v>
      </c>
      <c r="K164" s="2">
        <f t="shared" si="34"/>
        <v>0.59673105497771173</v>
      </c>
      <c r="L164" s="2">
        <f t="shared" si="35"/>
        <v>0</v>
      </c>
      <c r="M164" s="2">
        <f t="shared" si="36"/>
        <v>0</v>
      </c>
      <c r="N164" s="1">
        <v>1357</v>
      </c>
      <c r="O164" s="1">
        <v>2008</v>
      </c>
      <c r="P164" s="1"/>
      <c r="Q164" s="1"/>
      <c r="R164" s="1"/>
      <c r="S164" s="1"/>
      <c r="T164" s="1"/>
      <c r="W164" s="1"/>
      <c r="Y164" s="1"/>
      <c r="Z164" s="1"/>
      <c r="AA164" s="1"/>
      <c r="AB164" s="1"/>
      <c r="AG164" t="str">
        <f t="shared" si="43"/>
        <v>Winchester</v>
      </c>
      <c r="AH164" t="s">
        <v>2126</v>
      </c>
      <c r="AI164">
        <v>6</v>
      </c>
      <c r="AK164" s="104">
        <v>9</v>
      </c>
      <c r="AL164" s="102">
        <v>5</v>
      </c>
      <c r="AM164" s="102">
        <v>125</v>
      </c>
      <c r="AN164" s="101">
        <v>86440</v>
      </c>
      <c r="AO164" s="101">
        <f t="shared" si="44"/>
        <v>9005</v>
      </c>
      <c r="AP164" t="s">
        <v>624</v>
      </c>
      <c r="AQ164">
        <f t="shared" si="37"/>
        <v>986440</v>
      </c>
    </row>
    <row r="165" spans="1:43" hidden="1" outlineLevel="1">
      <c r="A165" t="s">
        <v>247</v>
      </c>
      <c r="B165" s="10" t="s">
        <v>2088</v>
      </c>
      <c r="C165" s="1">
        <f t="shared" si="32"/>
        <v>5346</v>
      </c>
      <c r="D165" s="7">
        <f t="shared" si="45"/>
        <v>1</v>
      </c>
      <c r="E165" s="7">
        <f t="shared" si="46"/>
        <v>2</v>
      </c>
      <c r="F165" s="7">
        <f t="shared" si="47"/>
        <v>0</v>
      </c>
      <c r="G165" s="1">
        <f t="shared" si="41"/>
        <v>1234</v>
      </c>
      <c r="H165" s="2">
        <f t="shared" si="42"/>
        <v>0.23082678638234194</v>
      </c>
      <c r="I165" s="8"/>
      <c r="J165" s="2">
        <f t="shared" si="33"/>
        <v>0.61541339319117094</v>
      </c>
      <c r="K165" s="2">
        <f t="shared" si="34"/>
        <v>0.38458660680882906</v>
      </c>
      <c r="L165" s="2">
        <f t="shared" si="35"/>
        <v>0</v>
      </c>
      <c r="M165" s="2">
        <f t="shared" si="36"/>
        <v>0</v>
      </c>
      <c r="N165" s="1">
        <v>3290</v>
      </c>
      <c r="O165" s="1">
        <v>2056</v>
      </c>
      <c r="P165" s="1"/>
      <c r="Q165" s="1"/>
      <c r="R165" s="1"/>
      <c r="S165" s="1"/>
      <c r="T165" s="1"/>
      <c r="W165" s="1"/>
      <c r="Y165" s="1"/>
      <c r="Z165" s="1"/>
      <c r="AA165" s="1"/>
      <c r="AB165" s="1"/>
      <c r="AG165" t="str">
        <f t="shared" si="43"/>
        <v>Windham</v>
      </c>
      <c r="AH165" t="s">
        <v>247</v>
      </c>
      <c r="AI165">
        <v>2</v>
      </c>
      <c r="AK165" s="104">
        <v>9</v>
      </c>
      <c r="AL165" s="102">
        <v>15</v>
      </c>
      <c r="AM165" s="102">
        <v>70</v>
      </c>
      <c r="AN165" s="101">
        <v>86790</v>
      </c>
      <c r="AO165" s="101">
        <f t="shared" si="44"/>
        <v>9015</v>
      </c>
      <c r="AP165" t="s">
        <v>624</v>
      </c>
      <c r="AQ165">
        <f t="shared" si="37"/>
        <v>986790</v>
      </c>
    </row>
    <row r="166" spans="1:43" hidden="1" outlineLevel="1">
      <c r="A166" t="s">
        <v>1051</v>
      </c>
      <c r="B166" s="10" t="s">
        <v>2088</v>
      </c>
      <c r="C166" s="1">
        <f t="shared" si="32"/>
        <v>9855</v>
      </c>
      <c r="D166" s="7">
        <f t="shared" si="45"/>
        <v>1</v>
      </c>
      <c r="E166" s="7">
        <f t="shared" si="46"/>
        <v>2</v>
      </c>
      <c r="F166" s="7">
        <f t="shared" si="47"/>
        <v>0</v>
      </c>
      <c r="G166" s="1">
        <f t="shared" si="41"/>
        <v>557</v>
      </c>
      <c r="H166" s="2">
        <f t="shared" si="42"/>
        <v>5.6519533231861999E-2</v>
      </c>
      <c r="I166" s="8"/>
      <c r="J166" s="2">
        <f t="shared" si="33"/>
        <v>0.52825976661593099</v>
      </c>
      <c r="K166" s="2">
        <f t="shared" si="34"/>
        <v>0.47174023338406901</v>
      </c>
      <c r="L166" s="2">
        <f t="shared" si="35"/>
        <v>0</v>
      </c>
      <c r="M166" s="2">
        <f t="shared" si="36"/>
        <v>0</v>
      </c>
      <c r="N166" s="1">
        <v>5206</v>
      </c>
      <c r="O166" s="1">
        <v>4649</v>
      </c>
      <c r="P166" s="1"/>
      <c r="Q166" s="1"/>
      <c r="R166" s="1"/>
      <c r="S166" s="1"/>
      <c r="T166" s="1"/>
      <c r="W166" s="1"/>
      <c r="Y166" s="1"/>
      <c r="Z166" s="1"/>
      <c r="AA166" s="1"/>
      <c r="AB166" s="1"/>
      <c r="AG166" t="str">
        <f t="shared" si="43"/>
        <v>Windsor</v>
      </c>
      <c r="AH166" t="s">
        <v>2125</v>
      </c>
      <c r="AI166">
        <v>1</v>
      </c>
      <c r="AK166" s="104">
        <v>9</v>
      </c>
      <c r="AL166" s="102">
        <v>3</v>
      </c>
      <c r="AM166" s="102">
        <v>150</v>
      </c>
      <c r="AN166" s="101">
        <v>87000</v>
      </c>
      <c r="AO166" s="101">
        <f t="shared" si="44"/>
        <v>9003</v>
      </c>
      <c r="AP166" t="s">
        <v>624</v>
      </c>
      <c r="AQ166">
        <f t="shared" si="37"/>
        <v>987000</v>
      </c>
    </row>
    <row r="167" spans="1:43" hidden="1" outlineLevel="1">
      <c r="A167" t="s">
        <v>2185</v>
      </c>
      <c r="B167" s="10" t="s">
        <v>2088</v>
      </c>
      <c r="C167" s="1">
        <f t="shared" si="32"/>
        <v>3941</v>
      </c>
      <c r="D167" s="7">
        <f t="shared" si="45"/>
        <v>2</v>
      </c>
      <c r="E167" s="7">
        <f t="shared" si="46"/>
        <v>1</v>
      </c>
      <c r="F167" s="7">
        <f t="shared" si="47"/>
        <v>0</v>
      </c>
      <c r="G167" s="1">
        <f t="shared" si="41"/>
        <v>615</v>
      </c>
      <c r="H167" s="2">
        <f t="shared" si="42"/>
        <v>0.15605176351179903</v>
      </c>
      <c r="I167" s="8"/>
      <c r="J167" s="2">
        <f t="shared" si="33"/>
        <v>0.42197411824410047</v>
      </c>
      <c r="K167" s="2">
        <f t="shared" si="34"/>
        <v>0.57802588175589953</v>
      </c>
      <c r="L167" s="2">
        <f t="shared" si="35"/>
        <v>0</v>
      </c>
      <c r="M167" s="2">
        <f t="shared" si="36"/>
        <v>0</v>
      </c>
      <c r="N167" s="1">
        <v>1663</v>
      </c>
      <c r="O167" s="1">
        <v>2278</v>
      </c>
      <c r="P167" s="1"/>
      <c r="Q167" s="1"/>
      <c r="R167" s="1"/>
      <c r="S167" s="1"/>
      <c r="T167" s="1"/>
      <c r="W167" s="1"/>
      <c r="Y167" s="1"/>
      <c r="Z167" s="1"/>
      <c r="AA167" s="1"/>
      <c r="AB167" s="1"/>
      <c r="AG167" t="str">
        <f t="shared" si="43"/>
        <v>Windsor Locks</v>
      </c>
      <c r="AH167" t="s">
        <v>2125</v>
      </c>
      <c r="AI167">
        <v>6</v>
      </c>
      <c r="AK167" s="104">
        <v>9</v>
      </c>
      <c r="AL167" s="102">
        <v>3</v>
      </c>
      <c r="AM167" s="102">
        <v>155</v>
      </c>
      <c r="AN167" s="101">
        <v>87070</v>
      </c>
      <c r="AO167" s="101">
        <f t="shared" si="44"/>
        <v>9003</v>
      </c>
      <c r="AP167" t="s">
        <v>624</v>
      </c>
      <c r="AQ167">
        <f t="shared" si="37"/>
        <v>987070</v>
      </c>
    </row>
    <row r="168" spans="1:43" hidden="1" outlineLevel="1">
      <c r="A168" t="s">
        <v>658</v>
      </c>
      <c r="B168" s="10" t="s">
        <v>2088</v>
      </c>
      <c r="C168" s="1">
        <f t="shared" si="32"/>
        <v>6107</v>
      </c>
      <c r="D168" s="7">
        <f t="shared" si="45"/>
        <v>2</v>
      </c>
      <c r="E168" s="7">
        <f t="shared" si="46"/>
        <v>1</v>
      </c>
      <c r="F168" s="7">
        <f t="shared" si="47"/>
        <v>0</v>
      </c>
      <c r="G168" s="1">
        <f t="shared" si="41"/>
        <v>2583</v>
      </c>
      <c r="H168" s="2">
        <f t="shared" si="42"/>
        <v>0.42295726215817914</v>
      </c>
      <c r="I168" s="8"/>
      <c r="J168" s="2">
        <f t="shared" si="33"/>
        <v>0.2885213689209104</v>
      </c>
      <c r="K168" s="2">
        <f t="shared" si="34"/>
        <v>0.7114786310790896</v>
      </c>
      <c r="L168" s="2">
        <f t="shared" si="35"/>
        <v>0</v>
      </c>
      <c r="M168" s="2">
        <f t="shared" si="36"/>
        <v>0</v>
      </c>
      <c r="N168" s="1">
        <v>1762</v>
      </c>
      <c r="O168" s="1">
        <v>4345</v>
      </c>
      <c r="P168" s="1"/>
      <c r="Q168" s="1"/>
      <c r="R168" s="1"/>
      <c r="S168" s="1"/>
      <c r="T168" s="1"/>
      <c r="W168" s="1"/>
      <c r="Y168" s="1"/>
      <c r="Z168" s="1"/>
      <c r="AA168" s="1"/>
      <c r="AB168" s="1"/>
      <c r="AG168" t="str">
        <f t="shared" si="43"/>
        <v>Wolcott</v>
      </c>
      <c r="AH168" t="s">
        <v>366</v>
      </c>
      <c r="AI168">
        <v>5</v>
      </c>
      <c r="AK168" s="104">
        <v>9</v>
      </c>
      <c r="AL168" s="102">
        <v>9</v>
      </c>
      <c r="AM168" s="102">
        <v>130</v>
      </c>
      <c r="AN168" s="101">
        <v>87560</v>
      </c>
      <c r="AO168" s="101">
        <f t="shared" si="44"/>
        <v>9009</v>
      </c>
      <c r="AP168" t="s">
        <v>624</v>
      </c>
      <c r="AQ168">
        <f t="shared" si="37"/>
        <v>987560</v>
      </c>
    </row>
    <row r="169" spans="1:43" hidden="1" outlineLevel="1">
      <c r="A169" t="s">
        <v>1143</v>
      </c>
      <c r="B169" s="10" t="s">
        <v>2088</v>
      </c>
      <c r="C169" s="1">
        <f t="shared" si="32"/>
        <v>3608</v>
      </c>
      <c r="D169" s="7">
        <f t="shared" si="45"/>
        <v>2</v>
      </c>
      <c r="E169" s="7">
        <f t="shared" si="46"/>
        <v>1</v>
      </c>
      <c r="F169" s="7">
        <f t="shared" si="47"/>
        <v>0</v>
      </c>
      <c r="G169" s="1">
        <f t="shared" si="41"/>
        <v>414</v>
      </c>
      <c r="H169" s="2">
        <f t="shared" si="42"/>
        <v>0.1147450110864745</v>
      </c>
      <c r="I169" s="8"/>
      <c r="J169" s="2">
        <f t="shared" si="33"/>
        <v>0.44262749445676275</v>
      </c>
      <c r="K169" s="2">
        <f t="shared" si="34"/>
        <v>0.55737250554323725</v>
      </c>
      <c r="L169" s="2">
        <f t="shared" si="35"/>
        <v>0</v>
      </c>
      <c r="M169" s="2">
        <f t="shared" si="36"/>
        <v>0</v>
      </c>
      <c r="N169" s="1">
        <v>1597</v>
      </c>
      <c r="O169" s="1">
        <v>2011</v>
      </c>
      <c r="P169" s="1"/>
      <c r="Q169" s="1"/>
      <c r="R169" s="1"/>
      <c r="S169" s="1"/>
      <c r="T169" s="1"/>
      <c r="W169" s="1"/>
      <c r="Y169" s="1"/>
      <c r="Z169" s="1"/>
      <c r="AA169" s="1"/>
      <c r="AB169" s="1"/>
      <c r="AG169" t="str">
        <f t="shared" si="43"/>
        <v>Woodbridge</v>
      </c>
      <c r="AH169" t="s">
        <v>366</v>
      </c>
      <c r="AI169" t="s">
        <v>740</v>
      </c>
      <c r="AK169" s="104">
        <v>9</v>
      </c>
      <c r="AL169" s="102">
        <v>9</v>
      </c>
      <c r="AM169" s="102">
        <v>135</v>
      </c>
      <c r="AN169" s="101">
        <v>87700</v>
      </c>
      <c r="AO169" s="101">
        <f t="shared" si="44"/>
        <v>9009</v>
      </c>
      <c r="AP169" t="s">
        <v>624</v>
      </c>
      <c r="AQ169">
        <f t="shared" si="37"/>
        <v>987700</v>
      </c>
    </row>
    <row r="170" spans="1:43" hidden="1" outlineLevel="1">
      <c r="A170" t="s">
        <v>846</v>
      </c>
      <c r="B170" s="10" t="s">
        <v>2088</v>
      </c>
      <c r="C170" s="1">
        <f t="shared" si="32"/>
        <v>4024</v>
      </c>
      <c r="D170" s="7">
        <f t="shared" si="45"/>
        <v>2</v>
      </c>
      <c r="E170" s="7">
        <f t="shared" si="46"/>
        <v>1</v>
      </c>
      <c r="F170" s="7">
        <f t="shared" si="47"/>
        <v>0</v>
      </c>
      <c r="G170" s="1">
        <f t="shared" si="41"/>
        <v>1650</v>
      </c>
      <c r="H170" s="2">
        <f t="shared" si="42"/>
        <v>0.41003976143141152</v>
      </c>
      <c r="I170" s="8"/>
      <c r="J170" s="2">
        <f t="shared" si="33"/>
        <v>0.29498011928429424</v>
      </c>
      <c r="K170" s="2">
        <f t="shared" si="34"/>
        <v>0.70501988071570576</v>
      </c>
      <c r="L170" s="2">
        <f t="shared" si="35"/>
        <v>0</v>
      </c>
      <c r="M170" s="2">
        <f t="shared" si="36"/>
        <v>0</v>
      </c>
      <c r="N170" s="1">
        <v>1187</v>
      </c>
      <c r="O170" s="1">
        <v>2837</v>
      </c>
      <c r="P170" s="1"/>
      <c r="Q170" s="1"/>
      <c r="R170" s="1"/>
      <c r="S170" s="1"/>
      <c r="T170" s="1"/>
      <c r="W170" s="1"/>
      <c r="Y170" s="1"/>
      <c r="Z170" s="1"/>
      <c r="AA170" s="1"/>
      <c r="AB170" s="1"/>
      <c r="AG170" t="str">
        <f t="shared" si="43"/>
        <v>Woodbury</v>
      </c>
      <c r="AH170" t="s">
        <v>2126</v>
      </c>
      <c r="AI170">
        <v>6</v>
      </c>
      <c r="AK170" s="104">
        <v>9</v>
      </c>
      <c r="AL170" s="102">
        <v>5</v>
      </c>
      <c r="AM170" s="102">
        <v>130</v>
      </c>
      <c r="AN170" s="101">
        <v>87910</v>
      </c>
      <c r="AO170" s="101">
        <f t="shared" si="44"/>
        <v>9005</v>
      </c>
      <c r="AP170" t="s">
        <v>624</v>
      </c>
      <c r="AQ170">
        <f t="shared" si="37"/>
        <v>987910</v>
      </c>
    </row>
    <row r="171" spans="1:43" hidden="1" outlineLevel="1">
      <c r="A171" t="s">
        <v>1615</v>
      </c>
      <c r="B171" s="10" t="s">
        <v>2088</v>
      </c>
      <c r="C171" s="1">
        <f t="shared" si="32"/>
        <v>2754</v>
      </c>
      <c r="D171" s="7">
        <f t="shared" si="45"/>
        <v>2</v>
      </c>
      <c r="E171" s="7">
        <f t="shared" si="46"/>
        <v>1</v>
      </c>
      <c r="F171" s="7">
        <f t="shared" si="47"/>
        <v>0</v>
      </c>
      <c r="G171" s="1">
        <f t="shared" si="41"/>
        <v>378</v>
      </c>
      <c r="H171" s="2">
        <f t="shared" si="42"/>
        <v>0.13725490196078433</v>
      </c>
      <c r="I171" s="8"/>
      <c r="J171" s="2">
        <f t="shared" si="33"/>
        <v>0.43137254901960786</v>
      </c>
      <c r="K171" s="2">
        <f t="shared" si="34"/>
        <v>0.56862745098039214</v>
      </c>
      <c r="L171" s="2">
        <f t="shared" si="35"/>
        <v>0</v>
      </c>
      <c r="M171" s="2">
        <f t="shared" si="36"/>
        <v>0</v>
      </c>
      <c r="N171" s="1">
        <v>1188</v>
      </c>
      <c r="O171" s="1">
        <v>1566</v>
      </c>
      <c r="P171" s="1"/>
      <c r="Q171" s="1"/>
      <c r="R171" s="1"/>
      <c r="S171" s="1"/>
      <c r="T171" s="1"/>
      <c r="W171" s="1"/>
      <c r="Y171" s="1"/>
      <c r="Z171" s="1"/>
      <c r="AA171" s="1"/>
      <c r="AB171" s="1"/>
      <c r="AG171" t="str">
        <f t="shared" si="43"/>
        <v>Woodstock</v>
      </c>
      <c r="AH171" t="s">
        <v>247</v>
      </c>
      <c r="AI171">
        <v>2</v>
      </c>
      <c r="AK171" s="104">
        <v>9</v>
      </c>
      <c r="AL171" s="102">
        <v>15</v>
      </c>
      <c r="AM171" s="102">
        <v>75</v>
      </c>
      <c r="AN171" s="101">
        <v>88190</v>
      </c>
      <c r="AO171" s="101">
        <f t="shared" si="44"/>
        <v>9015</v>
      </c>
      <c r="AP171" t="s">
        <v>624</v>
      </c>
      <c r="AQ171">
        <f t="shared" si="37"/>
        <v>988190</v>
      </c>
    </row>
    <row r="172" spans="1:43" collapsed="1">
      <c r="A172" s="10" t="s">
        <v>1795</v>
      </c>
      <c r="B172" s="10" t="s">
        <v>1842</v>
      </c>
      <c r="C172" s="1">
        <f t="shared" si="32"/>
        <v>1022942</v>
      </c>
      <c r="D172" s="7">
        <f t="shared" si="45"/>
        <v>2</v>
      </c>
      <c r="E172" s="7">
        <f t="shared" si="46"/>
        <v>1</v>
      </c>
      <c r="F172" s="7">
        <f t="shared" si="47"/>
        <v>0</v>
      </c>
      <c r="G172" s="1">
        <f t="shared" si="41"/>
        <v>124974</v>
      </c>
      <c r="H172" s="2">
        <f t="shared" si="42"/>
        <v>0.1221711494884363</v>
      </c>
      <c r="I172" s="8"/>
      <c r="J172" s="2">
        <f t="shared" si="33"/>
        <v>0.43891442525578184</v>
      </c>
      <c r="K172" s="2">
        <f t="shared" si="34"/>
        <v>0.56108557474421816</v>
      </c>
      <c r="L172" s="2">
        <f t="shared" si="35"/>
        <v>0</v>
      </c>
      <c r="M172" s="2">
        <f t="shared" si="36"/>
        <v>0</v>
      </c>
      <c r="N172" s="1">
        <f>SUM(N3:N171)</f>
        <v>448984</v>
      </c>
      <c r="O172" s="1">
        <f>SUM(O3:O171)</f>
        <v>573958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G172" t="str">
        <f t="shared" si="43"/>
        <v>Connecticut</v>
      </c>
      <c r="AK172" s="104">
        <v>9</v>
      </c>
      <c r="AO172" s="104">
        <v>9</v>
      </c>
      <c r="AP172" t="s">
        <v>831</v>
      </c>
      <c r="AQ172" s="104">
        <v>9</v>
      </c>
    </row>
    <row r="173" spans="1:43">
      <c r="A173" s="10"/>
      <c r="B173" s="10"/>
      <c r="C173" s="1"/>
      <c r="D173" s="7"/>
      <c r="E173" s="7"/>
      <c r="F173" s="7"/>
      <c r="G173" s="1"/>
      <c r="I173" s="16"/>
      <c r="J173" s="2"/>
      <c r="K173" s="2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O173" s="101"/>
    </row>
    <row r="174" spans="1:43" hidden="1" outlineLevel="1">
      <c r="A174" t="s">
        <v>347</v>
      </c>
      <c r="B174" s="10" t="s">
        <v>1315</v>
      </c>
      <c r="C174" s="1">
        <f t="shared" si="32"/>
        <v>302</v>
      </c>
      <c r="D174" s="7">
        <f t="shared" ref="D174:D237" si="48">RANK(N174,(N174:AE174))</f>
        <v>1</v>
      </c>
      <c r="E174" s="7">
        <f t="shared" ref="E174:E237" si="49">RANK(O174,(N174:AE174))</f>
        <v>2</v>
      </c>
      <c r="F174" s="7">
        <f t="shared" ref="F174:F237" si="50">IF(P174&gt;0,RANK(P174,(N174:AE174)),0)</f>
        <v>4</v>
      </c>
      <c r="G174" s="1">
        <f t="shared" ref="G174:G237" si="51">MAX(N174:P174)-LARGE(N174:P174,2)</f>
        <v>6</v>
      </c>
      <c r="H174" s="2">
        <f t="shared" ref="H174:H237" si="52">G174/C174</f>
        <v>1.9867549668874173E-2</v>
      </c>
      <c r="I174" s="8"/>
      <c r="J174" s="2">
        <f t="shared" ref="J174:J236" si="53">IF(C174=0,"-",N174/C174)</f>
        <v>0.46688741721854304</v>
      </c>
      <c r="K174" s="2">
        <f t="shared" ref="K174:K236" si="54">IF(C174=0,"-",O174/C174)</f>
        <v>0.44701986754966888</v>
      </c>
      <c r="L174" s="2">
        <f t="shared" ref="L174:L236" si="55">IF(C174=0,"-",P174/C174)</f>
        <v>1.3245033112582781E-2</v>
      </c>
      <c r="M174" s="2">
        <f t="shared" ref="M174:M236" si="56">IF(C174=0,"-",(1-J174-K174-L174))</f>
        <v>7.284768211920524E-2</v>
      </c>
      <c r="N174" s="1">
        <v>141</v>
      </c>
      <c r="O174" s="1">
        <v>135</v>
      </c>
      <c r="P174" s="1">
        <v>4</v>
      </c>
      <c r="Q174" s="1">
        <v>22</v>
      </c>
      <c r="R174" s="1"/>
      <c r="S174" s="1"/>
      <c r="T174" s="66"/>
      <c r="U174" s="1"/>
      <c r="V174" s="1"/>
      <c r="W174" s="1"/>
      <c r="X174" s="1"/>
      <c r="Y174" s="1"/>
      <c r="Z174" s="1"/>
      <c r="AA174" s="1"/>
      <c r="AB174" s="1"/>
      <c r="AG174" t="str">
        <f t="shared" si="43"/>
        <v>Abbot</v>
      </c>
      <c r="AH174" t="s">
        <v>688</v>
      </c>
      <c r="AI174">
        <v>2</v>
      </c>
      <c r="AK174" s="104">
        <v>23</v>
      </c>
      <c r="AL174" s="102">
        <v>21</v>
      </c>
      <c r="AM174" s="102">
        <v>5</v>
      </c>
      <c r="AN174" s="101">
        <v>100</v>
      </c>
      <c r="AO174" s="101">
        <f t="shared" ref="AO174:AO237" si="57">AK174*1000+AL174</f>
        <v>23021</v>
      </c>
      <c r="AP174" t="s">
        <v>624</v>
      </c>
      <c r="AQ174">
        <f t="shared" si="37"/>
        <v>2300100</v>
      </c>
    </row>
    <row r="175" spans="1:43" hidden="1" outlineLevel="1">
      <c r="A175" t="s">
        <v>1617</v>
      </c>
      <c r="B175" s="10" t="s">
        <v>1315</v>
      </c>
      <c r="C175" s="1">
        <f t="shared" si="32"/>
        <v>834</v>
      </c>
      <c r="D175" s="7">
        <f t="shared" si="48"/>
        <v>2</v>
      </c>
      <c r="E175" s="7">
        <f t="shared" si="49"/>
        <v>1</v>
      </c>
      <c r="F175" s="7">
        <f t="shared" si="50"/>
        <v>4</v>
      </c>
      <c r="G175" s="1">
        <f t="shared" si="51"/>
        <v>116</v>
      </c>
      <c r="H175" s="2">
        <f t="shared" si="52"/>
        <v>0.13908872901678657</v>
      </c>
      <c r="I175" s="8"/>
      <c r="J175" s="2">
        <f t="shared" si="53"/>
        <v>0.33812949640287771</v>
      </c>
      <c r="K175" s="2">
        <f t="shared" si="54"/>
        <v>0.47721822541966424</v>
      </c>
      <c r="L175" s="2">
        <f t="shared" si="55"/>
        <v>3.5971223021582732E-2</v>
      </c>
      <c r="M175" s="2">
        <f t="shared" si="56"/>
        <v>0.14868105515587532</v>
      </c>
      <c r="N175" s="1">
        <v>282</v>
      </c>
      <c r="O175" s="1">
        <v>398</v>
      </c>
      <c r="P175" s="1">
        <v>30</v>
      </c>
      <c r="Q175" s="1">
        <v>124</v>
      </c>
      <c r="R175" s="1"/>
      <c r="S175" s="1"/>
      <c r="T175" s="66"/>
      <c r="U175" s="1"/>
      <c r="V175" s="1"/>
      <c r="W175" s="1"/>
      <c r="X175" s="1"/>
      <c r="Y175" s="1"/>
      <c r="Z175" s="1"/>
      <c r="AA175" s="1"/>
      <c r="AB175" s="1"/>
      <c r="AG175" t="str">
        <f t="shared" si="43"/>
        <v>Acton</v>
      </c>
      <c r="AH175" t="s">
        <v>1256</v>
      </c>
      <c r="AI175">
        <v>1</v>
      </c>
      <c r="AK175" s="104">
        <v>23</v>
      </c>
      <c r="AL175" s="102">
        <v>31</v>
      </c>
      <c r="AM175" s="102">
        <v>5</v>
      </c>
      <c r="AN175" s="101">
        <v>275</v>
      </c>
      <c r="AO175" s="101">
        <f t="shared" si="57"/>
        <v>23031</v>
      </c>
      <c r="AP175" t="s">
        <v>624</v>
      </c>
      <c r="AQ175">
        <f t="shared" si="37"/>
        <v>2300275</v>
      </c>
    </row>
    <row r="176" spans="1:43" hidden="1" outlineLevel="1">
      <c r="A176" t="s">
        <v>2331</v>
      </c>
      <c r="B176" s="10" t="s">
        <v>1315</v>
      </c>
      <c r="C176" s="1">
        <f t="shared" si="32"/>
        <v>421</v>
      </c>
      <c r="D176" s="7">
        <f t="shared" si="48"/>
        <v>1</v>
      </c>
      <c r="E176" s="7">
        <f t="shared" si="49"/>
        <v>2</v>
      </c>
      <c r="F176" s="7">
        <f t="shared" si="50"/>
        <v>4</v>
      </c>
      <c r="G176" s="1">
        <f t="shared" si="51"/>
        <v>17</v>
      </c>
      <c r="H176" s="2">
        <f t="shared" si="52"/>
        <v>4.0380047505938245E-2</v>
      </c>
      <c r="I176" s="8"/>
      <c r="J176" s="2">
        <f t="shared" si="53"/>
        <v>0.48218527315914489</v>
      </c>
      <c r="K176" s="2">
        <f t="shared" si="54"/>
        <v>0.44180522565320662</v>
      </c>
      <c r="L176" s="2">
        <f t="shared" si="55"/>
        <v>2.3752969121140142E-2</v>
      </c>
      <c r="M176" s="2">
        <f t="shared" si="56"/>
        <v>5.2256532066508293E-2</v>
      </c>
      <c r="N176" s="1">
        <v>203</v>
      </c>
      <c r="O176" s="1">
        <v>186</v>
      </c>
      <c r="P176" s="1">
        <v>10</v>
      </c>
      <c r="Q176" s="1">
        <v>22</v>
      </c>
      <c r="R176" s="1"/>
      <c r="S176" s="1"/>
      <c r="T176" s="66"/>
      <c r="U176" s="1"/>
      <c r="V176" s="1"/>
      <c r="W176" s="1"/>
      <c r="X176" s="1"/>
      <c r="Y176" s="1"/>
      <c r="Z176" s="1"/>
      <c r="AA176" s="1"/>
      <c r="AB176" s="1"/>
      <c r="AG176" t="str">
        <f t="shared" si="43"/>
        <v>Addison</v>
      </c>
      <c r="AH176" t="s">
        <v>1839</v>
      </c>
      <c r="AI176">
        <v>2</v>
      </c>
      <c r="AK176" s="104">
        <v>23</v>
      </c>
      <c r="AL176" s="102">
        <v>29</v>
      </c>
      <c r="AM176" s="102">
        <v>5</v>
      </c>
      <c r="AN176" s="101">
        <v>380</v>
      </c>
      <c r="AO176" s="101">
        <f t="shared" si="57"/>
        <v>23029</v>
      </c>
      <c r="AP176" t="s">
        <v>624</v>
      </c>
      <c r="AQ176">
        <f t="shared" si="37"/>
        <v>2300380</v>
      </c>
    </row>
    <row r="177" spans="1:43" hidden="1" outlineLevel="1">
      <c r="A177" t="s">
        <v>2040</v>
      </c>
      <c r="B177" s="10" t="s">
        <v>1315</v>
      </c>
      <c r="C177" s="1">
        <f t="shared" si="32"/>
        <v>163</v>
      </c>
      <c r="D177" s="7">
        <f t="shared" si="48"/>
        <v>2</v>
      </c>
      <c r="E177" s="7">
        <f t="shared" si="49"/>
        <v>1</v>
      </c>
      <c r="F177" s="7">
        <f t="shared" si="50"/>
        <v>4</v>
      </c>
      <c r="G177" s="1">
        <f t="shared" si="51"/>
        <v>7</v>
      </c>
      <c r="H177" s="2">
        <f t="shared" si="52"/>
        <v>4.2944785276073622E-2</v>
      </c>
      <c r="I177" s="8"/>
      <c r="J177" s="2">
        <f t="shared" si="53"/>
        <v>0.38036809815950923</v>
      </c>
      <c r="K177" s="2">
        <f t="shared" si="54"/>
        <v>0.42331288343558282</v>
      </c>
      <c r="L177" s="2">
        <f t="shared" si="55"/>
        <v>5.5214723926380369E-2</v>
      </c>
      <c r="M177" s="2">
        <f t="shared" si="56"/>
        <v>0.14110429447852757</v>
      </c>
      <c r="N177" s="1">
        <v>62</v>
      </c>
      <c r="O177" s="1">
        <v>69</v>
      </c>
      <c r="P177" s="1">
        <v>9</v>
      </c>
      <c r="Q177" s="1">
        <v>23</v>
      </c>
      <c r="R177" s="1"/>
      <c r="S177" s="1"/>
      <c r="T177" s="66"/>
      <c r="U177" s="1"/>
      <c r="V177" s="1"/>
      <c r="W177" s="1"/>
      <c r="X177" s="1"/>
      <c r="Y177" s="1"/>
      <c r="Z177" s="1"/>
      <c r="AA177" s="1"/>
      <c r="AB177" s="1"/>
      <c r="AG177" t="str">
        <f>A177</f>
        <v>Albany</v>
      </c>
      <c r="AH177" t="s">
        <v>1480</v>
      </c>
      <c r="AI177">
        <v>2</v>
      </c>
      <c r="AK177" s="104">
        <v>23</v>
      </c>
      <c r="AL177" s="102">
        <v>17</v>
      </c>
      <c r="AN177" s="101">
        <v>390</v>
      </c>
      <c r="AO177" s="101">
        <f t="shared" si="57"/>
        <v>23017</v>
      </c>
      <c r="AP177" t="s">
        <v>2462</v>
      </c>
      <c r="AQ177">
        <f t="shared" si="37"/>
        <v>2300390</v>
      </c>
    </row>
    <row r="178" spans="1:43" hidden="1" outlineLevel="1">
      <c r="A178" t="s">
        <v>1721</v>
      </c>
      <c r="B178" s="10" t="s">
        <v>1315</v>
      </c>
      <c r="C178" s="1">
        <f t="shared" si="32"/>
        <v>720</v>
      </c>
      <c r="D178" s="7">
        <f t="shared" si="48"/>
        <v>2</v>
      </c>
      <c r="E178" s="7">
        <f t="shared" si="49"/>
        <v>1</v>
      </c>
      <c r="F178" s="7">
        <f t="shared" si="50"/>
        <v>4</v>
      </c>
      <c r="G178" s="1">
        <f t="shared" si="51"/>
        <v>36</v>
      </c>
      <c r="H178" s="2">
        <f t="shared" si="52"/>
        <v>0.05</v>
      </c>
      <c r="I178" s="8"/>
      <c r="J178" s="2">
        <f t="shared" si="53"/>
        <v>0.42083333333333334</v>
      </c>
      <c r="K178" s="2">
        <f t="shared" si="54"/>
        <v>0.47083333333333333</v>
      </c>
      <c r="L178" s="2">
        <f t="shared" si="55"/>
        <v>2.9166666666666667E-2</v>
      </c>
      <c r="M178" s="2">
        <f t="shared" si="56"/>
        <v>7.9166666666666607E-2</v>
      </c>
      <c r="N178" s="1">
        <v>303</v>
      </c>
      <c r="O178" s="1">
        <v>339</v>
      </c>
      <c r="P178" s="1">
        <v>21</v>
      </c>
      <c r="Q178" s="1">
        <v>57</v>
      </c>
      <c r="R178" s="1"/>
      <c r="S178" s="1"/>
      <c r="T178" s="66"/>
      <c r="U178" s="1"/>
      <c r="V178" s="1"/>
      <c r="W178" s="1"/>
      <c r="X178" s="1"/>
      <c r="Y178" s="1"/>
      <c r="Z178" s="1"/>
      <c r="AA178" s="1"/>
      <c r="AB178" s="1"/>
      <c r="AG178" t="str">
        <f t="shared" si="43"/>
        <v>Albion</v>
      </c>
      <c r="AH178" t="s">
        <v>533</v>
      </c>
      <c r="AI178">
        <v>2</v>
      </c>
      <c r="AK178" s="104">
        <v>23</v>
      </c>
      <c r="AL178" s="102">
        <v>11</v>
      </c>
      <c r="AM178" s="102">
        <v>5</v>
      </c>
      <c r="AN178" s="101">
        <v>590</v>
      </c>
      <c r="AO178" s="101">
        <f t="shared" si="57"/>
        <v>23011</v>
      </c>
      <c r="AP178" t="s">
        <v>624</v>
      </c>
      <c r="AQ178">
        <f t="shared" si="37"/>
        <v>2300590</v>
      </c>
    </row>
    <row r="179" spans="1:43" hidden="1" outlineLevel="1">
      <c r="A179" t="s">
        <v>1005</v>
      </c>
      <c r="B179" s="10" t="s">
        <v>1315</v>
      </c>
      <c r="C179" s="1">
        <f t="shared" si="32"/>
        <v>161</v>
      </c>
      <c r="D179" s="7">
        <f t="shared" si="48"/>
        <v>1</v>
      </c>
      <c r="E179" s="7">
        <f t="shared" si="49"/>
        <v>2</v>
      </c>
      <c r="F179" s="7">
        <f t="shared" si="50"/>
        <v>4</v>
      </c>
      <c r="G179" s="1">
        <f t="shared" si="51"/>
        <v>50</v>
      </c>
      <c r="H179" s="2">
        <f t="shared" si="52"/>
        <v>0.3105590062111801</v>
      </c>
      <c r="I179" s="8"/>
      <c r="J179" s="2">
        <f t="shared" si="53"/>
        <v>0.63354037267080743</v>
      </c>
      <c r="K179" s="2">
        <f t="shared" si="54"/>
        <v>0.32298136645962733</v>
      </c>
      <c r="L179" s="2">
        <f t="shared" si="55"/>
        <v>1.2422360248447204E-2</v>
      </c>
      <c r="M179" s="2">
        <f t="shared" si="56"/>
        <v>3.105590062111804E-2</v>
      </c>
      <c r="N179" s="1">
        <v>102</v>
      </c>
      <c r="O179" s="1">
        <v>52</v>
      </c>
      <c r="P179" s="1">
        <v>2</v>
      </c>
      <c r="Q179" s="1">
        <v>5</v>
      </c>
      <c r="R179" s="1"/>
      <c r="S179" s="1"/>
      <c r="T179" s="66"/>
      <c r="U179" s="1"/>
      <c r="V179" s="1"/>
      <c r="W179" s="1"/>
      <c r="X179" s="1"/>
      <c r="Y179" s="1"/>
      <c r="Z179" s="1"/>
      <c r="AA179" s="1"/>
      <c r="AB179" s="1"/>
      <c r="AG179" t="str">
        <f t="shared" si="43"/>
        <v>Alexander</v>
      </c>
      <c r="AH179" t="s">
        <v>1839</v>
      </c>
      <c r="AI179">
        <v>2</v>
      </c>
      <c r="AK179" s="104">
        <v>23</v>
      </c>
      <c r="AL179" s="102">
        <v>29</v>
      </c>
      <c r="AM179" s="102">
        <v>10</v>
      </c>
      <c r="AN179" s="101">
        <v>660</v>
      </c>
      <c r="AO179" s="101">
        <f t="shared" si="57"/>
        <v>23029</v>
      </c>
      <c r="AP179" t="s">
        <v>624</v>
      </c>
      <c r="AQ179">
        <f t="shared" si="37"/>
        <v>2300660</v>
      </c>
    </row>
    <row r="180" spans="1:43" hidden="1" outlineLevel="1">
      <c r="A180" t="s">
        <v>1722</v>
      </c>
      <c r="B180" s="10" t="s">
        <v>1315</v>
      </c>
      <c r="C180" s="1">
        <f t="shared" si="32"/>
        <v>1189</v>
      </c>
      <c r="D180" s="7">
        <f t="shared" si="48"/>
        <v>2</v>
      </c>
      <c r="E180" s="7">
        <f t="shared" si="49"/>
        <v>1</v>
      </c>
      <c r="F180" s="7">
        <f t="shared" si="50"/>
        <v>4</v>
      </c>
      <c r="G180" s="1">
        <f t="shared" si="51"/>
        <v>47</v>
      </c>
      <c r="H180" s="2">
        <f t="shared" si="52"/>
        <v>3.9529015979814973E-2</v>
      </c>
      <c r="I180" s="8"/>
      <c r="J180" s="2">
        <f t="shared" si="53"/>
        <v>0.40706476030277544</v>
      </c>
      <c r="K180" s="2">
        <f t="shared" si="54"/>
        <v>0.44659377628259039</v>
      </c>
      <c r="L180" s="2">
        <f t="shared" si="55"/>
        <v>2.6072329688814129E-2</v>
      </c>
      <c r="M180" s="2">
        <f t="shared" si="56"/>
        <v>0.12026913372581999</v>
      </c>
      <c r="N180" s="1">
        <v>484</v>
      </c>
      <c r="O180" s="1">
        <v>531</v>
      </c>
      <c r="P180" s="1">
        <v>31</v>
      </c>
      <c r="Q180" s="1">
        <v>143</v>
      </c>
      <c r="R180" s="1"/>
      <c r="S180" s="1"/>
      <c r="T180" s="66"/>
      <c r="U180" s="1"/>
      <c r="V180" s="1"/>
      <c r="W180" s="1"/>
      <c r="X180" s="1"/>
      <c r="Y180" s="1"/>
      <c r="Z180" s="1"/>
      <c r="AA180" s="1"/>
      <c r="AB180" s="1"/>
      <c r="AG180" t="str">
        <f t="shared" si="43"/>
        <v>Alfred</v>
      </c>
      <c r="AH180" t="s">
        <v>1256</v>
      </c>
      <c r="AI180">
        <v>1</v>
      </c>
      <c r="AK180" s="104">
        <v>23</v>
      </c>
      <c r="AL180" s="102">
        <v>31</v>
      </c>
      <c r="AM180" s="102">
        <v>10</v>
      </c>
      <c r="AN180" s="101">
        <v>730</v>
      </c>
      <c r="AO180" s="101">
        <f t="shared" si="57"/>
        <v>23031</v>
      </c>
      <c r="AP180" t="s">
        <v>624</v>
      </c>
      <c r="AQ180">
        <f t="shared" si="37"/>
        <v>2300730</v>
      </c>
    </row>
    <row r="181" spans="1:43" hidden="1" outlineLevel="1">
      <c r="A181" t="s">
        <v>261</v>
      </c>
      <c r="B181" s="10" t="s">
        <v>1315</v>
      </c>
      <c r="C181" s="1">
        <f t="shared" si="32"/>
        <v>131</v>
      </c>
      <c r="D181" s="7">
        <f t="shared" si="48"/>
        <v>1</v>
      </c>
      <c r="E181" s="7">
        <f t="shared" si="49"/>
        <v>2</v>
      </c>
      <c r="F181" s="7">
        <f t="shared" si="50"/>
        <v>4</v>
      </c>
      <c r="G181" s="1">
        <f t="shared" si="51"/>
        <v>6</v>
      </c>
      <c r="H181" s="2">
        <f t="shared" si="52"/>
        <v>4.5801526717557252E-2</v>
      </c>
      <c r="I181" s="8"/>
      <c r="J181" s="2">
        <f t="shared" si="53"/>
        <v>0.4351145038167939</v>
      </c>
      <c r="K181" s="2">
        <f t="shared" si="54"/>
        <v>0.38931297709923662</v>
      </c>
      <c r="L181" s="2">
        <f t="shared" si="55"/>
        <v>2.2900763358778626E-2</v>
      </c>
      <c r="M181" s="2">
        <f t="shared" si="56"/>
        <v>0.1526717557251909</v>
      </c>
      <c r="N181" s="1">
        <v>57</v>
      </c>
      <c r="O181" s="1">
        <v>51</v>
      </c>
      <c r="P181" s="1">
        <v>3</v>
      </c>
      <c r="Q181" s="1">
        <v>20</v>
      </c>
      <c r="R181" s="1"/>
      <c r="S181" s="1"/>
      <c r="T181" s="66"/>
      <c r="U181" s="1"/>
      <c r="V181" s="1"/>
      <c r="W181" s="1"/>
      <c r="X181" s="1"/>
      <c r="Y181" s="1"/>
      <c r="Z181" s="1"/>
      <c r="AA181" s="1"/>
      <c r="AB181" s="1"/>
      <c r="AG181" t="str">
        <f t="shared" si="43"/>
        <v>Allagash</v>
      </c>
      <c r="AH181" t="s">
        <v>317</v>
      </c>
      <c r="AI181">
        <v>2</v>
      </c>
      <c r="AK181" s="104">
        <v>23</v>
      </c>
      <c r="AL181" s="102">
        <v>3</v>
      </c>
      <c r="AM181" s="102">
        <v>5</v>
      </c>
      <c r="AN181" s="101">
        <v>800</v>
      </c>
      <c r="AO181" s="101">
        <f t="shared" si="57"/>
        <v>23003</v>
      </c>
      <c r="AP181" t="s">
        <v>624</v>
      </c>
      <c r="AQ181">
        <f t="shared" si="37"/>
        <v>2300800</v>
      </c>
    </row>
    <row r="182" spans="1:43" hidden="1" outlineLevel="1">
      <c r="A182" t="s">
        <v>1735</v>
      </c>
      <c r="B182" s="10" t="s">
        <v>1315</v>
      </c>
      <c r="C182" s="1">
        <f t="shared" si="32"/>
        <v>360</v>
      </c>
      <c r="D182" s="7">
        <f t="shared" si="48"/>
        <v>2</v>
      </c>
      <c r="E182" s="7">
        <f t="shared" si="49"/>
        <v>1</v>
      </c>
      <c r="F182" s="7">
        <f t="shared" si="50"/>
        <v>4</v>
      </c>
      <c r="G182" s="1">
        <f t="shared" si="51"/>
        <v>15</v>
      </c>
      <c r="H182" s="2">
        <f t="shared" si="52"/>
        <v>4.1666666666666664E-2</v>
      </c>
      <c r="I182" s="8"/>
      <c r="J182" s="2">
        <f t="shared" si="53"/>
        <v>0.38333333333333336</v>
      </c>
      <c r="K182" s="2">
        <f t="shared" si="54"/>
        <v>0.42499999999999999</v>
      </c>
      <c r="L182" s="2">
        <f t="shared" si="55"/>
        <v>3.0555555555555555E-2</v>
      </c>
      <c r="M182" s="2">
        <f t="shared" si="56"/>
        <v>0.16111111111111115</v>
      </c>
      <c r="N182" s="1">
        <v>138</v>
      </c>
      <c r="O182" s="1">
        <v>153</v>
      </c>
      <c r="P182" s="1">
        <v>11</v>
      </c>
      <c r="Q182" s="1">
        <v>58</v>
      </c>
      <c r="R182" s="1"/>
      <c r="S182" s="1"/>
      <c r="T182" s="66"/>
      <c r="U182" s="1"/>
      <c r="V182" s="1"/>
      <c r="W182" s="1"/>
      <c r="X182" s="1"/>
      <c r="Y182" s="1"/>
      <c r="Z182" s="1"/>
      <c r="AA182" s="1"/>
      <c r="AB182" s="1"/>
      <c r="AG182" t="str">
        <f t="shared" si="43"/>
        <v>Alna</v>
      </c>
      <c r="AH182" t="s">
        <v>1988</v>
      </c>
      <c r="AI182">
        <v>1</v>
      </c>
      <c r="AK182" s="104">
        <v>23</v>
      </c>
      <c r="AL182" s="102">
        <v>15</v>
      </c>
      <c r="AM182" s="102">
        <v>5</v>
      </c>
      <c r="AN182" s="101">
        <v>1010</v>
      </c>
      <c r="AO182" s="101">
        <f t="shared" si="57"/>
        <v>23015</v>
      </c>
      <c r="AP182" t="s">
        <v>624</v>
      </c>
      <c r="AQ182">
        <f t="shared" si="37"/>
        <v>2301010</v>
      </c>
    </row>
    <row r="183" spans="1:43" hidden="1" outlineLevel="1">
      <c r="A183" t="s">
        <v>1216</v>
      </c>
      <c r="B183" s="10" t="s">
        <v>1315</v>
      </c>
      <c r="C183" s="1">
        <f t="shared" si="32"/>
        <v>347</v>
      </c>
      <c r="D183" s="7">
        <f t="shared" si="48"/>
        <v>1</v>
      </c>
      <c r="E183" s="7">
        <f t="shared" si="49"/>
        <v>2</v>
      </c>
      <c r="F183" s="7">
        <f t="shared" si="50"/>
        <v>4</v>
      </c>
      <c r="G183" s="1">
        <f t="shared" si="51"/>
        <v>70</v>
      </c>
      <c r="H183" s="2">
        <f t="shared" si="52"/>
        <v>0.20172910662824209</v>
      </c>
      <c r="I183" s="8"/>
      <c r="J183" s="2">
        <f t="shared" si="53"/>
        <v>0.56195965417867433</v>
      </c>
      <c r="K183" s="2">
        <f t="shared" si="54"/>
        <v>0.36023054755043227</v>
      </c>
      <c r="L183" s="2">
        <f t="shared" si="55"/>
        <v>3.1700288184438041E-2</v>
      </c>
      <c r="M183" s="2">
        <f t="shared" si="56"/>
        <v>4.6109510086455363E-2</v>
      </c>
      <c r="N183" s="1">
        <v>195</v>
      </c>
      <c r="O183" s="1">
        <v>125</v>
      </c>
      <c r="P183" s="1">
        <v>11</v>
      </c>
      <c r="Q183" s="1">
        <v>16</v>
      </c>
      <c r="R183" s="1"/>
      <c r="S183" s="1"/>
      <c r="T183" s="66"/>
      <c r="U183" s="1"/>
      <c r="V183" s="1"/>
      <c r="W183" s="1"/>
      <c r="X183" s="1"/>
      <c r="Y183" s="1"/>
      <c r="Z183" s="1"/>
      <c r="AA183" s="1"/>
      <c r="AB183" s="1"/>
      <c r="AG183" t="str">
        <f t="shared" si="43"/>
        <v>Alton</v>
      </c>
      <c r="AH183" t="s">
        <v>370</v>
      </c>
      <c r="AI183">
        <v>2</v>
      </c>
      <c r="AK183" s="104">
        <v>23</v>
      </c>
      <c r="AL183" s="102">
        <v>19</v>
      </c>
      <c r="AM183" s="102">
        <v>5</v>
      </c>
      <c r="AN183" s="101">
        <v>1115</v>
      </c>
      <c r="AO183" s="101">
        <f t="shared" si="57"/>
        <v>23019</v>
      </c>
      <c r="AP183" t="s">
        <v>624</v>
      </c>
      <c r="AQ183">
        <f t="shared" si="37"/>
        <v>2301115</v>
      </c>
    </row>
    <row r="184" spans="1:43" hidden="1" outlineLevel="1">
      <c r="A184" t="s">
        <v>1779</v>
      </c>
      <c r="B184" s="10" t="s">
        <v>1315</v>
      </c>
      <c r="C184" s="1">
        <f t="shared" si="32"/>
        <v>108</v>
      </c>
      <c r="D184" s="7">
        <f t="shared" si="48"/>
        <v>1</v>
      </c>
      <c r="E184" s="7">
        <f t="shared" si="49"/>
        <v>2</v>
      </c>
      <c r="F184" s="7">
        <f t="shared" si="50"/>
        <v>4</v>
      </c>
      <c r="G184" s="1">
        <f t="shared" si="51"/>
        <v>16</v>
      </c>
      <c r="H184" s="2">
        <f t="shared" si="52"/>
        <v>0.14814814814814814</v>
      </c>
      <c r="I184" s="8"/>
      <c r="J184" s="2">
        <f t="shared" si="53"/>
        <v>0.51851851851851849</v>
      </c>
      <c r="K184" s="2">
        <f t="shared" si="54"/>
        <v>0.37037037037037035</v>
      </c>
      <c r="L184" s="2">
        <f t="shared" si="55"/>
        <v>9.2592592592592587E-3</v>
      </c>
      <c r="M184" s="2">
        <f t="shared" si="56"/>
        <v>0.1018518518518519</v>
      </c>
      <c r="N184" s="1">
        <v>56</v>
      </c>
      <c r="O184" s="1">
        <v>40</v>
      </c>
      <c r="P184" s="1">
        <v>1</v>
      </c>
      <c r="Q184" s="1">
        <v>11</v>
      </c>
      <c r="R184" s="1"/>
      <c r="S184" s="1"/>
      <c r="T184" s="66"/>
      <c r="U184" s="1"/>
      <c r="V184" s="1"/>
      <c r="W184" s="1"/>
      <c r="X184" s="1"/>
      <c r="Y184" s="1"/>
      <c r="Z184" s="1"/>
      <c r="AA184" s="1"/>
      <c r="AB184" s="1"/>
      <c r="AG184" t="str">
        <f t="shared" si="43"/>
        <v>Amherst</v>
      </c>
      <c r="AH184" t="s">
        <v>2459</v>
      </c>
      <c r="AI184">
        <v>2</v>
      </c>
      <c r="AK184" s="104">
        <v>23</v>
      </c>
      <c r="AL184" s="102">
        <v>9</v>
      </c>
      <c r="AM184" s="102">
        <v>5</v>
      </c>
      <c r="AN184" s="101">
        <v>1185</v>
      </c>
      <c r="AO184" s="101">
        <f t="shared" si="57"/>
        <v>23009</v>
      </c>
      <c r="AP184" t="s">
        <v>624</v>
      </c>
      <c r="AQ184">
        <f t="shared" si="37"/>
        <v>2301185</v>
      </c>
    </row>
    <row r="185" spans="1:43" hidden="1" outlineLevel="1">
      <c r="A185" t="s">
        <v>1736</v>
      </c>
      <c r="B185" s="10" t="s">
        <v>1315</v>
      </c>
      <c r="C185" s="1">
        <f t="shared" si="32"/>
        <v>68</v>
      </c>
      <c r="D185" s="7">
        <f t="shared" si="48"/>
        <v>1</v>
      </c>
      <c r="E185" s="7">
        <f t="shared" si="49"/>
        <v>2</v>
      </c>
      <c r="F185" s="7">
        <f t="shared" si="50"/>
        <v>4</v>
      </c>
      <c r="G185" s="1">
        <f t="shared" si="51"/>
        <v>13</v>
      </c>
      <c r="H185" s="2">
        <f t="shared" si="52"/>
        <v>0.19117647058823528</v>
      </c>
      <c r="I185" s="8"/>
      <c r="J185" s="2">
        <f t="shared" si="53"/>
        <v>0.52941176470588236</v>
      </c>
      <c r="K185" s="2">
        <f t="shared" si="54"/>
        <v>0.33823529411764708</v>
      </c>
      <c r="L185" s="2">
        <f t="shared" si="55"/>
        <v>5.8823529411764705E-2</v>
      </c>
      <c r="M185" s="2">
        <f t="shared" si="56"/>
        <v>7.3529411764705857E-2</v>
      </c>
      <c r="N185" s="1">
        <v>36</v>
      </c>
      <c r="O185" s="1">
        <v>23</v>
      </c>
      <c r="P185" s="1">
        <v>4</v>
      </c>
      <c r="Q185" s="1">
        <v>5</v>
      </c>
      <c r="R185" s="1"/>
      <c r="S185" s="1"/>
      <c r="T185" s="66"/>
      <c r="U185" s="1"/>
      <c r="V185" s="1"/>
      <c r="W185" s="1"/>
      <c r="X185" s="1"/>
      <c r="Y185" s="1"/>
      <c r="Z185" s="1"/>
      <c r="AA185" s="1"/>
      <c r="AB185" s="1"/>
      <c r="AG185" t="str">
        <f t="shared" si="43"/>
        <v>Amity</v>
      </c>
      <c r="AH185" t="s">
        <v>317</v>
      </c>
      <c r="AI185">
        <v>2</v>
      </c>
      <c r="AK185" s="104">
        <v>23</v>
      </c>
      <c r="AL185" s="102">
        <v>3</v>
      </c>
      <c r="AM185" s="102">
        <v>10</v>
      </c>
      <c r="AN185" s="101">
        <v>1220</v>
      </c>
      <c r="AO185" s="101">
        <f t="shared" si="57"/>
        <v>23003</v>
      </c>
      <c r="AP185" t="s">
        <v>624</v>
      </c>
      <c r="AQ185">
        <f t="shared" si="37"/>
        <v>2301220</v>
      </c>
    </row>
    <row r="186" spans="1:43" hidden="1" outlineLevel="1">
      <c r="A186" t="s">
        <v>1249</v>
      </c>
      <c r="B186" s="10" t="s">
        <v>1315</v>
      </c>
      <c r="C186" s="1">
        <f t="shared" si="32"/>
        <v>351</v>
      </c>
      <c r="D186" s="7">
        <f t="shared" si="48"/>
        <v>2</v>
      </c>
      <c r="E186" s="7">
        <f t="shared" si="49"/>
        <v>1</v>
      </c>
      <c r="F186" s="7">
        <f t="shared" si="50"/>
        <v>4</v>
      </c>
      <c r="G186" s="1">
        <f t="shared" si="51"/>
        <v>12</v>
      </c>
      <c r="H186" s="2">
        <f t="shared" si="52"/>
        <v>3.4188034188034191E-2</v>
      </c>
      <c r="I186" s="8"/>
      <c r="J186" s="2">
        <f t="shared" si="53"/>
        <v>0.40740740740740738</v>
      </c>
      <c r="K186" s="2">
        <f t="shared" si="54"/>
        <v>0.44159544159544162</v>
      </c>
      <c r="L186" s="2">
        <f t="shared" si="55"/>
        <v>3.7037037037037035E-2</v>
      </c>
      <c r="M186" s="2">
        <f t="shared" si="56"/>
        <v>0.11396011396011391</v>
      </c>
      <c r="N186" s="1">
        <v>143</v>
      </c>
      <c r="O186" s="1">
        <v>155</v>
      </c>
      <c r="P186" s="1">
        <v>13</v>
      </c>
      <c r="Q186" s="1">
        <v>40</v>
      </c>
      <c r="R186" s="1"/>
      <c r="S186" s="1"/>
      <c r="T186" s="66"/>
      <c r="U186" s="1"/>
      <c r="V186" s="1"/>
      <c r="W186" s="1"/>
      <c r="X186" s="1"/>
      <c r="Y186" s="1"/>
      <c r="Z186" s="1"/>
      <c r="AA186" s="1"/>
      <c r="AB186" s="1"/>
      <c r="AG186" t="str">
        <f t="shared" si="43"/>
        <v>Andover</v>
      </c>
      <c r="AH186" t="s">
        <v>1480</v>
      </c>
      <c r="AI186">
        <v>2</v>
      </c>
      <c r="AK186" s="104">
        <v>23</v>
      </c>
      <c r="AL186" s="102">
        <v>17</v>
      </c>
      <c r="AM186" s="102">
        <v>5</v>
      </c>
      <c r="AN186" s="101">
        <v>1325</v>
      </c>
      <c r="AO186" s="101">
        <f t="shared" si="57"/>
        <v>23017</v>
      </c>
      <c r="AP186" t="s">
        <v>624</v>
      </c>
      <c r="AQ186">
        <f t="shared" si="37"/>
        <v>2301325</v>
      </c>
    </row>
    <row r="187" spans="1:43" hidden="1" outlineLevel="1">
      <c r="A187" t="s">
        <v>1004</v>
      </c>
      <c r="B187" s="10" t="s">
        <v>1315</v>
      </c>
      <c r="C187" s="1">
        <f t="shared" si="32"/>
        <v>729</v>
      </c>
      <c r="D187" s="7">
        <f t="shared" si="48"/>
        <v>1</v>
      </c>
      <c r="E187" s="7">
        <f t="shared" si="49"/>
        <v>2</v>
      </c>
      <c r="F187" s="7">
        <f t="shared" si="50"/>
        <v>4</v>
      </c>
      <c r="G187" s="1">
        <f t="shared" si="51"/>
        <v>53</v>
      </c>
      <c r="H187" s="2">
        <f t="shared" si="52"/>
        <v>7.2702331961591218E-2</v>
      </c>
      <c r="I187" s="8"/>
      <c r="J187" s="2">
        <f t="shared" si="53"/>
        <v>0.47599451303155005</v>
      </c>
      <c r="K187" s="2">
        <f t="shared" si="54"/>
        <v>0.40329218106995884</v>
      </c>
      <c r="L187" s="2">
        <f t="shared" si="55"/>
        <v>1.646090534979424E-2</v>
      </c>
      <c r="M187" s="2">
        <f t="shared" si="56"/>
        <v>0.10425240054869686</v>
      </c>
      <c r="N187" s="1">
        <v>347</v>
      </c>
      <c r="O187" s="1">
        <v>294</v>
      </c>
      <c r="P187" s="1">
        <v>12</v>
      </c>
      <c r="Q187" s="1">
        <v>76</v>
      </c>
      <c r="R187" s="1"/>
      <c r="S187" s="1"/>
      <c r="T187" s="66"/>
      <c r="U187" s="1"/>
      <c r="V187" s="1"/>
      <c r="W187" s="1"/>
      <c r="X187" s="1"/>
      <c r="Y187" s="1"/>
      <c r="Z187" s="1"/>
      <c r="AA187" s="1"/>
      <c r="AB187" s="1"/>
      <c r="AG187" t="str">
        <f t="shared" si="43"/>
        <v>Anson</v>
      </c>
      <c r="AH187" t="s">
        <v>1782</v>
      </c>
      <c r="AI187">
        <v>2</v>
      </c>
      <c r="AK187" s="104">
        <v>23</v>
      </c>
      <c r="AL187" s="102">
        <v>25</v>
      </c>
      <c r="AM187" s="102">
        <v>5</v>
      </c>
      <c r="AN187" s="101">
        <v>1395</v>
      </c>
      <c r="AO187" s="101">
        <f t="shared" si="57"/>
        <v>23025</v>
      </c>
      <c r="AP187" t="s">
        <v>624</v>
      </c>
      <c r="AQ187">
        <f t="shared" si="37"/>
        <v>2301395</v>
      </c>
    </row>
    <row r="188" spans="1:43" hidden="1" outlineLevel="1">
      <c r="A188" t="s">
        <v>1733</v>
      </c>
      <c r="B188" s="10" t="s">
        <v>1315</v>
      </c>
      <c r="C188" s="1">
        <f t="shared" si="32"/>
        <v>537</v>
      </c>
      <c r="D188" s="7">
        <f t="shared" si="48"/>
        <v>2</v>
      </c>
      <c r="E188" s="7">
        <f t="shared" si="49"/>
        <v>1</v>
      </c>
      <c r="F188" s="7">
        <f t="shared" si="50"/>
        <v>4</v>
      </c>
      <c r="G188" s="1">
        <f t="shared" si="51"/>
        <v>9</v>
      </c>
      <c r="H188" s="2">
        <f t="shared" si="52"/>
        <v>1.6759776536312849E-2</v>
      </c>
      <c r="I188" s="8"/>
      <c r="J188" s="2">
        <f t="shared" si="53"/>
        <v>0.39106145251396646</v>
      </c>
      <c r="K188" s="2">
        <f t="shared" si="54"/>
        <v>0.40782122905027934</v>
      </c>
      <c r="L188" s="2">
        <f t="shared" si="55"/>
        <v>2.6070763500931099E-2</v>
      </c>
      <c r="M188" s="2">
        <f t="shared" si="56"/>
        <v>0.17504655493482316</v>
      </c>
      <c r="N188" s="1">
        <v>210</v>
      </c>
      <c r="O188" s="1">
        <v>219</v>
      </c>
      <c r="P188" s="1">
        <v>14</v>
      </c>
      <c r="Q188" s="1">
        <v>94</v>
      </c>
      <c r="R188" s="1"/>
      <c r="S188" s="1"/>
      <c r="T188" s="66"/>
      <c r="U188" s="1"/>
      <c r="V188" s="1"/>
      <c r="W188" s="1"/>
      <c r="X188" s="1"/>
      <c r="Y188" s="1"/>
      <c r="Z188" s="1"/>
      <c r="AA188" s="1"/>
      <c r="AB188" s="1"/>
      <c r="AG188" t="str">
        <f t="shared" si="43"/>
        <v>Appleton</v>
      </c>
      <c r="AH188" t="s">
        <v>2044</v>
      </c>
      <c r="AI188">
        <v>1</v>
      </c>
      <c r="AK188" s="104">
        <v>23</v>
      </c>
      <c r="AL188" s="102">
        <v>13</v>
      </c>
      <c r="AM188" s="102">
        <v>5</v>
      </c>
      <c r="AN188" s="101">
        <v>1465</v>
      </c>
      <c r="AO188" s="101">
        <f t="shared" si="57"/>
        <v>23013</v>
      </c>
      <c r="AP188" t="s">
        <v>624</v>
      </c>
      <c r="AQ188">
        <f t="shared" si="37"/>
        <v>2301465</v>
      </c>
    </row>
    <row r="189" spans="1:43" hidden="1" outlineLevel="1">
      <c r="A189" t="s">
        <v>676</v>
      </c>
      <c r="B189" s="10" t="s">
        <v>1315</v>
      </c>
      <c r="C189" s="1">
        <f t="shared" si="32"/>
        <v>284</v>
      </c>
      <c r="D189" s="7">
        <f t="shared" si="48"/>
        <v>1</v>
      </c>
      <c r="E189" s="7">
        <f t="shared" si="49"/>
        <v>2</v>
      </c>
      <c r="F189" s="7">
        <f t="shared" si="50"/>
        <v>4</v>
      </c>
      <c r="G189" s="1">
        <f t="shared" si="51"/>
        <v>55</v>
      </c>
      <c r="H189" s="2">
        <f t="shared" si="52"/>
        <v>0.19366197183098591</v>
      </c>
      <c r="I189" s="8"/>
      <c r="J189" s="2">
        <f t="shared" si="53"/>
        <v>0.49295774647887325</v>
      </c>
      <c r="K189" s="2">
        <f t="shared" si="54"/>
        <v>0.29929577464788731</v>
      </c>
      <c r="L189" s="2">
        <f t="shared" si="55"/>
        <v>1.4084507042253521E-2</v>
      </c>
      <c r="M189" s="2">
        <f t="shared" si="56"/>
        <v>0.19366197183098591</v>
      </c>
      <c r="N189" s="1">
        <v>140</v>
      </c>
      <c r="O189" s="1">
        <v>85</v>
      </c>
      <c r="P189" s="1">
        <v>4</v>
      </c>
      <c r="Q189" s="1">
        <v>55</v>
      </c>
      <c r="R189" s="1"/>
      <c r="S189" s="1"/>
      <c r="T189" s="66"/>
      <c r="U189" s="1"/>
      <c r="V189" s="1"/>
      <c r="W189" s="1"/>
      <c r="X189" s="1"/>
      <c r="Y189" s="1"/>
      <c r="Z189" s="1"/>
      <c r="AA189" s="1"/>
      <c r="AB189" s="1"/>
      <c r="AG189" t="str">
        <f t="shared" si="43"/>
        <v>Arrowsic</v>
      </c>
      <c r="AH189" t="s">
        <v>507</v>
      </c>
      <c r="AI189">
        <v>1</v>
      </c>
      <c r="AK189" s="104">
        <v>23</v>
      </c>
      <c r="AL189" s="102">
        <v>23</v>
      </c>
      <c r="AM189" s="102">
        <v>5</v>
      </c>
      <c r="AN189" s="101">
        <v>1570</v>
      </c>
      <c r="AO189" s="101">
        <f t="shared" si="57"/>
        <v>23023</v>
      </c>
      <c r="AP189" t="s">
        <v>624</v>
      </c>
      <c r="AQ189">
        <f t="shared" si="37"/>
        <v>2301570</v>
      </c>
    </row>
    <row r="190" spans="1:43" hidden="1" outlineLevel="1">
      <c r="A190" t="s">
        <v>677</v>
      </c>
      <c r="B190" s="10" t="s">
        <v>1315</v>
      </c>
      <c r="C190" s="1">
        <f t="shared" si="32"/>
        <v>1397</v>
      </c>
      <c r="D190" s="7">
        <f t="shared" si="48"/>
        <v>2</v>
      </c>
      <c r="E190" s="7">
        <f t="shared" si="49"/>
        <v>1</v>
      </c>
      <c r="F190" s="7">
        <f t="shared" si="50"/>
        <v>4</v>
      </c>
      <c r="G190" s="1">
        <f t="shared" si="51"/>
        <v>29</v>
      </c>
      <c r="H190" s="2">
        <f t="shared" si="52"/>
        <v>2.0758768790264854E-2</v>
      </c>
      <c r="I190" s="8"/>
      <c r="J190" s="2">
        <f t="shared" si="53"/>
        <v>0.4001431639226915</v>
      </c>
      <c r="K190" s="2">
        <f t="shared" si="54"/>
        <v>0.42090193271295634</v>
      </c>
      <c r="L190" s="2">
        <f t="shared" si="55"/>
        <v>2.5053686471009307E-2</v>
      </c>
      <c r="M190" s="2">
        <f t="shared" si="56"/>
        <v>0.1539012168933428</v>
      </c>
      <c r="N190" s="1">
        <v>559</v>
      </c>
      <c r="O190" s="1">
        <v>588</v>
      </c>
      <c r="P190" s="1">
        <v>35</v>
      </c>
      <c r="Q190" s="1">
        <v>215</v>
      </c>
      <c r="R190" s="1"/>
      <c r="S190" s="1"/>
      <c r="T190" s="66"/>
      <c r="U190" s="1"/>
      <c r="V190" s="1"/>
      <c r="W190" s="1"/>
      <c r="X190" s="1"/>
      <c r="Y190" s="1"/>
      <c r="Z190" s="1"/>
      <c r="AA190" s="1"/>
      <c r="AB190" s="1"/>
      <c r="AG190" t="str">
        <f t="shared" si="43"/>
        <v>Arundel</v>
      </c>
      <c r="AH190" t="s">
        <v>1256</v>
      </c>
      <c r="AI190">
        <v>1</v>
      </c>
      <c r="AK190" s="104">
        <v>23</v>
      </c>
      <c r="AL190" s="102">
        <v>31</v>
      </c>
      <c r="AM190" s="102">
        <v>15</v>
      </c>
      <c r="AN190" s="101">
        <v>1605</v>
      </c>
      <c r="AO190" s="101">
        <f t="shared" si="57"/>
        <v>23031</v>
      </c>
      <c r="AP190" t="s">
        <v>624</v>
      </c>
      <c r="AQ190">
        <f t="shared" si="37"/>
        <v>2301605</v>
      </c>
    </row>
    <row r="191" spans="1:43" hidden="1" outlineLevel="1">
      <c r="A191" t="s">
        <v>1334</v>
      </c>
      <c r="B191" s="10" t="s">
        <v>1315</v>
      </c>
      <c r="C191" s="1">
        <f t="shared" si="32"/>
        <v>463</v>
      </c>
      <c r="D191" s="7">
        <f t="shared" si="48"/>
        <v>1</v>
      </c>
      <c r="E191" s="7">
        <f t="shared" si="49"/>
        <v>2</v>
      </c>
      <c r="F191" s="7">
        <f t="shared" si="50"/>
        <v>4</v>
      </c>
      <c r="G191" s="1">
        <f t="shared" si="51"/>
        <v>129</v>
      </c>
      <c r="H191" s="2">
        <f t="shared" si="52"/>
        <v>0.27861771058315332</v>
      </c>
      <c r="I191" s="8"/>
      <c r="J191" s="2">
        <f t="shared" si="53"/>
        <v>0.61123110151187909</v>
      </c>
      <c r="K191" s="2">
        <f t="shared" si="54"/>
        <v>0.33261339092872572</v>
      </c>
      <c r="L191" s="2">
        <f t="shared" si="55"/>
        <v>2.3758099352051837E-2</v>
      </c>
      <c r="M191" s="2">
        <f t="shared" si="56"/>
        <v>3.2397408207343353E-2</v>
      </c>
      <c r="N191" s="1">
        <v>283</v>
      </c>
      <c r="O191" s="1">
        <v>154</v>
      </c>
      <c r="P191" s="1">
        <v>11</v>
      </c>
      <c r="Q191" s="1">
        <v>15</v>
      </c>
      <c r="R191" s="1"/>
      <c r="S191" s="1"/>
      <c r="T191" s="66"/>
      <c r="U191" s="1"/>
      <c r="V191" s="1"/>
      <c r="W191" s="1"/>
      <c r="X191" s="1"/>
      <c r="Y191" s="1"/>
      <c r="Z191" s="1"/>
      <c r="AA191" s="1"/>
      <c r="AB191" s="1"/>
      <c r="AG191" t="str">
        <f t="shared" si="43"/>
        <v>Ashland</v>
      </c>
      <c r="AH191" t="s">
        <v>317</v>
      </c>
      <c r="AI191">
        <v>2</v>
      </c>
      <c r="AK191" s="104">
        <v>23</v>
      </c>
      <c r="AL191" s="102">
        <v>3</v>
      </c>
      <c r="AM191" s="102">
        <v>15</v>
      </c>
      <c r="AN191" s="101">
        <v>1710</v>
      </c>
      <c r="AO191" s="101">
        <f t="shared" si="57"/>
        <v>23003</v>
      </c>
      <c r="AP191" t="s">
        <v>624</v>
      </c>
      <c r="AQ191">
        <f t="shared" si="37"/>
        <v>2301710</v>
      </c>
    </row>
    <row r="192" spans="1:43" hidden="1" outlineLevel="1">
      <c r="A192" t="s">
        <v>1534</v>
      </c>
      <c r="B192" s="10" t="s">
        <v>1315</v>
      </c>
      <c r="C192" s="1">
        <f t="shared" si="32"/>
        <v>241</v>
      </c>
      <c r="D192" s="7">
        <f t="shared" si="48"/>
        <v>2</v>
      </c>
      <c r="E192" s="7">
        <f t="shared" si="49"/>
        <v>1</v>
      </c>
      <c r="F192" s="7">
        <f t="shared" si="50"/>
        <v>4</v>
      </c>
      <c r="G192" s="1">
        <f t="shared" si="51"/>
        <v>18</v>
      </c>
      <c r="H192" s="2">
        <f t="shared" si="52"/>
        <v>7.4688796680497924E-2</v>
      </c>
      <c r="I192" s="8"/>
      <c r="J192" s="2">
        <f t="shared" si="53"/>
        <v>0.39834024896265557</v>
      </c>
      <c r="K192" s="2">
        <f t="shared" si="54"/>
        <v>0.47302904564315351</v>
      </c>
      <c r="L192" s="2">
        <f t="shared" si="55"/>
        <v>1.2448132780082987E-2</v>
      </c>
      <c r="M192" s="2">
        <f t="shared" si="56"/>
        <v>0.11618257261410798</v>
      </c>
      <c r="N192" s="1">
        <v>96</v>
      </c>
      <c r="O192" s="1">
        <v>114</v>
      </c>
      <c r="P192" s="1">
        <v>3</v>
      </c>
      <c r="Q192" s="1">
        <v>28</v>
      </c>
      <c r="R192" s="1"/>
      <c r="S192" s="1"/>
      <c r="T192" s="66"/>
      <c r="U192" s="1"/>
      <c r="V192" s="1"/>
      <c r="W192" s="1"/>
      <c r="X192" s="1"/>
      <c r="Y192" s="1"/>
      <c r="Z192" s="1"/>
      <c r="AA192" s="1"/>
      <c r="AB192" s="1"/>
      <c r="AG192" t="str">
        <f t="shared" si="43"/>
        <v>Athens</v>
      </c>
      <c r="AH192" t="s">
        <v>1782</v>
      </c>
      <c r="AI192">
        <v>2</v>
      </c>
      <c r="AK192" s="104">
        <v>23</v>
      </c>
      <c r="AL192" s="102">
        <v>25</v>
      </c>
      <c r="AM192" s="102">
        <v>10</v>
      </c>
      <c r="AN192" s="101">
        <v>1885</v>
      </c>
      <c r="AO192" s="101">
        <f t="shared" si="57"/>
        <v>23025</v>
      </c>
      <c r="AP192" t="s">
        <v>624</v>
      </c>
      <c r="AQ192">
        <f t="shared" si="37"/>
        <v>2301885</v>
      </c>
    </row>
    <row r="193" spans="1:43" hidden="1" outlineLevel="1">
      <c r="A193" t="s">
        <v>2825</v>
      </c>
      <c r="B193" s="10" t="s">
        <v>1315</v>
      </c>
      <c r="C193" s="1">
        <f t="shared" si="32"/>
        <v>219</v>
      </c>
      <c r="D193" s="7">
        <f t="shared" si="48"/>
        <v>1</v>
      </c>
      <c r="E193" s="7">
        <f t="shared" si="49"/>
        <v>2</v>
      </c>
      <c r="F193" s="7">
        <f t="shared" si="50"/>
        <v>4</v>
      </c>
      <c r="G193" s="1">
        <f t="shared" si="51"/>
        <v>11</v>
      </c>
      <c r="H193" s="2">
        <f t="shared" si="52"/>
        <v>5.0228310502283102E-2</v>
      </c>
      <c r="I193" s="8"/>
      <c r="J193" s="2">
        <f t="shared" si="53"/>
        <v>0.48401826484018262</v>
      </c>
      <c r="K193" s="2">
        <f t="shared" si="54"/>
        <v>0.43378995433789952</v>
      </c>
      <c r="L193" s="2">
        <f t="shared" si="55"/>
        <v>1.3698630136986301E-2</v>
      </c>
      <c r="M193" s="2">
        <f t="shared" si="56"/>
        <v>6.8493150684931559E-2</v>
      </c>
      <c r="N193" s="1">
        <v>106</v>
      </c>
      <c r="O193" s="1">
        <v>95</v>
      </c>
      <c r="P193" s="1">
        <v>3</v>
      </c>
      <c r="Q193" s="1">
        <v>15</v>
      </c>
      <c r="R193" s="1"/>
      <c r="S193" s="1"/>
      <c r="T193" s="66"/>
      <c r="U193" s="1"/>
      <c r="V193" s="1"/>
      <c r="W193" s="1"/>
      <c r="X193" s="1"/>
      <c r="Y193" s="1"/>
      <c r="Z193" s="1"/>
      <c r="AA193" s="1"/>
      <c r="AB193" s="1"/>
      <c r="AG193" t="str">
        <f t="shared" si="43"/>
        <v>Atkinson</v>
      </c>
      <c r="AH193" t="s">
        <v>688</v>
      </c>
      <c r="AI193">
        <v>2</v>
      </c>
      <c r="AK193" s="104">
        <v>23</v>
      </c>
      <c r="AL193" s="102">
        <v>21</v>
      </c>
      <c r="AM193" s="102">
        <v>10</v>
      </c>
      <c r="AN193" s="101">
        <v>1920</v>
      </c>
      <c r="AO193" s="101">
        <f t="shared" si="57"/>
        <v>23021</v>
      </c>
      <c r="AP193" t="s">
        <v>624</v>
      </c>
      <c r="AQ193">
        <f t="shared" si="37"/>
        <v>2301920</v>
      </c>
    </row>
    <row r="194" spans="1:43" hidden="1" outlineLevel="1">
      <c r="A194" t="s">
        <v>1884</v>
      </c>
      <c r="B194" s="10" t="s">
        <v>1315</v>
      </c>
      <c r="C194" s="1">
        <f t="shared" ref="C194:C257" si="58">SUM(N194:AE194)</f>
        <v>8580</v>
      </c>
      <c r="D194" s="7">
        <f t="shared" si="48"/>
        <v>1</v>
      </c>
      <c r="E194" s="7">
        <f t="shared" si="49"/>
        <v>2</v>
      </c>
      <c r="F194" s="7">
        <f t="shared" si="50"/>
        <v>4</v>
      </c>
      <c r="G194" s="1">
        <f t="shared" si="51"/>
        <v>423</v>
      </c>
      <c r="H194" s="2">
        <f t="shared" si="52"/>
        <v>4.9300699300699302E-2</v>
      </c>
      <c r="I194" s="8"/>
      <c r="J194" s="2">
        <f t="shared" si="53"/>
        <v>0.45734265734265733</v>
      </c>
      <c r="K194" s="2">
        <f t="shared" si="54"/>
        <v>0.40804195804195803</v>
      </c>
      <c r="L194" s="2">
        <f t="shared" si="55"/>
        <v>4.9067599067599069E-2</v>
      </c>
      <c r="M194" s="2">
        <f t="shared" si="56"/>
        <v>8.5547785547785568E-2</v>
      </c>
      <c r="N194" s="1">
        <v>3924</v>
      </c>
      <c r="O194" s="1">
        <v>3501</v>
      </c>
      <c r="P194" s="1">
        <v>421</v>
      </c>
      <c r="Q194" s="1">
        <v>734</v>
      </c>
      <c r="R194" s="1"/>
      <c r="S194" s="1"/>
      <c r="T194" s="66"/>
      <c r="U194" s="1"/>
      <c r="V194" s="1"/>
      <c r="W194" s="1"/>
      <c r="X194" s="1"/>
      <c r="Y194" s="1"/>
      <c r="Z194" s="1"/>
      <c r="AA194" s="1"/>
      <c r="AB194" s="1"/>
      <c r="AG194" t="str">
        <f t="shared" si="43"/>
        <v>Auburn</v>
      </c>
      <c r="AH194" t="s">
        <v>371</v>
      </c>
      <c r="AI194">
        <v>2</v>
      </c>
      <c r="AK194" s="104">
        <v>23</v>
      </c>
      <c r="AL194" s="102">
        <v>1</v>
      </c>
      <c r="AM194" s="102">
        <v>5</v>
      </c>
      <c r="AN194" s="101">
        <v>2060</v>
      </c>
      <c r="AO194" s="101">
        <f t="shared" si="57"/>
        <v>23001</v>
      </c>
      <c r="AP194" t="s">
        <v>2432</v>
      </c>
      <c r="AQ194">
        <f t="shared" ref="AQ194:AQ257" si="59">AK194*100000+AN194</f>
        <v>2302060</v>
      </c>
    </row>
    <row r="195" spans="1:43" hidden="1" outlineLevel="1">
      <c r="A195" t="s">
        <v>1858</v>
      </c>
      <c r="B195" s="10" t="s">
        <v>1315</v>
      </c>
      <c r="C195" s="1">
        <f t="shared" si="58"/>
        <v>7168</v>
      </c>
      <c r="D195" s="7">
        <f t="shared" si="48"/>
        <v>1</v>
      </c>
      <c r="E195" s="7">
        <f t="shared" si="49"/>
        <v>2</v>
      </c>
      <c r="F195" s="7">
        <f t="shared" si="50"/>
        <v>4</v>
      </c>
      <c r="G195" s="1">
        <f t="shared" si="51"/>
        <v>1129</v>
      </c>
      <c r="H195" s="2">
        <f t="shared" si="52"/>
        <v>0.15750558035714285</v>
      </c>
      <c r="I195" s="8"/>
      <c r="J195" s="2">
        <f t="shared" si="53"/>
        <v>0.5281808035714286</v>
      </c>
      <c r="K195" s="2">
        <f t="shared" si="54"/>
        <v>0.3706752232142857</v>
      </c>
      <c r="L195" s="2">
        <f t="shared" si="55"/>
        <v>2.0228794642857144E-2</v>
      </c>
      <c r="M195" s="2">
        <f t="shared" si="56"/>
        <v>8.0915178571428548E-2</v>
      </c>
      <c r="N195" s="1">
        <v>3786</v>
      </c>
      <c r="O195" s="1">
        <v>2657</v>
      </c>
      <c r="P195" s="1">
        <v>145</v>
      </c>
      <c r="Q195" s="1">
        <v>580</v>
      </c>
      <c r="R195" s="1"/>
      <c r="S195" s="1"/>
      <c r="T195" s="66"/>
      <c r="U195" s="1"/>
      <c r="V195" s="1"/>
      <c r="W195" s="1"/>
      <c r="X195" s="1"/>
      <c r="Y195" s="1"/>
      <c r="Z195" s="1"/>
      <c r="AA195" s="1"/>
      <c r="AB195" s="1"/>
      <c r="AG195" t="str">
        <f t="shared" si="43"/>
        <v>Augusta</v>
      </c>
      <c r="AH195" t="s">
        <v>533</v>
      </c>
      <c r="AI195">
        <v>1</v>
      </c>
      <c r="AK195" s="104">
        <v>23</v>
      </c>
      <c r="AL195" s="102">
        <v>11</v>
      </c>
      <c r="AM195" s="102">
        <v>10</v>
      </c>
      <c r="AN195" s="101">
        <v>2100</v>
      </c>
      <c r="AO195" s="101">
        <f t="shared" si="57"/>
        <v>23011</v>
      </c>
      <c r="AP195" t="s">
        <v>2432</v>
      </c>
      <c r="AQ195">
        <f t="shared" si="59"/>
        <v>2302100</v>
      </c>
    </row>
    <row r="196" spans="1:43" hidden="1" outlineLevel="1">
      <c r="A196" t="s">
        <v>473</v>
      </c>
      <c r="B196" s="10" t="s">
        <v>1315</v>
      </c>
      <c r="C196" s="1">
        <f t="shared" si="58"/>
        <v>65</v>
      </c>
      <c r="D196" s="7">
        <f t="shared" si="48"/>
        <v>2</v>
      </c>
      <c r="E196" s="7">
        <f t="shared" si="49"/>
        <v>1</v>
      </c>
      <c r="F196" s="7">
        <f t="shared" si="50"/>
        <v>4</v>
      </c>
      <c r="G196" s="1">
        <f t="shared" si="51"/>
        <v>11</v>
      </c>
      <c r="H196" s="2">
        <f t="shared" si="52"/>
        <v>0.16923076923076924</v>
      </c>
      <c r="I196" s="8"/>
      <c r="J196" s="2">
        <f t="shared" si="53"/>
        <v>0.36923076923076925</v>
      </c>
      <c r="K196" s="2">
        <f t="shared" si="54"/>
        <v>0.53846153846153844</v>
      </c>
      <c r="L196" s="2">
        <f t="shared" si="55"/>
        <v>1.5384615384615385E-2</v>
      </c>
      <c r="M196" s="2">
        <f t="shared" si="56"/>
        <v>7.6923076923076927E-2</v>
      </c>
      <c r="N196" s="1">
        <v>24</v>
      </c>
      <c r="O196" s="1">
        <v>35</v>
      </c>
      <c r="P196" s="1">
        <v>1</v>
      </c>
      <c r="Q196" s="1">
        <v>5</v>
      </c>
      <c r="R196" s="1"/>
      <c r="S196" s="1"/>
      <c r="T196" s="66"/>
      <c r="U196" s="1"/>
      <c r="V196" s="1"/>
      <c r="W196" s="1"/>
      <c r="X196" s="1"/>
      <c r="Y196" s="1"/>
      <c r="Z196" s="1"/>
      <c r="AA196" s="1"/>
      <c r="AB196" s="1"/>
      <c r="AG196" t="str">
        <f t="shared" ref="AG196:AG259" si="60">A196</f>
        <v>Aurora</v>
      </c>
      <c r="AH196" t="s">
        <v>2459</v>
      </c>
      <c r="AI196">
        <v>2</v>
      </c>
      <c r="AK196" s="104">
        <v>23</v>
      </c>
      <c r="AL196" s="102">
        <v>9</v>
      </c>
      <c r="AM196" s="102">
        <v>10</v>
      </c>
      <c r="AN196" s="101">
        <v>2165</v>
      </c>
      <c r="AO196" s="101">
        <f t="shared" si="57"/>
        <v>23009</v>
      </c>
      <c r="AP196" t="s">
        <v>624</v>
      </c>
      <c r="AQ196">
        <f t="shared" si="59"/>
        <v>2302165</v>
      </c>
    </row>
    <row r="197" spans="1:43" hidden="1" outlineLevel="1">
      <c r="A197" t="s">
        <v>1885</v>
      </c>
      <c r="B197" s="10" t="s">
        <v>1315</v>
      </c>
      <c r="C197" s="1">
        <f t="shared" si="58"/>
        <v>158</v>
      </c>
      <c r="D197" s="7">
        <f t="shared" si="48"/>
        <v>2</v>
      </c>
      <c r="E197" s="7">
        <f t="shared" si="49"/>
        <v>1</v>
      </c>
      <c r="F197" s="7">
        <f t="shared" si="50"/>
        <v>4</v>
      </c>
      <c r="G197" s="1">
        <f t="shared" si="51"/>
        <v>9</v>
      </c>
      <c r="H197" s="2">
        <f t="shared" si="52"/>
        <v>5.6962025316455694E-2</v>
      </c>
      <c r="I197" s="8"/>
      <c r="J197" s="2">
        <f t="shared" si="53"/>
        <v>0.42405063291139239</v>
      </c>
      <c r="K197" s="2">
        <f t="shared" si="54"/>
        <v>0.48101265822784811</v>
      </c>
      <c r="L197" s="2">
        <f t="shared" si="55"/>
        <v>2.5316455696202531E-2</v>
      </c>
      <c r="M197" s="2">
        <f t="shared" si="56"/>
        <v>6.9620253164556917E-2</v>
      </c>
      <c r="N197" s="1">
        <v>67</v>
      </c>
      <c r="O197" s="1">
        <v>76</v>
      </c>
      <c r="P197" s="1">
        <v>4</v>
      </c>
      <c r="Q197" s="1">
        <v>11</v>
      </c>
      <c r="R197" s="1"/>
      <c r="S197" s="1"/>
      <c r="T197" s="66"/>
      <c r="U197" s="1"/>
      <c r="V197" s="1"/>
      <c r="W197" s="1"/>
      <c r="X197" s="1"/>
      <c r="Y197" s="1"/>
      <c r="Z197" s="1"/>
      <c r="AA197" s="1"/>
      <c r="AB197" s="1"/>
      <c r="AG197" t="str">
        <f t="shared" si="60"/>
        <v>Avon</v>
      </c>
      <c r="AH197" t="s">
        <v>957</v>
      </c>
      <c r="AI197">
        <v>2</v>
      </c>
      <c r="AK197" s="104">
        <v>23</v>
      </c>
      <c r="AL197" s="102">
        <v>7</v>
      </c>
      <c r="AM197" s="102">
        <v>5</v>
      </c>
      <c r="AN197" s="101">
        <v>2235</v>
      </c>
      <c r="AO197" s="101">
        <f t="shared" si="57"/>
        <v>23007</v>
      </c>
      <c r="AP197" t="s">
        <v>624</v>
      </c>
      <c r="AQ197">
        <f t="shared" si="59"/>
        <v>2302235</v>
      </c>
    </row>
    <row r="198" spans="1:43" hidden="1" outlineLevel="1">
      <c r="A198" t="s">
        <v>678</v>
      </c>
      <c r="B198" s="10" t="s">
        <v>1315</v>
      </c>
      <c r="C198" s="1">
        <f t="shared" si="58"/>
        <v>521</v>
      </c>
      <c r="D198" s="7">
        <f t="shared" si="48"/>
        <v>1</v>
      </c>
      <c r="E198" s="7">
        <f t="shared" si="49"/>
        <v>2</v>
      </c>
      <c r="F198" s="7">
        <f t="shared" si="50"/>
        <v>4</v>
      </c>
      <c r="G198" s="1">
        <f t="shared" si="51"/>
        <v>182</v>
      </c>
      <c r="H198" s="2">
        <f t="shared" si="52"/>
        <v>0.34932821497120919</v>
      </c>
      <c r="I198" s="8"/>
      <c r="J198" s="2">
        <f t="shared" si="53"/>
        <v>0.66026871401151632</v>
      </c>
      <c r="K198" s="2">
        <f t="shared" si="54"/>
        <v>0.31094049904030713</v>
      </c>
      <c r="L198" s="2">
        <f t="shared" si="55"/>
        <v>9.5969289827255271E-3</v>
      </c>
      <c r="M198" s="2">
        <f t="shared" si="56"/>
        <v>1.9193857965451023E-2</v>
      </c>
      <c r="N198" s="1">
        <v>344</v>
      </c>
      <c r="O198" s="1">
        <v>162</v>
      </c>
      <c r="P198" s="1">
        <v>5</v>
      </c>
      <c r="Q198" s="1">
        <v>10</v>
      </c>
      <c r="R198" s="1"/>
      <c r="S198" s="1"/>
      <c r="T198" s="66"/>
      <c r="U198" s="1"/>
      <c r="V198" s="1"/>
      <c r="W198" s="1"/>
      <c r="X198" s="1"/>
      <c r="Y198" s="1"/>
      <c r="Z198" s="1"/>
      <c r="AA198" s="1"/>
      <c r="AB198" s="1"/>
      <c r="AG198" t="str">
        <f t="shared" si="60"/>
        <v>Baileyville</v>
      </c>
      <c r="AH198" t="s">
        <v>1839</v>
      </c>
      <c r="AI198">
        <v>2</v>
      </c>
      <c r="AK198" s="104">
        <v>23</v>
      </c>
      <c r="AL198" s="102">
        <v>29</v>
      </c>
      <c r="AM198" s="102">
        <v>15</v>
      </c>
      <c r="AN198" s="101">
        <v>2480</v>
      </c>
      <c r="AO198" s="101">
        <f t="shared" si="57"/>
        <v>23029</v>
      </c>
      <c r="AP198" t="s">
        <v>624</v>
      </c>
      <c r="AQ198">
        <f t="shared" si="59"/>
        <v>2302480</v>
      </c>
    </row>
    <row r="199" spans="1:43" hidden="1" outlineLevel="1">
      <c r="A199" t="s">
        <v>600</v>
      </c>
      <c r="B199" s="10" t="s">
        <v>1315</v>
      </c>
      <c r="C199" s="1">
        <f t="shared" si="58"/>
        <v>501</v>
      </c>
      <c r="D199" s="7">
        <f t="shared" si="48"/>
        <v>2</v>
      </c>
      <c r="E199" s="7">
        <f t="shared" si="49"/>
        <v>1</v>
      </c>
      <c r="F199" s="7">
        <f t="shared" si="50"/>
        <v>4</v>
      </c>
      <c r="G199" s="1">
        <f t="shared" si="51"/>
        <v>38</v>
      </c>
      <c r="H199" s="2">
        <f t="shared" si="52"/>
        <v>7.5848303393213579E-2</v>
      </c>
      <c r="I199" s="8"/>
      <c r="J199" s="2">
        <f t="shared" si="53"/>
        <v>0.36726546906187624</v>
      </c>
      <c r="K199" s="2">
        <f t="shared" si="54"/>
        <v>0.44311377245508982</v>
      </c>
      <c r="L199" s="2">
        <f t="shared" si="55"/>
        <v>1.1976047904191617E-2</v>
      </c>
      <c r="M199" s="2">
        <f t="shared" si="56"/>
        <v>0.17764471057884237</v>
      </c>
      <c r="N199" s="1">
        <v>184</v>
      </c>
      <c r="O199" s="1">
        <v>222</v>
      </c>
      <c r="P199" s="1">
        <v>6</v>
      </c>
      <c r="Q199" s="1">
        <v>89</v>
      </c>
      <c r="R199" s="1"/>
      <c r="S199" s="1"/>
      <c r="T199" s="66"/>
      <c r="U199" s="1"/>
      <c r="V199" s="1"/>
      <c r="W199" s="1"/>
      <c r="X199" s="1"/>
      <c r="Y199" s="1"/>
      <c r="Z199" s="1"/>
      <c r="AA199" s="1"/>
      <c r="AB199" s="1"/>
      <c r="AG199" t="str">
        <f t="shared" si="60"/>
        <v>Baldwin</v>
      </c>
      <c r="AH199" t="s">
        <v>1492</v>
      </c>
      <c r="AI199">
        <v>1</v>
      </c>
      <c r="AK199" s="104">
        <v>23</v>
      </c>
      <c r="AL199" s="102">
        <v>5</v>
      </c>
      <c r="AM199" s="102">
        <v>5</v>
      </c>
      <c r="AN199" s="101">
        <v>2655</v>
      </c>
      <c r="AO199" s="101">
        <f t="shared" si="57"/>
        <v>23005</v>
      </c>
      <c r="AP199" t="s">
        <v>624</v>
      </c>
      <c r="AQ199">
        <f t="shared" si="59"/>
        <v>2302655</v>
      </c>
    </row>
    <row r="200" spans="1:43" hidden="1" outlineLevel="1">
      <c r="A200" t="s">
        <v>679</v>
      </c>
      <c r="B200" s="10" t="s">
        <v>1315</v>
      </c>
      <c r="C200" s="1">
        <f t="shared" si="58"/>
        <v>26</v>
      </c>
      <c r="D200" s="7">
        <f t="shared" si="48"/>
        <v>1</v>
      </c>
      <c r="E200" s="7">
        <f t="shared" si="49"/>
        <v>2</v>
      </c>
      <c r="F200" s="7">
        <f t="shared" si="50"/>
        <v>0</v>
      </c>
      <c r="G200" s="1">
        <f t="shared" si="51"/>
        <v>2</v>
      </c>
      <c r="H200" s="2">
        <f t="shared" si="52"/>
        <v>7.6923076923076927E-2</v>
      </c>
      <c r="I200" s="8"/>
      <c r="J200" s="2">
        <f t="shared" si="53"/>
        <v>0.53846153846153844</v>
      </c>
      <c r="K200" s="2">
        <f t="shared" si="54"/>
        <v>0.46153846153846156</v>
      </c>
      <c r="L200" s="2">
        <f t="shared" si="55"/>
        <v>0</v>
      </c>
      <c r="M200" s="2">
        <f t="shared" si="56"/>
        <v>0</v>
      </c>
      <c r="N200" s="1">
        <v>14</v>
      </c>
      <c r="O200" s="1">
        <v>12</v>
      </c>
      <c r="P200" s="1">
        <v>0</v>
      </c>
      <c r="Q200" s="1">
        <v>0</v>
      </c>
      <c r="R200" s="1"/>
      <c r="S200" s="1"/>
      <c r="T200" s="66"/>
      <c r="U200" s="1"/>
      <c r="V200" s="1"/>
      <c r="W200" s="1"/>
      <c r="X200" s="1"/>
      <c r="Y200" s="1"/>
      <c r="Z200" s="1"/>
      <c r="AA200" s="1"/>
      <c r="AB200" s="1"/>
      <c r="AG200" t="str">
        <f t="shared" si="60"/>
        <v>Bancroft</v>
      </c>
      <c r="AH200" t="s">
        <v>317</v>
      </c>
      <c r="AI200">
        <v>2</v>
      </c>
      <c r="AK200" s="104">
        <v>23</v>
      </c>
      <c r="AL200" s="102">
        <v>3</v>
      </c>
      <c r="AM200" s="102">
        <v>20</v>
      </c>
      <c r="AN200" s="101">
        <v>2760</v>
      </c>
      <c r="AO200" s="101">
        <f t="shared" si="57"/>
        <v>23003</v>
      </c>
      <c r="AP200" t="s">
        <v>624</v>
      </c>
      <c r="AQ200">
        <f t="shared" si="59"/>
        <v>2302760</v>
      </c>
    </row>
    <row r="201" spans="1:43" hidden="1" outlineLevel="1">
      <c r="A201" t="s">
        <v>680</v>
      </c>
      <c r="B201" s="10" t="s">
        <v>1315</v>
      </c>
      <c r="C201" s="1">
        <f t="shared" si="58"/>
        <v>11249</v>
      </c>
      <c r="D201" s="7">
        <f t="shared" si="48"/>
        <v>1</v>
      </c>
      <c r="E201" s="7">
        <f t="shared" si="49"/>
        <v>2</v>
      </c>
      <c r="F201" s="7">
        <f t="shared" si="50"/>
        <v>4</v>
      </c>
      <c r="G201" s="1">
        <f t="shared" si="51"/>
        <v>3359</v>
      </c>
      <c r="H201" s="2">
        <f t="shared" si="52"/>
        <v>0.29860432038403412</v>
      </c>
      <c r="I201" s="8"/>
      <c r="J201" s="2">
        <f t="shared" si="53"/>
        <v>0.62103298070939639</v>
      </c>
      <c r="K201" s="2">
        <f t="shared" si="54"/>
        <v>0.32242866032536227</v>
      </c>
      <c r="L201" s="2">
        <f t="shared" si="55"/>
        <v>1.1556582807360655E-2</v>
      </c>
      <c r="M201" s="2">
        <f t="shared" si="56"/>
        <v>4.4981776157880689E-2</v>
      </c>
      <c r="N201" s="1">
        <v>6986</v>
      </c>
      <c r="O201" s="1">
        <v>3627</v>
      </c>
      <c r="P201" s="1">
        <v>130</v>
      </c>
      <c r="Q201" s="1">
        <v>506</v>
      </c>
      <c r="R201" s="1"/>
      <c r="S201" s="1"/>
      <c r="T201" s="66"/>
      <c r="U201" s="1"/>
      <c r="V201" s="1"/>
      <c r="W201" s="1"/>
      <c r="X201" s="1"/>
      <c r="Y201" s="1"/>
      <c r="Z201" s="1"/>
      <c r="AA201" s="1"/>
      <c r="AB201" s="1"/>
      <c r="AG201" t="str">
        <f t="shared" si="60"/>
        <v>Bangor</v>
      </c>
      <c r="AH201" t="s">
        <v>370</v>
      </c>
      <c r="AI201">
        <v>2</v>
      </c>
      <c r="AK201" s="104">
        <v>23</v>
      </c>
      <c r="AL201" s="102">
        <v>19</v>
      </c>
      <c r="AM201" s="102">
        <v>10</v>
      </c>
      <c r="AN201" s="101">
        <v>2795</v>
      </c>
      <c r="AO201" s="101">
        <f t="shared" si="57"/>
        <v>23019</v>
      </c>
      <c r="AP201" t="s">
        <v>2432</v>
      </c>
      <c r="AQ201">
        <f t="shared" si="59"/>
        <v>2302795</v>
      </c>
    </row>
    <row r="202" spans="1:43" hidden="1" outlineLevel="1">
      <c r="A202" t="s">
        <v>1628</v>
      </c>
      <c r="B202" s="10" t="s">
        <v>1315</v>
      </c>
      <c r="C202" s="1">
        <f t="shared" si="58"/>
        <v>2305</v>
      </c>
      <c r="D202" s="7">
        <f t="shared" si="48"/>
        <v>1</v>
      </c>
      <c r="E202" s="7">
        <f t="shared" si="49"/>
        <v>2</v>
      </c>
      <c r="F202" s="7">
        <f t="shared" si="50"/>
        <v>4</v>
      </c>
      <c r="G202" s="1">
        <f t="shared" si="51"/>
        <v>622</v>
      </c>
      <c r="H202" s="2">
        <f t="shared" si="52"/>
        <v>0.26984815618221258</v>
      </c>
      <c r="I202" s="8"/>
      <c r="J202" s="2">
        <f t="shared" si="53"/>
        <v>0.55488069414316699</v>
      </c>
      <c r="K202" s="2">
        <f t="shared" si="54"/>
        <v>0.28503253796095446</v>
      </c>
      <c r="L202" s="2">
        <f t="shared" si="55"/>
        <v>1.648590021691974E-2</v>
      </c>
      <c r="M202" s="2">
        <f t="shared" si="56"/>
        <v>0.14360086767895883</v>
      </c>
      <c r="N202" s="1">
        <v>1279</v>
      </c>
      <c r="O202" s="1">
        <v>657</v>
      </c>
      <c r="P202" s="1">
        <v>38</v>
      </c>
      <c r="Q202" s="1">
        <v>331</v>
      </c>
      <c r="R202" s="1"/>
      <c r="S202" s="1"/>
      <c r="T202" s="66"/>
      <c r="U202" s="1"/>
      <c r="V202" s="1"/>
      <c r="W202" s="1"/>
      <c r="X202" s="1"/>
      <c r="Y202" s="1"/>
      <c r="Z202" s="1"/>
      <c r="AA202" s="1"/>
      <c r="AB202" s="1"/>
      <c r="AG202" t="str">
        <f t="shared" si="60"/>
        <v>Bar Harbor</v>
      </c>
      <c r="AH202" t="s">
        <v>2459</v>
      </c>
      <c r="AI202">
        <v>2</v>
      </c>
      <c r="AK202" s="104">
        <v>23</v>
      </c>
      <c r="AL202" s="102">
        <v>9</v>
      </c>
      <c r="AM202" s="102">
        <v>15</v>
      </c>
      <c r="AN202" s="101">
        <v>2865</v>
      </c>
      <c r="AO202" s="101">
        <f t="shared" si="57"/>
        <v>23009</v>
      </c>
      <c r="AP202" t="s">
        <v>624</v>
      </c>
      <c r="AQ202">
        <f t="shared" si="59"/>
        <v>2302865</v>
      </c>
    </row>
    <row r="203" spans="1:43" hidden="1" outlineLevel="1">
      <c r="A203" t="s">
        <v>681</v>
      </c>
      <c r="B203" s="10" t="s">
        <v>1315</v>
      </c>
      <c r="C203" s="1">
        <f t="shared" si="58"/>
        <v>78</v>
      </c>
      <c r="D203" s="7">
        <f t="shared" si="48"/>
        <v>1</v>
      </c>
      <c r="E203" s="7">
        <f t="shared" si="49"/>
        <v>2</v>
      </c>
      <c r="F203" s="7">
        <f t="shared" si="50"/>
        <v>4</v>
      </c>
      <c r="G203" s="1">
        <f t="shared" si="51"/>
        <v>29</v>
      </c>
      <c r="H203" s="2">
        <f t="shared" si="52"/>
        <v>0.37179487179487181</v>
      </c>
      <c r="I203" s="8"/>
      <c r="J203" s="2">
        <f t="shared" si="53"/>
        <v>0.62820512820512819</v>
      </c>
      <c r="K203" s="2">
        <f t="shared" si="54"/>
        <v>0.25641025641025639</v>
      </c>
      <c r="L203" s="2">
        <f t="shared" si="55"/>
        <v>2.564102564102564E-2</v>
      </c>
      <c r="M203" s="2">
        <f t="shared" si="56"/>
        <v>8.9743589743589786E-2</v>
      </c>
      <c r="N203" s="1">
        <v>49</v>
      </c>
      <c r="O203" s="1">
        <v>20</v>
      </c>
      <c r="P203" s="1">
        <v>2</v>
      </c>
      <c r="Q203" s="1">
        <v>7</v>
      </c>
      <c r="R203" s="1"/>
      <c r="S203" s="1"/>
      <c r="T203" s="66"/>
      <c r="U203" s="1"/>
      <c r="V203" s="1"/>
      <c r="W203" s="1"/>
      <c r="X203" s="1"/>
      <c r="Y203" s="1"/>
      <c r="Z203" s="1"/>
      <c r="AA203" s="1"/>
      <c r="AB203" s="1"/>
      <c r="AG203" t="str">
        <f t="shared" si="60"/>
        <v>Baring</v>
      </c>
      <c r="AH203" t="s">
        <v>1839</v>
      </c>
      <c r="AI203">
        <v>2</v>
      </c>
      <c r="AK203" s="104">
        <v>23</v>
      </c>
      <c r="AL203" s="102">
        <v>29</v>
      </c>
      <c r="AM203" s="102">
        <v>17</v>
      </c>
      <c r="AN203" s="101">
        <v>2970</v>
      </c>
      <c r="AO203" s="101">
        <f t="shared" si="57"/>
        <v>23029</v>
      </c>
      <c r="AP203" t="s">
        <v>131</v>
      </c>
      <c r="AQ203">
        <f t="shared" si="59"/>
        <v>2302970</v>
      </c>
    </row>
    <row r="204" spans="1:43" hidden="1" outlineLevel="1">
      <c r="A204" t="s">
        <v>692</v>
      </c>
      <c r="B204" s="10" t="s">
        <v>1315</v>
      </c>
      <c r="C204" s="1">
        <f t="shared" si="58"/>
        <v>3532</v>
      </c>
      <c r="D204" s="7">
        <f t="shared" si="48"/>
        <v>1</v>
      </c>
      <c r="E204" s="7">
        <f t="shared" si="49"/>
        <v>2</v>
      </c>
      <c r="F204" s="7">
        <f t="shared" si="50"/>
        <v>4</v>
      </c>
      <c r="G204" s="1">
        <f t="shared" si="51"/>
        <v>309</v>
      </c>
      <c r="H204" s="2">
        <f t="shared" si="52"/>
        <v>8.7485843714609282E-2</v>
      </c>
      <c r="I204" s="8"/>
      <c r="J204" s="2">
        <f t="shared" si="53"/>
        <v>0.47281993204983014</v>
      </c>
      <c r="K204" s="2">
        <f t="shared" si="54"/>
        <v>0.38533408833522081</v>
      </c>
      <c r="L204" s="2">
        <f t="shared" si="55"/>
        <v>1.8403171007927519E-2</v>
      </c>
      <c r="M204" s="2">
        <f t="shared" si="56"/>
        <v>0.12344280860702159</v>
      </c>
      <c r="N204" s="1">
        <v>1670</v>
      </c>
      <c r="O204" s="1">
        <v>1361</v>
      </c>
      <c r="P204" s="1">
        <v>65</v>
      </c>
      <c r="Q204" s="1">
        <v>436</v>
      </c>
      <c r="R204" s="1"/>
      <c r="S204" s="1"/>
      <c r="T204" s="66"/>
      <c r="U204" s="1"/>
      <c r="V204" s="1"/>
      <c r="W204" s="1"/>
      <c r="X204" s="1"/>
      <c r="Y204" s="1"/>
      <c r="Z204" s="1"/>
      <c r="AA204" s="1"/>
      <c r="AB204" s="1"/>
      <c r="AG204" t="str">
        <f t="shared" si="60"/>
        <v>Bath</v>
      </c>
      <c r="AH204" t="s">
        <v>507</v>
      </c>
      <c r="AI204">
        <v>1</v>
      </c>
      <c r="AK204" s="104">
        <v>23</v>
      </c>
      <c r="AL204" s="102">
        <v>23</v>
      </c>
      <c r="AM204" s="102">
        <v>10</v>
      </c>
      <c r="AN204" s="101">
        <v>3355</v>
      </c>
      <c r="AO204" s="101">
        <f t="shared" si="57"/>
        <v>23023</v>
      </c>
      <c r="AP204" t="s">
        <v>2432</v>
      </c>
      <c r="AQ204">
        <f t="shared" si="59"/>
        <v>2303355</v>
      </c>
    </row>
    <row r="205" spans="1:43" hidden="1" outlineLevel="1">
      <c r="A205" t="s">
        <v>682</v>
      </c>
      <c r="B205" s="10" t="s">
        <v>1315</v>
      </c>
      <c r="C205" s="1">
        <f t="shared" si="58"/>
        <v>184</v>
      </c>
      <c r="D205" s="7">
        <f t="shared" si="48"/>
        <v>1</v>
      </c>
      <c r="E205" s="7">
        <f t="shared" si="49"/>
        <v>2</v>
      </c>
      <c r="F205" s="7">
        <f t="shared" si="50"/>
        <v>3</v>
      </c>
      <c r="G205" s="1">
        <f t="shared" si="51"/>
        <v>30</v>
      </c>
      <c r="H205" s="2">
        <f t="shared" si="52"/>
        <v>0.16304347826086957</v>
      </c>
      <c r="I205" s="8"/>
      <c r="J205" s="2">
        <f t="shared" si="53"/>
        <v>0.57065217391304346</v>
      </c>
      <c r="K205" s="2">
        <f t="shared" si="54"/>
        <v>0.40760869565217389</v>
      </c>
      <c r="L205" s="2">
        <f t="shared" si="55"/>
        <v>1.0869565217391304E-2</v>
      </c>
      <c r="M205" s="2">
        <f t="shared" si="56"/>
        <v>1.0869565217391346E-2</v>
      </c>
      <c r="N205" s="1">
        <v>105</v>
      </c>
      <c r="O205" s="1">
        <v>75</v>
      </c>
      <c r="P205" s="1">
        <v>2</v>
      </c>
      <c r="Q205" s="1">
        <v>2</v>
      </c>
      <c r="R205" s="1"/>
      <c r="S205" s="1"/>
      <c r="T205" s="66"/>
      <c r="U205" s="1"/>
      <c r="V205" s="1"/>
      <c r="W205" s="1"/>
      <c r="X205" s="1"/>
      <c r="Y205" s="1"/>
      <c r="Z205" s="1"/>
      <c r="AA205" s="1"/>
      <c r="AB205" s="1"/>
      <c r="AG205" t="str">
        <f t="shared" si="60"/>
        <v>Beals</v>
      </c>
      <c r="AH205" t="s">
        <v>1839</v>
      </c>
      <c r="AI205">
        <v>2</v>
      </c>
      <c r="AK205" s="104">
        <v>23</v>
      </c>
      <c r="AL205" s="102">
        <v>29</v>
      </c>
      <c r="AM205" s="102">
        <v>20</v>
      </c>
      <c r="AN205" s="101">
        <v>3670</v>
      </c>
      <c r="AO205" s="101">
        <f t="shared" si="57"/>
        <v>23029</v>
      </c>
      <c r="AP205" t="s">
        <v>624</v>
      </c>
      <c r="AQ205">
        <f t="shared" si="59"/>
        <v>2303670</v>
      </c>
    </row>
    <row r="206" spans="1:43" hidden="1" outlineLevel="1">
      <c r="A206" t="s">
        <v>1720</v>
      </c>
      <c r="B206" s="10" t="s">
        <v>1315</v>
      </c>
      <c r="C206" s="1">
        <f t="shared" si="58"/>
        <v>79</v>
      </c>
      <c r="D206" s="7">
        <f t="shared" si="48"/>
        <v>2</v>
      </c>
      <c r="E206" s="7">
        <f t="shared" si="49"/>
        <v>1</v>
      </c>
      <c r="F206" s="7">
        <f t="shared" si="50"/>
        <v>4</v>
      </c>
      <c r="G206" s="1">
        <f t="shared" si="51"/>
        <v>16</v>
      </c>
      <c r="H206" s="2">
        <f t="shared" si="52"/>
        <v>0.20253164556962025</v>
      </c>
      <c r="I206" s="8"/>
      <c r="J206" s="2">
        <f t="shared" si="53"/>
        <v>0.34177215189873417</v>
      </c>
      <c r="K206" s="2">
        <f t="shared" si="54"/>
        <v>0.54430379746835444</v>
      </c>
      <c r="L206" s="2">
        <f t="shared" si="55"/>
        <v>3.7974683544303799E-2</v>
      </c>
      <c r="M206" s="2">
        <f t="shared" si="56"/>
        <v>7.5949367088607528E-2</v>
      </c>
      <c r="N206" s="1">
        <v>27</v>
      </c>
      <c r="O206" s="1">
        <v>43</v>
      </c>
      <c r="P206" s="1">
        <v>3</v>
      </c>
      <c r="Q206" s="1">
        <v>6</v>
      </c>
      <c r="R206" s="1"/>
      <c r="S206" s="1"/>
      <c r="T206" s="66"/>
      <c r="U206" s="1"/>
      <c r="V206" s="1"/>
      <c r="W206" s="1"/>
      <c r="X206" s="1"/>
      <c r="Y206" s="1"/>
      <c r="Z206" s="1"/>
      <c r="AA206" s="1"/>
      <c r="AB206" s="1"/>
      <c r="AG206" t="str">
        <f t="shared" si="60"/>
        <v>Beaver Cove</v>
      </c>
      <c r="AH206" t="s">
        <v>688</v>
      </c>
      <c r="AI206">
        <v>2</v>
      </c>
      <c r="AK206" s="104">
        <v>23</v>
      </c>
      <c r="AL206" s="102">
        <v>21</v>
      </c>
      <c r="AM206" s="102">
        <v>17</v>
      </c>
      <c r="AN206" s="101">
        <v>3740</v>
      </c>
      <c r="AO206" s="101">
        <f t="shared" si="57"/>
        <v>23021</v>
      </c>
      <c r="AP206" t="s">
        <v>624</v>
      </c>
      <c r="AQ206">
        <f t="shared" si="59"/>
        <v>2303740</v>
      </c>
    </row>
    <row r="207" spans="1:43" hidden="1" outlineLevel="1">
      <c r="A207" t="s">
        <v>699</v>
      </c>
      <c r="B207" s="10" t="s">
        <v>1315</v>
      </c>
      <c r="C207" s="1">
        <f t="shared" si="58"/>
        <v>22</v>
      </c>
      <c r="D207" s="7">
        <f t="shared" si="48"/>
        <v>1</v>
      </c>
      <c r="E207" s="7">
        <f t="shared" si="49"/>
        <v>2</v>
      </c>
      <c r="F207" s="7">
        <f t="shared" si="50"/>
        <v>0</v>
      </c>
      <c r="G207" s="1">
        <f t="shared" si="51"/>
        <v>6</v>
      </c>
      <c r="H207" s="2">
        <f t="shared" si="52"/>
        <v>0.27272727272727271</v>
      </c>
      <c r="I207" s="8"/>
      <c r="J207" s="2">
        <f t="shared" si="53"/>
        <v>0.59090909090909094</v>
      </c>
      <c r="K207" s="2">
        <f t="shared" si="54"/>
        <v>0.31818181818181818</v>
      </c>
      <c r="L207" s="2">
        <f t="shared" si="55"/>
        <v>0</v>
      </c>
      <c r="M207" s="2">
        <f t="shared" si="56"/>
        <v>9.0909090909090884E-2</v>
      </c>
      <c r="N207" s="1">
        <v>13</v>
      </c>
      <c r="O207" s="1">
        <v>7</v>
      </c>
      <c r="P207" s="1">
        <v>0</v>
      </c>
      <c r="Q207" s="1">
        <v>2</v>
      </c>
      <c r="R207" s="1"/>
      <c r="S207" s="1"/>
      <c r="T207" s="66"/>
      <c r="U207" s="1"/>
      <c r="V207" s="1"/>
      <c r="W207" s="1"/>
      <c r="X207" s="1"/>
      <c r="Y207" s="1"/>
      <c r="Z207" s="1"/>
      <c r="AA207" s="1"/>
      <c r="AB207" s="1"/>
      <c r="AG207" t="str">
        <f t="shared" si="60"/>
        <v>Beddington</v>
      </c>
      <c r="AH207" t="s">
        <v>1839</v>
      </c>
      <c r="AI207">
        <v>2</v>
      </c>
      <c r="AK207" s="104">
        <v>23</v>
      </c>
      <c r="AL207" s="102">
        <v>29</v>
      </c>
      <c r="AM207" s="102">
        <v>25</v>
      </c>
      <c r="AN207" s="101">
        <v>3810</v>
      </c>
      <c r="AO207" s="101">
        <f t="shared" si="57"/>
        <v>23029</v>
      </c>
      <c r="AP207" t="s">
        <v>624</v>
      </c>
      <c r="AQ207">
        <f t="shared" si="59"/>
        <v>2303810</v>
      </c>
    </row>
    <row r="208" spans="1:43" hidden="1" outlineLevel="1">
      <c r="A208" t="s">
        <v>592</v>
      </c>
      <c r="B208" s="10" t="s">
        <v>1315</v>
      </c>
      <c r="C208" s="1">
        <f t="shared" si="58"/>
        <v>2746</v>
      </c>
      <c r="D208" s="7">
        <f t="shared" si="48"/>
        <v>1</v>
      </c>
      <c r="E208" s="7">
        <f t="shared" si="49"/>
        <v>2</v>
      </c>
      <c r="F208" s="7">
        <f t="shared" si="50"/>
        <v>4</v>
      </c>
      <c r="G208" s="1">
        <f t="shared" si="51"/>
        <v>430</v>
      </c>
      <c r="H208" s="2">
        <f t="shared" si="52"/>
        <v>0.15659140568099053</v>
      </c>
      <c r="I208" s="8"/>
      <c r="J208" s="2">
        <f t="shared" si="53"/>
        <v>0.51638747268754548</v>
      </c>
      <c r="K208" s="2">
        <f t="shared" si="54"/>
        <v>0.35979606700655498</v>
      </c>
      <c r="L208" s="2">
        <f t="shared" si="55"/>
        <v>1.3109978150036417E-2</v>
      </c>
      <c r="M208" s="2">
        <f t="shared" si="56"/>
        <v>0.11070648215586312</v>
      </c>
      <c r="N208" s="1">
        <v>1418</v>
      </c>
      <c r="O208" s="1">
        <v>988</v>
      </c>
      <c r="P208" s="1">
        <v>36</v>
      </c>
      <c r="Q208" s="1">
        <v>304</v>
      </c>
      <c r="R208" s="1"/>
      <c r="S208" s="1"/>
      <c r="T208" s="66"/>
      <c r="U208" s="1"/>
      <c r="V208" s="1"/>
      <c r="W208" s="1"/>
      <c r="X208" s="1"/>
      <c r="Y208" s="1"/>
      <c r="Z208" s="1"/>
      <c r="AA208" s="1"/>
      <c r="AB208" s="1"/>
      <c r="AG208" t="str">
        <f t="shared" si="60"/>
        <v>Belfast</v>
      </c>
      <c r="AH208" t="s">
        <v>1255</v>
      </c>
      <c r="AI208">
        <v>2</v>
      </c>
      <c r="AK208" s="104">
        <v>23</v>
      </c>
      <c r="AL208" s="102">
        <v>27</v>
      </c>
      <c r="AM208" s="102">
        <v>5</v>
      </c>
      <c r="AN208" s="101">
        <v>3950</v>
      </c>
      <c r="AO208" s="101">
        <f t="shared" si="57"/>
        <v>23027</v>
      </c>
      <c r="AP208" t="s">
        <v>2432</v>
      </c>
      <c r="AQ208">
        <f t="shared" si="59"/>
        <v>2303950</v>
      </c>
    </row>
    <row r="209" spans="1:43" hidden="1" outlineLevel="1">
      <c r="A209" t="s">
        <v>1043</v>
      </c>
      <c r="B209" s="10" t="s">
        <v>1315</v>
      </c>
      <c r="C209" s="1">
        <f t="shared" si="58"/>
        <v>1288</v>
      </c>
      <c r="D209" s="7">
        <f t="shared" si="48"/>
        <v>2</v>
      </c>
      <c r="E209" s="7">
        <f t="shared" si="49"/>
        <v>1</v>
      </c>
      <c r="F209" s="7">
        <f t="shared" si="50"/>
        <v>4</v>
      </c>
      <c r="G209" s="1">
        <f t="shared" si="51"/>
        <v>88</v>
      </c>
      <c r="H209" s="2">
        <f t="shared" si="52"/>
        <v>6.8322981366459631E-2</v>
      </c>
      <c r="I209" s="8"/>
      <c r="J209" s="2">
        <f t="shared" si="53"/>
        <v>0.41925465838509318</v>
      </c>
      <c r="K209" s="2">
        <f t="shared" si="54"/>
        <v>0.48757763975155277</v>
      </c>
      <c r="L209" s="2">
        <f t="shared" si="55"/>
        <v>8.5403726708074539E-3</v>
      </c>
      <c r="M209" s="2">
        <f t="shared" si="56"/>
        <v>8.4627329192546646E-2</v>
      </c>
      <c r="N209" s="1">
        <v>540</v>
      </c>
      <c r="O209" s="1">
        <v>628</v>
      </c>
      <c r="P209" s="1">
        <v>11</v>
      </c>
      <c r="Q209" s="1">
        <v>109</v>
      </c>
      <c r="R209" s="1"/>
      <c r="S209" s="1"/>
      <c r="T209" s="66"/>
      <c r="U209" s="1"/>
      <c r="V209" s="1"/>
      <c r="W209" s="1"/>
      <c r="X209" s="1"/>
      <c r="Y209" s="1"/>
      <c r="Z209" s="1"/>
      <c r="AA209" s="1"/>
      <c r="AB209" s="1"/>
      <c r="AG209" t="str">
        <f t="shared" si="60"/>
        <v>Belgrade</v>
      </c>
      <c r="AH209" t="s">
        <v>533</v>
      </c>
      <c r="AI209">
        <v>1</v>
      </c>
      <c r="AK209" s="104">
        <v>23</v>
      </c>
      <c r="AL209" s="102">
        <v>11</v>
      </c>
      <c r="AM209" s="102">
        <v>15</v>
      </c>
      <c r="AN209" s="101">
        <v>4020</v>
      </c>
      <c r="AO209" s="101">
        <f t="shared" si="57"/>
        <v>23011</v>
      </c>
      <c r="AP209" t="s">
        <v>624</v>
      </c>
      <c r="AQ209">
        <f t="shared" si="59"/>
        <v>2304020</v>
      </c>
    </row>
    <row r="210" spans="1:43" hidden="1" outlineLevel="1">
      <c r="A210" t="s">
        <v>1194</v>
      </c>
      <c r="B210" s="10" t="s">
        <v>1315</v>
      </c>
      <c r="C210" s="1">
        <f t="shared" si="58"/>
        <v>303</v>
      </c>
      <c r="D210" s="7">
        <f t="shared" si="48"/>
        <v>1</v>
      </c>
      <c r="E210" s="7">
        <f t="shared" si="49"/>
        <v>2</v>
      </c>
      <c r="F210" s="7">
        <f t="shared" si="50"/>
        <v>4</v>
      </c>
      <c r="G210" s="1">
        <f t="shared" si="51"/>
        <v>47</v>
      </c>
      <c r="H210" s="2">
        <f t="shared" si="52"/>
        <v>0.15511551155115511</v>
      </c>
      <c r="I210" s="8"/>
      <c r="J210" s="2">
        <f t="shared" si="53"/>
        <v>0.53795379537953791</v>
      </c>
      <c r="K210" s="2">
        <f t="shared" si="54"/>
        <v>0.38283828382838286</v>
      </c>
      <c r="L210" s="2">
        <f t="shared" si="55"/>
        <v>1.65016501650165E-2</v>
      </c>
      <c r="M210" s="2">
        <f t="shared" si="56"/>
        <v>6.2706270627062716E-2</v>
      </c>
      <c r="N210" s="1">
        <v>163</v>
      </c>
      <c r="O210" s="1">
        <v>116</v>
      </c>
      <c r="P210" s="1">
        <v>5</v>
      </c>
      <c r="Q210" s="1">
        <v>19</v>
      </c>
      <c r="R210" s="1"/>
      <c r="S210" s="1"/>
      <c r="T210" s="66"/>
      <c r="U210" s="1"/>
      <c r="V210" s="1"/>
      <c r="W210" s="1"/>
      <c r="X210" s="1"/>
      <c r="Y210" s="1"/>
      <c r="Z210" s="1"/>
      <c r="AA210" s="1"/>
      <c r="AB210" s="1"/>
      <c r="AG210" t="str">
        <f t="shared" si="60"/>
        <v>Belmont</v>
      </c>
      <c r="AH210" t="s">
        <v>1255</v>
      </c>
      <c r="AI210">
        <v>2</v>
      </c>
      <c r="AK210" s="104">
        <v>23</v>
      </c>
      <c r="AL210" s="102">
        <v>27</v>
      </c>
      <c r="AM210" s="102">
        <v>10</v>
      </c>
      <c r="AN210" s="101">
        <v>4125</v>
      </c>
      <c r="AO210" s="101">
        <f t="shared" si="57"/>
        <v>23027</v>
      </c>
      <c r="AP210" t="s">
        <v>624</v>
      </c>
      <c r="AQ210">
        <f t="shared" si="59"/>
        <v>2304125</v>
      </c>
    </row>
    <row r="211" spans="1:43" hidden="1" outlineLevel="1">
      <c r="A211" t="s">
        <v>2994</v>
      </c>
      <c r="B211" s="10" t="s">
        <v>1315</v>
      </c>
      <c r="C211" s="1">
        <f t="shared" si="58"/>
        <v>75</v>
      </c>
      <c r="D211" s="7">
        <f t="shared" si="48"/>
        <v>1</v>
      </c>
      <c r="E211" s="7">
        <f t="shared" si="49"/>
        <v>2</v>
      </c>
      <c r="F211" s="7">
        <f t="shared" si="50"/>
        <v>3</v>
      </c>
      <c r="G211" s="1">
        <f t="shared" si="51"/>
        <v>32</v>
      </c>
      <c r="H211" s="2">
        <f t="shared" si="52"/>
        <v>0.42666666666666669</v>
      </c>
      <c r="I211" s="8"/>
      <c r="J211" s="2">
        <f t="shared" si="53"/>
        <v>0.70666666666666667</v>
      </c>
      <c r="K211" s="2">
        <f t="shared" si="54"/>
        <v>0.28000000000000003</v>
      </c>
      <c r="L211" s="2">
        <f t="shared" si="55"/>
        <v>1.3333333333333334E-2</v>
      </c>
      <c r="M211" s="2">
        <f t="shared" si="56"/>
        <v>-2.6020852139652106E-17</v>
      </c>
      <c r="N211" s="1">
        <v>53</v>
      </c>
      <c r="O211" s="1">
        <v>21</v>
      </c>
      <c r="P211" s="1">
        <v>1</v>
      </c>
      <c r="Q211" s="1">
        <v>0</v>
      </c>
      <c r="R211" s="1"/>
      <c r="S211" s="1"/>
      <c r="T211" s="66"/>
      <c r="U211" s="1"/>
      <c r="V211" s="1"/>
      <c r="W211" s="1"/>
      <c r="X211" s="1"/>
      <c r="Y211" s="1"/>
      <c r="Z211" s="1"/>
      <c r="AA211" s="1"/>
      <c r="AB211" s="1"/>
      <c r="AG211" t="str">
        <f>A211</f>
        <v>Benedicta</v>
      </c>
      <c r="AH211" t="s">
        <v>317</v>
      </c>
      <c r="AI211">
        <v>2</v>
      </c>
      <c r="AK211" s="104">
        <v>23</v>
      </c>
      <c r="AL211" s="102">
        <v>3</v>
      </c>
      <c r="AN211" s="101">
        <v>4145</v>
      </c>
      <c r="AO211" s="101">
        <f t="shared" si="57"/>
        <v>23003</v>
      </c>
      <c r="AP211" t="s">
        <v>2462</v>
      </c>
      <c r="AQ211">
        <f t="shared" si="59"/>
        <v>2304145</v>
      </c>
    </row>
    <row r="212" spans="1:43" hidden="1" outlineLevel="1">
      <c r="A212" t="s">
        <v>2589</v>
      </c>
      <c r="B212" s="10" t="s">
        <v>1315</v>
      </c>
      <c r="C212" s="1">
        <f t="shared" si="58"/>
        <v>1000</v>
      </c>
      <c r="D212" s="7">
        <f t="shared" si="48"/>
        <v>1</v>
      </c>
      <c r="E212" s="7">
        <f t="shared" si="49"/>
        <v>2</v>
      </c>
      <c r="F212" s="7">
        <f t="shared" si="50"/>
        <v>4</v>
      </c>
      <c r="G212" s="1">
        <f t="shared" si="51"/>
        <v>82</v>
      </c>
      <c r="H212" s="2">
        <f t="shared" si="52"/>
        <v>8.2000000000000003E-2</v>
      </c>
      <c r="I212" s="8"/>
      <c r="J212" s="2">
        <f t="shared" si="53"/>
        <v>0.501</v>
      </c>
      <c r="K212" s="2">
        <f t="shared" si="54"/>
        <v>0.41899999999999998</v>
      </c>
      <c r="L212" s="2">
        <f t="shared" si="55"/>
        <v>1.7999999999999999E-2</v>
      </c>
      <c r="M212" s="2">
        <f t="shared" si="56"/>
        <v>6.2000000000000013E-2</v>
      </c>
      <c r="N212" s="1">
        <v>501</v>
      </c>
      <c r="O212" s="1">
        <v>419</v>
      </c>
      <c r="P212" s="1">
        <v>18</v>
      </c>
      <c r="Q212" s="1">
        <v>62</v>
      </c>
      <c r="R212" s="1"/>
      <c r="S212" s="1"/>
      <c r="T212" s="66"/>
      <c r="U212" s="1"/>
      <c r="V212" s="1"/>
      <c r="W212" s="1"/>
      <c r="X212" s="1"/>
      <c r="Y212" s="1"/>
      <c r="Z212" s="1"/>
      <c r="AA212" s="1"/>
      <c r="AB212" s="1"/>
      <c r="AG212" t="str">
        <f t="shared" si="60"/>
        <v>Benton</v>
      </c>
      <c r="AH212" t="s">
        <v>533</v>
      </c>
      <c r="AI212">
        <v>1</v>
      </c>
      <c r="AK212" s="104">
        <v>23</v>
      </c>
      <c r="AL212" s="102">
        <v>11</v>
      </c>
      <c r="AM212" s="102">
        <v>20</v>
      </c>
      <c r="AN212" s="101">
        <v>4475</v>
      </c>
      <c r="AO212" s="101">
        <f t="shared" si="57"/>
        <v>23011</v>
      </c>
      <c r="AP212" t="s">
        <v>624</v>
      </c>
      <c r="AQ212">
        <f t="shared" si="59"/>
        <v>2304475</v>
      </c>
    </row>
    <row r="213" spans="1:43" hidden="1" outlineLevel="1">
      <c r="A213" t="s">
        <v>1723</v>
      </c>
      <c r="B213" s="10" t="s">
        <v>1315</v>
      </c>
      <c r="C213" s="1">
        <f t="shared" si="58"/>
        <v>1781</v>
      </c>
      <c r="D213" s="7">
        <f t="shared" si="48"/>
        <v>2</v>
      </c>
      <c r="E213" s="7">
        <f t="shared" si="49"/>
        <v>1</v>
      </c>
      <c r="F213" s="7">
        <f t="shared" si="50"/>
        <v>4</v>
      </c>
      <c r="G213" s="1">
        <f t="shared" si="51"/>
        <v>153</v>
      </c>
      <c r="H213" s="2">
        <f t="shared" si="52"/>
        <v>8.5906793935991016E-2</v>
      </c>
      <c r="I213" s="8"/>
      <c r="J213" s="2">
        <f t="shared" si="53"/>
        <v>0.39416058394160586</v>
      </c>
      <c r="K213" s="2">
        <f t="shared" si="54"/>
        <v>0.48006737787759685</v>
      </c>
      <c r="L213" s="2">
        <f t="shared" si="55"/>
        <v>5.2779337450870295E-2</v>
      </c>
      <c r="M213" s="2">
        <f t="shared" si="56"/>
        <v>7.2992700729927057E-2</v>
      </c>
      <c r="N213" s="1">
        <v>702</v>
      </c>
      <c r="O213" s="1">
        <v>855</v>
      </c>
      <c r="P213" s="1">
        <v>94</v>
      </c>
      <c r="Q213" s="1">
        <v>130</v>
      </c>
      <c r="R213" s="1"/>
      <c r="S213" s="1"/>
      <c r="T213" s="66"/>
      <c r="U213" s="1"/>
      <c r="V213" s="1"/>
      <c r="W213" s="1"/>
      <c r="X213" s="1"/>
      <c r="Y213" s="1"/>
      <c r="Z213" s="1"/>
      <c r="AA213" s="1"/>
      <c r="AB213" s="1"/>
      <c r="AG213" t="str">
        <f t="shared" si="60"/>
        <v>Berwick</v>
      </c>
      <c r="AH213" t="s">
        <v>1256</v>
      </c>
      <c r="AI213">
        <v>1</v>
      </c>
      <c r="AK213" s="104">
        <v>23</v>
      </c>
      <c r="AL213" s="102">
        <v>31</v>
      </c>
      <c r="AM213" s="102">
        <v>20</v>
      </c>
      <c r="AN213" s="101">
        <v>4720</v>
      </c>
      <c r="AO213" s="101">
        <f t="shared" si="57"/>
        <v>23031</v>
      </c>
      <c r="AP213" t="s">
        <v>624</v>
      </c>
      <c r="AQ213">
        <f t="shared" si="59"/>
        <v>2304720</v>
      </c>
    </row>
    <row r="214" spans="1:43" hidden="1" outlineLevel="1">
      <c r="A214" t="s">
        <v>1264</v>
      </c>
      <c r="B214" s="10" t="s">
        <v>1315</v>
      </c>
      <c r="C214" s="1">
        <f t="shared" si="58"/>
        <v>1124</v>
      </c>
      <c r="D214" s="7">
        <f t="shared" si="48"/>
        <v>2</v>
      </c>
      <c r="E214" s="7">
        <f t="shared" si="49"/>
        <v>1</v>
      </c>
      <c r="F214" s="7">
        <f t="shared" si="50"/>
        <v>4</v>
      </c>
      <c r="G214" s="1">
        <f t="shared" si="51"/>
        <v>73</v>
      </c>
      <c r="H214" s="2">
        <f t="shared" si="52"/>
        <v>6.494661921708185E-2</v>
      </c>
      <c r="I214" s="8"/>
      <c r="J214" s="2">
        <f t="shared" si="53"/>
        <v>0.40213523131672596</v>
      </c>
      <c r="K214" s="2">
        <f t="shared" si="54"/>
        <v>0.46708185053380785</v>
      </c>
      <c r="L214" s="2">
        <f t="shared" si="55"/>
        <v>3.1138790035587189E-2</v>
      </c>
      <c r="M214" s="2">
        <f t="shared" si="56"/>
        <v>9.9644128113879057E-2</v>
      </c>
      <c r="N214" s="1">
        <v>452</v>
      </c>
      <c r="O214" s="1">
        <v>525</v>
      </c>
      <c r="P214" s="1">
        <v>35</v>
      </c>
      <c r="Q214" s="1">
        <v>112</v>
      </c>
      <c r="R214" s="1"/>
      <c r="S214" s="1"/>
      <c r="T214" s="66"/>
      <c r="U214" s="1"/>
      <c r="V214" s="1"/>
      <c r="W214" s="1"/>
      <c r="X214" s="1"/>
      <c r="Y214" s="1"/>
      <c r="Z214" s="1"/>
      <c r="AA214" s="1"/>
      <c r="AB214" s="1"/>
      <c r="AG214" t="str">
        <f t="shared" si="60"/>
        <v>Bethel</v>
      </c>
      <c r="AH214" t="s">
        <v>1480</v>
      </c>
      <c r="AI214">
        <v>2</v>
      </c>
      <c r="AK214" s="104">
        <v>23</v>
      </c>
      <c r="AL214" s="102">
        <v>17</v>
      </c>
      <c r="AM214" s="102">
        <v>10</v>
      </c>
      <c r="AN214" s="101">
        <v>4825</v>
      </c>
      <c r="AO214" s="101">
        <f t="shared" si="57"/>
        <v>23017</v>
      </c>
      <c r="AP214" t="s">
        <v>624</v>
      </c>
      <c r="AQ214">
        <f t="shared" si="59"/>
        <v>2304825</v>
      </c>
    </row>
    <row r="215" spans="1:43" hidden="1" outlineLevel="1">
      <c r="A215" t="s">
        <v>917</v>
      </c>
      <c r="B215" s="10" t="s">
        <v>1315</v>
      </c>
      <c r="C215" s="1">
        <f t="shared" si="58"/>
        <v>7678</v>
      </c>
      <c r="D215" s="7">
        <f t="shared" si="48"/>
        <v>1</v>
      </c>
      <c r="E215" s="7">
        <f t="shared" si="49"/>
        <v>2</v>
      </c>
      <c r="F215" s="7">
        <f t="shared" si="50"/>
        <v>4</v>
      </c>
      <c r="G215" s="1">
        <f t="shared" si="51"/>
        <v>1340</v>
      </c>
      <c r="H215" s="2">
        <f t="shared" si="52"/>
        <v>0.17452461578536077</v>
      </c>
      <c r="I215" s="8"/>
      <c r="J215" s="2">
        <f t="shared" si="53"/>
        <v>0.52878353737952588</v>
      </c>
      <c r="K215" s="2">
        <f t="shared" si="54"/>
        <v>0.35425892159416517</v>
      </c>
      <c r="L215" s="2">
        <f t="shared" si="55"/>
        <v>2.148997134670487E-2</v>
      </c>
      <c r="M215" s="2">
        <f t="shared" si="56"/>
        <v>9.5467569679604083E-2</v>
      </c>
      <c r="N215" s="1">
        <v>4060</v>
      </c>
      <c r="O215" s="1">
        <v>2720</v>
      </c>
      <c r="P215" s="1">
        <v>165</v>
      </c>
      <c r="Q215" s="1">
        <v>733</v>
      </c>
      <c r="R215" s="1"/>
      <c r="S215" s="1"/>
      <c r="T215" s="66"/>
      <c r="U215" s="1"/>
      <c r="V215" s="1"/>
      <c r="W215" s="1"/>
      <c r="X215" s="1"/>
      <c r="Y215" s="1"/>
      <c r="Z215" s="1"/>
      <c r="AA215" s="1"/>
      <c r="AB215" s="1"/>
      <c r="AG215" t="str">
        <f t="shared" si="60"/>
        <v>Biddeford</v>
      </c>
      <c r="AH215" t="s">
        <v>1256</v>
      </c>
      <c r="AI215">
        <v>1</v>
      </c>
      <c r="AK215" s="104">
        <v>23</v>
      </c>
      <c r="AL215" s="102">
        <v>31</v>
      </c>
      <c r="AM215" s="102">
        <v>25</v>
      </c>
      <c r="AN215" s="101">
        <v>4860</v>
      </c>
      <c r="AO215" s="101">
        <f t="shared" si="57"/>
        <v>23031</v>
      </c>
      <c r="AP215" t="s">
        <v>2432</v>
      </c>
      <c r="AQ215">
        <f t="shared" si="59"/>
        <v>2304860</v>
      </c>
    </row>
    <row r="216" spans="1:43" hidden="1" outlineLevel="1">
      <c r="A216" t="s">
        <v>926</v>
      </c>
      <c r="B216" s="10" t="s">
        <v>1315</v>
      </c>
      <c r="C216" s="1">
        <f t="shared" si="58"/>
        <v>414</v>
      </c>
      <c r="D216" s="7">
        <f t="shared" si="48"/>
        <v>2</v>
      </c>
      <c r="E216" s="7">
        <f t="shared" si="49"/>
        <v>1</v>
      </c>
      <c r="F216" s="7">
        <f t="shared" si="50"/>
        <v>4</v>
      </c>
      <c r="G216" s="1">
        <f t="shared" si="51"/>
        <v>7</v>
      </c>
      <c r="H216" s="2">
        <f t="shared" si="52"/>
        <v>1.6908212560386472E-2</v>
      </c>
      <c r="I216" s="8"/>
      <c r="J216" s="2">
        <f t="shared" si="53"/>
        <v>0.45652173913043476</v>
      </c>
      <c r="K216" s="2">
        <f t="shared" si="54"/>
        <v>0.47342995169082125</v>
      </c>
      <c r="L216" s="2">
        <f t="shared" si="55"/>
        <v>1.2077294685990338E-2</v>
      </c>
      <c r="M216" s="2">
        <f t="shared" si="56"/>
        <v>5.7971014492753603E-2</v>
      </c>
      <c r="N216" s="1">
        <v>189</v>
      </c>
      <c r="O216" s="1">
        <v>196</v>
      </c>
      <c r="P216" s="1">
        <v>5</v>
      </c>
      <c r="Q216" s="1">
        <v>24</v>
      </c>
      <c r="R216" s="1"/>
      <c r="S216" s="1"/>
      <c r="T216" s="66"/>
      <c r="U216" s="1"/>
      <c r="V216" s="1"/>
      <c r="W216" s="1"/>
      <c r="X216" s="1"/>
      <c r="Y216" s="1"/>
      <c r="Z216" s="1"/>
      <c r="AA216" s="1"/>
      <c r="AB216" s="1"/>
      <c r="AG216" t="str">
        <f t="shared" si="60"/>
        <v>Bingham</v>
      </c>
      <c r="AH216" t="s">
        <v>1782</v>
      </c>
      <c r="AI216">
        <v>2</v>
      </c>
      <c r="AK216" s="104">
        <v>23</v>
      </c>
      <c r="AL216" s="102">
        <v>25</v>
      </c>
      <c r="AM216" s="102">
        <v>15</v>
      </c>
      <c r="AN216" s="101">
        <v>5000</v>
      </c>
      <c r="AO216" s="101">
        <f t="shared" si="57"/>
        <v>23025</v>
      </c>
      <c r="AP216" t="s">
        <v>624</v>
      </c>
      <c r="AQ216">
        <f t="shared" si="59"/>
        <v>2305000</v>
      </c>
    </row>
    <row r="217" spans="1:43" hidden="1" outlineLevel="1">
      <c r="A217" t="s">
        <v>1938</v>
      </c>
      <c r="B217" s="10" t="s">
        <v>1315</v>
      </c>
      <c r="C217" s="1">
        <f t="shared" si="58"/>
        <v>282</v>
      </c>
      <c r="D217" s="7">
        <f t="shared" si="48"/>
        <v>2</v>
      </c>
      <c r="E217" s="7">
        <f t="shared" si="49"/>
        <v>1</v>
      </c>
      <c r="F217" s="7">
        <f t="shared" si="50"/>
        <v>0</v>
      </c>
      <c r="G217" s="1">
        <f t="shared" si="51"/>
        <v>31</v>
      </c>
      <c r="H217" s="2">
        <f t="shared" si="52"/>
        <v>0.1099290780141844</v>
      </c>
      <c r="I217" s="8"/>
      <c r="J217" s="2">
        <f t="shared" si="53"/>
        <v>0.41843971631205673</v>
      </c>
      <c r="K217" s="2">
        <f t="shared" si="54"/>
        <v>0.52836879432624118</v>
      </c>
      <c r="L217" s="2">
        <f t="shared" si="55"/>
        <v>0</v>
      </c>
      <c r="M217" s="2">
        <f t="shared" si="56"/>
        <v>5.3191489361702038E-2</v>
      </c>
      <c r="N217" s="1">
        <v>118</v>
      </c>
      <c r="O217" s="1">
        <v>149</v>
      </c>
      <c r="P217" s="1">
        <v>0</v>
      </c>
      <c r="Q217" s="1">
        <v>15</v>
      </c>
      <c r="R217" s="1"/>
      <c r="S217" s="1"/>
      <c r="T217" s="66"/>
      <c r="U217" s="1"/>
      <c r="V217" s="1"/>
      <c r="W217" s="1"/>
      <c r="X217" s="1"/>
      <c r="Y217" s="1"/>
      <c r="Z217" s="1"/>
      <c r="AA217" s="1"/>
      <c r="AB217" s="1"/>
      <c r="AG217" t="str">
        <f t="shared" si="60"/>
        <v>Blaine</v>
      </c>
      <c r="AH217" t="s">
        <v>317</v>
      </c>
      <c r="AI217">
        <v>2</v>
      </c>
      <c r="AK217" s="104">
        <v>23</v>
      </c>
      <c r="AL217" s="102">
        <v>3</v>
      </c>
      <c r="AM217" s="102">
        <v>30</v>
      </c>
      <c r="AN217" s="101">
        <v>5385</v>
      </c>
      <c r="AO217" s="101">
        <f t="shared" si="57"/>
        <v>23003</v>
      </c>
      <c r="AP217" t="s">
        <v>624</v>
      </c>
      <c r="AQ217">
        <f t="shared" si="59"/>
        <v>2305385</v>
      </c>
    </row>
    <row r="218" spans="1:43" hidden="1" outlineLevel="1">
      <c r="A218" t="s">
        <v>918</v>
      </c>
      <c r="B218" s="10" t="s">
        <v>1315</v>
      </c>
      <c r="C218" s="1">
        <f t="shared" si="58"/>
        <v>1184</v>
      </c>
      <c r="D218" s="7">
        <f t="shared" si="48"/>
        <v>1</v>
      </c>
      <c r="E218" s="7">
        <f t="shared" si="49"/>
        <v>2</v>
      </c>
      <c r="F218" s="7">
        <f t="shared" si="50"/>
        <v>4</v>
      </c>
      <c r="G218" s="1">
        <f t="shared" si="51"/>
        <v>153</v>
      </c>
      <c r="H218" s="2">
        <f t="shared" si="52"/>
        <v>0.12922297297297297</v>
      </c>
      <c r="I218" s="8"/>
      <c r="J218" s="2">
        <f t="shared" si="53"/>
        <v>0.48817567567567566</v>
      </c>
      <c r="K218" s="2">
        <f t="shared" si="54"/>
        <v>0.35895270270270269</v>
      </c>
      <c r="L218" s="2">
        <f t="shared" si="55"/>
        <v>8.4459459459459464E-3</v>
      </c>
      <c r="M218" s="2">
        <f t="shared" si="56"/>
        <v>0.14442567567567571</v>
      </c>
      <c r="N218" s="1">
        <v>578</v>
      </c>
      <c r="O218" s="1">
        <v>425</v>
      </c>
      <c r="P218" s="1">
        <v>10</v>
      </c>
      <c r="Q218" s="1">
        <v>171</v>
      </c>
      <c r="R218" s="1"/>
      <c r="S218" s="1"/>
      <c r="T218" s="66"/>
      <c r="U218" s="1"/>
      <c r="V218" s="1"/>
      <c r="W218" s="1"/>
      <c r="X218" s="1"/>
      <c r="Y218" s="1"/>
      <c r="Z218" s="1"/>
      <c r="AA218" s="1"/>
      <c r="AB218" s="1"/>
      <c r="AG218" t="str">
        <f t="shared" si="60"/>
        <v>Blue Hill</v>
      </c>
      <c r="AH218" t="s">
        <v>2459</v>
      </c>
      <c r="AI218">
        <v>2</v>
      </c>
      <c r="AK218" s="104">
        <v>23</v>
      </c>
      <c r="AL218" s="102">
        <v>9</v>
      </c>
      <c r="AM218" s="102">
        <v>20</v>
      </c>
      <c r="AN218" s="101">
        <v>5700</v>
      </c>
      <c r="AO218" s="101">
        <f t="shared" si="57"/>
        <v>23009</v>
      </c>
      <c r="AP218" t="s">
        <v>624</v>
      </c>
      <c r="AQ218">
        <f t="shared" si="59"/>
        <v>2305700</v>
      </c>
    </row>
    <row r="219" spans="1:43" hidden="1" outlineLevel="1">
      <c r="A219" t="s">
        <v>910</v>
      </c>
      <c r="B219" s="10" t="s">
        <v>1315</v>
      </c>
      <c r="C219" s="1">
        <f t="shared" si="58"/>
        <v>1497</v>
      </c>
      <c r="D219" s="7">
        <f t="shared" si="48"/>
        <v>2</v>
      </c>
      <c r="E219" s="7">
        <f t="shared" si="49"/>
        <v>1</v>
      </c>
      <c r="F219" s="7">
        <f t="shared" si="50"/>
        <v>4</v>
      </c>
      <c r="G219" s="1">
        <f t="shared" si="51"/>
        <v>277</v>
      </c>
      <c r="H219" s="2">
        <f t="shared" si="52"/>
        <v>0.18503674014696059</v>
      </c>
      <c r="I219" s="8"/>
      <c r="J219" s="2">
        <f t="shared" si="53"/>
        <v>0.34936539746158984</v>
      </c>
      <c r="K219" s="2">
        <f t="shared" si="54"/>
        <v>0.53440213760855049</v>
      </c>
      <c r="L219" s="2">
        <f t="shared" si="55"/>
        <v>1.3360053440213761E-2</v>
      </c>
      <c r="M219" s="2">
        <f t="shared" si="56"/>
        <v>0.10287241148964596</v>
      </c>
      <c r="N219" s="1">
        <v>523</v>
      </c>
      <c r="O219" s="1">
        <v>800</v>
      </c>
      <c r="P219" s="1">
        <v>20</v>
      </c>
      <c r="Q219" s="1">
        <v>154</v>
      </c>
      <c r="R219" s="1"/>
      <c r="S219" s="1"/>
      <c r="T219" s="66"/>
      <c r="U219" s="1"/>
      <c r="V219" s="1"/>
      <c r="W219" s="1"/>
      <c r="X219" s="1"/>
      <c r="Y219" s="1"/>
      <c r="Z219" s="1"/>
      <c r="AA219" s="1"/>
      <c r="AB219" s="1"/>
      <c r="AG219" t="str">
        <f t="shared" si="60"/>
        <v>Boothbay</v>
      </c>
      <c r="AH219" t="s">
        <v>1988</v>
      </c>
      <c r="AI219">
        <v>1</v>
      </c>
      <c r="AK219" s="104">
        <v>23</v>
      </c>
      <c r="AL219" s="102">
        <v>15</v>
      </c>
      <c r="AM219" s="102">
        <v>10</v>
      </c>
      <c r="AN219" s="101">
        <v>6050</v>
      </c>
      <c r="AO219" s="101">
        <f t="shared" si="57"/>
        <v>23015</v>
      </c>
      <c r="AP219" t="s">
        <v>624</v>
      </c>
      <c r="AQ219">
        <f t="shared" si="59"/>
        <v>2306050</v>
      </c>
    </row>
    <row r="220" spans="1:43" hidden="1" outlineLevel="1">
      <c r="A220" t="s">
        <v>911</v>
      </c>
      <c r="B220" s="10" t="s">
        <v>1315</v>
      </c>
      <c r="C220" s="1">
        <f t="shared" si="58"/>
        <v>1194</v>
      </c>
      <c r="D220" s="7">
        <f t="shared" si="48"/>
        <v>2</v>
      </c>
      <c r="E220" s="7">
        <f t="shared" si="49"/>
        <v>1</v>
      </c>
      <c r="F220" s="7">
        <f t="shared" si="50"/>
        <v>4</v>
      </c>
      <c r="G220" s="1">
        <f t="shared" si="51"/>
        <v>122</v>
      </c>
      <c r="H220" s="2">
        <f t="shared" si="52"/>
        <v>0.10217755443886097</v>
      </c>
      <c r="I220" s="8"/>
      <c r="J220" s="2">
        <f t="shared" si="53"/>
        <v>0.38944723618090454</v>
      </c>
      <c r="K220" s="2">
        <f t="shared" si="54"/>
        <v>0.49162479061976549</v>
      </c>
      <c r="L220" s="2">
        <f t="shared" si="55"/>
        <v>1.7587939698492462E-2</v>
      </c>
      <c r="M220" s="2">
        <f t="shared" si="56"/>
        <v>0.10134003350083756</v>
      </c>
      <c r="N220" s="1">
        <v>465</v>
      </c>
      <c r="O220" s="1">
        <v>587</v>
      </c>
      <c r="P220" s="1">
        <v>21</v>
      </c>
      <c r="Q220" s="1">
        <v>121</v>
      </c>
      <c r="R220" s="1"/>
      <c r="S220" s="1"/>
      <c r="T220" s="66"/>
      <c r="U220" s="1"/>
      <c r="V220" s="1"/>
      <c r="W220" s="1"/>
      <c r="X220" s="1"/>
      <c r="Y220" s="1"/>
      <c r="Z220" s="1"/>
      <c r="AA220" s="1"/>
      <c r="AB220" s="1"/>
      <c r="AG220" t="str">
        <f t="shared" si="60"/>
        <v>Boothbay Harbor</v>
      </c>
      <c r="AH220" t="s">
        <v>1988</v>
      </c>
      <c r="AI220">
        <v>1</v>
      </c>
      <c r="AK220" s="104">
        <v>23</v>
      </c>
      <c r="AL220" s="102">
        <v>15</v>
      </c>
      <c r="AM220" s="102">
        <v>15</v>
      </c>
      <c r="AN220" s="101">
        <v>6120</v>
      </c>
      <c r="AO220" s="101">
        <f t="shared" si="57"/>
        <v>23015</v>
      </c>
      <c r="AP220" t="s">
        <v>624</v>
      </c>
      <c r="AQ220">
        <f t="shared" si="59"/>
        <v>2306120</v>
      </c>
    </row>
    <row r="221" spans="1:43" hidden="1" outlineLevel="1">
      <c r="A221" t="s">
        <v>356</v>
      </c>
      <c r="B221" s="10" t="s">
        <v>1315</v>
      </c>
      <c r="C221" s="1">
        <f t="shared" si="58"/>
        <v>980</v>
      </c>
      <c r="D221" s="7">
        <f t="shared" si="48"/>
        <v>2</v>
      </c>
      <c r="E221" s="7">
        <f t="shared" si="49"/>
        <v>1</v>
      </c>
      <c r="F221" s="7">
        <f t="shared" si="50"/>
        <v>4</v>
      </c>
      <c r="G221" s="1">
        <f t="shared" si="51"/>
        <v>145</v>
      </c>
      <c r="H221" s="2">
        <f t="shared" si="52"/>
        <v>0.14795918367346939</v>
      </c>
      <c r="I221" s="8"/>
      <c r="J221" s="2">
        <f t="shared" si="53"/>
        <v>0.35204081632653061</v>
      </c>
      <c r="K221" s="2">
        <f t="shared" si="54"/>
        <v>0.5</v>
      </c>
      <c r="L221" s="2">
        <f t="shared" si="55"/>
        <v>3.9795918367346937E-2</v>
      </c>
      <c r="M221" s="2">
        <f t="shared" si="56"/>
        <v>0.10816326530612244</v>
      </c>
      <c r="N221" s="1">
        <v>345</v>
      </c>
      <c r="O221" s="1">
        <v>490</v>
      </c>
      <c r="P221" s="1">
        <v>39</v>
      </c>
      <c r="Q221" s="1">
        <v>106</v>
      </c>
      <c r="R221" s="1"/>
      <c r="S221" s="1"/>
      <c r="T221" s="66"/>
      <c r="U221" s="1"/>
      <c r="V221" s="1"/>
      <c r="W221" s="1"/>
      <c r="X221" s="1"/>
      <c r="Y221" s="1"/>
      <c r="Z221" s="1"/>
      <c r="AA221" s="1"/>
      <c r="AB221" s="1"/>
      <c r="AG221" t="str">
        <f t="shared" si="60"/>
        <v>Bowdoin</v>
      </c>
      <c r="AH221" t="s">
        <v>507</v>
      </c>
      <c r="AI221">
        <v>1</v>
      </c>
      <c r="AK221" s="104">
        <v>23</v>
      </c>
      <c r="AL221" s="102">
        <v>23</v>
      </c>
      <c r="AM221" s="102">
        <v>15</v>
      </c>
      <c r="AN221" s="101">
        <v>6260</v>
      </c>
      <c r="AO221" s="101">
        <f t="shared" si="57"/>
        <v>23023</v>
      </c>
      <c r="AP221" t="s">
        <v>624</v>
      </c>
      <c r="AQ221">
        <f t="shared" si="59"/>
        <v>2306260</v>
      </c>
    </row>
    <row r="222" spans="1:43" hidden="1" outlineLevel="1">
      <c r="A222" t="s">
        <v>1808</v>
      </c>
      <c r="B222" s="10" t="s">
        <v>1315</v>
      </c>
      <c r="C222" s="1">
        <f t="shared" si="58"/>
        <v>1232</v>
      </c>
      <c r="D222" s="7">
        <f t="shared" si="48"/>
        <v>1</v>
      </c>
      <c r="E222" s="7">
        <f t="shared" si="49"/>
        <v>2</v>
      </c>
      <c r="F222" s="7">
        <f t="shared" si="50"/>
        <v>4</v>
      </c>
      <c r="G222" s="1">
        <f t="shared" si="51"/>
        <v>21</v>
      </c>
      <c r="H222" s="2">
        <f t="shared" si="52"/>
        <v>1.7045454545454544E-2</v>
      </c>
      <c r="I222" s="8"/>
      <c r="J222" s="2">
        <f t="shared" si="53"/>
        <v>0.42288961038961037</v>
      </c>
      <c r="K222" s="2">
        <f t="shared" si="54"/>
        <v>0.40584415584415584</v>
      </c>
      <c r="L222" s="2">
        <f t="shared" si="55"/>
        <v>2.1103896103896104E-2</v>
      </c>
      <c r="M222" s="2">
        <f t="shared" si="56"/>
        <v>0.15016233766233769</v>
      </c>
      <c r="N222" s="1">
        <v>521</v>
      </c>
      <c r="O222" s="1">
        <v>500</v>
      </c>
      <c r="P222" s="1">
        <v>26</v>
      </c>
      <c r="Q222" s="1">
        <v>185</v>
      </c>
      <c r="R222" s="1"/>
      <c r="S222" s="1"/>
      <c r="T222" s="66"/>
      <c r="U222" s="1"/>
      <c r="V222" s="1"/>
      <c r="W222" s="1"/>
      <c r="X222" s="1"/>
      <c r="Y222" s="1"/>
      <c r="Z222" s="1"/>
      <c r="AA222" s="1"/>
      <c r="AB222" s="1"/>
      <c r="AG222" t="str">
        <f t="shared" si="60"/>
        <v>Bowdoinham</v>
      </c>
      <c r="AH222" t="s">
        <v>507</v>
      </c>
      <c r="AI222">
        <v>1</v>
      </c>
      <c r="AK222" s="104">
        <v>23</v>
      </c>
      <c r="AL222" s="102">
        <v>23</v>
      </c>
      <c r="AM222" s="102">
        <v>20</v>
      </c>
      <c r="AN222" s="101">
        <v>6365</v>
      </c>
      <c r="AO222" s="101">
        <f t="shared" si="57"/>
        <v>23023</v>
      </c>
      <c r="AP222" t="s">
        <v>624</v>
      </c>
      <c r="AQ222">
        <f t="shared" si="59"/>
        <v>2306365</v>
      </c>
    </row>
    <row r="223" spans="1:43" hidden="1" outlineLevel="1">
      <c r="A223" t="s">
        <v>2099</v>
      </c>
      <c r="B223" s="10" t="s">
        <v>1315</v>
      </c>
      <c r="C223" s="1">
        <f t="shared" si="58"/>
        <v>68</v>
      </c>
      <c r="D223" s="7">
        <f t="shared" si="48"/>
        <v>2</v>
      </c>
      <c r="E223" s="7">
        <f t="shared" si="49"/>
        <v>1</v>
      </c>
      <c r="F223" s="7">
        <f t="shared" si="50"/>
        <v>3</v>
      </c>
      <c r="G223" s="1">
        <f t="shared" si="51"/>
        <v>30</v>
      </c>
      <c r="H223" s="2">
        <f t="shared" si="52"/>
        <v>0.44117647058823528</v>
      </c>
      <c r="I223" s="8"/>
      <c r="J223" s="2">
        <f t="shared" si="53"/>
        <v>0.26470588235294118</v>
      </c>
      <c r="K223" s="2">
        <f t="shared" si="54"/>
        <v>0.70588235294117652</v>
      </c>
      <c r="L223" s="2">
        <f t="shared" si="55"/>
        <v>1.4705882352941176E-2</v>
      </c>
      <c r="M223" s="2">
        <f t="shared" si="56"/>
        <v>1.4705882352941183E-2</v>
      </c>
      <c r="N223" s="1">
        <v>18</v>
      </c>
      <c r="O223" s="1">
        <v>48</v>
      </c>
      <c r="P223" s="1">
        <v>1</v>
      </c>
      <c r="Q223" s="1">
        <v>1</v>
      </c>
      <c r="R223" s="1"/>
      <c r="S223" s="1"/>
      <c r="T223" s="66"/>
      <c r="U223" s="1"/>
      <c r="V223" s="1"/>
      <c r="W223" s="1"/>
      <c r="X223" s="1"/>
      <c r="Y223" s="1"/>
      <c r="Z223" s="1"/>
      <c r="AA223" s="1"/>
      <c r="AB223" s="1"/>
      <c r="AG223" t="str">
        <f t="shared" si="60"/>
        <v>Bowerbank</v>
      </c>
      <c r="AH223" t="s">
        <v>688</v>
      </c>
      <c r="AI223">
        <v>2</v>
      </c>
      <c r="AK223" s="104">
        <v>23</v>
      </c>
      <c r="AL223" s="102">
        <v>21</v>
      </c>
      <c r="AM223" s="102">
        <v>25</v>
      </c>
      <c r="AN223" s="101">
        <v>6400</v>
      </c>
      <c r="AO223" s="101">
        <f t="shared" si="57"/>
        <v>23021</v>
      </c>
      <c r="AP223" t="s">
        <v>624</v>
      </c>
      <c r="AQ223">
        <f t="shared" si="59"/>
        <v>2306400</v>
      </c>
    </row>
    <row r="224" spans="1:43" hidden="1" outlineLevel="1">
      <c r="A224" t="s">
        <v>190</v>
      </c>
      <c r="B224" s="10" t="s">
        <v>1315</v>
      </c>
      <c r="C224" s="1">
        <f t="shared" si="58"/>
        <v>401</v>
      </c>
      <c r="D224" s="7">
        <f t="shared" si="48"/>
        <v>1</v>
      </c>
      <c r="E224" s="7">
        <f t="shared" si="49"/>
        <v>2</v>
      </c>
      <c r="F224" s="7">
        <f t="shared" si="50"/>
        <v>4</v>
      </c>
      <c r="G224" s="1">
        <f t="shared" si="51"/>
        <v>35</v>
      </c>
      <c r="H224" s="2">
        <f t="shared" si="52"/>
        <v>8.7281795511221949E-2</v>
      </c>
      <c r="I224" s="8"/>
      <c r="J224" s="2">
        <f t="shared" si="53"/>
        <v>0.50623441396508728</v>
      </c>
      <c r="K224" s="2">
        <f t="shared" si="54"/>
        <v>0.41895261845386533</v>
      </c>
      <c r="L224" s="2">
        <f t="shared" si="55"/>
        <v>1.9950124688279301E-2</v>
      </c>
      <c r="M224" s="2">
        <f t="shared" si="56"/>
        <v>5.4862842892768084E-2</v>
      </c>
      <c r="N224" s="1">
        <v>203</v>
      </c>
      <c r="O224" s="1">
        <v>168</v>
      </c>
      <c r="P224" s="1">
        <v>8</v>
      </c>
      <c r="Q224" s="1">
        <v>22</v>
      </c>
      <c r="R224" s="1"/>
      <c r="S224" s="1"/>
      <c r="T224" s="66"/>
      <c r="U224" s="1"/>
      <c r="V224" s="1"/>
      <c r="W224" s="1"/>
      <c r="X224" s="1"/>
      <c r="Y224" s="1"/>
      <c r="Z224" s="1"/>
      <c r="AA224" s="1"/>
      <c r="AB224" s="1"/>
      <c r="AG224" t="str">
        <f t="shared" si="60"/>
        <v>Bradford</v>
      </c>
      <c r="AH224" t="s">
        <v>370</v>
      </c>
      <c r="AI224">
        <v>2</v>
      </c>
      <c r="AK224" s="104">
        <v>23</v>
      </c>
      <c r="AL224" s="102">
        <v>19</v>
      </c>
      <c r="AM224" s="102">
        <v>15</v>
      </c>
      <c r="AN224" s="101">
        <v>6575</v>
      </c>
      <c r="AO224" s="101">
        <f t="shared" si="57"/>
        <v>23019</v>
      </c>
      <c r="AP224" t="s">
        <v>624</v>
      </c>
      <c r="AQ224">
        <f t="shared" si="59"/>
        <v>2306575</v>
      </c>
    </row>
    <row r="225" spans="1:43" hidden="1" outlineLevel="1">
      <c r="A225" t="s">
        <v>2074</v>
      </c>
      <c r="B225" s="10" t="s">
        <v>1315</v>
      </c>
      <c r="C225" s="1">
        <f t="shared" si="58"/>
        <v>538</v>
      </c>
      <c r="D225" s="7">
        <f t="shared" si="48"/>
        <v>1</v>
      </c>
      <c r="E225" s="7">
        <f t="shared" si="49"/>
        <v>2</v>
      </c>
      <c r="F225" s="7">
        <f t="shared" si="50"/>
        <v>4</v>
      </c>
      <c r="G225" s="1">
        <f t="shared" si="51"/>
        <v>272</v>
      </c>
      <c r="H225" s="2">
        <f t="shared" si="52"/>
        <v>0.50557620817843862</v>
      </c>
      <c r="I225" s="8"/>
      <c r="J225" s="2">
        <f t="shared" si="53"/>
        <v>0.73048327137546465</v>
      </c>
      <c r="K225" s="2">
        <f t="shared" si="54"/>
        <v>0.22490706319702602</v>
      </c>
      <c r="L225" s="2">
        <f t="shared" si="55"/>
        <v>5.5762081784386614E-3</v>
      </c>
      <c r="M225" s="2">
        <f t="shared" si="56"/>
        <v>3.9033457249070667E-2</v>
      </c>
      <c r="N225" s="1">
        <v>393</v>
      </c>
      <c r="O225" s="1">
        <v>121</v>
      </c>
      <c r="P225" s="1">
        <v>3</v>
      </c>
      <c r="Q225" s="1">
        <v>21</v>
      </c>
      <c r="R225" s="1"/>
      <c r="S225" s="1"/>
      <c r="T225" s="66"/>
      <c r="U225" s="1"/>
      <c r="V225" s="1"/>
      <c r="W225" s="1"/>
      <c r="X225" s="1"/>
      <c r="Y225" s="1"/>
      <c r="Z225" s="1"/>
      <c r="AA225" s="1"/>
      <c r="AB225" s="1"/>
      <c r="AG225" t="str">
        <f t="shared" si="60"/>
        <v>Bradley</v>
      </c>
      <c r="AH225" t="s">
        <v>370</v>
      </c>
      <c r="AI225">
        <v>2</v>
      </c>
      <c r="AK225" s="104">
        <v>23</v>
      </c>
      <c r="AL225" s="102">
        <v>19</v>
      </c>
      <c r="AM225" s="102">
        <v>20</v>
      </c>
      <c r="AN225" s="101">
        <v>6680</v>
      </c>
      <c r="AO225" s="101">
        <f t="shared" si="57"/>
        <v>23019</v>
      </c>
      <c r="AP225" t="s">
        <v>624</v>
      </c>
      <c r="AQ225">
        <f t="shared" si="59"/>
        <v>2306680</v>
      </c>
    </row>
    <row r="226" spans="1:43" hidden="1" outlineLevel="1">
      <c r="A226" t="s">
        <v>2100</v>
      </c>
      <c r="B226" s="10" t="s">
        <v>1315</v>
      </c>
      <c r="C226" s="1">
        <f t="shared" si="58"/>
        <v>393</v>
      </c>
      <c r="D226" s="7">
        <f t="shared" si="48"/>
        <v>1</v>
      </c>
      <c r="E226" s="7">
        <f t="shared" si="49"/>
        <v>2</v>
      </c>
      <c r="F226" s="7">
        <f t="shared" si="50"/>
        <v>4</v>
      </c>
      <c r="G226" s="1">
        <f t="shared" si="51"/>
        <v>19</v>
      </c>
      <c r="H226" s="2">
        <f t="shared" si="52"/>
        <v>4.8346055979643768E-2</v>
      </c>
      <c r="I226" s="8"/>
      <c r="J226" s="2">
        <f t="shared" si="53"/>
        <v>0.4351145038167939</v>
      </c>
      <c r="K226" s="2">
        <f t="shared" si="54"/>
        <v>0.38676844783715014</v>
      </c>
      <c r="L226" s="2">
        <f t="shared" si="55"/>
        <v>2.0356234096692113E-2</v>
      </c>
      <c r="M226" s="2">
        <f t="shared" si="56"/>
        <v>0.15776081424936389</v>
      </c>
      <c r="N226" s="1">
        <v>171</v>
      </c>
      <c r="O226" s="1">
        <v>152</v>
      </c>
      <c r="P226" s="1">
        <v>8</v>
      </c>
      <c r="Q226" s="1">
        <v>62</v>
      </c>
      <c r="R226" s="1"/>
      <c r="S226" s="1"/>
      <c r="T226" s="66"/>
      <c r="U226" s="1"/>
      <c r="V226" s="1"/>
      <c r="W226" s="1"/>
      <c r="X226" s="1"/>
      <c r="Y226" s="1"/>
      <c r="Z226" s="1"/>
      <c r="AA226" s="1"/>
      <c r="AB226" s="1"/>
      <c r="AG226" t="str">
        <f t="shared" si="60"/>
        <v>Bremen</v>
      </c>
      <c r="AH226" t="s">
        <v>1988</v>
      </c>
      <c r="AI226">
        <v>1</v>
      </c>
      <c r="AK226" s="104">
        <v>23</v>
      </c>
      <c r="AL226" s="102">
        <v>15</v>
      </c>
      <c r="AM226" s="102">
        <v>20</v>
      </c>
      <c r="AN226" s="101">
        <v>6855</v>
      </c>
      <c r="AO226" s="101">
        <f t="shared" si="57"/>
        <v>23015</v>
      </c>
      <c r="AP226" t="s">
        <v>624</v>
      </c>
      <c r="AQ226">
        <f t="shared" si="59"/>
        <v>2306855</v>
      </c>
    </row>
    <row r="227" spans="1:43" hidden="1" outlineLevel="1">
      <c r="A227" t="s">
        <v>2098</v>
      </c>
      <c r="B227" s="10" t="s">
        <v>1315</v>
      </c>
      <c r="C227" s="1">
        <f t="shared" si="58"/>
        <v>3836</v>
      </c>
      <c r="D227" s="7">
        <f t="shared" si="48"/>
        <v>1</v>
      </c>
      <c r="E227" s="7">
        <f t="shared" si="49"/>
        <v>2</v>
      </c>
      <c r="F227" s="7">
        <f t="shared" si="50"/>
        <v>4</v>
      </c>
      <c r="G227" s="1">
        <f t="shared" si="51"/>
        <v>542</v>
      </c>
      <c r="H227" s="2">
        <f t="shared" si="52"/>
        <v>0.14129301355578727</v>
      </c>
      <c r="I227" s="8"/>
      <c r="J227" s="2">
        <f t="shared" si="53"/>
        <v>0.54405630865484877</v>
      </c>
      <c r="K227" s="2">
        <f t="shared" si="54"/>
        <v>0.4027632950990615</v>
      </c>
      <c r="L227" s="2">
        <f t="shared" si="55"/>
        <v>1.5119916579770595E-2</v>
      </c>
      <c r="M227" s="2">
        <f t="shared" si="56"/>
        <v>3.8060479666319126E-2</v>
      </c>
      <c r="N227" s="1">
        <v>2087</v>
      </c>
      <c r="O227" s="1">
        <v>1545</v>
      </c>
      <c r="P227" s="1">
        <v>58</v>
      </c>
      <c r="Q227" s="1">
        <v>146</v>
      </c>
      <c r="R227" s="1"/>
      <c r="S227" s="1"/>
      <c r="T227" s="66"/>
      <c r="U227" s="1"/>
      <c r="V227" s="1"/>
      <c r="W227" s="1"/>
      <c r="X227" s="1"/>
      <c r="Y227" s="1"/>
      <c r="Z227" s="1"/>
      <c r="AA227" s="1"/>
      <c r="AB227" s="1"/>
      <c r="AG227" t="str">
        <f t="shared" si="60"/>
        <v>Brewer</v>
      </c>
      <c r="AH227" t="s">
        <v>370</v>
      </c>
      <c r="AI227">
        <v>2</v>
      </c>
      <c r="AK227" s="104">
        <v>23</v>
      </c>
      <c r="AL227" s="102">
        <v>19</v>
      </c>
      <c r="AM227" s="102">
        <v>25</v>
      </c>
      <c r="AN227" s="101">
        <v>6925</v>
      </c>
      <c r="AO227" s="101">
        <f t="shared" si="57"/>
        <v>23019</v>
      </c>
      <c r="AP227" t="s">
        <v>2432</v>
      </c>
      <c r="AQ227">
        <f t="shared" si="59"/>
        <v>2306925</v>
      </c>
    </row>
    <row r="228" spans="1:43" hidden="1" outlineLevel="1">
      <c r="A228" t="s">
        <v>967</v>
      </c>
      <c r="B228" s="10" t="s">
        <v>1315</v>
      </c>
      <c r="C228" s="1">
        <f t="shared" si="58"/>
        <v>225</v>
      </c>
      <c r="D228" s="7">
        <f t="shared" si="48"/>
        <v>1</v>
      </c>
      <c r="E228" s="7">
        <f t="shared" si="49"/>
        <v>2</v>
      </c>
      <c r="F228" s="7">
        <f t="shared" si="50"/>
        <v>4</v>
      </c>
      <c r="G228" s="1">
        <f t="shared" si="51"/>
        <v>7</v>
      </c>
      <c r="H228" s="2">
        <f t="shared" si="52"/>
        <v>3.111111111111111E-2</v>
      </c>
      <c r="I228" s="8"/>
      <c r="J228" s="2">
        <f t="shared" si="53"/>
        <v>0.48444444444444446</v>
      </c>
      <c r="K228" s="2">
        <f t="shared" si="54"/>
        <v>0.45333333333333331</v>
      </c>
      <c r="L228" s="2">
        <f t="shared" si="55"/>
        <v>1.3333333333333334E-2</v>
      </c>
      <c r="M228" s="2">
        <f t="shared" si="56"/>
        <v>4.8888888888888898E-2</v>
      </c>
      <c r="N228" s="1">
        <v>109</v>
      </c>
      <c r="O228" s="1">
        <v>102</v>
      </c>
      <c r="P228" s="1">
        <v>3</v>
      </c>
      <c r="Q228" s="1">
        <v>11</v>
      </c>
      <c r="R228" s="1"/>
      <c r="S228" s="1"/>
      <c r="T228" s="66"/>
      <c r="U228" s="1"/>
      <c r="V228" s="1"/>
      <c r="W228" s="1"/>
      <c r="X228" s="1"/>
      <c r="Y228" s="1"/>
      <c r="Z228" s="1"/>
      <c r="AA228" s="1"/>
      <c r="AB228" s="1"/>
      <c r="AG228" t="str">
        <f t="shared" si="60"/>
        <v>Bridgewater</v>
      </c>
      <c r="AH228" t="s">
        <v>317</v>
      </c>
      <c r="AI228">
        <v>2</v>
      </c>
      <c r="AK228" s="104">
        <v>23</v>
      </c>
      <c r="AL228" s="102">
        <v>3</v>
      </c>
      <c r="AM228" s="102">
        <v>35</v>
      </c>
      <c r="AN228" s="101">
        <v>7065</v>
      </c>
      <c r="AO228" s="101">
        <f t="shared" si="57"/>
        <v>23003</v>
      </c>
      <c r="AP228" t="s">
        <v>624</v>
      </c>
      <c r="AQ228">
        <f t="shared" si="59"/>
        <v>2307065</v>
      </c>
    </row>
    <row r="229" spans="1:43" hidden="1" outlineLevel="1">
      <c r="A229" t="s">
        <v>2273</v>
      </c>
      <c r="B229" s="10" t="s">
        <v>1315</v>
      </c>
      <c r="C229" s="1">
        <f t="shared" si="58"/>
        <v>1908</v>
      </c>
      <c r="D229" s="7">
        <f t="shared" si="48"/>
        <v>2</v>
      </c>
      <c r="E229" s="7">
        <f t="shared" si="49"/>
        <v>1</v>
      </c>
      <c r="F229" s="7">
        <f t="shared" si="50"/>
        <v>4</v>
      </c>
      <c r="G229" s="1">
        <f t="shared" si="51"/>
        <v>162</v>
      </c>
      <c r="H229" s="2">
        <f t="shared" si="52"/>
        <v>8.4905660377358486E-2</v>
      </c>
      <c r="I229" s="8"/>
      <c r="J229" s="2">
        <f t="shared" si="53"/>
        <v>0.3831236897274633</v>
      </c>
      <c r="K229" s="2">
        <f t="shared" si="54"/>
        <v>0.46802935010482183</v>
      </c>
      <c r="L229" s="2">
        <f t="shared" si="55"/>
        <v>2.4109014675052411E-2</v>
      </c>
      <c r="M229" s="2">
        <f t="shared" si="56"/>
        <v>0.12473794549266251</v>
      </c>
      <c r="N229" s="1">
        <v>731</v>
      </c>
      <c r="O229" s="1">
        <v>893</v>
      </c>
      <c r="P229" s="1">
        <v>46</v>
      </c>
      <c r="Q229" s="1">
        <v>238</v>
      </c>
      <c r="R229" s="1"/>
      <c r="S229" s="1"/>
      <c r="T229" s="66"/>
      <c r="U229" s="1"/>
      <c r="V229" s="1"/>
      <c r="W229" s="1"/>
      <c r="X229" s="1"/>
      <c r="Y229" s="1"/>
      <c r="Z229" s="1"/>
      <c r="AA229" s="1"/>
      <c r="AB229" s="1"/>
      <c r="AG229" t="str">
        <f t="shared" si="60"/>
        <v>Bridgton</v>
      </c>
      <c r="AH229" t="s">
        <v>1492</v>
      </c>
      <c r="AI229">
        <v>1</v>
      </c>
      <c r="AK229" s="104">
        <v>23</v>
      </c>
      <c r="AL229" s="102">
        <v>5</v>
      </c>
      <c r="AM229" s="102">
        <v>10</v>
      </c>
      <c r="AN229" s="101">
        <v>7170</v>
      </c>
      <c r="AO229" s="101">
        <f t="shared" si="57"/>
        <v>23005</v>
      </c>
      <c r="AP229" t="s">
        <v>624</v>
      </c>
      <c r="AQ229">
        <f t="shared" si="59"/>
        <v>2307170</v>
      </c>
    </row>
    <row r="230" spans="1:43" hidden="1" outlineLevel="1">
      <c r="A230" t="s">
        <v>969</v>
      </c>
      <c r="B230" s="10" t="s">
        <v>1315</v>
      </c>
      <c r="C230" s="1">
        <f t="shared" si="58"/>
        <v>33</v>
      </c>
      <c r="D230" s="7">
        <f t="shared" si="48"/>
        <v>1</v>
      </c>
      <c r="E230" s="7">
        <f t="shared" si="49"/>
        <v>2</v>
      </c>
      <c r="F230" s="7">
        <f t="shared" si="50"/>
        <v>4</v>
      </c>
      <c r="G230" s="1">
        <f t="shared" si="51"/>
        <v>10</v>
      </c>
      <c r="H230" s="2">
        <f t="shared" si="52"/>
        <v>0.30303030303030304</v>
      </c>
      <c r="I230" s="8"/>
      <c r="J230" s="2">
        <f t="shared" si="53"/>
        <v>0.5757575757575758</v>
      </c>
      <c r="K230" s="2">
        <f t="shared" si="54"/>
        <v>0.27272727272727271</v>
      </c>
      <c r="L230" s="2">
        <f t="shared" si="55"/>
        <v>3.0303030303030304E-2</v>
      </c>
      <c r="M230" s="2">
        <f t="shared" si="56"/>
        <v>0.12121212121212119</v>
      </c>
      <c r="N230" s="1">
        <v>19</v>
      </c>
      <c r="O230" s="1">
        <v>9</v>
      </c>
      <c r="P230" s="1">
        <v>1</v>
      </c>
      <c r="Q230" s="1">
        <v>4</v>
      </c>
      <c r="R230" s="1"/>
      <c r="S230" s="1"/>
      <c r="T230" s="66"/>
      <c r="U230" s="1"/>
      <c r="V230" s="1"/>
      <c r="W230" s="1"/>
      <c r="X230" s="1"/>
      <c r="Y230" s="1"/>
      <c r="Z230" s="1"/>
      <c r="AA230" s="1"/>
      <c r="AB230" s="1"/>
      <c r="AG230" t="str">
        <f t="shared" si="60"/>
        <v>Brighton</v>
      </c>
      <c r="AH230" t="s">
        <v>1782</v>
      </c>
      <c r="AI230">
        <v>2</v>
      </c>
      <c r="AK230" s="104">
        <v>23</v>
      </c>
      <c r="AL230" s="102">
        <v>25</v>
      </c>
      <c r="AM230" s="102">
        <v>20</v>
      </c>
      <c r="AN230" s="101">
        <v>7380</v>
      </c>
      <c r="AO230" s="101">
        <f t="shared" si="57"/>
        <v>23025</v>
      </c>
      <c r="AP230" t="s">
        <v>131</v>
      </c>
      <c r="AQ230">
        <f t="shared" si="59"/>
        <v>2307380</v>
      </c>
    </row>
    <row r="231" spans="1:43" hidden="1" outlineLevel="1">
      <c r="A231" t="s">
        <v>1037</v>
      </c>
      <c r="B231" s="10" t="s">
        <v>1315</v>
      </c>
      <c r="C231" s="1">
        <f t="shared" si="58"/>
        <v>1415</v>
      </c>
      <c r="D231" s="7">
        <f t="shared" si="48"/>
        <v>2</v>
      </c>
      <c r="E231" s="7">
        <f t="shared" si="49"/>
        <v>1</v>
      </c>
      <c r="F231" s="7">
        <f t="shared" si="50"/>
        <v>4</v>
      </c>
      <c r="G231" s="1">
        <f t="shared" si="51"/>
        <v>146</v>
      </c>
      <c r="H231" s="2">
        <f t="shared" si="52"/>
        <v>0.10318021201413427</v>
      </c>
      <c r="I231" s="8"/>
      <c r="J231" s="2">
        <f t="shared" si="53"/>
        <v>0.37809187279151946</v>
      </c>
      <c r="K231" s="2">
        <f t="shared" si="54"/>
        <v>0.4812720848056537</v>
      </c>
      <c r="L231" s="2">
        <f t="shared" si="55"/>
        <v>1.8374558303886925E-2</v>
      </c>
      <c r="M231" s="2">
        <f t="shared" si="56"/>
        <v>0.12226148409893992</v>
      </c>
      <c r="N231" s="1">
        <v>535</v>
      </c>
      <c r="O231" s="1">
        <v>681</v>
      </c>
      <c r="P231" s="1">
        <v>26</v>
      </c>
      <c r="Q231" s="1">
        <v>173</v>
      </c>
      <c r="R231" s="1"/>
      <c r="S231" s="1"/>
      <c r="T231" s="66"/>
      <c r="U231" s="1"/>
      <c r="V231" s="1"/>
      <c r="W231" s="1"/>
      <c r="X231" s="1"/>
      <c r="Y231" s="1"/>
      <c r="Z231" s="1"/>
      <c r="AA231" s="1"/>
      <c r="AB231" s="1"/>
      <c r="AG231" t="str">
        <f t="shared" si="60"/>
        <v>Bristol</v>
      </c>
      <c r="AH231" t="s">
        <v>1988</v>
      </c>
      <c r="AI231">
        <v>1</v>
      </c>
      <c r="AK231" s="104">
        <v>23</v>
      </c>
      <c r="AL231" s="102">
        <v>15</v>
      </c>
      <c r="AM231" s="102">
        <v>25</v>
      </c>
      <c r="AN231" s="101">
        <v>7485</v>
      </c>
      <c r="AO231" s="101">
        <f t="shared" si="57"/>
        <v>23015</v>
      </c>
      <c r="AP231" t="s">
        <v>624</v>
      </c>
      <c r="AQ231">
        <f t="shared" si="59"/>
        <v>2307485</v>
      </c>
    </row>
    <row r="232" spans="1:43" hidden="1" outlineLevel="1">
      <c r="A232" t="s">
        <v>1018</v>
      </c>
      <c r="B232" s="10" t="s">
        <v>1315</v>
      </c>
      <c r="C232" s="1">
        <f t="shared" si="58"/>
        <v>453</v>
      </c>
      <c r="D232" s="7">
        <f t="shared" si="48"/>
        <v>1</v>
      </c>
      <c r="E232" s="7">
        <f t="shared" si="49"/>
        <v>2</v>
      </c>
      <c r="F232" s="7">
        <f t="shared" si="50"/>
        <v>4</v>
      </c>
      <c r="G232" s="1">
        <f t="shared" si="51"/>
        <v>94</v>
      </c>
      <c r="H232" s="2">
        <f t="shared" si="52"/>
        <v>0.20750551876379691</v>
      </c>
      <c r="I232" s="8"/>
      <c r="J232" s="2">
        <f t="shared" si="53"/>
        <v>0.50993377483443714</v>
      </c>
      <c r="K232" s="2">
        <f t="shared" si="54"/>
        <v>0.30242825607064017</v>
      </c>
      <c r="L232" s="2">
        <f t="shared" si="55"/>
        <v>1.3245033112582781E-2</v>
      </c>
      <c r="M232" s="2">
        <f t="shared" si="56"/>
        <v>0.1743929359823399</v>
      </c>
      <c r="N232" s="1">
        <v>231</v>
      </c>
      <c r="O232" s="1">
        <v>137</v>
      </c>
      <c r="P232" s="1">
        <v>6</v>
      </c>
      <c r="Q232" s="1">
        <v>79</v>
      </c>
      <c r="R232" s="1"/>
      <c r="S232" s="1"/>
      <c r="T232" s="66"/>
      <c r="U232" s="1"/>
      <c r="V232" s="1"/>
      <c r="W232" s="1"/>
      <c r="X232" s="1"/>
      <c r="Y232" s="1"/>
      <c r="Z232" s="1"/>
      <c r="AA232" s="1"/>
      <c r="AB232" s="1"/>
      <c r="AG232" t="str">
        <f t="shared" si="60"/>
        <v>Brooklin</v>
      </c>
      <c r="AH232" t="s">
        <v>2459</v>
      </c>
      <c r="AI232">
        <v>2</v>
      </c>
      <c r="AK232" s="104">
        <v>23</v>
      </c>
      <c r="AL232" s="102">
        <v>9</v>
      </c>
      <c r="AM232" s="102">
        <v>25</v>
      </c>
      <c r="AN232" s="101">
        <v>7800</v>
      </c>
      <c r="AO232" s="101">
        <f t="shared" si="57"/>
        <v>23009</v>
      </c>
      <c r="AP232" t="s">
        <v>624</v>
      </c>
      <c r="AQ232">
        <f t="shared" si="59"/>
        <v>2307800</v>
      </c>
    </row>
    <row r="233" spans="1:43" hidden="1" outlineLevel="1">
      <c r="A233" t="s">
        <v>304</v>
      </c>
      <c r="B233" s="10" t="s">
        <v>1315</v>
      </c>
      <c r="C233" s="1">
        <f t="shared" si="58"/>
        <v>339</v>
      </c>
      <c r="D233" s="7">
        <f t="shared" si="48"/>
        <v>1</v>
      </c>
      <c r="E233" s="7">
        <f t="shared" si="49"/>
        <v>2</v>
      </c>
      <c r="F233" s="7">
        <f t="shared" si="50"/>
        <v>4</v>
      </c>
      <c r="G233" s="1">
        <f t="shared" si="51"/>
        <v>25</v>
      </c>
      <c r="H233" s="2">
        <f t="shared" si="52"/>
        <v>7.3746312684365781E-2</v>
      </c>
      <c r="I233" s="8"/>
      <c r="J233" s="2">
        <f t="shared" si="53"/>
        <v>0.471976401179941</v>
      </c>
      <c r="K233" s="2">
        <f t="shared" si="54"/>
        <v>0.39823008849557523</v>
      </c>
      <c r="L233" s="2">
        <f t="shared" si="55"/>
        <v>2.0648967551622419E-2</v>
      </c>
      <c r="M233" s="2">
        <f t="shared" si="56"/>
        <v>0.10914454277286136</v>
      </c>
      <c r="N233" s="1">
        <v>160</v>
      </c>
      <c r="O233" s="1">
        <v>135</v>
      </c>
      <c r="P233" s="1">
        <v>7</v>
      </c>
      <c r="Q233" s="1">
        <v>37</v>
      </c>
      <c r="R233" s="1"/>
      <c r="S233" s="1"/>
      <c r="T233" s="66"/>
      <c r="U233" s="1"/>
      <c r="V233" s="1"/>
      <c r="W233" s="1"/>
      <c r="X233" s="1"/>
      <c r="Y233" s="1"/>
      <c r="Z233" s="1"/>
      <c r="AA233" s="1"/>
      <c r="AB233" s="1"/>
      <c r="AG233" t="str">
        <f t="shared" si="60"/>
        <v>Brooks</v>
      </c>
      <c r="AH233" t="s">
        <v>1255</v>
      </c>
      <c r="AI233">
        <v>2</v>
      </c>
      <c r="AK233" s="104">
        <v>23</v>
      </c>
      <c r="AL233" s="102">
        <v>27</v>
      </c>
      <c r="AM233" s="102">
        <v>15</v>
      </c>
      <c r="AN233" s="101">
        <v>7870</v>
      </c>
      <c r="AO233" s="101">
        <f t="shared" si="57"/>
        <v>23027</v>
      </c>
      <c r="AP233" t="s">
        <v>624</v>
      </c>
      <c r="AQ233">
        <f t="shared" si="59"/>
        <v>2307870</v>
      </c>
    </row>
    <row r="234" spans="1:43" hidden="1" outlineLevel="1">
      <c r="A234" t="s">
        <v>1807</v>
      </c>
      <c r="B234" s="10" t="s">
        <v>1315</v>
      </c>
      <c r="C234" s="1">
        <f t="shared" si="58"/>
        <v>533</v>
      </c>
      <c r="D234" s="7">
        <f t="shared" si="48"/>
        <v>1</v>
      </c>
      <c r="E234" s="7">
        <f t="shared" si="49"/>
        <v>2</v>
      </c>
      <c r="F234" s="7">
        <f t="shared" si="50"/>
        <v>4</v>
      </c>
      <c r="G234" s="1">
        <f t="shared" si="51"/>
        <v>155</v>
      </c>
      <c r="H234" s="2">
        <f t="shared" si="52"/>
        <v>0.29080675422138835</v>
      </c>
      <c r="I234" s="8"/>
      <c r="J234" s="2">
        <f t="shared" si="53"/>
        <v>0.56660412757973733</v>
      </c>
      <c r="K234" s="2">
        <f t="shared" si="54"/>
        <v>0.27579737335834897</v>
      </c>
      <c r="L234" s="2">
        <f t="shared" si="55"/>
        <v>7.5046904315196998E-3</v>
      </c>
      <c r="M234" s="2">
        <f t="shared" si="56"/>
        <v>0.15009380863039401</v>
      </c>
      <c r="N234" s="1">
        <v>302</v>
      </c>
      <c r="O234" s="1">
        <v>147</v>
      </c>
      <c r="P234" s="1">
        <v>4</v>
      </c>
      <c r="Q234" s="1">
        <v>80</v>
      </c>
      <c r="R234" s="1"/>
      <c r="S234" s="1"/>
      <c r="T234" s="66"/>
      <c r="U234" s="1"/>
      <c r="V234" s="1"/>
      <c r="W234" s="1"/>
      <c r="X234" s="1"/>
      <c r="Y234" s="1"/>
      <c r="Z234" s="1"/>
      <c r="AA234" s="1"/>
      <c r="AB234" s="1"/>
      <c r="AG234" t="str">
        <f t="shared" si="60"/>
        <v>Brooksville</v>
      </c>
      <c r="AH234" t="s">
        <v>2459</v>
      </c>
      <c r="AI234">
        <v>2</v>
      </c>
      <c r="AK234" s="104">
        <v>23</v>
      </c>
      <c r="AL234" s="102">
        <v>9</v>
      </c>
      <c r="AM234" s="102">
        <v>30</v>
      </c>
      <c r="AN234" s="101">
        <v>7975</v>
      </c>
      <c r="AO234" s="101">
        <f t="shared" si="57"/>
        <v>23009</v>
      </c>
      <c r="AP234" t="s">
        <v>624</v>
      </c>
      <c r="AQ234">
        <f t="shared" si="59"/>
        <v>2307975</v>
      </c>
    </row>
    <row r="235" spans="1:43" hidden="1" outlineLevel="1">
      <c r="A235" t="s">
        <v>2995</v>
      </c>
      <c r="B235" s="10" t="s">
        <v>1315</v>
      </c>
      <c r="C235" s="1">
        <f t="shared" si="58"/>
        <v>90</v>
      </c>
      <c r="D235" s="7">
        <f t="shared" si="48"/>
        <v>2</v>
      </c>
      <c r="E235" s="7">
        <f t="shared" si="49"/>
        <v>1</v>
      </c>
      <c r="F235" s="7">
        <f t="shared" si="50"/>
        <v>3</v>
      </c>
      <c r="G235" s="1">
        <f t="shared" si="51"/>
        <v>3</v>
      </c>
      <c r="H235" s="2">
        <f t="shared" si="52"/>
        <v>3.3333333333333333E-2</v>
      </c>
      <c r="I235" s="8"/>
      <c r="J235" s="2">
        <f t="shared" si="53"/>
        <v>0.45555555555555555</v>
      </c>
      <c r="K235" s="2">
        <f t="shared" si="54"/>
        <v>0.48888888888888887</v>
      </c>
      <c r="L235" s="2">
        <f t="shared" si="55"/>
        <v>3.3333333333333333E-2</v>
      </c>
      <c r="M235" s="2">
        <f t="shared" si="56"/>
        <v>2.2222222222222303E-2</v>
      </c>
      <c r="N235" s="1">
        <v>41</v>
      </c>
      <c r="O235" s="1">
        <v>44</v>
      </c>
      <c r="P235" s="1">
        <v>3</v>
      </c>
      <c r="Q235" s="1">
        <v>2</v>
      </c>
      <c r="R235" s="1"/>
      <c r="S235" s="1"/>
      <c r="T235" s="66"/>
      <c r="U235" s="1"/>
      <c r="V235" s="1"/>
      <c r="W235" s="1"/>
      <c r="X235" s="1"/>
      <c r="Y235" s="1"/>
      <c r="Z235" s="1"/>
      <c r="AA235" s="1"/>
      <c r="AB235" s="1"/>
      <c r="AG235" t="str">
        <f>A235</f>
        <v>Brookton</v>
      </c>
      <c r="AH235" t="s">
        <v>1839</v>
      </c>
      <c r="AI235">
        <v>2</v>
      </c>
      <c r="AK235" s="104">
        <v>23</v>
      </c>
      <c r="AL235" s="102">
        <v>29</v>
      </c>
      <c r="AN235" s="101">
        <v>7985</v>
      </c>
      <c r="AO235" s="101">
        <f t="shared" si="57"/>
        <v>23029</v>
      </c>
      <c r="AP235" t="s">
        <v>2462</v>
      </c>
      <c r="AQ235">
        <f t="shared" si="59"/>
        <v>2307985</v>
      </c>
    </row>
    <row r="236" spans="1:43" hidden="1" outlineLevel="1">
      <c r="A236" t="s">
        <v>2345</v>
      </c>
      <c r="B236" s="10" t="s">
        <v>1315</v>
      </c>
      <c r="C236" s="1">
        <f t="shared" si="58"/>
        <v>456</v>
      </c>
      <c r="D236" s="7">
        <f t="shared" si="48"/>
        <v>2</v>
      </c>
      <c r="E236" s="7">
        <f t="shared" si="49"/>
        <v>1</v>
      </c>
      <c r="F236" s="7">
        <f t="shared" si="50"/>
        <v>4</v>
      </c>
      <c r="G236" s="1">
        <f t="shared" si="51"/>
        <v>17</v>
      </c>
      <c r="H236" s="2">
        <f t="shared" si="52"/>
        <v>3.7280701754385963E-2</v>
      </c>
      <c r="I236" s="8"/>
      <c r="J236" s="2">
        <f t="shared" si="53"/>
        <v>0.39254385964912281</v>
      </c>
      <c r="K236" s="2">
        <f t="shared" si="54"/>
        <v>0.42982456140350878</v>
      </c>
      <c r="L236" s="2">
        <f t="shared" si="55"/>
        <v>4.6052631578947366E-2</v>
      </c>
      <c r="M236" s="2">
        <f t="shared" si="56"/>
        <v>0.13157894736842099</v>
      </c>
      <c r="N236" s="1">
        <v>179</v>
      </c>
      <c r="O236" s="1">
        <v>196</v>
      </c>
      <c r="P236" s="1">
        <v>21</v>
      </c>
      <c r="Q236" s="1">
        <v>60</v>
      </c>
      <c r="R236" s="1"/>
      <c r="S236" s="1"/>
      <c r="T236" s="66"/>
      <c r="U236" s="1"/>
      <c r="V236" s="1"/>
      <c r="W236" s="1"/>
      <c r="X236" s="1"/>
      <c r="Y236" s="1"/>
      <c r="Z236" s="1"/>
      <c r="AA236" s="1"/>
      <c r="AB236" s="1"/>
      <c r="AG236" t="str">
        <f t="shared" si="60"/>
        <v>Brownfield</v>
      </c>
      <c r="AH236" t="s">
        <v>1480</v>
      </c>
      <c r="AI236">
        <v>2</v>
      </c>
      <c r="AK236" s="104">
        <v>23</v>
      </c>
      <c r="AL236" s="102">
        <v>17</v>
      </c>
      <c r="AM236" s="102">
        <v>15</v>
      </c>
      <c r="AN236" s="101">
        <v>8150</v>
      </c>
      <c r="AO236" s="101">
        <f t="shared" si="57"/>
        <v>23017</v>
      </c>
      <c r="AP236" t="s">
        <v>624</v>
      </c>
      <c r="AQ236">
        <f t="shared" si="59"/>
        <v>2308150</v>
      </c>
    </row>
    <row r="237" spans="1:43" hidden="1" outlineLevel="1">
      <c r="A237" t="s">
        <v>1783</v>
      </c>
      <c r="B237" s="10" t="s">
        <v>1315</v>
      </c>
      <c r="C237" s="1">
        <f t="shared" si="58"/>
        <v>575</v>
      </c>
      <c r="D237" s="7">
        <f t="shared" si="48"/>
        <v>1</v>
      </c>
      <c r="E237" s="7">
        <f t="shared" si="49"/>
        <v>2</v>
      </c>
      <c r="F237" s="7">
        <f t="shared" si="50"/>
        <v>4</v>
      </c>
      <c r="G237" s="1">
        <f t="shared" si="51"/>
        <v>117</v>
      </c>
      <c r="H237" s="2">
        <f t="shared" si="52"/>
        <v>0.20347826086956522</v>
      </c>
      <c r="I237" s="8"/>
      <c r="J237" s="2">
        <f t="shared" ref="J237:J301" si="61">IF(C237=0,"-",N237/C237)</f>
        <v>0.57391304347826089</v>
      </c>
      <c r="K237" s="2">
        <f t="shared" ref="K237:K301" si="62">IF(C237=0,"-",O237/C237)</f>
        <v>0.37043478260869567</v>
      </c>
      <c r="L237" s="2">
        <f t="shared" ref="L237:L301" si="63">IF(C237=0,"-",P237/C237)</f>
        <v>2.2608695652173914E-2</v>
      </c>
      <c r="M237" s="2">
        <f t="shared" ref="M237:M301" si="64">IF(C237=0,"-",(1-J237-K237-L237))</f>
        <v>3.3043478260869535E-2</v>
      </c>
      <c r="N237" s="1">
        <v>330</v>
      </c>
      <c r="O237" s="1">
        <v>213</v>
      </c>
      <c r="P237" s="1">
        <v>13</v>
      </c>
      <c r="Q237" s="1">
        <v>19</v>
      </c>
      <c r="R237" s="1"/>
      <c r="S237" s="1"/>
      <c r="T237" s="66"/>
      <c r="U237" s="1"/>
      <c r="V237" s="1"/>
      <c r="W237" s="1"/>
      <c r="X237" s="1"/>
      <c r="Y237" s="1"/>
      <c r="Z237" s="1"/>
      <c r="AA237" s="1"/>
      <c r="AB237" s="1"/>
      <c r="AG237" t="str">
        <f t="shared" si="60"/>
        <v>Brownville</v>
      </c>
      <c r="AH237" t="s">
        <v>688</v>
      </c>
      <c r="AI237">
        <v>2</v>
      </c>
      <c r="AK237" s="104">
        <v>23</v>
      </c>
      <c r="AL237" s="102">
        <v>21</v>
      </c>
      <c r="AM237" s="102">
        <v>30</v>
      </c>
      <c r="AN237" s="101">
        <v>8325</v>
      </c>
      <c r="AO237" s="101">
        <f t="shared" si="57"/>
        <v>23021</v>
      </c>
      <c r="AP237" t="s">
        <v>624</v>
      </c>
      <c r="AQ237">
        <f t="shared" si="59"/>
        <v>2308325</v>
      </c>
    </row>
    <row r="238" spans="1:43" hidden="1" outlineLevel="1">
      <c r="A238" t="s">
        <v>1837</v>
      </c>
      <c r="B238" s="10" t="s">
        <v>1315</v>
      </c>
      <c r="C238" s="1">
        <f t="shared" si="58"/>
        <v>7977</v>
      </c>
      <c r="D238" s="7">
        <f t="shared" ref="D238:D302" si="65">RANK(N238,(N238:AE238))</f>
        <v>1</v>
      </c>
      <c r="E238" s="7">
        <f t="shared" ref="E238:E302" si="66">RANK(O238,(N238:AE238))</f>
        <v>2</v>
      </c>
      <c r="F238" s="7">
        <f t="shared" ref="F238:F302" si="67">IF(P238&gt;0,RANK(P238,(N238:AE238)),0)</f>
        <v>4</v>
      </c>
      <c r="G238" s="1">
        <f t="shared" ref="G238:G302" si="68">MAX(N238:P238)-LARGE(N238:P238,2)</f>
        <v>860</v>
      </c>
      <c r="H238" s="2">
        <f t="shared" ref="H238:H302" si="69">G238/C238</f>
        <v>0.10780995361664786</v>
      </c>
      <c r="I238" s="8"/>
      <c r="J238" s="2">
        <f t="shared" si="61"/>
        <v>0.48527015168609755</v>
      </c>
      <c r="K238" s="2">
        <f t="shared" si="62"/>
        <v>0.37746019806944969</v>
      </c>
      <c r="L238" s="2">
        <f t="shared" si="63"/>
        <v>1.7550457565500815E-2</v>
      </c>
      <c r="M238" s="2">
        <f t="shared" si="64"/>
        <v>0.11971919267895194</v>
      </c>
      <c r="N238" s="1">
        <v>3871</v>
      </c>
      <c r="O238" s="1">
        <v>3011</v>
      </c>
      <c r="P238" s="1">
        <v>140</v>
      </c>
      <c r="Q238" s="1">
        <v>955</v>
      </c>
      <c r="R238" s="1"/>
      <c r="S238" s="1"/>
      <c r="T238" s="66"/>
      <c r="U238" s="1"/>
      <c r="V238" s="1"/>
      <c r="W238" s="1"/>
      <c r="X238" s="1"/>
      <c r="Y238" s="1"/>
      <c r="Z238" s="1"/>
      <c r="AA238" s="1"/>
      <c r="AB238" s="1"/>
      <c r="AG238" t="str">
        <f t="shared" si="60"/>
        <v>Brunswick</v>
      </c>
      <c r="AH238" t="s">
        <v>1492</v>
      </c>
      <c r="AI238">
        <v>1</v>
      </c>
      <c r="AK238" s="104">
        <v>23</v>
      </c>
      <c r="AL238" s="102">
        <v>5</v>
      </c>
      <c r="AM238" s="102">
        <v>15</v>
      </c>
      <c r="AN238" s="101">
        <v>8430</v>
      </c>
      <c r="AO238" s="101">
        <f t="shared" ref="AO238:AO301" si="70">AK238*1000+AL238</f>
        <v>23005</v>
      </c>
      <c r="AP238" t="s">
        <v>624</v>
      </c>
      <c r="AQ238">
        <f t="shared" si="59"/>
        <v>2308430</v>
      </c>
    </row>
    <row r="239" spans="1:43" hidden="1" outlineLevel="1">
      <c r="A239" t="s">
        <v>1781</v>
      </c>
      <c r="B239" s="10" t="s">
        <v>1315</v>
      </c>
      <c r="C239" s="1">
        <f t="shared" si="58"/>
        <v>695</v>
      </c>
      <c r="D239" s="7">
        <f t="shared" si="65"/>
        <v>2</v>
      </c>
      <c r="E239" s="7">
        <f t="shared" si="66"/>
        <v>1</v>
      </c>
      <c r="F239" s="7">
        <f t="shared" si="67"/>
        <v>4</v>
      </c>
      <c r="G239" s="1">
        <f t="shared" si="68"/>
        <v>47</v>
      </c>
      <c r="H239" s="2">
        <f t="shared" si="69"/>
        <v>6.7625899280575538E-2</v>
      </c>
      <c r="I239" s="8"/>
      <c r="J239" s="2">
        <f t="shared" si="61"/>
        <v>0.40143884892086329</v>
      </c>
      <c r="K239" s="2">
        <f t="shared" si="62"/>
        <v>0.46906474820143884</v>
      </c>
      <c r="L239" s="2">
        <f t="shared" si="63"/>
        <v>4.3165467625899283E-2</v>
      </c>
      <c r="M239" s="2">
        <f t="shared" si="64"/>
        <v>8.6330935251798524E-2</v>
      </c>
      <c r="N239" s="1">
        <v>279</v>
      </c>
      <c r="O239" s="1">
        <v>326</v>
      </c>
      <c r="P239" s="1">
        <v>30</v>
      </c>
      <c r="Q239" s="1">
        <v>60</v>
      </c>
      <c r="R239" s="1"/>
      <c r="S239" s="1"/>
      <c r="T239" s="66"/>
      <c r="U239" s="1"/>
      <c r="V239" s="1"/>
      <c r="W239" s="1"/>
      <c r="X239" s="1"/>
      <c r="Y239" s="1"/>
      <c r="Z239" s="1"/>
      <c r="AA239" s="1"/>
      <c r="AB239" s="1"/>
      <c r="AG239" t="str">
        <f t="shared" si="60"/>
        <v>Buckfield</v>
      </c>
      <c r="AH239" t="s">
        <v>1480</v>
      </c>
      <c r="AI239">
        <v>2</v>
      </c>
      <c r="AK239" s="104">
        <v>23</v>
      </c>
      <c r="AL239" s="102">
        <v>17</v>
      </c>
      <c r="AM239" s="102">
        <v>20</v>
      </c>
      <c r="AN239" s="101">
        <v>8710</v>
      </c>
      <c r="AO239" s="101">
        <f t="shared" si="70"/>
        <v>23017</v>
      </c>
      <c r="AP239" t="s">
        <v>624</v>
      </c>
      <c r="AQ239">
        <f t="shared" si="59"/>
        <v>2308710</v>
      </c>
    </row>
    <row r="240" spans="1:43" hidden="1" outlineLevel="1">
      <c r="A240" t="s">
        <v>2124</v>
      </c>
      <c r="B240" s="10" t="s">
        <v>1315</v>
      </c>
      <c r="C240" s="1">
        <f t="shared" si="58"/>
        <v>1886</v>
      </c>
      <c r="D240" s="7">
        <f t="shared" si="65"/>
        <v>1</v>
      </c>
      <c r="E240" s="7">
        <f t="shared" si="66"/>
        <v>2</v>
      </c>
      <c r="F240" s="7">
        <f t="shared" si="67"/>
        <v>4</v>
      </c>
      <c r="G240" s="1">
        <f t="shared" si="68"/>
        <v>496</v>
      </c>
      <c r="H240" s="2">
        <f t="shared" si="69"/>
        <v>0.26299045599151644</v>
      </c>
      <c r="I240" s="8"/>
      <c r="J240" s="2">
        <f t="shared" si="61"/>
        <v>0.59968186638388121</v>
      </c>
      <c r="K240" s="2">
        <f t="shared" si="62"/>
        <v>0.33669141039236478</v>
      </c>
      <c r="L240" s="2">
        <f t="shared" si="63"/>
        <v>1.855779427359491E-2</v>
      </c>
      <c r="M240" s="2">
        <f t="shared" si="64"/>
        <v>4.5068928950159098E-2</v>
      </c>
      <c r="N240" s="1">
        <v>1131</v>
      </c>
      <c r="O240" s="1">
        <v>635</v>
      </c>
      <c r="P240" s="1">
        <v>35</v>
      </c>
      <c r="Q240" s="1">
        <v>85</v>
      </c>
      <c r="R240" s="1"/>
      <c r="S240" s="1"/>
      <c r="T240" s="66"/>
      <c r="U240" s="1"/>
      <c r="V240" s="1"/>
      <c r="W240" s="1"/>
      <c r="X240" s="1"/>
      <c r="Y240" s="1"/>
      <c r="Z240" s="1"/>
      <c r="AA240" s="1"/>
      <c r="AB240" s="1"/>
      <c r="AG240" t="str">
        <f t="shared" si="60"/>
        <v>Bucksport</v>
      </c>
      <c r="AH240" t="s">
        <v>2459</v>
      </c>
      <c r="AI240">
        <v>2</v>
      </c>
      <c r="AK240" s="104">
        <v>23</v>
      </c>
      <c r="AL240" s="102">
        <v>9</v>
      </c>
      <c r="AM240" s="102">
        <v>35</v>
      </c>
      <c r="AN240" s="101">
        <v>8815</v>
      </c>
      <c r="AO240" s="101">
        <f t="shared" si="70"/>
        <v>23009</v>
      </c>
      <c r="AP240" t="s">
        <v>624</v>
      </c>
      <c r="AQ240">
        <f t="shared" si="59"/>
        <v>2308815</v>
      </c>
    </row>
    <row r="241" spans="1:43" hidden="1" outlineLevel="1">
      <c r="A241" t="s">
        <v>480</v>
      </c>
      <c r="B241" s="10" t="s">
        <v>1315</v>
      </c>
      <c r="C241" s="1">
        <f t="shared" si="58"/>
        <v>132</v>
      </c>
      <c r="D241" s="7">
        <f t="shared" si="65"/>
        <v>2</v>
      </c>
      <c r="E241" s="7">
        <f t="shared" si="66"/>
        <v>1</v>
      </c>
      <c r="F241" s="7">
        <f t="shared" si="67"/>
        <v>4</v>
      </c>
      <c r="G241" s="1">
        <f t="shared" si="68"/>
        <v>6</v>
      </c>
      <c r="H241" s="2">
        <f t="shared" si="69"/>
        <v>4.5454545454545456E-2</v>
      </c>
      <c r="I241" s="8"/>
      <c r="J241" s="2">
        <f t="shared" si="61"/>
        <v>0.45454545454545453</v>
      </c>
      <c r="K241" s="2">
        <f t="shared" si="62"/>
        <v>0.5</v>
      </c>
      <c r="L241" s="2">
        <f t="shared" si="63"/>
        <v>7.575757575757576E-3</v>
      </c>
      <c r="M241" s="2">
        <f t="shared" si="64"/>
        <v>3.7878787878787838E-2</v>
      </c>
      <c r="N241" s="1">
        <v>60</v>
      </c>
      <c r="O241" s="1">
        <v>66</v>
      </c>
      <c r="P241" s="1">
        <v>1</v>
      </c>
      <c r="Q241" s="1">
        <v>5</v>
      </c>
      <c r="R241" s="1"/>
      <c r="S241" s="1"/>
      <c r="T241" s="66"/>
      <c r="U241" s="1"/>
      <c r="V241" s="1"/>
      <c r="W241" s="1"/>
      <c r="X241" s="1"/>
      <c r="Y241" s="1"/>
      <c r="Z241" s="1"/>
      <c r="AA241" s="1"/>
      <c r="AB241" s="1"/>
      <c r="AG241" t="str">
        <f t="shared" si="60"/>
        <v>Burlington</v>
      </c>
      <c r="AH241" t="s">
        <v>370</v>
      </c>
      <c r="AI241">
        <v>2</v>
      </c>
      <c r="AK241" s="104">
        <v>23</v>
      </c>
      <c r="AL241" s="102">
        <v>19</v>
      </c>
      <c r="AM241" s="102">
        <v>30</v>
      </c>
      <c r="AN241" s="101">
        <v>9200</v>
      </c>
      <c r="AO241" s="101">
        <f t="shared" si="70"/>
        <v>23019</v>
      </c>
      <c r="AP241" t="s">
        <v>624</v>
      </c>
      <c r="AQ241">
        <f t="shared" si="59"/>
        <v>2309200</v>
      </c>
    </row>
    <row r="242" spans="1:43" hidden="1" outlineLevel="1">
      <c r="A242" t="s">
        <v>2346</v>
      </c>
      <c r="B242" s="10" t="s">
        <v>1315</v>
      </c>
      <c r="C242" s="1">
        <f t="shared" si="58"/>
        <v>345</v>
      </c>
      <c r="D242" s="7">
        <f t="shared" si="65"/>
        <v>2</v>
      </c>
      <c r="E242" s="7">
        <f t="shared" si="66"/>
        <v>1</v>
      </c>
      <c r="F242" s="7">
        <f t="shared" si="67"/>
        <v>4</v>
      </c>
      <c r="G242" s="1">
        <f t="shared" si="68"/>
        <v>24</v>
      </c>
      <c r="H242" s="2">
        <f t="shared" si="69"/>
        <v>6.9565217391304349E-2</v>
      </c>
      <c r="I242" s="8"/>
      <c r="J242" s="2">
        <f t="shared" si="61"/>
        <v>0.42318840579710143</v>
      </c>
      <c r="K242" s="2">
        <f t="shared" si="62"/>
        <v>0.49275362318840582</v>
      </c>
      <c r="L242" s="2">
        <f t="shared" si="63"/>
        <v>8.6956521739130436E-3</v>
      </c>
      <c r="M242" s="2">
        <f t="shared" si="64"/>
        <v>7.5362318840579756E-2</v>
      </c>
      <c r="N242" s="1">
        <v>146</v>
      </c>
      <c r="O242" s="1">
        <v>170</v>
      </c>
      <c r="P242" s="1">
        <v>3</v>
      </c>
      <c r="Q242" s="1">
        <v>26</v>
      </c>
      <c r="R242" s="1"/>
      <c r="S242" s="1"/>
      <c r="T242" s="66"/>
      <c r="U242" s="1"/>
      <c r="V242" s="1"/>
      <c r="W242" s="1"/>
      <c r="X242" s="1"/>
      <c r="Y242" s="1"/>
      <c r="Z242" s="1"/>
      <c r="AA242" s="1"/>
      <c r="AB242" s="1"/>
      <c r="AG242" t="str">
        <f t="shared" si="60"/>
        <v>Burnham</v>
      </c>
      <c r="AH242" t="s">
        <v>1255</v>
      </c>
      <c r="AI242">
        <v>2</v>
      </c>
      <c r="AK242" s="104">
        <v>23</v>
      </c>
      <c r="AL242" s="102">
        <v>27</v>
      </c>
      <c r="AM242" s="102">
        <v>20</v>
      </c>
      <c r="AN242" s="101">
        <v>9270</v>
      </c>
      <c r="AO242" s="101">
        <f t="shared" si="70"/>
        <v>23027</v>
      </c>
      <c r="AP242" t="s">
        <v>624</v>
      </c>
      <c r="AQ242">
        <f t="shared" si="59"/>
        <v>2309270</v>
      </c>
    </row>
    <row r="243" spans="1:43" hidden="1" outlineLevel="1">
      <c r="A243" t="s">
        <v>1295</v>
      </c>
      <c r="B243" s="10" t="s">
        <v>1315</v>
      </c>
      <c r="C243" s="1">
        <f t="shared" si="58"/>
        <v>2902</v>
      </c>
      <c r="D243" s="7">
        <f t="shared" si="65"/>
        <v>2</v>
      </c>
      <c r="E243" s="7">
        <f t="shared" si="66"/>
        <v>1</v>
      </c>
      <c r="F243" s="7">
        <f t="shared" si="67"/>
        <v>4</v>
      </c>
      <c r="G243" s="1">
        <f t="shared" si="68"/>
        <v>310</v>
      </c>
      <c r="H243" s="2">
        <f t="shared" si="69"/>
        <v>0.10682288077188146</v>
      </c>
      <c r="I243" s="8"/>
      <c r="J243" s="2">
        <f t="shared" si="61"/>
        <v>0.37456926257753276</v>
      </c>
      <c r="K243" s="2">
        <f t="shared" si="62"/>
        <v>0.48139214334941421</v>
      </c>
      <c r="L243" s="2">
        <f t="shared" si="63"/>
        <v>2.6188835286009647E-2</v>
      </c>
      <c r="M243" s="2">
        <f t="shared" si="64"/>
        <v>0.11784975878704337</v>
      </c>
      <c r="N243" s="1">
        <v>1087</v>
      </c>
      <c r="O243" s="1">
        <v>1397</v>
      </c>
      <c r="P243" s="1">
        <v>76</v>
      </c>
      <c r="Q243" s="1">
        <v>342</v>
      </c>
      <c r="R243" s="1"/>
      <c r="S243" s="1"/>
      <c r="T243" s="66"/>
      <c r="U243" s="1"/>
      <c r="V243" s="1"/>
      <c r="W243" s="1"/>
      <c r="X243" s="1"/>
      <c r="Y243" s="1"/>
      <c r="Z243" s="1"/>
      <c r="AA243" s="1"/>
      <c r="AB243" s="1"/>
      <c r="AG243" t="str">
        <f t="shared" si="60"/>
        <v>Buxton</v>
      </c>
      <c r="AH243" t="s">
        <v>1256</v>
      </c>
      <c r="AI243">
        <v>1</v>
      </c>
      <c r="AK243" s="104">
        <v>23</v>
      </c>
      <c r="AL243" s="102">
        <v>31</v>
      </c>
      <c r="AM243" s="102">
        <v>30</v>
      </c>
      <c r="AN243" s="101">
        <v>9410</v>
      </c>
      <c r="AO243" s="101">
        <f t="shared" si="70"/>
        <v>23031</v>
      </c>
      <c r="AP243" t="s">
        <v>624</v>
      </c>
      <c r="AQ243">
        <f t="shared" si="59"/>
        <v>2309410</v>
      </c>
    </row>
    <row r="244" spans="1:43" hidden="1" outlineLevel="1">
      <c r="A244" t="s">
        <v>912</v>
      </c>
      <c r="B244" s="10" t="s">
        <v>1315</v>
      </c>
      <c r="C244" s="1">
        <f t="shared" si="58"/>
        <v>55</v>
      </c>
      <c r="D244" s="7">
        <f t="shared" si="65"/>
        <v>1</v>
      </c>
      <c r="E244" s="7">
        <f t="shared" si="66"/>
        <v>2</v>
      </c>
      <c r="F244" s="7">
        <f t="shared" si="67"/>
        <v>4</v>
      </c>
      <c r="G244" s="1">
        <f t="shared" si="68"/>
        <v>2</v>
      </c>
      <c r="H244" s="2">
        <f t="shared" si="69"/>
        <v>3.6363636363636362E-2</v>
      </c>
      <c r="I244" s="8"/>
      <c r="J244" s="2">
        <f t="shared" si="61"/>
        <v>0.45454545454545453</v>
      </c>
      <c r="K244" s="2">
        <f t="shared" si="62"/>
        <v>0.41818181818181815</v>
      </c>
      <c r="L244" s="2">
        <f t="shared" si="63"/>
        <v>1.8181818181818181E-2</v>
      </c>
      <c r="M244" s="2">
        <f t="shared" si="64"/>
        <v>0.10909090909090907</v>
      </c>
      <c r="N244" s="1">
        <v>25</v>
      </c>
      <c r="O244" s="1">
        <v>23</v>
      </c>
      <c r="P244" s="1">
        <v>1</v>
      </c>
      <c r="Q244" s="1">
        <v>6</v>
      </c>
      <c r="R244" s="1"/>
      <c r="S244" s="1"/>
      <c r="T244" s="66"/>
      <c r="U244" s="1"/>
      <c r="V244" s="1"/>
      <c r="W244" s="1"/>
      <c r="X244" s="1"/>
      <c r="Y244" s="1"/>
      <c r="Z244" s="1"/>
      <c r="AA244" s="1"/>
      <c r="AB244" s="1"/>
      <c r="AG244" t="str">
        <f t="shared" si="60"/>
        <v>Byron</v>
      </c>
      <c r="AH244" t="s">
        <v>1480</v>
      </c>
      <c r="AI244">
        <v>2</v>
      </c>
      <c r="AK244" s="104">
        <v>23</v>
      </c>
      <c r="AL244" s="102">
        <v>17</v>
      </c>
      <c r="AM244" s="102">
        <v>25</v>
      </c>
      <c r="AN244" s="101">
        <v>9550</v>
      </c>
      <c r="AO244" s="101">
        <f t="shared" si="70"/>
        <v>23017</v>
      </c>
      <c r="AP244" t="s">
        <v>624</v>
      </c>
      <c r="AQ244">
        <f t="shared" si="59"/>
        <v>2309550</v>
      </c>
    </row>
    <row r="245" spans="1:43" hidden="1" outlineLevel="1">
      <c r="A245" t="s">
        <v>849</v>
      </c>
      <c r="B245" s="10" t="s">
        <v>1315</v>
      </c>
      <c r="C245" s="1">
        <f t="shared" si="58"/>
        <v>1189</v>
      </c>
      <c r="D245" s="7">
        <f t="shared" si="65"/>
        <v>1</v>
      </c>
      <c r="E245" s="7">
        <f t="shared" si="66"/>
        <v>2</v>
      </c>
      <c r="F245" s="7">
        <f t="shared" si="67"/>
        <v>4</v>
      </c>
      <c r="G245" s="1">
        <f t="shared" si="68"/>
        <v>585</v>
      </c>
      <c r="H245" s="2">
        <f t="shared" si="69"/>
        <v>0.49201009251471828</v>
      </c>
      <c r="I245" s="8"/>
      <c r="J245" s="2">
        <f t="shared" si="61"/>
        <v>0.71740958788898235</v>
      </c>
      <c r="K245" s="2">
        <f t="shared" si="62"/>
        <v>0.2253994953742641</v>
      </c>
      <c r="L245" s="2">
        <f t="shared" si="63"/>
        <v>2.2708158116063918E-2</v>
      </c>
      <c r="M245" s="2">
        <f t="shared" si="64"/>
        <v>3.4482758620689641E-2</v>
      </c>
      <c r="N245" s="1">
        <v>853</v>
      </c>
      <c r="O245" s="1">
        <v>268</v>
      </c>
      <c r="P245" s="1">
        <v>27</v>
      </c>
      <c r="Q245" s="1">
        <v>41</v>
      </c>
      <c r="R245" s="1"/>
      <c r="S245" s="1"/>
      <c r="T245" s="66"/>
      <c r="U245" s="1"/>
      <c r="V245" s="1"/>
      <c r="W245" s="1"/>
      <c r="X245" s="1"/>
      <c r="Y245" s="1"/>
      <c r="Z245" s="1"/>
      <c r="AA245" s="1"/>
      <c r="AB245" s="1"/>
      <c r="AG245" t="str">
        <f t="shared" si="60"/>
        <v>Calais</v>
      </c>
      <c r="AH245" t="s">
        <v>1839</v>
      </c>
      <c r="AI245">
        <v>2</v>
      </c>
      <c r="AK245" s="104">
        <v>23</v>
      </c>
      <c r="AL245" s="102">
        <v>29</v>
      </c>
      <c r="AM245" s="102">
        <v>30</v>
      </c>
      <c r="AN245" s="101">
        <v>9585</v>
      </c>
      <c r="AO245" s="101">
        <f t="shared" si="70"/>
        <v>23029</v>
      </c>
      <c r="AP245" t="s">
        <v>2432</v>
      </c>
      <c r="AQ245">
        <f t="shared" si="59"/>
        <v>2309585</v>
      </c>
    </row>
    <row r="246" spans="1:43" hidden="1" outlineLevel="1">
      <c r="A246" t="s">
        <v>1146</v>
      </c>
      <c r="B246" s="10" t="s">
        <v>1315</v>
      </c>
      <c r="C246" s="1">
        <f t="shared" si="58"/>
        <v>193</v>
      </c>
      <c r="D246" s="7">
        <f t="shared" si="65"/>
        <v>2</v>
      </c>
      <c r="E246" s="7">
        <f t="shared" si="66"/>
        <v>1</v>
      </c>
      <c r="F246" s="7">
        <f t="shared" si="67"/>
        <v>4</v>
      </c>
      <c r="G246" s="1">
        <f t="shared" si="68"/>
        <v>49</v>
      </c>
      <c r="H246" s="2">
        <f t="shared" si="69"/>
        <v>0.25388601036269431</v>
      </c>
      <c r="I246" s="8"/>
      <c r="J246" s="2">
        <f t="shared" si="61"/>
        <v>0.33160621761658032</v>
      </c>
      <c r="K246" s="2">
        <f t="shared" si="62"/>
        <v>0.58549222797927458</v>
      </c>
      <c r="L246" s="2">
        <f t="shared" si="63"/>
        <v>3.1088082901554404E-2</v>
      </c>
      <c r="M246" s="2">
        <f t="shared" si="64"/>
        <v>5.1813471502590636E-2</v>
      </c>
      <c r="N246" s="1">
        <v>64</v>
      </c>
      <c r="O246" s="1">
        <v>113</v>
      </c>
      <c r="P246" s="1">
        <v>6</v>
      </c>
      <c r="Q246" s="1">
        <v>10</v>
      </c>
      <c r="R246" s="1"/>
      <c r="S246" s="1"/>
      <c r="T246" s="66"/>
      <c r="U246" s="1"/>
      <c r="V246" s="1"/>
      <c r="W246" s="1"/>
      <c r="X246" s="1"/>
      <c r="Y246" s="1"/>
      <c r="Z246" s="1"/>
      <c r="AA246" s="1"/>
      <c r="AB246" s="1"/>
      <c r="AG246" t="str">
        <f t="shared" si="60"/>
        <v>Cambridge</v>
      </c>
      <c r="AH246" t="s">
        <v>1782</v>
      </c>
      <c r="AI246">
        <v>2</v>
      </c>
      <c r="AK246" s="104">
        <v>23</v>
      </c>
      <c r="AL246" s="102">
        <v>25</v>
      </c>
      <c r="AM246" s="102">
        <v>25</v>
      </c>
      <c r="AN246" s="101">
        <v>9655</v>
      </c>
      <c r="AO246" s="101">
        <f t="shared" si="70"/>
        <v>23025</v>
      </c>
      <c r="AP246" t="s">
        <v>624</v>
      </c>
      <c r="AQ246">
        <f t="shared" si="59"/>
        <v>2309655</v>
      </c>
    </row>
    <row r="247" spans="1:43" hidden="1" outlineLevel="1">
      <c r="A247" t="s">
        <v>2614</v>
      </c>
      <c r="B247" s="10" t="s">
        <v>1315</v>
      </c>
      <c r="C247" s="1">
        <f t="shared" si="58"/>
        <v>2639</v>
      </c>
      <c r="D247" s="7">
        <f t="shared" si="65"/>
        <v>1</v>
      </c>
      <c r="E247" s="7">
        <f t="shared" si="66"/>
        <v>2</v>
      </c>
      <c r="F247" s="7">
        <f t="shared" si="67"/>
        <v>4</v>
      </c>
      <c r="G247" s="1">
        <f t="shared" si="68"/>
        <v>175</v>
      </c>
      <c r="H247" s="2">
        <f t="shared" si="69"/>
        <v>6.6312997347480113E-2</v>
      </c>
      <c r="I247" s="8"/>
      <c r="J247" s="2">
        <f t="shared" si="61"/>
        <v>0.45168624478969305</v>
      </c>
      <c r="K247" s="2">
        <f t="shared" si="62"/>
        <v>0.38537324744221296</v>
      </c>
      <c r="L247" s="2">
        <f t="shared" si="63"/>
        <v>9.0943539219401296E-3</v>
      </c>
      <c r="M247" s="2">
        <f t="shared" si="64"/>
        <v>0.15384615384615391</v>
      </c>
      <c r="N247" s="1">
        <v>1192</v>
      </c>
      <c r="O247" s="1">
        <v>1017</v>
      </c>
      <c r="P247" s="1">
        <v>24</v>
      </c>
      <c r="Q247" s="1">
        <v>406</v>
      </c>
      <c r="R247" s="1"/>
      <c r="S247" s="1"/>
      <c r="T247" s="66"/>
      <c r="U247" s="1"/>
      <c r="V247" s="1"/>
      <c r="W247" s="1"/>
      <c r="X247" s="1"/>
      <c r="Y247" s="1"/>
      <c r="Z247" s="1"/>
      <c r="AA247" s="1"/>
      <c r="AB247" s="1"/>
      <c r="AG247" t="str">
        <f t="shared" si="60"/>
        <v>Camden</v>
      </c>
      <c r="AH247" t="s">
        <v>2044</v>
      </c>
      <c r="AI247">
        <v>1</v>
      </c>
      <c r="AK247" s="104">
        <v>23</v>
      </c>
      <c r="AL247" s="102">
        <v>13</v>
      </c>
      <c r="AM247" s="102">
        <v>10</v>
      </c>
      <c r="AN247" s="101">
        <v>9725</v>
      </c>
      <c r="AO247" s="101">
        <f t="shared" si="70"/>
        <v>23013</v>
      </c>
      <c r="AP247" t="s">
        <v>624</v>
      </c>
      <c r="AQ247">
        <f t="shared" si="59"/>
        <v>2309725</v>
      </c>
    </row>
    <row r="248" spans="1:43" hidden="1" outlineLevel="1">
      <c r="A248" t="s">
        <v>1147</v>
      </c>
      <c r="B248" s="10" t="s">
        <v>1315</v>
      </c>
      <c r="C248" s="1">
        <f t="shared" si="58"/>
        <v>657</v>
      </c>
      <c r="D248" s="7">
        <f t="shared" si="65"/>
        <v>1</v>
      </c>
      <c r="E248" s="7">
        <f t="shared" si="66"/>
        <v>2</v>
      </c>
      <c r="F248" s="7">
        <f t="shared" si="67"/>
        <v>4</v>
      </c>
      <c r="G248" s="1">
        <f t="shared" si="68"/>
        <v>53</v>
      </c>
      <c r="H248" s="2">
        <f t="shared" si="69"/>
        <v>8.0669710806697104E-2</v>
      </c>
      <c r="I248" s="8"/>
      <c r="J248" s="2">
        <f t="shared" si="61"/>
        <v>0.48858447488584472</v>
      </c>
      <c r="K248" s="2">
        <f t="shared" si="62"/>
        <v>0.40791476407914762</v>
      </c>
      <c r="L248" s="2">
        <f t="shared" si="63"/>
        <v>1.3698630136986301E-2</v>
      </c>
      <c r="M248" s="2">
        <f t="shared" si="64"/>
        <v>8.9802130898021304E-2</v>
      </c>
      <c r="N248" s="1">
        <v>321</v>
      </c>
      <c r="O248" s="1">
        <v>268</v>
      </c>
      <c r="P248" s="1">
        <v>9</v>
      </c>
      <c r="Q248" s="1">
        <v>59</v>
      </c>
      <c r="R248" s="1"/>
      <c r="S248" s="1"/>
      <c r="T248" s="66"/>
      <c r="U248" s="1"/>
      <c r="V248" s="1"/>
      <c r="W248" s="1"/>
      <c r="X248" s="1"/>
      <c r="Y248" s="1"/>
      <c r="Z248" s="1"/>
      <c r="AA248" s="1"/>
      <c r="AB248" s="1"/>
      <c r="AG248" t="str">
        <f t="shared" si="60"/>
        <v>Canaan</v>
      </c>
      <c r="AH248" t="s">
        <v>1782</v>
      </c>
      <c r="AI248">
        <v>2</v>
      </c>
      <c r="AK248" s="104">
        <v>23</v>
      </c>
      <c r="AL248" s="102">
        <v>25</v>
      </c>
      <c r="AM248" s="102">
        <v>30</v>
      </c>
      <c r="AN248" s="101">
        <v>9935</v>
      </c>
      <c r="AO248" s="101">
        <f t="shared" si="70"/>
        <v>23025</v>
      </c>
      <c r="AP248" t="s">
        <v>624</v>
      </c>
      <c r="AQ248">
        <f t="shared" si="59"/>
        <v>2309935</v>
      </c>
    </row>
    <row r="249" spans="1:43" hidden="1" outlineLevel="1">
      <c r="A249" t="s">
        <v>1362</v>
      </c>
      <c r="B249" s="10" t="s">
        <v>1315</v>
      </c>
      <c r="C249" s="1">
        <f t="shared" si="58"/>
        <v>406</v>
      </c>
      <c r="D249" s="7">
        <f t="shared" si="65"/>
        <v>1</v>
      </c>
      <c r="E249" s="7">
        <f t="shared" si="66"/>
        <v>2</v>
      </c>
      <c r="F249" s="7">
        <f t="shared" si="67"/>
        <v>4</v>
      </c>
      <c r="G249" s="1">
        <f t="shared" si="68"/>
        <v>19</v>
      </c>
      <c r="H249" s="2">
        <f t="shared" si="69"/>
        <v>4.6798029556650245E-2</v>
      </c>
      <c r="I249" s="8"/>
      <c r="J249" s="2">
        <f t="shared" si="61"/>
        <v>0.45073891625615764</v>
      </c>
      <c r="K249" s="2">
        <f t="shared" si="62"/>
        <v>0.4039408866995074</v>
      </c>
      <c r="L249" s="2">
        <f t="shared" si="63"/>
        <v>6.1576354679802957E-2</v>
      </c>
      <c r="M249" s="2">
        <f t="shared" si="64"/>
        <v>8.3743842364531945E-2</v>
      </c>
      <c r="N249" s="1">
        <v>183</v>
      </c>
      <c r="O249" s="1">
        <v>164</v>
      </c>
      <c r="P249" s="1">
        <v>25</v>
      </c>
      <c r="Q249" s="1">
        <v>34</v>
      </c>
      <c r="R249" s="1"/>
      <c r="S249" s="1"/>
      <c r="T249" s="66"/>
      <c r="U249" s="1"/>
      <c r="V249" s="1"/>
      <c r="W249" s="1"/>
      <c r="X249" s="1"/>
      <c r="Y249" s="1"/>
      <c r="Z249" s="1"/>
      <c r="AA249" s="1"/>
      <c r="AB249" s="1"/>
      <c r="AG249" t="str">
        <f t="shared" si="60"/>
        <v>Canton</v>
      </c>
      <c r="AH249" t="s">
        <v>1480</v>
      </c>
      <c r="AI249">
        <v>2</v>
      </c>
      <c r="AK249" s="104">
        <v>23</v>
      </c>
      <c r="AL249" s="102">
        <v>17</v>
      </c>
      <c r="AM249" s="102">
        <v>30</v>
      </c>
      <c r="AN249" s="101">
        <v>10005</v>
      </c>
      <c r="AO249" s="101">
        <f t="shared" si="70"/>
        <v>23017</v>
      </c>
      <c r="AP249" t="s">
        <v>624</v>
      </c>
      <c r="AQ249">
        <f t="shared" si="59"/>
        <v>2310005</v>
      </c>
    </row>
    <row r="250" spans="1:43" hidden="1" outlineLevel="1">
      <c r="A250" t="s">
        <v>1235</v>
      </c>
      <c r="B250" s="10" t="s">
        <v>1315</v>
      </c>
      <c r="C250" s="1">
        <f t="shared" si="58"/>
        <v>5083</v>
      </c>
      <c r="D250" s="7">
        <f t="shared" si="65"/>
        <v>2</v>
      </c>
      <c r="E250" s="7">
        <f t="shared" si="66"/>
        <v>1</v>
      </c>
      <c r="F250" s="7">
        <f t="shared" si="67"/>
        <v>4</v>
      </c>
      <c r="G250" s="1">
        <f t="shared" si="68"/>
        <v>432</v>
      </c>
      <c r="H250" s="2">
        <f t="shared" si="69"/>
        <v>8.4989179618335631E-2</v>
      </c>
      <c r="I250" s="8"/>
      <c r="J250" s="2">
        <f t="shared" si="61"/>
        <v>0.40251819791461735</v>
      </c>
      <c r="K250" s="2">
        <f t="shared" si="62"/>
        <v>0.48750737753295298</v>
      </c>
      <c r="L250" s="2">
        <f t="shared" si="63"/>
        <v>5.7052921503049376E-3</v>
      </c>
      <c r="M250" s="2">
        <f t="shared" si="64"/>
        <v>0.10426913240212479</v>
      </c>
      <c r="N250" s="1">
        <v>2046</v>
      </c>
      <c r="O250" s="1">
        <v>2478</v>
      </c>
      <c r="P250" s="1">
        <v>29</v>
      </c>
      <c r="Q250" s="1">
        <v>530</v>
      </c>
      <c r="R250" s="1"/>
      <c r="S250" s="1"/>
      <c r="T250" s="66"/>
      <c r="U250" s="1"/>
      <c r="V250" s="1"/>
      <c r="W250" s="1"/>
      <c r="X250" s="1"/>
      <c r="Y250" s="1"/>
      <c r="Z250" s="1"/>
      <c r="AA250" s="1"/>
      <c r="AB250" s="1"/>
      <c r="AG250" t="str">
        <f t="shared" si="60"/>
        <v>Cape Elizabeth</v>
      </c>
      <c r="AH250" t="s">
        <v>1492</v>
      </c>
      <c r="AI250">
        <v>1</v>
      </c>
      <c r="AK250" s="104">
        <v>23</v>
      </c>
      <c r="AL250" s="102">
        <v>5</v>
      </c>
      <c r="AM250" s="102">
        <v>20</v>
      </c>
      <c r="AN250" s="101">
        <v>10180</v>
      </c>
      <c r="AO250" s="101">
        <f t="shared" si="70"/>
        <v>23005</v>
      </c>
      <c r="AP250" t="s">
        <v>624</v>
      </c>
      <c r="AQ250">
        <f t="shared" si="59"/>
        <v>2310180</v>
      </c>
    </row>
    <row r="251" spans="1:43" hidden="1" outlineLevel="1">
      <c r="A251" t="s">
        <v>2068</v>
      </c>
      <c r="B251" s="10" t="s">
        <v>1315</v>
      </c>
      <c r="C251" s="1">
        <f t="shared" si="58"/>
        <v>54</v>
      </c>
      <c r="D251" s="7">
        <f t="shared" si="65"/>
        <v>2</v>
      </c>
      <c r="E251" s="7">
        <f t="shared" si="66"/>
        <v>1</v>
      </c>
      <c r="F251" s="7">
        <f t="shared" si="67"/>
        <v>0</v>
      </c>
      <c r="G251" s="1">
        <f t="shared" si="68"/>
        <v>9</v>
      </c>
      <c r="H251" s="2">
        <f t="shared" si="69"/>
        <v>0.16666666666666666</v>
      </c>
      <c r="I251" s="8"/>
      <c r="J251" s="2">
        <f t="shared" si="61"/>
        <v>0.37037037037037035</v>
      </c>
      <c r="K251" s="2">
        <f t="shared" si="62"/>
        <v>0.53703703703703709</v>
      </c>
      <c r="L251" s="2">
        <f t="shared" si="63"/>
        <v>0</v>
      </c>
      <c r="M251" s="2">
        <f t="shared" si="64"/>
        <v>9.259259259259256E-2</v>
      </c>
      <c r="N251" s="1">
        <v>20</v>
      </c>
      <c r="O251" s="1">
        <v>29</v>
      </c>
      <c r="P251" s="1">
        <v>0</v>
      </c>
      <c r="Q251" s="1">
        <v>5</v>
      </c>
      <c r="R251" s="1"/>
      <c r="S251" s="1"/>
      <c r="T251" s="66"/>
      <c r="U251" s="1"/>
      <c r="V251" s="1"/>
      <c r="W251" s="1"/>
      <c r="X251" s="1"/>
      <c r="Y251" s="1"/>
      <c r="Z251" s="1"/>
      <c r="AA251" s="1"/>
      <c r="AB251" s="1"/>
      <c r="AG251" t="str">
        <f t="shared" si="60"/>
        <v>Caratunk</v>
      </c>
      <c r="AH251" t="s">
        <v>1782</v>
      </c>
      <c r="AI251">
        <v>2</v>
      </c>
      <c r="AK251" s="104">
        <v>23</v>
      </c>
      <c r="AL251" s="102">
        <v>25</v>
      </c>
      <c r="AM251" s="102">
        <v>35</v>
      </c>
      <c r="AN251" s="101">
        <v>10495</v>
      </c>
      <c r="AO251" s="101">
        <f t="shared" si="70"/>
        <v>23025</v>
      </c>
      <c r="AP251" t="s">
        <v>624</v>
      </c>
      <c r="AQ251">
        <f t="shared" si="59"/>
        <v>2310495</v>
      </c>
    </row>
    <row r="252" spans="1:43" hidden="1" outlineLevel="1">
      <c r="A252" t="s">
        <v>316</v>
      </c>
      <c r="B252" s="10" t="s">
        <v>1315</v>
      </c>
      <c r="C252" s="1">
        <f t="shared" si="58"/>
        <v>2663</v>
      </c>
      <c r="D252" s="7">
        <f t="shared" si="65"/>
        <v>1</v>
      </c>
      <c r="E252" s="7">
        <f t="shared" si="66"/>
        <v>2</v>
      </c>
      <c r="F252" s="7">
        <f t="shared" si="67"/>
        <v>4</v>
      </c>
      <c r="G252" s="1">
        <f t="shared" si="68"/>
        <v>610</v>
      </c>
      <c r="H252" s="2">
        <f t="shared" si="69"/>
        <v>0.22906496432594817</v>
      </c>
      <c r="I252" s="8"/>
      <c r="J252" s="2">
        <f t="shared" si="61"/>
        <v>0.57566654149455498</v>
      </c>
      <c r="K252" s="2">
        <f t="shared" si="62"/>
        <v>0.34660157716860684</v>
      </c>
      <c r="L252" s="2">
        <f t="shared" si="63"/>
        <v>2.2530980097634247E-2</v>
      </c>
      <c r="M252" s="2">
        <f t="shared" si="64"/>
        <v>5.5200901239203924E-2</v>
      </c>
      <c r="N252" s="1">
        <v>1533</v>
      </c>
      <c r="O252" s="1">
        <v>923</v>
      </c>
      <c r="P252" s="1">
        <v>60</v>
      </c>
      <c r="Q252" s="1">
        <v>147</v>
      </c>
      <c r="R252" s="1"/>
      <c r="S252" s="1"/>
      <c r="T252" s="66"/>
      <c r="U252" s="1"/>
      <c r="V252" s="1"/>
      <c r="W252" s="1"/>
      <c r="X252" s="1"/>
      <c r="Y252" s="1"/>
      <c r="Z252" s="1"/>
      <c r="AA252" s="1"/>
      <c r="AB252" s="1"/>
      <c r="AG252" t="str">
        <f t="shared" si="60"/>
        <v>Caribou</v>
      </c>
      <c r="AH252" t="s">
        <v>317</v>
      </c>
      <c r="AI252">
        <v>2</v>
      </c>
      <c r="AK252" s="104">
        <v>23</v>
      </c>
      <c r="AL252" s="102">
        <v>3</v>
      </c>
      <c r="AM252" s="102">
        <v>40</v>
      </c>
      <c r="AN252" s="101">
        <v>10565</v>
      </c>
      <c r="AO252" s="101">
        <f t="shared" si="70"/>
        <v>23003</v>
      </c>
      <c r="AP252" t="s">
        <v>2432</v>
      </c>
      <c r="AQ252">
        <f t="shared" si="59"/>
        <v>2310565</v>
      </c>
    </row>
    <row r="253" spans="1:43" hidden="1" outlineLevel="1">
      <c r="A253" t="s">
        <v>1547</v>
      </c>
      <c r="B253" s="10" t="s">
        <v>1315</v>
      </c>
      <c r="C253" s="1">
        <f t="shared" si="58"/>
        <v>962</v>
      </c>
      <c r="D253" s="7">
        <f t="shared" si="65"/>
        <v>1</v>
      </c>
      <c r="E253" s="7">
        <f t="shared" si="66"/>
        <v>2</v>
      </c>
      <c r="F253" s="7">
        <f t="shared" si="67"/>
        <v>4</v>
      </c>
      <c r="G253" s="1">
        <f t="shared" si="68"/>
        <v>23</v>
      </c>
      <c r="H253" s="2">
        <f t="shared" si="69"/>
        <v>2.390852390852391E-2</v>
      </c>
      <c r="I253" s="8"/>
      <c r="J253" s="2">
        <f t="shared" si="61"/>
        <v>0.48128898128898129</v>
      </c>
      <c r="K253" s="2">
        <f t="shared" si="62"/>
        <v>0.45738045738045741</v>
      </c>
      <c r="L253" s="2">
        <f t="shared" si="63"/>
        <v>1.7671517671517672E-2</v>
      </c>
      <c r="M253" s="2">
        <f t="shared" si="64"/>
        <v>4.3659043659043578E-2</v>
      </c>
      <c r="N253" s="1">
        <v>463</v>
      </c>
      <c r="O253" s="1">
        <v>440</v>
      </c>
      <c r="P253" s="1">
        <v>17</v>
      </c>
      <c r="Q253" s="1">
        <v>42</v>
      </c>
      <c r="R253" s="1"/>
      <c r="S253" s="1"/>
      <c r="T253" s="66"/>
      <c r="U253" s="1"/>
      <c r="V253" s="1"/>
      <c r="W253" s="1"/>
      <c r="X253" s="1"/>
      <c r="Y253" s="1"/>
      <c r="Z253" s="1"/>
      <c r="AA253" s="1"/>
      <c r="AB253" s="1"/>
      <c r="AG253" t="str">
        <f t="shared" si="60"/>
        <v>Carmel</v>
      </c>
      <c r="AH253" t="s">
        <v>370</v>
      </c>
      <c r="AI253">
        <v>2</v>
      </c>
      <c r="AK253" s="104">
        <v>23</v>
      </c>
      <c r="AL253" s="102">
        <v>19</v>
      </c>
      <c r="AM253" s="102">
        <v>35</v>
      </c>
      <c r="AN253" s="101">
        <v>10670</v>
      </c>
      <c r="AO253" s="101">
        <f t="shared" si="70"/>
        <v>23019</v>
      </c>
      <c r="AP253" t="s">
        <v>624</v>
      </c>
      <c r="AQ253">
        <f t="shared" si="59"/>
        <v>2310670</v>
      </c>
    </row>
    <row r="254" spans="1:43" hidden="1" outlineLevel="1">
      <c r="A254" t="s">
        <v>1753</v>
      </c>
      <c r="B254" s="10" t="s">
        <v>1315</v>
      </c>
      <c r="C254" s="1">
        <f t="shared" si="58"/>
        <v>327</v>
      </c>
      <c r="D254" s="7">
        <f t="shared" si="65"/>
        <v>2</v>
      </c>
      <c r="E254" s="7">
        <f t="shared" si="66"/>
        <v>1</v>
      </c>
      <c r="F254" s="7">
        <f t="shared" si="67"/>
        <v>4</v>
      </c>
      <c r="G254" s="1">
        <f t="shared" si="68"/>
        <v>79</v>
      </c>
      <c r="H254" s="2">
        <f t="shared" si="69"/>
        <v>0.24159021406727829</v>
      </c>
      <c r="I254" s="8"/>
      <c r="J254" s="2">
        <f t="shared" si="61"/>
        <v>0.31804281345565749</v>
      </c>
      <c r="K254" s="2">
        <f t="shared" si="62"/>
        <v>0.55963302752293576</v>
      </c>
      <c r="L254" s="2">
        <f t="shared" si="63"/>
        <v>6.1162079510703364E-3</v>
      </c>
      <c r="M254" s="2">
        <f t="shared" si="64"/>
        <v>0.11620795107033648</v>
      </c>
      <c r="N254" s="1">
        <v>104</v>
      </c>
      <c r="O254" s="1">
        <v>183</v>
      </c>
      <c r="P254" s="1">
        <v>2</v>
      </c>
      <c r="Q254" s="1">
        <v>38</v>
      </c>
      <c r="R254" s="1"/>
      <c r="S254" s="1"/>
      <c r="T254" s="66"/>
      <c r="U254" s="1"/>
      <c r="V254" s="1"/>
      <c r="W254" s="1"/>
      <c r="X254" s="1"/>
      <c r="Y254" s="1"/>
      <c r="Z254" s="1"/>
      <c r="AA254" s="1"/>
      <c r="AB254" s="1"/>
      <c r="AG254" t="str">
        <f t="shared" si="60"/>
        <v>Carrabassett Valley</v>
      </c>
      <c r="AH254" t="s">
        <v>957</v>
      </c>
      <c r="AI254">
        <v>2</v>
      </c>
      <c r="AK254" s="104">
        <v>23</v>
      </c>
      <c r="AL254" s="102">
        <v>7</v>
      </c>
      <c r="AM254" s="102">
        <v>8</v>
      </c>
      <c r="AN254" s="101">
        <v>10740</v>
      </c>
      <c r="AO254" s="101">
        <f t="shared" si="70"/>
        <v>23007</v>
      </c>
      <c r="AP254" t="s">
        <v>624</v>
      </c>
      <c r="AQ254">
        <f t="shared" si="59"/>
        <v>2310740</v>
      </c>
    </row>
    <row r="255" spans="1:43" hidden="1" outlineLevel="1">
      <c r="A255" t="s">
        <v>2387</v>
      </c>
      <c r="B255" s="10" t="s">
        <v>1315</v>
      </c>
      <c r="C255" s="1">
        <f t="shared" si="58"/>
        <v>50</v>
      </c>
      <c r="D255" s="7">
        <f t="shared" si="65"/>
        <v>1</v>
      </c>
      <c r="E255" s="7">
        <f t="shared" si="66"/>
        <v>2</v>
      </c>
      <c r="F255" s="7">
        <f t="shared" si="67"/>
        <v>0</v>
      </c>
      <c r="G255" s="1">
        <f t="shared" si="68"/>
        <v>4</v>
      </c>
      <c r="H255" s="2">
        <f t="shared" si="69"/>
        <v>0.08</v>
      </c>
      <c r="I255" s="8"/>
      <c r="J255" s="2">
        <f t="shared" si="61"/>
        <v>0.52</v>
      </c>
      <c r="K255" s="2">
        <f t="shared" si="62"/>
        <v>0.44</v>
      </c>
      <c r="L255" s="2">
        <f t="shared" si="63"/>
        <v>0</v>
      </c>
      <c r="M255" s="2">
        <f t="shared" si="64"/>
        <v>3.999999999999998E-2</v>
      </c>
      <c r="N255" s="1">
        <v>26</v>
      </c>
      <c r="O255" s="1">
        <v>22</v>
      </c>
      <c r="P255" s="1">
        <v>0</v>
      </c>
      <c r="Q255" s="1">
        <v>2</v>
      </c>
      <c r="R255" s="1"/>
      <c r="S255" s="1"/>
      <c r="T255" s="66"/>
      <c r="U255" s="1"/>
      <c r="V255" s="1"/>
      <c r="W255" s="1"/>
      <c r="X255" s="1"/>
      <c r="Y255" s="1"/>
      <c r="Z255" s="1"/>
      <c r="AA255" s="1"/>
      <c r="AB255" s="1"/>
      <c r="AG255" t="str">
        <f t="shared" si="60"/>
        <v>Carroll</v>
      </c>
      <c r="AH255" t="s">
        <v>370</v>
      </c>
      <c r="AI255">
        <v>2</v>
      </c>
      <c r="AK255" s="104">
        <v>23</v>
      </c>
      <c r="AL255" s="102">
        <v>19</v>
      </c>
      <c r="AM255" s="102">
        <v>40</v>
      </c>
      <c r="AN255" s="101">
        <v>10810</v>
      </c>
      <c r="AO255" s="101">
        <f t="shared" si="70"/>
        <v>23019</v>
      </c>
      <c r="AP255" t="s">
        <v>131</v>
      </c>
      <c r="AQ255">
        <f t="shared" si="59"/>
        <v>2310810</v>
      </c>
    </row>
    <row r="256" spans="1:43" hidden="1" outlineLevel="1">
      <c r="A256" t="s">
        <v>1754</v>
      </c>
      <c r="B256" s="10" t="s">
        <v>1315</v>
      </c>
      <c r="C256" s="1">
        <f t="shared" si="58"/>
        <v>138</v>
      </c>
      <c r="D256" s="7">
        <f t="shared" si="65"/>
        <v>1</v>
      </c>
      <c r="E256" s="7">
        <f t="shared" si="66"/>
        <v>2</v>
      </c>
      <c r="F256" s="7">
        <f t="shared" si="67"/>
        <v>4</v>
      </c>
      <c r="G256" s="1">
        <f t="shared" si="68"/>
        <v>18</v>
      </c>
      <c r="H256" s="2">
        <f t="shared" si="69"/>
        <v>0.13043478260869565</v>
      </c>
      <c r="I256" s="8"/>
      <c r="J256" s="2">
        <f t="shared" si="61"/>
        <v>0.48550724637681159</v>
      </c>
      <c r="K256" s="2">
        <f t="shared" si="62"/>
        <v>0.35507246376811596</v>
      </c>
      <c r="L256" s="2">
        <f t="shared" si="63"/>
        <v>4.3478260869565216E-2</v>
      </c>
      <c r="M256" s="2">
        <f t="shared" si="64"/>
        <v>0.11594202898550729</v>
      </c>
      <c r="N256" s="1">
        <v>67</v>
      </c>
      <c r="O256" s="1">
        <v>49</v>
      </c>
      <c r="P256" s="1">
        <v>6</v>
      </c>
      <c r="Q256" s="1">
        <v>16</v>
      </c>
      <c r="R256" s="1"/>
      <c r="S256" s="1"/>
      <c r="T256" s="66"/>
      <c r="U256" s="1"/>
      <c r="V256" s="1"/>
      <c r="W256" s="1"/>
      <c r="X256" s="1"/>
      <c r="Y256" s="1"/>
      <c r="Z256" s="1"/>
      <c r="AA256" s="1"/>
      <c r="AB256" s="1"/>
      <c r="AG256" t="str">
        <f t="shared" si="60"/>
        <v>Carthage</v>
      </c>
      <c r="AH256" t="s">
        <v>957</v>
      </c>
      <c r="AI256">
        <v>2</v>
      </c>
      <c r="AK256" s="104">
        <v>23</v>
      </c>
      <c r="AL256" s="102">
        <v>7</v>
      </c>
      <c r="AM256" s="102">
        <v>10</v>
      </c>
      <c r="AN256" s="101">
        <v>10915</v>
      </c>
      <c r="AO256" s="101">
        <f t="shared" si="70"/>
        <v>23007</v>
      </c>
      <c r="AP256" t="s">
        <v>624</v>
      </c>
      <c r="AQ256">
        <f t="shared" si="59"/>
        <v>2310915</v>
      </c>
    </row>
    <row r="257" spans="1:43" hidden="1" outlineLevel="1">
      <c r="A257" t="s">
        <v>2996</v>
      </c>
      <c r="B257" s="10" t="s">
        <v>1315</v>
      </c>
      <c r="C257" s="1">
        <f t="shared" si="58"/>
        <v>75</v>
      </c>
      <c r="D257" s="7">
        <f t="shared" si="65"/>
        <v>2</v>
      </c>
      <c r="E257" s="7">
        <f t="shared" si="66"/>
        <v>1</v>
      </c>
      <c r="F257" s="7">
        <f t="shared" si="67"/>
        <v>4</v>
      </c>
      <c r="G257" s="1">
        <f t="shared" si="68"/>
        <v>1</v>
      </c>
      <c r="H257" s="2">
        <f t="shared" si="69"/>
        <v>1.3333333333333334E-2</v>
      </c>
      <c r="I257" s="8"/>
      <c r="J257" s="2">
        <f t="shared" si="61"/>
        <v>0.44</v>
      </c>
      <c r="K257" s="2">
        <f t="shared" si="62"/>
        <v>0.45333333333333331</v>
      </c>
      <c r="L257" s="2">
        <f t="shared" si="63"/>
        <v>0.04</v>
      </c>
      <c r="M257" s="2">
        <f t="shared" si="64"/>
        <v>6.6666666666666735E-2</v>
      </c>
      <c r="N257" s="1">
        <v>33</v>
      </c>
      <c r="O257" s="1">
        <v>34</v>
      </c>
      <c r="P257" s="1">
        <v>3</v>
      </c>
      <c r="Q257" s="1">
        <v>5</v>
      </c>
      <c r="R257" s="1"/>
      <c r="S257" s="1"/>
      <c r="T257" s="66"/>
      <c r="U257" s="1"/>
      <c r="V257" s="1"/>
      <c r="W257" s="1"/>
      <c r="X257" s="1"/>
      <c r="Y257" s="1"/>
      <c r="Z257" s="1"/>
      <c r="AA257" s="1"/>
      <c r="AB257" s="1"/>
      <c r="AG257" t="str">
        <f t="shared" si="60"/>
        <v>Cary</v>
      </c>
      <c r="AH257" t="s">
        <v>317</v>
      </c>
      <c r="AI257">
        <v>2</v>
      </c>
      <c r="AK257" s="104">
        <v>23</v>
      </c>
      <c r="AL257" s="102">
        <v>3</v>
      </c>
      <c r="AM257" s="102">
        <v>45</v>
      </c>
      <c r="AN257" s="101">
        <v>11020</v>
      </c>
      <c r="AO257" s="101">
        <f t="shared" si="70"/>
        <v>23003</v>
      </c>
      <c r="AP257" t="s">
        <v>131</v>
      </c>
      <c r="AQ257">
        <f t="shared" si="59"/>
        <v>2311020</v>
      </c>
    </row>
    <row r="258" spans="1:43" hidden="1" outlineLevel="1">
      <c r="A258" t="s">
        <v>2321</v>
      </c>
      <c r="B258" s="10" t="s">
        <v>1315</v>
      </c>
      <c r="C258" s="1">
        <f t="shared" ref="C258:C322" si="71">SUM(N258:AE258)</f>
        <v>1334</v>
      </c>
      <c r="D258" s="7">
        <f t="shared" si="65"/>
        <v>2</v>
      </c>
      <c r="E258" s="7">
        <f t="shared" si="66"/>
        <v>1</v>
      </c>
      <c r="F258" s="7">
        <f t="shared" si="67"/>
        <v>4</v>
      </c>
      <c r="G258" s="1">
        <f t="shared" si="68"/>
        <v>106</v>
      </c>
      <c r="H258" s="2">
        <f t="shared" si="69"/>
        <v>7.9460269865067462E-2</v>
      </c>
      <c r="I258" s="8"/>
      <c r="J258" s="2">
        <f t="shared" si="61"/>
        <v>0.38380809595202398</v>
      </c>
      <c r="K258" s="2">
        <f t="shared" si="62"/>
        <v>0.46326836581709147</v>
      </c>
      <c r="L258" s="2">
        <f t="shared" si="63"/>
        <v>1.9490254872563718E-2</v>
      </c>
      <c r="M258" s="2">
        <f t="shared" si="64"/>
        <v>0.13343328335832078</v>
      </c>
      <c r="N258" s="1">
        <v>512</v>
      </c>
      <c r="O258" s="1">
        <v>618</v>
      </c>
      <c r="P258" s="1">
        <v>26</v>
      </c>
      <c r="Q258" s="1">
        <v>178</v>
      </c>
      <c r="R258" s="1"/>
      <c r="S258" s="1"/>
      <c r="T258" s="66"/>
      <c r="U258" s="1"/>
      <c r="V258" s="1"/>
      <c r="W258" s="1"/>
      <c r="X258" s="1"/>
      <c r="Y258" s="1"/>
      <c r="Z258" s="1"/>
      <c r="AA258" s="1"/>
      <c r="AB258" s="1"/>
      <c r="AG258" t="str">
        <f t="shared" si="60"/>
        <v>Casco</v>
      </c>
      <c r="AH258" t="s">
        <v>1492</v>
      </c>
      <c r="AI258">
        <v>1</v>
      </c>
      <c r="AK258" s="104">
        <v>23</v>
      </c>
      <c r="AL258" s="102">
        <v>5</v>
      </c>
      <c r="AM258" s="102">
        <v>25</v>
      </c>
      <c r="AN258" s="101">
        <v>11125</v>
      </c>
      <c r="AO258" s="101">
        <f t="shared" si="70"/>
        <v>23005</v>
      </c>
      <c r="AP258" t="s">
        <v>624</v>
      </c>
      <c r="AQ258">
        <f t="shared" ref="AQ258:AQ321" si="72">AK258*100000+AN258</f>
        <v>2311125</v>
      </c>
    </row>
    <row r="259" spans="1:43" hidden="1" outlineLevel="1">
      <c r="A259" t="s">
        <v>2322</v>
      </c>
      <c r="B259" s="10" t="s">
        <v>1315</v>
      </c>
      <c r="C259" s="1">
        <f t="shared" si="71"/>
        <v>547</v>
      </c>
      <c r="D259" s="7">
        <f t="shared" si="65"/>
        <v>1</v>
      </c>
      <c r="E259" s="7">
        <f t="shared" si="66"/>
        <v>2</v>
      </c>
      <c r="F259" s="7">
        <f t="shared" si="67"/>
        <v>4</v>
      </c>
      <c r="G259" s="1">
        <f t="shared" si="68"/>
        <v>70</v>
      </c>
      <c r="H259" s="2">
        <f t="shared" si="69"/>
        <v>0.12797074954296161</v>
      </c>
      <c r="I259" s="8"/>
      <c r="J259" s="2">
        <f t="shared" si="61"/>
        <v>0.4990859232175503</v>
      </c>
      <c r="K259" s="2">
        <f t="shared" si="62"/>
        <v>0.37111517367458868</v>
      </c>
      <c r="L259" s="2">
        <f t="shared" si="63"/>
        <v>1.8281535648994516E-2</v>
      </c>
      <c r="M259" s="2">
        <f t="shared" si="64"/>
        <v>0.11151736745886651</v>
      </c>
      <c r="N259" s="1">
        <v>273</v>
      </c>
      <c r="O259" s="1">
        <v>203</v>
      </c>
      <c r="P259" s="1">
        <v>10</v>
      </c>
      <c r="Q259" s="1">
        <v>61</v>
      </c>
      <c r="R259" s="1"/>
      <c r="S259" s="1"/>
      <c r="T259" s="66"/>
      <c r="U259" s="1"/>
      <c r="V259" s="1"/>
      <c r="W259" s="1"/>
      <c r="X259" s="1"/>
      <c r="Y259" s="1"/>
      <c r="Z259" s="1"/>
      <c r="AA259" s="1"/>
      <c r="AB259" s="1"/>
      <c r="AG259" t="str">
        <f t="shared" si="60"/>
        <v>Castine</v>
      </c>
      <c r="AH259" t="s">
        <v>2459</v>
      </c>
      <c r="AI259">
        <v>2</v>
      </c>
      <c r="AK259" s="104">
        <v>23</v>
      </c>
      <c r="AL259" s="102">
        <v>9</v>
      </c>
      <c r="AM259" s="102">
        <v>40</v>
      </c>
      <c r="AN259" s="101">
        <v>11265</v>
      </c>
      <c r="AO259" s="101">
        <f t="shared" si="70"/>
        <v>23009</v>
      </c>
      <c r="AP259" t="s">
        <v>624</v>
      </c>
      <c r="AQ259">
        <f t="shared" si="72"/>
        <v>2311265</v>
      </c>
    </row>
    <row r="260" spans="1:43" hidden="1" outlineLevel="1">
      <c r="A260" t="s">
        <v>2323</v>
      </c>
      <c r="B260" s="10" t="s">
        <v>1315</v>
      </c>
      <c r="C260" s="1">
        <f t="shared" si="71"/>
        <v>150</v>
      </c>
      <c r="D260" s="7">
        <f t="shared" si="65"/>
        <v>1</v>
      </c>
      <c r="E260" s="7">
        <f t="shared" si="66"/>
        <v>2</v>
      </c>
      <c r="F260" s="7">
        <f t="shared" si="67"/>
        <v>4</v>
      </c>
      <c r="G260" s="1">
        <f t="shared" si="68"/>
        <v>40</v>
      </c>
      <c r="H260" s="2">
        <f t="shared" si="69"/>
        <v>0.26666666666666666</v>
      </c>
      <c r="I260" s="8"/>
      <c r="J260" s="2">
        <f t="shared" si="61"/>
        <v>0.6</v>
      </c>
      <c r="K260" s="2">
        <f t="shared" si="62"/>
        <v>0.33333333333333331</v>
      </c>
      <c r="L260" s="2">
        <f t="shared" si="63"/>
        <v>0.02</v>
      </c>
      <c r="M260" s="2">
        <f t="shared" si="64"/>
        <v>4.6666666666666703E-2</v>
      </c>
      <c r="N260" s="1">
        <v>90</v>
      </c>
      <c r="O260" s="1">
        <v>50</v>
      </c>
      <c r="P260" s="1">
        <v>3</v>
      </c>
      <c r="Q260" s="1">
        <v>7</v>
      </c>
      <c r="R260" s="1"/>
      <c r="S260" s="1"/>
      <c r="T260" s="66"/>
      <c r="U260" s="1"/>
      <c r="V260" s="1"/>
      <c r="W260" s="1"/>
      <c r="X260" s="1"/>
      <c r="Y260" s="1"/>
      <c r="Z260" s="1"/>
      <c r="AA260" s="1"/>
      <c r="AB260" s="1"/>
      <c r="AG260" t="str">
        <f t="shared" ref="AG260:AG324" si="73">A260</f>
        <v>Castle Hill</v>
      </c>
      <c r="AH260" t="s">
        <v>317</v>
      </c>
      <c r="AI260">
        <v>2</v>
      </c>
      <c r="AK260" s="104">
        <v>23</v>
      </c>
      <c r="AL260" s="102">
        <v>3</v>
      </c>
      <c r="AM260" s="102">
        <v>50</v>
      </c>
      <c r="AN260" s="101">
        <v>11300</v>
      </c>
      <c r="AO260" s="101">
        <f t="shared" si="70"/>
        <v>23003</v>
      </c>
      <c r="AP260" t="s">
        <v>624</v>
      </c>
      <c r="AQ260">
        <f t="shared" si="72"/>
        <v>2311300</v>
      </c>
    </row>
    <row r="261" spans="1:43" hidden="1" outlineLevel="1">
      <c r="A261" t="s">
        <v>2156</v>
      </c>
      <c r="B261" s="10" t="s">
        <v>1315</v>
      </c>
      <c r="C261" s="1">
        <f t="shared" si="71"/>
        <v>109</v>
      </c>
      <c r="D261" s="7">
        <f t="shared" si="65"/>
        <v>1</v>
      </c>
      <c r="E261" s="7">
        <f t="shared" si="66"/>
        <v>2</v>
      </c>
      <c r="F261" s="7">
        <f t="shared" si="67"/>
        <v>3</v>
      </c>
      <c r="G261" s="1">
        <f t="shared" si="68"/>
        <v>66</v>
      </c>
      <c r="H261" s="2">
        <f t="shared" si="69"/>
        <v>0.60550458715596334</v>
      </c>
      <c r="I261" s="8"/>
      <c r="J261" s="2">
        <f t="shared" si="61"/>
        <v>0.77064220183486243</v>
      </c>
      <c r="K261" s="2">
        <f t="shared" si="62"/>
        <v>0.16513761467889909</v>
      </c>
      <c r="L261" s="2">
        <f t="shared" si="63"/>
        <v>3.669724770642202E-2</v>
      </c>
      <c r="M261" s="2">
        <f t="shared" si="64"/>
        <v>2.752293577981646E-2</v>
      </c>
      <c r="N261" s="1">
        <v>84</v>
      </c>
      <c r="O261" s="1">
        <v>18</v>
      </c>
      <c r="P261" s="1">
        <v>4</v>
      </c>
      <c r="Q261" s="1">
        <v>3</v>
      </c>
      <c r="R261" s="1"/>
      <c r="S261" s="1"/>
      <c r="T261" s="66"/>
      <c r="U261" s="1"/>
      <c r="V261" s="1"/>
      <c r="W261" s="1"/>
      <c r="X261" s="1"/>
      <c r="Y261" s="1"/>
      <c r="Z261" s="1"/>
      <c r="AA261" s="1"/>
      <c r="AB261" s="1"/>
      <c r="AG261" t="str">
        <f t="shared" si="73"/>
        <v>Caswell</v>
      </c>
      <c r="AH261" t="s">
        <v>317</v>
      </c>
      <c r="AI261">
        <v>2</v>
      </c>
      <c r="AK261" s="104">
        <v>23</v>
      </c>
      <c r="AL261" s="102">
        <v>3</v>
      </c>
      <c r="AM261" s="102">
        <v>55</v>
      </c>
      <c r="AN261" s="101">
        <v>11335</v>
      </c>
      <c r="AO261" s="101">
        <f t="shared" si="70"/>
        <v>23003</v>
      </c>
      <c r="AP261" t="s">
        <v>624</v>
      </c>
      <c r="AQ261">
        <f t="shared" si="72"/>
        <v>2311335</v>
      </c>
    </row>
    <row r="262" spans="1:43" hidden="1" outlineLevel="1">
      <c r="A262" t="s">
        <v>1300</v>
      </c>
      <c r="B262" s="10" t="s">
        <v>1315</v>
      </c>
      <c r="C262" s="1">
        <f t="shared" si="71"/>
        <v>15</v>
      </c>
      <c r="D262" s="7">
        <f t="shared" si="65"/>
        <v>2</v>
      </c>
      <c r="E262" s="7">
        <f t="shared" si="66"/>
        <v>1</v>
      </c>
      <c r="F262" s="7">
        <f t="shared" si="67"/>
        <v>0</v>
      </c>
      <c r="G262" s="1">
        <f t="shared" si="68"/>
        <v>2</v>
      </c>
      <c r="H262" s="2">
        <f t="shared" si="69"/>
        <v>0.13333333333333333</v>
      </c>
      <c r="I262" s="8"/>
      <c r="J262" s="2">
        <f t="shared" si="61"/>
        <v>0.4</v>
      </c>
      <c r="K262" s="2">
        <f t="shared" si="62"/>
        <v>0.53333333333333333</v>
      </c>
      <c r="L262" s="2">
        <f t="shared" si="63"/>
        <v>0</v>
      </c>
      <c r="M262" s="2">
        <f t="shared" si="64"/>
        <v>6.6666666666666652E-2</v>
      </c>
      <c r="N262" s="1">
        <v>6</v>
      </c>
      <c r="O262" s="1">
        <v>8</v>
      </c>
      <c r="P262" s="1">
        <v>0</v>
      </c>
      <c r="Q262" s="1">
        <v>1</v>
      </c>
      <c r="R262" s="1"/>
      <c r="S262" s="1"/>
      <c r="T262" s="66"/>
      <c r="U262" s="1"/>
      <c r="V262" s="1"/>
      <c r="W262" s="1"/>
      <c r="X262" s="1"/>
      <c r="Y262" s="1"/>
      <c r="Z262" s="1"/>
      <c r="AA262" s="1"/>
      <c r="AB262" s="1"/>
      <c r="AG262" t="str">
        <f t="shared" si="73"/>
        <v>Centerville</v>
      </c>
      <c r="AH262" t="s">
        <v>1839</v>
      </c>
      <c r="AI262">
        <v>2</v>
      </c>
      <c r="AK262" s="104">
        <v>23</v>
      </c>
      <c r="AL262" s="102">
        <v>29</v>
      </c>
      <c r="AM262" s="102">
        <v>35</v>
      </c>
      <c r="AN262" s="101">
        <v>11755</v>
      </c>
      <c r="AO262" s="101">
        <f t="shared" si="70"/>
        <v>23029</v>
      </c>
      <c r="AP262" t="s">
        <v>2462</v>
      </c>
      <c r="AQ262">
        <f t="shared" si="72"/>
        <v>2311755</v>
      </c>
    </row>
    <row r="263" spans="1:43" hidden="1" outlineLevel="1">
      <c r="A263" t="s">
        <v>1303</v>
      </c>
      <c r="B263" s="10" t="s">
        <v>1315</v>
      </c>
      <c r="C263" s="1">
        <f t="shared" si="71"/>
        <v>162</v>
      </c>
      <c r="D263" s="7">
        <f t="shared" si="65"/>
        <v>1</v>
      </c>
      <c r="E263" s="7">
        <f t="shared" si="66"/>
        <v>2</v>
      </c>
      <c r="F263" s="7">
        <f t="shared" si="67"/>
        <v>4</v>
      </c>
      <c r="G263" s="1">
        <f t="shared" si="68"/>
        <v>16</v>
      </c>
      <c r="H263" s="2">
        <f t="shared" si="69"/>
        <v>9.8765432098765427E-2</v>
      </c>
      <c r="I263" s="8"/>
      <c r="J263" s="2">
        <f t="shared" si="61"/>
        <v>0.52469135802469136</v>
      </c>
      <c r="K263" s="2">
        <f t="shared" si="62"/>
        <v>0.42592592592592593</v>
      </c>
      <c r="L263" s="2">
        <f t="shared" si="63"/>
        <v>1.8518518518518517E-2</v>
      </c>
      <c r="M263" s="2">
        <f t="shared" si="64"/>
        <v>3.0864197530864196E-2</v>
      </c>
      <c r="N263" s="1">
        <v>85</v>
      </c>
      <c r="O263" s="1">
        <v>69</v>
      </c>
      <c r="P263" s="1">
        <v>3</v>
      </c>
      <c r="Q263" s="1">
        <v>5</v>
      </c>
      <c r="R263" s="1"/>
      <c r="S263" s="1"/>
      <c r="T263" s="66"/>
      <c r="U263" s="1"/>
      <c r="V263" s="1"/>
      <c r="W263" s="1"/>
      <c r="X263" s="1"/>
      <c r="Y263" s="1"/>
      <c r="Z263" s="1"/>
      <c r="AA263" s="1"/>
      <c r="AB263" s="1"/>
      <c r="AG263" t="str">
        <f t="shared" si="73"/>
        <v>Chapman</v>
      </c>
      <c r="AH263" t="s">
        <v>317</v>
      </c>
      <c r="AI263">
        <v>2</v>
      </c>
      <c r="AK263" s="104">
        <v>23</v>
      </c>
      <c r="AL263" s="102">
        <v>3</v>
      </c>
      <c r="AM263" s="102">
        <v>60</v>
      </c>
      <c r="AN263" s="101">
        <v>12000</v>
      </c>
      <c r="AO263" s="101">
        <f t="shared" si="70"/>
        <v>23003</v>
      </c>
      <c r="AP263" t="s">
        <v>624</v>
      </c>
      <c r="AQ263">
        <f t="shared" si="72"/>
        <v>2312000</v>
      </c>
    </row>
    <row r="264" spans="1:43" hidden="1" outlineLevel="1">
      <c r="A264" t="s">
        <v>449</v>
      </c>
      <c r="B264" s="10" t="s">
        <v>1315</v>
      </c>
      <c r="C264" s="1">
        <f t="shared" si="71"/>
        <v>469</v>
      </c>
      <c r="D264" s="7">
        <f t="shared" si="65"/>
        <v>2</v>
      </c>
      <c r="E264" s="7">
        <f t="shared" si="66"/>
        <v>1</v>
      </c>
      <c r="F264" s="7">
        <f t="shared" si="67"/>
        <v>4</v>
      </c>
      <c r="G264" s="1">
        <f t="shared" si="68"/>
        <v>76</v>
      </c>
      <c r="H264" s="2">
        <f t="shared" si="69"/>
        <v>0.16204690831556504</v>
      </c>
      <c r="I264" s="8"/>
      <c r="J264" s="2">
        <f t="shared" si="61"/>
        <v>0.39019189765458423</v>
      </c>
      <c r="K264" s="2">
        <f t="shared" si="62"/>
        <v>0.55223880597014929</v>
      </c>
      <c r="L264" s="2">
        <f t="shared" si="63"/>
        <v>2.5586353944562899E-2</v>
      </c>
      <c r="M264" s="2">
        <f t="shared" si="64"/>
        <v>3.1982942430703633E-2</v>
      </c>
      <c r="N264" s="1">
        <v>183</v>
      </c>
      <c r="O264" s="1">
        <v>259</v>
      </c>
      <c r="P264" s="1">
        <v>12</v>
      </c>
      <c r="Q264" s="1">
        <v>15</v>
      </c>
      <c r="R264" s="1"/>
      <c r="S264" s="1"/>
      <c r="T264" s="66"/>
      <c r="U264" s="1"/>
      <c r="V264" s="1"/>
      <c r="W264" s="1"/>
      <c r="X264" s="1"/>
      <c r="Y264" s="1"/>
      <c r="Z264" s="1"/>
      <c r="AA264" s="1"/>
      <c r="AB264" s="1"/>
      <c r="AG264" t="str">
        <f t="shared" si="73"/>
        <v>Charleston</v>
      </c>
      <c r="AH264" t="s">
        <v>370</v>
      </c>
      <c r="AI264">
        <v>2</v>
      </c>
      <c r="AK264" s="104">
        <v>23</v>
      </c>
      <c r="AL264" s="102">
        <v>19</v>
      </c>
      <c r="AM264" s="102">
        <v>45</v>
      </c>
      <c r="AN264" s="101">
        <v>12105</v>
      </c>
      <c r="AO264" s="101">
        <f t="shared" si="70"/>
        <v>23019</v>
      </c>
      <c r="AP264" t="s">
        <v>624</v>
      </c>
      <c r="AQ264">
        <f t="shared" si="72"/>
        <v>2312105</v>
      </c>
    </row>
    <row r="265" spans="1:43" hidden="1" outlineLevel="1">
      <c r="A265" t="s">
        <v>639</v>
      </c>
      <c r="B265" s="10" t="s">
        <v>1315</v>
      </c>
      <c r="C265" s="1">
        <f t="shared" si="71"/>
        <v>127</v>
      </c>
      <c r="D265" s="7">
        <f t="shared" si="65"/>
        <v>1</v>
      </c>
      <c r="E265" s="7">
        <f t="shared" si="66"/>
        <v>2</v>
      </c>
      <c r="F265" s="7">
        <f t="shared" si="67"/>
        <v>4</v>
      </c>
      <c r="G265" s="1">
        <f t="shared" si="68"/>
        <v>32</v>
      </c>
      <c r="H265" s="2">
        <f t="shared" si="69"/>
        <v>0.25196850393700787</v>
      </c>
      <c r="I265" s="8"/>
      <c r="J265" s="2">
        <f t="shared" si="61"/>
        <v>0.60629921259842523</v>
      </c>
      <c r="K265" s="2">
        <f t="shared" si="62"/>
        <v>0.3543307086614173</v>
      </c>
      <c r="L265" s="2">
        <f t="shared" si="63"/>
        <v>1.5748031496062992E-2</v>
      </c>
      <c r="M265" s="2">
        <f t="shared" si="64"/>
        <v>2.3622047244094474E-2</v>
      </c>
      <c r="N265" s="1">
        <v>77</v>
      </c>
      <c r="O265" s="1">
        <v>45</v>
      </c>
      <c r="P265" s="1">
        <v>2</v>
      </c>
      <c r="Q265" s="1">
        <v>3</v>
      </c>
      <c r="R265" s="1"/>
      <c r="S265" s="1"/>
      <c r="T265" s="66"/>
      <c r="U265" s="1"/>
      <c r="V265" s="1"/>
      <c r="W265" s="1"/>
      <c r="X265" s="1"/>
      <c r="Y265" s="1"/>
      <c r="Z265" s="1"/>
      <c r="AA265" s="1"/>
      <c r="AB265" s="1"/>
      <c r="AG265" t="str">
        <f t="shared" si="73"/>
        <v>Charlotte</v>
      </c>
      <c r="AH265" t="s">
        <v>1839</v>
      </c>
      <c r="AI265">
        <v>2</v>
      </c>
      <c r="AK265" s="104">
        <v>23</v>
      </c>
      <c r="AL265" s="102">
        <v>29</v>
      </c>
      <c r="AM265" s="102">
        <v>40</v>
      </c>
      <c r="AN265" s="101">
        <v>12175</v>
      </c>
      <c r="AO265" s="101">
        <f t="shared" si="70"/>
        <v>23029</v>
      </c>
      <c r="AP265" t="s">
        <v>624</v>
      </c>
      <c r="AQ265">
        <f t="shared" si="72"/>
        <v>2312175</v>
      </c>
    </row>
    <row r="266" spans="1:43" hidden="1" outlineLevel="1">
      <c r="A266" t="s">
        <v>1150</v>
      </c>
      <c r="B266" s="10" t="s">
        <v>1315</v>
      </c>
      <c r="C266" s="1">
        <f t="shared" si="71"/>
        <v>887</v>
      </c>
      <c r="D266" s="7">
        <f t="shared" si="65"/>
        <v>1</v>
      </c>
      <c r="E266" s="7">
        <f t="shared" si="66"/>
        <v>2</v>
      </c>
      <c r="F266" s="7">
        <f t="shared" si="67"/>
        <v>4</v>
      </c>
      <c r="G266" s="1">
        <f t="shared" si="68"/>
        <v>27</v>
      </c>
      <c r="H266" s="2">
        <f t="shared" si="69"/>
        <v>3.0439684329199548E-2</v>
      </c>
      <c r="I266" s="8"/>
      <c r="J266" s="2">
        <f t="shared" si="61"/>
        <v>0.45659526493799324</v>
      </c>
      <c r="K266" s="2">
        <f t="shared" si="62"/>
        <v>0.42615558060879366</v>
      </c>
      <c r="L266" s="2">
        <f t="shared" si="63"/>
        <v>1.6910935738444193E-2</v>
      </c>
      <c r="M266" s="2">
        <f t="shared" si="64"/>
        <v>0.10033821871476896</v>
      </c>
      <c r="N266" s="1">
        <v>405</v>
      </c>
      <c r="O266" s="1">
        <v>378</v>
      </c>
      <c r="P266" s="1">
        <v>15</v>
      </c>
      <c r="Q266" s="1">
        <v>89</v>
      </c>
      <c r="R266" s="1"/>
      <c r="S266" s="1"/>
      <c r="T266" s="66"/>
      <c r="U266" s="1"/>
      <c r="V266" s="1"/>
      <c r="W266" s="1"/>
      <c r="X266" s="1"/>
      <c r="Y266" s="1"/>
      <c r="Z266" s="1"/>
      <c r="AA266" s="1"/>
      <c r="AB266" s="1"/>
      <c r="AG266" t="str">
        <f t="shared" si="73"/>
        <v>Chelsea</v>
      </c>
      <c r="AH266" t="s">
        <v>533</v>
      </c>
      <c r="AI266">
        <v>1</v>
      </c>
      <c r="AK266" s="104">
        <v>23</v>
      </c>
      <c r="AL266" s="102">
        <v>11</v>
      </c>
      <c r="AM266" s="102">
        <v>25</v>
      </c>
      <c r="AN266" s="101">
        <v>12350</v>
      </c>
      <c r="AO266" s="101">
        <f t="shared" si="70"/>
        <v>23011</v>
      </c>
      <c r="AP266" t="s">
        <v>624</v>
      </c>
      <c r="AQ266">
        <f t="shared" si="72"/>
        <v>2312350</v>
      </c>
    </row>
    <row r="267" spans="1:43" hidden="1" outlineLevel="1">
      <c r="A267" t="s">
        <v>1321</v>
      </c>
      <c r="B267" s="10" t="s">
        <v>1315</v>
      </c>
      <c r="C267" s="1">
        <f t="shared" si="71"/>
        <v>454</v>
      </c>
      <c r="D267" s="7">
        <f t="shared" si="65"/>
        <v>1</v>
      </c>
      <c r="E267" s="7">
        <f t="shared" si="66"/>
        <v>2</v>
      </c>
      <c r="F267" s="7">
        <f t="shared" si="67"/>
        <v>4</v>
      </c>
      <c r="G267" s="1">
        <f t="shared" si="68"/>
        <v>56</v>
      </c>
      <c r="H267" s="2">
        <f t="shared" si="69"/>
        <v>0.12334801762114538</v>
      </c>
      <c r="I267" s="8"/>
      <c r="J267" s="2">
        <f t="shared" si="61"/>
        <v>0.48017621145374451</v>
      </c>
      <c r="K267" s="2">
        <f t="shared" si="62"/>
        <v>0.35682819383259912</v>
      </c>
      <c r="L267" s="2">
        <f t="shared" si="63"/>
        <v>6.8281938325991193E-2</v>
      </c>
      <c r="M267" s="2">
        <f t="shared" si="64"/>
        <v>9.471365638766524E-2</v>
      </c>
      <c r="N267" s="1">
        <v>218</v>
      </c>
      <c r="O267" s="1">
        <v>162</v>
      </c>
      <c r="P267" s="1">
        <v>31</v>
      </c>
      <c r="Q267" s="1">
        <v>43</v>
      </c>
      <c r="R267" s="1"/>
      <c r="S267" s="1"/>
      <c r="T267" s="66"/>
      <c r="U267" s="1"/>
      <c r="V267" s="1"/>
      <c r="W267" s="1"/>
      <c r="X267" s="1"/>
      <c r="Y267" s="1"/>
      <c r="Z267" s="1"/>
      <c r="AA267" s="1"/>
      <c r="AB267" s="1"/>
      <c r="AG267" t="str">
        <f t="shared" si="73"/>
        <v>Cherryfield</v>
      </c>
      <c r="AH267" t="s">
        <v>1839</v>
      </c>
      <c r="AI267">
        <v>2</v>
      </c>
      <c r="AK267" s="104">
        <v>23</v>
      </c>
      <c r="AL267" s="102">
        <v>29</v>
      </c>
      <c r="AM267" s="102">
        <v>45</v>
      </c>
      <c r="AN267" s="101">
        <v>12455</v>
      </c>
      <c r="AO267" s="101">
        <f t="shared" si="70"/>
        <v>23029</v>
      </c>
      <c r="AP267" t="s">
        <v>624</v>
      </c>
      <c r="AQ267">
        <f t="shared" si="72"/>
        <v>2312455</v>
      </c>
    </row>
    <row r="268" spans="1:43" hidden="1" outlineLevel="1">
      <c r="A268" t="s">
        <v>2429</v>
      </c>
      <c r="B268" s="10" t="s">
        <v>1315</v>
      </c>
      <c r="C268" s="1">
        <f t="shared" si="71"/>
        <v>181</v>
      </c>
      <c r="D268" s="7">
        <f t="shared" si="65"/>
        <v>2</v>
      </c>
      <c r="E268" s="7">
        <f t="shared" si="66"/>
        <v>1</v>
      </c>
      <c r="F268" s="7">
        <f t="shared" si="67"/>
        <v>3</v>
      </c>
      <c r="G268" s="1">
        <f t="shared" si="68"/>
        <v>6</v>
      </c>
      <c r="H268" s="2">
        <f t="shared" si="69"/>
        <v>3.3149171270718231E-2</v>
      </c>
      <c r="I268" s="8"/>
      <c r="J268" s="2">
        <f t="shared" si="61"/>
        <v>0.4585635359116022</v>
      </c>
      <c r="K268" s="2">
        <f t="shared" si="62"/>
        <v>0.49171270718232046</v>
      </c>
      <c r="L268" s="2">
        <f t="shared" si="63"/>
        <v>4.4198895027624308E-2</v>
      </c>
      <c r="M268" s="2">
        <f t="shared" si="64"/>
        <v>5.5248618784529691E-3</v>
      </c>
      <c r="N268" s="1">
        <v>83</v>
      </c>
      <c r="O268" s="1">
        <v>89</v>
      </c>
      <c r="P268" s="1">
        <v>8</v>
      </c>
      <c r="Q268" s="1">
        <v>1</v>
      </c>
      <c r="R268" s="1"/>
      <c r="S268" s="1"/>
      <c r="T268" s="66"/>
      <c r="U268" s="1"/>
      <c r="V268" s="1"/>
      <c r="W268" s="1"/>
      <c r="X268" s="1"/>
      <c r="Y268" s="1"/>
      <c r="Z268" s="1"/>
      <c r="AA268" s="1"/>
      <c r="AB268" s="1"/>
      <c r="AG268" t="str">
        <f t="shared" si="73"/>
        <v>Chester</v>
      </c>
      <c r="AH268" t="s">
        <v>370</v>
      </c>
      <c r="AI268">
        <v>2</v>
      </c>
      <c r="AK268" s="104">
        <v>23</v>
      </c>
      <c r="AL268" s="102">
        <v>19</v>
      </c>
      <c r="AM268" s="102">
        <v>50</v>
      </c>
      <c r="AN268" s="101">
        <v>12525</v>
      </c>
      <c r="AO268" s="101">
        <f t="shared" si="70"/>
        <v>23019</v>
      </c>
      <c r="AP268" t="s">
        <v>624</v>
      </c>
      <c r="AQ268">
        <f t="shared" si="72"/>
        <v>2312525</v>
      </c>
    </row>
    <row r="269" spans="1:43" hidden="1" outlineLevel="1">
      <c r="A269" t="s">
        <v>1751</v>
      </c>
      <c r="B269" s="10" t="s">
        <v>1315</v>
      </c>
      <c r="C269" s="1">
        <f t="shared" si="71"/>
        <v>436</v>
      </c>
      <c r="D269" s="7">
        <f t="shared" si="65"/>
        <v>1</v>
      </c>
      <c r="E269" s="7">
        <f t="shared" si="66"/>
        <v>1</v>
      </c>
      <c r="F269" s="7">
        <f t="shared" si="67"/>
        <v>4</v>
      </c>
      <c r="G269" s="1">
        <f t="shared" si="68"/>
        <v>0</v>
      </c>
      <c r="H269" s="2">
        <f t="shared" si="69"/>
        <v>0</v>
      </c>
      <c r="I269" s="8"/>
      <c r="J269" s="2">
        <f t="shared" si="61"/>
        <v>0.41513761467889909</v>
      </c>
      <c r="K269" s="2">
        <f t="shared" si="62"/>
        <v>0.41513761467889909</v>
      </c>
      <c r="L269" s="2">
        <f t="shared" si="63"/>
        <v>4.8165137614678902E-2</v>
      </c>
      <c r="M269" s="2">
        <f t="shared" si="64"/>
        <v>0.12155963302752291</v>
      </c>
      <c r="N269" s="1">
        <v>181</v>
      </c>
      <c r="O269" s="1">
        <v>181</v>
      </c>
      <c r="P269" s="1">
        <v>21</v>
      </c>
      <c r="Q269" s="1">
        <v>53</v>
      </c>
      <c r="R269" s="1"/>
      <c r="S269" s="1"/>
      <c r="T269" s="66"/>
      <c r="U269" s="1"/>
      <c r="V269" s="1"/>
      <c r="W269" s="1"/>
      <c r="X269" s="1"/>
      <c r="Y269" s="1"/>
      <c r="Z269" s="1"/>
      <c r="AA269" s="1"/>
      <c r="AB269" s="1"/>
      <c r="AG269" t="str">
        <f t="shared" si="73"/>
        <v>Chesterville</v>
      </c>
      <c r="AH269" t="s">
        <v>957</v>
      </c>
      <c r="AI269">
        <v>2</v>
      </c>
      <c r="AK269" s="104">
        <v>23</v>
      </c>
      <c r="AL269" s="102">
        <v>7</v>
      </c>
      <c r="AM269" s="102">
        <v>15</v>
      </c>
      <c r="AN269" s="101">
        <v>12595</v>
      </c>
      <c r="AO269" s="101">
        <f t="shared" si="70"/>
        <v>23007</v>
      </c>
      <c r="AP269" t="s">
        <v>624</v>
      </c>
      <c r="AQ269">
        <f t="shared" si="72"/>
        <v>2312595</v>
      </c>
    </row>
    <row r="270" spans="1:43" hidden="1" outlineLevel="1">
      <c r="A270" t="s">
        <v>1012</v>
      </c>
      <c r="B270" s="10" t="s">
        <v>1315</v>
      </c>
      <c r="C270" s="1">
        <f t="shared" si="71"/>
        <v>1665</v>
      </c>
      <c r="D270" s="7">
        <f t="shared" si="65"/>
        <v>2</v>
      </c>
      <c r="E270" s="7">
        <f t="shared" si="66"/>
        <v>1</v>
      </c>
      <c r="F270" s="7">
        <f t="shared" si="67"/>
        <v>4</v>
      </c>
      <c r="G270" s="1">
        <f t="shared" si="68"/>
        <v>144</v>
      </c>
      <c r="H270" s="2">
        <f t="shared" si="69"/>
        <v>8.6486486486486491E-2</v>
      </c>
      <c r="I270" s="8"/>
      <c r="J270" s="2">
        <f t="shared" si="61"/>
        <v>0.39939939939939939</v>
      </c>
      <c r="K270" s="2">
        <f t="shared" si="62"/>
        <v>0.48588588588588588</v>
      </c>
      <c r="L270" s="2">
        <f t="shared" si="63"/>
        <v>2.1021021021021023E-2</v>
      </c>
      <c r="M270" s="2">
        <f t="shared" si="64"/>
        <v>9.3693693693693708E-2</v>
      </c>
      <c r="N270" s="1">
        <v>665</v>
      </c>
      <c r="O270" s="1">
        <v>809</v>
      </c>
      <c r="P270" s="1">
        <v>35</v>
      </c>
      <c r="Q270" s="1">
        <v>156</v>
      </c>
      <c r="R270" s="1"/>
      <c r="S270" s="1"/>
      <c r="T270" s="66"/>
      <c r="U270" s="1"/>
      <c r="V270" s="1"/>
      <c r="W270" s="1"/>
      <c r="X270" s="1"/>
      <c r="Y270" s="1"/>
      <c r="Z270" s="1"/>
      <c r="AA270" s="1"/>
      <c r="AB270" s="1"/>
      <c r="AG270" t="str">
        <f t="shared" si="73"/>
        <v>China</v>
      </c>
      <c r="AH270" t="s">
        <v>533</v>
      </c>
      <c r="AI270">
        <v>2</v>
      </c>
      <c r="AK270" s="104">
        <v>23</v>
      </c>
      <c r="AL270" s="102">
        <v>11</v>
      </c>
      <c r="AM270" s="102">
        <v>30</v>
      </c>
      <c r="AN270" s="101">
        <v>12735</v>
      </c>
      <c r="AO270" s="101">
        <f t="shared" si="70"/>
        <v>23011</v>
      </c>
      <c r="AP270" t="s">
        <v>624</v>
      </c>
      <c r="AQ270">
        <f t="shared" si="72"/>
        <v>2312735</v>
      </c>
    </row>
    <row r="271" spans="1:43" hidden="1" outlineLevel="1">
      <c r="A271" t="s">
        <v>961</v>
      </c>
      <c r="B271" s="10" t="s">
        <v>1315</v>
      </c>
      <c r="C271" s="1">
        <f t="shared" si="71"/>
        <v>275</v>
      </c>
      <c r="D271" s="7">
        <f t="shared" si="65"/>
        <v>1</v>
      </c>
      <c r="E271" s="7">
        <f t="shared" si="66"/>
        <v>2</v>
      </c>
      <c r="F271" s="7">
        <f t="shared" si="67"/>
        <v>4</v>
      </c>
      <c r="G271" s="1">
        <f t="shared" si="68"/>
        <v>20</v>
      </c>
      <c r="H271" s="2">
        <f t="shared" si="69"/>
        <v>7.2727272727272724E-2</v>
      </c>
      <c r="I271" s="8"/>
      <c r="J271" s="2">
        <f t="shared" si="61"/>
        <v>0.50545454545454549</v>
      </c>
      <c r="K271" s="2">
        <f t="shared" si="62"/>
        <v>0.43272727272727274</v>
      </c>
      <c r="L271" s="2">
        <f t="shared" si="63"/>
        <v>1.4545454545454545E-2</v>
      </c>
      <c r="M271" s="2">
        <f t="shared" si="64"/>
        <v>4.727272727272723E-2</v>
      </c>
      <c r="N271" s="1">
        <v>139</v>
      </c>
      <c r="O271" s="1">
        <v>119</v>
      </c>
      <c r="P271" s="1">
        <v>4</v>
      </c>
      <c r="Q271" s="1">
        <v>13</v>
      </c>
      <c r="R271" s="1"/>
      <c r="S271" s="1"/>
      <c r="T271" s="66"/>
      <c r="U271" s="1"/>
      <c r="V271" s="1"/>
      <c r="W271" s="1"/>
      <c r="X271" s="1"/>
      <c r="Y271" s="1"/>
      <c r="Z271" s="1"/>
      <c r="AA271" s="1"/>
      <c r="AB271" s="1"/>
      <c r="AG271" t="str">
        <f t="shared" si="73"/>
        <v>Clifton</v>
      </c>
      <c r="AH271" t="s">
        <v>370</v>
      </c>
      <c r="AI271">
        <v>2</v>
      </c>
      <c r="AK271" s="104">
        <v>23</v>
      </c>
      <c r="AL271" s="102">
        <v>19</v>
      </c>
      <c r="AM271" s="102">
        <v>55</v>
      </c>
      <c r="AN271" s="101">
        <v>13365</v>
      </c>
      <c r="AO271" s="101">
        <f t="shared" si="70"/>
        <v>23019</v>
      </c>
      <c r="AP271" t="s">
        <v>624</v>
      </c>
      <c r="AQ271">
        <f t="shared" si="72"/>
        <v>2313365</v>
      </c>
    </row>
    <row r="272" spans="1:43" hidden="1" outlineLevel="1">
      <c r="A272" t="s">
        <v>2057</v>
      </c>
      <c r="B272" s="10" t="s">
        <v>1315</v>
      </c>
      <c r="C272" s="1">
        <f t="shared" si="71"/>
        <v>1078</v>
      </c>
      <c r="D272" s="7">
        <f t="shared" si="65"/>
        <v>2</v>
      </c>
      <c r="E272" s="7">
        <f t="shared" si="66"/>
        <v>1</v>
      </c>
      <c r="F272" s="7">
        <f t="shared" si="67"/>
        <v>4</v>
      </c>
      <c r="G272" s="1">
        <f t="shared" si="68"/>
        <v>1</v>
      </c>
      <c r="H272" s="2">
        <f t="shared" si="69"/>
        <v>9.2764378478664194E-4</v>
      </c>
      <c r="I272" s="8"/>
      <c r="J272" s="2">
        <f t="shared" si="61"/>
        <v>0.45269016697588127</v>
      </c>
      <c r="K272" s="2">
        <f t="shared" si="62"/>
        <v>0.45361781076066793</v>
      </c>
      <c r="L272" s="2">
        <f t="shared" si="63"/>
        <v>1.948051948051948E-2</v>
      </c>
      <c r="M272" s="2">
        <f t="shared" si="64"/>
        <v>7.4211502782931316E-2</v>
      </c>
      <c r="N272" s="1">
        <v>488</v>
      </c>
      <c r="O272" s="1">
        <v>489</v>
      </c>
      <c r="P272" s="1">
        <v>21</v>
      </c>
      <c r="Q272" s="1">
        <v>80</v>
      </c>
      <c r="R272" s="1"/>
      <c r="S272" s="1"/>
      <c r="T272" s="66"/>
      <c r="U272" s="1"/>
      <c r="V272" s="1"/>
      <c r="W272" s="1"/>
      <c r="X272" s="1"/>
      <c r="Y272" s="1"/>
      <c r="Z272" s="1"/>
      <c r="AA272" s="1"/>
      <c r="AB272" s="1"/>
      <c r="AG272" t="str">
        <f t="shared" si="73"/>
        <v>Clinton</v>
      </c>
      <c r="AH272" t="s">
        <v>533</v>
      </c>
      <c r="AI272">
        <v>1</v>
      </c>
      <c r="AK272" s="104">
        <v>23</v>
      </c>
      <c r="AL272" s="102">
        <v>11</v>
      </c>
      <c r="AM272" s="102">
        <v>35</v>
      </c>
      <c r="AN272" s="101">
        <v>13470</v>
      </c>
      <c r="AO272" s="101">
        <f t="shared" si="70"/>
        <v>23011</v>
      </c>
      <c r="AP272" t="s">
        <v>624</v>
      </c>
      <c r="AQ272">
        <f t="shared" si="72"/>
        <v>2313470</v>
      </c>
    </row>
    <row r="273" spans="1:43" hidden="1" outlineLevel="1">
      <c r="A273" t="s">
        <v>2997</v>
      </c>
      <c r="B273" s="10" t="s">
        <v>1315</v>
      </c>
      <c r="C273" s="1">
        <f t="shared" si="71"/>
        <v>7</v>
      </c>
      <c r="D273" s="7">
        <f t="shared" si="65"/>
        <v>1</v>
      </c>
      <c r="E273" s="7">
        <f t="shared" si="66"/>
        <v>2</v>
      </c>
      <c r="F273" s="7">
        <f t="shared" si="67"/>
        <v>0</v>
      </c>
      <c r="G273" s="1">
        <f t="shared" si="68"/>
        <v>1</v>
      </c>
      <c r="H273" s="2">
        <f t="shared" si="69"/>
        <v>0.14285714285714285</v>
      </c>
      <c r="I273" s="8"/>
      <c r="J273" s="2">
        <f t="shared" si="61"/>
        <v>0.5714285714285714</v>
      </c>
      <c r="K273" s="2">
        <f t="shared" si="62"/>
        <v>0.42857142857142855</v>
      </c>
      <c r="L273" s="2">
        <f t="shared" si="63"/>
        <v>0</v>
      </c>
      <c r="M273" s="2">
        <f t="shared" si="64"/>
        <v>5.5511151231257827E-17</v>
      </c>
      <c r="N273" s="1">
        <v>4</v>
      </c>
      <c r="O273" s="1">
        <v>3</v>
      </c>
      <c r="P273" s="1">
        <v>0</v>
      </c>
      <c r="Q273" s="1">
        <v>0</v>
      </c>
      <c r="R273" s="1"/>
      <c r="S273" s="1"/>
      <c r="T273" s="66"/>
      <c r="U273" s="1"/>
      <c r="V273" s="1"/>
      <c r="W273" s="1"/>
      <c r="X273" s="1"/>
      <c r="Y273" s="1"/>
      <c r="Z273" s="1"/>
      <c r="AA273" s="1"/>
      <c r="AB273" s="1"/>
      <c r="AG273" t="str">
        <f t="shared" si="73"/>
        <v>Codyville</v>
      </c>
      <c r="AH273" t="s">
        <v>1839</v>
      </c>
      <c r="AI273">
        <v>2</v>
      </c>
      <c r="AK273" s="104">
        <v>23</v>
      </c>
      <c r="AL273" s="102">
        <v>29</v>
      </c>
      <c r="AM273" s="102">
        <v>50</v>
      </c>
      <c r="AN273" s="101">
        <v>13610</v>
      </c>
      <c r="AO273" s="101">
        <f t="shared" si="70"/>
        <v>23029</v>
      </c>
      <c r="AP273" t="s">
        <v>131</v>
      </c>
      <c r="AQ273">
        <f t="shared" si="72"/>
        <v>2313610</v>
      </c>
    </row>
    <row r="274" spans="1:43" hidden="1" outlineLevel="1">
      <c r="A274" t="s">
        <v>635</v>
      </c>
      <c r="B274" s="10" t="s">
        <v>1315</v>
      </c>
      <c r="C274" s="1">
        <f t="shared" si="71"/>
        <v>146</v>
      </c>
      <c r="D274" s="7">
        <f t="shared" si="65"/>
        <v>2</v>
      </c>
      <c r="E274" s="7">
        <f t="shared" si="66"/>
        <v>1</v>
      </c>
      <c r="F274" s="7">
        <f t="shared" si="67"/>
        <v>0</v>
      </c>
      <c r="G274" s="1">
        <f t="shared" si="68"/>
        <v>21</v>
      </c>
      <c r="H274" s="2">
        <f t="shared" si="69"/>
        <v>0.14383561643835616</v>
      </c>
      <c r="I274" s="8"/>
      <c r="J274" s="2">
        <f t="shared" si="61"/>
        <v>0.37671232876712329</v>
      </c>
      <c r="K274" s="2">
        <f t="shared" si="62"/>
        <v>0.52054794520547942</v>
      </c>
      <c r="L274" s="2">
        <f t="shared" si="63"/>
        <v>0</v>
      </c>
      <c r="M274" s="2">
        <f t="shared" si="64"/>
        <v>0.10273972602739734</v>
      </c>
      <c r="N274" s="1">
        <v>55</v>
      </c>
      <c r="O274" s="1">
        <v>76</v>
      </c>
      <c r="P274" s="1">
        <v>0</v>
      </c>
      <c r="Q274" s="1">
        <v>15</v>
      </c>
      <c r="R274" s="1"/>
      <c r="S274" s="1"/>
      <c r="T274" s="66"/>
      <c r="U274" s="1"/>
      <c r="V274" s="1"/>
      <c r="W274" s="1"/>
      <c r="X274" s="1"/>
      <c r="Y274" s="1"/>
      <c r="Z274" s="1"/>
      <c r="AA274" s="1"/>
      <c r="AB274" s="1"/>
      <c r="AG274" t="str">
        <f t="shared" si="73"/>
        <v>Columbia</v>
      </c>
      <c r="AH274" t="s">
        <v>1839</v>
      </c>
      <c r="AI274">
        <v>2</v>
      </c>
      <c r="AK274" s="104">
        <v>23</v>
      </c>
      <c r="AL274" s="102">
        <v>29</v>
      </c>
      <c r="AM274" s="102">
        <v>55</v>
      </c>
      <c r="AN274" s="101">
        <v>13750</v>
      </c>
      <c r="AO274" s="101">
        <f t="shared" si="70"/>
        <v>23029</v>
      </c>
      <c r="AP274" t="s">
        <v>624</v>
      </c>
      <c r="AQ274">
        <f t="shared" si="72"/>
        <v>2313750</v>
      </c>
    </row>
    <row r="275" spans="1:43" hidden="1" outlineLevel="1">
      <c r="A275" t="s">
        <v>1939</v>
      </c>
      <c r="B275" s="10" t="s">
        <v>1315</v>
      </c>
      <c r="C275" s="1">
        <f t="shared" si="71"/>
        <v>203</v>
      </c>
      <c r="D275" s="7">
        <f t="shared" si="65"/>
        <v>2</v>
      </c>
      <c r="E275" s="7">
        <f t="shared" si="66"/>
        <v>1</v>
      </c>
      <c r="F275" s="7">
        <f t="shared" si="67"/>
        <v>4</v>
      </c>
      <c r="G275" s="1">
        <f t="shared" si="68"/>
        <v>3</v>
      </c>
      <c r="H275" s="2">
        <f t="shared" si="69"/>
        <v>1.4778325123152709E-2</v>
      </c>
      <c r="I275" s="8"/>
      <c r="J275" s="2">
        <f t="shared" si="61"/>
        <v>0.46305418719211822</v>
      </c>
      <c r="K275" s="2">
        <f t="shared" si="62"/>
        <v>0.47783251231527096</v>
      </c>
      <c r="L275" s="2">
        <f t="shared" si="63"/>
        <v>9.852216748768473E-3</v>
      </c>
      <c r="M275" s="2">
        <f t="shared" si="64"/>
        <v>4.9261083743842346E-2</v>
      </c>
      <c r="N275" s="1">
        <v>94</v>
      </c>
      <c r="O275" s="1">
        <v>97</v>
      </c>
      <c r="P275" s="1">
        <v>2</v>
      </c>
      <c r="Q275" s="1">
        <v>10</v>
      </c>
      <c r="R275" s="1"/>
      <c r="S275" s="1"/>
      <c r="T275" s="66"/>
      <c r="U275" s="1"/>
      <c r="V275" s="1"/>
      <c r="W275" s="1"/>
      <c r="X275" s="1"/>
      <c r="Y275" s="1"/>
      <c r="Z275" s="1"/>
      <c r="AA275" s="1"/>
      <c r="AB275" s="1"/>
      <c r="AG275" t="str">
        <f t="shared" si="73"/>
        <v>Columbia Falls</v>
      </c>
      <c r="AH275" t="s">
        <v>1839</v>
      </c>
      <c r="AI275">
        <v>2</v>
      </c>
      <c r="AK275" s="104">
        <v>23</v>
      </c>
      <c r="AL275" s="102">
        <v>29</v>
      </c>
      <c r="AM275" s="102">
        <v>60</v>
      </c>
      <c r="AN275" s="101">
        <v>13820</v>
      </c>
      <c r="AO275" s="101">
        <f t="shared" si="70"/>
        <v>23029</v>
      </c>
      <c r="AP275" t="s">
        <v>624</v>
      </c>
      <c r="AQ275">
        <f t="shared" si="72"/>
        <v>2313820</v>
      </c>
    </row>
    <row r="276" spans="1:43" hidden="1" outlineLevel="1">
      <c r="A276" t="s">
        <v>2999</v>
      </c>
      <c r="B276" s="10" t="s">
        <v>1315</v>
      </c>
      <c r="C276" s="1">
        <f t="shared" si="71"/>
        <v>137</v>
      </c>
      <c r="D276" s="7">
        <f t="shared" si="65"/>
        <v>1</v>
      </c>
      <c r="E276" s="7">
        <f t="shared" si="66"/>
        <v>2</v>
      </c>
      <c r="F276" s="7">
        <f t="shared" si="67"/>
        <v>4</v>
      </c>
      <c r="G276" s="1">
        <f t="shared" si="68"/>
        <v>56</v>
      </c>
      <c r="H276" s="2">
        <f t="shared" si="69"/>
        <v>0.40875912408759124</v>
      </c>
      <c r="I276" s="8"/>
      <c r="J276" s="2">
        <f t="shared" si="61"/>
        <v>0.64963503649635035</v>
      </c>
      <c r="K276" s="2">
        <f t="shared" si="62"/>
        <v>0.24087591240875914</v>
      </c>
      <c r="L276" s="2">
        <f t="shared" si="63"/>
        <v>1.4598540145985401E-2</v>
      </c>
      <c r="M276" s="2">
        <f t="shared" si="64"/>
        <v>9.4890510948905119E-2</v>
      </c>
      <c r="N276" s="1">
        <v>89</v>
      </c>
      <c r="O276" s="1">
        <v>33</v>
      </c>
      <c r="P276" s="1">
        <v>2</v>
      </c>
      <c r="Q276" s="1">
        <v>13</v>
      </c>
      <c r="R276" s="1"/>
      <c r="S276" s="1"/>
      <c r="T276" s="66"/>
      <c r="U276" s="1"/>
      <c r="V276" s="1"/>
      <c r="W276" s="1"/>
      <c r="X276" s="1"/>
      <c r="Y276" s="1"/>
      <c r="Z276" s="1"/>
      <c r="AA276" s="1"/>
      <c r="AB276" s="1"/>
      <c r="AG276" t="str">
        <f>A276</f>
        <v>Connor</v>
      </c>
      <c r="AH276" t="s">
        <v>317</v>
      </c>
      <c r="AI276">
        <v>2</v>
      </c>
      <c r="AK276" s="104">
        <v>23</v>
      </c>
      <c r="AL276" s="102">
        <v>3</v>
      </c>
      <c r="AM276" s="102">
        <v>63</v>
      </c>
      <c r="AN276" s="101">
        <v>13900</v>
      </c>
      <c r="AO276" s="101">
        <f t="shared" si="70"/>
        <v>23003</v>
      </c>
      <c r="AP276" t="s">
        <v>2462</v>
      </c>
      <c r="AQ276">
        <f t="shared" si="72"/>
        <v>2313900</v>
      </c>
    </row>
    <row r="277" spans="1:43" hidden="1" outlineLevel="1">
      <c r="A277" t="s">
        <v>1173</v>
      </c>
      <c r="B277" s="10" t="s">
        <v>1315</v>
      </c>
      <c r="C277" s="1">
        <f t="shared" si="71"/>
        <v>78</v>
      </c>
      <c r="D277" s="7">
        <f t="shared" si="65"/>
        <v>1</v>
      </c>
      <c r="E277" s="7">
        <f t="shared" si="66"/>
        <v>2</v>
      </c>
      <c r="F277" s="7">
        <f t="shared" si="67"/>
        <v>4</v>
      </c>
      <c r="G277" s="1">
        <f t="shared" si="68"/>
        <v>17</v>
      </c>
      <c r="H277" s="2">
        <f t="shared" si="69"/>
        <v>0.21794871794871795</v>
      </c>
      <c r="I277" s="8"/>
      <c r="J277" s="2">
        <f t="shared" si="61"/>
        <v>0.58974358974358976</v>
      </c>
      <c r="K277" s="2">
        <f t="shared" si="62"/>
        <v>0.37179487179487181</v>
      </c>
      <c r="L277" s="2">
        <f t="shared" si="63"/>
        <v>1.282051282051282E-2</v>
      </c>
      <c r="M277" s="2">
        <f t="shared" si="64"/>
        <v>2.5641025641025616E-2</v>
      </c>
      <c r="N277" s="1">
        <v>46</v>
      </c>
      <c r="O277" s="1">
        <v>29</v>
      </c>
      <c r="P277" s="1">
        <v>1</v>
      </c>
      <c r="Q277" s="1">
        <v>2</v>
      </c>
      <c r="R277" s="1"/>
      <c r="S277" s="1"/>
      <c r="T277" s="66"/>
      <c r="U277" s="1"/>
      <c r="V277" s="1"/>
      <c r="W277" s="1"/>
      <c r="X277" s="1"/>
      <c r="Y277" s="1"/>
      <c r="Z277" s="1"/>
      <c r="AA277" s="1"/>
      <c r="AB277" s="1"/>
      <c r="AG277" t="str">
        <f>A277</f>
        <v>Cooper</v>
      </c>
      <c r="AH277" t="s">
        <v>1839</v>
      </c>
      <c r="AI277">
        <v>2</v>
      </c>
      <c r="AK277" s="104">
        <v>23</v>
      </c>
      <c r="AL277" s="102">
        <v>29</v>
      </c>
      <c r="AM277" s="102">
        <v>65</v>
      </c>
      <c r="AN277" s="101">
        <v>14100</v>
      </c>
      <c r="AO277" s="101">
        <f t="shared" si="70"/>
        <v>23029</v>
      </c>
      <c r="AP277" t="s">
        <v>624</v>
      </c>
      <c r="AQ277">
        <f t="shared" si="72"/>
        <v>2314100</v>
      </c>
    </row>
    <row r="278" spans="1:43" hidden="1" outlineLevel="1">
      <c r="A278" t="s">
        <v>2998</v>
      </c>
      <c r="B278" s="10" t="s">
        <v>1315</v>
      </c>
      <c r="C278" s="1">
        <f t="shared" si="71"/>
        <v>67</v>
      </c>
      <c r="D278" s="7">
        <f t="shared" si="65"/>
        <v>2</v>
      </c>
      <c r="E278" s="7">
        <f t="shared" si="66"/>
        <v>1</v>
      </c>
      <c r="F278" s="7">
        <f t="shared" si="67"/>
        <v>4</v>
      </c>
      <c r="G278" s="1">
        <f t="shared" si="68"/>
        <v>9</v>
      </c>
      <c r="H278" s="2">
        <f t="shared" si="69"/>
        <v>0.13432835820895522</v>
      </c>
      <c r="I278" s="8"/>
      <c r="J278" s="2">
        <f t="shared" si="61"/>
        <v>0.31343283582089554</v>
      </c>
      <c r="K278" s="2">
        <f t="shared" si="62"/>
        <v>0.44776119402985076</v>
      </c>
      <c r="L278" s="2">
        <f t="shared" si="63"/>
        <v>2.9850746268656716E-2</v>
      </c>
      <c r="M278" s="2">
        <f t="shared" si="64"/>
        <v>0.20895522388059698</v>
      </c>
      <c r="N278" s="1">
        <v>21</v>
      </c>
      <c r="O278" s="1">
        <v>30</v>
      </c>
      <c r="P278" s="1">
        <v>2</v>
      </c>
      <c r="Q278" s="1">
        <v>14</v>
      </c>
      <c r="R278" s="1"/>
      <c r="S278" s="1"/>
      <c r="T278" s="66"/>
      <c r="U278" s="1"/>
      <c r="V278" s="1"/>
      <c r="W278" s="1"/>
      <c r="X278" s="1"/>
      <c r="Y278" s="1"/>
      <c r="Z278" s="1"/>
      <c r="AA278" s="1"/>
      <c r="AB278" s="1"/>
      <c r="AG278" t="str">
        <f t="shared" si="73"/>
        <v>Coplin</v>
      </c>
      <c r="AH278" t="s">
        <v>957</v>
      </c>
      <c r="AI278">
        <v>2</v>
      </c>
      <c r="AK278" s="104">
        <v>23</v>
      </c>
      <c r="AL278" s="102">
        <v>7</v>
      </c>
      <c r="AM278" s="102">
        <v>20</v>
      </c>
      <c r="AN278" s="101">
        <v>14205</v>
      </c>
      <c r="AO278" s="101">
        <f t="shared" si="70"/>
        <v>23007</v>
      </c>
      <c r="AP278" t="s">
        <v>131</v>
      </c>
      <c r="AQ278">
        <f t="shared" si="72"/>
        <v>2314205</v>
      </c>
    </row>
    <row r="279" spans="1:43" hidden="1" outlineLevel="1">
      <c r="A279" t="s">
        <v>253</v>
      </c>
      <c r="B279" s="10" t="s">
        <v>1315</v>
      </c>
      <c r="C279" s="1">
        <f t="shared" si="71"/>
        <v>736</v>
      </c>
      <c r="D279" s="7">
        <f t="shared" si="65"/>
        <v>1</v>
      </c>
      <c r="E279" s="7">
        <f t="shared" si="66"/>
        <v>2</v>
      </c>
      <c r="F279" s="7">
        <f t="shared" si="67"/>
        <v>4</v>
      </c>
      <c r="G279" s="1">
        <f t="shared" si="68"/>
        <v>36</v>
      </c>
      <c r="H279" s="2">
        <f t="shared" si="69"/>
        <v>4.8913043478260872E-2</v>
      </c>
      <c r="I279" s="8"/>
      <c r="J279" s="2">
        <f t="shared" si="61"/>
        <v>0.49048913043478259</v>
      </c>
      <c r="K279" s="2">
        <f t="shared" si="62"/>
        <v>0.44157608695652173</v>
      </c>
      <c r="L279" s="2">
        <f t="shared" si="63"/>
        <v>2.1739130434782608E-2</v>
      </c>
      <c r="M279" s="2">
        <f t="shared" si="64"/>
        <v>4.6195652173913068E-2</v>
      </c>
      <c r="N279" s="1">
        <v>361</v>
      </c>
      <c r="O279" s="1">
        <v>325</v>
      </c>
      <c r="P279" s="1">
        <v>16</v>
      </c>
      <c r="Q279" s="1">
        <v>34</v>
      </c>
      <c r="R279" s="1"/>
      <c r="S279" s="1"/>
      <c r="T279" s="66"/>
      <c r="U279" s="1"/>
      <c r="V279" s="1"/>
      <c r="W279" s="1"/>
      <c r="X279" s="1"/>
      <c r="Y279" s="1"/>
      <c r="Z279" s="1"/>
      <c r="AA279" s="1"/>
      <c r="AB279" s="1"/>
      <c r="AG279" t="str">
        <f t="shared" si="73"/>
        <v>Corinna</v>
      </c>
      <c r="AH279" t="s">
        <v>370</v>
      </c>
      <c r="AI279">
        <v>2</v>
      </c>
      <c r="AK279" s="104">
        <v>23</v>
      </c>
      <c r="AL279" s="102">
        <v>19</v>
      </c>
      <c r="AM279" s="102">
        <v>60</v>
      </c>
      <c r="AN279" s="101">
        <v>14310</v>
      </c>
      <c r="AO279" s="101">
        <f t="shared" si="70"/>
        <v>23019</v>
      </c>
      <c r="AP279" t="s">
        <v>624</v>
      </c>
      <c r="AQ279">
        <f t="shared" si="72"/>
        <v>2314310</v>
      </c>
    </row>
    <row r="280" spans="1:43" hidden="1" outlineLevel="1">
      <c r="A280" t="s">
        <v>523</v>
      </c>
      <c r="B280" s="10" t="s">
        <v>1315</v>
      </c>
      <c r="C280" s="1">
        <f t="shared" si="71"/>
        <v>939</v>
      </c>
      <c r="D280" s="7">
        <f t="shared" si="65"/>
        <v>1</v>
      </c>
      <c r="E280" s="7">
        <f t="shared" si="66"/>
        <v>2</v>
      </c>
      <c r="F280" s="7">
        <f t="shared" si="67"/>
        <v>4</v>
      </c>
      <c r="G280" s="1">
        <f t="shared" si="68"/>
        <v>5</v>
      </c>
      <c r="H280" s="2">
        <f t="shared" si="69"/>
        <v>5.3248136315228968E-3</v>
      </c>
      <c r="I280" s="8"/>
      <c r="J280" s="2">
        <f t="shared" si="61"/>
        <v>0.46858359957401491</v>
      </c>
      <c r="K280" s="2">
        <f t="shared" si="62"/>
        <v>0.46325878594249204</v>
      </c>
      <c r="L280" s="2">
        <f t="shared" si="63"/>
        <v>2.1299254526091587E-2</v>
      </c>
      <c r="M280" s="2">
        <f t="shared" si="64"/>
        <v>4.6858359957401521E-2</v>
      </c>
      <c r="N280" s="1">
        <v>440</v>
      </c>
      <c r="O280" s="1">
        <v>435</v>
      </c>
      <c r="P280" s="1">
        <v>20</v>
      </c>
      <c r="Q280" s="1">
        <v>44</v>
      </c>
      <c r="R280" s="1"/>
      <c r="S280" s="1"/>
      <c r="T280" s="66"/>
      <c r="U280" s="1"/>
      <c r="V280" s="1"/>
      <c r="W280" s="1"/>
      <c r="X280" s="1"/>
      <c r="Y280" s="1"/>
      <c r="Z280" s="1"/>
      <c r="AA280" s="1"/>
      <c r="AB280" s="1"/>
      <c r="AG280" t="str">
        <f t="shared" si="73"/>
        <v>Corinth</v>
      </c>
      <c r="AH280" t="s">
        <v>370</v>
      </c>
      <c r="AI280">
        <v>2</v>
      </c>
      <c r="AK280" s="104">
        <v>23</v>
      </c>
      <c r="AL280" s="102">
        <v>19</v>
      </c>
      <c r="AM280" s="102">
        <v>65</v>
      </c>
      <c r="AN280" s="101">
        <v>14380</v>
      </c>
      <c r="AO280" s="101">
        <f t="shared" si="70"/>
        <v>23019</v>
      </c>
      <c r="AP280" t="s">
        <v>624</v>
      </c>
      <c r="AQ280">
        <f t="shared" si="72"/>
        <v>2314380</v>
      </c>
    </row>
    <row r="281" spans="1:43" hidden="1" outlineLevel="1">
      <c r="A281" t="s">
        <v>751</v>
      </c>
      <c r="B281" s="10" t="s">
        <v>1315</v>
      </c>
      <c r="C281" s="1">
        <f t="shared" si="71"/>
        <v>498</v>
      </c>
      <c r="D281" s="7">
        <f t="shared" si="65"/>
        <v>2</v>
      </c>
      <c r="E281" s="7">
        <f t="shared" si="66"/>
        <v>1</v>
      </c>
      <c r="F281" s="7">
        <f t="shared" si="67"/>
        <v>4</v>
      </c>
      <c r="G281" s="1">
        <f t="shared" si="68"/>
        <v>50</v>
      </c>
      <c r="H281" s="2">
        <f t="shared" si="69"/>
        <v>0.10040160642570281</v>
      </c>
      <c r="I281" s="8"/>
      <c r="J281" s="2">
        <f t="shared" si="61"/>
        <v>0.37349397590361444</v>
      </c>
      <c r="K281" s="2">
        <f t="shared" si="62"/>
        <v>0.47389558232931728</v>
      </c>
      <c r="L281" s="2">
        <f t="shared" si="63"/>
        <v>2.6104417670682729E-2</v>
      </c>
      <c r="M281" s="2">
        <f t="shared" si="64"/>
        <v>0.12650602409638556</v>
      </c>
      <c r="N281" s="1">
        <v>186</v>
      </c>
      <c r="O281" s="1">
        <v>236</v>
      </c>
      <c r="P281" s="1">
        <v>13</v>
      </c>
      <c r="Q281" s="1">
        <v>63</v>
      </c>
      <c r="R281" s="1"/>
      <c r="S281" s="1"/>
      <c r="T281" s="66"/>
      <c r="U281" s="1"/>
      <c r="V281" s="1"/>
      <c r="W281" s="1"/>
      <c r="X281" s="1"/>
      <c r="Y281" s="1"/>
      <c r="Z281" s="1"/>
      <c r="AA281" s="1"/>
      <c r="AB281" s="1"/>
      <c r="AG281" t="str">
        <f t="shared" si="73"/>
        <v>Cornish</v>
      </c>
      <c r="AH281" t="s">
        <v>1256</v>
      </c>
      <c r="AI281">
        <v>1</v>
      </c>
      <c r="AK281" s="104">
        <v>23</v>
      </c>
      <c r="AL281" s="102">
        <v>31</v>
      </c>
      <c r="AM281" s="102">
        <v>35</v>
      </c>
      <c r="AN281" s="101">
        <v>14485</v>
      </c>
      <c r="AO281" s="101">
        <f t="shared" si="70"/>
        <v>23031</v>
      </c>
      <c r="AP281" t="s">
        <v>624</v>
      </c>
      <c r="AQ281">
        <f t="shared" si="72"/>
        <v>2314485</v>
      </c>
    </row>
    <row r="282" spans="1:43" hidden="1" outlineLevel="1">
      <c r="A282" t="s">
        <v>1596</v>
      </c>
      <c r="B282" s="10" t="s">
        <v>1315</v>
      </c>
      <c r="C282" s="1">
        <f t="shared" si="71"/>
        <v>465</v>
      </c>
      <c r="D282" s="7">
        <f t="shared" si="65"/>
        <v>2</v>
      </c>
      <c r="E282" s="7">
        <f t="shared" si="66"/>
        <v>1</v>
      </c>
      <c r="F282" s="7">
        <f t="shared" si="67"/>
        <v>4</v>
      </c>
      <c r="G282" s="1">
        <f t="shared" si="68"/>
        <v>40</v>
      </c>
      <c r="H282" s="2">
        <f t="shared" si="69"/>
        <v>8.6021505376344093E-2</v>
      </c>
      <c r="I282" s="8"/>
      <c r="J282" s="2">
        <f t="shared" si="61"/>
        <v>0.40645161290322579</v>
      </c>
      <c r="K282" s="2">
        <f t="shared" si="62"/>
        <v>0.49247311827956991</v>
      </c>
      <c r="L282" s="2">
        <f t="shared" si="63"/>
        <v>2.5806451612903226E-2</v>
      </c>
      <c r="M282" s="2">
        <f t="shared" si="64"/>
        <v>7.5268817204301022E-2</v>
      </c>
      <c r="N282" s="1">
        <v>189</v>
      </c>
      <c r="O282" s="1">
        <v>229</v>
      </c>
      <c r="P282" s="1">
        <v>12</v>
      </c>
      <c r="Q282" s="1">
        <v>35</v>
      </c>
      <c r="R282" s="1"/>
      <c r="S282" s="1"/>
      <c r="T282" s="66"/>
      <c r="U282" s="1"/>
      <c r="V282" s="1"/>
      <c r="W282" s="1"/>
      <c r="X282" s="1"/>
      <c r="Y282" s="1"/>
      <c r="Z282" s="1"/>
      <c r="AA282" s="1"/>
      <c r="AB282" s="1"/>
      <c r="AG282" t="str">
        <f t="shared" si="73"/>
        <v>Cornville</v>
      </c>
      <c r="AH282" t="s">
        <v>1782</v>
      </c>
      <c r="AI282">
        <v>2</v>
      </c>
      <c r="AK282" s="104">
        <v>23</v>
      </c>
      <c r="AL282" s="102">
        <v>25</v>
      </c>
      <c r="AM282" s="102">
        <v>40</v>
      </c>
      <c r="AN282" s="101">
        <v>14555</v>
      </c>
      <c r="AO282" s="101">
        <f t="shared" si="70"/>
        <v>23025</v>
      </c>
      <c r="AP282" t="s">
        <v>624</v>
      </c>
      <c r="AQ282">
        <f t="shared" si="72"/>
        <v>2314555</v>
      </c>
    </row>
    <row r="283" spans="1:43" hidden="1" outlineLevel="1">
      <c r="A283" t="s">
        <v>1135</v>
      </c>
      <c r="B283" s="10" t="s">
        <v>1315</v>
      </c>
      <c r="C283" s="1">
        <f t="shared" si="71"/>
        <v>123</v>
      </c>
      <c r="D283" s="7">
        <f t="shared" si="65"/>
        <v>1</v>
      </c>
      <c r="E283" s="7">
        <f t="shared" si="66"/>
        <v>2</v>
      </c>
      <c r="F283" s="7">
        <f t="shared" si="67"/>
        <v>4</v>
      </c>
      <c r="G283" s="1">
        <f t="shared" si="68"/>
        <v>30</v>
      </c>
      <c r="H283" s="2">
        <f t="shared" si="69"/>
        <v>0.24390243902439024</v>
      </c>
      <c r="I283" s="8"/>
      <c r="J283" s="2">
        <f t="shared" si="61"/>
        <v>0.52845528455284552</v>
      </c>
      <c r="K283" s="2">
        <f t="shared" si="62"/>
        <v>0.28455284552845528</v>
      </c>
      <c r="L283" s="2">
        <f t="shared" si="63"/>
        <v>8.130081300813009E-3</v>
      </c>
      <c r="M283" s="2">
        <f t="shared" si="64"/>
        <v>0.17886178861788621</v>
      </c>
      <c r="N283" s="1">
        <v>65</v>
      </c>
      <c r="O283" s="1">
        <v>35</v>
      </c>
      <c r="P283" s="1">
        <v>1</v>
      </c>
      <c r="Q283" s="1">
        <v>22</v>
      </c>
      <c r="R283" s="1"/>
      <c r="S283" s="1"/>
      <c r="T283" s="66"/>
      <c r="U283" s="1"/>
      <c r="V283" s="1"/>
      <c r="W283" s="1"/>
      <c r="X283" s="1"/>
      <c r="Y283" s="1"/>
      <c r="Z283" s="1"/>
      <c r="AA283" s="1"/>
      <c r="AB283" s="1"/>
      <c r="AG283" t="str">
        <f t="shared" si="73"/>
        <v>Cranberry Isles</v>
      </c>
      <c r="AH283" t="s">
        <v>2459</v>
      </c>
      <c r="AI283">
        <v>2</v>
      </c>
      <c r="AK283" s="104">
        <v>23</v>
      </c>
      <c r="AL283" s="102">
        <v>9</v>
      </c>
      <c r="AM283" s="102">
        <v>45</v>
      </c>
      <c r="AN283" s="101">
        <v>14905</v>
      </c>
      <c r="AO283" s="101">
        <f t="shared" si="70"/>
        <v>23009</v>
      </c>
      <c r="AP283" t="s">
        <v>624</v>
      </c>
      <c r="AQ283">
        <f t="shared" si="72"/>
        <v>2314905</v>
      </c>
    </row>
    <row r="284" spans="1:43" hidden="1" outlineLevel="1">
      <c r="A284" t="s">
        <v>2260</v>
      </c>
      <c r="B284" s="10" t="s">
        <v>1315</v>
      </c>
      <c r="C284" s="1">
        <f t="shared" si="71"/>
        <v>46</v>
      </c>
      <c r="D284" s="7">
        <f t="shared" si="65"/>
        <v>1</v>
      </c>
      <c r="E284" s="7">
        <f t="shared" si="66"/>
        <v>2</v>
      </c>
      <c r="F284" s="7">
        <f t="shared" si="67"/>
        <v>0</v>
      </c>
      <c r="G284" s="1">
        <f t="shared" si="68"/>
        <v>4</v>
      </c>
      <c r="H284" s="2">
        <f t="shared" si="69"/>
        <v>8.6956521739130432E-2</v>
      </c>
      <c r="I284" s="8"/>
      <c r="J284" s="2">
        <f t="shared" si="61"/>
        <v>0.54347826086956519</v>
      </c>
      <c r="K284" s="2">
        <f t="shared" si="62"/>
        <v>0.45652173913043476</v>
      </c>
      <c r="L284" s="2">
        <f t="shared" si="63"/>
        <v>0</v>
      </c>
      <c r="M284" s="2">
        <f t="shared" si="64"/>
        <v>5.5511151231257827E-17</v>
      </c>
      <c r="N284" s="1">
        <v>25</v>
      </c>
      <c r="O284" s="1">
        <v>21</v>
      </c>
      <c r="P284" s="1">
        <v>0</v>
      </c>
      <c r="Q284" s="1">
        <v>0</v>
      </c>
      <c r="R284" s="1"/>
      <c r="S284" s="1"/>
      <c r="T284" s="66"/>
      <c r="U284" s="1"/>
      <c r="V284" s="1"/>
      <c r="W284" s="1"/>
      <c r="X284" s="1"/>
      <c r="Y284" s="1"/>
      <c r="Z284" s="1"/>
      <c r="AA284" s="1"/>
      <c r="AB284" s="1"/>
      <c r="AG284" t="str">
        <f t="shared" si="73"/>
        <v>Crawford</v>
      </c>
      <c r="AH284" t="s">
        <v>1839</v>
      </c>
      <c r="AI284">
        <v>2</v>
      </c>
      <c r="AK284" s="104">
        <v>23</v>
      </c>
      <c r="AL284" s="102">
        <v>29</v>
      </c>
      <c r="AM284" s="102">
        <v>70</v>
      </c>
      <c r="AN284" s="101">
        <v>14940</v>
      </c>
      <c r="AO284" s="101">
        <f t="shared" si="70"/>
        <v>23029</v>
      </c>
      <c r="AP284" t="s">
        <v>624</v>
      </c>
      <c r="AQ284">
        <f t="shared" si="72"/>
        <v>2314940</v>
      </c>
    </row>
    <row r="285" spans="1:43" hidden="1" outlineLevel="1">
      <c r="A285" t="s">
        <v>1136</v>
      </c>
      <c r="B285" s="10" t="s">
        <v>1315</v>
      </c>
      <c r="C285" s="1">
        <f t="shared" si="71"/>
        <v>104</v>
      </c>
      <c r="D285" s="7">
        <f t="shared" si="65"/>
        <v>1</v>
      </c>
      <c r="E285" s="7">
        <f t="shared" si="66"/>
        <v>2</v>
      </c>
      <c r="F285" s="7">
        <f t="shared" si="67"/>
        <v>3</v>
      </c>
      <c r="G285" s="1">
        <f t="shared" si="68"/>
        <v>15</v>
      </c>
      <c r="H285" s="2">
        <f t="shared" si="69"/>
        <v>0.14423076923076922</v>
      </c>
      <c r="I285" s="8"/>
      <c r="J285" s="2">
        <f t="shared" si="61"/>
        <v>0.53846153846153844</v>
      </c>
      <c r="K285" s="2">
        <f t="shared" si="62"/>
        <v>0.39423076923076922</v>
      </c>
      <c r="L285" s="2">
        <f t="shared" si="63"/>
        <v>3.8461538461538464E-2</v>
      </c>
      <c r="M285" s="2">
        <f t="shared" si="64"/>
        <v>2.8846153846153882E-2</v>
      </c>
      <c r="N285" s="1">
        <v>56</v>
      </c>
      <c r="O285" s="1">
        <v>41</v>
      </c>
      <c r="P285" s="1">
        <v>4</v>
      </c>
      <c r="Q285" s="1">
        <v>3</v>
      </c>
      <c r="R285" s="1"/>
      <c r="S285" s="1"/>
      <c r="T285" s="66"/>
      <c r="U285" s="1"/>
      <c r="V285" s="1"/>
      <c r="W285" s="1"/>
      <c r="X285" s="1"/>
      <c r="Y285" s="1"/>
      <c r="Z285" s="1"/>
      <c r="AA285" s="1"/>
      <c r="AB285" s="1"/>
      <c r="AG285" t="str">
        <f t="shared" si="73"/>
        <v>Crystal</v>
      </c>
      <c r="AH285" t="s">
        <v>317</v>
      </c>
      <c r="AI285">
        <v>2</v>
      </c>
      <c r="AK285" s="104">
        <v>23</v>
      </c>
      <c r="AL285" s="102">
        <v>3</v>
      </c>
      <c r="AM285" s="102">
        <v>65</v>
      </c>
      <c r="AN285" s="101">
        <v>15395</v>
      </c>
      <c r="AO285" s="101">
        <f t="shared" si="70"/>
        <v>23003</v>
      </c>
      <c r="AP285" t="s">
        <v>624</v>
      </c>
      <c r="AQ285">
        <f t="shared" si="72"/>
        <v>2315395</v>
      </c>
    </row>
    <row r="286" spans="1:43" hidden="1" outlineLevel="1">
      <c r="A286" t="s">
        <v>1492</v>
      </c>
      <c r="B286" s="10" t="s">
        <v>1315</v>
      </c>
      <c r="C286" s="1">
        <f t="shared" si="71"/>
        <v>3867</v>
      </c>
      <c r="D286" s="7">
        <f t="shared" si="65"/>
        <v>2</v>
      </c>
      <c r="E286" s="7">
        <f t="shared" si="66"/>
        <v>1</v>
      </c>
      <c r="F286" s="7">
        <f t="shared" si="67"/>
        <v>4</v>
      </c>
      <c r="G286" s="1">
        <f t="shared" si="68"/>
        <v>883</v>
      </c>
      <c r="H286" s="2">
        <f t="shared" si="69"/>
        <v>0.22834238427721748</v>
      </c>
      <c r="I286" s="8"/>
      <c r="J286" s="2">
        <f t="shared" si="61"/>
        <v>0.3395396948538919</v>
      </c>
      <c r="K286" s="2">
        <f t="shared" si="62"/>
        <v>0.56788207913110944</v>
      </c>
      <c r="L286" s="2">
        <f t="shared" si="63"/>
        <v>8.0165502973881565E-3</v>
      </c>
      <c r="M286" s="2">
        <f t="shared" si="64"/>
        <v>8.4561675717610502E-2</v>
      </c>
      <c r="N286" s="1">
        <v>1313</v>
      </c>
      <c r="O286" s="1">
        <v>2196</v>
      </c>
      <c r="P286" s="1">
        <v>31</v>
      </c>
      <c r="Q286" s="1">
        <v>327</v>
      </c>
      <c r="R286" s="1"/>
      <c r="S286" s="1"/>
      <c r="T286" s="66"/>
      <c r="U286" s="1"/>
      <c r="V286" s="1"/>
      <c r="W286" s="1"/>
      <c r="X286" s="1"/>
      <c r="Y286" s="1"/>
      <c r="Z286" s="1"/>
      <c r="AA286" s="1"/>
      <c r="AB286" s="1"/>
      <c r="AG286" t="str">
        <f t="shared" si="73"/>
        <v>Cumberland</v>
      </c>
      <c r="AH286" t="s">
        <v>1492</v>
      </c>
      <c r="AI286">
        <v>1</v>
      </c>
      <c r="AK286" s="104">
        <v>23</v>
      </c>
      <c r="AL286" s="102">
        <v>5</v>
      </c>
      <c r="AM286" s="102">
        <v>30</v>
      </c>
      <c r="AN286" s="101">
        <v>15430</v>
      </c>
      <c r="AO286" s="101">
        <f t="shared" si="70"/>
        <v>23005</v>
      </c>
      <c r="AP286" t="s">
        <v>624</v>
      </c>
      <c r="AQ286">
        <f t="shared" si="72"/>
        <v>2315430</v>
      </c>
    </row>
    <row r="287" spans="1:43" hidden="1" outlineLevel="1">
      <c r="A287" t="s">
        <v>1137</v>
      </c>
      <c r="B287" s="10" t="s">
        <v>1315</v>
      </c>
      <c r="C287" s="1">
        <f t="shared" si="71"/>
        <v>506</v>
      </c>
      <c r="D287" s="7">
        <f t="shared" si="65"/>
        <v>2</v>
      </c>
      <c r="E287" s="7">
        <f t="shared" si="66"/>
        <v>1</v>
      </c>
      <c r="F287" s="7">
        <f t="shared" si="67"/>
        <v>4</v>
      </c>
      <c r="G287" s="1">
        <f t="shared" si="68"/>
        <v>81</v>
      </c>
      <c r="H287" s="2">
        <f t="shared" si="69"/>
        <v>0.1600790513833992</v>
      </c>
      <c r="I287" s="8"/>
      <c r="J287" s="2">
        <f t="shared" si="61"/>
        <v>0.34782608695652173</v>
      </c>
      <c r="K287" s="2">
        <f t="shared" si="62"/>
        <v>0.5079051383399209</v>
      </c>
      <c r="L287" s="2">
        <f t="shared" si="63"/>
        <v>1.9762845849802372E-2</v>
      </c>
      <c r="M287" s="2">
        <f t="shared" si="64"/>
        <v>0.124505928853755</v>
      </c>
      <c r="N287" s="1">
        <v>176</v>
      </c>
      <c r="O287" s="1">
        <v>257</v>
      </c>
      <c r="P287" s="1">
        <v>10</v>
      </c>
      <c r="Q287" s="1">
        <v>63</v>
      </c>
      <c r="R287" s="1"/>
      <c r="S287" s="1"/>
      <c r="T287" s="66"/>
      <c r="U287" s="1"/>
      <c r="V287" s="1"/>
      <c r="W287" s="1"/>
      <c r="X287" s="1"/>
      <c r="Y287" s="1"/>
      <c r="Z287" s="1"/>
      <c r="AA287" s="1"/>
      <c r="AB287" s="1"/>
      <c r="AG287" t="str">
        <f t="shared" si="73"/>
        <v>Cushing</v>
      </c>
      <c r="AH287" t="s">
        <v>2044</v>
      </c>
      <c r="AI287">
        <v>1</v>
      </c>
      <c r="AK287" s="104">
        <v>23</v>
      </c>
      <c r="AL287" s="102">
        <v>13</v>
      </c>
      <c r="AM287" s="102">
        <v>15</v>
      </c>
      <c r="AN287" s="101">
        <v>15780</v>
      </c>
      <c r="AO287" s="101">
        <f t="shared" si="70"/>
        <v>23013</v>
      </c>
      <c r="AP287" t="s">
        <v>624</v>
      </c>
      <c r="AQ287">
        <f t="shared" si="72"/>
        <v>2315780</v>
      </c>
    </row>
    <row r="288" spans="1:43" hidden="1" outlineLevel="1">
      <c r="A288" t="s">
        <v>852</v>
      </c>
      <c r="B288" s="10" t="s">
        <v>1315</v>
      </c>
      <c r="C288" s="1">
        <f t="shared" si="71"/>
        <v>178</v>
      </c>
      <c r="D288" s="7">
        <f t="shared" si="65"/>
        <v>1</v>
      </c>
      <c r="E288" s="7">
        <f t="shared" si="66"/>
        <v>2</v>
      </c>
      <c r="F288" s="7">
        <f t="shared" si="67"/>
        <v>4</v>
      </c>
      <c r="G288" s="1">
        <f t="shared" si="68"/>
        <v>9</v>
      </c>
      <c r="H288" s="2">
        <f t="shared" si="69"/>
        <v>5.0561797752808987E-2</v>
      </c>
      <c r="I288" s="8"/>
      <c r="J288" s="2">
        <f t="shared" si="61"/>
        <v>0.4887640449438202</v>
      </c>
      <c r="K288" s="2">
        <f t="shared" si="62"/>
        <v>0.43820224719101125</v>
      </c>
      <c r="L288" s="2">
        <f t="shared" si="63"/>
        <v>3.3707865168539325E-2</v>
      </c>
      <c r="M288" s="2">
        <f t="shared" si="64"/>
        <v>3.9325842696629226E-2</v>
      </c>
      <c r="N288" s="1">
        <v>87</v>
      </c>
      <c r="O288" s="1">
        <v>78</v>
      </c>
      <c r="P288" s="1">
        <v>6</v>
      </c>
      <c r="Q288" s="1">
        <v>7</v>
      </c>
      <c r="R288" s="1"/>
      <c r="S288" s="1"/>
      <c r="T288" s="66"/>
      <c r="U288" s="1"/>
      <c r="V288" s="1"/>
      <c r="W288" s="1"/>
      <c r="X288" s="1"/>
      <c r="Y288" s="1"/>
      <c r="Z288" s="1"/>
      <c r="AA288" s="1"/>
      <c r="AB288" s="1"/>
      <c r="AG288" t="str">
        <f t="shared" si="73"/>
        <v>Cutler</v>
      </c>
      <c r="AH288" t="s">
        <v>1839</v>
      </c>
      <c r="AI288">
        <v>2</v>
      </c>
      <c r="AK288" s="104">
        <v>23</v>
      </c>
      <c r="AL288" s="102">
        <v>29</v>
      </c>
      <c r="AM288" s="102">
        <v>75</v>
      </c>
      <c r="AN288" s="101">
        <v>15920</v>
      </c>
      <c r="AO288" s="101">
        <f t="shared" si="70"/>
        <v>23029</v>
      </c>
      <c r="AP288" t="s">
        <v>624</v>
      </c>
      <c r="AQ288">
        <f t="shared" si="72"/>
        <v>2315920</v>
      </c>
    </row>
    <row r="289" spans="1:43" hidden="1" outlineLevel="1">
      <c r="A289" t="s">
        <v>3000</v>
      </c>
      <c r="B289" s="10" t="s">
        <v>1315</v>
      </c>
      <c r="C289" s="1">
        <f t="shared" si="71"/>
        <v>38</v>
      </c>
      <c r="D289" s="7">
        <f t="shared" si="65"/>
        <v>1</v>
      </c>
      <c r="E289" s="7">
        <f t="shared" si="66"/>
        <v>2</v>
      </c>
      <c r="F289" s="7">
        <f t="shared" si="67"/>
        <v>3</v>
      </c>
      <c r="G289" s="1">
        <f t="shared" si="68"/>
        <v>7</v>
      </c>
      <c r="H289" s="2">
        <f t="shared" si="69"/>
        <v>0.18421052631578946</v>
      </c>
      <c r="I289" s="8"/>
      <c r="J289" s="2">
        <f t="shared" si="61"/>
        <v>0.57894736842105265</v>
      </c>
      <c r="K289" s="2">
        <f t="shared" si="62"/>
        <v>0.39473684210526316</v>
      </c>
      <c r="L289" s="2">
        <f t="shared" si="63"/>
        <v>2.6315789473684209E-2</v>
      </c>
      <c r="M289" s="2">
        <f t="shared" si="64"/>
        <v>-2.7755575615628914E-17</v>
      </c>
      <c r="N289" s="1">
        <v>22</v>
      </c>
      <c r="O289" s="1">
        <v>15</v>
      </c>
      <c r="P289" s="1">
        <v>1</v>
      </c>
      <c r="Q289" s="1">
        <v>0</v>
      </c>
      <c r="R289" s="1"/>
      <c r="S289" s="1"/>
      <c r="T289" s="66"/>
      <c r="U289" s="1"/>
      <c r="V289" s="1"/>
      <c r="W289" s="1"/>
      <c r="X289" s="1"/>
      <c r="Y289" s="1"/>
      <c r="Z289" s="1"/>
      <c r="AA289" s="1"/>
      <c r="AB289" s="1"/>
      <c r="AG289" t="str">
        <f t="shared" si="73"/>
        <v>Cyr</v>
      </c>
      <c r="AH289" t="s">
        <v>317</v>
      </c>
      <c r="AI289">
        <v>2</v>
      </c>
      <c r="AK289" s="104">
        <v>23</v>
      </c>
      <c r="AL289" s="102">
        <v>3</v>
      </c>
      <c r="AM289" s="102">
        <v>70</v>
      </c>
      <c r="AN289" s="101">
        <v>15990</v>
      </c>
      <c r="AO289" s="101">
        <f t="shared" si="70"/>
        <v>23003</v>
      </c>
      <c r="AP289" t="s">
        <v>131</v>
      </c>
      <c r="AQ289">
        <f t="shared" si="72"/>
        <v>2315990</v>
      </c>
    </row>
    <row r="290" spans="1:43" hidden="1" outlineLevel="1">
      <c r="A290" t="s">
        <v>1890</v>
      </c>
      <c r="B290" s="10" t="s">
        <v>1315</v>
      </c>
      <c r="C290" s="1">
        <f t="shared" si="71"/>
        <v>141</v>
      </c>
      <c r="D290" s="7">
        <f t="shared" si="65"/>
        <v>2</v>
      </c>
      <c r="E290" s="7">
        <f t="shared" si="66"/>
        <v>1</v>
      </c>
      <c r="F290" s="7">
        <f t="shared" si="67"/>
        <v>4</v>
      </c>
      <c r="G290" s="1">
        <f t="shared" si="68"/>
        <v>23</v>
      </c>
      <c r="H290" s="2">
        <f t="shared" si="69"/>
        <v>0.16312056737588654</v>
      </c>
      <c r="I290" s="8"/>
      <c r="J290" s="2">
        <f t="shared" si="61"/>
        <v>0.31914893617021278</v>
      </c>
      <c r="K290" s="2">
        <f t="shared" si="62"/>
        <v>0.48226950354609927</v>
      </c>
      <c r="L290" s="2">
        <f t="shared" si="63"/>
        <v>2.8368794326241134E-2</v>
      </c>
      <c r="M290" s="2">
        <f t="shared" si="64"/>
        <v>0.17021276595744683</v>
      </c>
      <c r="N290" s="1">
        <v>45</v>
      </c>
      <c r="O290" s="1">
        <v>68</v>
      </c>
      <c r="P290" s="1">
        <v>4</v>
      </c>
      <c r="Q290" s="1">
        <v>24</v>
      </c>
      <c r="R290" s="1"/>
      <c r="S290" s="1"/>
      <c r="T290" s="66"/>
      <c r="U290" s="1"/>
      <c r="V290" s="1"/>
      <c r="W290" s="1"/>
      <c r="X290" s="1"/>
      <c r="Y290" s="1"/>
      <c r="Z290" s="1"/>
      <c r="AA290" s="1"/>
      <c r="AB290" s="1"/>
      <c r="AG290" t="str">
        <f t="shared" si="73"/>
        <v>Dallas</v>
      </c>
      <c r="AH290" t="s">
        <v>957</v>
      </c>
      <c r="AI290">
        <v>2</v>
      </c>
      <c r="AK290" s="104">
        <v>23</v>
      </c>
      <c r="AL290" s="102">
        <v>7</v>
      </c>
      <c r="AM290" s="102">
        <v>25</v>
      </c>
      <c r="AN290" s="101">
        <v>16165</v>
      </c>
      <c r="AO290" s="101">
        <f t="shared" si="70"/>
        <v>23007</v>
      </c>
      <c r="AP290" t="s">
        <v>131</v>
      </c>
      <c r="AQ290">
        <f t="shared" si="72"/>
        <v>2316165</v>
      </c>
    </row>
    <row r="291" spans="1:43" hidden="1" outlineLevel="1">
      <c r="A291" t="s">
        <v>853</v>
      </c>
      <c r="B291" s="10" t="s">
        <v>1315</v>
      </c>
      <c r="C291" s="1">
        <f t="shared" si="71"/>
        <v>1033</v>
      </c>
      <c r="D291" s="7">
        <f t="shared" si="65"/>
        <v>2</v>
      </c>
      <c r="E291" s="7">
        <f t="shared" si="66"/>
        <v>1</v>
      </c>
      <c r="F291" s="7">
        <f t="shared" si="67"/>
        <v>4</v>
      </c>
      <c r="G291" s="1">
        <f t="shared" si="68"/>
        <v>72</v>
      </c>
      <c r="H291" s="2">
        <f t="shared" si="69"/>
        <v>6.9699903194578902E-2</v>
      </c>
      <c r="I291" s="8"/>
      <c r="J291" s="2">
        <f t="shared" si="61"/>
        <v>0.38334946757018395</v>
      </c>
      <c r="K291" s="2">
        <f t="shared" si="62"/>
        <v>0.45304937076476282</v>
      </c>
      <c r="L291" s="2">
        <f t="shared" si="63"/>
        <v>1.9361084220716359E-2</v>
      </c>
      <c r="M291" s="2">
        <f t="shared" si="64"/>
        <v>0.14424007744433687</v>
      </c>
      <c r="N291" s="1">
        <v>396</v>
      </c>
      <c r="O291" s="1">
        <v>468</v>
      </c>
      <c r="P291" s="1">
        <v>20</v>
      </c>
      <c r="Q291" s="1">
        <v>149</v>
      </c>
      <c r="R291" s="1"/>
      <c r="S291" s="1"/>
      <c r="T291" s="66"/>
      <c r="U291" s="1"/>
      <c r="V291" s="1"/>
      <c r="W291" s="1"/>
      <c r="X291" s="1"/>
      <c r="Y291" s="1"/>
      <c r="Z291" s="1"/>
      <c r="AA291" s="1"/>
      <c r="AB291" s="1"/>
      <c r="AG291" t="str">
        <f t="shared" si="73"/>
        <v>Damariscotta</v>
      </c>
      <c r="AH291" t="s">
        <v>1988</v>
      </c>
      <c r="AI291">
        <v>1</v>
      </c>
      <c r="AK291" s="104">
        <v>23</v>
      </c>
      <c r="AL291" s="102">
        <v>15</v>
      </c>
      <c r="AM291" s="102">
        <v>30</v>
      </c>
      <c r="AN291" s="101">
        <v>16235</v>
      </c>
      <c r="AO291" s="101">
        <f t="shared" si="70"/>
        <v>23015</v>
      </c>
      <c r="AP291" t="s">
        <v>624</v>
      </c>
      <c r="AQ291">
        <f t="shared" si="72"/>
        <v>2316235</v>
      </c>
    </row>
    <row r="292" spans="1:43" hidden="1" outlineLevel="1">
      <c r="A292" t="s">
        <v>1681</v>
      </c>
      <c r="B292" s="10" t="s">
        <v>1315</v>
      </c>
      <c r="C292" s="1">
        <f t="shared" si="71"/>
        <v>186</v>
      </c>
      <c r="D292" s="7">
        <f t="shared" si="65"/>
        <v>1</v>
      </c>
      <c r="E292" s="7">
        <f t="shared" si="66"/>
        <v>2</v>
      </c>
      <c r="F292" s="7">
        <f t="shared" si="67"/>
        <v>3</v>
      </c>
      <c r="G292" s="1">
        <f t="shared" si="68"/>
        <v>17</v>
      </c>
      <c r="H292" s="2">
        <f t="shared" si="69"/>
        <v>9.1397849462365593E-2</v>
      </c>
      <c r="I292" s="8"/>
      <c r="J292" s="2">
        <f t="shared" si="61"/>
        <v>0.521505376344086</v>
      </c>
      <c r="K292" s="2">
        <f t="shared" si="62"/>
        <v>0.43010752688172044</v>
      </c>
      <c r="L292" s="2">
        <f t="shared" si="63"/>
        <v>3.2258064516129031E-2</v>
      </c>
      <c r="M292" s="2">
        <f t="shared" si="64"/>
        <v>1.612903225806453E-2</v>
      </c>
      <c r="N292" s="1">
        <v>97</v>
      </c>
      <c r="O292" s="1">
        <v>80</v>
      </c>
      <c r="P292" s="1">
        <v>6</v>
      </c>
      <c r="Q292" s="1">
        <v>3</v>
      </c>
      <c r="R292" s="1"/>
      <c r="S292" s="1"/>
      <c r="T292" s="66"/>
      <c r="U292" s="1"/>
      <c r="V292" s="1"/>
      <c r="W292" s="1"/>
      <c r="X292" s="1"/>
      <c r="Y292" s="1"/>
      <c r="Z292" s="1"/>
      <c r="AA292" s="1"/>
      <c r="AB292" s="1"/>
      <c r="AG292" t="str">
        <f t="shared" si="73"/>
        <v>Danforth</v>
      </c>
      <c r="AH292" t="s">
        <v>1839</v>
      </c>
      <c r="AI292">
        <v>2</v>
      </c>
      <c r="AK292" s="104">
        <v>23</v>
      </c>
      <c r="AL292" s="102">
        <v>29</v>
      </c>
      <c r="AM292" s="102">
        <v>80</v>
      </c>
      <c r="AN292" s="101">
        <v>16410</v>
      </c>
      <c r="AO292" s="101">
        <f t="shared" si="70"/>
        <v>23029</v>
      </c>
      <c r="AP292" t="s">
        <v>624</v>
      </c>
      <c r="AQ292">
        <f t="shared" si="72"/>
        <v>2316410</v>
      </c>
    </row>
    <row r="293" spans="1:43" hidden="1" outlineLevel="1">
      <c r="A293" t="s">
        <v>1682</v>
      </c>
      <c r="B293" s="10" t="s">
        <v>1315</v>
      </c>
      <c r="C293" s="1">
        <f t="shared" si="71"/>
        <v>741</v>
      </c>
      <c r="D293" s="7">
        <f t="shared" si="65"/>
        <v>2</v>
      </c>
      <c r="E293" s="7">
        <f t="shared" si="66"/>
        <v>1</v>
      </c>
      <c r="F293" s="7">
        <f t="shared" si="67"/>
        <v>4</v>
      </c>
      <c r="G293" s="1">
        <f t="shared" si="68"/>
        <v>112</v>
      </c>
      <c r="H293" s="2">
        <f t="shared" si="69"/>
        <v>0.15114709851551958</v>
      </c>
      <c r="I293" s="8"/>
      <c r="J293" s="2">
        <f t="shared" si="61"/>
        <v>0.36032388663967613</v>
      </c>
      <c r="K293" s="2">
        <f t="shared" si="62"/>
        <v>0.51147098515519573</v>
      </c>
      <c r="L293" s="2">
        <f t="shared" si="63"/>
        <v>3.3738191632928474E-2</v>
      </c>
      <c r="M293" s="2">
        <f t="shared" si="64"/>
        <v>9.446693657219972E-2</v>
      </c>
      <c r="N293" s="1">
        <v>267</v>
      </c>
      <c r="O293" s="1">
        <v>379</v>
      </c>
      <c r="P293" s="1">
        <v>25</v>
      </c>
      <c r="Q293" s="1">
        <v>70</v>
      </c>
      <c r="R293" s="1"/>
      <c r="S293" s="1"/>
      <c r="T293" s="66"/>
      <c r="U293" s="1"/>
      <c r="V293" s="1"/>
      <c r="W293" s="1"/>
      <c r="X293" s="1"/>
      <c r="Y293" s="1"/>
      <c r="Z293" s="1"/>
      <c r="AA293" s="1"/>
      <c r="AB293" s="1"/>
      <c r="AG293" t="str">
        <f t="shared" si="73"/>
        <v>Dayton</v>
      </c>
      <c r="AH293" t="s">
        <v>1256</v>
      </c>
      <c r="AI293">
        <v>1</v>
      </c>
      <c r="AK293" s="104">
        <v>23</v>
      </c>
      <c r="AL293" s="102">
        <v>31</v>
      </c>
      <c r="AM293" s="102">
        <v>40</v>
      </c>
      <c r="AN293" s="101">
        <v>16725</v>
      </c>
      <c r="AO293" s="101">
        <f t="shared" si="70"/>
        <v>23031</v>
      </c>
      <c r="AP293" t="s">
        <v>624</v>
      </c>
      <c r="AQ293">
        <f t="shared" si="72"/>
        <v>2316725</v>
      </c>
    </row>
    <row r="294" spans="1:43" hidden="1" outlineLevel="1">
      <c r="A294" s="36" t="s">
        <v>3001</v>
      </c>
      <c r="B294" s="10" t="s">
        <v>1315</v>
      </c>
      <c r="C294" s="1">
        <f>SUM(N294:AE294)</f>
        <v>6</v>
      </c>
      <c r="D294" s="7">
        <f>RANK(N294,(N294:AE294))</f>
        <v>1</v>
      </c>
      <c r="E294" s="7">
        <f>RANK(O294,(N294:AE294))</f>
        <v>1</v>
      </c>
      <c r="F294" s="7">
        <f>IF(P294&gt;0,RANK(P294,(N294:AE294)),0)</f>
        <v>0</v>
      </c>
      <c r="G294" s="1">
        <f>MAX(N294:P294)-LARGE(N294:P294,2)</f>
        <v>0</v>
      </c>
      <c r="H294" s="2">
        <f>G294/C294</f>
        <v>0</v>
      </c>
      <c r="I294" s="8"/>
      <c r="J294" s="2">
        <f>IF(C294=0,"-",N294/C294)</f>
        <v>0.5</v>
      </c>
      <c r="K294" s="2">
        <f>IF(C294=0,"-",O294/C294)</f>
        <v>0.5</v>
      </c>
      <c r="L294" s="2">
        <f>IF(C294=0,"-",P294/C294)</f>
        <v>0</v>
      </c>
      <c r="M294" s="2">
        <f>IF(C294=0,"-",(1-J294-K294-L294))</f>
        <v>0</v>
      </c>
      <c r="N294" s="1">
        <v>3</v>
      </c>
      <c r="O294" s="1">
        <v>3</v>
      </c>
      <c r="P294" s="1">
        <v>0</v>
      </c>
      <c r="Q294" s="1">
        <v>0</v>
      </c>
      <c r="R294" s="1"/>
      <c r="S294" s="1"/>
      <c r="T294" s="66"/>
      <c r="U294" s="1"/>
      <c r="V294" s="1"/>
      <c r="W294" s="1"/>
      <c r="X294" s="1"/>
      <c r="Y294" s="1"/>
      <c r="Z294" s="1"/>
      <c r="AA294" s="1"/>
      <c r="AB294" s="1"/>
      <c r="AG294" t="str">
        <f>A294</f>
        <v>DTT9 &amp; T10</v>
      </c>
      <c r="AH294" t="s">
        <v>2459</v>
      </c>
      <c r="AI294">
        <v>2</v>
      </c>
      <c r="AK294" s="104">
        <v>23</v>
      </c>
      <c r="AL294" s="102">
        <v>9</v>
      </c>
      <c r="AN294" s="101">
        <v>16750</v>
      </c>
      <c r="AO294" s="101">
        <f t="shared" si="70"/>
        <v>23009</v>
      </c>
      <c r="AP294" t="s">
        <v>2462</v>
      </c>
      <c r="AQ294">
        <f t="shared" si="72"/>
        <v>2316750</v>
      </c>
    </row>
    <row r="295" spans="1:43" hidden="1" outlineLevel="1">
      <c r="A295" t="s">
        <v>1683</v>
      </c>
      <c r="B295" s="10" t="s">
        <v>1315</v>
      </c>
      <c r="C295" s="1">
        <f t="shared" si="71"/>
        <v>16</v>
      </c>
      <c r="D295" s="7">
        <f t="shared" si="65"/>
        <v>2</v>
      </c>
      <c r="E295" s="7">
        <f t="shared" si="66"/>
        <v>1</v>
      </c>
      <c r="F295" s="7">
        <f t="shared" si="67"/>
        <v>0</v>
      </c>
      <c r="G295" s="1">
        <f t="shared" si="68"/>
        <v>6</v>
      </c>
      <c r="H295" s="2">
        <f t="shared" si="69"/>
        <v>0.375</v>
      </c>
      <c r="I295" s="8"/>
      <c r="J295" s="2">
        <f t="shared" si="61"/>
        <v>0.25</v>
      </c>
      <c r="K295" s="2">
        <f t="shared" si="62"/>
        <v>0.625</v>
      </c>
      <c r="L295" s="2">
        <f t="shared" si="63"/>
        <v>0</v>
      </c>
      <c r="M295" s="2">
        <f t="shared" si="64"/>
        <v>0.125</v>
      </c>
      <c r="N295" s="1">
        <v>4</v>
      </c>
      <c r="O295" s="1">
        <v>10</v>
      </c>
      <c r="P295" s="1">
        <v>0</v>
      </c>
      <c r="Q295" s="1">
        <v>2</v>
      </c>
      <c r="R295" s="1"/>
      <c r="S295" s="1"/>
      <c r="T295" s="66"/>
      <c r="U295" s="1"/>
      <c r="V295" s="1"/>
      <c r="W295" s="1"/>
      <c r="X295" s="1"/>
      <c r="Y295" s="1"/>
      <c r="Z295" s="1"/>
      <c r="AA295" s="1"/>
      <c r="AB295" s="1"/>
      <c r="AG295" t="str">
        <f t="shared" si="73"/>
        <v>Deblois</v>
      </c>
      <c r="AH295" t="s">
        <v>1839</v>
      </c>
      <c r="AI295">
        <v>2</v>
      </c>
      <c r="AK295" s="104">
        <v>23</v>
      </c>
      <c r="AL295" s="102">
        <v>29</v>
      </c>
      <c r="AM295" s="102">
        <v>85</v>
      </c>
      <c r="AN295" s="101">
        <v>16865</v>
      </c>
      <c r="AO295" s="101">
        <f t="shared" si="70"/>
        <v>23029</v>
      </c>
      <c r="AP295" t="s">
        <v>624</v>
      </c>
      <c r="AQ295">
        <f t="shared" si="72"/>
        <v>2316865</v>
      </c>
    </row>
    <row r="296" spans="1:43" hidden="1" outlineLevel="1">
      <c r="A296" t="s">
        <v>975</v>
      </c>
      <c r="B296" s="10" t="s">
        <v>1315</v>
      </c>
      <c r="C296" s="1">
        <f t="shared" si="71"/>
        <v>724</v>
      </c>
      <c r="D296" s="7">
        <f t="shared" si="65"/>
        <v>1</v>
      </c>
      <c r="E296" s="7">
        <f t="shared" si="66"/>
        <v>2</v>
      </c>
      <c r="F296" s="7">
        <f t="shared" si="67"/>
        <v>4</v>
      </c>
      <c r="G296" s="1">
        <f t="shared" si="68"/>
        <v>45</v>
      </c>
      <c r="H296" s="2">
        <f t="shared" si="69"/>
        <v>6.2154696132596686E-2</v>
      </c>
      <c r="I296" s="8"/>
      <c r="J296" s="2">
        <f t="shared" si="61"/>
        <v>0.4958563535911602</v>
      </c>
      <c r="K296" s="2">
        <f t="shared" si="62"/>
        <v>0.43370165745856354</v>
      </c>
      <c r="L296" s="2">
        <f t="shared" si="63"/>
        <v>2.2099447513812154E-2</v>
      </c>
      <c r="M296" s="2">
        <f t="shared" si="64"/>
        <v>4.8342541436464104E-2</v>
      </c>
      <c r="N296" s="1">
        <v>359</v>
      </c>
      <c r="O296" s="1">
        <v>314</v>
      </c>
      <c r="P296" s="1">
        <v>16</v>
      </c>
      <c r="Q296" s="1">
        <v>35</v>
      </c>
      <c r="R296" s="1"/>
      <c r="S296" s="1"/>
      <c r="T296" s="66"/>
      <c r="U296" s="1"/>
      <c r="V296" s="1"/>
      <c r="W296" s="1"/>
      <c r="X296" s="1"/>
      <c r="Y296" s="1"/>
      <c r="Z296" s="1"/>
      <c r="AA296" s="1"/>
      <c r="AB296" s="1"/>
      <c r="AG296" t="str">
        <f t="shared" si="73"/>
        <v>Dedham</v>
      </c>
      <c r="AH296" t="s">
        <v>2459</v>
      </c>
      <c r="AI296">
        <v>2</v>
      </c>
      <c r="AK296" s="104">
        <v>23</v>
      </c>
      <c r="AL296" s="102">
        <v>9</v>
      </c>
      <c r="AM296" s="102">
        <v>50</v>
      </c>
      <c r="AN296" s="101">
        <v>16935</v>
      </c>
      <c r="AO296" s="101">
        <f t="shared" si="70"/>
        <v>23009</v>
      </c>
      <c r="AP296" t="s">
        <v>624</v>
      </c>
      <c r="AQ296">
        <f t="shared" si="72"/>
        <v>2316935</v>
      </c>
    </row>
    <row r="297" spans="1:43" hidden="1" outlineLevel="1">
      <c r="A297" t="s">
        <v>733</v>
      </c>
      <c r="B297" s="10" t="s">
        <v>1315</v>
      </c>
      <c r="C297" s="1">
        <f t="shared" si="71"/>
        <v>865</v>
      </c>
      <c r="D297" s="7">
        <f t="shared" si="65"/>
        <v>1</v>
      </c>
      <c r="E297" s="7">
        <f t="shared" si="66"/>
        <v>2</v>
      </c>
      <c r="F297" s="7">
        <f t="shared" si="67"/>
        <v>4</v>
      </c>
      <c r="G297" s="1">
        <f t="shared" si="68"/>
        <v>219</v>
      </c>
      <c r="H297" s="2">
        <f t="shared" si="69"/>
        <v>0.25317919075144507</v>
      </c>
      <c r="I297" s="8"/>
      <c r="J297" s="2">
        <f t="shared" si="61"/>
        <v>0.55838150289017341</v>
      </c>
      <c r="K297" s="2">
        <f t="shared" si="62"/>
        <v>0.30520231213872834</v>
      </c>
      <c r="L297" s="2">
        <f t="shared" si="63"/>
        <v>1.5028901734104046E-2</v>
      </c>
      <c r="M297" s="2">
        <f t="shared" si="64"/>
        <v>0.12138728323699421</v>
      </c>
      <c r="N297" s="1">
        <v>483</v>
      </c>
      <c r="O297" s="1">
        <v>264</v>
      </c>
      <c r="P297" s="1">
        <v>13</v>
      </c>
      <c r="Q297" s="1">
        <v>105</v>
      </c>
      <c r="R297" s="1"/>
      <c r="S297" s="1"/>
      <c r="T297" s="66"/>
      <c r="U297" s="1"/>
      <c r="V297" s="1"/>
      <c r="W297" s="1"/>
      <c r="X297" s="1"/>
      <c r="Y297" s="1"/>
      <c r="Z297" s="1"/>
      <c r="AA297" s="1"/>
      <c r="AB297" s="1"/>
      <c r="AG297" t="str">
        <f t="shared" si="73"/>
        <v>Deer Isle</v>
      </c>
      <c r="AH297" t="s">
        <v>2459</v>
      </c>
      <c r="AI297">
        <v>2</v>
      </c>
      <c r="AK297" s="104">
        <v>23</v>
      </c>
      <c r="AL297" s="102">
        <v>9</v>
      </c>
      <c r="AM297" s="102">
        <v>55</v>
      </c>
      <c r="AN297" s="101">
        <v>17145</v>
      </c>
      <c r="AO297" s="101">
        <f t="shared" si="70"/>
        <v>23009</v>
      </c>
      <c r="AP297" t="s">
        <v>624</v>
      </c>
      <c r="AQ297">
        <f t="shared" si="72"/>
        <v>2317145</v>
      </c>
    </row>
    <row r="298" spans="1:43" hidden="1" outlineLevel="1">
      <c r="A298" t="s">
        <v>408</v>
      </c>
      <c r="B298" s="10" t="s">
        <v>1315</v>
      </c>
      <c r="C298" s="1">
        <f t="shared" si="71"/>
        <v>438</v>
      </c>
      <c r="D298" s="7">
        <f t="shared" si="65"/>
        <v>2</v>
      </c>
      <c r="E298" s="7">
        <f t="shared" si="66"/>
        <v>1</v>
      </c>
      <c r="F298" s="7">
        <f t="shared" si="67"/>
        <v>4</v>
      </c>
      <c r="G298" s="1">
        <f t="shared" si="68"/>
        <v>49</v>
      </c>
      <c r="H298" s="2">
        <f t="shared" si="69"/>
        <v>0.11187214611872145</v>
      </c>
      <c r="I298" s="8"/>
      <c r="J298" s="2">
        <f t="shared" si="61"/>
        <v>0.35844748858447489</v>
      </c>
      <c r="K298" s="2">
        <f t="shared" si="62"/>
        <v>0.47031963470319632</v>
      </c>
      <c r="L298" s="2">
        <f t="shared" si="63"/>
        <v>3.4246575342465752E-2</v>
      </c>
      <c r="M298" s="2">
        <f t="shared" si="64"/>
        <v>0.13698630136986309</v>
      </c>
      <c r="N298" s="1">
        <v>157</v>
      </c>
      <c r="O298" s="1">
        <v>206</v>
      </c>
      <c r="P298" s="1">
        <v>15</v>
      </c>
      <c r="Q298" s="1">
        <v>60</v>
      </c>
      <c r="R298" s="1"/>
      <c r="S298" s="1"/>
      <c r="T298" s="66"/>
      <c r="U298" s="1"/>
      <c r="V298" s="1"/>
      <c r="W298" s="1"/>
      <c r="X298" s="1"/>
      <c r="Y298" s="1"/>
      <c r="Z298" s="1"/>
      <c r="AA298" s="1"/>
      <c r="AB298" s="1"/>
      <c r="AG298" t="str">
        <f t="shared" si="73"/>
        <v>Denmark</v>
      </c>
      <c r="AH298" t="s">
        <v>1480</v>
      </c>
      <c r="AI298">
        <v>2</v>
      </c>
      <c r="AK298" s="104">
        <v>23</v>
      </c>
      <c r="AL298" s="102">
        <v>17</v>
      </c>
      <c r="AM298" s="102">
        <v>35</v>
      </c>
      <c r="AN298" s="101">
        <v>17250</v>
      </c>
      <c r="AO298" s="101">
        <f t="shared" si="70"/>
        <v>23017</v>
      </c>
      <c r="AP298" t="s">
        <v>624</v>
      </c>
      <c r="AQ298">
        <f t="shared" si="72"/>
        <v>2317250</v>
      </c>
    </row>
    <row r="299" spans="1:43" hidden="1" outlineLevel="1">
      <c r="A299" t="s">
        <v>2546</v>
      </c>
      <c r="B299" s="10" t="s">
        <v>1315</v>
      </c>
      <c r="C299" s="1">
        <f t="shared" si="71"/>
        <v>13</v>
      </c>
      <c r="D299" s="7">
        <f t="shared" si="65"/>
        <v>2</v>
      </c>
      <c r="E299" s="7">
        <f t="shared" si="66"/>
        <v>1</v>
      </c>
      <c r="F299" s="7">
        <f t="shared" si="67"/>
        <v>3</v>
      </c>
      <c r="G299" s="1">
        <f t="shared" si="68"/>
        <v>4</v>
      </c>
      <c r="H299" s="2">
        <f t="shared" si="69"/>
        <v>0.30769230769230771</v>
      </c>
      <c r="I299" s="8"/>
      <c r="J299" s="2">
        <f t="shared" si="61"/>
        <v>0.30769230769230771</v>
      </c>
      <c r="K299" s="2">
        <f t="shared" si="62"/>
        <v>0.61538461538461542</v>
      </c>
      <c r="L299" s="2">
        <f t="shared" si="63"/>
        <v>7.6923076923076927E-2</v>
      </c>
      <c r="M299" s="2">
        <f t="shared" si="64"/>
        <v>-5.5511151231257827E-17</v>
      </c>
      <c r="N299" s="1">
        <v>4</v>
      </c>
      <c r="O299" s="1">
        <v>8</v>
      </c>
      <c r="P299" s="1">
        <v>1</v>
      </c>
      <c r="Q299" s="1">
        <v>0</v>
      </c>
      <c r="R299" s="1"/>
      <c r="S299" s="1"/>
      <c r="T299" s="66"/>
      <c r="U299" s="1"/>
      <c r="V299" s="1"/>
      <c r="W299" s="1"/>
      <c r="X299" s="1"/>
      <c r="Y299" s="1"/>
      <c r="Z299" s="1"/>
      <c r="AA299" s="1"/>
      <c r="AB299" s="1"/>
      <c r="AG299" t="str">
        <f t="shared" si="73"/>
        <v>Dennistown</v>
      </c>
      <c r="AH299" t="s">
        <v>1782</v>
      </c>
      <c r="AI299">
        <v>2</v>
      </c>
      <c r="AK299" s="104">
        <v>23</v>
      </c>
      <c r="AL299" s="102">
        <v>25</v>
      </c>
      <c r="AM299" s="102">
        <v>45</v>
      </c>
      <c r="AN299" s="101">
        <v>17285</v>
      </c>
      <c r="AO299" s="101">
        <f t="shared" si="70"/>
        <v>23025</v>
      </c>
      <c r="AP299" t="s">
        <v>131</v>
      </c>
      <c r="AQ299">
        <f t="shared" si="72"/>
        <v>2317285</v>
      </c>
    </row>
    <row r="300" spans="1:43" hidden="1" outlineLevel="1">
      <c r="A300" t="s">
        <v>479</v>
      </c>
      <c r="B300" s="10" t="s">
        <v>1315</v>
      </c>
      <c r="C300" s="1">
        <f t="shared" si="71"/>
        <v>138</v>
      </c>
      <c r="D300" s="7">
        <f t="shared" si="65"/>
        <v>1</v>
      </c>
      <c r="E300" s="7">
        <f t="shared" si="66"/>
        <v>2</v>
      </c>
      <c r="F300" s="7">
        <f t="shared" si="67"/>
        <v>0</v>
      </c>
      <c r="G300" s="1">
        <f t="shared" si="68"/>
        <v>50</v>
      </c>
      <c r="H300" s="2">
        <f t="shared" si="69"/>
        <v>0.36231884057971014</v>
      </c>
      <c r="I300" s="8"/>
      <c r="J300" s="2">
        <f t="shared" si="61"/>
        <v>0.67391304347826086</v>
      </c>
      <c r="K300" s="2">
        <f t="shared" si="62"/>
        <v>0.31159420289855072</v>
      </c>
      <c r="L300" s="2">
        <f t="shared" si="63"/>
        <v>0</v>
      </c>
      <c r="M300" s="2">
        <f t="shared" si="64"/>
        <v>1.4492753623188415E-2</v>
      </c>
      <c r="N300" s="1">
        <v>93</v>
      </c>
      <c r="O300" s="1">
        <v>43</v>
      </c>
      <c r="P300" s="1">
        <v>0</v>
      </c>
      <c r="Q300" s="1">
        <v>2</v>
      </c>
      <c r="R300" s="1"/>
      <c r="S300" s="1"/>
      <c r="T300" s="66"/>
      <c r="U300" s="1"/>
      <c r="V300" s="1"/>
      <c r="W300" s="1"/>
      <c r="X300" s="1"/>
      <c r="Y300" s="1"/>
      <c r="Z300" s="1"/>
      <c r="AA300" s="1"/>
      <c r="AB300" s="1"/>
      <c r="AG300" t="str">
        <f t="shared" si="73"/>
        <v>Dennysville</v>
      </c>
      <c r="AH300" t="s">
        <v>1839</v>
      </c>
      <c r="AI300">
        <v>2</v>
      </c>
      <c r="AK300" s="104">
        <v>23</v>
      </c>
      <c r="AL300" s="102">
        <v>29</v>
      </c>
      <c r="AM300" s="102">
        <v>90</v>
      </c>
      <c r="AN300" s="101">
        <v>17355</v>
      </c>
      <c r="AO300" s="101">
        <f t="shared" si="70"/>
        <v>23029</v>
      </c>
      <c r="AP300" t="s">
        <v>624</v>
      </c>
      <c r="AQ300">
        <f t="shared" si="72"/>
        <v>2317355</v>
      </c>
    </row>
    <row r="301" spans="1:43" hidden="1" outlineLevel="1">
      <c r="A301" t="s">
        <v>1977</v>
      </c>
      <c r="B301" s="10" t="s">
        <v>1315</v>
      </c>
      <c r="C301" s="1">
        <f t="shared" si="71"/>
        <v>273</v>
      </c>
      <c r="D301" s="7">
        <f t="shared" si="65"/>
        <v>1</v>
      </c>
      <c r="E301" s="7">
        <f t="shared" si="66"/>
        <v>2</v>
      </c>
      <c r="F301" s="7">
        <f t="shared" si="67"/>
        <v>4</v>
      </c>
      <c r="G301" s="1">
        <f t="shared" si="68"/>
        <v>17</v>
      </c>
      <c r="H301" s="2">
        <f t="shared" si="69"/>
        <v>6.2271062271062272E-2</v>
      </c>
      <c r="I301" s="8"/>
      <c r="J301" s="2">
        <f t="shared" si="61"/>
        <v>0.50183150183150182</v>
      </c>
      <c r="K301" s="2">
        <f t="shared" si="62"/>
        <v>0.43956043956043955</v>
      </c>
      <c r="L301" s="2">
        <f t="shared" si="63"/>
        <v>1.4652014652014652E-2</v>
      </c>
      <c r="M301" s="2">
        <f t="shared" si="64"/>
        <v>4.3956043956043966E-2</v>
      </c>
      <c r="N301" s="1">
        <v>137</v>
      </c>
      <c r="O301" s="1">
        <v>120</v>
      </c>
      <c r="P301" s="1">
        <v>4</v>
      </c>
      <c r="Q301" s="1">
        <v>12</v>
      </c>
      <c r="R301" s="1"/>
      <c r="S301" s="1"/>
      <c r="T301" s="66"/>
      <c r="U301" s="1"/>
      <c r="V301" s="1"/>
      <c r="W301" s="1"/>
      <c r="X301" s="1"/>
      <c r="Y301" s="1"/>
      <c r="Z301" s="1"/>
      <c r="AA301" s="1"/>
      <c r="AB301" s="1"/>
      <c r="AG301" t="str">
        <f t="shared" si="73"/>
        <v>Detroit</v>
      </c>
      <c r="AH301" t="s">
        <v>1782</v>
      </c>
      <c r="AI301">
        <v>2</v>
      </c>
      <c r="AK301" s="104">
        <v>23</v>
      </c>
      <c r="AL301" s="102">
        <v>25</v>
      </c>
      <c r="AM301" s="102">
        <v>50</v>
      </c>
      <c r="AN301" s="101">
        <v>17460</v>
      </c>
      <c r="AO301" s="101">
        <f t="shared" si="70"/>
        <v>23025</v>
      </c>
      <c r="AP301" t="s">
        <v>624</v>
      </c>
      <c r="AQ301">
        <f t="shared" si="72"/>
        <v>2317460</v>
      </c>
    </row>
    <row r="302" spans="1:43" hidden="1" outlineLevel="1">
      <c r="A302" t="s">
        <v>1650</v>
      </c>
      <c r="B302" s="10" t="s">
        <v>1315</v>
      </c>
      <c r="C302" s="1">
        <f t="shared" si="71"/>
        <v>1324</v>
      </c>
      <c r="D302" s="7">
        <f t="shared" si="65"/>
        <v>1</v>
      </c>
      <c r="E302" s="7">
        <f t="shared" si="66"/>
        <v>2</v>
      </c>
      <c r="F302" s="7">
        <f t="shared" si="67"/>
        <v>4</v>
      </c>
      <c r="G302" s="1">
        <f t="shared" si="68"/>
        <v>147</v>
      </c>
      <c r="H302" s="2">
        <f t="shared" si="69"/>
        <v>0.11102719033232629</v>
      </c>
      <c r="I302" s="8"/>
      <c r="J302" s="2">
        <f t="shared" ref="J302:J365" si="74">IF(C302=0,"-",N302/C302)</f>
        <v>0.52643504531722052</v>
      </c>
      <c r="K302" s="2">
        <f t="shared" ref="K302:K365" si="75">IF(C302=0,"-",O302/C302)</f>
        <v>0.41540785498489424</v>
      </c>
      <c r="L302" s="2">
        <f t="shared" ref="L302:L365" si="76">IF(C302=0,"-",P302/C302)</f>
        <v>1.7371601208459216E-2</v>
      </c>
      <c r="M302" s="2">
        <f t="shared" ref="M302:M365" si="77">IF(C302=0,"-",(1-J302-K302-L302))</f>
        <v>4.0785498489426024E-2</v>
      </c>
      <c r="N302" s="1">
        <v>697</v>
      </c>
      <c r="O302" s="1">
        <v>550</v>
      </c>
      <c r="P302" s="1">
        <v>23</v>
      </c>
      <c r="Q302" s="1">
        <v>54</v>
      </c>
      <c r="R302" s="1"/>
      <c r="S302" s="1"/>
      <c r="T302" s="66"/>
      <c r="U302" s="1"/>
      <c r="V302" s="1"/>
      <c r="W302" s="1"/>
      <c r="X302" s="1"/>
      <c r="Y302" s="1"/>
      <c r="Z302" s="1"/>
      <c r="AA302" s="1"/>
      <c r="AB302" s="1"/>
      <c r="AG302" t="str">
        <f t="shared" si="73"/>
        <v>Dexter</v>
      </c>
      <c r="AH302" t="s">
        <v>370</v>
      </c>
      <c r="AI302">
        <v>2</v>
      </c>
      <c r="AK302" s="104">
        <v>23</v>
      </c>
      <c r="AL302" s="102">
        <v>19</v>
      </c>
      <c r="AM302" s="102">
        <v>70</v>
      </c>
      <c r="AN302" s="101">
        <v>17530</v>
      </c>
      <c r="AO302" s="101">
        <f t="shared" ref="AO302:AO365" si="78">AK302*1000+AL302</f>
        <v>23019</v>
      </c>
      <c r="AP302" t="s">
        <v>624</v>
      </c>
      <c r="AQ302">
        <f t="shared" si="72"/>
        <v>2317530</v>
      </c>
    </row>
    <row r="303" spans="1:43" hidden="1" outlineLevel="1">
      <c r="A303" t="s">
        <v>1651</v>
      </c>
      <c r="B303" s="10" t="s">
        <v>1315</v>
      </c>
      <c r="C303" s="1">
        <f t="shared" si="71"/>
        <v>947</v>
      </c>
      <c r="D303" s="7">
        <f t="shared" ref="D303:D366" si="79">RANK(N303,(N303:AE303))</f>
        <v>1</v>
      </c>
      <c r="E303" s="7">
        <f t="shared" ref="E303:E366" si="80">RANK(O303,(N303:AE303))</f>
        <v>2</v>
      </c>
      <c r="F303" s="7">
        <f t="shared" ref="F303:F366" si="81">IF(P303&gt;0,RANK(P303,(N303:AE303)),0)</f>
        <v>4</v>
      </c>
      <c r="G303" s="1">
        <f t="shared" ref="G303:G366" si="82">MAX(N303:P303)-LARGE(N303:P303,2)</f>
        <v>170</v>
      </c>
      <c r="H303" s="2">
        <f t="shared" ref="H303:H366" si="83">G303/C303</f>
        <v>0.17951425554382261</v>
      </c>
      <c r="I303" s="8"/>
      <c r="J303" s="2">
        <f t="shared" si="74"/>
        <v>0.54487856388595568</v>
      </c>
      <c r="K303" s="2">
        <f t="shared" si="75"/>
        <v>0.36536430834213307</v>
      </c>
      <c r="L303" s="2">
        <f t="shared" si="76"/>
        <v>3.0623020063357972E-2</v>
      </c>
      <c r="M303" s="2">
        <f t="shared" si="77"/>
        <v>5.9134107708553277E-2</v>
      </c>
      <c r="N303" s="1">
        <v>516</v>
      </c>
      <c r="O303" s="1">
        <v>346</v>
      </c>
      <c r="P303" s="1">
        <v>29</v>
      </c>
      <c r="Q303" s="1">
        <v>56</v>
      </c>
      <c r="R303" s="1"/>
      <c r="S303" s="1"/>
      <c r="T303" s="66"/>
      <c r="U303" s="1"/>
      <c r="V303" s="1"/>
      <c r="W303" s="1"/>
      <c r="X303" s="1"/>
      <c r="Y303" s="1"/>
      <c r="Z303" s="1"/>
      <c r="AA303" s="1"/>
      <c r="AB303" s="1"/>
      <c r="AG303" t="str">
        <f t="shared" si="73"/>
        <v>Dixfield</v>
      </c>
      <c r="AH303" t="s">
        <v>1480</v>
      </c>
      <c r="AI303">
        <v>2</v>
      </c>
      <c r="AK303" s="104">
        <v>23</v>
      </c>
      <c r="AL303" s="102">
        <v>17</v>
      </c>
      <c r="AM303" s="102">
        <v>40</v>
      </c>
      <c r="AN303" s="101">
        <v>17740</v>
      </c>
      <c r="AO303" s="101">
        <f t="shared" si="78"/>
        <v>23017</v>
      </c>
      <c r="AP303" t="s">
        <v>624</v>
      </c>
      <c r="AQ303">
        <f t="shared" si="72"/>
        <v>2317740</v>
      </c>
    </row>
    <row r="304" spans="1:43" hidden="1" outlineLevel="1">
      <c r="A304" t="s">
        <v>2221</v>
      </c>
      <c r="B304" s="10" t="s">
        <v>1315</v>
      </c>
      <c r="C304" s="1">
        <f t="shared" si="71"/>
        <v>424</v>
      </c>
      <c r="D304" s="7">
        <f t="shared" si="79"/>
        <v>1</v>
      </c>
      <c r="E304" s="7">
        <f t="shared" si="80"/>
        <v>2</v>
      </c>
      <c r="F304" s="7">
        <f t="shared" si="81"/>
        <v>4</v>
      </c>
      <c r="G304" s="1">
        <f t="shared" si="82"/>
        <v>36</v>
      </c>
      <c r="H304" s="2">
        <f t="shared" si="83"/>
        <v>8.4905660377358486E-2</v>
      </c>
      <c r="I304" s="8"/>
      <c r="J304" s="2">
        <f t="shared" si="74"/>
        <v>0.50235849056603776</v>
      </c>
      <c r="K304" s="2">
        <f t="shared" si="75"/>
        <v>0.41745283018867924</v>
      </c>
      <c r="L304" s="2">
        <f t="shared" si="76"/>
        <v>1.4150943396226415E-2</v>
      </c>
      <c r="M304" s="2">
        <f t="shared" si="77"/>
        <v>6.6037735849056589E-2</v>
      </c>
      <c r="N304" s="1">
        <v>213</v>
      </c>
      <c r="O304" s="1">
        <v>177</v>
      </c>
      <c r="P304" s="1">
        <v>6</v>
      </c>
      <c r="Q304" s="1">
        <v>28</v>
      </c>
      <c r="R304" s="1"/>
      <c r="S304" s="1"/>
      <c r="T304" s="66"/>
      <c r="U304" s="1"/>
      <c r="V304" s="1"/>
      <c r="W304" s="1"/>
      <c r="X304" s="1"/>
      <c r="Y304" s="1"/>
      <c r="Z304" s="1"/>
      <c r="AA304" s="1"/>
      <c r="AB304" s="1"/>
      <c r="AG304" t="str">
        <f t="shared" si="73"/>
        <v>Dixmont</v>
      </c>
      <c r="AH304" t="s">
        <v>370</v>
      </c>
      <c r="AI304">
        <v>2</v>
      </c>
      <c r="AK304" s="104">
        <v>23</v>
      </c>
      <c r="AL304" s="102">
        <v>19</v>
      </c>
      <c r="AM304" s="102">
        <v>75</v>
      </c>
      <c r="AN304" s="101">
        <v>17950</v>
      </c>
      <c r="AO304" s="101">
        <f t="shared" si="78"/>
        <v>23019</v>
      </c>
      <c r="AP304" t="s">
        <v>624</v>
      </c>
      <c r="AQ304">
        <f t="shared" si="72"/>
        <v>2317950</v>
      </c>
    </row>
    <row r="305" spans="1:43" hidden="1" outlineLevel="1">
      <c r="A305" t="s">
        <v>1645</v>
      </c>
      <c r="B305" s="10" t="s">
        <v>1315</v>
      </c>
      <c r="C305" s="1">
        <f t="shared" si="71"/>
        <v>1677</v>
      </c>
      <c r="D305" s="7">
        <f t="shared" si="79"/>
        <v>1</v>
      </c>
      <c r="E305" s="7">
        <f t="shared" si="80"/>
        <v>2</v>
      </c>
      <c r="F305" s="7">
        <f t="shared" si="81"/>
        <v>4</v>
      </c>
      <c r="G305" s="1">
        <f t="shared" si="82"/>
        <v>70</v>
      </c>
      <c r="H305" s="2">
        <f t="shared" si="83"/>
        <v>4.1741204531902207E-2</v>
      </c>
      <c r="I305" s="8"/>
      <c r="J305" s="2">
        <f t="shared" si="74"/>
        <v>0.48837209302325579</v>
      </c>
      <c r="K305" s="2">
        <f t="shared" si="75"/>
        <v>0.44663088849135363</v>
      </c>
      <c r="L305" s="2">
        <f t="shared" si="76"/>
        <v>1.3118664281454979E-2</v>
      </c>
      <c r="M305" s="2">
        <f t="shared" si="77"/>
        <v>5.1878354203935599E-2</v>
      </c>
      <c r="N305" s="1">
        <v>819</v>
      </c>
      <c r="O305" s="1">
        <v>749</v>
      </c>
      <c r="P305" s="1">
        <v>22</v>
      </c>
      <c r="Q305" s="1">
        <v>87</v>
      </c>
      <c r="R305" s="1"/>
      <c r="S305" s="1"/>
      <c r="T305" s="66"/>
      <c r="U305" s="1"/>
      <c r="V305" s="1"/>
      <c r="W305" s="1"/>
      <c r="X305" s="1"/>
      <c r="Y305" s="1"/>
      <c r="Z305" s="1"/>
      <c r="AA305" s="1"/>
      <c r="AB305" s="1"/>
      <c r="AG305" t="str">
        <f t="shared" si="73"/>
        <v>Dover-Foxcroft</v>
      </c>
      <c r="AH305" t="s">
        <v>688</v>
      </c>
      <c r="AI305">
        <v>2</v>
      </c>
      <c r="AK305" s="104">
        <v>23</v>
      </c>
      <c r="AL305" s="102">
        <v>21</v>
      </c>
      <c r="AM305" s="102">
        <v>35</v>
      </c>
      <c r="AN305" s="101">
        <v>18195</v>
      </c>
      <c r="AO305" s="101">
        <f t="shared" si="78"/>
        <v>23021</v>
      </c>
      <c r="AP305" t="s">
        <v>624</v>
      </c>
      <c r="AQ305">
        <f t="shared" si="72"/>
        <v>2318195</v>
      </c>
    </row>
    <row r="306" spans="1:43" hidden="1" outlineLevel="1">
      <c r="A306" t="s">
        <v>789</v>
      </c>
      <c r="B306" s="10" t="s">
        <v>1315</v>
      </c>
      <c r="C306" s="1">
        <f t="shared" si="71"/>
        <v>819</v>
      </c>
      <c r="D306" s="7">
        <f t="shared" si="79"/>
        <v>1</v>
      </c>
      <c r="E306" s="7">
        <f t="shared" si="80"/>
        <v>2</v>
      </c>
      <c r="F306" s="7">
        <f t="shared" si="81"/>
        <v>3</v>
      </c>
      <c r="G306" s="1">
        <f t="shared" si="82"/>
        <v>20</v>
      </c>
      <c r="H306" s="2">
        <f t="shared" si="83"/>
        <v>2.442002442002442E-2</v>
      </c>
      <c r="I306" s="8"/>
      <c r="J306" s="2">
        <f t="shared" si="74"/>
        <v>0.35897435897435898</v>
      </c>
      <c r="K306" s="2">
        <f t="shared" si="75"/>
        <v>0.33455433455433453</v>
      </c>
      <c r="L306" s="2">
        <f t="shared" si="76"/>
        <v>0.20268620268620269</v>
      </c>
      <c r="M306" s="2">
        <f t="shared" si="77"/>
        <v>0.10378510378510375</v>
      </c>
      <c r="N306" s="1">
        <v>294</v>
      </c>
      <c r="O306" s="1">
        <v>274</v>
      </c>
      <c r="P306" s="1">
        <v>166</v>
      </c>
      <c r="Q306" s="1">
        <v>85</v>
      </c>
      <c r="R306" s="1"/>
      <c r="S306" s="1"/>
      <c r="T306" s="66"/>
      <c r="U306" s="1"/>
      <c r="V306" s="1"/>
      <c r="W306" s="1"/>
      <c r="X306" s="1"/>
      <c r="Y306" s="1"/>
      <c r="Z306" s="1"/>
      <c r="AA306" s="1"/>
      <c r="AB306" s="1"/>
      <c r="AG306" t="str">
        <f t="shared" si="73"/>
        <v>Dresden</v>
      </c>
      <c r="AH306" t="s">
        <v>1988</v>
      </c>
      <c r="AI306">
        <v>1</v>
      </c>
      <c r="AK306" s="104">
        <v>23</v>
      </c>
      <c r="AL306" s="102">
        <v>15</v>
      </c>
      <c r="AM306" s="102">
        <v>35</v>
      </c>
      <c r="AN306" s="101">
        <v>18475</v>
      </c>
      <c r="AO306" s="101">
        <f t="shared" si="78"/>
        <v>23015</v>
      </c>
      <c r="AP306" t="s">
        <v>624</v>
      </c>
      <c r="AQ306">
        <f t="shared" si="72"/>
        <v>2318475</v>
      </c>
    </row>
    <row r="307" spans="1:43" hidden="1" outlineLevel="1">
      <c r="A307" t="s">
        <v>499</v>
      </c>
      <c r="B307" s="10" t="s">
        <v>1315</v>
      </c>
      <c r="C307" s="1">
        <f t="shared" si="71"/>
        <v>14</v>
      </c>
      <c r="D307" s="7">
        <f t="shared" si="79"/>
        <v>2</v>
      </c>
      <c r="E307" s="7">
        <f t="shared" si="80"/>
        <v>1</v>
      </c>
      <c r="F307" s="7">
        <f t="shared" si="81"/>
        <v>3</v>
      </c>
      <c r="G307" s="1">
        <f t="shared" si="82"/>
        <v>3</v>
      </c>
      <c r="H307" s="2">
        <f t="shared" si="83"/>
        <v>0.21428571428571427</v>
      </c>
      <c r="I307" s="8"/>
      <c r="J307" s="2">
        <f t="shared" si="74"/>
        <v>0.35714285714285715</v>
      </c>
      <c r="K307" s="2">
        <f t="shared" si="75"/>
        <v>0.5714285714285714</v>
      </c>
      <c r="L307" s="2">
        <f t="shared" si="76"/>
        <v>7.1428571428571425E-2</v>
      </c>
      <c r="M307" s="2">
        <f t="shared" si="77"/>
        <v>-2.7755575615628914E-17</v>
      </c>
      <c r="N307" s="1">
        <v>5</v>
      </c>
      <c r="O307" s="1">
        <v>8</v>
      </c>
      <c r="P307" s="1">
        <v>1</v>
      </c>
      <c r="Q307" s="1">
        <v>0</v>
      </c>
      <c r="R307" s="1"/>
      <c r="S307" s="1"/>
      <c r="T307" s="66"/>
      <c r="U307" s="1"/>
      <c r="V307" s="1"/>
      <c r="W307" s="1"/>
      <c r="X307" s="1"/>
      <c r="Y307" s="1"/>
      <c r="Z307" s="1"/>
      <c r="AA307" s="1"/>
      <c r="AB307" s="1"/>
      <c r="AG307" t="str">
        <f t="shared" si="73"/>
        <v>Drew</v>
      </c>
      <c r="AH307" t="s">
        <v>370</v>
      </c>
      <c r="AI307">
        <v>2</v>
      </c>
      <c r="AK307" s="104">
        <v>23</v>
      </c>
      <c r="AL307" s="102">
        <v>19</v>
      </c>
      <c r="AM307" s="102">
        <v>80</v>
      </c>
      <c r="AN307" s="101">
        <v>18580</v>
      </c>
      <c r="AO307" s="101">
        <f t="shared" si="78"/>
        <v>23019</v>
      </c>
      <c r="AP307" t="s">
        <v>131</v>
      </c>
      <c r="AQ307">
        <f t="shared" si="72"/>
        <v>2318580</v>
      </c>
    </row>
    <row r="308" spans="1:43" hidden="1" outlineLevel="1">
      <c r="A308" t="s">
        <v>1529</v>
      </c>
      <c r="B308" s="10" t="s">
        <v>1315</v>
      </c>
      <c r="C308" s="1">
        <f t="shared" si="71"/>
        <v>1537</v>
      </c>
      <c r="D308" s="7">
        <f t="shared" si="79"/>
        <v>2</v>
      </c>
      <c r="E308" s="7">
        <f t="shared" si="80"/>
        <v>1</v>
      </c>
      <c r="F308" s="7">
        <f t="shared" si="81"/>
        <v>4</v>
      </c>
      <c r="G308" s="1">
        <f t="shared" si="82"/>
        <v>214</v>
      </c>
      <c r="H308" s="2">
        <f t="shared" si="83"/>
        <v>0.13923227065712426</v>
      </c>
      <c r="I308" s="8"/>
      <c r="J308" s="2">
        <f t="shared" si="74"/>
        <v>0.35849056603773582</v>
      </c>
      <c r="K308" s="2">
        <f t="shared" si="75"/>
        <v>0.49772283669486012</v>
      </c>
      <c r="L308" s="2">
        <f t="shared" si="76"/>
        <v>3.3832140533506833E-2</v>
      </c>
      <c r="M308" s="2">
        <f t="shared" si="77"/>
        <v>0.10995445673389728</v>
      </c>
      <c r="N308" s="1">
        <v>551</v>
      </c>
      <c r="O308" s="1">
        <v>765</v>
      </c>
      <c r="P308" s="1">
        <v>52</v>
      </c>
      <c r="Q308" s="1">
        <v>169</v>
      </c>
      <c r="R308" s="1"/>
      <c r="S308" s="1"/>
      <c r="T308" s="66"/>
      <c r="U308" s="1"/>
      <c r="V308" s="1"/>
      <c r="W308" s="1"/>
      <c r="X308" s="1"/>
      <c r="Y308" s="1"/>
      <c r="Z308" s="1"/>
      <c r="AA308" s="1"/>
      <c r="AB308" s="1"/>
      <c r="AG308" t="str">
        <f t="shared" si="73"/>
        <v>Durham</v>
      </c>
      <c r="AH308" t="s">
        <v>371</v>
      </c>
      <c r="AI308">
        <v>2</v>
      </c>
      <c r="AK308" s="104">
        <v>23</v>
      </c>
      <c r="AL308" s="102">
        <v>1</v>
      </c>
      <c r="AM308" s="102">
        <v>10</v>
      </c>
      <c r="AN308" s="101">
        <v>19105</v>
      </c>
      <c r="AO308" s="101">
        <f t="shared" si="78"/>
        <v>23001</v>
      </c>
      <c r="AP308" t="s">
        <v>624</v>
      </c>
      <c r="AQ308">
        <f t="shared" si="72"/>
        <v>2319105</v>
      </c>
    </row>
    <row r="309" spans="1:43" hidden="1" outlineLevel="1">
      <c r="A309" t="s">
        <v>1103</v>
      </c>
      <c r="B309" s="10" t="s">
        <v>1315</v>
      </c>
      <c r="C309" s="1">
        <f t="shared" si="71"/>
        <v>101</v>
      </c>
      <c r="D309" s="7">
        <f t="shared" si="79"/>
        <v>1</v>
      </c>
      <c r="E309" s="7">
        <f t="shared" si="80"/>
        <v>2</v>
      </c>
      <c r="F309" s="7">
        <f t="shared" si="81"/>
        <v>4</v>
      </c>
      <c r="G309" s="1">
        <f t="shared" si="82"/>
        <v>3</v>
      </c>
      <c r="H309" s="2">
        <f t="shared" si="83"/>
        <v>2.9702970297029702E-2</v>
      </c>
      <c r="I309" s="8"/>
      <c r="J309" s="2">
        <f t="shared" si="74"/>
        <v>0.49504950495049505</v>
      </c>
      <c r="K309" s="2">
        <f t="shared" si="75"/>
        <v>0.46534653465346537</v>
      </c>
      <c r="L309" s="2">
        <f t="shared" si="76"/>
        <v>9.9009900990099011E-3</v>
      </c>
      <c r="M309" s="2">
        <f t="shared" si="77"/>
        <v>2.9702970297029681E-2</v>
      </c>
      <c r="N309" s="1">
        <v>50</v>
      </c>
      <c r="O309" s="1">
        <v>47</v>
      </c>
      <c r="P309" s="1">
        <v>1</v>
      </c>
      <c r="Q309" s="1">
        <v>3</v>
      </c>
      <c r="R309" s="1"/>
      <c r="S309" s="1"/>
      <c r="T309" s="66"/>
      <c r="U309" s="1"/>
      <c r="V309" s="1"/>
      <c r="W309" s="1"/>
      <c r="X309" s="1"/>
      <c r="Y309" s="1"/>
      <c r="Z309" s="1"/>
      <c r="AA309" s="1"/>
      <c r="AB309" s="1"/>
      <c r="AG309" t="str">
        <f t="shared" si="73"/>
        <v>Dyer Brook</v>
      </c>
      <c r="AH309" t="s">
        <v>317</v>
      </c>
      <c r="AI309">
        <v>2</v>
      </c>
      <c r="AK309" s="104">
        <v>23</v>
      </c>
      <c r="AL309" s="102">
        <v>3</v>
      </c>
      <c r="AM309" s="102">
        <v>75</v>
      </c>
      <c r="AN309" s="101">
        <v>19210</v>
      </c>
      <c r="AO309" s="101">
        <f t="shared" si="78"/>
        <v>23003</v>
      </c>
      <c r="AP309" t="s">
        <v>624</v>
      </c>
      <c r="AQ309">
        <f t="shared" si="72"/>
        <v>2319210</v>
      </c>
    </row>
    <row r="310" spans="1:43" hidden="1" outlineLevel="1">
      <c r="A310" t="s">
        <v>1889</v>
      </c>
      <c r="B310" s="10" t="s">
        <v>1315</v>
      </c>
      <c r="C310" s="1">
        <f t="shared" si="71"/>
        <v>376</v>
      </c>
      <c r="D310" s="7">
        <f t="shared" si="79"/>
        <v>1</v>
      </c>
      <c r="E310" s="7">
        <f t="shared" si="80"/>
        <v>2</v>
      </c>
      <c r="F310" s="7">
        <f t="shared" si="81"/>
        <v>4</v>
      </c>
      <c r="G310" s="1">
        <f t="shared" si="82"/>
        <v>182</v>
      </c>
      <c r="H310" s="2">
        <f t="shared" si="83"/>
        <v>0.48404255319148937</v>
      </c>
      <c r="I310" s="8"/>
      <c r="J310" s="2">
        <f t="shared" si="74"/>
        <v>0.70478723404255317</v>
      </c>
      <c r="K310" s="2">
        <f t="shared" si="75"/>
        <v>0.22074468085106383</v>
      </c>
      <c r="L310" s="2">
        <f t="shared" si="76"/>
        <v>3.1914893617021274E-2</v>
      </c>
      <c r="M310" s="2">
        <f t="shared" si="77"/>
        <v>4.2553191489361729E-2</v>
      </c>
      <c r="N310" s="1">
        <v>265</v>
      </c>
      <c r="O310" s="1">
        <v>83</v>
      </c>
      <c r="P310" s="1">
        <v>12</v>
      </c>
      <c r="Q310" s="1">
        <v>16</v>
      </c>
      <c r="R310" s="1"/>
      <c r="S310" s="1"/>
      <c r="T310" s="66"/>
      <c r="U310" s="1"/>
      <c r="V310" s="1"/>
      <c r="W310" s="1"/>
      <c r="X310" s="1"/>
      <c r="Y310" s="1"/>
      <c r="Z310" s="1"/>
      <c r="AA310" s="1"/>
      <c r="AB310" s="1"/>
      <c r="AG310" t="str">
        <f t="shared" si="73"/>
        <v>Eagle Lake</v>
      </c>
      <c r="AH310" t="s">
        <v>317</v>
      </c>
      <c r="AI310">
        <v>2</v>
      </c>
      <c r="AK310" s="104">
        <v>23</v>
      </c>
      <c r="AL310" s="102">
        <v>3</v>
      </c>
      <c r="AM310" s="102">
        <v>85</v>
      </c>
      <c r="AN310" s="101">
        <v>19420</v>
      </c>
      <c r="AO310" s="101">
        <f t="shared" si="78"/>
        <v>23003</v>
      </c>
      <c r="AP310" t="s">
        <v>624</v>
      </c>
      <c r="AQ310">
        <f t="shared" si="72"/>
        <v>2319420</v>
      </c>
    </row>
    <row r="311" spans="1:43" hidden="1" outlineLevel="1">
      <c r="A311" t="s">
        <v>1583</v>
      </c>
      <c r="B311" s="10" t="s">
        <v>1315</v>
      </c>
      <c r="C311" s="1">
        <f t="shared" si="71"/>
        <v>488</v>
      </c>
      <c r="D311" s="7">
        <f t="shared" si="79"/>
        <v>1</v>
      </c>
      <c r="E311" s="7">
        <f t="shared" si="80"/>
        <v>2</v>
      </c>
      <c r="F311" s="7">
        <f t="shared" si="81"/>
        <v>4</v>
      </c>
      <c r="G311" s="1">
        <f t="shared" si="82"/>
        <v>84</v>
      </c>
      <c r="H311" s="2">
        <f t="shared" si="83"/>
        <v>0.1721311475409836</v>
      </c>
      <c r="I311" s="8"/>
      <c r="J311" s="2">
        <f t="shared" si="74"/>
        <v>0.55737704918032782</v>
      </c>
      <c r="K311" s="2">
        <f t="shared" si="75"/>
        <v>0.38524590163934425</v>
      </c>
      <c r="L311" s="2">
        <f t="shared" si="76"/>
        <v>1.6393442622950821E-2</v>
      </c>
      <c r="M311" s="2">
        <f t="shared" si="77"/>
        <v>4.0983606557377109E-2</v>
      </c>
      <c r="N311" s="1">
        <v>272</v>
      </c>
      <c r="O311" s="1">
        <v>188</v>
      </c>
      <c r="P311" s="1">
        <v>8</v>
      </c>
      <c r="Q311" s="1">
        <v>20</v>
      </c>
      <c r="R311" s="1"/>
      <c r="S311" s="1"/>
      <c r="T311" s="66"/>
      <c r="U311" s="1"/>
      <c r="V311" s="1"/>
      <c r="W311" s="1"/>
      <c r="X311" s="1"/>
      <c r="Y311" s="1"/>
      <c r="Z311" s="1"/>
      <c r="AA311" s="1"/>
      <c r="AB311" s="1"/>
      <c r="AG311" t="str">
        <f t="shared" si="73"/>
        <v>East Machias</v>
      </c>
      <c r="AH311" t="s">
        <v>1839</v>
      </c>
      <c r="AI311">
        <v>2</v>
      </c>
      <c r="AK311" s="104">
        <v>23</v>
      </c>
      <c r="AL311" s="102">
        <v>29</v>
      </c>
      <c r="AM311" s="102">
        <v>95</v>
      </c>
      <c r="AN311" s="101">
        <v>20960</v>
      </c>
      <c r="AO311" s="101">
        <f t="shared" si="78"/>
        <v>23029</v>
      </c>
      <c r="AP311" t="s">
        <v>624</v>
      </c>
      <c r="AQ311">
        <f t="shared" si="72"/>
        <v>2320960</v>
      </c>
    </row>
    <row r="312" spans="1:43" hidden="1" outlineLevel="1">
      <c r="A312" t="s">
        <v>2455</v>
      </c>
      <c r="B312" s="10" t="s">
        <v>1315</v>
      </c>
      <c r="C312" s="1">
        <f t="shared" si="71"/>
        <v>1003</v>
      </c>
      <c r="D312" s="7">
        <f t="shared" si="79"/>
        <v>1</v>
      </c>
      <c r="E312" s="7">
        <f t="shared" si="80"/>
        <v>2</v>
      </c>
      <c r="F312" s="7">
        <f t="shared" si="81"/>
        <v>3</v>
      </c>
      <c r="G312" s="1">
        <f t="shared" si="82"/>
        <v>476</v>
      </c>
      <c r="H312" s="2">
        <f t="shared" si="83"/>
        <v>0.47457627118644069</v>
      </c>
      <c r="I312" s="8"/>
      <c r="J312" s="2">
        <f t="shared" si="74"/>
        <v>0.72283150548354935</v>
      </c>
      <c r="K312" s="2">
        <f t="shared" si="75"/>
        <v>0.24825523429710866</v>
      </c>
      <c r="L312" s="2">
        <f t="shared" si="76"/>
        <v>1.4955134596211365E-2</v>
      </c>
      <c r="M312" s="2">
        <f t="shared" si="77"/>
        <v>1.395812562313062E-2</v>
      </c>
      <c r="N312" s="1">
        <v>725</v>
      </c>
      <c r="O312" s="1">
        <v>249</v>
      </c>
      <c r="P312" s="1">
        <v>15</v>
      </c>
      <c r="Q312" s="1">
        <v>14</v>
      </c>
      <c r="R312" s="1"/>
      <c r="S312" s="1"/>
      <c r="T312" s="66"/>
      <c r="U312" s="1"/>
      <c r="V312" s="1"/>
      <c r="W312" s="1"/>
      <c r="X312" s="1"/>
      <c r="Y312" s="1"/>
      <c r="Z312" s="1"/>
      <c r="AA312" s="1"/>
      <c r="AB312" s="1"/>
      <c r="AG312" t="str">
        <f t="shared" si="73"/>
        <v>East Millinocket</v>
      </c>
      <c r="AH312" t="s">
        <v>370</v>
      </c>
      <c r="AI312">
        <v>2</v>
      </c>
      <c r="AK312" s="104">
        <v>23</v>
      </c>
      <c r="AL312" s="102">
        <v>19</v>
      </c>
      <c r="AM312" s="102">
        <v>85</v>
      </c>
      <c r="AN312" s="101">
        <v>21030</v>
      </c>
      <c r="AO312" s="101">
        <f t="shared" si="78"/>
        <v>23019</v>
      </c>
      <c r="AP312" t="s">
        <v>624</v>
      </c>
      <c r="AQ312">
        <f t="shared" si="72"/>
        <v>2321030</v>
      </c>
    </row>
    <row r="313" spans="1:43" hidden="1" outlineLevel="1">
      <c r="A313" t="s">
        <v>1104</v>
      </c>
      <c r="B313" s="10" t="s">
        <v>1315</v>
      </c>
      <c r="C313" s="1">
        <f t="shared" si="71"/>
        <v>161</v>
      </c>
      <c r="D313" s="7">
        <f t="shared" si="79"/>
        <v>1</v>
      </c>
      <c r="E313" s="7">
        <f t="shared" si="80"/>
        <v>2</v>
      </c>
      <c r="F313" s="7">
        <f t="shared" si="81"/>
        <v>4</v>
      </c>
      <c r="G313" s="1">
        <f t="shared" si="82"/>
        <v>12</v>
      </c>
      <c r="H313" s="2">
        <f t="shared" si="83"/>
        <v>7.4534161490683232E-2</v>
      </c>
      <c r="I313" s="8"/>
      <c r="J313" s="2">
        <f t="shared" si="74"/>
        <v>0.49689440993788819</v>
      </c>
      <c r="K313" s="2">
        <f t="shared" si="75"/>
        <v>0.42236024844720499</v>
      </c>
      <c r="L313" s="2">
        <f t="shared" si="76"/>
        <v>3.1055900621118012E-2</v>
      </c>
      <c r="M313" s="2">
        <f t="shared" si="77"/>
        <v>4.9689440993788747E-2</v>
      </c>
      <c r="N313" s="1">
        <v>80</v>
      </c>
      <c r="O313" s="1">
        <v>68</v>
      </c>
      <c r="P313" s="1">
        <v>5</v>
      </c>
      <c r="Q313" s="1">
        <v>8</v>
      </c>
      <c r="R313" s="1"/>
      <c r="S313" s="1"/>
      <c r="T313" s="66"/>
      <c r="U313" s="1"/>
      <c r="V313" s="1"/>
      <c r="W313" s="1"/>
      <c r="X313" s="1"/>
      <c r="Y313" s="1"/>
      <c r="Z313" s="1"/>
      <c r="AA313" s="1"/>
      <c r="AB313" s="1"/>
      <c r="AG313" t="str">
        <f t="shared" si="73"/>
        <v>Eastbrook</v>
      </c>
      <c r="AH313" t="s">
        <v>2459</v>
      </c>
      <c r="AI313">
        <v>2</v>
      </c>
      <c r="AK313" s="104">
        <v>23</v>
      </c>
      <c r="AL313" s="102">
        <v>9</v>
      </c>
      <c r="AM313" s="102">
        <v>60</v>
      </c>
      <c r="AN313" s="101">
        <v>19770</v>
      </c>
      <c r="AO313" s="101">
        <f t="shared" si="78"/>
        <v>23009</v>
      </c>
      <c r="AP313" t="s">
        <v>624</v>
      </c>
      <c r="AQ313">
        <f t="shared" si="72"/>
        <v>2319770</v>
      </c>
    </row>
    <row r="314" spans="1:43" hidden="1" outlineLevel="1">
      <c r="A314" t="s">
        <v>1363</v>
      </c>
      <c r="B314" s="10" t="s">
        <v>1315</v>
      </c>
      <c r="C314" s="1">
        <f t="shared" si="71"/>
        <v>507</v>
      </c>
      <c r="D314" s="7">
        <f t="shared" si="79"/>
        <v>1</v>
      </c>
      <c r="E314" s="7">
        <f t="shared" si="80"/>
        <v>2</v>
      </c>
      <c r="F314" s="7">
        <f t="shared" si="81"/>
        <v>4</v>
      </c>
      <c r="G314" s="1">
        <f t="shared" si="82"/>
        <v>85</v>
      </c>
      <c r="H314" s="2">
        <f t="shared" si="83"/>
        <v>0.16765285996055226</v>
      </c>
      <c r="I314" s="8"/>
      <c r="J314" s="2">
        <f t="shared" si="74"/>
        <v>0.53846153846153844</v>
      </c>
      <c r="K314" s="2">
        <f t="shared" si="75"/>
        <v>0.3708086785009862</v>
      </c>
      <c r="L314" s="2">
        <f t="shared" si="76"/>
        <v>3.1558185404339252E-2</v>
      </c>
      <c r="M314" s="2">
        <f t="shared" si="77"/>
        <v>5.9171597633136112E-2</v>
      </c>
      <c r="N314" s="1">
        <v>273</v>
      </c>
      <c r="O314" s="1">
        <v>188</v>
      </c>
      <c r="P314" s="1">
        <v>16</v>
      </c>
      <c r="Q314" s="1">
        <v>30</v>
      </c>
      <c r="R314" s="1"/>
      <c r="S314" s="1"/>
      <c r="T314" s="66"/>
      <c r="U314" s="1"/>
      <c r="V314" s="1"/>
      <c r="W314" s="1"/>
      <c r="X314" s="1"/>
      <c r="Y314" s="1"/>
      <c r="Z314" s="1"/>
      <c r="AA314" s="1"/>
      <c r="AB314" s="1"/>
      <c r="AG314" t="str">
        <f t="shared" si="73"/>
        <v>Easton</v>
      </c>
      <c r="AH314" t="s">
        <v>317</v>
      </c>
      <c r="AI314">
        <v>2</v>
      </c>
      <c r="AK314" s="104">
        <v>23</v>
      </c>
      <c r="AL314" s="102">
        <v>3</v>
      </c>
      <c r="AM314" s="102">
        <v>90</v>
      </c>
      <c r="AN314" s="101">
        <v>21380</v>
      </c>
      <c r="AO314" s="101">
        <f t="shared" si="78"/>
        <v>23003</v>
      </c>
      <c r="AP314" t="s">
        <v>624</v>
      </c>
      <c r="AQ314">
        <f t="shared" si="72"/>
        <v>2321380</v>
      </c>
    </row>
    <row r="315" spans="1:43" hidden="1" outlineLevel="1">
      <c r="A315" t="s">
        <v>1947</v>
      </c>
      <c r="B315" s="10" t="s">
        <v>1315</v>
      </c>
      <c r="C315" s="1">
        <f t="shared" si="71"/>
        <v>747</v>
      </c>
      <c r="D315" s="7">
        <f t="shared" si="79"/>
        <v>1</v>
      </c>
      <c r="E315" s="7">
        <f t="shared" si="80"/>
        <v>2</v>
      </c>
      <c r="F315" s="7">
        <f t="shared" si="81"/>
        <v>4</v>
      </c>
      <c r="G315" s="1">
        <f t="shared" si="82"/>
        <v>369</v>
      </c>
      <c r="H315" s="2">
        <f t="shared" si="83"/>
        <v>0.49397590361445781</v>
      </c>
      <c r="I315" s="8"/>
      <c r="J315" s="2">
        <f t="shared" si="74"/>
        <v>0.70548862115127176</v>
      </c>
      <c r="K315" s="2">
        <f t="shared" si="75"/>
        <v>0.21151271753681392</v>
      </c>
      <c r="L315" s="2">
        <f t="shared" si="76"/>
        <v>2.1419009370816599E-2</v>
      </c>
      <c r="M315" s="2">
        <f t="shared" si="77"/>
        <v>6.1579651941097727E-2</v>
      </c>
      <c r="N315" s="1">
        <v>527</v>
      </c>
      <c r="O315" s="1">
        <v>158</v>
      </c>
      <c r="P315" s="1">
        <v>16</v>
      </c>
      <c r="Q315" s="1">
        <v>46</v>
      </c>
      <c r="R315" s="1"/>
      <c r="S315" s="1"/>
      <c r="T315" s="66"/>
      <c r="U315" s="1"/>
      <c r="V315" s="1"/>
      <c r="W315" s="1"/>
      <c r="X315" s="1"/>
      <c r="Y315" s="1"/>
      <c r="Z315" s="1"/>
      <c r="AA315" s="1"/>
      <c r="AB315" s="1"/>
      <c r="AG315" t="str">
        <f t="shared" si="73"/>
        <v>Eastport</v>
      </c>
      <c r="AH315" t="s">
        <v>1839</v>
      </c>
      <c r="AI315">
        <v>2</v>
      </c>
      <c r="AK315" s="104">
        <v>23</v>
      </c>
      <c r="AL315" s="102">
        <v>29</v>
      </c>
      <c r="AM315" s="102">
        <v>100</v>
      </c>
      <c r="AN315" s="101">
        <v>21730</v>
      </c>
      <c r="AO315" s="101">
        <f t="shared" si="78"/>
        <v>23029</v>
      </c>
      <c r="AP315" t="s">
        <v>2432</v>
      </c>
      <c r="AQ315">
        <f t="shared" si="72"/>
        <v>2321730</v>
      </c>
    </row>
    <row r="316" spans="1:43" hidden="1" outlineLevel="1">
      <c r="A316" t="s">
        <v>1948</v>
      </c>
      <c r="B316" s="10" t="s">
        <v>1315</v>
      </c>
      <c r="C316" s="1">
        <f t="shared" si="71"/>
        <v>889</v>
      </c>
      <c r="D316" s="7">
        <f t="shared" si="79"/>
        <v>1</v>
      </c>
      <c r="E316" s="7">
        <f t="shared" si="80"/>
        <v>2</v>
      </c>
      <c r="F316" s="7">
        <f t="shared" si="81"/>
        <v>4</v>
      </c>
      <c r="G316" s="1">
        <f t="shared" si="82"/>
        <v>116</v>
      </c>
      <c r="H316" s="2">
        <f t="shared" si="83"/>
        <v>0.13048368953880765</v>
      </c>
      <c r="I316" s="8"/>
      <c r="J316" s="2">
        <f t="shared" si="74"/>
        <v>0.53543307086614178</v>
      </c>
      <c r="K316" s="2">
        <f t="shared" si="75"/>
        <v>0.4049493813273341</v>
      </c>
      <c r="L316" s="2">
        <f t="shared" si="76"/>
        <v>1.1248593925759279E-2</v>
      </c>
      <c r="M316" s="2">
        <f t="shared" si="77"/>
        <v>4.8368953880764842E-2</v>
      </c>
      <c r="N316" s="1">
        <v>476</v>
      </c>
      <c r="O316" s="1">
        <v>360</v>
      </c>
      <c r="P316" s="1">
        <v>10</v>
      </c>
      <c r="Q316" s="1">
        <v>43</v>
      </c>
      <c r="R316" s="1"/>
      <c r="S316" s="1"/>
      <c r="T316" s="66"/>
      <c r="U316" s="1"/>
      <c r="V316" s="1"/>
      <c r="W316" s="1"/>
      <c r="X316" s="1"/>
      <c r="Y316" s="1"/>
      <c r="Z316" s="1"/>
      <c r="AA316" s="1"/>
      <c r="AB316" s="1"/>
      <c r="AG316" t="str">
        <f t="shared" si="73"/>
        <v>Eddington</v>
      </c>
      <c r="AH316" t="s">
        <v>370</v>
      </c>
      <c r="AI316">
        <v>2</v>
      </c>
      <c r="AK316" s="104">
        <v>23</v>
      </c>
      <c r="AL316" s="102">
        <v>19</v>
      </c>
      <c r="AM316" s="102">
        <v>90</v>
      </c>
      <c r="AN316" s="101">
        <v>22535</v>
      </c>
      <c r="AO316" s="101">
        <f t="shared" si="78"/>
        <v>23019</v>
      </c>
      <c r="AP316" t="s">
        <v>624</v>
      </c>
      <c r="AQ316">
        <f t="shared" si="72"/>
        <v>2322535</v>
      </c>
    </row>
    <row r="317" spans="1:43" hidden="1" outlineLevel="1">
      <c r="A317" t="s">
        <v>1976</v>
      </c>
      <c r="B317" s="10" t="s">
        <v>1315</v>
      </c>
      <c r="C317" s="1">
        <f t="shared" si="71"/>
        <v>591</v>
      </c>
      <c r="D317" s="7">
        <f t="shared" si="79"/>
        <v>2</v>
      </c>
      <c r="E317" s="7">
        <f t="shared" si="80"/>
        <v>1</v>
      </c>
      <c r="F317" s="7">
        <f t="shared" si="81"/>
        <v>4</v>
      </c>
      <c r="G317" s="1">
        <f t="shared" si="82"/>
        <v>57</v>
      </c>
      <c r="H317" s="2">
        <f t="shared" si="83"/>
        <v>9.6446700507614211E-2</v>
      </c>
      <c r="I317" s="8"/>
      <c r="J317" s="2">
        <f t="shared" si="74"/>
        <v>0.3790186125211506</v>
      </c>
      <c r="K317" s="2">
        <f t="shared" si="75"/>
        <v>0.47546531302876482</v>
      </c>
      <c r="L317" s="2">
        <f t="shared" si="76"/>
        <v>5.076142131979695E-3</v>
      </c>
      <c r="M317" s="2">
        <f t="shared" si="77"/>
        <v>0.14043993231810495</v>
      </c>
      <c r="N317" s="1">
        <v>224</v>
      </c>
      <c r="O317" s="1">
        <v>281</v>
      </c>
      <c r="P317" s="1">
        <v>3</v>
      </c>
      <c r="Q317" s="1">
        <v>83</v>
      </c>
      <c r="R317" s="1"/>
      <c r="S317" s="1"/>
      <c r="T317" s="66"/>
      <c r="U317" s="1"/>
      <c r="V317" s="1"/>
      <c r="W317" s="1"/>
      <c r="X317" s="1"/>
      <c r="Y317" s="1"/>
      <c r="Z317" s="1"/>
      <c r="AA317" s="1"/>
      <c r="AB317" s="1"/>
      <c r="AG317" t="str">
        <f t="shared" si="73"/>
        <v>Edgecomb</v>
      </c>
      <c r="AH317" t="s">
        <v>1988</v>
      </c>
      <c r="AI317">
        <v>1</v>
      </c>
      <c r="AK317" s="104">
        <v>23</v>
      </c>
      <c r="AL317" s="102">
        <v>15</v>
      </c>
      <c r="AM317" s="102">
        <v>40</v>
      </c>
      <c r="AN317" s="101">
        <v>22675</v>
      </c>
      <c r="AO317" s="101">
        <f t="shared" si="78"/>
        <v>23015</v>
      </c>
      <c r="AP317" t="s">
        <v>624</v>
      </c>
      <c r="AQ317">
        <f t="shared" si="72"/>
        <v>2322675</v>
      </c>
    </row>
    <row r="318" spans="1:43" hidden="1" outlineLevel="1">
      <c r="A318" t="s">
        <v>1131</v>
      </c>
      <c r="B318" s="10" t="s">
        <v>1315</v>
      </c>
      <c r="C318" s="1">
        <f t="shared" si="71"/>
        <v>75</v>
      </c>
      <c r="D318" s="7">
        <f t="shared" si="79"/>
        <v>1</v>
      </c>
      <c r="E318" s="7">
        <f t="shared" si="80"/>
        <v>2</v>
      </c>
      <c r="F318" s="7">
        <f t="shared" si="81"/>
        <v>4</v>
      </c>
      <c r="G318" s="1">
        <f t="shared" si="82"/>
        <v>28</v>
      </c>
      <c r="H318" s="2">
        <f t="shared" si="83"/>
        <v>0.37333333333333335</v>
      </c>
      <c r="I318" s="8"/>
      <c r="J318" s="2">
        <f t="shared" si="74"/>
        <v>0.66666666666666663</v>
      </c>
      <c r="K318" s="2">
        <f t="shared" si="75"/>
        <v>0.29333333333333333</v>
      </c>
      <c r="L318" s="2">
        <f t="shared" si="76"/>
        <v>1.3333333333333334E-2</v>
      </c>
      <c r="M318" s="2">
        <f t="shared" si="77"/>
        <v>2.66666666666667E-2</v>
      </c>
      <c r="N318" s="1">
        <v>50</v>
      </c>
      <c r="O318" s="1">
        <v>22</v>
      </c>
      <c r="P318" s="1">
        <v>1</v>
      </c>
      <c r="Q318" s="1">
        <v>2</v>
      </c>
      <c r="R318" s="1"/>
      <c r="S318" s="1"/>
      <c r="T318" s="66"/>
      <c r="U318" s="1"/>
      <c r="V318" s="1"/>
      <c r="W318" s="1"/>
      <c r="X318" s="1"/>
      <c r="Y318" s="1"/>
      <c r="Z318" s="1"/>
      <c r="AA318" s="1"/>
      <c r="AB318" s="1"/>
      <c r="AG318" t="str">
        <f t="shared" si="73"/>
        <v>Edinburg</v>
      </c>
      <c r="AH318" t="s">
        <v>370</v>
      </c>
      <c r="AI318">
        <v>2</v>
      </c>
      <c r="AK318" s="104">
        <v>23</v>
      </c>
      <c r="AL318" s="102">
        <v>19</v>
      </c>
      <c r="AM318" s="102">
        <v>95</v>
      </c>
      <c r="AN318" s="101">
        <v>22710</v>
      </c>
      <c r="AO318" s="101">
        <f t="shared" si="78"/>
        <v>23019</v>
      </c>
      <c r="AP318" t="s">
        <v>624</v>
      </c>
      <c r="AQ318">
        <f t="shared" si="72"/>
        <v>2322710</v>
      </c>
    </row>
    <row r="319" spans="1:43" hidden="1" outlineLevel="1">
      <c r="A319" t="s">
        <v>544</v>
      </c>
      <c r="B319" s="10" t="s">
        <v>1315</v>
      </c>
      <c r="C319" s="1">
        <f t="shared" si="71"/>
        <v>116</v>
      </c>
      <c r="D319" s="7">
        <f t="shared" si="79"/>
        <v>1</v>
      </c>
      <c r="E319" s="7">
        <f t="shared" si="80"/>
        <v>2</v>
      </c>
      <c r="F319" s="7">
        <f t="shared" si="81"/>
        <v>3</v>
      </c>
      <c r="G319" s="1">
        <f t="shared" si="82"/>
        <v>56</v>
      </c>
      <c r="H319" s="2">
        <f t="shared" si="83"/>
        <v>0.48275862068965519</v>
      </c>
      <c r="I319" s="8"/>
      <c r="J319" s="2">
        <f t="shared" si="74"/>
        <v>0.73275862068965514</v>
      </c>
      <c r="K319" s="2">
        <f t="shared" si="75"/>
        <v>0.25</v>
      </c>
      <c r="L319" s="2">
        <f t="shared" si="76"/>
        <v>8.6206896551724137E-3</v>
      </c>
      <c r="M319" s="2">
        <f t="shared" si="77"/>
        <v>8.6206896551724484E-3</v>
      </c>
      <c r="N319" s="1">
        <v>85</v>
      </c>
      <c r="O319" s="1">
        <v>29</v>
      </c>
      <c r="P319" s="1">
        <v>1</v>
      </c>
      <c r="Q319" s="1">
        <v>1</v>
      </c>
      <c r="R319" s="1"/>
      <c r="S319" s="1"/>
      <c r="T319" s="66"/>
      <c r="U319" s="1"/>
      <c r="V319" s="1"/>
      <c r="W319" s="1"/>
      <c r="X319" s="1"/>
      <c r="Y319" s="1"/>
      <c r="Z319" s="1"/>
      <c r="AA319" s="1"/>
      <c r="AB319" s="1"/>
      <c r="AG319" t="str">
        <f>A319</f>
        <v>Edmunds</v>
      </c>
      <c r="AH319" t="s">
        <v>1839</v>
      </c>
      <c r="AI319">
        <v>2</v>
      </c>
      <c r="AK319" s="104">
        <v>23</v>
      </c>
      <c r="AL319" s="102">
        <v>29</v>
      </c>
      <c r="AN319" s="101">
        <v>22800</v>
      </c>
      <c r="AO319" s="101">
        <f t="shared" si="78"/>
        <v>23029</v>
      </c>
      <c r="AP319" t="s">
        <v>2462</v>
      </c>
      <c r="AQ319">
        <f t="shared" si="72"/>
        <v>2322800</v>
      </c>
    </row>
    <row r="320" spans="1:43" hidden="1" outlineLevel="1">
      <c r="A320" t="s">
        <v>1366</v>
      </c>
      <c r="B320" s="10" t="s">
        <v>1315</v>
      </c>
      <c r="C320" s="1">
        <f t="shared" si="71"/>
        <v>2477</v>
      </c>
      <c r="D320" s="7">
        <f t="shared" si="79"/>
        <v>2</v>
      </c>
      <c r="E320" s="7">
        <f t="shared" si="80"/>
        <v>1</v>
      </c>
      <c r="F320" s="7">
        <f t="shared" si="81"/>
        <v>4</v>
      </c>
      <c r="G320" s="1">
        <f t="shared" si="82"/>
        <v>227</v>
      </c>
      <c r="H320" s="2">
        <f t="shared" si="83"/>
        <v>9.1643116673395239E-2</v>
      </c>
      <c r="I320" s="8"/>
      <c r="J320" s="2">
        <f t="shared" si="74"/>
        <v>0.38393217601937829</v>
      </c>
      <c r="K320" s="2">
        <f t="shared" si="75"/>
        <v>0.47557529269277354</v>
      </c>
      <c r="L320" s="2">
        <f t="shared" si="76"/>
        <v>3.1085991118288251E-2</v>
      </c>
      <c r="M320" s="2">
        <f t="shared" si="77"/>
        <v>0.10940654016955986</v>
      </c>
      <c r="N320" s="1">
        <v>951</v>
      </c>
      <c r="O320" s="1">
        <v>1178</v>
      </c>
      <c r="P320" s="1">
        <v>77</v>
      </c>
      <c r="Q320" s="1">
        <v>271</v>
      </c>
      <c r="R320" s="1"/>
      <c r="S320" s="1"/>
      <c r="T320" s="66"/>
      <c r="U320" s="1"/>
      <c r="V320" s="1"/>
      <c r="W320" s="1"/>
      <c r="X320" s="1"/>
      <c r="Y320" s="1"/>
      <c r="Z320" s="1"/>
      <c r="AA320" s="1"/>
      <c r="AB320" s="1"/>
      <c r="AG320" t="str">
        <f t="shared" si="73"/>
        <v>Eliot</v>
      </c>
      <c r="AH320" t="s">
        <v>1256</v>
      </c>
      <c r="AI320">
        <v>1</v>
      </c>
      <c r="AK320" s="104">
        <v>23</v>
      </c>
      <c r="AL320" s="102">
        <v>31</v>
      </c>
      <c r="AM320" s="102">
        <v>45</v>
      </c>
      <c r="AN320" s="101">
        <v>22955</v>
      </c>
      <c r="AO320" s="101">
        <f t="shared" si="78"/>
        <v>23031</v>
      </c>
      <c r="AP320" t="s">
        <v>624</v>
      </c>
      <c r="AQ320">
        <f t="shared" si="72"/>
        <v>2322955</v>
      </c>
    </row>
    <row r="321" spans="1:43" hidden="1" outlineLevel="1">
      <c r="A321" t="s">
        <v>421</v>
      </c>
      <c r="B321" s="10" t="s">
        <v>1315</v>
      </c>
      <c r="C321" s="1">
        <f t="shared" si="71"/>
        <v>2832</v>
      </c>
      <c r="D321" s="7">
        <f t="shared" si="79"/>
        <v>1</v>
      </c>
      <c r="E321" s="7">
        <f t="shared" si="80"/>
        <v>2</v>
      </c>
      <c r="F321" s="7">
        <f t="shared" si="81"/>
        <v>4</v>
      </c>
      <c r="G321" s="1">
        <f t="shared" si="82"/>
        <v>74</v>
      </c>
      <c r="H321" s="2">
        <f t="shared" si="83"/>
        <v>2.6129943502824857E-2</v>
      </c>
      <c r="I321" s="8"/>
      <c r="J321" s="2">
        <f t="shared" si="74"/>
        <v>0.47175141242937851</v>
      </c>
      <c r="K321" s="2">
        <f t="shared" si="75"/>
        <v>0.44562146892655369</v>
      </c>
      <c r="L321" s="2">
        <f t="shared" si="76"/>
        <v>1.4477401129943503E-2</v>
      </c>
      <c r="M321" s="2">
        <f t="shared" si="77"/>
        <v>6.8149717514124353E-2</v>
      </c>
      <c r="N321" s="1">
        <v>1336</v>
      </c>
      <c r="O321" s="1">
        <v>1262</v>
      </c>
      <c r="P321" s="1">
        <v>41</v>
      </c>
      <c r="Q321" s="1">
        <v>193</v>
      </c>
      <c r="R321" s="1"/>
      <c r="S321" s="1"/>
      <c r="T321" s="66"/>
      <c r="U321" s="1"/>
      <c r="V321" s="1"/>
      <c r="W321" s="1"/>
      <c r="X321" s="1"/>
      <c r="Y321" s="1"/>
      <c r="Z321" s="1"/>
      <c r="AA321" s="1"/>
      <c r="AB321" s="1"/>
      <c r="AG321" t="str">
        <f t="shared" si="73"/>
        <v>Ellsworth</v>
      </c>
      <c r="AH321" t="s">
        <v>2459</v>
      </c>
      <c r="AI321">
        <v>2</v>
      </c>
      <c r="AK321" s="104">
        <v>23</v>
      </c>
      <c r="AL321" s="102">
        <v>9</v>
      </c>
      <c r="AM321" s="102">
        <v>65</v>
      </c>
      <c r="AN321" s="101">
        <v>23200</v>
      </c>
      <c r="AO321" s="101">
        <f t="shared" si="78"/>
        <v>23009</v>
      </c>
      <c r="AP321" t="s">
        <v>2432</v>
      </c>
      <c r="AQ321">
        <f t="shared" si="72"/>
        <v>2323200</v>
      </c>
    </row>
    <row r="322" spans="1:43" hidden="1" outlineLevel="1">
      <c r="A322" t="s">
        <v>778</v>
      </c>
      <c r="B322" s="10" t="s">
        <v>1315</v>
      </c>
      <c r="C322" s="1">
        <f t="shared" si="71"/>
        <v>325</v>
      </c>
      <c r="D322" s="7">
        <f t="shared" si="79"/>
        <v>2</v>
      </c>
      <c r="E322" s="7">
        <f t="shared" si="80"/>
        <v>1</v>
      </c>
      <c r="F322" s="7">
        <f t="shared" si="81"/>
        <v>4</v>
      </c>
      <c r="G322" s="1">
        <f t="shared" si="82"/>
        <v>36</v>
      </c>
      <c r="H322" s="2">
        <f t="shared" si="83"/>
        <v>0.11076923076923077</v>
      </c>
      <c r="I322" s="8"/>
      <c r="J322" s="2">
        <f t="shared" si="74"/>
        <v>0.40923076923076923</v>
      </c>
      <c r="K322" s="2">
        <f t="shared" si="75"/>
        <v>0.52</v>
      </c>
      <c r="L322" s="2">
        <f t="shared" si="76"/>
        <v>3.0769230769230769E-3</v>
      </c>
      <c r="M322" s="2">
        <f t="shared" si="77"/>
        <v>6.7692307692307621E-2</v>
      </c>
      <c r="N322" s="1">
        <v>133</v>
      </c>
      <c r="O322" s="1">
        <v>169</v>
      </c>
      <c r="P322" s="1">
        <v>1</v>
      </c>
      <c r="Q322" s="1">
        <v>22</v>
      </c>
      <c r="R322" s="1"/>
      <c r="S322" s="1"/>
      <c r="T322" s="66"/>
      <c r="U322" s="1"/>
      <c r="V322" s="1"/>
      <c r="W322" s="1"/>
      <c r="X322" s="1"/>
      <c r="Y322" s="1"/>
      <c r="Z322" s="1"/>
      <c r="AA322" s="1"/>
      <c r="AB322" s="1"/>
      <c r="AG322" t="str">
        <f t="shared" si="73"/>
        <v>Embden</v>
      </c>
      <c r="AH322" t="s">
        <v>1782</v>
      </c>
      <c r="AI322">
        <v>2</v>
      </c>
      <c r="AK322" s="104">
        <v>23</v>
      </c>
      <c r="AL322" s="102">
        <v>25</v>
      </c>
      <c r="AM322" s="102">
        <v>55</v>
      </c>
      <c r="AN322" s="101">
        <v>23410</v>
      </c>
      <c r="AO322" s="101">
        <f t="shared" si="78"/>
        <v>23025</v>
      </c>
      <c r="AP322" t="s">
        <v>624</v>
      </c>
      <c r="AQ322">
        <f t="shared" ref="AQ322:AQ385" si="84">AK322*100000+AN322</f>
        <v>2323410</v>
      </c>
    </row>
    <row r="323" spans="1:43" hidden="1" outlineLevel="1">
      <c r="A323" t="s">
        <v>2012</v>
      </c>
      <c r="B323" s="10" t="s">
        <v>1315</v>
      </c>
      <c r="C323" s="1">
        <f t="shared" ref="C323:C386" si="85">SUM(N323:AE323)</f>
        <v>562</v>
      </c>
      <c r="D323" s="7">
        <f t="shared" si="79"/>
        <v>1</v>
      </c>
      <c r="E323" s="7">
        <f t="shared" si="80"/>
        <v>2</v>
      </c>
      <c r="F323" s="7">
        <f t="shared" si="81"/>
        <v>3</v>
      </c>
      <c r="G323" s="1">
        <f t="shared" si="82"/>
        <v>86</v>
      </c>
      <c r="H323" s="2">
        <f t="shared" si="83"/>
        <v>0.15302491103202848</v>
      </c>
      <c r="I323" s="8"/>
      <c r="J323" s="2">
        <f t="shared" si="74"/>
        <v>0.54270462633451955</v>
      </c>
      <c r="K323" s="2">
        <f t="shared" si="75"/>
        <v>0.38967971530249113</v>
      </c>
      <c r="L323" s="2">
        <f t="shared" si="76"/>
        <v>3.5587188612099648E-2</v>
      </c>
      <c r="M323" s="2">
        <f t="shared" si="77"/>
        <v>3.2028469750889681E-2</v>
      </c>
      <c r="N323" s="1">
        <v>305</v>
      </c>
      <c r="O323" s="1">
        <v>219</v>
      </c>
      <c r="P323" s="1">
        <v>20</v>
      </c>
      <c r="Q323" s="1">
        <v>18</v>
      </c>
      <c r="R323" s="1"/>
      <c r="S323" s="1"/>
      <c r="T323" s="66"/>
      <c r="U323" s="1"/>
      <c r="V323" s="1"/>
      <c r="W323" s="1"/>
      <c r="X323" s="1"/>
      <c r="Y323" s="1"/>
      <c r="Z323" s="1"/>
      <c r="AA323" s="1"/>
      <c r="AB323" s="1"/>
      <c r="AG323" t="str">
        <f t="shared" si="73"/>
        <v>Enfield</v>
      </c>
      <c r="AH323" t="s">
        <v>370</v>
      </c>
      <c r="AI323">
        <v>2</v>
      </c>
      <c r="AK323" s="104">
        <v>23</v>
      </c>
      <c r="AL323" s="102">
        <v>19</v>
      </c>
      <c r="AM323" s="102">
        <v>100</v>
      </c>
      <c r="AN323" s="101">
        <v>23620</v>
      </c>
      <c r="AO323" s="101">
        <f t="shared" si="78"/>
        <v>23019</v>
      </c>
      <c r="AP323" t="s">
        <v>624</v>
      </c>
      <c r="AQ323">
        <f t="shared" si="84"/>
        <v>2323620</v>
      </c>
    </row>
    <row r="324" spans="1:43" hidden="1" outlineLevel="1">
      <c r="A324" t="s">
        <v>779</v>
      </c>
      <c r="B324" s="10" t="s">
        <v>1315</v>
      </c>
      <c r="C324" s="1">
        <f t="shared" si="85"/>
        <v>345</v>
      </c>
      <c r="D324" s="7">
        <f t="shared" si="79"/>
        <v>1</v>
      </c>
      <c r="E324" s="7">
        <f t="shared" si="80"/>
        <v>2</v>
      </c>
      <c r="F324" s="7">
        <f t="shared" si="81"/>
        <v>4</v>
      </c>
      <c r="G324" s="1">
        <f t="shared" si="82"/>
        <v>68</v>
      </c>
      <c r="H324" s="2">
        <f t="shared" si="83"/>
        <v>0.19710144927536233</v>
      </c>
      <c r="I324" s="8"/>
      <c r="J324" s="2">
        <f t="shared" si="74"/>
        <v>0.56811594202898552</v>
      </c>
      <c r="K324" s="2">
        <f t="shared" si="75"/>
        <v>0.37101449275362319</v>
      </c>
      <c r="L324" s="2">
        <f t="shared" si="76"/>
        <v>5.7971014492753624E-3</v>
      </c>
      <c r="M324" s="2">
        <f t="shared" si="77"/>
        <v>5.507246376811592E-2</v>
      </c>
      <c r="N324" s="1">
        <v>196</v>
      </c>
      <c r="O324" s="1">
        <v>128</v>
      </c>
      <c r="P324" s="1">
        <v>2</v>
      </c>
      <c r="Q324" s="1">
        <v>19</v>
      </c>
      <c r="R324" s="1"/>
      <c r="S324" s="1"/>
      <c r="T324" s="66"/>
      <c r="U324" s="1"/>
      <c r="V324" s="1"/>
      <c r="W324" s="1"/>
      <c r="X324" s="1"/>
      <c r="Y324" s="1"/>
      <c r="Z324" s="1"/>
      <c r="AA324" s="1"/>
      <c r="AB324" s="1"/>
      <c r="AG324" t="str">
        <f t="shared" si="73"/>
        <v>Etna</v>
      </c>
      <c r="AH324" t="s">
        <v>370</v>
      </c>
      <c r="AI324">
        <v>2</v>
      </c>
      <c r="AK324" s="104">
        <v>23</v>
      </c>
      <c r="AL324" s="102">
        <v>19</v>
      </c>
      <c r="AM324" s="102">
        <v>105</v>
      </c>
      <c r="AN324" s="101">
        <v>23865</v>
      </c>
      <c r="AO324" s="101">
        <f t="shared" si="78"/>
        <v>23019</v>
      </c>
      <c r="AP324" t="s">
        <v>624</v>
      </c>
      <c r="AQ324">
        <f t="shared" si="84"/>
        <v>2323865</v>
      </c>
    </row>
    <row r="325" spans="1:43" hidden="1" outlineLevel="1">
      <c r="A325" t="s">
        <v>25</v>
      </c>
      <c r="B325" s="10" t="s">
        <v>1315</v>
      </c>
      <c r="C325" s="1">
        <f t="shared" si="85"/>
        <v>250</v>
      </c>
      <c r="D325" s="7">
        <f t="shared" si="79"/>
        <v>2</v>
      </c>
      <c r="E325" s="7">
        <f t="shared" si="80"/>
        <v>1</v>
      </c>
      <c r="F325" s="7">
        <f t="shared" si="81"/>
        <v>4</v>
      </c>
      <c r="G325" s="1">
        <f t="shared" si="82"/>
        <v>43</v>
      </c>
      <c r="H325" s="2">
        <f t="shared" si="83"/>
        <v>0.17199999999999999</v>
      </c>
      <c r="I325" s="8"/>
      <c r="J325" s="2">
        <f t="shared" si="74"/>
        <v>0.34399999999999997</v>
      </c>
      <c r="K325" s="2">
        <f t="shared" si="75"/>
        <v>0.51600000000000001</v>
      </c>
      <c r="L325" s="2">
        <f t="shared" si="76"/>
        <v>0.02</v>
      </c>
      <c r="M325" s="2">
        <f t="shared" si="77"/>
        <v>0.12000000000000001</v>
      </c>
      <c r="N325" s="1">
        <v>86</v>
      </c>
      <c r="O325" s="1">
        <v>129</v>
      </c>
      <c r="P325" s="1">
        <v>5</v>
      </c>
      <c r="Q325" s="1">
        <v>30</v>
      </c>
      <c r="R325" s="1"/>
      <c r="S325" s="1"/>
      <c r="T325" s="66"/>
      <c r="U325" s="1"/>
      <c r="V325" s="1"/>
      <c r="W325" s="1"/>
      <c r="X325" s="1"/>
      <c r="Y325" s="1"/>
      <c r="Z325" s="1"/>
      <c r="AA325" s="1"/>
      <c r="AB325" s="1"/>
      <c r="AG325" t="str">
        <f t="shared" ref="AG325:AG388" si="86">A325</f>
        <v>Eustis</v>
      </c>
      <c r="AH325" t="s">
        <v>957</v>
      </c>
      <c r="AI325">
        <v>2</v>
      </c>
      <c r="AK325" s="104">
        <v>23</v>
      </c>
      <c r="AL325" s="102">
        <v>7</v>
      </c>
      <c r="AM325" s="102">
        <v>30</v>
      </c>
      <c r="AN325" s="101">
        <v>24005</v>
      </c>
      <c r="AO325" s="101">
        <f t="shared" si="78"/>
        <v>23007</v>
      </c>
      <c r="AP325" t="s">
        <v>624</v>
      </c>
      <c r="AQ325">
        <f t="shared" si="84"/>
        <v>2324005</v>
      </c>
    </row>
    <row r="326" spans="1:43" hidden="1" outlineLevel="1">
      <c r="A326" t="s">
        <v>694</v>
      </c>
      <c r="B326" s="10" t="s">
        <v>1315</v>
      </c>
      <c r="C326" s="1">
        <f t="shared" si="85"/>
        <v>438</v>
      </c>
      <c r="D326" s="7">
        <f t="shared" si="79"/>
        <v>1</v>
      </c>
      <c r="E326" s="7">
        <f t="shared" si="80"/>
        <v>2</v>
      </c>
      <c r="F326" s="7">
        <f t="shared" si="81"/>
        <v>4</v>
      </c>
      <c r="G326" s="1">
        <f t="shared" si="82"/>
        <v>53</v>
      </c>
      <c r="H326" s="2">
        <f t="shared" si="83"/>
        <v>0.12100456621004566</v>
      </c>
      <c r="I326" s="8"/>
      <c r="J326" s="2">
        <f t="shared" si="74"/>
        <v>0.52283105022831056</v>
      </c>
      <c r="K326" s="2">
        <f t="shared" si="75"/>
        <v>0.40182648401826482</v>
      </c>
      <c r="L326" s="2">
        <f t="shared" si="76"/>
        <v>1.1415525114155251E-2</v>
      </c>
      <c r="M326" s="2">
        <f t="shared" si="77"/>
        <v>6.3926940639269375E-2</v>
      </c>
      <c r="N326" s="1">
        <v>229</v>
      </c>
      <c r="O326" s="1">
        <v>176</v>
      </c>
      <c r="P326" s="1">
        <v>5</v>
      </c>
      <c r="Q326" s="1">
        <v>28</v>
      </c>
      <c r="R326" s="1"/>
      <c r="S326" s="1"/>
      <c r="T326" s="66"/>
      <c r="U326" s="1"/>
      <c r="V326" s="1"/>
      <c r="W326" s="1"/>
      <c r="X326" s="1"/>
      <c r="Y326" s="1"/>
      <c r="Z326" s="1"/>
      <c r="AA326" s="1"/>
      <c r="AB326" s="1"/>
      <c r="AG326" t="str">
        <f t="shared" si="86"/>
        <v>Exeter</v>
      </c>
      <c r="AH326" t="s">
        <v>370</v>
      </c>
      <c r="AI326">
        <v>2</v>
      </c>
      <c r="AK326" s="104">
        <v>23</v>
      </c>
      <c r="AL326" s="102">
        <v>19</v>
      </c>
      <c r="AM326" s="102">
        <v>110</v>
      </c>
      <c r="AN326" s="101">
        <v>24110</v>
      </c>
      <c r="AO326" s="101">
        <f t="shared" si="78"/>
        <v>23019</v>
      </c>
      <c r="AP326" t="s">
        <v>624</v>
      </c>
      <c r="AQ326">
        <f t="shared" si="84"/>
        <v>2324110</v>
      </c>
    </row>
    <row r="327" spans="1:43" hidden="1" outlineLevel="1">
      <c r="A327" t="s">
        <v>2155</v>
      </c>
      <c r="B327" s="10" t="s">
        <v>1315</v>
      </c>
      <c r="C327" s="1">
        <f t="shared" si="85"/>
        <v>2309</v>
      </c>
      <c r="D327" s="7">
        <f t="shared" si="79"/>
        <v>1</v>
      </c>
      <c r="E327" s="7">
        <f t="shared" si="80"/>
        <v>2</v>
      </c>
      <c r="F327" s="7">
        <f t="shared" si="81"/>
        <v>4</v>
      </c>
      <c r="G327" s="1">
        <f t="shared" si="82"/>
        <v>280</v>
      </c>
      <c r="H327" s="2">
        <f t="shared" si="83"/>
        <v>0.12126461671719359</v>
      </c>
      <c r="I327" s="8"/>
      <c r="J327" s="2">
        <f t="shared" si="74"/>
        <v>0.50714595062797752</v>
      </c>
      <c r="K327" s="2">
        <f t="shared" si="75"/>
        <v>0.38588133391078389</v>
      </c>
      <c r="L327" s="2">
        <f t="shared" si="76"/>
        <v>2.5119099177132957E-2</v>
      </c>
      <c r="M327" s="2">
        <f t="shared" si="77"/>
        <v>8.1853616284105646E-2</v>
      </c>
      <c r="N327" s="1">
        <v>1171</v>
      </c>
      <c r="O327" s="1">
        <v>891</v>
      </c>
      <c r="P327" s="1">
        <v>58</v>
      </c>
      <c r="Q327" s="1">
        <v>189</v>
      </c>
      <c r="R327" s="1"/>
      <c r="S327" s="1"/>
      <c r="T327" s="66"/>
      <c r="U327" s="1"/>
      <c r="V327" s="1"/>
      <c r="W327" s="1"/>
      <c r="X327" s="1"/>
      <c r="Y327" s="1"/>
      <c r="Z327" s="1"/>
      <c r="AA327" s="1"/>
      <c r="AB327" s="1"/>
      <c r="AG327" t="str">
        <f t="shared" si="86"/>
        <v>Fairfield</v>
      </c>
      <c r="AH327" t="s">
        <v>1782</v>
      </c>
      <c r="AI327">
        <v>2</v>
      </c>
      <c r="AK327" s="104">
        <v>23</v>
      </c>
      <c r="AL327" s="102">
        <v>25</v>
      </c>
      <c r="AM327" s="102">
        <v>60</v>
      </c>
      <c r="AN327" s="101">
        <v>24320</v>
      </c>
      <c r="AO327" s="101">
        <f t="shared" si="78"/>
        <v>23025</v>
      </c>
      <c r="AP327" t="s">
        <v>624</v>
      </c>
      <c r="AQ327">
        <f t="shared" si="84"/>
        <v>2324320</v>
      </c>
    </row>
    <row r="328" spans="1:43" hidden="1" outlineLevel="1">
      <c r="A328" t="s">
        <v>277</v>
      </c>
      <c r="B328" s="10" t="s">
        <v>1315</v>
      </c>
      <c r="C328" s="1">
        <f t="shared" si="85"/>
        <v>5684</v>
      </c>
      <c r="D328" s="7">
        <f t="shared" si="79"/>
        <v>2</v>
      </c>
      <c r="E328" s="7">
        <f t="shared" si="80"/>
        <v>1</v>
      </c>
      <c r="F328" s="7">
        <f t="shared" si="81"/>
        <v>4</v>
      </c>
      <c r="G328" s="1">
        <f t="shared" si="82"/>
        <v>991</v>
      </c>
      <c r="H328" s="2">
        <f t="shared" si="83"/>
        <v>0.17434904996481351</v>
      </c>
      <c r="I328" s="8"/>
      <c r="J328" s="2">
        <f t="shared" si="74"/>
        <v>0.37016185784658689</v>
      </c>
      <c r="K328" s="2">
        <f t="shared" si="75"/>
        <v>0.54451090781140044</v>
      </c>
      <c r="L328" s="2">
        <f t="shared" si="76"/>
        <v>7.0372976776917661E-3</v>
      </c>
      <c r="M328" s="2">
        <f t="shared" si="77"/>
        <v>7.8289936664320964E-2</v>
      </c>
      <c r="N328" s="1">
        <v>2104</v>
      </c>
      <c r="O328" s="1">
        <v>3095</v>
      </c>
      <c r="P328" s="1">
        <v>40</v>
      </c>
      <c r="Q328" s="1">
        <v>445</v>
      </c>
      <c r="R328" s="1"/>
      <c r="S328" s="1"/>
      <c r="T328" s="66"/>
      <c r="U328" s="1"/>
      <c r="V328" s="1"/>
      <c r="W328" s="1"/>
      <c r="X328" s="1"/>
      <c r="Y328" s="1"/>
      <c r="Z328" s="1"/>
      <c r="AA328" s="1"/>
      <c r="AB328" s="1"/>
      <c r="AG328" t="str">
        <f t="shared" si="86"/>
        <v>Falmouth</v>
      </c>
      <c r="AH328" t="s">
        <v>1492</v>
      </c>
      <c r="AI328">
        <v>1</v>
      </c>
      <c r="AK328" s="104">
        <v>23</v>
      </c>
      <c r="AL328" s="102">
        <v>5</v>
      </c>
      <c r="AM328" s="102">
        <v>35</v>
      </c>
      <c r="AN328" s="101">
        <v>24495</v>
      </c>
      <c r="AO328" s="101">
        <f t="shared" si="78"/>
        <v>23005</v>
      </c>
      <c r="AP328" t="s">
        <v>624</v>
      </c>
      <c r="AQ328">
        <f t="shared" si="84"/>
        <v>2324495</v>
      </c>
    </row>
    <row r="329" spans="1:43" hidden="1" outlineLevel="1">
      <c r="A329" t="s">
        <v>949</v>
      </c>
      <c r="B329" s="10" t="s">
        <v>1315</v>
      </c>
      <c r="C329" s="1">
        <f t="shared" si="85"/>
        <v>1221</v>
      </c>
      <c r="D329" s="7">
        <f t="shared" si="79"/>
        <v>2</v>
      </c>
      <c r="E329" s="7">
        <f t="shared" si="80"/>
        <v>1</v>
      </c>
      <c r="F329" s="7">
        <f t="shared" si="81"/>
        <v>4</v>
      </c>
      <c r="G329" s="1">
        <f t="shared" si="82"/>
        <v>13</v>
      </c>
      <c r="H329" s="2">
        <f t="shared" si="83"/>
        <v>1.0647010647010647E-2</v>
      </c>
      <c r="I329" s="8"/>
      <c r="J329" s="2">
        <f t="shared" si="74"/>
        <v>0.44635544635544633</v>
      </c>
      <c r="K329" s="2">
        <f t="shared" si="75"/>
        <v>0.45700245700245701</v>
      </c>
      <c r="L329" s="2">
        <f t="shared" si="76"/>
        <v>1.8018018018018018E-2</v>
      </c>
      <c r="M329" s="2">
        <f t="shared" si="77"/>
        <v>7.862407862407865E-2</v>
      </c>
      <c r="N329" s="1">
        <v>545</v>
      </c>
      <c r="O329" s="1">
        <v>558</v>
      </c>
      <c r="P329" s="1">
        <v>22</v>
      </c>
      <c r="Q329" s="1">
        <v>96</v>
      </c>
      <c r="R329" s="1"/>
      <c r="S329" s="1"/>
      <c r="T329" s="66"/>
      <c r="U329" s="1"/>
      <c r="V329" s="1"/>
      <c r="W329" s="1"/>
      <c r="X329" s="1"/>
      <c r="Y329" s="1"/>
      <c r="Z329" s="1"/>
      <c r="AA329" s="1"/>
      <c r="AB329" s="1"/>
      <c r="AG329" t="str">
        <f t="shared" si="86"/>
        <v>Farmingdale</v>
      </c>
      <c r="AH329" t="s">
        <v>533</v>
      </c>
      <c r="AI329">
        <v>1</v>
      </c>
      <c r="AK329" s="104">
        <v>23</v>
      </c>
      <c r="AL329" s="102">
        <v>11</v>
      </c>
      <c r="AM329" s="102">
        <v>40</v>
      </c>
      <c r="AN329" s="101">
        <v>24670</v>
      </c>
      <c r="AO329" s="101">
        <f t="shared" si="78"/>
        <v>23011</v>
      </c>
      <c r="AP329" t="s">
        <v>624</v>
      </c>
      <c r="AQ329">
        <f t="shared" si="84"/>
        <v>2324670</v>
      </c>
    </row>
    <row r="330" spans="1:43" hidden="1" outlineLevel="1">
      <c r="A330" t="s">
        <v>2252</v>
      </c>
      <c r="B330" s="10" t="s">
        <v>1315</v>
      </c>
      <c r="C330" s="1">
        <f t="shared" si="85"/>
        <v>2538</v>
      </c>
      <c r="D330" s="7">
        <f t="shared" si="79"/>
        <v>1</v>
      </c>
      <c r="E330" s="7">
        <f t="shared" si="80"/>
        <v>2</v>
      </c>
      <c r="F330" s="7">
        <f t="shared" si="81"/>
        <v>4</v>
      </c>
      <c r="G330" s="1">
        <f t="shared" si="82"/>
        <v>75</v>
      </c>
      <c r="H330" s="2">
        <f t="shared" si="83"/>
        <v>2.955082742316785E-2</v>
      </c>
      <c r="I330" s="8"/>
      <c r="J330" s="2">
        <f t="shared" si="74"/>
        <v>0.44168636721828214</v>
      </c>
      <c r="K330" s="2">
        <f t="shared" si="75"/>
        <v>0.41213553979511425</v>
      </c>
      <c r="L330" s="2">
        <f t="shared" si="76"/>
        <v>2.4034672970843184E-2</v>
      </c>
      <c r="M330" s="2">
        <f t="shared" si="77"/>
        <v>0.12214342001576042</v>
      </c>
      <c r="N330" s="1">
        <v>1121</v>
      </c>
      <c r="O330" s="1">
        <v>1046</v>
      </c>
      <c r="P330" s="1">
        <v>61</v>
      </c>
      <c r="Q330" s="1">
        <v>310</v>
      </c>
      <c r="R330" s="1"/>
      <c r="S330" s="1"/>
      <c r="T330" s="66"/>
      <c r="U330" s="1"/>
      <c r="V330" s="1"/>
      <c r="W330" s="1"/>
      <c r="X330" s="1"/>
      <c r="Y330" s="1"/>
      <c r="Z330" s="1"/>
      <c r="AA330" s="1"/>
      <c r="AB330" s="1"/>
      <c r="AG330" t="str">
        <f t="shared" si="86"/>
        <v>Farmington</v>
      </c>
      <c r="AH330" t="s">
        <v>957</v>
      </c>
      <c r="AI330">
        <v>2</v>
      </c>
      <c r="AK330" s="104">
        <v>23</v>
      </c>
      <c r="AL330" s="102">
        <v>7</v>
      </c>
      <c r="AM330" s="102">
        <v>35</v>
      </c>
      <c r="AN330" s="101">
        <v>24775</v>
      </c>
      <c r="AO330" s="101">
        <f t="shared" si="78"/>
        <v>23007</v>
      </c>
      <c r="AP330" t="s">
        <v>624</v>
      </c>
      <c r="AQ330">
        <f t="shared" si="84"/>
        <v>2324775</v>
      </c>
    </row>
    <row r="331" spans="1:43" hidden="1" outlineLevel="1">
      <c r="A331" t="s">
        <v>1709</v>
      </c>
      <c r="B331" s="10" t="s">
        <v>1315</v>
      </c>
      <c r="C331" s="1">
        <f t="shared" si="85"/>
        <v>468</v>
      </c>
      <c r="D331" s="7">
        <f t="shared" si="79"/>
        <v>1</v>
      </c>
      <c r="E331" s="7">
        <f t="shared" si="80"/>
        <v>2</v>
      </c>
      <c r="F331" s="7">
        <f t="shared" si="81"/>
        <v>4</v>
      </c>
      <c r="G331" s="1">
        <f t="shared" si="82"/>
        <v>54</v>
      </c>
      <c r="H331" s="2">
        <f t="shared" si="83"/>
        <v>0.11538461538461539</v>
      </c>
      <c r="I331" s="8"/>
      <c r="J331" s="2">
        <f t="shared" si="74"/>
        <v>0.47008547008547008</v>
      </c>
      <c r="K331" s="2">
        <f t="shared" si="75"/>
        <v>0.35470085470085472</v>
      </c>
      <c r="L331" s="2">
        <f t="shared" si="76"/>
        <v>3.6324786324786328E-2</v>
      </c>
      <c r="M331" s="2">
        <f t="shared" si="77"/>
        <v>0.13888888888888887</v>
      </c>
      <c r="N331" s="1">
        <v>220</v>
      </c>
      <c r="O331" s="1">
        <v>166</v>
      </c>
      <c r="P331" s="1">
        <v>17</v>
      </c>
      <c r="Q331" s="1">
        <v>65</v>
      </c>
      <c r="R331" s="1"/>
      <c r="S331" s="1"/>
      <c r="T331" s="66"/>
      <c r="U331" s="1"/>
      <c r="V331" s="1"/>
      <c r="W331" s="1"/>
      <c r="X331" s="1"/>
      <c r="Y331" s="1"/>
      <c r="Z331" s="1"/>
      <c r="AA331" s="1"/>
      <c r="AB331" s="1"/>
      <c r="AG331" t="str">
        <f t="shared" si="86"/>
        <v>Fayette</v>
      </c>
      <c r="AH331" t="s">
        <v>533</v>
      </c>
      <c r="AI331">
        <v>1</v>
      </c>
      <c r="AK331" s="104">
        <v>23</v>
      </c>
      <c r="AL331" s="102">
        <v>11</v>
      </c>
      <c r="AM331" s="102">
        <v>45</v>
      </c>
      <c r="AN331" s="101">
        <v>24950</v>
      </c>
      <c r="AO331" s="101">
        <f t="shared" si="78"/>
        <v>23011</v>
      </c>
      <c r="AP331" t="s">
        <v>624</v>
      </c>
      <c r="AQ331">
        <f t="shared" si="84"/>
        <v>2324950</v>
      </c>
    </row>
    <row r="332" spans="1:43" hidden="1" outlineLevel="1">
      <c r="A332" t="s">
        <v>397</v>
      </c>
      <c r="B332" s="10" t="s">
        <v>1315</v>
      </c>
      <c r="C332" s="1">
        <f t="shared" si="85"/>
        <v>1346</v>
      </c>
      <c r="D332" s="7">
        <f t="shared" si="79"/>
        <v>1</v>
      </c>
      <c r="E332" s="7">
        <f t="shared" si="80"/>
        <v>2</v>
      </c>
      <c r="F332" s="7">
        <f t="shared" si="81"/>
        <v>4</v>
      </c>
      <c r="G332" s="1">
        <f t="shared" si="82"/>
        <v>556</v>
      </c>
      <c r="H332" s="2">
        <f t="shared" si="83"/>
        <v>0.41307578008915302</v>
      </c>
      <c r="I332" s="8"/>
      <c r="J332" s="2">
        <f t="shared" si="74"/>
        <v>0.6731054977711739</v>
      </c>
      <c r="K332" s="2">
        <f t="shared" si="75"/>
        <v>0.26002971768202082</v>
      </c>
      <c r="L332" s="2">
        <f t="shared" si="76"/>
        <v>1.8573551263001486E-2</v>
      </c>
      <c r="M332" s="2">
        <f t="shared" si="77"/>
        <v>4.8291233283803789E-2</v>
      </c>
      <c r="N332" s="1">
        <v>906</v>
      </c>
      <c r="O332" s="1">
        <v>350</v>
      </c>
      <c r="P332" s="1">
        <v>25</v>
      </c>
      <c r="Q332" s="1">
        <v>65</v>
      </c>
      <c r="R332" s="1"/>
      <c r="S332" s="1"/>
      <c r="T332" s="66"/>
      <c r="U332" s="1"/>
      <c r="V332" s="1"/>
      <c r="W332" s="1"/>
      <c r="X332" s="1"/>
      <c r="Y332" s="1"/>
      <c r="Z332" s="1"/>
      <c r="AA332" s="1"/>
      <c r="AB332" s="1"/>
      <c r="AG332" t="str">
        <f t="shared" si="86"/>
        <v>Fort Fairfield</v>
      </c>
      <c r="AH332" t="s">
        <v>317</v>
      </c>
      <c r="AI332">
        <v>2</v>
      </c>
      <c r="AK332" s="104">
        <v>23</v>
      </c>
      <c r="AL332" s="102">
        <v>3</v>
      </c>
      <c r="AM332" s="102">
        <v>95</v>
      </c>
      <c r="AN332" s="101">
        <v>25615</v>
      </c>
      <c r="AO332" s="101">
        <f t="shared" si="78"/>
        <v>23003</v>
      </c>
      <c r="AP332" t="s">
        <v>624</v>
      </c>
      <c r="AQ332">
        <f t="shared" si="84"/>
        <v>2325615</v>
      </c>
    </row>
    <row r="333" spans="1:43" hidden="1" outlineLevel="1">
      <c r="A333" t="s">
        <v>1731</v>
      </c>
      <c r="B333" s="10" t="s">
        <v>1315</v>
      </c>
      <c r="C333" s="1">
        <f t="shared" si="85"/>
        <v>1648</v>
      </c>
      <c r="D333" s="7">
        <f t="shared" si="79"/>
        <v>1</v>
      </c>
      <c r="E333" s="7">
        <f t="shared" si="80"/>
        <v>2</v>
      </c>
      <c r="F333" s="7">
        <f t="shared" si="81"/>
        <v>4</v>
      </c>
      <c r="G333" s="1">
        <f t="shared" si="82"/>
        <v>859</v>
      </c>
      <c r="H333" s="2">
        <f t="shared" si="83"/>
        <v>0.52123786407766992</v>
      </c>
      <c r="I333" s="8"/>
      <c r="J333" s="2">
        <f t="shared" si="74"/>
        <v>0.71541262135922334</v>
      </c>
      <c r="K333" s="2">
        <f t="shared" si="75"/>
        <v>0.1941747572815534</v>
      </c>
      <c r="L333" s="2">
        <f t="shared" si="76"/>
        <v>3.5800970873786406E-2</v>
      </c>
      <c r="M333" s="2">
        <f t="shared" si="77"/>
        <v>5.4611650485436855E-2</v>
      </c>
      <c r="N333" s="1">
        <v>1179</v>
      </c>
      <c r="O333" s="1">
        <v>320</v>
      </c>
      <c r="P333" s="1">
        <v>59</v>
      </c>
      <c r="Q333" s="1">
        <v>90</v>
      </c>
      <c r="R333" s="1"/>
      <c r="S333" s="1"/>
      <c r="T333" s="66"/>
      <c r="U333" s="1"/>
      <c r="V333" s="1"/>
      <c r="W333" s="1"/>
      <c r="X333" s="1"/>
      <c r="Y333" s="1"/>
      <c r="Z333" s="1"/>
      <c r="AA333" s="1"/>
      <c r="AB333" s="1"/>
      <c r="AG333" t="str">
        <f t="shared" si="86"/>
        <v>Fort Kent</v>
      </c>
      <c r="AH333" t="s">
        <v>317</v>
      </c>
      <c r="AI333">
        <v>2</v>
      </c>
      <c r="AK333" s="104">
        <v>23</v>
      </c>
      <c r="AL333" s="102">
        <v>3</v>
      </c>
      <c r="AM333" s="102">
        <v>100</v>
      </c>
      <c r="AN333" s="101">
        <v>25755</v>
      </c>
      <c r="AO333" s="101">
        <f t="shared" si="78"/>
        <v>23003</v>
      </c>
      <c r="AP333" t="s">
        <v>624</v>
      </c>
      <c r="AQ333">
        <f t="shared" si="84"/>
        <v>2325755</v>
      </c>
    </row>
    <row r="334" spans="1:43" hidden="1" outlineLevel="1">
      <c r="A334" t="s">
        <v>26</v>
      </c>
      <c r="B334" s="10" t="s">
        <v>1315</v>
      </c>
      <c r="C334" s="1">
        <f t="shared" si="85"/>
        <v>379</v>
      </c>
      <c r="D334" s="7">
        <f t="shared" si="79"/>
        <v>1</v>
      </c>
      <c r="E334" s="7">
        <f t="shared" si="80"/>
        <v>2</v>
      </c>
      <c r="F334" s="7">
        <f t="shared" si="81"/>
        <v>4</v>
      </c>
      <c r="G334" s="1">
        <f t="shared" si="82"/>
        <v>16</v>
      </c>
      <c r="H334" s="2">
        <f t="shared" si="83"/>
        <v>4.221635883905013E-2</v>
      </c>
      <c r="I334" s="8"/>
      <c r="J334" s="2">
        <f t="shared" si="74"/>
        <v>0.46701846965699206</v>
      </c>
      <c r="K334" s="2">
        <f t="shared" si="75"/>
        <v>0.42480211081794195</v>
      </c>
      <c r="L334" s="2">
        <f t="shared" si="76"/>
        <v>1.8469656992084433E-2</v>
      </c>
      <c r="M334" s="2">
        <f t="shared" si="77"/>
        <v>8.9709762532981505E-2</v>
      </c>
      <c r="N334" s="1">
        <v>177</v>
      </c>
      <c r="O334" s="1">
        <v>161</v>
      </c>
      <c r="P334" s="1">
        <v>7</v>
      </c>
      <c r="Q334" s="1">
        <v>34</v>
      </c>
      <c r="R334" s="1"/>
      <c r="S334" s="1"/>
      <c r="T334" s="66"/>
      <c r="U334" s="1"/>
      <c r="V334" s="1"/>
      <c r="W334" s="1"/>
      <c r="X334" s="1"/>
      <c r="Y334" s="1"/>
      <c r="Z334" s="1"/>
      <c r="AA334" s="1"/>
      <c r="AB334" s="1"/>
      <c r="AG334" t="str">
        <f t="shared" si="86"/>
        <v>Frankfort</v>
      </c>
      <c r="AH334" t="s">
        <v>1255</v>
      </c>
      <c r="AI334">
        <v>2</v>
      </c>
      <c r="AK334" s="104">
        <v>23</v>
      </c>
      <c r="AL334" s="102">
        <v>27</v>
      </c>
      <c r="AM334" s="102">
        <v>25</v>
      </c>
      <c r="AN334" s="101">
        <v>26280</v>
      </c>
      <c r="AO334" s="101">
        <f t="shared" si="78"/>
        <v>23027</v>
      </c>
      <c r="AP334" t="s">
        <v>624</v>
      </c>
      <c r="AQ334">
        <f t="shared" si="84"/>
        <v>2326280</v>
      </c>
    </row>
    <row r="335" spans="1:43" hidden="1" outlineLevel="1">
      <c r="A335" t="s">
        <v>957</v>
      </c>
      <c r="B335" s="10" t="s">
        <v>1315</v>
      </c>
      <c r="C335" s="1">
        <f t="shared" si="85"/>
        <v>513</v>
      </c>
      <c r="D335" s="7">
        <f t="shared" si="79"/>
        <v>2</v>
      </c>
      <c r="E335" s="7">
        <f t="shared" si="80"/>
        <v>1</v>
      </c>
      <c r="F335" s="7">
        <f t="shared" si="81"/>
        <v>4</v>
      </c>
      <c r="G335" s="1">
        <f t="shared" si="82"/>
        <v>7</v>
      </c>
      <c r="H335" s="2">
        <f t="shared" si="83"/>
        <v>1.364522417153996E-2</v>
      </c>
      <c r="I335" s="8"/>
      <c r="J335" s="2">
        <f t="shared" si="74"/>
        <v>0.44054580896686157</v>
      </c>
      <c r="K335" s="2">
        <f t="shared" si="75"/>
        <v>0.45419103313840153</v>
      </c>
      <c r="L335" s="2">
        <f t="shared" si="76"/>
        <v>1.9493177387914229E-2</v>
      </c>
      <c r="M335" s="2">
        <f t="shared" si="77"/>
        <v>8.5769980506822663E-2</v>
      </c>
      <c r="N335" s="1">
        <v>226</v>
      </c>
      <c r="O335" s="1">
        <v>233</v>
      </c>
      <c r="P335" s="1">
        <v>10</v>
      </c>
      <c r="Q335" s="1">
        <v>44</v>
      </c>
      <c r="R335" s="1"/>
      <c r="S335" s="1"/>
      <c r="T335" s="66"/>
      <c r="U335" s="1"/>
      <c r="V335" s="1"/>
      <c r="W335" s="1"/>
      <c r="X335" s="1"/>
      <c r="Y335" s="1"/>
      <c r="Z335" s="1"/>
      <c r="AA335" s="1"/>
      <c r="AB335" s="1"/>
      <c r="AG335" t="str">
        <f t="shared" si="86"/>
        <v>Franklin</v>
      </c>
      <c r="AH335" t="s">
        <v>2459</v>
      </c>
      <c r="AI335">
        <v>2</v>
      </c>
      <c r="AK335" s="104">
        <v>23</v>
      </c>
      <c r="AL335" s="102">
        <v>9</v>
      </c>
      <c r="AM335" s="102">
        <v>70</v>
      </c>
      <c r="AN335" s="101">
        <v>26350</v>
      </c>
      <c r="AO335" s="101">
        <f t="shared" si="78"/>
        <v>23009</v>
      </c>
      <c r="AP335" t="s">
        <v>624</v>
      </c>
      <c r="AQ335">
        <f t="shared" si="84"/>
        <v>2326350</v>
      </c>
    </row>
    <row r="336" spans="1:43" hidden="1" outlineLevel="1">
      <c r="A336" t="s">
        <v>666</v>
      </c>
      <c r="B336" s="10" t="s">
        <v>1315</v>
      </c>
      <c r="C336" s="1">
        <f t="shared" si="85"/>
        <v>297</v>
      </c>
      <c r="D336" s="7">
        <f t="shared" si="79"/>
        <v>1</v>
      </c>
      <c r="E336" s="7">
        <f t="shared" si="80"/>
        <v>2</v>
      </c>
      <c r="F336" s="7">
        <f t="shared" si="81"/>
        <v>4</v>
      </c>
      <c r="G336" s="1">
        <f t="shared" si="82"/>
        <v>36</v>
      </c>
      <c r="H336" s="2">
        <f t="shared" si="83"/>
        <v>0.12121212121212122</v>
      </c>
      <c r="I336" s="8"/>
      <c r="J336" s="2">
        <f t="shared" si="74"/>
        <v>0.47474747474747475</v>
      </c>
      <c r="K336" s="2">
        <f t="shared" si="75"/>
        <v>0.35353535353535354</v>
      </c>
      <c r="L336" s="2">
        <f t="shared" si="76"/>
        <v>2.0202020202020204E-2</v>
      </c>
      <c r="M336" s="2">
        <f t="shared" si="77"/>
        <v>0.15151515151515157</v>
      </c>
      <c r="N336" s="1">
        <v>141</v>
      </c>
      <c r="O336" s="1">
        <v>105</v>
      </c>
      <c r="P336" s="1">
        <v>6</v>
      </c>
      <c r="Q336" s="1">
        <v>45</v>
      </c>
      <c r="R336" s="1"/>
      <c r="S336" s="1"/>
      <c r="T336" s="66"/>
      <c r="U336" s="1"/>
      <c r="V336" s="1"/>
      <c r="W336" s="1"/>
      <c r="X336" s="1"/>
      <c r="Y336" s="1"/>
      <c r="Z336" s="1"/>
      <c r="AA336" s="1"/>
      <c r="AB336" s="1"/>
      <c r="AG336" t="str">
        <f>A336</f>
        <v>Freedom</v>
      </c>
      <c r="AH336" t="s">
        <v>1255</v>
      </c>
      <c r="AI336">
        <v>2</v>
      </c>
      <c r="AK336" s="104">
        <v>23</v>
      </c>
      <c r="AL336" s="102">
        <v>27</v>
      </c>
      <c r="AM336" s="102">
        <v>30</v>
      </c>
      <c r="AN336" s="101">
        <v>26420</v>
      </c>
      <c r="AO336" s="101">
        <f t="shared" si="78"/>
        <v>23027</v>
      </c>
      <c r="AP336" t="s">
        <v>624</v>
      </c>
      <c r="AQ336">
        <f t="shared" si="84"/>
        <v>2326420</v>
      </c>
    </row>
    <row r="337" spans="1:43" hidden="1" outlineLevel="1">
      <c r="A337" s="36" t="s">
        <v>2879</v>
      </c>
      <c r="B337" s="10" t="s">
        <v>1315</v>
      </c>
      <c r="C337" s="1">
        <f t="shared" si="85"/>
        <v>50</v>
      </c>
      <c r="D337" s="7">
        <f t="shared" si="79"/>
        <v>2</v>
      </c>
      <c r="E337" s="7">
        <f t="shared" si="80"/>
        <v>1</v>
      </c>
      <c r="F337" s="7">
        <f t="shared" si="81"/>
        <v>4</v>
      </c>
      <c r="G337" s="1">
        <f t="shared" si="82"/>
        <v>5</v>
      </c>
      <c r="H337" s="2">
        <f t="shared" si="83"/>
        <v>0.1</v>
      </c>
      <c r="I337" s="8"/>
      <c r="J337" s="2">
        <f t="shared" si="74"/>
        <v>0.4</v>
      </c>
      <c r="K337" s="2">
        <f t="shared" si="75"/>
        <v>0.5</v>
      </c>
      <c r="L337" s="2">
        <f t="shared" si="76"/>
        <v>0.04</v>
      </c>
      <c r="M337" s="2">
        <f t="shared" si="77"/>
        <v>5.9999999999999977E-2</v>
      </c>
      <c r="N337" s="1">
        <v>20</v>
      </c>
      <c r="O337" s="1">
        <v>25</v>
      </c>
      <c r="P337" s="1">
        <v>2</v>
      </c>
      <c r="Q337" s="1">
        <v>3</v>
      </c>
      <c r="R337" s="1"/>
      <c r="S337" s="1"/>
      <c r="T337" s="66"/>
      <c r="U337" s="1"/>
      <c r="V337" s="1"/>
      <c r="W337" s="1"/>
      <c r="X337" s="1"/>
      <c r="Y337" s="1"/>
      <c r="Z337" s="1"/>
      <c r="AA337" s="1"/>
      <c r="AB337" s="1"/>
      <c r="AG337" t="str">
        <f>A337</f>
        <v>Freeman</v>
      </c>
      <c r="AH337" t="s">
        <v>957</v>
      </c>
      <c r="AI337">
        <v>2</v>
      </c>
      <c r="AK337" s="104">
        <v>23</v>
      </c>
      <c r="AL337" s="102">
        <v>7</v>
      </c>
      <c r="AN337" s="101">
        <v>26500</v>
      </c>
      <c r="AO337" s="101">
        <f t="shared" si="78"/>
        <v>23007</v>
      </c>
      <c r="AP337" t="s">
        <v>2462</v>
      </c>
      <c r="AQ337">
        <f t="shared" si="84"/>
        <v>2326500</v>
      </c>
    </row>
    <row r="338" spans="1:43" hidden="1" outlineLevel="1">
      <c r="A338" t="s">
        <v>27</v>
      </c>
      <c r="B338" s="10" t="s">
        <v>1315</v>
      </c>
      <c r="C338" s="1">
        <f t="shared" si="85"/>
        <v>3810</v>
      </c>
      <c r="D338" s="7">
        <f t="shared" si="79"/>
        <v>2</v>
      </c>
      <c r="E338" s="7">
        <f t="shared" si="80"/>
        <v>1</v>
      </c>
      <c r="F338" s="7">
        <f t="shared" si="81"/>
        <v>4</v>
      </c>
      <c r="G338" s="1">
        <f t="shared" si="82"/>
        <v>42</v>
      </c>
      <c r="H338" s="2">
        <f t="shared" si="83"/>
        <v>1.1023622047244094E-2</v>
      </c>
      <c r="I338" s="8"/>
      <c r="J338" s="2">
        <f t="shared" si="74"/>
        <v>0.41758530183727033</v>
      </c>
      <c r="K338" s="2">
        <f t="shared" si="75"/>
        <v>0.42860892388451444</v>
      </c>
      <c r="L338" s="2">
        <f t="shared" si="76"/>
        <v>1.6272965879265092E-2</v>
      </c>
      <c r="M338" s="2">
        <f t="shared" si="77"/>
        <v>0.1375328083989501</v>
      </c>
      <c r="N338" s="1">
        <v>1591</v>
      </c>
      <c r="O338" s="1">
        <v>1633</v>
      </c>
      <c r="P338" s="1">
        <v>62</v>
      </c>
      <c r="Q338" s="1">
        <v>524</v>
      </c>
      <c r="R338" s="1"/>
      <c r="S338" s="1"/>
      <c r="T338" s="66"/>
      <c r="U338" s="1"/>
      <c r="V338" s="1"/>
      <c r="W338" s="1"/>
      <c r="X338" s="1"/>
      <c r="Y338" s="1"/>
      <c r="Z338" s="1"/>
      <c r="AA338" s="1"/>
      <c r="AB338" s="1"/>
      <c r="AG338" t="str">
        <f t="shared" si="86"/>
        <v>Freeport</v>
      </c>
      <c r="AH338" t="s">
        <v>1492</v>
      </c>
      <c r="AI338">
        <v>1</v>
      </c>
      <c r="AK338" s="104">
        <v>23</v>
      </c>
      <c r="AL338" s="102">
        <v>5</v>
      </c>
      <c r="AM338" s="102">
        <v>40</v>
      </c>
      <c r="AN338" s="101">
        <v>26525</v>
      </c>
      <c r="AO338" s="101">
        <f t="shared" si="78"/>
        <v>23005</v>
      </c>
      <c r="AP338" t="s">
        <v>624</v>
      </c>
      <c r="AQ338">
        <f t="shared" si="84"/>
        <v>2326525</v>
      </c>
    </row>
    <row r="339" spans="1:43" hidden="1" outlineLevel="1">
      <c r="A339" t="s">
        <v>2070</v>
      </c>
      <c r="B339" s="10" t="s">
        <v>1315</v>
      </c>
      <c r="C339" s="1">
        <f t="shared" si="85"/>
        <v>32</v>
      </c>
      <c r="D339" s="7">
        <f t="shared" si="79"/>
        <v>1</v>
      </c>
      <c r="E339" s="7">
        <f t="shared" si="80"/>
        <v>2</v>
      </c>
      <c r="F339" s="7">
        <f t="shared" si="81"/>
        <v>0</v>
      </c>
      <c r="G339" s="1">
        <f t="shared" si="82"/>
        <v>11</v>
      </c>
      <c r="H339" s="2">
        <f t="shared" si="83"/>
        <v>0.34375</v>
      </c>
      <c r="I339" s="8"/>
      <c r="J339" s="2">
        <f t="shared" si="74"/>
        <v>0.625</v>
      </c>
      <c r="K339" s="2">
        <f t="shared" si="75"/>
        <v>0.28125</v>
      </c>
      <c r="L339" s="2">
        <f t="shared" si="76"/>
        <v>0</v>
      </c>
      <c r="M339" s="2">
        <f t="shared" si="77"/>
        <v>9.375E-2</v>
      </c>
      <c r="N339" s="1">
        <v>20</v>
      </c>
      <c r="O339" s="1">
        <v>9</v>
      </c>
      <c r="P339" s="1">
        <v>0</v>
      </c>
      <c r="Q339" s="1">
        <v>3</v>
      </c>
      <c r="R339" s="1"/>
      <c r="S339" s="1"/>
      <c r="T339" s="66"/>
      <c r="U339" s="1"/>
      <c r="V339" s="1"/>
      <c r="W339" s="1"/>
      <c r="X339" s="1"/>
      <c r="Y339" s="1"/>
      <c r="Z339" s="1"/>
      <c r="AA339" s="1"/>
      <c r="AB339" s="1"/>
      <c r="AG339" t="str">
        <f t="shared" si="86"/>
        <v>Frenchboro</v>
      </c>
      <c r="AH339" t="s">
        <v>2459</v>
      </c>
      <c r="AI339">
        <v>2</v>
      </c>
      <c r="AK339" s="104">
        <v>23</v>
      </c>
      <c r="AL339" s="102">
        <v>9</v>
      </c>
      <c r="AM339" s="102">
        <v>73</v>
      </c>
      <c r="AN339" s="101">
        <v>26595</v>
      </c>
      <c r="AO339" s="101">
        <f t="shared" si="78"/>
        <v>23009</v>
      </c>
      <c r="AP339" t="s">
        <v>624</v>
      </c>
      <c r="AQ339">
        <f t="shared" si="84"/>
        <v>2326595</v>
      </c>
    </row>
    <row r="340" spans="1:43" hidden="1" outlineLevel="1">
      <c r="A340" t="s">
        <v>893</v>
      </c>
      <c r="B340" s="10" t="s">
        <v>1315</v>
      </c>
      <c r="C340" s="1">
        <f t="shared" si="85"/>
        <v>489</v>
      </c>
      <c r="D340" s="7">
        <f t="shared" si="79"/>
        <v>1</v>
      </c>
      <c r="E340" s="7">
        <f t="shared" si="80"/>
        <v>2</v>
      </c>
      <c r="F340" s="7">
        <f t="shared" si="81"/>
        <v>3</v>
      </c>
      <c r="G340" s="1">
        <f t="shared" si="82"/>
        <v>299</v>
      </c>
      <c r="H340" s="2">
        <f t="shared" si="83"/>
        <v>0.61145194274028625</v>
      </c>
      <c r="I340" s="8"/>
      <c r="J340" s="2">
        <f t="shared" si="74"/>
        <v>0.77096114519427406</v>
      </c>
      <c r="K340" s="2">
        <f t="shared" si="75"/>
        <v>0.15950920245398773</v>
      </c>
      <c r="L340" s="2">
        <f t="shared" si="76"/>
        <v>4.2944785276073622E-2</v>
      </c>
      <c r="M340" s="2">
        <f t="shared" si="77"/>
        <v>2.6584867075664598E-2</v>
      </c>
      <c r="N340" s="1">
        <v>377</v>
      </c>
      <c r="O340" s="1">
        <v>78</v>
      </c>
      <c r="P340" s="1">
        <v>21</v>
      </c>
      <c r="Q340" s="1">
        <v>13</v>
      </c>
      <c r="R340" s="1"/>
      <c r="S340" s="1"/>
      <c r="T340" s="66"/>
      <c r="U340" s="1"/>
      <c r="V340" s="1"/>
      <c r="W340" s="1"/>
      <c r="X340" s="1"/>
      <c r="Y340" s="1"/>
      <c r="Z340" s="1"/>
      <c r="AA340" s="1"/>
      <c r="AB340" s="1"/>
      <c r="AG340" t="str">
        <f t="shared" si="86"/>
        <v>Frenchville</v>
      </c>
      <c r="AH340" t="s">
        <v>317</v>
      </c>
      <c r="AI340">
        <v>2</v>
      </c>
      <c r="AK340" s="104">
        <v>23</v>
      </c>
      <c r="AL340" s="102">
        <v>3</v>
      </c>
      <c r="AM340" s="102">
        <v>105</v>
      </c>
      <c r="AN340" s="101">
        <v>26735</v>
      </c>
      <c r="AO340" s="101">
        <f t="shared" si="78"/>
        <v>23003</v>
      </c>
      <c r="AP340" t="s">
        <v>624</v>
      </c>
      <c r="AQ340">
        <f t="shared" si="84"/>
        <v>2326735</v>
      </c>
    </row>
    <row r="341" spans="1:43" hidden="1" outlineLevel="1">
      <c r="A341" t="s">
        <v>2104</v>
      </c>
      <c r="B341" s="10" t="s">
        <v>1315</v>
      </c>
      <c r="C341" s="1">
        <f t="shared" si="85"/>
        <v>521</v>
      </c>
      <c r="D341" s="7">
        <f t="shared" si="79"/>
        <v>2</v>
      </c>
      <c r="E341" s="7">
        <f t="shared" si="80"/>
        <v>1</v>
      </c>
      <c r="F341" s="7">
        <f t="shared" si="81"/>
        <v>4</v>
      </c>
      <c r="G341" s="1">
        <f t="shared" si="82"/>
        <v>132</v>
      </c>
      <c r="H341" s="2">
        <f t="shared" si="83"/>
        <v>0.25335892514395392</v>
      </c>
      <c r="I341" s="8"/>
      <c r="J341" s="2">
        <f t="shared" si="74"/>
        <v>0.32437619961612285</v>
      </c>
      <c r="K341" s="2">
        <f t="shared" si="75"/>
        <v>0.57773512476007682</v>
      </c>
      <c r="L341" s="2">
        <f t="shared" si="76"/>
        <v>2.4952015355086371E-2</v>
      </c>
      <c r="M341" s="2">
        <f t="shared" si="77"/>
        <v>7.2936660268713954E-2</v>
      </c>
      <c r="N341" s="1">
        <v>169</v>
      </c>
      <c r="O341" s="1">
        <v>301</v>
      </c>
      <c r="P341" s="1">
        <v>13</v>
      </c>
      <c r="Q341" s="1">
        <v>38</v>
      </c>
      <c r="R341" s="1"/>
      <c r="S341" s="1"/>
      <c r="T341" s="66"/>
      <c r="U341" s="1"/>
      <c r="V341" s="1"/>
      <c r="W341" s="1"/>
      <c r="X341" s="1"/>
      <c r="Y341" s="1"/>
      <c r="Z341" s="1"/>
      <c r="AA341" s="1"/>
      <c r="AB341" s="1"/>
      <c r="AG341" t="str">
        <f t="shared" si="86"/>
        <v>Friendship</v>
      </c>
      <c r="AH341" t="s">
        <v>2044</v>
      </c>
      <c r="AI341">
        <v>1</v>
      </c>
      <c r="AK341" s="104">
        <v>23</v>
      </c>
      <c r="AL341" s="102">
        <v>13</v>
      </c>
      <c r="AM341" s="102">
        <v>20</v>
      </c>
      <c r="AN341" s="101">
        <v>26805</v>
      </c>
      <c r="AO341" s="101">
        <f t="shared" si="78"/>
        <v>23013</v>
      </c>
      <c r="AP341" t="s">
        <v>624</v>
      </c>
      <c r="AQ341">
        <f t="shared" si="84"/>
        <v>2326805</v>
      </c>
    </row>
    <row r="342" spans="1:43" hidden="1" outlineLevel="1">
      <c r="A342" s="36" t="s">
        <v>307</v>
      </c>
      <c r="B342" s="10" t="s">
        <v>1315</v>
      </c>
      <c r="C342" s="1">
        <f t="shared" si="85"/>
        <v>48</v>
      </c>
      <c r="D342" s="7">
        <f t="shared" si="79"/>
        <v>2</v>
      </c>
      <c r="E342" s="7">
        <f t="shared" si="80"/>
        <v>1</v>
      </c>
      <c r="F342" s="7">
        <f t="shared" si="81"/>
        <v>4</v>
      </c>
      <c r="G342" s="1">
        <f t="shared" si="82"/>
        <v>9</v>
      </c>
      <c r="H342" s="2">
        <f t="shared" si="83"/>
        <v>0.1875</v>
      </c>
      <c r="I342" s="8"/>
      <c r="J342" s="2">
        <f t="shared" si="74"/>
        <v>0.375</v>
      </c>
      <c r="K342" s="2">
        <f t="shared" si="75"/>
        <v>0.5625</v>
      </c>
      <c r="L342" s="2">
        <f t="shared" si="76"/>
        <v>2.0833333333333332E-2</v>
      </c>
      <c r="M342" s="2">
        <f t="shared" si="77"/>
        <v>4.1666666666666671E-2</v>
      </c>
      <c r="N342" s="1">
        <v>18</v>
      </c>
      <c r="O342" s="1">
        <v>27</v>
      </c>
      <c r="P342" s="1">
        <v>1</v>
      </c>
      <c r="Q342" s="1">
        <v>2</v>
      </c>
      <c r="R342" s="1"/>
      <c r="S342" s="1"/>
      <c r="T342" s="66"/>
      <c r="U342" s="1"/>
      <c r="V342" s="1"/>
      <c r="W342" s="1"/>
      <c r="X342" s="1"/>
      <c r="Y342" s="1"/>
      <c r="Z342" s="1"/>
      <c r="AA342" s="1"/>
      <c r="AB342" s="1"/>
      <c r="AG342" t="str">
        <f t="shared" si="86"/>
        <v>Frye Island</v>
      </c>
      <c r="AH342" t="s">
        <v>1492</v>
      </c>
      <c r="AI342">
        <v>1</v>
      </c>
      <c r="AK342" s="104">
        <v>23</v>
      </c>
      <c r="AL342" s="102">
        <v>5</v>
      </c>
      <c r="AM342" s="102">
        <v>43</v>
      </c>
      <c r="AN342" s="101">
        <v>27025</v>
      </c>
      <c r="AO342" s="101">
        <f t="shared" si="78"/>
        <v>23005</v>
      </c>
      <c r="AP342" t="s">
        <v>624</v>
      </c>
      <c r="AQ342">
        <f t="shared" si="84"/>
        <v>2327025</v>
      </c>
    </row>
    <row r="343" spans="1:43" hidden="1" outlineLevel="1">
      <c r="A343" t="s">
        <v>308</v>
      </c>
      <c r="B343" s="10" t="s">
        <v>1315</v>
      </c>
      <c r="C343" s="1">
        <f t="shared" si="85"/>
        <v>1056</v>
      </c>
      <c r="D343" s="7">
        <f t="shared" si="79"/>
        <v>2</v>
      </c>
      <c r="E343" s="7">
        <f t="shared" si="80"/>
        <v>1</v>
      </c>
      <c r="F343" s="7">
        <f t="shared" si="81"/>
        <v>4</v>
      </c>
      <c r="G343" s="1">
        <f t="shared" si="82"/>
        <v>81</v>
      </c>
      <c r="H343" s="2">
        <f t="shared" si="83"/>
        <v>7.6704545454545456E-2</v>
      </c>
      <c r="I343" s="8"/>
      <c r="J343" s="2">
        <f t="shared" si="74"/>
        <v>0.40530303030303028</v>
      </c>
      <c r="K343" s="2">
        <f t="shared" si="75"/>
        <v>0.48200757575757575</v>
      </c>
      <c r="L343" s="2">
        <f t="shared" si="76"/>
        <v>2.3674242424242424E-2</v>
      </c>
      <c r="M343" s="2">
        <f t="shared" si="77"/>
        <v>8.9015151515151547E-2</v>
      </c>
      <c r="N343" s="1">
        <v>428</v>
      </c>
      <c r="O343" s="1">
        <v>509</v>
      </c>
      <c r="P343" s="1">
        <v>25</v>
      </c>
      <c r="Q343" s="1">
        <v>94</v>
      </c>
      <c r="R343" s="1"/>
      <c r="S343" s="1"/>
      <c r="T343" s="66"/>
      <c r="U343" s="1"/>
      <c r="V343" s="1"/>
      <c r="W343" s="1"/>
      <c r="X343" s="1"/>
      <c r="Y343" s="1"/>
      <c r="Z343" s="1"/>
      <c r="AA343" s="1"/>
      <c r="AB343" s="1"/>
      <c r="AG343" t="str">
        <f t="shared" si="86"/>
        <v>Fryeburg</v>
      </c>
      <c r="AH343" t="s">
        <v>1480</v>
      </c>
      <c r="AI343">
        <v>2</v>
      </c>
      <c r="AK343" s="104">
        <v>23</v>
      </c>
      <c r="AL343" s="102">
        <v>17</v>
      </c>
      <c r="AM343" s="102">
        <v>45</v>
      </c>
      <c r="AN343" s="101">
        <v>26910</v>
      </c>
      <c r="AO343" s="101">
        <f t="shared" si="78"/>
        <v>23017</v>
      </c>
      <c r="AP343" t="s">
        <v>624</v>
      </c>
      <c r="AQ343">
        <f t="shared" si="84"/>
        <v>2326910</v>
      </c>
    </row>
    <row r="344" spans="1:43" hidden="1" outlineLevel="1">
      <c r="A344" t="s">
        <v>309</v>
      </c>
      <c r="B344" s="10" t="s">
        <v>1315</v>
      </c>
      <c r="C344" s="1">
        <f t="shared" si="85"/>
        <v>2332</v>
      </c>
      <c r="D344" s="7">
        <f t="shared" si="79"/>
        <v>1</v>
      </c>
      <c r="E344" s="7">
        <f t="shared" si="80"/>
        <v>2</v>
      </c>
      <c r="F344" s="7">
        <f t="shared" si="81"/>
        <v>4</v>
      </c>
      <c r="G344" s="1">
        <f t="shared" si="82"/>
        <v>194</v>
      </c>
      <c r="H344" s="2">
        <f t="shared" si="83"/>
        <v>8.3190394511149235E-2</v>
      </c>
      <c r="I344" s="8"/>
      <c r="J344" s="2">
        <f t="shared" si="74"/>
        <v>0.47770154373927959</v>
      </c>
      <c r="K344" s="2">
        <f t="shared" si="75"/>
        <v>0.39451114922813035</v>
      </c>
      <c r="L344" s="2">
        <f t="shared" si="76"/>
        <v>2.4013722126929673E-2</v>
      </c>
      <c r="M344" s="2">
        <f t="shared" si="77"/>
        <v>0.10377358490566044</v>
      </c>
      <c r="N344" s="1">
        <v>1114</v>
      </c>
      <c r="O344" s="1">
        <v>920</v>
      </c>
      <c r="P344" s="1">
        <v>56</v>
      </c>
      <c r="Q344" s="1">
        <v>242</v>
      </c>
      <c r="R344" s="1"/>
      <c r="S344" s="1"/>
      <c r="T344" s="66"/>
      <c r="U344" s="1"/>
      <c r="V344" s="1"/>
      <c r="W344" s="1"/>
      <c r="X344" s="1"/>
      <c r="Y344" s="1"/>
      <c r="Z344" s="1"/>
      <c r="AA344" s="1"/>
      <c r="AB344" s="1"/>
      <c r="AG344" t="str">
        <f t="shared" si="86"/>
        <v>Gardiner</v>
      </c>
      <c r="AH344" t="s">
        <v>533</v>
      </c>
      <c r="AI344">
        <v>1</v>
      </c>
      <c r="AK344" s="104">
        <v>23</v>
      </c>
      <c r="AL344" s="102">
        <v>11</v>
      </c>
      <c r="AM344" s="102">
        <v>50</v>
      </c>
      <c r="AN344" s="101">
        <v>27085</v>
      </c>
      <c r="AO344" s="101">
        <f t="shared" si="78"/>
        <v>23011</v>
      </c>
      <c r="AP344" t="s">
        <v>2432</v>
      </c>
      <c r="AQ344">
        <f t="shared" si="84"/>
        <v>2327085</v>
      </c>
    </row>
    <row r="345" spans="1:43" hidden="1" outlineLevel="1">
      <c r="A345" t="s">
        <v>532</v>
      </c>
      <c r="B345" s="10" t="s">
        <v>1315</v>
      </c>
      <c r="C345" s="1">
        <f t="shared" si="85"/>
        <v>48</v>
      </c>
      <c r="D345" s="7">
        <f t="shared" si="79"/>
        <v>1</v>
      </c>
      <c r="E345" s="7">
        <f t="shared" si="80"/>
        <v>2</v>
      </c>
      <c r="F345" s="7">
        <f t="shared" si="81"/>
        <v>3</v>
      </c>
      <c r="G345" s="1">
        <f t="shared" si="82"/>
        <v>2</v>
      </c>
      <c r="H345" s="2">
        <f t="shared" si="83"/>
        <v>4.1666666666666664E-2</v>
      </c>
      <c r="I345" s="8"/>
      <c r="J345" s="2">
        <f t="shared" si="74"/>
        <v>0.45833333333333331</v>
      </c>
      <c r="K345" s="2">
        <f t="shared" si="75"/>
        <v>0.41666666666666669</v>
      </c>
      <c r="L345" s="2">
        <f t="shared" si="76"/>
        <v>8.3333333333333329E-2</v>
      </c>
      <c r="M345" s="2">
        <f t="shared" si="77"/>
        <v>4.1666666666666727E-2</v>
      </c>
      <c r="N345" s="1">
        <v>22</v>
      </c>
      <c r="O345" s="1">
        <v>20</v>
      </c>
      <c r="P345" s="1">
        <v>4</v>
      </c>
      <c r="Q345" s="1">
        <v>2</v>
      </c>
      <c r="R345" s="1"/>
      <c r="S345" s="1"/>
      <c r="T345" s="66"/>
      <c r="U345" s="1"/>
      <c r="V345" s="1"/>
      <c r="W345" s="1"/>
      <c r="X345" s="1"/>
      <c r="Y345" s="1"/>
      <c r="Z345" s="1"/>
      <c r="AA345" s="1"/>
      <c r="AB345" s="1"/>
      <c r="AG345" t="str">
        <f t="shared" si="86"/>
        <v>Garfield</v>
      </c>
      <c r="AH345" t="s">
        <v>317</v>
      </c>
      <c r="AI345">
        <v>2</v>
      </c>
      <c r="AK345" s="104">
        <v>23</v>
      </c>
      <c r="AL345" s="102">
        <v>3</v>
      </c>
      <c r="AM345" s="102">
        <v>110</v>
      </c>
      <c r="AN345" s="101">
        <v>27120</v>
      </c>
      <c r="AO345" s="101">
        <f t="shared" si="78"/>
        <v>23003</v>
      </c>
      <c r="AP345" t="s">
        <v>131</v>
      </c>
      <c r="AQ345">
        <f t="shared" si="84"/>
        <v>2327120</v>
      </c>
    </row>
    <row r="346" spans="1:43" hidden="1" outlineLevel="1">
      <c r="A346" t="s">
        <v>2023</v>
      </c>
      <c r="B346" s="10" t="s">
        <v>1315</v>
      </c>
      <c r="C346" s="1">
        <f t="shared" si="85"/>
        <v>379</v>
      </c>
      <c r="D346" s="7">
        <f t="shared" si="79"/>
        <v>2</v>
      </c>
      <c r="E346" s="7">
        <f t="shared" si="80"/>
        <v>1</v>
      </c>
      <c r="F346" s="7">
        <f t="shared" si="81"/>
        <v>4</v>
      </c>
      <c r="G346" s="1">
        <f t="shared" si="82"/>
        <v>3</v>
      </c>
      <c r="H346" s="2">
        <f t="shared" si="83"/>
        <v>7.9155672823219003E-3</v>
      </c>
      <c r="I346" s="8"/>
      <c r="J346" s="2">
        <f t="shared" si="74"/>
        <v>0.45118733509234826</v>
      </c>
      <c r="K346" s="2">
        <f t="shared" si="75"/>
        <v>0.45910290237467016</v>
      </c>
      <c r="L346" s="2">
        <f t="shared" si="76"/>
        <v>1.5831134564643801E-2</v>
      </c>
      <c r="M346" s="2">
        <f t="shared" si="77"/>
        <v>7.3878627968337718E-2</v>
      </c>
      <c r="N346" s="1">
        <v>171</v>
      </c>
      <c r="O346" s="1">
        <v>174</v>
      </c>
      <c r="P346" s="1">
        <v>6</v>
      </c>
      <c r="Q346" s="1">
        <v>28</v>
      </c>
      <c r="R346" s="1"/>
      <c r="S346" s="1"/>
      <c r="T346" s="66"/>
      <c r="U346" s="1"/>
      <c r="V346" s="1"/>
      <c r="W346" s="1"/>
      <c r="X346" s="1"/>
      <c r="Y346" s="1"/>
      <c r="Z346" s="1"/>
      <c r="AA346" s="1"/>
      <c r="AB346" s="1"/>
      <c r="AG346" t="str">
        <f t="shared" si="86"/>
        <v>Garland</v>
      </c>
      <c r="AH346" t="s">
        <v>370</v>
      </c>
      <c r="AI346">
        <v>2</v>
      </c>
      <c r="AK346" s="104">
        <v>23</v>
      </c>
      <c r="AL346" s="102">
        <v>19</v>
      </c>
      <c r="AM346" s="102">
        <v>115</v>
      </c>
      <c r="AN346" s="101">
        <v>27190</v>
      </c>
      <c r="AO346" s="101">
        <f t="shared" si="78"/>
        <v>23019</v>
      </c>
      <c r="AP346" t="s">
        <v>624</v>
      </c>
      <c r="AQ346">
        <f t="shared" si="84"/>
        <v>2327190</v>
      </c>
    </row>
    <row r="347" spans="1:43" hidden="1" outlineLevel="1">
      <c r="A347" t="s">
        <v>2711</v>
      </c>
      <c r="B347" s="10" t="s">
        <v>1315</v>
      </c>
      <c r="C347" s="1">
        <f t="shared" si="85"/>
        <v>562</v>
      </c>
      <c r="D347" s="7">
        <f t="shared" si="79"/>
        <v>2</v>
      </c>
      <c r="E347" s="7">
        <f t="shared" si="80"/>
        <v>1</v>
      </c>
      <c r="F347" s="7">
        <f t="shared" si="81"/>
        <v>4</v>
      </c>
      <c r="G347" s="1">
        <f t="shared" si="82"/>
        <v>14</v>
      </c>
      <c r="H347" s="2">
        <f t="shared" si="83"/>
        <v>2.491103202846975E-2</v>
      </c>
      <c r="I347" s="8"/>
      <c r="J347" s="2">
        <f t="shared" si="74"/>
        <v>0.4181494661921708</v>
      </c>
      <c r="K347" s="2">
        <f t="shared" si="75"/>
        <v>0.44306049822064059</v>
      </c>
      <c r="L347" s="2">
        <f t="shared" si="76"/>
        <v>8.8967971530249119E-3</v>
      </c>
      <c r="M347" s="2">
        <f t="shared" si="77"/>
        <v>0.12989323843416375</v>
      </c>
      <c r="N347" s="1">
        <v>235</v>
      </c>
      <c r="O347" s="1">
        <v>249</v>
      </c>
      <c r="P347" s="1">
        <v>5</v>
      </c>
      <c r="Q347" s="1">
        <v>73</v>
      </c>
      <c r="R347" s="1"/>
      <c r="S347" s="1"/>
      <c r="T347" s="66"/>
      <c r="U347" s="1"/>
      <c r="V347" s="1"/>
      <c r="W347" s="1"/>
      <c r="X347" s="1"/>
      <c r="Y347" s="1"/>
      <c r="Z347" s="1"/>
      <c r="AA347" s="1"/>
      <c r="AB347" s="1"/>
      <c r="AG347" t="str">
        <f t="shared" si="86"/>
        <v>Georgetown</v>
      </c>
      <c r="AH347" t="s">
        <v>507</v>
      </c>
      <c r="AI347">
        <v>1</v>
      </c>
      <c r="AK347" s="104">
        <v>23</v>
      </c>
      <c r="AL347" s="102">
        <v>23</v>
      </c>
      <c r="AM347" s="102">
        <v>25</v>
      </c>
      <c r="AN347" s="101">
        <v>27295</v>
      </c>
      <c r="AO347" s="101">
        <f t="shared" si="78"/>
        <v>23023</v>
      </c>
      <c r="AP347" t="s">
        <v>624</v>
      </c>
      <c r="AQ347">
        <f t="shared" si="84"/>
        <v>2327295</v>
      </c>
    </row>
    <row r="348" spans="1:43" hidden="1" outlineLevel="1">
      <c r="A348" t="s">
        <v>557</v>
      </c>
      <c r="B348" s="10" t="s">
        <v>1315</v>
      </c>
      <c r="C348" s="1">
        <f t="shared" si="85"/>
        <v>70</v>
      </c>
      <c r="D348" s="7">
        <f t="shared" si="79"/>
        <v>1</v>
      </c>
      <c r="E348" s="7">
        <f t="shared" si="80"/>
        <v>2</v>
      </c>
      <c r="F348" s="7">
        <f t="shared" si="81"/>
        <v>4</v>
      </c>
      <c r="G348" s="1">
        <f t="shared" si="82"/>
        <v>4</v>
      </c>
      <c r="H348" s="2">
        <f t="shared" si="83"/>
        <v>5.7142857142857141E-2</v>
      </c>
      <c r="I348" s="8"/>
      <c r="J348" s="2">
        <f t="shared" si="74"/>
        <v>0.35714285714285715</v>
      </c>
      <c r="K348" s="2">
        <f t="shared" si="75"/>
        <v>0.3</v>
      </c>
      <c r="L348" s="2">
        <f t="shared" si="76"/>
        <v>0.1</v>
      </c>
      <c r="M348" s="2">
        <f t="shared" si="77"/>
        <v>0.2428571428571428</v>
      </c>
      <c r="N348" s="1">
        <v>25</v>
      </c>
      <c r="O348" s="1">
        <v>21</v>
      </c>
      <c r="P348" s="1">
        <v>7</v>
      </c>
      <c r="Q348" s="1">
        <v>17</v>
      </c>
      <c r="R348" s="1"/>
      <c r="S348" s="1"/>
      <c r="T348" s="66"/>
      <c r="U348" s="1"/>
      <c r="V348" s="1"/>
      <c r="W348" s="1"/>
      <c r="X348" s="1"/>
      <c r="Y348" s="1"/>
      <c r="Z348" s="1"/>
      <c r="AA348" s="1"/>
      <c r="AB348" s="1"/>
      <c r="AG348" t="str">
        <f t="shared" si="86"/>
        <v>Gilead</v>
      </c>
      <c r="AH348" t="s">
        <v>1480</v>
      </c>
      <c r="AI348">
        <v>2</v>
      </c>
      <c r="AK348" s="104">
        <v>23</v>
      </c>
      <c r="AL348" s="102">
        <v>17</v>
      </c>
      <c r="AM348" s="102">
        <v>50</v>
      </c>
      <c r="AN348" s="101">
        <v>27505</v>
      </c>
      <c r="AO348" s="101">
        <f t="shared" si="78"/>
        <v>23017</v>
      </c>
      <c r="AP348" t="s">
        <v>624</v>
      </c>
      <c r="AQ348">
        <f t="shared" si="84"/>
        <v>2327505</v>
      </c>
    </row>
    <row r="349" spans="1:43" hidden="1" outlineLevel="1">
      <c r="A349" t="s">
        <v>555</v>
      </c>
      <c r="B349" s="10" t="s">
        <v>1315</v>
      </c>
      <c r="C349" s="1">
        <f t="shared" si="85"/>
        <v>1541</v>
      </c>
      <c r="D349" s="7">
        <f t="shared" si="79"/>
        <v>1</v>
      </c>
      <c r="E349" s="7">
        <f t="shared" si="80"/>
        <v>2</v>
      </c>
      <c r="F349" s="7">
        <f t="shared" si="81"/>
        <v>4</v>
      </c>
      <c r="G349" s="1">
        <f t="shared" si="82"/>
        <v>175</v>
      </c>
      <c r="H349" s="2">
        <f t="shared" si="83"/>
        <v>0.1135626216742375</v>
      </c>
      <c r="I349" s="8"/>
      <c r="J349" s="2">
        <f t="shared" si="74"/>
        <v>0.53082414016872159</v>
      </c>
      <c r="K349" s="2">
        <f t="shared" si="75"/>
        <v>0.41726151849448412</v>
      </c>
      <c r="L349" s="2">
        <f t="shared" si="76"/>
        <v>1.427644386761843E-2</v>
      </c>
      <c r="M349" s="2">
        <f t="shared" si="77"/>
        <v>3.7637897469175861E-2</v>
      </c>
      <c r="N349" s="1">
        <v>818</v>
      </c>
      <c r="O349" s="1">
        <v>643</v>
      </c>
      <c r="P349" s="1">
        <v>22</v>
      </c>
      <c r="Q349" s="1">
        <v>58</v>
      </c>
      <c r="R349" s="1"/>
      <c r="S349" s="1"/>
      <c r="T349" s="66"/>
      <c r="U349" s="1"/>
      <c r="V349" s="1"/>
      <c r="W349" s="1"/>
      <c r="X349" s="1"/>
      <c r="Y349" s="1"/>
      <c r="Z349" s="1"/>
      <c r="AA349" s="1"/>
      <c r="AB349" s="1"/>
      <c r="AG349" t="str">
        <f t="shared" si="86"/>
        <v>Glenburn</v>
      </c>
      <c r="AH349" t="s">
        <v>370</v>
      </c>
      <c r="AI349">
        <v>2</v>
      </c>
      <c r="AK349" s="104">
        <v>23</v>
      </c>
      <c r="AL349" s="102">
        <v>19</v>
      </c>
      <c r="AM349" s="102">
        <v>120</v>
      </c>
      <c r="AN349" s="101">
        <v>27645</v>
      </c>
      <c r="AO349" s="101">
        <f t="shared" si="78"/>
        <v>23019</v>
      </c>
      <c r="AP349" t="s">
        <v>624</v>
      </c>
      <c r="AQ349">
        <f t="shared" si="84"/>
        <v>2327645</v>
      </c>
    </row>
    <row r="350" spans="1:43" hidden="1" outlineLevel="1">
      <c r="A350" t="s">
        <v>2547</v>
      </c>
      <c r="B350" s="10" t="s">
        <v>1315</v>
      </c>
      <c r="C350" s="1">
        <f t="shared" si="85"/>
        <v>2</v>
      </c>
      <c r="D350" s="7">
        <f t="shared" si="79"/>
        <v>1</v>
      </c>
      <c r="E350" s="7">
        <f t="shared" si="80"/>
        <v>2</v>
      </c>
      <c r="F350" s="7">
        <f t="shared" si="81"/>
        <v>0</v>
      </c>
      <c r="G350" s="1">
        <f t="shared" si="82"/>
        <v>2</v>
      </c>
      <c r="H350" s="2">
        <f t="shared" si="83"/>
        <v>1</v>
      </c>
      <c r="I350" s="8"/>
      <c r="J350" s="2">
        <f t="shared" si="74"/>
        <v>1</v>
      </c>
      <c r="K350" s="2">
        <f t="shared" si="75"/>
        <v>0</v>
      </c>
      <c r="L350" s="2">
        <f t="shared" si="76"/>
        <v>0</v>
      </c>
      <c r="M350" s="2">
        <f t="shared" si="77"/>
        <v>0</v>
      </c>
      <c r="N350" s="1">
        <v>2</v>
      </c>
      <c r="O350" s="1">
        <v>0</v>
      </c>
      <c r="P350" s="1">
        <v>0</v>
      </c>
      <c r="Q350" s="1">
        <v>0</v>
      </c>
      <c r="R350" s="1"/>
      <c r="S350" s="1"/>
      <c r="T350" s="66"/>
      <c r="U350" s="1"/>
      <c r="V350" s="1"/>
      <c r="W350" s="1"/>
      <c r="X350" s="1"/>
      <c r="Y350" s="1"/>
      <c r="Z350" s="1"/>
      <c r="AA350" s="1"/>
      <c r="AB350" s="1"/>
      <c r="AG350" t="str">
        <f t="shared" si="86"/>
        <v>Glenwood</v>
      </c>
      <c r="AH350" t="s">
        <v>317</v>
      </c>
      <c r="AI350">
        <v>2</v>
      </c>
      <c r="AK350" s="104">
        <v>23</v>
      </c>
      <c r="AL350" s="102">
        <v>3</v>
      </c>
      <c r="AM350" s="102">
        <v>115</v>
      </c>
      <c r="AN350" s="101">
        <v>27855</v>
      </c>
      <c r="AO350" s="101">
        <f t="shared" si="78"/>
        <v>23003</v>
      </c>
      <c r="AP350" t="s">
        <v>131</v>
      </c>
      <c r="AQ350">
        <f t="shared" si="84"/>
        <v>2327855</v>
      </c>
    </row>
    <row r="351" spans="1:43" hidden="1" outlineLevel="1">
      <c r="A351" t="s">
        <v>1465</v>
      </c>
      <c r="B351" s="10" t="s">
        <v>1315</v>
      </c>
      <c r="C351" s="1">
        <f t="shared" si="85"/>
        <v>5537</v>
      </c>
      <c r="D351" s="7">
        <f t="shared" si="79"/>
        <v>2</v>
      </c>
      <c r="E351" s="7">
        <f t="shared" si="80"/>
        <v>1</v>
      </c>
      <c r="F351" s="7">
        <f t="shared" si="81"/>
        <v>4</v>
      </c>
      <c r="G351" s="1">
        <f t="shared" si="82"/>
        <v>455</v>
      </c>
      <c r="H351" s="2">
        <f t="shared" si="83"/>
        <v>8.2174462705436158E-2</v>
      </c>
      <c r="I351" s="8"/>
      <c r="J351" s="2">
        <f t="shared" si="74"/>
        <v>0.4052736138703269</v>
      </c>
      <c r="K351" s="2">
        <f t="shared" si="75"/>
        <v>0.48744807657576306</v>
      </c>
      <c r="L351" s="2">
        <f t="shared" si="76"/>
        <v>1.3725844320028897E-2</v>
      </c>
      <c r="M351" s="2">
        <f t="shared" si="77"/>
        <v>9.3552465233881152E-2</v>
      </c>
      <c r="N351" s="1">
        <v>2244</v>
      </c>
      <c r="O351" s="1">
        <v>2699</v>
      </c>
      <c r="P351" s="1">
        <v>76</v>
      </c>
      <c r="Q351" s="1">
        <v>518</v>
      </c>
      <c r="R351" s="1"/>
      <c r="S351" s="1"/>
      <c r="T351" s="66"/>
      <c r="U351" s="1"/>
      <c r="V351" s="1"/>
      <c r="W351" s="1"/>
      <c r="X351" s="1"/>
      <c r="Y351" s="1"/>
      <c r="Z351" s="1"/>
      <c r="AA351" s="1"/>
      <c r="AB351" s="1"/>
      <c r="AG351" t="str">
        <f t="shared" si="86"/>
        <v>Gorham</v>
      </c>
      <c r="AH351" t="s">
        <v>1492</v>
      </c>
      <c r="AI351">
        <v>1</v>
      </c>
      <c r="AK351" s="104">
        <v>23</v>
      </c>
      <c r="AL351" s="102">
        <v>5</v>
      </c>
      <c r="AM351" s="102">
        <v>45</v>
      </c>
      <c r="AN351" s="101">
        <v>28240</v>
      </c>
      <c r="AO351" s="101">
        <f t="shared" si="78"/>
        <v>23005</v>
      </c>
      <c r="AP351" t="s">
        <v>624</v>
      </c>
      <c r="AQ351">
        <f t="shared" si="84"/>
        <v>2328240</v>
      </c>
    </row>
    <row r="352" spans="1:43" hidden="1" outlineLevel="1">
      <c r="A352" t="s">
        <v>634</v>
      </c>
      <c r="B352" s="10" t="s">
        <v>1315</v>
      </c>
      <c r="C352" s="1">
        <f t="shared" si="85"/>
        <v>779</v>
      </c>
      <c r="D352" s="7">
        <f t="shared" si="79"/>
        <v>1</v>
      </c>
      <c r="E352" s="7">
        <f t="shared" si="80"/>
        <v>2</v>
      </c>
      <c r="F352" s="7">
        <f t="shared" si="81"/>
        <v>4</v>
      </c>
      <c r="G352" s="1">
        <f t="shared" si="82"/>
        <v>116</v>
      </c>
      <c r="H352" s="2">
        <f t="shared" si="83"/>
        <v>0.14890885750962773</v>
      </c>
      <c r="I352" s="8"/>
      <c r="J352" s="2">
        <f t="shared" si="74"/>
        <v>0.53016688061617456</v>
      </c>
      <c r="K352" s="2">
        <f t="shared" si="75"/>
        <v>0.38125802310654683</v>
      </c>
      <c r="L352" s="2">
        <f t="shared" si="76"/>
        <v>1.2836970474967908E-2</v>
      </c>
      <c r="M352" s="2">
        <f t="shared" si="77"/>
        <v>7.5738125802310707E-2</v>
      </c>
      <c r="N352" s="1">
        <v>413</v>
      </c>
      <c r="O352" s="1">
        <v>297</v>
      </c>
      <c r="P352" s="1">
        <v>10</v>
      </c>
      <c r="Q352" s="1">
        <v>59</v>
      </c>
      <c r="R352" s="1"/>
      <c r="S352" s="1"/>
      <c r="T352" s="66"/>
      <c r="U352" s="1"/>
      <c r="V352" s="1"/>
      <c r="W352" s="1"/>
      <c r="X352" s="1"/>
      <c r="Y352" s="1"/>
      <c r="Z352" s="1"/>
      <c r="AA352" s="1"/>
      <c r="AB352" s="1"/>
      <c r="AG352" t="str">
        <f t="shared" si="86"/>
        <v>Gouldsboro</v>
      </c>
      <c r="AH352" t="s">
        <v>2459</v>
      </c>
      <c r="AI352">
        <v>2</v>
      </c>
      <c r="AK352" s="104">
        <v>23</v>
      </c>
      <c r="AL352" s="102">
        <v>9</v>
      </c>
      <c r="AM352" s="102">
        <v>75</v>
      </c>
      <c r="AN352" s="101">
        <v>28450</v>
      </c>
      <c r="AO352" s="101">
        <f t="shared" si="78"/>
        <v>23009</v>
      </c>
      <c r="AP352" t="s">
        <v>624</v>
      </c>
      <c r="AQ352">
        <f t="shared" si="84"/>
        <v>2328450</v>
      </c>
    </row>
    <row r="353" spans="1:43" hidden="1" outlineLevel="1">
      <c r="A353" t="s">
        <v>1232</v>
      </c>
      <c r="B353" s="10" t="s">
        <v>1315</v>
      </c>
      <c r="C353" s="1">
        <f t="shared" si="85"/>
        <v>212</v>
      </c>
      <c r="D353" s="7">
        <f t="shared" si="79"/>
        <v>1</v>
      </c>
      <c r="E353" s="7">
        <f t="shared" si="80"/>
        <v>2</v>
      </c>
      <c r="F353" s="7">
        <f t="shared" si="81"/>
        <v>4</v>
      </c>
      <c r="G353" s="1">
        <f t="shared" si="82"/>
        <v>167</v>
      </c>
      <c r="H353" s="2">
        <f t="shared" si="83"/>
        <v>0.78773584905660377</v>
      </c>
      <c r="I353" s="8"/>
      <c r="J353" s="2">
        <f t="shared" si="74"/>
        <v>0.85377358490566035</v>
      </c>
      <c r="K353" s="2">
        <f t="shared" si="75"/>
        <v>6.6037735849056603E-2</v>
      </c>
      <c r="L353" s="2">
        <f t="shared" si="76"/>
        <v>2.358490566037736E-2</v>
      </c>
      <c r="M353" s="2">
        <f t="shared" si="77"/>
        <v>5.6603773584905683E-2</v>
      </c>
      <c r="N353" s="1">
        <v>181</v>
      </c>
      <c r="O353" s="1">
        <v>14</v>
      </c>
      <c r="P353" s="1">
        <v>5</v>
      </c>
      <c r="Q353" s="1">
        <v>12</v>
      </c>
      <c r="R353" s="1"/>
      <c r="S353" s="1"/>
      <c r="T353" s="66"/>
      <c r="U353" s="1"/>
      <c r="V353" s="1"/>
      <c r="W353" s="1"/>
      <c r="X353" s="1"/>
      <c r="Y353" s="1"/>
      <c r="Z353" s="1"/>
      <c r="AA353" s="1"/>
      <c r="AB353" s="1"/>
      <c r="AG353" t="str">
        <f t="shared" si="86"/>
        <v>Grand Isle</v>
      </c>
      <c r="AH353" t="s">
        <v>317</v>
      </c>
      <c r="AI353">
        <v>2</v>
      </c>
      <c r="AK353" s="104">
        <v>23</v>
      </c>
      <c r="AL353" s="102">
        <v>3</v>
      </c>
      <c r="AM353" s="102">
        <v>120</v>
      </c>
      <c r="AN353" s="101">
        <v>28590</v>
      </c>
      <c r="AO353" s="101">
        <f t="shared" si="78"/>
        <v>23003</v>
      </c>
      <c r="AP353" t="s">
        <v>624</v>
      </c>
      <c r="AQ353">
        <f t="shared" si="84"/>
        <v>2328590</v>
      </c>
    </row>
    <row r="354" spans="1:43" hidden="1" outlineLevel="1">
      <c r="A354" t="s">
        <v>2548</v>
      </c>
      <c r="B354" s="10" t="s">
        <v>1315</v>
      </c>
      <c r="C354" s="1">
        <f t="shared" si="85"/>
        <v>59</v>
      </c>
      <c r="D354" s="7">
        <f t="shared" si="79"/>
        <v>1</v>
      </c>
      <c r="E354" s="7">
        <f t="shared" si="80"/>
        <v>2</v>
      </c>
      <c r="F354" s="7">
        <f t="shared" si="81"/>
        <v>0</v>
      </c>
      <c r="G354" s="1">
        <f t="shared" si="82"/>
        <v>4</v>
      </c>
      <c r="H354" s="2">
        <f t="shared" si="83"/>
        <v>6.7796610169491525E-2</v>
      </c>
      <c r="I354" s="8"/>
      <c r="J354" s="2">
        <f t="shared" si="74"/>
        <v>0.49152542372881358</v>
      </c>
      <c r="K354" s="2">
        <f t="shared" si="75"/>
        <v>0.42372881355932202</v>
      </c>
      <c r="L354" s="2">
        <f t="shared" si="76"/>
        <v>0</v>
      </c>
      <c r="M354" s="2">
        <f t="shared" si="77"/>
        <v>8.4745762711864403E-2</v>
      </c>
      <c r="N354" s="1">
        <v>29</v>
      </c>
      <c r="O354" s="1">
        <v>25</v>
      </c>
      <c r="P354" s="1">
        <v>0</v>
      </c>
      <c r="Q354" s="1">
        <v>5</v>
      </c>
      <c r="R354" s="1"/>
      <c r="S354" s="1"/>
      <c r="T354" s="66"/>
      <c r="U354" s="1"/>
      <c r="V354" s="1"/>
      <c r="W354" s="1"/>
      <c r="X354" s="1"/>
      <c r="Y354" s="1"/>
      <c r="Z354" s="1"/>
      <c r="AA354" s="1"/>
      <c r="AB354" s="1"/>
      <c r="AG354" t="str">
        <f t="shared" si="86"/>
        <v>Grand Lake Stream</v>
      </c>
      <c r="AH354" t="s">
        <v>1839</v>
      </c>
      <c r="AI354">
        <v>2</v>
      </c>
      <c r="AK354" s="104">
        <v>23</v>
      </c>
      <c r="AL354" s="102">
        <v>29</v>
      </c>
      <c r="AM354" s="102">
        <v>105</v>
      </c>
      <c r="AN354" s="101">
        <v>28660</v>
      </c>
      <c r="AO354" s="101">
        <f t="shared" si="78"/>
        <v>23029</v>
      </c>
      <c r="AP354" t="s">
        <v>131</v>
      </c>
      <c r="AQ354">
        <f t="shared" si="84"/>
        <v>2328660</v>
      </c>
    </row>
    <row r="355" spans="1:43" hidden="1" outlineLevel="1">
      <c r="A355" t="s">
        <v>1066</v>
      </c>
      <c r="B355" s="10" t="s">
        <v>1315</v>
      </c>
      <c r="C355" s="1">
        <f t="shared" si="85"/>
        <v>2903</v>
      </c>
      <c r="D355" s="7">
        <f t="shared" si="79"/>
        <v>2</v>
      </c>
      <c r="E355" s="7">
        <f t="shared" si="80"/>
        <v>1</v>
      </c>
      <c r="F355" s="7">
        <f t="shared" si="81"/>
        <v>0</v>
      </c>
      <c r="G355" s="1">
        <f t="shared" si="82"/>
        <v>603</v>
      </c>
      <c r="H355" s="2">
        <f t="shared" si="83"/>
        <v>0.20771615570099897</v>
      </c>
      <c r="I355" s="8"/>
      <c r="J355" s="2">
        <f t="shared" si="74"/>
        <v>0.34757147778160524</v>
      </c>
      <c r="K355" s="2">
        <f t="shared" si="75"/>
        <v>0.55528763348260424</v>
      </c>
      <c r="L355" s="2">
        <f t="shared" si="76"/>
        <v>0</v>
      </c>
      <c r="M355" s="2">
        <f t="shared" si="77"/>
        <v>9.714088873579052E-2</v>
      </c>
      <c r="N355" s="1">
        <v>1009</v>
      </c>
      <c r="O355" s="1">
        <v>1612</v>
      </c>
      <c r="P355" s="1">
        <v>0</v>
      </c>
      <c r="Q355" s="1">
        <v>282</v>
      </c>
      <c r="R355" s="1"/>
      <c r="S355" s="1"/>
      <c r="T355" s="66"/>
      <c r="U355" s="1"/>
      <c r="V355" s="1"/>
      <c r="W355" s="1"/>
      <c r="X355" s="1"/>
      <c r="Y355" s="1"/>
      <c r="Z355" s="1"/>
      <c r="AA355" s="1"/>
      <c r="AB355" s="1"/>
      <c r="AG355" t="str">
        <f t="shared" si="86"/>
        <v>Gray</v>
      </c>
      <c r="AH355" t="s">
        <v>1492</v>
      </c>
      <c r="AI355">
        <v>1</v>
      </c>
      <c r="AK355" s="104">
        <v>23</v>
      </c>
      <c r="AL355" s="102">
        <v>5</v>
      </c>
      <c r="AM355" s="102">
        <v>50</v>
      </c>
      <c r="AN355" s="101">
        <v>28870</v>
      </c>
      <c r="AO355" s="101">
        <f t="shared" si="78"/>
        <v>23005</v>
      </c>
      <c r="AP355" t="s">
        <v>624</v>
      </c>
      <c r="AQ355">
        <f t="shared" si="84"/>
        <v>2328870</v>
      </c>
    </row>
    <row r="356" spans="1:43" hidden="1" outlineLevel="1">
      <c r="A356" t="s">
        <v>1358</v>
      </c>
      <c r="B356" s="10" t="s">
        <v>1315</v>
      </c>
      <c r="C356" s="1">
        <f t="shared" si="85"/>
        <v>24</v>
      </c>
      <c r="D356" s="7">
        <f t="shared" si="79"/>
        <v>2</v>
      </c>
      <c r="E356" s="7">
        <f t="shared" si="80"/>
        <v>1</v>
      </c>
      <c r="F356" s="7">
        <f t="shared" si="81"/>
        <v>0</v>
      </c>
      <c r="G356" s="1">
        <f t="shared" si="82"/>
        <v>12</v>
      </c>
      <c r="H356" s="2">
        <f t="shared" si="83"/>
        <v>0.5</v>
      </c>
      <c r="I356" s="8"/>
      <c r="J356" s="2">
        <f t="shared" si="74"/>
        <v>0.16666666666666666</v>
      </c>
      <c r="K356" s="2">
        <f t="shared" si="75"/>
        <v>0.66666666666666663</v>
      </c>
      <c r="L356" s="2">
        <f t="shared" si="76"/>
        <v>0</v>
      </c>
      <c r="M356" s="2">
        <f t="shared" si="77"/>
        <v>0.16666666666666674</v>
      </c>
      <c r="N356" s="1">
        <v>4</v>
      </c>
      <c r="O356" s="1">
        <v>16</v>
      </c>
      <c r="P356" s="1">
        <v>0</v>
      </c>
      <c r="Q356" s="1">
        <v>4</v>
      </c>
      <c r="R356" s="1"/>
      <c r="S356" s="1"/>
      <c r="T356" s="66"/>
      <c r="U356" s="1"/>
      <c r="V356" s="1"/>
      <c r="W356" s="1"/>
      <c r="X356" s="1"/>
      <c r="Y356" s="1"/>
      <c r="Z356" s="1"/>
      <c r="AA356" s="1"/>
      <c r="AB356" s="1"/>
      <c r="AG356" t="str">
        <f t="shared" si="86"/>
        <v>Great Pond</v>
      </c>
      <c r="AH356" t="s">
        <v>2459</v>
      </c>
      <c r="AI356">
        <v>2</v>
      </c>
      <c r="AK356" s="104">
        <v>23</v>
      </c>
      <c r="AL356" s="102">
        <v>9</v>
      </c>
      <c r="AM356" s="102">
        <v>77</v>
      </c>
      <c r="AN356" s="101">
        <v>28975</v>
      </c>
      <c r="AO356" s="101">
        <f t="shared" si="78"/>
        <v>23009</v>
      </c>
      <c r="AP356" t="s">
        <v>624</v>
      </c>
      <c r="AQ356">
        <f t="shared" si="84"/>
        <v>2328975</v>
      </c>
    </row>
    <row r="357" spans="1:43" hidden="1" outlineLevel="1">
      <c r="A357" t="s">
        <v>365</v>
      </c>
      <c r="B357" s="10" t="s">
        <v>1315</v>
      </c>
      <c r="C357" s="1">
        <f t="shared" si="85"/>
        <v>461</v>
      </c>
      <c r="D357" s="7">
        <f t="shared" si="79"/>
        <v>1</v>
      </c>
      <c r="E357" s="7">
        <f t="shared" si="80"/>
        <v>2</v>
      </c>
      <c r="F357" s="7">
        <f t="shared" si="81"/>
        <v>4</v>
      </c>
      <c r="G357" s="1">
        <f t="shared" si="82"/>
        <v>29</v>
      </c>
      <c r="H357" s="2">
        <f t="shared" si="83"/>
        <v>6.2906724511930592E-2</v>
      </c>
      <c r="I357" s="8"/>
      <c r="J357" s="2">
        <f t="shared" si="74"/>
        <v>0.50325379609544474</v>
      </c>
      <c r="K357" s="2">
        <f t="shared" si="75"/>
        <v>0.4403470715835141</v>
      </c>
      <c r="L357" s="2">
        <f t="shared" si="76"/>
        <v>2.1691973969631236E-2</v>
      </c>
      <c r="M357" s="2">
        <f t="shared" si="77"/>
        <v>3.4707158351409917E-2</v>
      </c>
      <c r="N357" s="1">
        <v>232</v>
      </c>
      <c r="O357" s="1">
        <v>203</v>
      </c>
      <c r="P357" s="1">
        <v>10</v>
      </c>
      <c r="Q357" s="1">
        <v>16</v>
      </c>
      <c r="R357" s="1"/>
      <c r="S357" s="1"/>
      <c r="T357" s="66"/>
      <c r="U357" s="1"/>
      <c r="V357" s="1"/>
      <c r="W357" s="1"/>
      <c r="X357" s="1"/>
      <c r="Y357" s="1"/>
      <c r="Z357" s="1"/>
      <c r="AA357" s="1"/>
      <c r="AB357" s="1"/>
      <c r="AG357" t="str">
        <f t="shared" si="86"/>
        <v>Greenbush</v>
      </c>
      <c r="AH357" t="s">
        <v>370</v>
      </c>
      <c r="AI357">
        <v>2</v>
      </c>
      <c r="AK357" s="104">
        <v>23</v>
      </c>
      <c r="AL357" s="102">
        <v>19</v>
      </c>
      <c r="AM357" s="102">
        <v>130</v>
      </c>
      <c r="AN357" s="101">
        <v>29185</v>
      </c>
      <c r="AO357" s="101">
        <f t="shared" si="78"/>
        <v>23019</v>
      </c>
      <c r="AP357" t="s">
        <v>624</v>
      </c>
      <c r="AQ357">
        <f t="shared" si="84"/>
        <v>2329185</v>
      </c>
    </row>
    <row r="358" spans="1:43" hidden="1" outlineLevel="1">
      <c r="A358" t="s">
        <v>1193</v>
      </c>
      <c r="B358" s="10" t="s">
        <v>1315</v>
      </c>
      <c r="C358" s="1">
        <f t="shared" si="85"/>
        <v>1489</v>
      </c>
      <c r="D358" s="7">
        <f t="shared" si="79"/>
        <v>2</v>
      </c>
      <c r="E358" s="7">
        <f t="shared" si="80"/>
        <v>1</v>
      </c>
      <c r="F358" s="7">
        <f t="shared" si="81"/>
        <v>4</v>
      </c>
      <c r="G358" s="1">
        <f t="shared" si="82"/>
        <v>122</v>
      </c>
      <c r="H358" s="2">
        <f t="shared" si="83"/>
        <v>8.1934184016118197E-2</v>
      </c>
      <c r="I358" s="8"/>
      <c r="J358" s="2">
        <f t="shared" si="74"/>
        <v>0.38885157824042982</v>
      </c>
      <c r="K358" s="2">
        <f t="shared" si="75"/>
        <v>0.470785762256548</v>
      </c>
      <c r="L358" s="2">
        <f t="shared" si="76"/>
        <v>3.089321692411014E-2</v>
      </c>
      <c r="M358" s="2">
        <f t="shared" si="77"/>
        <v>0.10946944257891204</v>
      </c>
      <c r="N358" s="1">
        <v>579</v>
      </c>
      <c r="O358" s="1">
        <v>701</v>
      </c>
      <c r="P358" s="1">
        <v>46</v>
      </c>
      <c r="Q358" s="1">
        <v>163</v>
      </c>
      <c r="R358" s="1"/>
      <c r="S358" s="1"/>
      <c r="T358" s="66"/>
      <c r="U358" s="1"/>
      <c r="V358" s="1"/>
      <c r="W358" s="1"/>
      <c r="X358" s="1"/>
      <c r="Y358" s="1"/>
      <c r="Z358" s="1"/>
      <c r="AA358" s="1"/>
      <c r="AB358" s="1"/>
      <c r="AG358" t="str">
        <f t="shared" si="86"/>
        <v>Greene</v>
      </c>
      <c r="AH358" t="s">
        <v>371</v>
      </c>
      <c r="AI358">
        <v>2</v>
      </c>
      <c r="AK358" s="104">
        <v>23</v>
      </c>
      <c r="AL358" s="102">
        <v>1</v>
      </c>
      <c r="AM358" s="102">
        <v>15</v>
      </c>
      <c r="AN358" s="101">
        <v>29255</v>
      </c>
      <c r="AO358" s="101">
        <f t="shared" si="78"/>
        <v>23001</v>
      </c>
      <c r="AP358" t="s">
        <v>624</v>
      </c>
      <c r="AQ358">
        <f t="shared" si="84"/>
        <v>2329255</v>
      </c>
    </row>
    <row r="359" spans="1:43" hidden="1" outlineLevel="1">
      <c r="A359" t="s">
        <v>1941</v>
      </c>
      <c r="B359" s="10" t="s">
        <v>1315</v>
      </c>
      <c r="C359" s="1">
        <f t="shared" si="85"/>
        <v>804</v>
      </c>
      <c r="D359" s="7">
        <f t="shared" si="79"/>
        <v>1</v>
      </c>
      <c r="E359" s="7">
        <f t="shared" si="80"/>
        <v>2</v>
      </c>
      <c r="F359" s="7">
        <f t="shared" si="81"/>
        <v>4</v>
      </c>
      <c r="G359" s="1">
        <f t="shared" si="82"/>
        <v>63</v>
      </c>
      <c r="H359" s="2">
        <f t="shared" si="83"/>
        <v>7.8358208955223885E-2</v>
      </c>
      <c r="I359" s="8"/>
      <c r="J359" s="2">
        <f t="shared" si="74"/>
        <v>0.5074626865671642</v>
      </c>
      <c r="K359" s="2">
        <f t="shared" si="75"/>
        <v>0.42910447761194032</v>
      </c>
      <c r="L359" s="2">
        <f t="shared" si="76"/>
        <v>1.9900497512437811E-2</v>
      </c>
      <c r="M359" s="2">
        <f t="shared" si="77"/>
        <v>4.3532338308457673E-2</v>
      </c>
      <c r="N359" s="1">
        <v>408</v>
      </c>
      <c r="O359" s="1">
        <v>345</v>
      </c>
      <c r="P359" s="1">
        <v>16</v>
      </c>
      <c r="Q359" s="1">
        <v>35</v>
      </c>
      <c r="R359" s="1"/>
      <c r="S359" s="1"/>
      <c r="T359" s="66"/>
      <c r="U359" s="1"/>
      <c r="V359" s="1"/>
      <c r="W359" s="1"/>
      <c r="X359" s="1"/>
      <c r="Y359" s="1"/>
      <c r="Z359" s="1"/>
      <c r="AA359" s="1"/>
      <c r="AB359" s="1"/>
      <c r="AG359" t="str">
        <f t="shared" si="86"/>
        <v>Greenville</v>
      </c>
      <c r="AH359" t="s">
        <v>688</v>
      </c>
      <c r="AI359">
        <v>2</v>
      </c>
      <c r="AK359" s="104">
        <v>23</v>
      </c>
      <c r="AL359" s="102">
        <v>21</v>
      </c>
      <c r="AM359" s="102">
        <v>45</v>
      </c>
      <c r="AN359" s="101">
        <v>29535</v>
      </c>
      <c r="AO359" s="101">
        <f t="shared" si="78"/>
        <v>23021</v>
      </c>
      <c r="AP359" t="s">
        <v>624</v>
      </c>
      <c r="AQ359">
        <f t="shared" si="84"/>
        <v>2329535</v>
      </c>
    </row>
    <row r="360" spans="1:43" hidden="1" outlineLevel="1">
      <c r="A360" s="36" t="s">
        <v>1941</v>
      </c>
      <c r="B360" s="10" t="s">
        <v>1315</v>
      </c>
      <c r="C360" s="1">
        <f t="shared" si="85"/>
        <v>90</v>
      </c>
      <c r="D360" s="7">
        <f t="shared" si="79"/>
        <v>1</v>
      </c>
      <c r="E360" s="7">
        <f t="shared" si="80"/>
        <v>2</v>
      </c>
      <c r="F360" s="7">
        <f t="shared" si="81"/>
        <v>4</v>
      </c>
      <c r="G360" s="1">
        <f t="shared" si="82"/>
        <v>3</v>
      </c>
      <c r="H360" s="2">
        <f t="shared" si="83"/>
        <v>3.3333333333333333E-2</v>
      </c>
      <c r="I360" s="8"/>
      <c r="J360" s="2">
        <f t="shared" si="74"/>
        <v>0.46666666666666667</v>
      </c>
      <c r="K360" s="2">
        <f t="shared" si="75"/>
        <v>0.43333333333333335</v>
      </c>
      <c r="L360" s="2">
        <f t="shared" si="76"/>
        <v>2.2222222222222223E-2</v>
      </c>
      <c r="M360" s="2">
        <f t="shared" si="77"/>
        <v>7.7777777777777751E-2</v>
      </c>
      <c r="N360" s="1">
        <v>42</v>
      </c>
      <c r="O360" s="1">
        <v>39</v>
      </c>
      <c r="P360" s="1">
        <v>2</v>
      </c>
      <c r="Q360" s="1">
        <v>7</v>
      </c>
      <c r="R360" s="1"/>
      <c r="S360" s="1"/>
      <c r="T360" s="66"/>
      <c r="U360" s="1"/>
      <c r="V360" s="1"/>
      <c r="W360" s="1"/>
      <c r="X360" s="1"/>
      <c r="Y360" s="1"/>
      <c r="Z360" s="1"/>
      <c r="AA360" s="1"/>
      <c r="AB360" s="1"/>
      <c r="AG360" t="str">
        <f>A360</f>
        <v>Greenville</v>
      </c>
      <c r="AH360" t="s">
        <v>688</v>
      </c>
      <c r="AI360">
        <v>2</v>
      </c>
      <c r="AK360" s="104">
        <v>23</v>
      </c>
      <c r="AL360" s="102">
        <v>21</v>
      </c>
      <c r="AN360" s="101">
        <v>29540</v>
      </c>
      <c r="AO360" s="101">
        <f t="shared" si="78"/>
        <v>23021</v>
      </c>
      <c r="AP360" t="s">
        <v>2462</v>
      </c>
      <c r="AQ360">
        <f t="shared" si="84"/>
        <v>2329540</v>
      </c>
    </row>
    <row r="361" spans="1:43" hidden="1" outlineLevel="1">
      <c r="A361" t="s">
        <v>530</v>
      </c>
      <c r="B361" s="10" t="s">
        <v>1315</v>
      </c>
      <c r="C361" s="1">
        <f t="shared" si="85"/>
        <v>301</v>
      </c>
      <c r="D361" s="7">
        <f t="shared" si="79"/>
        <v>1</v>
      </c>
      <c r="E361" s="7">
        <f t="shared" si="80"/>
        <v>2</v>
      </c>
      <c r="F361" s="7">
        <f t="shared" si="81"/>
        <v>4</v>
      </c>
      <c r="G361" s="1">
        <f t="shared" si="82"/>
        <v>26</v>
      </c>
      <c r="H361" s="2">
        <f t="shared" si="83"/>
        <v>8.6378737541528236E-2</v>
      </c>
      <c r="I361" s="8"/>
      <c r="J361" s="2">
        <f t="shared" si="74"/>
        <v>0.46843853820598008</v>
      </c>
      <c r="K361" s="2">
        <f t="shared" si="75"/>
        <v>0.38205980066445183</v>
      </c>
      <c r="L361" s="2">
        <f t="shared" si="76"/>
        <v>6.3122923588039864E-2</v>
      </c>
      <c r="M361" s="2">
        <f t="shared" si="77"/>
        <v>8.6378737541528167E-2</v>
      </c>
      <c r="N361" s="1">
        <v>141</v>
      </c>
      <c r="O361" s="1">
        <v>115</v>
      </c>
      <c r="P361" s="1">
        <v>19</v>
      </c>
      <c r="Q361" s="1">
        <v>26</v>
      </c>
      <c r="R361" s="1"/>
      <c r="S361" s="1"/>
      <c r="T361" s="66"/>
      <c r="U361" s="1"/>
      <c r="V361" s="1"/>
      <c r="W361" s="1"/>
      <c r="X361" s="1"/>
      <c r="Y361" s="1"/>
      <c r="Z361" s="1"/>
      <c r="AA361" s="1"/>
      <c r="AB361" s="1"/>
      <c r="AG361" t="str">
        <f t="shared" si="86"/>
        <v>Greenwood</v>
      </c>
      <c r="AH361" t="s">
        <v>1480</v>
      </c>
      <c r="AI361">
        <v>2</v>
      </c>
      <c r="AK361" s="104">
        <v>23</v>
      </c>
      <c r="AL361" s="102">
        <v>17</v>
      </c>
      <c r="AM361" s="102">
        <v>55</v>
      </c>
      <c r="AN361" s="101">
        <v>29710</v>
      </c>
      <c r="AO361" s="101">
        <f t="shared" si="78"/>
        <v>23017</v>
      </c>
      <c r="AP361" t="s">
        <v>624</v>
      </c>
      <c r="AQ361">
        <f t="shared" si="84"/>
        <v>2329710</v>
      </c>
    </row>
    <row r="362" spans="1:43" hidden="1" outlineLevel="1">
      <c r="A362" t="s">
        <v>883</v>
      </c>
      <c r="B362" s="10" t="s">
        <v>1315</v>
      </c>
      <c r="C362" s="1">
        <f t="shared" si="85"/>
        <v>596</v>
      </c>
      <c r="D362" s="7">
        <f t="shared" si="79"/>
        <v>1</v>
      </c>
      <c r="E362" s="7">
        <f t="shared" si="80"/>
        <v>2</v>
      </c>
      <c r="F362" s="7">
        <f t="shared" si="81"/>
        <v>4</v>
      </c>
      <c r="G362" s="1">
        <f t="shared" si="82"/>
        <v>2</v>
      </c>
      <c r="H362" s="2">
        <f t="shared" si="83"/>
        <v>3.3557046979865771E-3</v>
      </c>
      <c r="I362" s="8"/>
      <c r="J362" s="2">
        <f t="shared" si="74"/>
        <v>0.46812080536912754</v>
      </c>
      <c r="K362" s="2">
        <f t="shared" si="75"/>
        <v>0.46476510067114096</v>
      </c>
      <c r="L362" s="2">
        <f t="shared" si="76"/>
        <v>1.5100671140939598E-2</v>
      </c>
      <c r="M362" s="2">
        <f t="shared" si="77"/>
        <v>5.2013422818791961E-2</v>
      </c>
      <c r="N362" s="1">
        <v>279</v>
      </c>
      <c r="O362" s="1">
        <v>277</v>
      </c>
      <c r="P362" s="1">
        <v>9</v>
      </c>
      <c r="Q362" s="1">
        <v>31</v>
      </c>
      <c r="R362" s="1"/>
      <c r="S362" s="1"/>
      <c r="T362" s="66"/>
      <c r="U362" s="1"/>
      <c r="V362" s="1"/>
      <c r="W362" s="1"/>
      <c r="X362" s="1"/>
      <c r="Y362" s="1"/>
      <c r="Z362" s="1"/>
      <c r="AA362" s="1"/>
      <c r="AB362" s="1"/>
      <c r="AG362" t="str">
        <f t="shared" si="86"/>
        <v>Guilford</v>
      </c>
      <c r="AH362" t="s">
        <v>688</v>
      </c>
      <c r="AI362">
        <v>2</v>
      </c>
      <c r="AK362" s="104">
        <v>23</v>
      </c>
      <c r="AL362" s="102">
        <v>21</v>
      </c>
      <c r="AM362" s="102">
        <v>50</v>
      </c>
      <c r="AN362" s="101">
        <v>30095</v>
      </c>
      <c r="AO362" s="101">
        <f t="shared" si="78"/>
        <v>23021</v>
      </c>
      <c r="AP362" t="s">
        <v>624</v>
      </c>
      <c r="AQ362">
        <f t="shared" si="84"/>
        <v>2330095</v>
      </c>
    </row>
    <row r="363" spans="1:43" hidden="1" outlineLevel="1">
      <c r="A363" t="s">
        <v>418</v>
      </c>
      <c r="B363" s="10" t="s">
        <v>1315</v>
      </c>
      <c r="C363" s="1">
        <f t="shared" si="85"/>
        <v>1376</v>
      </c>
      <c r="D363" s="7">
        <f t="shared" si="79"/>
        <v>1</v>
      </c>
      <c r="E363" s="7">
        <f t="shared" si="80"/>
        <v>2</v>
      </c>
      <c r="F363" s="7">
        <f t="shared" si="81"/>
        <v>4</v>
      </c>
      <c r="G363" s="1">
        <f t="shared" si="82"/>
        <v>300</v>
      </c>
      <c r="H363" s="2">
        <f t="shared" si="83"/>
        <v>0.21802325581395349</v>
      </c>
      <c r="I363" s="8"/>
      <c r="J363" s="2">
        <f t="shared" si="74"/>
        <v>0.54069767441860461</v>
      </c>
      <c r="K363" s="2">
        <f t="shared" si="75"/>
        <v>0.32267441860465118</v>
      </c>
      <c r="L363" s="2">
        <f t="shared" si="76"/>
        <v>1.7441860465116279E-2</v>
      </c>
      <c r="M363" s="2">
        <f t="shared" si="77"/>
        <v>0.11918604651162792</v>
      </c>
      <c r="N363" s="1">
        <v>744</v>
      </c>
      <c r="O363" s="1">
        <v>444</v>
      </c>
      <c r="P363" s="1">
        <v>24</v>
      </c>
      <c r="Q363" s="1">
        <v>164</v>
      </c>
      <c r="R363" s="1"/>
      <c r="S363" s="1"/>
      <c r="T363" s="66"/>
      <c r="U363" s="1"/>
      <c r="V363" s="1"/>
      <c r="W363" s="1"/>
      <c r="X363" s="1"/>
      <c r="Y363" s="1"/>
      <c r="Z363" s="1"/>
      <c r="AA363" s="1"/>
      <c r="AB363" s="1"/>
      <c r="AG363" t="str">
        <f t="shared" si="86"/>
        <v>Hallowell</v>
      </c>
      <c r="AH363" t="s">
        <v>533</v>
      </c>
      <c r="AI363">
        <v>1</v>
      </c>
      <c r="AK363" s="104">
        <v>23</v>
      </c>
      <c r="AL363" s="102">
        <v>11</v>
      </c>
      <c r="AM363" s="102">
        <v>55</v>
      </c>
      <c r="AN363" s="101">
        <v>30550</v>
      </c>
      <c r="AO363" s="101">
        <f t="shared" si="78"/>
        <v>23011</v>
      </c>
      <c r="AP363" t="s">
        <v>2432</v>
      </c>
      <c r="AQ363">
        <f t="shared" si="84"/>
        <v>2330550</v>
      </c>
    </row>
    <row r="364" spans="1:43" hidden="1" outlineLevel="1">
      <c r="A364" t="s">
        <v>2928</v>
      </c>
      <c r="B364" s="10" t="s">
        <v>1315</v>
      </c>
      <c r="C364" s="1">
        <f t="shared" si="85"/>
        <v>90</v>
      </c>
      <c r="D364" s="7">
        <f t="shared" si="79"/>
        <v>1</v>
      </c>
      <c r="E364" s="7">
        <f t="shared" si="80"/>
        <v>2</v>
      </c>
      <c r="F364" s="7">
        <f t="shared" si="81"/>
        <v>3</v>
      </c>
      <c r="G364" s="1">
        <f t="shared" si="82"/>
        <v>43</v>
      </c>
      <c r="H364" s="2">
        <f t="shared" si="83"/>
        <v>0.4777777777777778</v>
      </c>
      <c r="I364" s="8"/>
      <c r="J364" s="2">
        <f t="shared" si="74"/>
        <v>0.71111111111111114</v>
      </c>
      <c r="K364" s="2">
        <f t="shared" si="75"/>
        <v>0.23333333333333334</v>
      </c>
      <c r="L364" s="2">
        <f t="shared" si="76"/>
        <v>4.4444444444444446E-2</v>
      </c>
      <c r="M364" s="2">
        <f t="shared" si="77"/>
        <v>1.1111111111111079E-2</v>
      </c>
      <c r="N364" s="1">
        <v>64</v>
      </c>
      <c r="O364" s="1">
        <v>21</v>
      </c>
      <c r="P364" s="1">
        <v>4</v>
      </c>
      <c r="Q364" s="1">
        <v>1</v>
      </c>
      <c r="R364" s="1"/>
      <c r="S364" s="1"/>
      <c r="T364" s="66"/>
      <c r="U364" s="1"/>
      <c r="V364" s="1"/>
      <c r="W364" s="1"/>
      <c r="X364" s="1"/>
      <c r="Y364" s="1"/>
      <c r="Z364" s="1"/>
      <c r="AA364" s="1"/>
      <c r="AB364" s="1"/>
      <c r="AG364" t="str">
        <f t="shared" si="86"/>
        <v>Hamlin</v>
      </c>
      <c r="AH364" t="s">
        <v>317</v>
      </c>
      <c r="AI364">
        <v>2</v>
      </c>
      <c r="AK364" s="104">
        <v>23</v>
      </c>
      <c r="AL364" s="102">
        <v>3</v>
      </c>
      <c r="AM364" s="102">
        <v>125</v>
      </c>
      <c r="AN364" s="101">
        <v>30690</v>
      </c>
      <c r="AO364" s="101">
        <f t="shared" si="78"/>
        <v>23003</v>
      </c>
      <c r="AP364" t="s">
        <v>624</v>
      </c>
      <c r="AQ364">
        <f t="shared" si="84"/>
        <v>2330690</v>
      </c>
    </row>
    <row r="365" spans="1:43" hidden="1" outlineLevel="1">
      <c r="A365" t="s">
        <v>434</v>
      </c>
      <c r="B365" s="10" t="s">
        <v>1315</v>
      </c>
      <c r="C365" s="1">
        <f t="shared" si="85"/>
        <v>35</v>
      </c>
      <c r="D365" s="7">
        <f t="shared" si="79"/>
        <v>1</v>
      </c>
      <c r="E365" s="7">
        <f t="shared" si="80"/>
        <v>2</v>
      </c>
      <c r="F365" s="7">
        <f t="shared" si="81"/>
        <v>3</v>
      </c>
      <c r="G365" s="1">
        <f t="shared" si="82"/>
        <v>17</v>
      </c>
      <c r="H365" s="2">
        <f t="shared" si="83"/>
        <v>0.48571428571428571</v>
      </c>
      <c r="I365" s="8"/>
      <c r="J365" s="2">
        <f t="shared" si="74"/>
        <v>0.68571428571428572</v>
      </c>
      <c r="K365" s="2">
        <f t="shared" si="75"/>
        <v>0.2</v>
      </c>
      <c r="L365" s="2">
        <f t="shared" si="76"/>
        <v>5.7142857142857141E-2</v>
      </c>
      <c r="M365" s="2">
        <f t="shared" si="77"/>
        <v>5.7142857142857127E-2</v>
      </c>
      <c r="N365" s="1">
        <v>24</v>
      </c>
      <c r="O365" s="1">
        <v>7</v>
      </c>
      <c r="P365" s="1">
        <v>2</v>
      </c>
      <c r="Q365" s="1">
        <v>2</v>
      </c>
      <c r="R365" s="1"/>
      <c r="S365" s="1"/>
      <c r="T365" s="66"/>
      <c r="U365" s="1"/>
      <c r="V365" s="1"/>
      <c r="W365" s="1"/>
      <c r="X365" s="1"/>
      <c r="Y365" s="1"/>
      <c r="Z365" s="1"/>
      <c r="AA365" s="1"/>
      <c r="AB365" s="1"/>
      <c r="AG365" t="str">
        <f t="shared" si="86"/>
        <v>Hammond</v>
      </c>
      <c r="AH365" t="s">
        <v>317</v>
      </c>
      <c r="AI365">
        <v>2</v>
      </c>
      <c r="AK365" s="104">
        <v>23</v>
      </c>
      <c r="AL365" s="102">
        <v>3</v>
      </c>
      <c r="AM365" s="102">
        <v>130</v>
      </c>
      <c r="AN365" s="101">
        <v>30725</v>
      </c>
      <c r="AO365" s="101">
        <f t="shared" si="78"/>
        <v>23003</v>
      </c>
      <c r="AP365" t="s">
        <v>624</v>
      </c>
      <c r="AQ365">
        <f t="shared" si="84"/>
        <v>2330725</v>
      </c>
    </row>
    <row r="366" spans="1:43" hidden="1" outlineLevel="1">
      <c r="A366" t="s">
        <v>440</v>
      </c>
      <c r="B366" s="10" t="s">
        <v>1315</v>
      </c>
      <c r="C366" s="1">
        <f t="shared" si="85"/>
        <v>3012</v>
      </c>
      <c r="D366" s="7">
        <f t="shared" si="79"/>
        <v>1</v>
      </c>
      <c r="E366" s="7">
        <f t="shared" si="80"/>
        <v>2</v>
      </c>
      <c r="F366" s="7">
        <f t="shared" si="81"/>
        <v>4</v>
      </c>
      <c r="G366" s="1">
        <f t="shared" si="82"/>
        <v>258</v>
      </c>
      <c r="H366" s="2">
        <f t="shared" si="83"/>
        <v>8.565737051792828E-2</v>
      </c>
      <c r="I366" s="8"/>
      <c r="J366" s="2">
        <f t="shared" ref="J366:J429" si="87">IF(C366=0,"-",N366/C366)</f>
        <v>0.51660026560424965</v>
      </c>
      <c r="K366" s="2">
        <f t="shared" ref="K366:K429" si="88">IF(C366=0,"-",O366/C366)</f>
        <v>0.43094289508632139</v>
      </c>
      <c r="L366" s="2">
        <f t="shared" ref="L366:L429" si="89">IF(C366=0,"-",P366/C366)</f>
        <v>9.6281540504648076E-3</v>
      </c>
      <c r="M366" s="2">
        <f t="shared" ref="M366:M429" si="90">IF(C366=0,"-",(1-J366-K366-L366))</f>
        <v>4.2828685258964154E-2</v>
      </c>
      <c r="N366" s="1">
        <v>1556</v>
      </c>
      <c r="O366" s="1">
        <v>1298</v>
      </c>
      <c r="P366" s="1">
        <v>29</v>
      </c>
      <c r="Q366" s="1">
        <v>129</v>
      </c>
      <c r="R366" s="1"/>
      <c r="S366" s="1"/>
      <c r="T366" s="66"/>
      <c r="U366" s="1"/>
      <c r="V366" s="1"/>
      <c r="W366" s="1"/>
      <c r="X366" s="1"/>
      <c r="Y366" s="1"/>
      <c r="Z366" s="1"/>
      <c r="AA366" s="1"/>
      <c r="AB366" s="1"/>
      <c r="AG366" t="str">
        <f t="shared" si="86"/>
        <v>Hampden</v>
      </c>
      <c r="AH366" t="s">
        <v>370</v>
      </c>
      <c r="AI366">
        <v>2</v>
      </c>
      <c r="AK366" s="104">
        <v>23</v>
      </c>
      <c r="AL366" s="102">
        <v>19</v>
      </c>
      <c r="AM366" s="102">
        <v>140</v>
      </c>
      <c r="AN366" s="101">
        <v>30795</v>
      </c>
      <c r="AO366" s="101">
        <f t="shared" ref="AO366:AO429" si="91">AK366*1000+AL366</f>
        <v>23019</v>
      </c>
      <c r="AP366" t="s">
        <v>624</v>
      </c>
      <c r="AQ366">
        <f t="shared" si="84"/>
        <v>2330795</v>
      </c>
    </row>
    <row r="367" spans="1:43" hidden="1" outlineLevel="1">
      <c r="A367" t="s">
        <v>2459</v>
      </c>
      <c r="B367" s="10" t="s">
        <v>1315</v>
      </c>
      <c r="C367" s="1">
        <f t="shared" si="85"/>
        <v>881</v>
      </c>
      <c r="D367" s="7">
        <f t="shared" ref="D367:D430" si="92">RANK(N367,(N367:AE367))</f>
        <v>1</v>
      </c>
      <c r="E367" s="7">
        <f t="shared" ref="E367:E430" si="93">RANK(O367,(N367:AE367))</f>
        <v>2</v>
      </c>
      <c r="F367" s="7">
        <f t="shared" ref="F367:F430" si="94">IF(P367&gt;0,RANK(P367,(N367:AE367)),0)</f>
        <v>4</v>
      </c>
      <c r="G367" s="1">
        <f t="shared" ref="G367:G430" si="95">MAX(N367:P367)-LARGE(N367:P367,2)</f>
        <v>8</v>
      </c>
      <c r="H367" s="2">
        <f t="shared" ref="H367:H430" si="96">G367/C367</f>
        <v>9.0805902383654935E-3</v>
      </c>
      <c r="I367" s="8"/>
      <c r="J367" s="2">
        <f t="shared" si="87"/>
        <v>0.4517593643586833</v>
      </c>
      <c r="K367" s="2">
        <f t="shared" si="88"/>
        <v>0.44267877412031781</v>
      </c>
      <c r="L367" s="2">
        <f t="shared" si="89"/>
        <v>1.362088535754824E-2</v>
      </c>
      <c r="M367" s="2">
        <f t="shared" si="90"/>
        <v>9.1940976163450705E-2</v>
      </c>
      <c r="N367" s="1">
        <v>398</v>
      </c>
      <c r="O367" s="1">
        <v>390</v>
      </c>
      <c r="P367" s="1">
        <v>12</v>
      </c>
      <c r="Q367" s="1">
        <v>81</v>
      </c>
      <c r="R367" s="1"/>
      <c r="S367" s="1"/>
      <c r="T367" s="66"/>
      <c r="U367" s="1"/>
      <c r="V367" s="1"/>
      <c r="W367" s="1"/>
      <c r="X367" s="1"/>
      <c r="Y367" s="1"/>
      <c r="Z367" s="1"/>
      <c r="AA367" s="1"/>
      <c r="AB367" s="1"/>
      <c r="AG367" t="str">
        <f t="shared" si="86"/>
        <v>Hancock</v>
      </c>
      <c r="AH367" t="s">
        <v>2459</v>
      </c>
      <c r="AI367">
        <v>2</v>
      </c>
      <c r="AK367" s="104">
        <v>23</v>
      </c>
      <c r="AL367" s="102">
        <v>9</v>
      </c>
      <c r="AM367" s="102">
        <v>80</v>
      </c>
      <c r="AN367" s="101">
        <v>30970</v>
      </c>
      <c r="AO367" s="101">
        <f t="shared" si="91"/>
        <v>23009</v>
      </c>
      <c r="AP367" t="s">
        <v>624</v>
      </c>
      <c r="AQ367">
        <f t="shared" si="84"/>
        <v>2330970</v>
      </c>
    </row>
    <row r="368" spans="1:43" hidden="1" outlineLevel="1">
      <c r="A368" t="s">
        <v>2448</v>
      </c>
      <c r="B368" s="10" t="s">
        <v>1315</v>
      </c>
      <c r="C368" s="1">
        <f t="shared" si="85"/>
        <v>136</v>
      </c>
      <c r="D368" s="7">
        <f t="shared" si="92"/>
        <v>2</v>
      </c>
      <c r="E368" s="7">
        <f t="shared" si="93"/>
        <v>1</v>
      </c>
      <c r="F368" s="7">
        <f t="shared" si="94"/>
        <v>4</v>
      </c>
      <c r="G368" s="1">
        <f t="shared" si="95"/>
        <v>26</v>
      </c>
      <c r="H368" s="2">
        <f t="shared" si="96"/>
        <v>0.19117647058823528</v>
      </c>
      <c r="I368" s="8"/>
      <c r="J368" s="2">
        <f t="shared" si="87"/>
        <v>0.33823529411764708</v>
      </c>
      <c r="K368" s="2">
        <f t="shared" si="88"/>
        <v>0.52941176470588236</v>
      </c>
      <c r="L368" s="2">
        <f t="shared" si="89"/>
        <v>2.2058823529411766E-2</v>
      </c>
      <c r="M368" s="2">
        <f t="shared" si="90"/>
        <v>0.11029411764705879</v>
      </c>
      <c r="N368" s="1">
        <v>46</v>
      </c>
      <c r="O368" s="1">
        <v>72</v>
      </c>
      <c r="P368" s="1">
        <v>3</v>
      </c>
      <c r="Q368" s="1">
        <v>15</v>
      </c>
      <c r="R368" s="1"/>
      <c r="S368" s="1"/>
      <c r="T368" s="66"/>
      <c r="U368" s="1"/>
      <c r="V368" s="1"/>
      <c r="W368" s="1"/>
      <c r="X368" s="1"/>
      <c r="Y368" s="1"/>
      <c r="Z368" s="1"/>
      <c r="AA368" s="1"/>
      <c r="AB368" s="1"/>
      <c r="AG368" t="str">
        <f t="shared" si="86"/>
        <v>Hanover</v>
      </c>
      <c r="AH368" t="s">
        <v>1480</v>
      </c>
      <c r="AI368">
        <v>2</v>
      </c>
      <c r="AK368" s="104">
        <v>23</v>
      </c>
      <c r="AL368" s="102">
        <v>17</v>
      </c>
      <c r="AM368" s="102">
        <v>60</v>
      </c>
      <c r="AN368" s="101">
        <v>31110</v>
      </c>
      <c r="AO368" s="101">
        <f t="shared" si="91"/>
        <v>23017</v>
      </c>
      <c r="AP368" t="s">
        <v>624</v>
      </c>
      <c r="AQ368">
        <f t="shared" si="84"/>
        <v>2331110</v>
      </c>
    </row>
    <row r="369" spans="1:43" hidden="1" outlineLevel="1">
      <c r="A369" t="s">
        <v>435</v>
      </c>
      <c r="B369" s="10" t="s">
        <v>1315</v>
      </c>
      <c r="C369" s="1">
        <f t="shared" si="85"/>
        <v>277</v>
      </c>
      <c r="D369" s="7">
        <f t="shared" si="92"/>
        <v>2</v>
      </c>
      <c r="E369" s="7">
        <f t="shared" si="93"/>
        <v>1</v>
      </c>
      <c r="F369" s="7">
        <f t="shared" si="94"/>
        <v>4</v>
      </c>
      <c r="G369" s="1">
        <f t="shared" si="95"/>
        <v>26</v>
      </c>
      <c r="H369" s="2">
        <f t="shared" si="96"/>
        <v>9.3862815884476536E-2</v>
      </c>
      <c r="I369" s="8"/>
      <c r="J369" s="2">
        <f t="shared" si="87"/>
        <v>0.4259927797833935</v>
      </c>
      <c r="K369" s="2">
        <f t="shared" si="88"/>
        <v>0.51985559566786999</v>
      </c>
      <c r="L369" s="2">
        <f t="shared" si="89"/>
        <v>1.444043321299639E-2</v>
      </c>
      <c r="M369" s="2">
        <f t="shared" si="90"/>
        <v>3.9711191335740068E-2</v>
      </c>
      <c r="N369" s="1">
        <v>118</v>
      </c>
      <c r="O369" s="1">
        <v>144</v>
      </c>
      <c r="P369" s="1">
        <v>4</v>
      </c>
      <c r="Q369" s="1">
        <v>11</v>
      </c>
      <c r="R369" s="1"/>
      <c r="S369" s="1"/>
      <c r="T369" s="66"/>
      <c r="U369" s="1"/>
      <c r="V369" s="1"/>
      <c r="W369" s="1"/>
      <c r="X369" s="1"/>
      <c r="Y369" s="1"/>
      <c r="Z369" s="1"/>
      <c r="AA369" s="1"/>
      <c r="AB369" s="1"/>
      <c r="AG369" t="str">
        <f t="shared" si="86"/>
        <v>Harmony</v>
      </c>
      <c r="AH369" t="s">
        <v>1782</v>
      </c>
      <c r="AI369">
        <v>2</v>
      </c>
      <c r="AK369" s="104">
        <v>23</v>
      </c>
      <c r="AL369" s="102">
        <v>25</v>
      </c>
      <c r="AM369" s="102">
        <v>65</v>
      </c>
      <c r="AN369" s="101">
        <v>31355</v>
      </c>
      <c r="AO369" s="101">
        <f t="shared" si="91"/>
        <v>23025</v>
      </c>
      <c r="AP369" t="s">
        <v>624</v>
      </c>
      <c r="AQ369">
        <f t="shared" si="84"/>
        <v>2331355</v>
      </c>
    </row>
    <row r="370" spans="1:43" hidden="1" outlineLevel="1">
      <c r="A370" t="s">
        <v>1169</v>
      </c>
      <c r="B370" s="10" t="s">
        <v>1315</v>
      </c>
      <c r="C370" s="1">
        <f t="shared" si="85"/>
        <v>2742</v>
      </c>
      <c r="D370" s="7">
        <f t="shared" si="92"/>
        <v>2</v>
      </c>
      <c r="E370" s="7">
        <f t="shared" si="93"/>
        <v>1</v>
      </c>
      <c r="F370" s="7">
        <f t="shared" si="94"/>
        <v>4</v>
      </c>
      <c r="G370" s="1">
        <f t="shared" si="95"/>
        <v>139</v>
      </c>
      <c r="H370" s="2">
        <f t="shared" si="96"/>
        <v>5.0692924872355945E-2</v>
      </c>
      <c r="I370" s="8"/>
      <c r="J370" s="2">
        <f t="shared" si="87"/>
        <v>0.40116703136396792</v>
      </c>
      <c r="K370" s="2">
        <f t="shared" si="88"/>
        <v>0.45185995623632386</v>
      </c>
      <c r="L370" s="2">
        <f t="shared" si="89"/>
        <v>2.0423048869438368E-2</v>
      </c>
      <c r="M370" s="2">
        <f t="shared" si="90"/>
        <v>0.12654996353026987</v>
      </c>
      <c r="N370" s="1">
        <v>1100</v>
      </c>
      <c r="O370" s="1">
        <v>1239</v>
      </c>
      <c r="P370" s="1">
        <v>56</v>
      </c>
      <c r="Q370" s="1">
        <v>347</v>
      </c>
      <c r="R370" s="1"/>
      <c r="S370" s="1"/>
      <c r="T370" s="66"/>
      <c r="U370" s="1"/>
      <c r="V370" s="1"/>
      <c r="W370" s="1"/>
      <c r="X370" s="1"/>
      <c r="Y370" s="1"/>
      <c r="Z370" s="1"/>
      <c r="AA370" s="1"/>
      <c r="AB370" s="1"/>
      <c r="AG370" t="str">
        <f t="shared" si="86"/>
        <v>Harpswell</v>
      </c>
      <c r="AH370" t="s">
        <v>1492</v>
      </c>
      <c r="AI370">
        <v>1</v>
      </c>
      <c r="AK370" s="104">
        <v>23</v>
      </c>
      <c r="AL370" s="102">
        <v>5</v>
      </c>
      <c r="AM370" s="102">
        <v>55</v>
      </c>
      <c r="AN370" s="101">
        <v>31390</v>
      </c>
      <c r="AO370" s="101">
        <f t="shared" si="91"/>
        <v>23005</v>
      </c>
      <c r="AP370" t="s">
        <v>624</v>
      </c>
      <c r="AQ370">
        <f t="shared" si="84"/>
        <v>2331390</v>
      </c>
    </row>
    <row r="371" spans="1:43" hidden="1" outlineLevel="1">
      <c r="A371" t="s">
        <v>1716</v>
      </c>
      <c r="B371" s="10" t="s">
        <v>1315</v>
      </c>
      <c r="C371" s="1">
        <f t="shared" si="85"/>
        <v>319</v>
      </c>
      <c r="D371" s="7">
        <f t="shared" si="92"/>
        <v>1</v>
      </c>
      <c r="E371" s="7">
        <f t="shared" si="93"/>
        <v>2</v>
      </c>
      <c r="F371" s="7">
        <f t="shared" si="94"/>
        <v>4</v>
      </c>
      <c r="G371" s="1">
        <f t="shared" si="95"/>
        <v>61</v>
      </c>
      <c r="H371" s="2">
        <f t="shared" si="96"/>
        <v>0.19122257053291536</v>
      </c>
      <c r="I371" s="8"/>
      <c r="J371" s="2">
        <f t="shared" si="87"/>
        <v>0.56112852664576807</v>
      </c>
      <c r="K371" s="2">
        <f t="shared" si="88"/>
        <v>0.36990595611285265</v>
      </c>
      <c r="L371" s="2">
        <f t="shared" si="89"/>
        <v>1.5673981191222569E-2</v>
      </c>
      <c r="M371" s="2">
        <f t="shared" si="90"/>
        <v>5.3291536050156713E-2</v>
      </c>
      <c r="N371" s="1">
        <v>179</v>
      </c>
      <c r="O371" s="1">
        <v>118</v>
      </c>
      <c r="P371" s="1">
        <v>5</v>
      </c>
      <c r="Q371" s="1">
        <v>17</v>
      </c>
      <c r="R371" s="1"/>
      <c r="S371" s="1"/>
      <c r="T371" s="66"/>
      <c r="U371" s="1"/>
      <c r="V371" s="1"/>
      <c r="W371" s="1"/>
      <c r="X371" s="1"/>
      <c r="Y371" s="1"/>
      <c r="Z371" s="1"/>
      <c r="AA371" s="1"/>
      <c r="AB371" s="1"/>
      <c r="AG371" t="str">
        <f t="shared" si="86"/>
        <v>Harrington</v>
      </c>
      <c r="AH371" t="s">
        <v>1839</v>
      </c>
      <c r="AI371">
        <v>2</v>
      </c>
      <c r="AK371" s="104">
        <v>23</v>
      </c>
      <c r="AL371" s="102">
        <v>29</v>
      </c>
      <c r="AM371" s="102">
        <v>110</v>
      </c>
      <c r="AN371" s="101">
        <v>31530</v>
      </c>
      <c r="AO371" s="101">
        <f t="shared" si="91"/>
        <v>23029</v>
      </c>
      <c r="AP371" t="s">
        <v>624</v>
      </c>
      <c r="AQ371">
        <f t="shared" si="84"/>
        <v>2331530</v>
      </c>
    </row>
    <row r="372" spans="1:43" hidden="1" outlineLevel="1">
      <c r="A372" t="s">
        <v>1913</v>
      </c>
      <c r="B372" s="10" t="s">
        <v>1315</v>
      </c>
      <c r="C372" s="1">
        <f t="shared" si="85"/>
        <v>966</v>
      </c>
      <c r="D372" s="7">
        <f t="shared" si="92"/>
        <v>2</v>
      </c>
      <c r="E372" s="7">
        <f t="shared" si="93"/>
        <v>1</v>
      </c>
      <c r="F372" s="7">
        <f t="shared" si="94"/>
        <v>4</v>
      </c>
      <c r="G372" s="1">
        <f t="shared" si="95"/>
        <v>156</v>
      </c>
      <c r="H372" s="2">
        <f t="shared" si="96"/>
        <v>0.16149068322981366</v>
      </c>
      <c r="I372" s="8"/>
      <c r="J372" s="2">
        <f t="shared" si="87"/>
        <v>0.34782608695652173</v>
      </c>
      <c r="K372" s="2">
        <f t="shared" si="88"/>
        <v>0.50931677018633537</v>
      </c>
      <c r="L372" s="2">
        <f t="shared" si="89"/>
        <v>3.8302277432712216E-2</v>
      </c>
      <c r="M372" s="2">
        <f t="shared" si="90"/>
        <v>0.10455486542443068</v>
      </c>
      <c r="N372" s="1">
        <v>336</v>
      </c>
      <c r="O372" s="1">
        <v>492</v>
      </c>
      <c r="P372" s="1">
        <v>37</v>
      </c>
      <c r="Q372" s="1">
        <v>101</v>
      </c>
      <c r="R372" s="1"/>
      <c r="S372" s="1"/>
      <c r="T372" s="66"/>
      <c r="U372" s="1"/>
      <c r="V372" s="1"/>
      <c r="W372" s="1"/>
      <c r="X372" s="1"/>
      <c r="Y372" s="1"/>
      <c r="Z372" s="1"/>
      <c r="AA372" s="1"/>
      <c r="AB372" s="1"/>
      <c r="AG372" t="str">
        <f t="shared" si="86"/>
        <v>Harrison</v>
      </c>
      <c r="AH372" t="s">
        <v>1492</v>
      </c>
      <c r="AI372">
        <v>1</v>
      </c>
      <c r="AK372" s="104">
        <v>23</v>
      </c>
      <c r="AL372" s="102">
        <v>5</v>
      </c>
      <c r="AM372" s="102">
        <v>60</v>
      </c>
      <c r="AN372" s="101">
        <v>31600</v>
      </c>
      <c r="AO372" s="101">
        <f t="shared" si="91"/>
        <v>23005</v>
      </c>
      <c r="AP372" t="s">
        <v>624</v>
      </c>
      <c r="AQ372">
        <f t="shared" si="84"/>
        <v>2331600</v>
      </c>
    </row>
    <row r="373" spans="1:43" hidden="1" outlineLevel="1">
      <c r="A373" t="s">
        <v>2125</v>
      </c>
      <c r="B373" s="10" t="s">
        <v>1315</v>
      </c>
      <c r="C373" s="1">
        <f t="shared" si="85"/>
        <v>353</v>
      </c>
      <c r="D373" s="7">
        <f t="shared" si="92"/>
        <v>2</v>
      </c>
      <c r="E373" s="7">
        <f t="shared" si="93"/>
        <v>1</v>
      </c>
      <c r="F373" s="7">
        <f t="shared" si="94"/>
        <v>4</v>
      </c>
      <c r="G373" s="1">
        <f t="shared" si="95"/>
        <v>28</v>
      </c>
      <c r="H373" s="2">
        <f t="shared" si="96"/>
        <v>7.9320113314447591E-2</v>
      </c>
      <c r="I373" s="8"/>
      <c r="J373" s="2">
        <f t="shared" si="87"/>
        <v>0.37677053824362605</v>
      </c>
      <c r="K373" s="2">
        <f t="shared" si="88"/>
        <v>0.45609065155807366</v>
      </c>
      <c r="L373" s="2">
        <f t="shared" si="89"/>
        <v>3.9660056657223795E-2</v>
      </c>
      <c r="M373" s="2">
        <f t="shared" si="90"/>
        <v>0.12747875354107649</v>
      </c>
      <c r="N373" s="1">
        <v>133</v>
      </c>
      <c r="O373" s="1">
        <v>161</v>
      </c>
      <c r="P373" s="1">
        <v>14</v>
      </c>
      <c r="Q373" s="1">
        <v>45</v>
      </c>
      <c r="R373" s="1"/>
      <c r="S373" s="1"/>
      <c r="T373" s="66"/>
      <c r="U373" s="1"/>
      <c r="V373" s="1"/>
      <c r="W373" s="1"/>
      <c r="X373" s="1"/>
      <c r="Y373" s="1"/>
      <c r="Z373" s="1"/>
      <c r="AA373" s="1"/>
      <c r="AB373" s="1"/>
      <c r="AG373" t="str">
        <f t="shared" si="86"/>
        <v>Hartford</v>
      </c>
      <c r="AH373" t="s">
        <v>1480</v>
      </c>
      <c r="AI373">
        <v>2</v>
      </c>
      <c r="AK373" s="104">
        <v>23</v>
      </c>
      <c r="AL373" s="102">
        <v>17</v>
      </c>
      <c r="AM373" s="102">
        <v>65</v>
      </c>
      <c r="AN373" s="101">
        <v>31670</v>
      </c>
      <c r="AO373" s="101">
        <f t="shared" si="91"/>
        <v>23017</v>
      </c>
      <c r="AP373" t="s">
        <v>624</v>
      </c>
      <c r="AQ373">
        <f t="shared" si="84"/>
        <v>2331670</v>
      </c>
    </row>
    <row r="374" spans="1:43" hidden="1" outlineLevel="1">
      <c r="A374" t="s">
        <v>233</v>
      </c>
      <c r="B374" s="10" t="s">
        <v>1315</v>
      </c>
      <c r="C374" s="1">
        <f t="shared" si="85"/>
        <v>652</v>
      </c>
      <c r="D374" s="7">
        <f t="shared" si="92"/>
        <v>2</v>
      </c>
      <c r="E374" s="7">
        <f t="shared" si="93"/>
        <v>1</v>
      </c>
      <c r="F374" s="7">
        <f t="shared" si="94"/>
        <v>4</v>
      </c>
      <c r="G374" s="1">
        <f t="shared" si="95"/>
        <v>107</v>
      </c>
      <c r="H374" s="2">
        <f t="shared" si="96"/>
        <v>0.16411042944785276</v>
      </c>
      <c r="I374" s="8"/>
      <c r="J374" s="2">
        <f t="shared" si="87"/>
        <v>0.39110429447852763</v>
      </c>
      <c r="K374" s="2">
        <f t="shared" si="88"/>
        <v>0.55521472392638038</v>
      </c>
      <c r="L374" s="2">
        <f t="shared" si="89"/>
        <v>1.8404907975460124E-2</v>
      </c>
      <c r="M374" s="2">
        <f t="shared" si="90"/>
        <v>3.5276073619631809E-2</v>
      </c>
      <c r="N374" s="1">
        <v>255</v>
      </c>
      <c r="O374" s="1">
        <v>362</v>
      </c>
      <c r="P374" s="1">
        <v>12</v>
      </c>
      <c r="Q374" s="1">
        <v>23</v>
      </c>
      <c r="R374" s="1"/>
      <c r="S374" s="1"/>
      <c r="T374" s="66"/>
      <c r="U374" s="1"/>
      <c r="V374" s="1"/>
      <c r="W374" s="1"/>
      <c r="X374" s="1"/>
      <c r="Y374" s="1"/>
      <c r="Z374" s="1"/>
      <c r="AA374" s="1"/>
      <c r="AB374" s="1"/>
      <c r="AG374" t="str">
        <f t="shared" si="86"/>
        <v>Hartland</v>
      </c>
      <c r="AH374" t="s">
        <v>1782</v>
      </c>
      <c r="AI374">
        <v>2</v>
      </c>
      <c r="AK374" s="104">
        <v>23</v>
      </c>
      <c r="AL374" s="102">
        <v>25</v>
      </c>
      <c r="AM374" s="102">
        <v>70</v>
      </c>
      <c r="AN374" s="101">
        <v>31740</v>
      </c>
      <c r="AO374" s="101">
        <f t="shared" si="91"/>
        <v>23025</v>
      </c>
      <c r="AP374" t="s">
        <v>624</v>
      </c>
      <c r="AQ374">
        <f t="shared" si="84"/>
        <v>2331740</v>
      </c>
    </row>
    <row r="375" spans="1:43" hidden="1" outlineLevel="1">
      <c r="A375" t="s">
        <v>2596</v>
      </c>
      <c r="B375" s="10" t="s">
        <v>1315</v>
      </c>
      <c r="C375" s="1">
        <f t="shared" si="85"/>
        <v>33</v>
      </c>
      <c r="D375" s="7">
        <f t="shared" si="92"/>
        <v>1</v>
      </c>
      <c r="E375" s="7">
        <f t="shared" si="93"/>
        <v>2</v>
      </c>
      <c r="F375" s="7">
        <f t="shared" si="94"/>
        <v>3</v>
      </c>
      <c r="G375" s="1">
        <f t="shared" si="95"/>
        <v>16</v>
      </c>
      <c r="H375" s="2">
        <f t="shared" si="96"/>
        <v>0.48484848484848486</v>
      </c>
      <c r="I375" s="8"/>
      <c r="J375" s="2">
        <f t="shared" si="87"/>
        <v>0.72727272727272729</v>
      </c>
      <c r="K375" s="2">
        <f t="shared" si="88"/>
        <v>0.24242424242424243</v>
      </c>
      <c r="L375" s="2">
        <f t="shared" si="89"/>
        <v>3.0303030303030304E-2</v>
      </c>
      <c r="M375" s="2">
        <f t="shared" si="90"/>
        <v>-2.7755575615628914E-17</v>
      </c>
      <c r="N375" s="1">
        <v>24</v>
      </c>
      <c r="O375" s="1">
        <v>8</v>
      </c>
      <c r="P375" s="1">
        <v>1</v>
      </c>
      <c r="Q375" s="1">
        <v>0</v>
      </c>
      <c r="R375" s="1"/>
      <c r="S375" s="1"/>
      <c r="T375" s="66"/>
      <c r="U375" s="1"/>
      <c r="V375" s="1"/>
      <c r="W375" s="1"/>
      <c r="X375" s="1"/>
      <c r="Y375" s="1"/>
      <c r="Z375" s="1"/>
      <c r="AA375" s="1"/>
      <c r="AB375" s="1"/>
      <c r="AG375" t="str">
        <f t="shared" si="86"/>
        <v>Haynesville</v>
      </c>
      <c r="AH375" t="s">
        <v>317</v>
      </c>
      <c r="AI375">
        <v>2</v>
      </c>
      <c r="AK375" s="104">
        <v>23</v>
      </c>
      <c r="AL375" s="102">
        <v>3</v>
      </c>
      <c r="AM375" s="102">
        <v>135</v>
      </c>
      <c r="AN375" s="101">
        <v>32195</v>
      </c>
      <c r="AO375" s="101">
        <f t="shared" si="91"/>
        <v>23003</v>
      </c>
      <c r="AP375" t="s">
        <v>624</v>
      </c>
      <c r="AQ375">
        <f t="shared" si="84"/>
        <v>2332195</v>
      </c>
    </row>
    <row r="376" spans="1:43" hidden="1" outlineLevel="1">
      <c r="A376" t="s">
        <v>1496</v>
      </c>
      <c r="B376" s="10" t="s">
        <v>1315</v>
      </c>
      <c r="C376" s="1">
        <f t="shared" si="85"/>
        <v>364</v>
      </c>
      <c r="D376" s="7">
        <f t="shared" si="92"/>
        <v>2</v>
      </c>
      <c r="E376" s="7">
        <f t="shared" si="93"/>
        <v>1</v>
      </c>
      <c r="F376" s="7">
        <f t="shared" si="94"/>
        <v>4</v>
      </c>
      <c r="G376" s="1">
        <f t="shared" si="95"/>
        <v>25</v>
      </c>
      <c r="H376" s="2">
        <f t="shared" si="96"/>
        <v>6.8681318681318687E-2</v>
      </c>
      <c r="I376" s="8"/>
      <c r="J376" s="2">
        <f t="shared" si="87"/>
        <v>0.39285714285714285</v>
      </c>
      <c r="K376" s="2">
        <f t="shared" si="88"/>
        <v>0.46153846153846156</v>
      </c>
      <c r="L376" s="2">
        <f t="shared" si="89"/>
        <v>3.8461538461538464E-2</v>
      </c>
      <c r="M376" s="2">
        <f t="shared" si="90"/>
        <v>0.10714285714285718</v>
      </c>
      <c r="N376" s="1">
        <v>143</v>
      </c>
      <c r="O376" s="1">
        <v>168</v>
      </c>
      <c r="P376" s="1">
        <v>14</v>
      </c>
      <c r="Q376" s="1">
        <v>39</v>
      </c>
      <c r="R376" s="1"/>
      <c r="S376" s="1"/>
      <c r="T376" s="66"/>
      <c r="U376" s="1"/>
      <c r="V376" s="1"/>
      <c r="W376" s="1"/>
      <c r="X376" s="1"/>
      <c r="Y376" s="1"/>
      <c r="Z376" s="1"/>
      <c r="AA376" s="1"/>
      <c r="AB376" s="1"/>
      <c r="AG376" t="str">
        <f t="shared" si="86"/>
        <v>Hebron</v>
      </c>
      <c r="AH376" t="s">
        <v>1480</v>
      </c>
      <c r="AI376">
        <v>2</v>
      </c>
      <c r="AK376" s="104">
        <v>23</v>
      </c>
      <c r="AL376" s="102">
        <v>17</v>
      </c>
      <c r="AM376" s="102">
        <v>70</v>
      </c>
      <c r="AN376" s="101">
        <v>32370</v>
      </c>
      <c r="AO376" s="101">
        <f t="shared" si="91"/>
        <v>23017</v>
      </c>
      <c r="AP376" t="s">
        <v>624</v>
      </c>
      <c r="AQ376">
        <f t="shared" si="84"/>
        <v>2332370</v>
      </c>
    </row>
    <row r="377" spans="1:43" hidden="1" outlineLevel="1">
      <c r="A377" t="s">
        <v>1013</v>
      </c>
      <c r="B377" s="10" t="s">
        <v>1315</v>
      </c>
      <c r="C377" s="1">
        <f t="shared" si="85"/>
        <v>1839</v>
      </c>
      <c r="D377" s="7">
        <f t="shared" si="92"/>
        <v>1</v>
      </c>
      <c r="E377" s="7">
        <f t="shared" si="93"/>
        <v>2</v>
      </c>
      <c r="F377" s="7">
        <f t="shared" si="94"/>
        <v>4</v>
      </c>
      <c r="G377" s="1">
        <f t="shared" si="95"/>
        <v>93</v>
      </c>
      <c r="H377" s="2">
        <f t="shared" si="96"/>
        <v>5.0570962479608482E-2</v>
      </c>
      <c r="I377" s="8"/>
      <c r="J377" s="2">
        <f t="shared" si="87"/>
        <v>0.50462207721587815</v>
      </c>
      <c r="K377" s="2">
        <f t="shared" si="88"/>
        <v>0.45405111473626969</v>
      </c>
      <c r="L377" s="2">
        <f t="shared" si="89"/>
        <v>1.1963023382272975E-2</v>
      </c>
      <c r="M377" s="2">
        <f t="shared" si="90"/>
        <v>2.9363784665579186E-2</v>
      </c>
      <c r="N377" s="1">
        <v>928</v>
      </c>
      <c r="O377" s="1">
        <v>835</v>
      </c>
      <c r="P377" s="1">
        <v>22</v>
      </c>
      <c r="Q377" s="1">
        <v>54</v>
      </c>
      <c r="R377" s="1"/>
      <c r="S377" s="1"/>
      <c r="T377" s="66"/>
      <c r="U377" s="1"/>
      <c r="V377" s="1"/>
      <c r="W377" s="1"/>
      <c r="X377" s="1"/>
      <c r="Y377" s="1"/>
      <c r="Z377" s="1"/>
      <c r="AA377" s="1"/>
      <c r="AB377" s="1"/>
      <c r="AG377" t="str">
        <f t="shared" si="86"/>
        <v>Hermon</v>
      </c>
      <c r="AH377" t="s">
        <v>370</v>
      </c>
      <c r="AI377">
        <v>2</v>
      </c>
      <c r="AK377" s="104">
        <v>23</v>
      </c>
      <c r="AL377" s="102">
        <v>19</v>
      </c>
      <c r="AM377" s="102">
        <v>145</v>
      </c>
      <c r="AN377" s="101">
        <v>32510</v>
      </c>
      <c r="AO377" s="101">
        <f t="shared" si="91"/>
        <v>23019</v>
      </c>
      <c r="AP377" t="s">
        <v>624</v>
      </c>
      <c r="AQ377">
        <f t="shared" si="84"/>
        <v>2332510</v>
      </c>
    </row>
    <row r="378" spans="1:43" hidden="1" outlineLevel="1">
      <c r="A378" t="s">
        <v>1498</v>
      </c>
      <c r="B378" s="10" t="s">
        <v>1315</v>
      </c>
      <c r="C378" s="1">
        <f t="shared" si="85"/>
        <v>28</v>
      </c>
      <c r="D378" s="7">
        <f t="shared" si="92"/>
        <v>2</v>
      </c>
      <c r="E378" s="7">
        <f t="shared" si="93"/>
        <v>1</v>
      </c>
      <c r="F378" s="7">
        <f t="shared" si="94"/>
        <v>4</v>
      </c>
      <c r="G378" s="1">
        <f t="shared" si="95"/>
        <v>14</v>
      </c>
      <c r="H378" s="2">
        <f t="shared" si="96"/>
        <v>0.5</v>
      </c>
      <c r="I378" s="8"/>
      <c r="J378" s="2">
        <f t="shared" si="87"/>
        <v>0.17857142857142858</v>
      </c>
      <c r="K378" s="2">
        <f t="shared" si="88"/>
        <v>0.6785714285714286</v>
      </c>
      <c r="L378" s="2">
        <f t="shared" si="89"/>
        <v>3.5714285714285712E-2</v>
      </c>
      <c r="M378" s="2">
        <f t="shared" si="90"/>
        <v>0.10714285714285708</v>
      </c>
      <c r="N378" s="1">
        <v>5</v>
      </c>
      <c r="O378" s="1">
        <v>19</v>
      </c>
      <c r="P378" s="1">
        <v>1</v>
      </c>
      <c r="Q378" s="1">
        <v>3</v>
      </c>
      <c r="R378" s="1"/>
      <c r="S378" s="1"/>
      <c r="T378" s="66"/>
      <c r="U378" s="1"/>
      <c r="V378" s="1"/>
      <c r="W378" s="1"/>
      <c r="X378" s="1"/>
      <c r="Y378" s="1"/>
      <c r="Z378" s="1"/>
      <c r="AA378" s="1"/>
      <c r="AB378" s="1"/>
      <c r="AG378" t="str">
        <f t="shared" si="86"/>
        <v>Hersey</v>
      </c>
      <c r="AH378" t="s">
        <v>317</v>
      </c>
      <c r="AI378">
        <v>2</v>
      </c>
      <c r="AK378" s="104">
        <v>23</v>
      </c>
      <c r="AL378" s="102">
        <v>3</v>
      </c>
      <c r="AM378" s="102">
        <v>140</v>
      </c>
      <c r="AN378" s="101">
        <v>32685</v>
      </c>
      <c r="AO378" s="101">
        <f t="shared" si="91"/>
        <v>23003</v>
      </c>
      <c r="AP378" t="s">
        <v>624</v>
      </c>
      <c r="AQ378">
        <f t="shared" si="84"/>
        <v>2332685</v>
      </c>
    </row>
    <row r="379" spans="1:43" hidden="1" outlineLevel="1">
      <c r="A379" t="s">
        <v>2272</v>
      </c>
      <c r="B379" s="10" t="s">
        <v>1315</v>
      </c>
      <c r="C379" s="1">
        <f t="shared" si="85"/>
        <v>98</v>
      </c>
      <c r="D379" s="7">
        <f t="shared" si="92"/>
        <v>2</v>
      </c>
      <c r="E379" s="7">
        <f t="shared" si="93"/>
        <v>1</v>
      </c>
      <c r="F379" s="7">
        <f t="shared" si="94"/>
        <v>4</v>
      </c>
      <c r="G379" s="1">
        <f t="shared" si="95"/>
        <v>30</v>
      </c>
      <c r="H379" s="2">
        <f t="shared" si="96"/>
        <v>0.30612244897959184</v>
      </c>
      <c r="I379" s="8"/>
      <c r="J379" s="2">
        <f t="shared" si="87"/>
        <v>0.25510204081632654</v>
      </c>
      <c r="K379" s="2">
        <f t="shared" si="88"/>
        <v>0.56122448979591832</v>
      </c>
      <c r="L379" s="2">
        <f t="shared" si="89"/>
        <v>2.0408163265306121E-2</v>
      </c>
      <c r="M379" s="2">
        <f t="shared" si="90"/>
        <v>0.16326530612244908</v>
      </c>
      <c r="N379" s="1">
        <v>25</v>
      </c>
      <c r="O379" s="1">
        <v>55</v>
      </c>
      <c r="P379" s="1">
        <v>2</v>
      </c>
      <c r="Q379" s="1">
        <v>16</v>
      </c>
      <c r="R379" s="1"/>
      <c r="S379" s="1"/>
      <c r="T379" s="66"/>
      <c r="U379" s="1"/>
      <c r="V379" s="1"/>
      <c r="W379" s="1"/>
      <c r="X379" s="1"/>
      <c r="Y379" s="1"/>
      <c r="Z379" s="1"/>
      <c r="AA379" s="1"/>
      <c r="AB379" s="1"/>
      <c r="AG379" t="str">
        <f t="shared" si="86"/>
        <v>Highland</v>
      </c>
      <c r="AH379" t="s">
        <v>1782</v>
      </c>
      <c r="AI379">
        <v>2</v>
      </c>
      <c r="AK379" s="104">
        <v>23</v>
      </c>
      <c r="AL379" s="102">
        <v>25</v>
      </c>
      <c r="AM379" s="102">
        <v>75</v>
      </c>
      <c r="AN379" s="101">
        <v>32895</v>
      </c>
      <c r="AO379" s="101">
        <f t="shared" si="91"/>
        <v>23025</v>
      </c>
      <c r="AP379" t="s">
        <v>131</v>
      </c>
      <c r="AQ379">
        <f t="shared" si="84"/>
        <v>2332895</v>
      </c>
    </row>
    <row r="380" spans="1:43" hidden="1" outlineLevel="1">
      <c r="A380" t="s">
        <v>298</v>
      </c>
      <c r="B380" s="10" t="s">
        <v>1315</v>
      </c>
      <c r="C380" s="1">
        <f t="shared" si="85"/>
        <v>505</v>
      </c>
      <c r="D380" s="7">
        <f t="shared" si="92"/>
        <v>2</v>
      </c>
      <c r="E380" s="7">
        <f t="shared" si="93"/>
        <v>1</v>
      </c>
      <c r="F380" s="7">
        <f t="shared" si="94"/>
        <v>4</v>
      </c>
      <c r="G380" s="1">
        <f t="shared" si="95"/>
        <v>41</v>
      </c>
      <c r="H380" s="2">
        <f t="shared" si="96"/>
        <v>8.1188118811881191E-2</v>
      </c>
      <c r="I380" s="8"/>
      <c r="J380" s="2">
        <f t="shared" si="87"/>
        <v>0.37425742574257426</v>
      </c>
      <c r="K380" s="2">
        <f t="shared" si="88"/>
        <v>0.45544554455445546</v>
      </c>
      <c r="L380" s="2">
        <f t="shared" si="89"/>
        <v>3.7623762376237622E-2</v>
      </c>
      <c r="M380" s="2">
        <f t="shared" si="90"/>
        <v>0.13267326732673265</v>
      </c>
      <c r="N380" s="1">
        <v>189</v>
      </c>
      <c r="O380" s="1">
        <v>230</v>
      </c>
      <c r="P380" s="1">
        <v>19</v>
      </c>
      <c r="Q380" s="1">
        <v>67</v>
      </c>
      <c r="R380" s="1"/>
      <c r="S380" s="1"/>
      <c r="T380" s="66"/>
      <c r="U380" s="1"/>
      <c r="V380" s="1"/>
      <c r="W380" s="1"/>
      <c r="X380" s="1"/>
      <c r="Y380" s="1"/>
      <c r="Z380" s="1"/>
      <c r="AA380" s="1"/>
      <c r="AB380" s="1"/>
      <c r="AG380" t="str">
        <f t="shared" si="86"/>
        <v>Hiram</v>
      </c>
      <c r="AH380" t="s">
        <v>1480</v>
      </c>
      <c r="AI380">
        <v>2</v>
      </c>
      <c r="AK380" s="104">
        <v>23</v>
      </c>
      <c r="AL380" s="102">
        <v>17</v>
      </c>
      <c r="AM380" s="102">
        <v>75</v>
      </c>
      <c r="AN380" s="101">
        <v>33315</v>
      </c>
      <c r="AO380" s="101">
        <f t="shared" si="91"/>
        <v>23017</v>
      </c>
      <c r="AP380" t="s">
        <v>624</v>
      </c>
      <c r="AQ380">
        <f t="shared" si="84"/>
        <v>2333315</v>
      </c>
    </row>
    <row r="381" spans="1:43" hidden="1" outlineLevel="1">
      <c r="A381" t="s">
        <v>870</v>
      </c>
      <c r="B381" s="10" t="s">
        <v>1315</v>
      </c>
      <c r="C381" s="1">
        <f t="shared" si="85"/>
        <v>442</v>
      </c>
      <c r="D381" s="7">
        <f t="shared" si="92"/>
        <v>2</v>
      </c>
      <c r="E381" s="7">
        <f t="shared" si="93"/>
        <v>1</v>
      </c>
      <c r="F381" s="7">
        <f t="shared" si="94"/>
        <v>4</v>
      </c>
      <c r="G381" s="1">
        <f t="shared" si="95"/>
        <v>27</v>
      </c>
      <c r="H381" s="2">
        <f t="shared" si="96"/>
        <v>6.1085972850678731E-2</v>
      </c>
      <c r="I381" s="8"/>
      <c r="J381" s="2">
        <f t="shared" si="87"/>
        <v>0.43891402714932126</v>
      </c>
      <c r="K381" s="2">
        <f t="shared" si="88"/>
        <v>0.5</v>
      </c>
      <c r="L381" s="2">
        <f t="shared" si="89"/>
        <v>2.4886877828054297E-2</v>
      </c>
      <c r="M381" s="2">
        <f t="shared" si="90"/>
        <v>3.6199095022624445E-2</v>
      </c>
      <c r="N381" s="1">
        <v>194</v>
      </c>
      <c r="O381" s="1">
        <v>221</v>
      </c>
      <c r="P381" s="1">
        <v>11</v>
      </c>
      <c r="Q381" s="1">
        <v>16</v>
      </c>
      <c r="R381" s="1"/>
      <c r="S381" s="1"/>
      <c r="T381" s="66"/>
      <c r="U381" s="1"/>
      <c r="V381" s="1"/>
      <c r="W381" s="1"/>
      <c r="X381" s="1"/>
      <c r="Y381" s="1"/>
      <c r="Z381" s="1"/>
      <c r="AA381" s="1"/>
      <c r="AB381" s="1"/>
      <c r="AG381" t="str">
        <f t="shared" si="86"/>
        <v>Hodgdon</v>
      </c>
      <c r="AH381" t="s">
        <v>317</v>
      </c>
      <c r="AI381">
        <v>2</v>
      </c>
      <c r="AK381" s="104">
        <v>23</v>
      </c>
      <c r="AL381" s="102">
        <v>3</v>
      </c>
      <c r="AM381" s="102">
        <v>145</v>
      </c>
      <c r="AN381" s="101">
        <v>33385</v>
      </c>
      <c r="AO381" s="101">
        <f t="shared" si="91"/>
        <v>23003</v>
      </c>
      <c r="AP381" t="s">
        <v>624</v>
      </c>
      <c r="AQ381">
        <f t="shared" si="84"/>
        <v>2333385</v>
      </c>
    </row>
    <row r="382" spans="1:43" hidden="1" outlineLevel="1">
      <c r="A382" t="s">
        <v>1343</v>
      </c>
      <c r="B382" s="10" t="s">
        <v>1315</v>
      </c>
      <c r="C382" s="1">
        <f t="shared" si="85"/>
        <v>1444</v>
      </c>
      <c r="D382" s="7">
        <f t="shared" si="92"/>
        <v>1</v>
      </c>
      <c r="E382" s="7">
        <f t="shared" si="93"/>
        <v>2</v>
      </c>
      <c r="F382" s="7">
        <f t="shared" si="94"/>
        <v>4</v>
      </c>
      <c r="G382" s="1">
        <f t="shared" si="95"/>
        <v>44</v>
      </c>
      <c r="H382" s="2">
        <f t="shared" si="96"/>
        <v>3.0470914127423823E-2</v>
      </c>
      <c r="I382" s="8"/>
      <c r="J382" s="2">
        <f t="shared" si="87"/>
        <v>0.49030470914127422</v>
      </c>
      <c r="K382" s="2">
        <f t="shared" si="88"/>
        <v>0.45983379501385041</v>
      </c>
      <c r="L382" s="2">
        <f t="shared" si="89"/>
        <v>1.5235457063711912E-2</v>
      </c>
      <c r="M382" s="2">
        <f t="shared" si="90"/>
        <v>3.4626038781163458E-2</v>
      </c>
      <c r="N382" s="1">
        <v>708</v>
      </c>
      <c r="O382" s="1">
        <v>664</v>
      </c>
      <c r="P382" s="1">
        <v>22</v>
      </c>
      <c r="Q382" s="1">
        <v>50</v>
      </c>
      <c r="R382" s="1"/>
      <c r="S382" s="1"/>
      <c r="T382" s="66"/>
      <c r="U382" s="1"/>
      <c r="V382" s="1"/>
      <c r="W382" s="1"/>
      <c r="X382" s="1"/>
      <c r="Y382" s="1"/>
      <c r="Z382" s="1"/>
      <c r="AA382" s="1"/>
      <c r="AB382" s="1"/>
      <c r="AG382" t="str">
        <f t="shared" si="86"/>
        <v>Holden</v>
      </c>
      <c r="AH382" t="s">
        <v>370</v>
      </c>
      <c r="AI382">
        <v>2</v>
      </c>
      <c r="AK382" s="104">
        <v>23</v>
      </c>
      <c r="AL382" s="102">
        <v>19</v>
      </c>
      <c r="AM382" s="102">
        <v>150</v>
      </c>
      <c r="AN382" s="101">
        <v>33490</v>
      </c>
      <c r="AO382" s="101">
        <f t="shared" si="91"/>
        <v>23019</v>
      </c>
      <c r="AP382" t="s">
        <v>624</v>
      </c>
      <c r="AQ382">
        <f t="shared" si="84"/>
        <v>2333490</v>
      </c>
    </row>
    <row r="383" spans="1:43" hidden="1" outlineLevel="1">
      <c r="A383" t="s">
        <v>1114</v>
      </c>
      <c r="B383" s="10" t="s">
        <v>1315</v>
      </c>
      <c r="C383" s="1">
        <f t="shared" si="85"/>
        <v>1496</v>
      </c>
      <c r="D383" s="7">
        <f t="shared" si="92"/>
        <v>2</v>
      </c>
      <c r="E383" s="7">
        <f t="shared" si="93"/>
        <v>1</v>
      </c>
      <c r="F383" s="7">
        <f t="shared" si="94"/>
        <v>4</v>
      </c>
      <c r="G383" s="1">
        <f t="shared" si="95"/>
        <v>124</v>
      </c>
      <c r="H383" s="2">
        <f t="shared" si="96"/>
        <v>8.2887700534759357E-2</v>
      </c>
      <c r="I383" s="8"/>
      <c r="J383" s="2">
        <f t="shared" si="87"/>
        <v>0.39237967914438504</v>
      </c>
      <c r="K383" s="2">
        <f t="shared" si="88"/>
        <v>0.4752673796791444</v>
      </c>
      <c r="L383" s="2">
        <f t="shared" si="89"/>
        <v>2.4732620320855617E-2</v>
      </c>
      <c r="M383" s="2">
        <f t="shared" si="90"/>
        <v>0.107620320855615</v>
      </c>
      <c r="N383" s="1">
        <v>587</v>
      </c>
      <c r="O383" s="1">
        <v>711</v>
      </c>
      <c r="P383" s="1">
        <v>37</v>
      </c>
      <c r="Q383" s="1">
        <v>161</v>
      </c>
      <c r="R383" s="1"/>
      <c r="S383" s="1"/>
      <c r="T383" s="66"/>
      <c r="U383" s="1"/>
      <c r="V383" s="1"/>
      <c r="W383" s="1"/>
      <c r="X383" s="1"/>
      <c r="Y383" s="1"/>
      <c r="Z383" s="1"/>
      <c r="AA383" s="1"/>
      <c r="AB383" s="1"/>
      <c r="AG383" t="str">
        <f t="shared" si="86"/>
        <v>Hollis</v>
      </c>
      <c r="AH383" t="s">
        <v>1256</v>
      </c>
      <c r="AI383">
        <v>1</v>
      </c>
      <c r="AK383" s="104">
        <v>23</v>
      </c>
      <c r="AL383" s="102">
        <v>31</v>
      </c>
      <c r="AM383" s="102">
        <v>50</v>
      </c>
      <c r="AN383" s="101">
        <v>33665</v>
      </c>
      <c r="AO383" s="101">
        <f t="shared" si="91"/>
        <v>23031</v>
      </c>
      <c r="AP383" t="s">
        <v>624</v>
      </c>
      <c r="AQ383">
        <f t="shared" si="84"/>
        <v>2333665</v>
      </c>
    </row>
    <row r="384" spans="1:43" hidden="1" outlineLevel="1">
      <c r="A384" t="s">
        <v>1365</v>
      </c>
      <c r="B384" s="10" t="s">
        <v>1315</v>
      </c>
      <c r="C384" s="1">
        <f t="shared" si="85"/>
        <v>629</v>
      </c>
      <c r="D384" s="7">
        <f t="shared" si="92"/>
        <v>2</v>
      </c>
      <c r="E384" s="7">
        <f t="shared" si="93"/>
        <v>1</v>
      </c>
      <c r="F384" s="7">
        <f t="shared" si="94"/>
        <v>4</v>
      </c>
      <c r="G384" s="1">
        <f t="shared" si="95"/>
        <v>71</v>
      </c>
      <c r="H384" s="2">
        <f t="shared" si="96"/>
        <v>0.11287758346581876</v>
      </c>
      <c r="I384" s="8"/>
      <c r="J384" s="2">
        <f t="shared" si="87"/>
        <v>0.37360890302066774</v>
      </c>
      <c r="K384" s="2">
        <f t="shared" si="88"/>
        <v>0.48648648648648651</v>
      </c>
      <c r="L384" s="2">
        <f t="shared" si="89"/>
        <v>1.2718600953895072E-2</v>
      </c>
      <c r="M384" s="2">
        <f t="shared" si="90"/>
        <v>0.12718600953895068</v>
      </c>
      <c r="N384" s="1">
        <v>235</v>
      </c>
      <c r="O384" s="1">
        <v>306</v>
      </c>
      <c r="P384" s="1">
        <v>8</v>
      </c>
      <c r="Q384" s="1">
        <v>80</v>
      </c>
      <c r="R384" s="1"/>
      <c r="S384" s="1"/>
      <c r="T384" s="66"/>
      <c r="U384" s="1"/>
      <c r="V384" s="1"/>
      <c r="W384" s="1"/>
      <c r="X384" s="1"/>
      <c r="Y384" s="1"/>
      <c r="Z384" s="1"/>
      <c r="AA384" s="1"/>
      <c r="AB384" s="1"/>
      <c r="AG384" t="str">
        <f t="shared" si="86"/>
        <v>Hope</v>
      </c>
      <c r="AH384" t="s">
        <v>2044</v>
      </c>
      <c r="AI384">
        <v>1</v>
      </c>
      <c r="AK384" s="104">
        <v>23</v>
      </c>
      <c r="AL384" s="102">
        <v>13</v>
      </c>
      <c r="AM384" s="102">
        <v>25</v>
      </c>
      <c r="AN384" s="101">
        <v>33840</v>
      </c>
      <c r="AO384" s="101">
        <f t="shared" si="91"/>
        <v>23013</v>
      </c>
      <c r="AP384" t="s">
        <v>624</v>
      </c>
      <c r="AQ384">
        <f t="shared" si="84"/>
        <v>2333840</v>
      </c>
    </row>
    <row r="385" spans="1:43" hidden="1" outlineLevel="1">
      <c r="A385" t="s">
        <v>856</v>
      </c>
      <c r="B385" s="10" t="s">
        <v>1315</v>
      </c>
      <c r="C385" s="1">
        <f t="shared" si="85"/>
        <v>1990</v>
      </c>
      <c r="D385" s="7">
        <f t="shared" si="92"/>
        <v>1</v>
      </c>
      <c r="E385" s="7">
        <f t="shared" si="93"/>
        <v>2</v>
      </c>
      <c r="F385" s="7">
        <f t="shared" si="94"/>
        <v>4</v>
      </c>
      <c r="G385" s="1">
        <f t="shared" si="95"/>
        <v>365</v>
      </c>
      <c r="H385" s="2">
        <f t="shared" si="96"/>
        <v>0.18341708542713567</v>
      </c>
      <c r="I385" s="8"/>
      <c r="J385" s="2">
        <f t="shared" si="87"/>
        <v>0.56783919597989951</v>
      </c>
      <c r="K385" s="2">
        <f t="shared" si="88"/>
        <v>0.38442211055276382</v>
      </c>
      <c r="L385" s="2">
        <f t="shared" si="89"/>
        <v>1.5577889447236181E-2</v>
      </c>
      <c r="M385" s="2">
        <f t="shared" si="90"/>
        <v>3.2160804020100485E-2</v>
      </c>
      <c r="N385" s="1">
        <v>1130</v>
      </c>
      <c r="O385" s="1">
        <v>765</v>
      </c>
      <c r="P385" s="1">
        <v>31</v>
      </c>
      <c r="Q385" s="1">
        <v>64</v>
      </c>
      <c r="R385" s="1"/>
      <c r="S385" s="1"/>
      <c r="T385" s="66"/>
      <c r="U385" s="1"/>
      <c r="V385" s="1"/>
      <c r="W385" s="1"/>
      <c r="X385" s="1"/>
      <c r="Y385" s="1"/>
      <c r="Z385" s="1"/>
      <c r="AA385" s="1"/>
      <c r="AB385" s="1"/>
      <c r="AG385" t="str">
        <f t="shared" si="86"/>
        <v>Houlton</v>
      </c>
      <c r="AH385" t="s">
        <v>317</v>
      </c>
      <c r="AI385">
        <v>2</v>
      </c>
      <c r="AK385" s="104">
        <v>23</v>
      </c>
      <c r="AL385" s="102">
        <v>3</v>
      </c>
      <c r="AM385" s="102">
        <v>150</v>
      </c>
      <c r="AN385" s="101">
        <v>33980</v>
      </c>
      <c r="AO385" s="101">
        <f t="shared" si="91"/>
        <v>23003</v>
      </c>
      <c r="AP385" t="s">
        <v>624</v>
      </c>
      <c r="AQ385">
        <f t="shared" si="84"/>
        <v>2333980</v>
      </c>
    </row>
    <row r="386" spans="1:43" hidden="1" outlineLevel="1">
      <c r="A386" t="s">
        <v>871</v>
      </c>
      <c r="B386" s="10" t="s">
        <v>1315</v>
      </c>
      <c r="C386" s="1">
        <f t="shared" si="85"/>
        <v>539</v>
      </c>
      <c r="D386" s="7">
        <f t="shared" si="92"/>
        <v>1</v>
      </c>
      <c r="E386" s="7">
        <f t="shared" si="93"/>
        <v>2</v>
      </c>
      <c r="F386" s="7">
        <f t="shared" si="94"/>
        <v>3</v>
      </c>
      <c r="G386" s="1">
        <f t="shared" si="95"/>
        <v>133</v>
      </c>
      <c r="H386" s="2">
        <f t="shared" si="96"/>
        <v>0.24675324675324675</v>
      </c>
      <c r="I386" s="8"/>
      <c r="J386" s="2">
        <f t="shared" si="87"/>
        <v>0.59554730983302406</v>
      </c>
      <c r="K386" s="2">
        <f t="shared" si="88"/>
        <v>0.34879406307977734</v>
      </c>
      <c r="L386" s="2">
        <f t="shared" si="89"/>
        <v>3.1539888682745827E-2</v>
      </c>
      <c r="M386" s="2">
        <f t="shared" si="90"/>
        <v>2.4118738404452771E-2</v>
      </c>
      <c r="N386" s="1">
        <v>321</v>
      </c>
      <c r="O386" s="1">
        <v>188</v>
      </c>
      <c r="P386" s="1">
        <v>17</v>
      </c>
      <c r="Q386" s="1">
        <v>13</v>
      </c>
      <c r="R386" s="1"/>
      <c r="S386" s="1"/>
      <c r="T386" s="66"/>
      <c r="U386" s="1"/>
      <c r="V386" s="1"/>
      <c r="W386" s="1"/>
      <c r="X386" s="1"/>
      <c r="Y386" s="1"/>
      <c r="Z386" s="1"/>
      <c r="AA386" s="1"/>
      <c r="AB386" s="1"/>
      <c r="AG386" t="str">
        <f t="shared" si="86"/>
        <v>Howland</v>
      </c>
      <c r="AH386" t="s">
        <v>370</v>
      </c>
      <c r="AI386">
        <v>2</v>
      </c>
      <c r="AK386" s="104">
        <v>23</v>
      </c>
      <c r="AL386" s="102">
        <v>19</v>
      </c>
      <c r="AM386" s="102">
        <v>155</v>
      </c>
      <c r="AN386" s="101">
        <v>34190</v>
      </c>
      <c r="AO386" s="101">
        <f t="shared" si="91"/>
        <v>23019</v>
      </c>
      <c r="AP386" t="s">
        <v>624</v>
      </c>
      <c r="AQ386">
        <f t="shared" ref="AQ386:AQ449" si="97">AK386*100000+AN386</f>
        <v>2334190</v>
      </c>
    </row>
    <row r="387" spans="1:43" hidden="1" outlineLevel="1">
      <c r="A387" t="s">
        <v>451</v>
      </c>
      <c r="B387" s="10" t="s">
        <v>1315</v>
      </c>
      <c r="C387" s="1">
        <f t="shared" ref="C387:C450" si="98">SUM(N387:AE387)</f>
        <v>432</v>
      </c>
      <c r="D387" s="7">
        <f t="shared" si="92"/>
        <v>2</v>
      </c>
      <c r="E387" s="7">
        <f t="shared" si="93"/>
        <v>1</v>
      </c>
      <c r="F387" s="7">
        <f t="shared" si="94"/>
        <v>4</v>
      </c>
      <c r="G387" s="1">
        <f t="shared" si="95"/>
        <v>30</v>
      </c>
      <c r="H387" s="2">
        <f t="shared" si="96"/>
        <v>6.9444444444444448E-2</v>
      </c>
      <c r="I387" s="8"/>
      <c r="J387" s="2">
        <f t="shared" si="87"/>
        <v>0.43518518518518517</v>
      </c>
      <c r="K387" s="2">
        <f t="shared" si="88"/>
        <v>0.50462962962962965</v>
      </c>
      <c r="L387" s="2">
        <f t="shared" si="89"/>
        <v>1.6203703703703703E-2</v>
      </c>
      <c r="M387" s="2">
        <f t="shared" si="90"/>
        <v>4.3981481481481524E-2</v>
      </c>
      <c r="N387" s="1">
        <v>188</v>
      </c>
      <c r="O387" s="1">
        <v>218</v>
      </c>
      <c r="P387" s="1">
        <v>7</v>
      </c>
      <c r="Q387" s="1">
        <v>19</v>
      </c>
      <c r="R387" s="1"/>
      <c r="S387" s="1"/>
      <c r="T387" s="66"/>
      <c r="U387" s="1"/>
      <c r="V387" s="1"/>
      <c r="W387" s="1"/>
      <c r="X387" s="1"/>
      <c r="Y387" s="1"/>
      <c r="Z387" s="1"/>
      <c r="AA387" s="1"/>
      <c r="AB387" s="1"/>
      <c r="AG387" t="str">
        <f t="shared" si="86"/>
        <v>Hudson</v>
      </c>
      <c r="AH387" t="s">
        <v>370</v>
      </c>
      <c r="AI387">
        <v>2</v>
      </c>
      <c r="AK387" s="104">
        <v>23</v>
      </c>
      <c r="AL387" s="102">
        <v>19</v>
      </c>
      <c r="AM387" s="102">
        <v>160</v>
      </c>
      <c r="AN387" s="101">
        <v>34365</v>
      </c>
      <c r="AO387" s="101">
        <f t="shared" si="91"/>
        <v>23019</v>
      </c>
      <c r="AP387" t="s">
        <v>624</v>
      </c>
      <c r="AQ387">
        <f t="shared" si="97"/>
        <v>2334365</v>
      </c>
    </row>
    <row r="388" spans="1:43" hidden="1" outlineLevel="1">
      <c r="A388" s="36" t="s">
        <v>2917</v>
      </c>
      <c r="B388" s="10" t="s">
        <v>1315</v>
      </c>
      <c r="C388" s="1">
        <f t="shared" si="98"/>
        <v>116</v>
      </c>
      <c r="D388" s="7">
        <f t="shared" si="92"/>
        <v>1</v>
      </c>
      <c r="E388" s="7">
        <f t="shared" si="93"/>
        <v>2</v>
      </c>
      <c r="F388" s="7">
        <f t="shared" si="94"/>
        <v>4</v>
      </c>
      <c r="G388" s="1">
        <f t="shared" si="95"/>
        <v>27</v>
      </c>
      <c r="H388" s="2">
        <f t="shared" si="96"/>
        <v>0.23275862068965517</v>
      </c>
      <c r="I388" s="8"/>
      <c r="J388" s="2">
        <f t="shared" si="87"/>
        <v>0.58620689655172409</v>
      </c>
      <c r="K388" s="2">
        <f t="shared" si="88"/>
        <v>0.35344827586206895</v>
      </c>
      <c r="L388" s="2">
        <f t="shared" si="89"/>
        <v>2.5862068965517241E-2</v>
      </c>
      <c r="M388" s="2">
        <f t="shared" si="90"/>
        <v>3.4482758620689724E-2</v>
      </c>
      <c r="N388" s="1">
        <v>68</v>
      </c>
      <c r="O388" s="1">
        <v>41</v>
      </c>
      <c r="P388" s="1">
        <v>3</v>
      </c>
      <c r="Q388" s="1">
        <v>4</v>
      </c>
      <c r="R388" s="1"/>
      <c r="S388" s="1"/>
      <c r="T388" s="66"/>
      <c r="U388" s="1"/>
      <c r="V388" s="1"/>
      <c r="W388" s="1"/>
      <c r="X388" s="1"/>
      <c r="Y388" s="1"/>
      <c r="Z388" s="1"/>
      <c r="AA388" s="1"/>
      <c r="AB388" s="1"/>
      <c r="AG388" t="str">
        <f t="shared" si="86"/>
        <v>Indian Purchase T3 T4</v>
      </c>
      <c r="AH388" t="s">
        <v>370</v>
      </c>
      <c r="AI388">
        <v>2</v>
      </c>
      <c r="AK388" s="104">
        <v>23</v>
      </c>
      <c r="AL388" s="102">
        <v>19</v>
      </c>
      <c r="AN388" s="101">
        <v>34450</v>
      </c>
      <c r="AO388" s="101">
        <f t="shared" si="91"/>
        <v>23019</v>
      </c>
      <c r="AP388" t="s">
        <v>2462</v>
      </c>
      <c r="AQ388">
        <f t="shared" si="97"/>
        <v>2334450</v>
      </c>
    </row>
    <row r="389" spans="1:43" hidden="1" outlineLevel="1">
      <c r="A389" t="s">
        <v>127</v>
      </c>
      <c r="B389" s="10" t="s">
        <v>1315</v>
      </c>
      <c r="C389" s="1">
        <f t="shared" si="98"/>
        <v>128</v>
      </c>
      <c r="D389" s="7">
        <f t="shared" si="92"/>
        <v>1</v>
      </c>
      <c r="E389" s="7">
        <f t="shared" si="93"/>
        <v>2</v>
      </c>
      <c r="F389" s="7">
        <f t="shared" si="94"/>
        <v>4</v>
      </c>
      <c r="G389" s="1">
        <f t="shared" si="95"/>
        <v>108</v>
      </c>
      <c r="H389" s="2">
        <f t="shared" si="96"/>
        <v>0.84375</v>
      </c>
      <c r="I389" s="8"/>
      <c r="J389" s="2">
        <f t="shared" si="87"/>
        <v>0.890625</v>
      </c>
      <c r="K389" s="2">
        <f t="shared" si="88"/>
        <v>4.6875E-2</v>
      </c>
      <c r="L389" s="2">
        <f t="shared" si="89"/>
        <v>1.5625E-2</v>
      </c>
      <c r="M389" s="2">
        <f t="shared" si="90"/>
        <v>4.6875E-2</v>
      </c>
      <c r="N389" s="1">
        <v>114</v>
      </c>
      <c r="O389" s="1">
        <v>6</v>
      </c>
      <c r="P389" s="1">
        <v>2</v>
      </c>
      <c r="Q389" s="1">
        <v>6</v>
      </c>
      <c r="R389" s="1"/>
      <c r="S389" s="1"/>
      <c r="T389" s="66"/>
      <c r="U389" s="1"/>
      <c r="V389" s="1"/>
      <c r="W389" s="1"/>
      <c r="X389" s="1"/>
      <c r="Y389" s="1"/>
      <c r="Z389" s="1"/>
      <c r="AA389" s="1"/>
      <c r="AB389" s="1"/>
      <c r="AG389" t="str">
        <f t="shared" ref="AG389:AG451" si="99">A389</f>
        <v>Indianship</v>
      </c>
      <c r="AH389" t="s">
        <v>1839</v>
      </c>
      <c r="AI389">
        <v>2</v>
      </c>
      <c r="AK389" s="104">
        <v>23</v>
      </c>
      <c r="AL389" s="102">
        <v>29</v>
      </c>
      <c r="AN389" s="101">
        <v>34500</v>
      </c>
      <c r="AO389" s="101">
        <f t="shared" si="91"/>
        <v>23029</v>
      </c>
      <c r="AP389" t="s">
        <v>2694</v>
      </c>
      <c r="AQ389">
        <f t="shared" si="97"/>
        <v>2334500</v>
      </c>
    </row>
    <row r="390" spans="1:43" hidden="1" outlineLevel="1">
      <c r="A390" t="s">
        <v>399</v>
      </c>
      <c r="B390" s="10" t="s">
        <v>1315</v>
      </c>
      <c r="C390" s="1">
        <f t="shared" si="98"/>
        <v>339</v>
      </c>
      <c r="D390" s="7">
        <f t="shared" si="92"/>
        <v>1</v>
      </c>
      <c r="E390" s="7">
        <f t="shared" si="93"/>
        <v>2</v>
      </c>
      <c r="F390" s="7">
        <f t="shared" si="94"/>
        <v>4</v>
      </c>
      <c r="G390" s="1">
        <f t="shared" si="95"/>
        <v>20</v>
      </c>
      <c r="H390" s="2">
        <f t="shared" si="96"/>
        <v>5.8997050147492625E-2</v>
      </c>
      <c r="I390" s="8"/>
      <c r="J390" s="2">
        <f t="shared" si="87"/>
        <v>0.46902654867256638</v>
      </c>
      <c r="K390" s="2">
        <f t="shared" si="88"/>
        <v>0.41002949852507375</v>
      </c>
      <c r="L390" s="2">
        <f t="shared" si="89"/>
        <v>8.8495575221238937E-3</v>
      </c>
      <c r="M390" s="2">
        <f t="shared" si="90"/>
        <v>0.11209439528023592</v>
      </c>
      <c r="N390" s="1">
        <v>159</v>
      </c>
      <c r="O390" s="1">
        <v>139</v>
      </c>
      <c r="P390" s="1">
        <v>3</v>
      </c>
      <c r="Q390" s="1">
        <v>38</v>
      </c>
      <c r="R390" s="1"/>
      <c r="S390" s="1"/>
      <c r="T390" s="66"/>
      <c r="U390" s="1"/>
      <c r="V390" s="1"/>
      <c r="W390" s="1"/>
      <c r="X390" s="1"/>
      <c r="Y390" s="1"/>
      <c r="Z390" s="1"/>
      <c r="AA390" s="1"/>
      <c r="AB390" s="1"/>
      <c r="AG390" t="str">
        <f t="shared" si="99"/>
        <v>Industry</v>
      </c>
      <c r="AH390" t="s">
        <v>957</v>
      </c>
      <c r="AI390">
        <v>2</v>
      </c>
      <c r="AK390" s="104">
        <v>23</v>
      </c>
      <c r="AL390" s="102">
        <v>7</v>
      </c>
      <c r="AM390" s="102">
        <v>40</v>
      </c>
      <c r="AN390" s="101">
        <v>34820</v>
      </c>
      <c r="AO390" s="101">
        <f t="shared" si="91"/>
        <v>23007</v>
      </c>
      <c r="AP390" t="s">
        <v>624</v>
      </c>
      <c r="AQ390">
        <f t="shared" si="97"/>
        <v>2334820</v>
      </c>
    </row>
    <row r="391" spans="1:43" hidden="1" outlineLevel="1">
      <c r="A391" t="s">
        <v>713</v>
      </c>
      <c r="B391" s="10" t="s">
        <v>1315</v>
      </c>
      <c r="C391" s="1">
        <f t="shared" si="98"/>
        <v>332</v>
      </c>
      <c r="D391" s="7">
        <f t="shared" si="92"/>
        <v>1</v>
      </c>
      <c r="E391" s="7">
        <f t="shared" si="93"/>
        <v>2</v>
      </c>
      <c r="F391" s="7">
        <f t="shared" si="94"/>
        <v>4</v>
      </c>
      <c r="G391" s="1">
        <f t="shared" si="95"/>
        <v>61</v>
      </c>
      <c r="H391" s="2">
        <f t="shared" si="96"/>
        <v>0.18373493975903615</v>
      </c>
      <c r="I391" s="8"/>
      <c r="J391" s="2">
        <f t="shared" si="87"/>
        <v>0.56927710843373491</v>
      </c>
      <c r="K391" s="2">
        <f t="shared" si="88"/>
        <v>0.38554216867469882</v>
      </c>
      <c r="L391" s="2">
        <f t="shared" si="89"/>
        <v>2.1084337349397589E-2</v>
      </c>
      <c r="M391" s="2">
        <f t="shared" si="90"/>
        <v>2.4096385542168683E-2</v>
      </c>
      <c r="N391" s="1">
        <v>189</v>
      </c>
      <c r="O391" s="1">
        <v>128</v>
      </c>
      <c r="P391" s="1">
        <v>7</v>
      </c>
      <c r="Q391" s="1">
        <v>8</v>
      </c>
      <c r="R391" s="1"/>
      <c r="S391" s="1"/>
      <c r="T391" s="66"/>
      <c r="U391" s="1"/>
      <c r="V391" s="1"/>
      <c r="W391" s="1"/>
      <c r="X391" s="1"/>
      <c r="Y391" s="1"/>
      <c r="Z391" s="1"/>
      <c r="AA391" s="1"/>
      <c r="AB391" s="1"/>
      <c r="AG391" t="str">
        <f t="shared" si="99"/>
        <v>Island Falls</v>
      </c>
      <c r="AH391" t="s">
        <v>317</v>
      </c>
      <c r="AI391">
        <v>2</v>
      </c>
      <c r="AK391" s="104">
        <v>23</v>
      </c>
      <c r="AL391" s="102">
        <v>3</v>
      </c>
      <c r="AM391" s="102">
        <v>155</v>
      </c>
      <c r="AN391" s="101">
        <v>35065</v>
      </c>
      <c r="AO391" s="101">
        <f t="shared" si="91"/>
        <v>23003</v>
      </c>
      <c r="AP391" t="s">
        <v>624</v>
      </c>
      <c r="AQ391">
        <f t="shared" si="97"/>
        <v>2335065</v>
      </c>
    </row>
    <row r="392" spans="1:43" hidden="1" outlineLevel="1">
      <c r="A392" t="s">
        <v>1686</v>
      </c>
      <c r="B392" s="10" t="s">
        <v>1315</v>
      </c>
      <c r="C392" s="1">
        <f t="shared" si="98"/>
        <v>40</v>
      </c>
      <c r="D392" s="7">
        <f t="shared" si="92"/>
        <v>1</v>
      </c>
      <c r="E392" s="7">
        <f t="shared" si="93"/>
        <v>2</v>
      </c>
      <c r="F392" s="7">
        <f t="shared" si="94"/>
        <v>0</v>
      </c>
      <c r="G392" s="1">
        <f t="shared" si="95"/>
        <v>10</v>
      </c>
      <c r="H392" s="2">
        <f t="shared" si="96"/>
        <v>0.25</v>
      </c>
      <c r="I392" s="8"/>
      <c r="J392" s="2">
        <f t="shared" si="87"/>
        <v>0.52500000000000002</v>
      </c>
      <c r="K392" s="2">
        <f t="shared" si="88"/>
        <v>0.27500000000000002</v>
      </c>
      <c r="L392" s="2">
        <f t="shared" si="89"/>
        <v>0</v>
      </c>
      <c r="M392" s="2">
        <f t="shared" si="90"/>
        <v>0.19999999999999996</v>
      </c>
      <c r="N392" s="1">
        <v>21</v>
      </c>
      <c r="O392" s="1">
        <v>11</v>
      </c>
      <c r="P392" s="1">
        <v>0</v>
      </c>
      <c r="Q392" s="1">
        <v>8</v>
      </c>
      <c r="R392" s="1"/>
      <c r="S392" s="1"/>
      <c r="T392" s="66"/>
      <c r="U392" s="1"/>
      <c r="V392" s="1"/>
      <c r="W392" s="1"/>
      <c r="X392" s="1"/>
      <c r="Y392" s="1"/>
      <c r="Z392" s="1"/>
      <c r="AA392" s="1"/>
      <c r="AB392" s="1"/>
      <c r="AG392" t="str">
        <f t="shared" si="99"/>
        <v>Isle Au Haut</v>
      </c>
      <c r="AH392" t="s">
        <v>2044</v>
      </c>
      <c r="AI392">
        <v>1</v>
      </c>
      <c r="AK392" s="104">
        <v>23</v>
      </c>
      <c r="AL392" s="102">
        <v>13</v>
      </c>
      <c r="AM392" s="102">
        <v>30</v>
      </c>
      <c r="AN392" s="101">
        <v>35135</v>
      </c>
      <c r="AO392" s="101">
        <f t="shared" si="91"/>
        <v>23013</v>
      </c>
      <c r="AP392" t="s">
        <v>624</v>
      </c>
      <c r="AQ392">
        <f t="shared" si="97"/>
        <v>2335135</v>
      </c>
    </row>
    <row r="393" spans="1:43" hidden="1" outlineLevel="1">
      <c r="A393" t="s">
        <v>614</v>
      </c>
      <c r="B393" s="10" t="s">
        <v>1315</v>
      </c>
      <c r="C393" s="1">
        <f t="shared" si="98"/>
        <v>362</v>
      </c>
      <c r="D393" s="7">
        <f t="shared" si="92"/>
        <v>1</v>
      </c>
      <c r="E393" s="7">
        <f t="shared" si="93"/>
        <v>2</v>
      </c>
      <c r="F393" s="7">
        <f t="shared" si="94"/>
        <v>4</v>
      </c>
      <c r="G393" s="1">
        <f t="shared" si="95"/>
        <v>51</v>
      </c>
      <c r="H393" s="2">
        <f t="shared" si="96"/>
        <v>0.14088397790055249</v>
      </c>
      <c r="I393" s="8"/>
      <c r="J393" s="2">
        <f t="shared" si="87"/>
        <v>0.49447513812154698</v>
      </c>
      <c r="K393" s="2">
        <f t="shared" si="88"/>
        <v>0.35359116022099446</v>
      </c>
      <c r="L393" s="2">
        <f t="shared" si="89"/>
        <v>1.6574585635359115E-2</v>
      </c>
      <c r="M393" s="2">
        <f t="shared" si="90"/>
        <v>0.13535911602209943</v>
      </c>
      <c r="N393" s="1">
        <v>179</v>
      </c>
      <c r="O393" s="1">
        <v>128</v>
      </c>
      <c r="P393" s="1">
        <v>6</v>
      </c>
      <c r="Q393" s="1">
        <v>49</v>
      </c>
      <c r="R393" s="1"/>
      <c r="S393" s="1"/>
      <c r="T393" s="66"/>
      <c r="U393" s="1"/>
      <c r="V393" s="1"/>
      <c r="W393" s="1"/>
      <c r="X393" s="1"/>
      <c r="Y393" s="1"/>
      <c r="Z393" s="1"/>
      <c r="AA393" s="1"/>
      <c r="AB393" s="1"/>
      <c r="AG393" t="str">
        <f t="shared" si="99"/>
        <v>Islesboro</v>
      </c>
      <c r="AH393" t="s">
        <v>1255</v>
      </c>
      <c r="AI393">
        <v>2</v>
      </c>
      <c r="AK393" s="104">
        <v>23</v>
      </c>
      <c r="AL393" s="102">
        <v>27</v>
      </c>
      <c r="AM393" s="102">
        <v>35</v>
      </c>
      <c r="AN393" s="101">
        <v>35240</v>
      </c>
      <c r="AO393" s="101">
        <f t="shared" si="91"/>
        <v>23027</v>
      </c>
      <c r="AP393" t="s">
        <v>624</v>
      </c>
      <c r="AQ393">
        <f t="shared" si="97"/>
        <v>2335240</v>
      </c>
    </row>
    <row r="394" spans="1:43" hidden="1" outlineLevel="1">
      <c r="A394" t="s">
        <v>708</v>
      </c>
      <c r="B394" s="10" t="s">
        <v>1315</v>
      </c>
      <c r="C394" s="1">
        <f t="shared" si="98"/>
        <v>277</v>
      </c>
      <c r="D394" s="7">
        <f t="shared" si="92"/>
        <v>1</v>
      </c>
      <c r="E394" s="7">
        <f t="shared" si="93"/>
        <v>2</v>
      </c>
      <c r="F394" s="7">
        <f t="shared" si="94"/>
        <v>4</v>
      </c>
      <c r="G394" s="1">
        <f t="shared" si="95"/>
        <v>3</v>
      </c>
      <c r="H394" s="2">
        <f t="shared" si="96"/>
        <v>1.0830324909747292E-2</v>
      </c>
      <c r="I394" s="8"/>
      <c r="J394" s="2">
        <f t="shared" si="87"/>
        <v>0.46209386281588449</v>
      </c>
      <c r="K394" s="2">
        <f t="shared" si="88"/>
        <v>0.45126353790613716</v>
      </c>
      <c r="L394" s="2">
        <f t="shared" si="89"/>
        <v>2.8880866425992781E-2</v>
      </c>
      <c r="M394" s="2">
        <f t="shared" si="90"/>
        <v>5.7761732851985569E-2</v>
      </c>
      <c r="N394" s="1">
        <v>128</v>
      </c>
      <c r="O394" s="1">
        <v>125</v>
      </c>
      <c r="P394" s="1">
        <v>8</v>
      </c>
      <c r="Q394" s="1">
        <v>16</v>
      </c>
      <c r="R394" s="1"/>
      <c r="S394" s="1"/>
      <c r="T394" s="66"/>
      <c r="U394" s="1"/>
      <c r="V394" s="1"/>
      <c r="W394" s="1"/>
      <c r="X394" s="1"/>
      <c r="Y394" s="1"/>
      <c r="Z394" s="1"/>
      <c r="AA394" s="1"/>
      <c r="AB394" s="1"/>
      <c r="AG394" t="str">
        <f t="shared" si="99"/>
        <v>Jackman</v>
      </c>
      <c r="AH394" t="s">
        <v>1782</v>
      </c>
      <c r="AI394">
        <v>2</v>
      </c>
      <c r="AK394" s="104">
        <v>23</v>
      </c>
      <c r="AL394" s="102">
        <v>25</v>
      </c>
      <c r="AM394" s="102">
        <v>80</v>
      </c>
      <c r="AN394" s="101">
        <v>35345</v>
      </c>
      <c r="AO394" s="101">
        <f t="shared" si="91"/>
        <v>23025</v>
      </c>
      <c r="AP394" t="s">
        <v>624</v>
      </c>
      <c r="AQ394">
        <f t="shared" si="97"/>
        <v>2335345</v>
      </c>
    </row>
    <row r="395" spans="1:43" hidden="1" outlineLevel="1">
      <c r="A395" t="s">
        <v>868</v>
      </c>
      <c r="B395" s="10" t="s">
        <v>1315</v>
      </c>
      <c r="C395" s="1">
        <f t="shared" si="98"/>
        <v>182</v>
      </c>
      <c r="D395" s="7">
        <f t="shared" si="92"/>
        <v>1</v>
      </c>
      <c r="E395" s="7">
        <f t="shared" si="93"/>
        <v>2</v>
      </c>
      <c r="F395" s="7">
        <f t="shared" si="94"/>
        <v>4</v>
      </c>
      <c r="G395" s="1">
        <f t="shared" si="95"/>
        <v>1</v>
      </c>
      <c r="H395" s="2">
        <f t="shared" si="96"/>
        <v>5.4945054945054949E-3</v>
      </c>
      <c r="I395" s="8"/>
      <c r="J395" s="2">
        <f t="shared" si="87"/>
        <v>0.43956043956043955</v>
      </c>
      <c r="K395" s="2">
        <f t="shared" si="88"/>
        <v>0.43406593406593408</v>
      </c>
      <c r="L395" s="2">
        <f t="shared" si="89"/>
        <v>1.098901098901099E-2</v>
      </c>
      <c r="M395" s="2">
        <f t="shared" si="90"/>
        <v>0.11538461538461538</v>
      </c>
      <c r="N395" s="1">
        <v>80</v>
      </c>
      <c r="O395" s="1">
        <v>79</v>
      </c>
      <c r="P395" s="1">
        <v>2</v>
      </c>
      <c r="Q395" s="1">
        <v>21</v>
      </c>
      <c r="R395" s="1"/>
      <c r="S395" s="1"/>
      <c r="T395" s="66"/>
      <c r="U395" s="1"/>
      <c r="V395" s="1"/>
      <c r="W395" s="1"/>
      <c r="X395" s="1"/>
      <c r="Y395" s="1"/>
      <c r="Z395" s="1"/>
      <c r="AA395" s="1"/>
      <c r="AB395" s="1"/>
      <c r="AG395" t="str">
        <f t="shared" si="99"/>
        <v>Jackson</v>
      </c>
      <c r="AH395" t="s">
        <v>1255</v>
      </c>
      <c r="AI395">
        <v>2</v>
      </c>
      <c r="AK395" s="104">
        <v>23</v>
      </c>
      <c r="AL395" s="102">
        <v>27</v>
      </c>
      <c r="AM395" s="102">
        <v>40</v>
      </c>
      <c r="AN395" s="101">
        <v>35450</v>
      </c>
      <c r="AO395" s="101">
        <f t="shared" si="91"/>
        <v>23027</v>
      </c>
      <c r="AP395" t="s">
        <v>624</v>
      </c>
      <c r="AQ395">
        <f t="shared" si="97"/>
        <v>2335450</v>
      </c>
    </row>
    <row r="396" spans="1:43" hidden="1" outlineLevel="1">
      <c r="A396" t="s">
        <v>2196</v>
      </c>
      <c r="B396" s="10" t="s">
        <v>1315</v>
      </c>
      <c r="C396" s="1">
        <f t="shared" si="98"/>
        <v>1924</v>
      </c>
      <c r="D396" s="7">
        <f t="shared" si="92"/>
        <v>1</v>
      </c>
      <c r="E396" s="7">
        <f t="shared" si="93"/>
        <v>2</v>
      </c>
      <c r="F396" s="7">
        <f t="shared" si="94"/>
        <v>4</v>
      </c>
      <c r="G396" s="1">
        <f t="shared" si="95"/>
        <v>604</v>
      </c>
      <c r="H396" s="2">
        <f t="shared" si="96"/>
        <v>0.31392931392931395</v>
      </c>
      <c r="I396" s="8"/>
      <c r="J396" s="2">
        <f t="shared" si="87"/>
        <v>0.61122661122661126</v>
      </c>
      <c r="K396" s="2">
        <f t="shared" si="88"/>
        <v>0.29729729729729731</v>
      </c>
      <c r="L396" s="2">
        <f t="shared" si="89"/>
        <v>4.1580041580041582E-2</v>
      </c>
      <c r="M396" s="2">
        <f t="shared" si="90"/>
        <v>4.9896049896049843E-2</v>
      </c>
      <c r="N396" s="1">
        <v>1176</v>
      </c>
      <c r="O396" s="1">
        <v>572</v>
      </c>
      <c r="P396" s="1">
        <v>80</v>
      </c>
      <c r="Q396" s="1">
        <v>96</v>
      </c>
      <c r="R396" s="1"/>
      <c r="S396" s="1"/>
      <c r="T396" s="66"/>
      <c r="U396" s="1"/>
      <c r="V396" s="1"/>
      <c r="W396" s="1"/>
      <c r="X396" s="1"/>
      <c r="Y396" s="1"/>
      <c r="Z396" s="1"/>
      <c r="AA396" s="1"/>
      <c r="AB396" s="1"/>
      <c r="AG396" t="str">
        <f t="shared" si="99"/>
        <v>Jay</v>
      </c>
      <c r="AH396" t="s">
        <v>957</v>
      </c>
      <c r="AI396">
        <v>2</v>
      </c>
      <c r="AK396" s="104">
        <v>23</v>
      </c>
      <c r="AL396" s="102">
        <v>7</v>
      </c>
      <c r="AM396" s="102">
        <v>45</v>
      </c>
      <c r="AN396" s="101">
        <v>35625</v>
      </c>
      <c r="AO396" s="101">
        <f t="shared" si="91"/>
        <v>23007</v>
      </c>
      <c r="AP396" t="s">
        <v>624</v>
      </c>
      <c r="AQ396">
        <f t="shared" si="97"/>
        <v>2335625</v>
      </c>
    </row>
    <row r="397" spans="1:43" hidden="1" outlineLevel="1">
      <c r="A397" t="s">
        <v>588</v>
      </c>
      <c r="B397" s="10" t="s">
        <v>1315</v>
      </c>
      <c r="C397" s="1">
        <f t="shared" si="98"/>
        <v>1114</v>
      </c>
      <c r="D397" s="7">
        <f t="shared" si="92"/>
        <v>2</v>
      </c>
      <c r="E397" s="7">
        <f t="shared" si="93"/>
        <v>1</v>
      </c>
      <c r="F397" s="7">
        <f t="shared" si="94"/>
        <v>4</v>
      </c>
      <c r="G397" s="1">
        <f t="shared" si="95"/>
        <v>74</v>
      </c>
      <c r="H397" s="2">
        <f t="shared" si="96"/>
        <v>6.6427289048473961E-2</v>
      </c>
      <c r="I397" s="8"/>
      <c r="J397" s="2">
        <f t="shared" si="87"/>
        <v>0.40305206463195692</v>
      </c>
      <c r="K397" s="2">
        <f t="shared" si="88"/>
        <v>0.46947935368043087</v>
      </c>
      <c r="L397" s="2">
        <f t="shared" si="89"/>
        <v>2.333931777378815E-2</v>
      </c>
      <c r="M397" s="2">
        <f t="shared" si="90"/>
        <v>0.10412926391382413</v>
      </c>
      <c r="N397" s="1">
        <v>449</v>
      </c>
      <c r="O397" s="1">
        <v>523</v>
      </c>
      <c r="P397" s="1">
        <v>26</v>
      </c>
      <c r="Q397" s="1">
        <v>116</v>
      </c>
      <c r="R397" s="1"/>
      <c r="S397" s="1"/>
      <c r="T397" s="66"/>
      <c r="U397" s="1"/>
      <c r="V397" s="1"/>
      <c r="W397" s="1"/>
      <c r="X397" s="1"/>
      <c r="Y397" s="1"/>
      <c r="Z397" s="1"/>
      <c r="AA397" s="1"/>
      <c r="AB397" s="1"/>
      <c r="AG397" t="str">
        <f t="shared" si="99"/>
        <v>Jefferson</v>
      </c>
      <c r="AH397" t="s">
        <v>1988</v>
      </c>
      <c r="AI397">
        <v>1</v>
      </c>
      <c r="AK397" s="104">
        <v>23</v>
      </c>
      <c r="AL397" s="102">
        <v>15</v>
      </c>
      <c r="AM397" s="102">
        <v>50</v>
      </c>
      <c r="AN397" s="101">
        <v>35695</v>
      </c>
      <c r="AO397" s="101">
        <f t="shared" si="91"/>
        <v>23015</v>
      </c>
      <c r="AP397" t="s">
        <v>624</v>
      </c>
      <c r="AQ397">
        <f t="shared" si="97"/>
        <v>2335695</v>
      </c>
    </row>
    <row r="398" spans="1:43" hidden="1" outlineLevel="1">
      <c r="A398" t="s">
        <v>637</v>
      </c>
      <c r="B398" s="10" t="s">
        <v>1315</v>
      </c>
      <c r="C398" s="1">
        <f t="shared" si="98"/>
        <v>231</v>
      </c>
      <c r="D398" s="7">
        <f t="shared" si="92"/>
        <v>1</v>
      </c>
      <c r="E398" s="7">
        <f t="shared" si="93"/>
        <v>2</v>
      </c>
      <c r="F398" s="7">
        <f t="shared" si="94"/>
        <v>4</v>
      </c>
      <c r="G398" s="1">
        <f t="shared" si="95"/>
        <v>45</v>
      </c>
      <c r="H398" s="2">
        <f t="shared" si="96"/>
        <v>0.19480519480519481</v>
      </c>
      <c r="I398" s="8"/>
      <c r="J398" s="2">
        <f t="shared" si="87"/>
        <v>0.5670995670995671</v>
      </c>
      <c r="K398" s="2">
        <f t="shared" si="88"/>
        <v>0.37229437229437229</v>
      </c>
      <c r="L398" s="2">
        <f t="shared" si="89"/>
        <v>1.2987012987012988E-2</v>
      </c>
      <c r="M398" s="2">
        <f t="shared" si="90"/>
        <v>4.7619047619047616E-2</v>
      </c>
      <c r="N398" s="1">
        <v>131</v>
      </c>
      <c r="O398" s="1">
        <v>86</v>
      </c>
      <c r="P398" s="1">
        <v>3</v>
      </c>
      <c r="Q398" s="1">
        <v>11</v>
      </c>
      <c r="R398" s="1"/>
      <c r="S398" s="1"/>
      <c r="T398" s="66"/>
      <c r="U398" s="1"/>
      <c r="V398" s="1"/>
      <c r="W398" s="1"/>
      <c r="X398" s="1"/>
      <c r="Y398" s="1"/>
      <c r="Z398" s="1"/>
      <c r="AA398" s="1"/>
      <c r="AB398" s="1"/>
      <c r="AG398" t="str">
        <f t="shared" si="99"/>
        <v>Jonesboro</v>
      </c>
      <c r="AH398" t="s">
        <v>1839</v>
      </c>
      <c r="AI398">
        <v>2</v>
      </c>
      <c r="AK398" s="104">
        <v>23</v>
      </c>
      <c r="AL398" s="102">
        <v>29</v>
      </c>
      <c r="AM398" s="102">
        <v>115</v>
      </c>
      <c r="AN398" s="101">
        <v>35905</v>
      </c>
      <c r="AO398" s="101">
        <f t="shared" si="91"/>
        <v>23029</v>
      </c>
      <c r="AP398" t="s">
        <v>624</v>
      </c>
      <c r="AQ398">
        <f t="shared" si="97"/>
        <v>2335905</v>
      </c>
    </row>
    <row r="399" spans="1:43" hidden="1" outlineLevel="1">
      <c r="A399" t="s">
        <v>405</v>
      </c>
      <c r="B399" s="10" t="s">
        <v>1315</v>
      </c>
      <c r="C399" s="1">
        <f t="shared" si="98"/>
        <v>385</v>
      </c>
      <c r="D399" s="7">
        <f t="shared" si="92"/>
        <v>1</v>
      </c>
      <c r="E399" s="7">
        <f t="shared" si="93"/>
        <v>2</v>
      </c>
      <c r="F399" s="7">
        <f t="shared" si="94"/>
        <v>4</v>
      </c>
      <c r="G399" s="1">
        <f t="shared" si="95"/>
        <v>64</v>
      </c>
      <c r="H399" s="2">
        <f t="shared" si="96"/>
        <v>0.16623376623376623</v>
      </c>
      <c r="I399" s="8"/>
      <c r="J399" s="2">
        <f t="shared" si="87"/>
        <v>0.54805194805194801</v>
      </c>
      <c r="K399" s="2">
        <f t="shared" si="88"/>
        <v>0.38181818181818183</v>
      </c>
      <c r="L399" s="2">
        <f t="shared" si="89"/>
        <v>1.038961038961039E-2</v>
      </c>
      <c r="M399" s="2">
        <f t="shared" si="90"/>
        <v>5.974025974025976E-2</v>
      </c>
      <c r="N399" s="1">
        <v>211</v>
      </c>
      <c r="O399" s="1">
        <v>147</v>
      </c>
      <c r="P399" s="1">
        <v>4</v>
      </c>
      <c r="Q399" s="1">
        <v>23</v>
      </c>
      <c r="R399" s="1"/>
      <c r="S399" s="1"/>
      <c r="T399" s="66"/>
      <c r="U399" s="1"/>
      <c r="V399" s="1"/>
      <c r="W399" s="1"/>
      <c r="X399" s="1"/>
      <c r="Y399" s="1"/>
      <c r="Z399" s="1"/>
      <c r="AA399" s="1"/>
      <c r="AB399" s="1"/>
      <c r="AG399" t="str">
        <f t="shared" si="99"/>
        <v>Jonesport</v>
      </c>
      <c r="AH399" t="s">
        <v>1839</v>
      </c>
      <c r="AI399">
        <v>2</v>
      </c>
      <c r="AK399" s="104">
        <v>23</v>
      </c>
      <c r="AL399" s="102">
        <v>29</v>
      </c>
      <c r="AM399" s="102">
        <v>120</v>
      </c>
      <c r="AN399" s="101">
        <v>36010</v>
      </c>
      <c r="AO399" s="101">
        <f t="shared" si="91"/>
        <v>23029</v>
      </c>
      <c r="AP399" t="s">
        <v>624</v>
      </c>
      <c r="AQ399">
        <f t="shared" si="97"/>
        <v>2336010</v>
      </c>
    </row>
    <row r="400" spans="1:43" hidden="1" outlineLevel="1">
      <c r="A400" t="s">
        <v>373</v>
      </c>
      <c r="B400" s="10" t="s">
        <v>1315</v>
      </c>
      <c r="C400" s="1">
        <f t="shared" si="98"/>
        <v>412</v>
      </c>
      <c r="D400" s="7">
        <f t="shared" si="92"/>
        <v>1</v>
      </c>
      <c r="E400" s="7">
        <f t="shared" si="93"/>
        <v>2</v>
      </c>
      <c r="F400" s="7">
        <f t="shared" si="94"/>
        <v>4</v>
      </c>
      <c r="G400" s="1">
        <f t="shared" si="95"/>
        <v>78</v>
      </c>
      <c r="H400" s="2">
        <f t="shared" si="96"/>
        <v>0.18932038834951456</v>
      </c>
      <c r="I400" s="8"/>
      <c r="J400" s="2">
        <f t="shared" si="87"/>
        <v>0.55825242718446599</v>
      </c>
      <c r="K400" s="2">
        <f t="shared" si="88"/>
        <v>0.36893203883495146</v>
      </c>
      <c r="L400" s="2">
        <f t="shared" si="89"/>
        <v>1.4563106796116505E-2</v>
      </c>
      <c r="M400" s="2">
        <f t="shared" si="90"/>
        <v>5.8252427184466042E-2</v>
      </c>
      <c r="N400" s="1">
        <v>230</v>
      </c>
      <c r="O400" s="1">
        <v>152</v>
      </c>
      <c r="P400" s="1">
        <v>6</v>
      </c>
      <c r="Q400" s="1">
        <v>24</v>
      </c>
      <c r="R400" s="1"/>
      <c r="S400" s="1"/>
      <c r="T400" s="66"/>
      <c r="U400" s="1"/>
      <c r="V400" s="1"/>
      <c r="W400" s="1"/>
      <c r="X400" s="1"/>
      <c r="Y400" s="1"/>
      <c r="Z400" s="1"/>
      <c r="AA400" s="1"/>
      <c r="AB400" s="1"/>
      <c r="AG400" t="str">
        <f t="shared" si="99"/>
        <v>Kenduskeag</v>
      </c>
      <c r="AH400" t="s">
        <v>370</v>
      </c>
      <c r="AI400">
        <v>2</v>
      </c>
      <c r="AK400" s="104">
        <v>23</v>
      </c>
      <c r="AL400" s="102">
        <v>19</v>
      </c>
      <c r="AM400" s="102">
        <v>165</v>
      </c>
      <c r="AN400" s="101">
        <v>36325</v>
      </c>
      <c r="AO400" s="101">
        <f t="shared" si="91"/>
        <v>23019</v>
      </c>
      <c r="AP400" t="s">
        <v>624</v>
      </c>
      <c r="AQ400">
        <f t="shared" si="97"/>
        <v>2336325</v>
      </c>
    </row>
    <row r="401" spans="1:43" hidden="1" outlineLevel="1">
      <c r="A401" t="s">
        <v>537</v>
      </c>
      <c r="B401" s="10" t="s">
        <v>1315</v>
      </c>
      <c r="C401" s="1">
        <f t="shared" si="98"/>
        <v>4946</v>
      </c>
      <c r="D401" s="7">
        <f t="shared" si="92"/>
        <v>2</v>
      </c>
      <c r="E401" s="7">
        <f t="shared" si="93"/>
        <v>1</v>
      </c>
      <c r="F401" s="7">
        <f t="shared" si="94"/>
        <v>4</v>
      </c>
      <c r="G401" s="1">
        <f t="shared" si="95"/>
        <v>729</v>
      </c>
      <c r="H401" s="2">
        <f t="shared" si="96"/>
        <v>0.14739183178325921</v>
      </c>
      <c r="I401" s="8"/>
      <c r="J401" s="2">
        <f t="shared" si="87"/>
        <v>0.35038414880711688</v>
      </c>
      <c r="K401" s="2">
        <f t="shared" si="88"/>
        <v>0.49777598059037609</v>
      </c>
      <c r="L401" s="2">
        <f t="shared" si="89"/>
        <v>1.4355034371209057E-2</v>
      </c>
      <c r="M401" s="2">
        <f t="shared" si="90"/>
        <v>0.13748483623129798</v>
      </c>
      <c r="N401" s="1">
        <v>1733</v>
      </c>
      <c r="O401" s="1">
        <v>2462</v>
      </c>
      <c r="P401" s="1">
        <v>71</v>
      </c>
      <c r="Q401" s="1">
        <v>680</v>
      </c>
      <c r="R401" s="1"/>
      <c r="S401" s="1"/>
      <c r="T401" s="66"/>
      <c r="U401" s="1"/>
      <c r="V401" s="1"/>
      <c r="W401" s="1"/>
      <c r="X401" s="1"/>
      <c r="Y401" s="1"/>
      <c r="Z401" s="1"/>
      <c r="AA401" s="1"/>
      <c r="AB401" s="1"/>
      <c r="AG401" t="str">
        <f t="shared" si="99"/>
        <v>Kennebunk</v>
      </c>
      <c r="AH401" t="s">
        <v>1256</v>
      </c>
      <c r="AI401">
        <v>1</v>
      </c>
      <c r="AK401" s="104">
        <v>23</v>
      </c>
      <c r="AL401" s="102">
        <v>31</v>
      </c>
      <c r="AM401" s="102">
        <v>55</v>
      </c>
      <c r="AN401" s="101">
        <v>36535</v>
      </c>
      <c r="AO401" s="101">
        <f t="shared" si="91"/>
        <v>23031</v>
      </c>
      <c r="AP401" t="s">
        <v>624</v>
      </c>
      <c r="AQ401">
        <f t="shared" si="97"/>
        <v>2336535</v>
      </c>
    </row>
    <row r="402" spans="1:43" hidden="1" outlineLevel="1">
      <c r="A402" t="s">
        <v>1679</v>
      </c>
      <c r="B402" s="10" t="s">
        <v>1315</v>
      </c>
      <c r="C402" s="1">
        <f t="shared" si="98"/>
        <v>2060</v>
      </c>
      <c r="D402" s="7">
        <f t="shared" si="92"/>
        <v>2</v>
      </c>
      <c r="E402" s="7">
        <f t="shared" si="93"/>
        <v>1</v>
      </c>
      <c r="F402" s="7">
        <f t="shared" si="94"/>
        <v>4</v>
      </c>
      <c r="G402" s="1">
        <f t="shared" si="95"/>
        <v>396</v>
      </c>
      <c r="H402" s="2">
        <f t="shared" si="96"/>
        <v>0.19223300970873786</v>
      </c>
      <c r="I402" s="8"/>
      <c r="J402" s="2">
        <f t="shared" si="87"/>
        <v>0.31990291262135923</v>
      </c>
      <c r="K402" s="2">
        <f t="shared" si="88"/>
        <v>0.51213592233009708</v>
      </c>
      <c r="L402" s="2">
        <f t="shared" si="89"/>
        <v>1.9417475728155338E-2</v>
      </c>
      <c r="M402" s="2">
        <f t="shared" si="90"/>
        <v>0.14854368932038831</v>
      </c>
      <c r="N402" s="1">
        <v>659</v>
      </c>
      <c r="O402" s="1">
        <v>1055</v>
      </c>
      <c r="P402" s="1">
        <v>40</v>
      </c>
      <c r="Q402" s="1">
        <v>306</v>
      </c>
      <c r="R402" s="1"/>
      <c r="S402" s="1"/>
      <c r="T402" s="66"/>
      <c r="U402" s="1"/>
      <c r="V402" s="1"/>
      <c r="W402" s="1"/>
      <c r="X402" s="1"/>
      <c r="Y402" s="1"/>
      <c r="Z402" s="1"/>
      <c r="AA402" s="1"/>
      <c r="AB402" s="1"/>
      <c r="AG402" t="str">
        <f t="shared" si="99"/>
        <v>Kennebunkport</v>
      </c>
      <c r="AH402" t="s">
        <v>1256</v>
      </c>
      <c r="AI402">
        <v>1</v>
      </c>
      <c r="AK402" s="104">
        <v>23</v>
      </c>
      <c r="AL402" s="102">
        <v>31</v>
      </c>
      <c r="AM402" s="102">
        <v>60</v>
      </c>
      <c r="AN402" s="101">
        <v>36745</v>
      </c>
      <c r="AO402" s="101">
        <f t="shared" si="91"/>
        <v>23031</v>
      </c>
      <c r="AP402" t="s">
        <v>624</v>
      </c>
      <c r="AQ402">
        <f t="shared" si="97"/>
        <v>2336745</v>
      </c>
    </row>
    <row r="403" spans="1:43" hidden="1" outlineLevel="1">
      <c r="A403" t="s">
        <v>1680</v>
      </c>
      <c r="B403" s="10" t="s">
        <v>1315</v>
      </c>
      <c r="C403" s="1">
        <f t="shared" si="98"/>
        <v>504</v>
      </c>
      <c r="D403" s="7">
        <f t="shared" si="92"/>
        <v>2</v>
      </c>
      <c r="E403" s="7">
        <f t="shared" si="93"/>
        <v>1</v>
      </c>
      <c r="F403" s="7">
        <f t="shared" si="94"/>
        <v>4</v>
      </c>
      <c r="G403" s="1">
        <f t="shared" si="95"/>
        <v>46</v>
      </c>
      <c r="H403" s="2">
        <f t="shared" si="96"/>
        <v>9.1269841269841265E-2</v>
      </c>
      <c r="I403" s="8"/>
      <c r="J403" s="2">
        <f t="shared" si="87"/>
        <v>0.37896825396825395</v>
      </c>
      <c r="K403" s="2">
        <f t="shared" si="88"/>
        <v>0.47023809523809523</v>
      </c>
      <c r="L403" s="2">
        <f t="shared" si="89"/>
        <v>1.7857142857142856E-2</v>
      </c>
      <c r="M403" s="2">
        <f t="shared" si="90"/>
        <v>0.13293650793650796</v>
      </c>
      <c r="N403" s="1">
        <v>191</v>
      </c>
      <c r="O403" s="1">
        <v>237</v>
      </c>
      <c r="P403" s="1">
        <v>9</v>
      </c>
      <c r="Q403" s="1">
        <v>67</v>
      </c>
      <c r="R403" s="1"/>
      <c r="S403" s="1"/>
      <c r="T403" s="66"/>
      <c r="U403" s="1"/>
      <c r="V403" s="1"/>
      <c r="W403" s="1"/>
      <c r="X403" s="1"/>
      <c r="Y403" s="1"/>
      <c r="Z403" s="1"/>
      <c r="AA403" s="1"/>
      <c r="AB403" s="1"/>
      <c r="AG403" t="str">
        <f t="shared" si="99"/>
        <v>Kingfield</v>
      </c>
      <c r="AH403" t="s">
        <v>957</v>
      </c>
      <c r="AI403">
        <v>2</v>
      </c>
      <c r="AK403" s="104">
        <v>23</v>
      </c>
      <c r="AL403" s="102">
        <v>7</v>
      </c>
      <c r="AM403" s="102">
        <v>50</v>
      </c>
      <c r="AN403" s="101">
        <v>37025</v>
      </c>
      <c r="AO403" s="101">
        <f t="shared" si="91"/>
        <v>23007</v>
      </c>
      <c r="AP403" t="s">
        <v>624</v>
      </c>
      <c r="AQ403">
        <f t="shared" si="97"/>
        <v>2337025</v>
      </c>
    </row>
    <row r="404" spans="1:43" hidden="1" outlineLevel="1">
      <c r="A404" t="s">
        <v>2194</v>
      </c>
      <c r="B404" s="10" t="s">
        <v>1315</v>
      </c>
      <c r="C404" s="1">
        <f t="shared" si="98"/>
        <v>59</v>
      </c>
      <c r="D404" s="7">
        <f t="shared" si="92"/>
        <v>1</v>
      </c>
      <c r="E404" s="7">
        <f t="shared" si="93"/>
        <v>2</v>
      </c>
      <c r="F404" s="7">
        <f t="shared" si="94"/>
        <v>0</v>
      </c>
      <c r="G404" s="1">
        <f t="shared" si="95"/>
        <v>9</v>
      </c>
      <c r="H404" s="2">
        <f t="shared" si="96"/>
        <v>0.15254237288135594</v>
      </c>
      <c r="I404" s="8"/>
      <c r="J404" s="2">
        <f t="shared" si="87"/>
        <v>0.57627118644067798</v>
      </c>
      <c r="K404" s="2">
        <f t="shared" si="88"/>
        <v>0.42372881355932202</v>
      </c>
      <c r="L404" s="2">
        <f t="shared" si="89"/>
        <v>0</v>
      </c>
      <c r="M404" s="2">
        <f t="shared" si="90"/>
        <v>0</v>
      </c>
      <c r="N404" s="1">
        <v>34</v>
      </c>
      <c r="O404" s="1">
        <v>25</v>
      </c>
      <c r="P404" s="1">
        <v>0</v>
      </c>
      <c r="Q404" s="1">
        <v>0</v>
      </c>
      <c r="R404" s="1"/>
      <c r="S404" s="1"/>
      <c r="T404" s="66"/>
      <c r="U404" s="1"/>
      <c r="V404" s="1"/>
      <c r="W404" s="1"/>
      <c r="X404" s="1"/>
      <c r="Y404" s="1"/>
      <c r="Z404" s="1"/>
      <c r="AA404" s="1"/>
      <c r="AB404" s="1"/>
      <c r="AG404" t="str">
        <f>A404</f>
        <v>Kingman</v>
      </c>
      <c r="AH404" t="s">
        <v>370</v>
      </c>
      <c r="AI404">
        <v>2</v>
      </c>
      <c r="AK404" s="104">
        <v>23</v>
      </c>
      <c r="AL404" s="102">
        <v>19</v>
      </c>
      <c r="AM404" s="102">
        <v>167</v>
      </c>
      <c r="AN404" s="101">
        <v>37075</v>
      </c>
      <c r="AO404" s="101">
        <f t="shared" si="91"/>
        <v>23019</v>
      </c>
      <c r="AP404" t="s">
        <v>2462</v>
      </c>
      <c r="AQ404">
        <f t="shared" si="97"/>
        <v>2337075</v>
      </c>
    </row>
    <row r="405" spans="1:43" hidden="1" outlineLevel="1">
      <c r="A405" t="s">
        <v>2165</v>
      </c>
      <c r="B405" s="10" t="s">
        <v>1315</v>
      </c>
      <c r="C405" s="1">
        <f t="shared" si="98"/>
        <v>8</v>
      </c>
      <c r="D405" s="7">
        <f t="shared" si="92"/>
        <v>1</v>
      </c>
      <c r="E405" s="7">
        <f t="shared" si="93"/>
        <v>1</v>
      </c>
      <c r="F405" s="7">
        <f t="shared" si="94"/>
        <v>0</v>
      </c>
      <c r="G405" s="1">
        <f t="shared" si="95"/>
        <v>0</v>
      </c>
      <c r="H405" s="2">
        <f t="shared" si="96"/>
        <v>0</v>
      </c>
      <c r="I405" s="8"/>
      <c r="J405" s="2">
        <f t="shared" si="87"/>
        <v>0.375</v>
      </c>
      <c r="K405" s="2">
        <f t="shared" si="88"/>
        <v>0.375</v>
      </c>
      <c r="L405" s="2">
        <f t="shared" si="89"/>
        <v>0</v>
      </c>
      <c r="M405" s="2">
        <f t="shared" si="90"/>
        <v>0.25</v>
      </c>
      <c r="N405" s="1">
        <v>3</v>
      </c>
      <c r="O405" s="1">
        <v>3</v>
      </c>
      <c r="P405" s="1">
        <v>0</v>
      </c>
      <c r="Q405" s="1">
        <v>2</v>
      </c>
      <c r="R405" s="1"/>
      <c r="S405" s="1"/>
      <c r="T405" s="66"/>
      <c r="U405" s="1"/>
      <c r="V405" s="1"/>
      <c r="W405" s="1"/>
      <c r="X405" s="1"/>
      <c r="Y405" s="1"/>
      <c r="Z405" s="1"/>
      <c r="AA405" s="1"/>
      <c r="AB405" s="1"/>
      <c r="AG405" t="str">
        <f t="shared" si="99"/>
        <v>Kingsbury</v>
      </c>
      <c r="AH405" t="s">
        <v>688</v>
      </c>
      <c r="AI405">
        <v>2</v>
      </c>
      <c r="AK405" s="104">
        <v>23</v>
      </c>
      <c r="AL405" s="102">
        <v>21</v>
      </c>
      <c r="AM405" s="102">
        <v>55</v>
      </c>
      <c r="AN405" s="101">
        <v>37095</v>
      </c>
      <c r="AO405" s="101">
        <f t="shared" si="91"/>
        <v>23021</v>
      </c>
      <c r="AP405" t="s">
        <v>131</v>
      </c>
      <c r="AQ405">
        <f t="shared" si="97"/>
        <v>2337095</v>
      </c>
    </row>
    <row r="406" spans="1:43" hidden="1" outlineLevel="1">
      <c r="A406" t="s">
        <v>374</v>
      </c>
      <c r="B406" s="10" t="s">
        <v>1315</v>
      </c>
      <c r="C406" s="1">
        <f t="shared" si="98"/>
        <v>3508</v>
      </c>
      <c r="D406" s="7">
        <f t="shared" si="92"/>
        <v>1</v>
      </c>
      <c r="E406" s="7">
        <f t="shared" si="93"/>
        <v>2</v>
      </c>
      <c r="F406" s="7">
        <f t="shared" si="94"/>
        <v>4</v>
      </c>
      <c r="G406" s="1">
        <f t="shared" si="95"/>
        <v>104</v>
      </c>
      <c r="H406" s="2">
        <f t="shared" si="96"/>
        <v>2.9646522234891677E-2</v>
      </c>
      <c r="I406" s="8"/>
      <c r="J406" s="2">
        <f t="shared" si="87"/>
        <v>0.42217787913340937</v>
      </c>
      <c r="K406" s="2">
        <f t="shared" si="88"/>
        <v>0.39253135689851765</v>
      </c>
      <c r="L406" s="2">
        <f t="shared" si="89"/>
        <v>2.5085518814139111E-2</v>
      </c>
      <c r="M406" s="2">
        <f t="shared" si="90"/>
        <v>0.16020524515393381</v>
      </c>
      <c r="N406" s="1">
        <v>1481</v>
      </c>
      <c r="O406" s="1">
        <v>1377</v>
      </c>
      <c r="P406" s="1">
        <v>88</v>
      </c>
      <c r="Q406" s="1">
        <v>562</v>
      </c>
      <c r="R406" s="1"/>
      <c r="S406" s="1"/>
      <c r="T406" s="66"/>
      <c r="U406" s="1"/>
      <c r="V406" s="1"/>
      <c r="W406" s="1"/>
      <c r="X406" s="1"/>
      <c r="Y406" s="1"/>
      <c r="Z406" s="1"/>
      <c r="AA406" s="1"/>
      <c r="AB406" s="1"/>
      <c r="AG406" t="str">
        <f t="shared" si="99"/>
        <v>Kittery</v>
      </c>
      <c r="AH406" t="s">
        <v>1256</v>
      </c>
      <c r="AI406">
        <v>1</v>
      </c>
      <c r="AK406" s="104">
        <v>23</v>
      </c>
      <c r="AL406" s="102">
        <v>31</v>
      </c>
      <c r="AM406" s="102">
        <v>65</v>
      </c>
      <c r="AN406" s="101">
        <v>37270</v>
      </c>
      <c r="AO406" s="101">
        <f t="shared" si="91"/>
        <v>23031</v>
      </c>
      <c r="AP406" t="s">
        <v>624</v>
      </c>
      <c r="AQ406">
        <f t="shared" si="97"/>
        <v>2337270</v>
      </c>
    </row>
    <row r="407" spans="1:43" hidden="1" outlineLevel="1">
      <c r="A407" t="s">
        <v>2044</v>
      </c>
      <c r="B407" s="10" t="s">
        <v>1315</v>
      </c>
      <c r="C407" s="1">
        <f t="shared" si="98"/>
        <v>302</v>
      </c>
      <c r="D407" s="7">
        <f t="shared" si="92"/>
        <v>1</v>
      </c>
      <c r="E407" s="7">
        <f t="shared" si="93"/>
        <v>2</v>
      </c>
      <c r="F407" s="7">
        <f t="shared" si="94"/>
        <v>4</v>
      </c>
      <c r="G407" s="1">
        <f t="shared" si="95"/>
        <v>12</v>
      </c>
      <c r="H407" s="2">
        <f t="shared" si="96"/>
        <v>3.9735099337748346E-2</v>
      </c>
      <c r="I407" s="8"/>
      <c r="J407" s="2">
        <f t="shared" si="87"/>
        <v>0.48013245033112584</v>
      </c>
      <c r="K407" s="2">
        <f t="shared" si="88"/>
        <v>0.44039735099337746</v>
      </c>
      <c r="L407" s="2">
        <f t="shared" si="89"/>
        <v>1.9867549668874173E-2</v>
      </c>
      <c r="M407" s="2">
        <f t="shared" si="90"/>
        <v>5.960264900662253E-2</v>
      </c>
      <c r="N407" s="1">
        <v>145</v>
      </c>
      <c r="O407" s="1">
        <v>133</v>
      </c>
      <c r="P407" s="1">
        <v>6</v>
      </c>
      <c r="Q407" s="1">
        <v>18</v>
      </c>
      <c r="R407" s="1"/>
      <c r="S407" s="1"/>
      <c r="T407" s="66"/>
      <c r="U407" s="1"/>
      <c r="V407" s="1"/>
      <c r="W407" s="1"/>
      <c r="X407" s="1"/>
      <c r="Y407" s="1"/>
      <c r="Z407" s="1"/>
      <c r="AA407" s="1"/>
      <c r="AB407" s="1"/>
      <c r="AG407" t="str">
        <f t="shared" si="99"/>
        <v>Knox</v>
      </c>
      <c r="AH407" t="s">
        <v>1255</v>
      </c>
      <c r="AI407">
        <v>2</v>
      </c>
      <c r="AK407" s="104">
        <v>23</v>
      </c>
      <c r="AL407" s="102">
        <v>27</v>
      </c>
      <c r="AM407" s="102">
        <v>45</v>
      </c>
      <c r="AN407" s="101">
        <v>37585</v>
      </c>
      <c r="AO407" s="101">
        <f t="shared" si="91"/>
        <v>23027</v>
      </c>
      <c r="AP407" t="s">
        <v>624</v>
      </c>
      <c r="AQ407">
        <f t="shared" si="97"/>
        <v>2337585</v>
      </c>
    </row>
    <row r="408" spans="1:43" hidden="1" outlineLevel="1">
      <c r="A408" t="s">
        <v>375</v>
      </c>
      <c r="B408" s="10" t="s">
        <v>1315</v>
      </c>
      <c r="C408" s="1">
        <f t="shared" si="98"/>
        <v>223</v>
      </c>
      <c r="D408" s="7">
        <f t="shared" si="92"/>
        <v>1</v>
      </c>
      <c r="E408" s="7">
        <f t="shared" si="93"/>
        <v>2</v>
      </c>
      <c r="F408" s="7">
        <f t="shared" si="94"/>
        <v>4</v>
      </c>
      <c r="G408" s="1">
        <f t="shared" si="95"/>
        <v>26</v>
      </c>
      <c r="H408" s="2">
        <f t="shared" si="96"/>
        <v>0.11659192825112108</v>
      </c>
      <c r="I408" s="8"/>
      <c r="J408" s="2">
        <f t="shared" si="87"/>
        <v>0.50672645739910316</v>
      </c>
      <c r="K408" s="2">
        <f t="shared" si="88"/>
        <v>0.39013452914798208</v>
      </c>
      <c r="L408" s="2">
        <f t="shared" si="89"/>
        <v>3.1390134529147982E-2</v>
      </c>
      <c r="M408" s="2">
        <f t="shared" si="90"/>
        <v>7.1748878923766773E-2</v>
      </c>
      <c r="N408" s="1">
        <v>113</v>
      </c>
      <c r="O408" s="1">
        <v>87</v>
      </c>
      <c r="P408" s="1">
        <v>7</v>
      </c>
      <c r="Q408" s="1">
        <v>16</v>
      </c>
      <c r="R408" s="1"/>
      <c r="S408" s="1"/>
      <c r="T408" s="66"/>
      <c r="U408" s="1"/>
      <c r="V408" s="1"/>
      <c r="W408" s="1"/>
      <c r="X408" s="1"/>
      <c r="Y408" s="1"/>
      <c r="Z408" s="1"/>
      <c r="AA408" s="1"/>
      <c r="AB408" s="1"/>
      <c r="AG408" t="str">
        <f t="shared" si="99"/>
        <v>Lagrange</v>
      </c>
      <c r="AH408" t="s">
        <v>370</v>
      </c>
      <c r="AI408">
        <v>2</v>
      </c>
      <c r="AK408" s="104">
        <v>23</v>
      </c>
      <c r="AL408" s="102">
        <v>19</v>
      </c>
      <c r="AM408" s="102">
        <v>170</v>
      </c>
      <c r="AN408" s="101">
        <v>37760</v>
      </c>
      <c r="AO408" s="101">
        <f t="shared" si="91"/>
        <v>23019</v>
      </c>
      <c r="AP408" t="s">
        <v>624</v>
      </c>
      <c r="AQ408">
        <f t="shared" si="97"/>
        <v>2337760</v>
      </c>
    </row>
    <row r="409" spans="1:43" hidden="1" outlineLevel="1">
      <c r="A409" t="s">
        <v>2549</v>
      </c>
      <c r="B409" s="10" t="s">
        <v>1315</v>
      </c>
      <c r="C409" s="1">
        <f t="shared" si="98"/>
        <v>59</v>
      </c>
      <c r="D409" s="7">
        <f t="shared" si="92"/>
        <v>1</v>
      </c>
      <c r="E409" s="7">
        <f t="shared" si="93"/>
        <v>2</v>
      </c>
      <c r="F409" s="7">
        <f t="shared" si="94"/>
        <v>4</v>
      </c>
      <c r="G409" s="1">
        <f t="shared" si="95"/>
        <v>12</v>
      </c>
      <c r="H409" s="2">
        <f t="shared" si="96"/>
        <v>0.20338983050847459</v>
      </c>
      <c r="I409" s="8"/>
      <c r="J409" s="2">
        <f t="shared" si="87"/>
        <v>0.57627118644067798</v>
      </c>
      <c r="K409" s="2">
        <f t="shared" si="88"/>
        <v>0.3728813559322034</v>
      </c>
      <c r="L409" s="2">
        <f t="shared" si="89"/>
        <v>1.6949152542372881E-2</v>
      </c>
      <c r="M409" s="2">
        <f t="shared" si="90"/>
        <v>3.3898305084745742E-2</v>
      </c>
      <c r="N409" s="1">
        <v>34</v>
      </c>
      <c r="O409" s="1">
        <v>22</v>
      </c>
      <c r="P409" s="1">
        <v>1</v>
      </c>
      <c r="Q409" s="1">
        <v>2</v>
      </c>
      <c r="R409" s="1"/>
      <c r="S409" s="1"/>
      <c r="T409" s="66"/>
      <c r="U409" s="1"/>
      <c r="V409" s="1"/>
      <c r="W409" s="1"/>
      <c r="X409" s="1"/>
      <c r="Y409" s="1"/>
      <c r="Z409" s="1"/>
      <c r="AA409" s="1"/>
      <c r="AB409" s="1"/>
      <c r="AG409" t="str">
        <f t="shared" si="99"/>
        <v>Lake View</v>
      </c>
      <c r="AH409" t="s">
        <v>688</v>
      </c>
      <c r="AI409">
        <v>2</v>
      </c>
      <c r="AK409" s="104">
        <v>23</v>
      </c>
      <c r="AL409" s="102">
        <v>21</v>
      </c>
      <c r="AM409" s="102">
        <v>60</v>
      </c>
      <c r="AN409" s="101">
        <v>37970</v>
      </c>
      <c r="AO409" s="101">
        <f t="shared" si="91"/>
        <v>23021</v>
      </c>
      <c r="AP409" t="s">
        <v>131</v>
      </c>
      <c r="AQ409">
        <f t="shared" si="97"/>
        <v>2337970</v>
      </c>
    </row>
    <row r="410" spans="1:43" hidden="1" outlineLevel="1">
      <c r="A410" t="s">
        <v>1994</v>
      </c>
      <c r="B410" s="10" t="s">
        <v>1315</v>
      </c>
      <c r="C410" s="1">
        <f t="shared" si="98"/>
        <v>53</v>
      </c>
      <c r="D410" s="7">
        <f t="shared" si="92"/>
        <v>1</v>
      </c>
      <c r="E410" s="7">
        <f t="shared" si="93"/>
        <v>2</v>
      </c>
      <c r="F410" s="7">
        <f t="shared" si="94"/>
        <v>4</v>
      </c>
      <c r="G410" s="1">
        <f t="shared" si="95"/>
        <v>10</v>
      </c>
      <c r="H410" s="2">
        <f t="shared" si="96"/>
        <v>0.18867924528301888</v>
      </c>
      <c r="I410" s="8"/>
      <c r="J410" s="2">
        <f t="shared" si="87"/>
        <v>0.56603773584905659</v>
      </c>
      <c r="K410" s="2">
        <f t="shared" si="88"/>
        <v>0.37735849056603776</v>
      </c>
      <c r="L410" s="2">
        <f t="shared" si="89"/>
        <v>1.8867924528301886E-2</v>
      </c>
      <c r="M410" s="2">
        <f t="shared" si="90"/>
        <v>3.7735849056603765E-2</v>
      </c>
      <c r="N410" s="1">
        <v>30</v>
      </c>
      <c r="O410" s="1">
        <v>20</v>
      </c>
      <c r="P410" s="1">
        <v>1</v>
      </c>
      <c r="Q410" s="1">
        <v>2</v>
      </c>
      <c r="R410" s="1"/>
      <c r="S410" s="1"/>
      <c r="T410" s="66"/>
      <c r="U410" s="1"/>
      <c r="V410" s="1"/>
      <c r="W410" s="1"/>
      <c r="X410" s="1"/>
      <c r="Y410" s="1"/>
      <c r="Z410" s="1"/>
      <c r="AA410" s="1"/>
      <c r="AB410" s="1"/>
      <c r="AG410" t="str">
        <f t="shared" si="99"/>
        <v>Lakeville</v>
      </c>
      <c r="AH410" t="s">
        <v>370</v>
      </c>
      <c r="AI410">
        <v>2</v>
      </c>
      <c r="AK410" s="104">
        <v>23</v>
      </c>
      <c r="AL410" s="102">
        <v>19</v>
      </c>
      <c r="AM410" s="102">
        <v>175</v>
      </c>
      <c r="AN410" s="101">
        <v>38005</v>
      </c>
      <c r="AO410" s="101">
        <f t="shared" si="91"/>
        <v>23019</v>
      </c>
      <c r="AP410" t="s">
        <v>624</v>
      </c>
      <c r="AQ410">
        <f t="shared" si="97"/>
        <v>2338005</v>
      </c>
    </row>
    <row r="411" spans="1:43" hidden="1" outlineLevel="1">
      <c r="A411" t="s">
        <v>60</v>
      </c>
      <c r="B411" s="10" t="s">
        <v>1315</v>
      </c>
      <c r="C411" s="1">
        <f t="shared" si="98"/>
        <v>759</v>
      </c>
      <c r="D411" s="7">
        <f t="shared" si="92"/>
        <v>1</v>
      </c>
      <c r="E411" s="7">
        <f t="shared" si="93"/>
        <v>2</v>
      </c>
      <c r="F411" s="7">
        <f t="shared" si="94"/>
        <v>4</v>
      </c>
      <c r="G411" s="1">
        <f t="shared" si="95"/>
        <v>14</v>
      </c>
      <c r="H411" s="2">
        <f t="shared" si="96"/>
        <v>1.844532279314888E-2</v>
      </c>
      <c r="I411" s="8"/>
      <c r="J411" s="2">
        <f t="shared" si="87"/>
        <v>0.466403162055336</v>
      </c>
      <c r="K411" s="2">
        <f t="shared" si="88"/>
        <v>0.44795783926218707</v>
      </c>
      <c r="L411" s="2">
        <f t="shared" si="89"/>
        <v>1.5810276679841896E-2</v>
      </c>
      <c r="M411" s="2">
        <f t="shared" si="90"/>
        <v>6.9828722002635096E-2</v>
      </c>
      <c r="N411" s="1">
        <v>354</v>
      </c>
      <c r="O411" s="1">
        <v>340</v>
      </c>
      <c r="P411" s="1">
        <v>12</v>
      </c>
      <c r="Q411" s="1">
        <v>53</v>
      </c>
      <c r="R411" s="1"/>
      <c r="S411" s="1"/>
      <c r="T411" s="66"/>
      <c r="U411" s="1"/>
      <c r="V411" s="1"/>
      <c r="W411" s="1"/>
      <c r="X411" s="1"/>
      <c r="Y411" s="1"/>
      <c r="Z411" s="1"/>
      <c r="AA411" s="1"/>
      <c r="AB411" s="1"/>
      <c r="AG411" t="str">
        <f t="shared" si="99"/>
        <v>Lamoine</v>
      </c>
      <c r="AH411" t="s">
        <v>2459</v>
      </c>
      <c r="AI411">
        <v>2</v>
      </c>
      <c r="AK411" s="104">
        <v>23</v>
      </c>
      <c r="AL411" s="102">
        <v>9</v>
      </c>
      <c r="AM411" s="102">
        <v>85</v>
      </c>
      <c r="AN411" s="101">
        <v>38180</v>
      </c>
      <c r="AO411" s="101">
        <f t="shared" si="91"/>
        <v>23009</v>
      </c>
      <c r="AP411" t="s">
        <v>624</v>
      </c>
      <c r="AQ411">
        <f t="shared" si="97"/>
        <v>2338180</v>
      </c>
    </row>
    <row r="412" spans="1:43" hidden="1" outlineLevel="1">
      <c r="A412" t="s">
        <v>2161</v>
      </c>
      <c r="B412" s="10" t="s">
        <v>1315</v>
      </c>
      <c r="C412" s="1">
        <f t="shared" si="98"/>
        <v>1439</v>
      </c>
      <c r="D412" s="7">
        <f t="shared" si="92"/>
        <v>2</v>
      </c>
      <c r="E412" s="7">
        <f t="shared" si="93"/>
        <v>1</v>
      </c>
      <c r="F412" s="7">
        <f t="shared" si="94"/>
        <v>4</v>
      </c>
      <c r="G412" s="1">
        <f t="shared" si="95"/>
        <v>175</v>
      </c>
      <c r="H412" s="2">
        <f t="shared" si="96"/>
        <v>0.12161223071577484</v>
      </c>
      <c r="I412" s="8"/>
      <c r="J412" s="2">
        <f t="shared" si="87"/>
        <v>0.36136205698401669</v>
      </c>
      <c r="K412" s="2">
        <f t="shared" si="88"/>
        <v>0.4829742876997915</v>
      </c>
      <c r="L412" s="2">
        <f t="shared" si="89"/>
        <v>4.9339819318971509E-2</v>
      </c>
      <c r="M412" s="2">
        <f t="shared" si="90"/>
        <v>0.1063238359972203</v>
      </c>
      <c r="N412" s="1">
        <v>520</v>
      </c>
      <c r="O412" s="1">
        <v>695</v>
      </c>
      <c r="P412" s="1">
        <v>71</v>
      </c>
      <c r="Q412" s="1">
        <v>153</v>
      </c>
      <c r="R412" s="1"/>
      <c r="S412" s="1"/>
      <c r="T412" s="66"/>
      <c r="U412" s="1"/>
      <c r="V412" s="1"/>
      <c r="W412" s="1"/>
      <c r="X412" s="1"/>
      <c r="Y412" s="1"/>
      <c r="Z412" s="1"/>
      <c r="AA412" s="1"/>
      <c r="AB412" s="1"/>
      <c r="AG412" t="str">
        <f t="shared" si="99"/>
        <v>Lebanon</v>
      </c>
      <c r="AH412" t="s">
        <v>1256</v>
      </c>
      <c r="AI412">
        <v>1</v>
      </c>
      <c r="AK412" s="104">
        <v>23</v>
      </c>
      <c r="AL412" s="102">
        <v>31</v>
      </c>
      <c r="AM412" s="102">
        <v>70</v>
      </c>
      <c r="AN412" s="101">
        <v>38425</v>
      </c>
      <c r="AO412" s="101">
        <f t="shared" si="91"/>
        <v>23031</v>
      </c>
      <c r="AP412" t="s">
        <v>624</v>
      </c>
      <c r="AQ412">
        <f t="shared" si="97"/>
        <v>2338425</v>
      </c>
    </row>
    <row r="413" spans="1:43" hidden="1" outlineLevel="1">
      <c r="A413" t="s">
        <v>1009</v>
      </c>
      <c r="B413" s="10" t="s">
        <v>1315</v>
      </c>
      <c r="C413" s="1">
        <f t="shared" si="98"/>
        <v>355</v>
      </c>
      <c r="D413" s="7">
        <f t="shared" si="92"/>
        <v>1</v>
      </c>
      <c r="E413" s="7">
        <f t="shared" si="93"/>
        <v>2</v>
      </c>
      <c r="F413" s="7">
        <f t="shared" si="94"/>
        <v>3</v>
      </c>
      <c r="G413" s="1">
        <f t="shared" si="95"/>
        <v>29</v>
      </c>
      <c r="H413" s="2">
        <f t="shared" si="96"/>
        <v>8.1690140845070425E-2</v>
      </c>
      <c r="I413" s="8"/>
      <c r="J413" s="2">
        <f t="shared" si="87"/>
        <v>0.50985915492957745</v>
      </c>
      <c r="K413" s="2">
        <f t="shared" si="88"/>
        <v>0.42816901408450703</v>
      </c>
      <c r="L413" s="2">
        <f t="shared" si="89"/>
        <v>3.3802816901408447E-2</v>
      </c>
      <c r="M413" s="2">
        <f t="shared" si="90"/>
        <v>2.8169014084507074E-2</v>
      </c>
      <c r="N413" s="1">
        <v>181</v>
      </c>
      <c r="O413" s="1">
        <v>152</v>
      </c>
      <c r="P413" s="1">
        <v>12</v>
      </c>
      <c r="Q413" s="1">
        <v>10</v>
      </c>
      <c r="R413" s="1"/>
      <c r="S413" s="1"/>
      <c r="T413" s="66"/>
      <c r="U413" s="1"/>
      <c r="V413" s="1"/>
      <c r="W413" s="1"/>
      <c r="X413" s="1"/>
      <c r="Y413" s="1"/>
      <c r="Z413" s="1"/>
      <c r="AA413" s="1"/>
      <c r="AB413" s="1"/>
      <c r="AG413" t="str">
        <f t="shared" si="99"/>
        <v>Lee</v>
      </c>
      <c r="AH413" t="s">
        <v>370</v>
      </c>
      <c r="AI413">
        <v>2</v>
      </c>
      <c r="AK413" s="104">
        <v>23</v>
      </c>
      <c r="AL413" s="102">
        <v>19</v>
      </c>
      <c r="AM413" s="102">
        <v>180</v>
      </c>
      <c r="AN413" s="101">
        <v>38530</v>
      </c>
      <c r="AO413" s="101">
        <f t="shared" si="91"/>
        <v>23019</v>
      </c>
      <c r="AP413" t="s">
        <v>624</v>
      </c>
      <c r="AQ413">
        <f t="shared" si="97"/>
        <v>2338530</v>
      </c>
    </row>
    <row r="414" spans="1:43" hidden="1" outlineLevel="1">
      <c r="A414" t="s">
        <v>61</v>
      </c>
      <c r="B414" s="10" t="s">
        <v>1315</v>
      </c>
      <c r="C414" s="1">
        <f t="shared" si="98"/>
        <v>690</v>
      </c>
      <c r="D414" s="7">
        <f t="shared" si="92"/>
        <v>1</v>
      </c>
      <c r="E414" s="7">
        <f t="shared" si="93"/>
        <v>2</v>
      </c>
      <c r="F414" s="7">
        <f t="shared" si="94"/>
        <v>4</v>
      </c>
      <c r="G414" s="1">
        <f t="shared" si="95"/>
        <v>36</v>
      </c>
      <c r="H414" s="2">
        <f t="shared" si="96"/>
        <v>5.2173913043478258E-2</v>
      </c>
      <c r="I414" s="8"/>
      <c r="J414" s="2">
        <f t="shared" si="87"/>
        <v>0.46376811594202899</v>
      </c>
      <c r="K414" s="2">
        <f t="shared" si="88"/>
        <v>0.4115942028985507</v>
      </c>
      <c r="L414" s="2">
        <f t="shared" si="89"/>
        <v>3.1884057971014491E-2</v>
      </c>
      <c r="M414" s="2">
        <f t="shared" si="90"/>
        <v>9.275362318840577E-2</v>
      </c>
      <c r="N414" s="1">
        <v>320</v>
      </c>
      <c r="O414" s="1">
        <v>284</v>
      </c>
      <c r="P414" s="1">
        <v>22</v>
      </c>
      <c r="Q414" s="1">
        <v>64</v>
      </c>
      <c r="R414" s="1"/>
      <c r="S414" s="1"/>
      <c r="T414" s="66"/>
      <c r="U414" s="1"/>
      <c r="V414" s="1"/>
      <c r="W414" s="1"/>
      <c r="X414" s="1"/>
      <c r="Y414" s="1"/>
      <c r="Z414" s="1"/>
      <c r="AA414" s="1"/>
      <c r="AB414" s="1"/>
      <c r="AG414" t="str">
        <f t="shared" si="99"/>
        <v>Leeds</v>
      </c>
      <c r="AH414" t="s">
        <v>371</v>
      </c>
      <c r="AI414">
        <v>2</v>
      </c>
      <c r="AK414" s="104">
        <v>23</v>
      </c>
      <c r="AL414" s="102">
        <v>1</v>
      </c>
      <c r="AM414" s="102">
        <v>20</v>
      </c>
      <c r="AN414" s="101">
        <v>38565</v>
      </c>
      <c r="AO414" s="101">
        <f t="shared" si="91"/>
        <v>23001</v>
      </c>
      <c r="AP414" t="s">
        <v>624</v>
      </c>
      <c r="AQ414">
        <f t="shared" si="97"/>
        <v>2338565</v>
      </c>
    </row>
    <row r="415" spans="1:43" hidden="1" outlineLevel="1">
      <c r="A415" t="s">
        <v>62</v>
      </c>
      <c r="B415" s="10" t="s">
        <v>1315</v>
      </c>
      <c r="C415" s="1">
        <f t="shared" si="98"/>
        <v>829</v>
      </c>
      <c r="D415" s="7">
        <f t="shared" si="92"/>
        <v>1</v>
      </c>
      <c r="E415" s="7">
        <f t="shared" si="93"/>
        <v>2</v>
      </c>
      <c r="F415" s="7">
        <f t="shared" si="94"/>
        <v>4</v>
      </c>
      <c r="G415" s="1">
        <f t="shared" si="95"/>
        <v>66</v>
      </c>
      <c r="H415" s="2">
        <f t="shared" si="96"/>
        <v>7.9613992762364291E-2</v>
      </c>
      <c r="I415" s="8"/>
      <c r="J415" s="2">
        <f t="shared" si="87"/>
        <v>0.51507840772014479</v>
      </c>
      <c r="K415" s="2">
        <f t="shared" si="88"/>
        <v>0.43546441495778043</v>
      </c>
      <c r="L415" s="2">
        <f t="shared" si="89"/>
        <v>2.4125452352231604E-2</v>
      </c>
      <c r="M415" s="2">
        <f t="shared" si="90"/>
        <v>2.5331724969843171E-2</v>
      </c>
      <c r="N415" s="1">
        <v>427</v>
      </c>
      <c r="O415" s="1">
        <v>361</v>
      </c>
      <c r="P415" s="1">
        <v>20</v>
      </c>
      <c r="Q415" s="1">
        <v>21</v>
      </c>
      <c r="R415" s="1"/>
      <c r="S415" s="1"/>
      <c r="T415" s="66"/>
      <c r="U415" s="1"/>
      <c r="V415" s="1"/>
      <c r="W415" s="1"/>
      <c r="X415" s="1"/>
      <c r="Y415" s="1"/>
      <c r="Z415" s="1"/>
      <c r="AA415" s="1"/>
      <c r="AB415" s="1"/>
      <c r="AG415" t="str">
        <f t="shared" si="99"/>
        <v>Levant</v>
      </c>
      <c r="AH415" t="s">
        <v>370</v>
      </c>
      <c r="AI415">
        <v>2</v>
      </c>
      <c r="AK415" s="104">
        <v>23</v>
      </c>
      <c r="AL415" s="102">
        <v>19</v>
      </c>
      <c r="AM415" s="102">
        <v>185</v>
      </c>
      <c r="AN415" s="101">
        <v>38705</v>
      </c>
      <c r="AO415" s="101">
        <f t="shared" si="91"/>
        <v>23019</v>
      </c>
      <c r="AP415" t="s">
        <v>624</v>
      </c>
      <c r="AQ415">
        <f t="shared" si="97"/>
        <v>2338705</v>
      </c>
    </row>
    <row r="416" spans="1:43" hidden="1" outlineLevel="1">
      <c r="A416" t="s">
        <v>63</v>
      </c>
      <c r="B416" s="10" t="s">
        <v>1315</v>
      </c>
      <c r="C416" s="1">
        <f t="shared" si="98"/>
        <v>11770</v>
      </c>
      <c r="D416" s="7">
        <f t="shared" si="92"/>
        <v>1</v>
      </c>
      <c r="E416" s="7">
        <f t="shared" si="93"/>
        <v>2</v>
      </c>
      <c r="F416" s="7">
        <f t="shared" si="94"/>
        <v>4</v>
      </c>
      <c r="G416" s="1">
        <f t="shared" si="95"/>
        <v>2353</v>
      </c>
      <c r="H416" s="2">
        <f t="shared" si="96"/>
        <v>0.19991503823279524</v>
      </c>
      <c r="I416" s="8"/>
      <c r="J416" s="2">
        <f t="shared" si="87"/>
        <v>0.54316057774001703</v>
      </c>
      <c r="K416" s="2">
        <f t="shared" si="88"/>
        <v>0.34324553950722175</v>
      </c>
      <c r="L416" s="2">
        <f t="shared" si="89"/>
        <v>3.7638062871707734E-2</v>
      </c>
      <c r="M416" s="2">
        <f t="shared" si="90"/>
        <v>7.5955819881053488E-2</v>
      </c>
      <c r="N416" s="1">
        <v>6393</v>
      </c>
      <c r="O416" s="1">
        <v>4040</v>
      </c>
      <c r="P416" s="1">
        <v>443</v>
      </c>
      <c r="Q416" s="1">
        <v>894</v>
      </c>
      <c r="R416" s="1"/>
      <c r="S416" s="1"/>
      <c r="T416" s="66"/>
      <c r="U416" s="1"/>
      <c r="V416" s="1"/>
      <c r="W416" s="1"/>
      <c r="X416" s="1"/>
      <c r="Y416" s="1"/>
      <c r="Z416" s="1"/>
      <c r="AA416" s="1"/>
      <c r="AB416" s="1"/>
      <c r="AG416" t="str">
        <f t="shared" si="99"/>
        <v>Lewiston</v>
      </c>
      <c r="AH416" t="s">
        <v>371</v>
      </c>
      <c r="AI416">
        <v>2</v>
      </c>
      <c r="AK416" s="104">
        <v>23</v>
      </c>
      <c r="AL416" s="102">
        <v>1</v>
      </c>
      <c r="AM416" s="102">
        <v>25</v>
      </c>
      <c r="AN416" s="101">
        <v>38740</v>
      </c>
      <c r="AO416" s="101">
        <f t="shared" si="91"/>
        <v>23001</v>
      </c>
      <c r="AP416" t="s">
        <v>2432</v>
      </c>
      <c r="AQ416">
        <f t="shared" si="97"/>
        <v>2338740</v>
      </c>
    </row>
    <row r="417" spans="1:43" hidden="1" outlineLevel="1">
      <c r="A417" t="s">
        <v>2733</v>
      </c>
      <c r="B417" s="10" t="s">
        <v>1315</v>
      </c>
      <c r="C417" s="1">
        <f t="shared" si="98"/>
        <v>396</v>
      </c>
      <c r="D417" s="7">
        <f t="shared" si="92"/>
        <v>1</v>
      </c>
      <c r="E417" s="7">
        <f t="shared" si="93"/>
        <v>2</v>
      </c>
      <c r="F417" s="7">
        <f t="shared" si="94"/>
        <v>4</v>
      </c>
      <c r="G417" s="1">
        <f t="shared" si="95"/>
        <v>5</v>
      </c>
      <c r="H417" s="2">
        <f t="shared" si="96"/>
        <v>1.2626262626262626E-2</v>
      </c>
      <c r="I417" s="8"/>
      <c r="J417" s="2">
        <f t="shared" si="87"/>
        <v>0.43939393939393939</v>
      </c>
      <c r="K417" s="2">
        <f t="shared" si="88"/>
        <v>0.42676767676767674</v>
      </c>
      <c r="L417" s="2">
        <f t="shared" si="89"/>
        <v>2.0202020202020204E-2</v>
      </c>
      <c r="M417" s="2">
        <f t="shared" si="90"/>
        <v>0.1136363636363636</v>
      </c>
      <c r="N417" s="1">
        <v>174</v>
      </c>
      <c r="O417" s="1">
        <v>169</v>
      </c>
      <c r="P417" s="1">
        <v>8</v>
      </c>
      <c r="Q417" s="1">
        <v>45</v>
      </c>
      <c r="R417" s="1"/>
      <c r="S417" s="1"/>
      <c r="T417" s="66"/>
      <c r="U417" s="1"/>
      <c r="V417" s="1"/>
      <c r="W417" s="1"/>
      <c r="X417" s="1"/>
      <c r="Y417" s="1"/>
      <c r="Z417" s="1"/>
      <c r="AA417" s="1"/>
      <c r="AB417" s="1"/>
      <c r="AG417" t="str">
        <f t="shared" si="99"/>
        <v>Liberty</v>
      </c>
      <c r="AH417" t="s">
        <v>1255</v>
      </c>
      <c r="AI417">
        <v>2</v>
      </c>
      <c r="AK417" s="104">
        <v>23</v>
      </c>
      <c r="AL417" s="102">
        <v>27</v>
      </c>
      <c r="AM417" s="102">
        <v>50</v>
      </c>
      <c r="AN417" s="101">
        <v>39055</v>
      </c>
      <c r="AO417" s="101">
        <f t="shared" si="91"/>
        <v>23027</v>
      </c>
      <c r="AP417" t="s">
        <v>624</v>
      </c>
      <c r="AQ417">
        <f t="shared" si="97"/>
        <v>2339055</v>
      </c>
    </row>
    <row r="418" spans="1:43" hidden="1" outlineLevel="1">
      <c r="A418" t="s">
        <v>64</v>
      </c>
      <c r="B418" s="10" t="s">
        <v>1315</v>
      </c>
      <c r="C418" s="1">
        <f t="shared" si="98"/>
        <v>873</v>
      </c>
      <c r="D418" s="7">
        <f t="shared" si="92"/>
        <v>2</v>
      </c>
      <c r="E418" s="7">
        <f t="shared" si="93"/>
        <v>1</v>
      </c>
      <c r="F418" s="7">
        <f t="shared" si="94"/>
        <v>4</v>
      </c>
      <c r="G418" s="1">
        <f t="shared" si="95"/>
        <v>91</v>
      </c>
      <c r="H418" s="2">
        <f t="shared" si="96"/>
        <v>0.10423825887743414</v>
      </c>
      <c r="I418" s="8"/>
      <c r="J418" s="2">
        <f t="shared" si="87"/>
        <v>0.37227949599083621</v>
      </c>
      <c r="K418" s="2">
        <f t="shared" si="88"/>
        <v>0.4765177548682703</v>
      </c>
      <c r="L418" s="2">
        <f t="shared" si="89"/>
        <v>2.2909507445589918E-2</v>
      </c>
      <c r="M418" s="2">
        <f t="shared" si="90"/>
        <v>0.12829324169530357</v>
      </c>
      <c r="N418" s="1">
        <v>325</v>
      </c>
      <c r="O418" s="1">
        <v>416</v>
      </c>
      <c r="P418" s="1">
        <v>20</v>
      </c>
      <c r="Q418" s="1">
        <v>112</v>
      </c>
      <c r="R418" s="1"/>
      <c r="S418" s="1"/>
      <c r="T418" s="66"/>
      <c r="U418" s="1"/>
      <c r="V418" s="1"/>
      <c r="W418" s="1"/>
      <c r="X418" s="1"/>
      <c r="Y418" s="1"/>
      <c r="Z418" s="1"/>
      <c r="AA418" s="1"/>
      <c r="AB418" s="1"/>
      <c r="AG418" t="str">
        <f t="shared" si="99"/>
        <v>Limerick</v>
      </c>
      <c r="AH418" t="s">
        <v>1256</v>
      </c>
      <c r="AI418">
        <v>1</v>
      </c>
      <c r="AK418" s="104">
        <v>23</v>
      </c>
      <c r="AL418" s="102">
        <v>31</v>
      </c>
      <c r="AM418" s="102">
        <v>75</v>
      </c>
      <c r="AN418" s="101">
        <v>39195</v>
      </c>
      <c r="AO418" s="101">
        <f t="shared" si="91"/>
        <v>23031</v>
      </c>
      <c r="AP418" t="s">
        <v>624</v>
      </c>
      <c r="AQ418">
        <f t="shared" si="97"/>
        <v>2339195</v>
      </c>
    </row>
    <row r="419" spans="1:43" hidden="1" outlineLevel="1">
      <c r="A419" t="s">
        <v>936</v>
      </c>
      <c r="B419" s="10" t="s">
        <v>1315</v>
      </c>
      <c r="C419" s="1">
        <f t="shared" si="98"/>
        <v>620</v>
      </c>
      <c r="D419" s="7">
        <f t="shared" si="92"/>
        <v>1</v>
      </c>
      <c r="E419" s="7">
        <f t="shared" si="93"/>
        <v>2</v>
      </c>
      <c r="F419" s="7">
        <f t="shared" si="94"/>
        <v>4</v>
      </c>
      <c r="G419" s="1">
        <f t="shared" si="95"/>
        <v>198</v>
      </c>
      <c r="H419" s="2">
        <f t="shared" si="96"/>
        <v>0.3193548387096774</v>
      </c>
      <c r="I419" s="8"/>
      <c r="J419" s="2">
        <f t="shared" si="87"/>
        <v>0.62419354838709673</v>
      </c>
      <c r="K419" s="2">
        <f t="shared" si="88"/>
        <v>0.30483870967741933</v>
      </c>
      <c r="L419" s="2">
        <f t="shared" si="89"/>
        <v>1.4516129032258065E-2</v>
      </c>
      <c r="M419" s="2">
        <f t="shared" si="90"/>
        <v>5.6451612903225874E-2</v>
      </c>
      <c r="N419" s="1">
        <v>387</v>
      </c>
      <c r="O419" s="1">
        <v>189</v>
      </c>
      <c r="P419" s="1">
        <v>9</v>
      </c>
      <c r="Q419" s="1">
        <v>35</v>
      </c>
      <c r="R419" s="1"/>
      <c r="S419" s="1"/>
      <c r="T419" s="66"/>
      <c r="U419" s="1"/>
      <c r="V419" s="1"/>
      <c r="W419" s="1"/>
      <c r="X419" s="1"/>
      <c r="Y419" s="1"/>
      <c r="Z419" s="1"/>
      <c r="AA419" s="1"/>
      <c r="AB419" s="1"/>
      <c r="AG419" t="str">
        <f t="shared" si="99"/>
        <v>Limestone</v>
      </c>
      <c r="AH419" t="s">
        <v>317</v>
      </c>
      <c r="AI419">
        <v>2</v>
      </c>
      <c r="AK419" s="104">
        <v>23</v>
      </c>
      <c r="AL419" s="102">
        <v>3</v>
      </c>
      <c r="AM419" s="102">
        <v>160</v>
      </c>
      <c r="AN419" s="101">
        <v>39300</v>
      </c>
      <c r="AO419" s="101">
        <f t="shared" si="91"/>
        <v>23003</v>
      </c>
      <c r="AP419" t="s">
        <v>624</v>
      </c>
      <c r="AQ419">
        <f t="shared" si="97"/>
        <v>2339300</v>
      </c>
    </row>
    <row r="420" spans="1:43" hidden="1" outlineLevel="1">
      <c r="A420" t="s">
        <v>11</v>
      </c>
      <c r="B420" s="10" t="s">
        <v>1315</v>
      </c>
      <c r="C420" s="1">
        <f t="shared" si="98"/>
        <v>1079</v>
      </c>
      <c r="D420" s="7">
        <f t="shared" si="92"/>
        <v>2</v>
      </c>
      <c r="E420" s="7">
        <f t="shared" si="93"/>
        <v>1</v>
      </c>
      <c r="F420" s="7">
        <f t="shared" si="94"/>
        <v>4</v>
      </c>
      <c r="G420" s="1">
        <f t="shared" si="95"/>
        <v>151</v>
      </c>
      <c r="H420" s="2">
        <f t="shared" si="96"/>
        <v>0.13994439295644115</v>
      </c>
      <c r="I420" s="8"/>
      <c r="J420" s="2">
        <f t="shared" si="87"/>
        <v>0.36607970342910101</v>
      </c>
      <c r="K420" s="2">
        <f t="shared" si="88"/>
        <v>0.50602409638554213</v>
      </c>
      <c r="L420" s="2">
        <f t="shared" si="89"/>
        <v>2.5949953660797033E-2</v>
      </c>
      <c r="M420" s="2">
        <f t="shared" si="90"/>
        <v>0.10194624652455983</v>
      </c>
      <c r="N420" s="1">
        <v>395</v>
      </c>
      <c r="O420" s="1">
        <v>546</v>
      </c>
      <c r="P420" s="1">
        <v>28</v>
      </c>
      <c r="Q420" s="1">
        <v>110</v>
      </c>
      <c r="R420" s="1"/>
      <c r="S420" s="1"/>
      <c r="T420" s="66"/>
      <c r="U420" s="1"/>
      <c r="V420" s="1"/>
      <c r="W420" s="1"/>
      <c r="X420" s="1"/>
      <c r="Y420" s="1"/>
      <c r="Z420" s="1"/>
      <c r="AA420" s="1"/>
      <c r="AB420" s="1"/>
      <c r="AG420" t="str">
        <f t="shared" si="99"/>
        <v>Limington</v>
      </c>
      <c r="AH420" t="s">
        <v>1256</v>
      </c>
      <c r="AI420">
        <v>1</v>
      </c>
      <c r="AK420" s="104">
        <v>23</v>
      </c>
      <c r="AL420" s="102">
        <v>31</v>
      </c>
      <c r="AM420" s="102">
        <v>80</v>
      </c>
      <c r="AN420" s="101">
        <v>39405</v>
      </c>
      <c r="AO420" s="101">
        <f t="shared" si="91"/>
        <v>23031</v>
      </c>
      <c r="AP420" t="s">
        <v>624</v>
      </c>
      <c r="AQ420">
        <f t="shared" si="97"/>
        <v>2339405</v>
      </c>
    </row>
    <row r="421" spans="1:43" hidden="1" outlineLevel="1">
      <c r="A421" t="s">
        <v>1988</v>
      </c>
      <c r="B421" s="10" t="s">
        <v>1315</v>
      </c>
      <c r="C421" s="1">
        <f t="shared" si="98"/>
        <v>1855</v>
      </c>
      <c r="D421" s="7">
        <f t="shared" si="92"/>
        <v>1</v>
      </c>
      <c r="E421" s="7">
        <f t="shared" si="93"/>
        <v>2</v>
      </c>
      <c r="F421" s="7">
        <f t="shared" si="94"/>
        <v>4</v>
      </c>
      <c r="G421" s="1">
        <f t="shared" si="95"/>
        <v>301</v>
      </c>
      <c r="H421" s="2">
        <f t="shared" si="96"/>
        <v>0.16226415094339622</v>
      </c>
      <c r="I421" s="8"/>
      <c r="J421" s="2">
        <f t="shared" si="87"/>
        <v>0.5568733153638814</v>
      </c>
      <c r="K421" s="2">
        <f t="shared" si="88"/>
        <v>0.39460916442048516</v>
      </c>
      <c r="L421" s="2">
        <f t="shared" si="89"/>
        <v>1.9407008086253369E-2</v>
      </c>
      <c r="M421" s="2">
        <f t="shared" si="90"/>
        <v>2.9110512129380067E-2</v>
      </c>
      <c r="N421" s="1">
        <v>1033</v>
      </c>
      <c r="O421" s="1">
        <v>732</v>
      </c>
      <c r="P421" s="1">
        <v>36</v>
      </c>
      <c r="Q421" s="1">
        <v>54</v>
      </c>
      <c r="R421" s="1"/>
      <c r="S421" s="1"/>
      <c r="T421" s="66"/>
      <c r="U421" s="1"/>
      <c r="V421" s="1"/>
      <c r="W421" s="1"/>
      <c r="X421" s="1"/>
      <c r="Y421" s="1"/>
      <c r="Z421" s="1"/>
      <c r="AA421" s="1"/>
      <c r="AB421" s="1"/>
      <c r="AG421" t="str">
        <f t="shared" si="99"/>
        <v>Lincoln</v>
      </c>
      <c r="AH421" t="s">
        <v>370</v>
      </c>
      <c r="AI421">
        <v>2</v>
      </c>
      <c r="AK421" s="104">
        <v>23</v>
      </c>
      <c r="AL421" s="102">
        <v>19</v>
      </c>
      <c r="AM421" s="102">
        <v>190</v>
      </c>
      <c r="AN421" s="101">
        <v>39475</v>
      </c>
      <c r="AO421" s="101">
        <f t="shared" si="91"/>
        <v>23019</v>
      </c>
      <c r="AP421" t="s">
        <v>624</v>
      </c>
      <c r="AQ421">
        <f t="shared" si="97"/>
        <v>2339475</v>
      </c>
    </row>
    <row r="422" spans="1:43" hidden="1" outlineLevel="1">
      <c r="A422" t="s">
        <v>1988</v>
      </c>
      <c r="B422" s="10" t="s">
        <v>1315</v>
      </c>
      <c r="C422" s="1">
        <f t="shared" si="98"/>
        <v>25</v>
      </c>
      <c r="D422" s="7">
        <f t="shared" si="92"/>
        <v>1</v>
      </c>
      <c r="E422" s="7">
        <f t="shared" si="93"/>
        <v>1</v>
      </c>
      <c r="F422" s="7">
        <f t="shared" si="94"/>
        <v>0</v>
      </c>
      <c r="G422" s="1">
        <f t="shared" si="95"/>
        <v>0</v>
      </c>
      <c r="H422" s="2">
        <f t="shared" si="96"/>
        <v>0</v>
      </c>
      <c r="I422" s="8"/>
      <c r="J422" s="2">
        <f t="shared" si="87"/>
        <v>0.48</v>
      </c>
      <c r="K422" s="2">
        <f t="shared" si="88"/>
        <v>0.48</v>
      </c>
      <c r="L422" s="2">
        <f t="shared" si="89"/>
        <v>0</v>
      </c>
      <c r="M422" s="2">
        <f t="shared" si="90"/>
        <v>4.0000000000000036E-2</v>
      </c>
      <c r="N422" s="1">
        <v>12</v>
      </c>
      <c r="O422" s="1">
        <v>12</v>
      </c>
      <c r="P422" s="1">
        <v>0</v>
      </c>
      <c r="Q422" s="1">
        <v>1</v>
      </c>
      <c r="R422" s="1"/>
      <c r="S422" s="1"/>
      <c r="T422" s="66"/>
      <c r="U422" s="1"/>
      <c r="V422" s="1"/>
      <c r="W422" s="1"/>
      <c r="X422" s="1"/>
      <c r="Y422" s="1"/>
      <c r="Z422" s="1"/>
      <c r="AA422" s="1"/>
      <c r="AB422" s="1"/>
      <c r="AG422" t="str">
        <f t="shared" si="99"/>
        <v>Lincoln</v>
      </c>
      <c r="AH422" t="s">
        <v>1480</v>
      </c>
      <c r="AI422">
        <v>2</v>
      </c>
      <c r="AK422" s="104">
        <v>23</v>
      </c>
      <c r="AL422" s="102">
        <v>17</v>
      </c>
      <c r="AM422" s="102">
        <v>80</v>
      </c>
      <c r="AN422" s="101">
        <v>39422</v>
      </c>
      <c r="AO422" s="101">
        <f t="shared" si="91"/>
        <v>23017</v>
      </c>
      <c r="AP422" t="s">
        <v>131</v>
      </c>
      <c r="AQ422">
        <f t="shared" si="97"/>
        <v>2339422</v>
      </c>
    </row>
    <row r="423" spans="1:43" hidden="1" outlineLevel="1">
      <c r="A423" t="s">
        <v>1142</v>
      </c>
      <c r="B423" s="10" t="s">
        <v>1315</v>
      </c>
      <c r="C423" s="1">
        <f t="shared" si="98"/>
        <v>987</v>
      </c>
      <c r="D423" s="7">
        <f t="shared" si="92"/>
        <v>1</v>
      </c>
      <c r="E423" s="7">
        <f t="shared" si="93"/>
        <v>2</v>
      </c>
      <c r="F423" s="7">
        <f t="shared" si="94"/>
        <v>4</v>
      </c>
      <c r="G423" s="1">
        <f t="shared" si="95"/>
        <v>42</v>
      </c>
      <c r="H423" s="2">
        <f t="shared" si="96"/>
        <v>4.2553191489361701E-2</v>
      </c>
      <c r="I423" s="8"/>
      <c r="J423" s="2">
        <f t="shared" si="87"/>
        <v>0.43870314083080042</v>
      </c>
      <c r="K423" s="2">
        <f t="shared" si="88"/>
        <v>0.39614994934143871</v>
      </c>
      <c r="L423" s="2">
        <f t="shared" si="89"/>
        <v>1.2158054711246201E-2</v>
      </c>
      <c r="M423" s="2">
        <f t="shared" si="90"/>
        <v>0.15298885511651467</v>
      </c>
      <c r="N423" s="1">
        <v>433</v>
      </c>
      <c r="O423" s="1">
        <v>391</v>
      </c>
      <c r="P423" s="1">
        <v>12</v>
      </c>
      <c r="Q423" s="1">
        <v>151</v>
      </c>
      <c r="R423" s="1"/>
      <c r="S423" s="1"/>
      <c r="T423" s="66"/>
      <c r="U423" s="1"/>
      <c r="V423" s="1"/>
      <c r="W423" s="1"/>
      <c r="X423" s="1"/>
      <c r="Y423" s="1"/>
      <c r="Z423" s="1"/>
      <c r="AA423" s="1"/>
      <c r="AB423" s="1"/>
      <c r="AG423" t="str">
        <f t="shared" si="99"/>
        <v>Lincolnville</v>
      </c>
      <c r="AH423" t="s">
        <v>1255</v>
      </c>
      <c r="AI423">
        <v>2</v>
      </c>
      <c r="AK423" s="104">
        <v>23</v>
      </c>
      <c r="AL423" s="102">
        <v>27</v>
      </c>
      <c r="AM423" s="102">
        <v>55</v>
      </c>
      <c r="AN423" s="101">
        <v>39755</v>
      </c>
      <c r="AO423" s="101">
        <f t="shared" si="91"/>
        <v>23027</v>
      </c>
      <c r="AP423" t="s">
        <v>624</v>
      </c>
      <c r="AQ423">
        <f t="shared" si="97"/>
        <v>2339755</v>
      </c>
    </row>
    <row r="424" spans="1:43" hidden="1" outlineLevel="1">
      <c r="A424" t="s">
        <v>1585</v>
      </c>
      <c r="B424" s="10" t="s">
        <v>1315</v>
      </c>
      <c r="C424" s="1">
        <f t="shared" si="98"/>
        <v>239</v>
      </c>
      <c r="D424" s="7">
        <f t="shared" si="92"/>
        <v>2</v>
      </c>
      <c r="E424" s="7">
        <f t="shared" si="93"/>
        <v>1</v>
      </c>
      <c r="F424" s="7">
        <f t="shared" si="94"/>
        <v>4</v>
      </c>
      <c r="G424" s="1">
        <f t="shared" si="95"/>
        <v>19</v>
      </c>
      <c r="H424" s="2">
        <f t="shared" si="96"/>
        <v>7.9497907949790794E-2</v>
      </c>
      <c r="I424" s="8"/>
      <c r="J424" s="2">
        <f t="shared" si="87"/>
        <v>0.41841004184100417</v>
      </c>
      <c r="K424" s="2">
        <f t="shared" si="88"/>
        <v>0.497907949790795</v>
      </c>
      <c r="L424" s="2">
        <f t="shared" si="89"/>
        <v>2.0920502092050208E-2</v>
      </c>
      <c r="M424" s="2">
        <f t="shared" si="90"/>
        <v>6.2761506276150625E-2</v>
      </c>
      <c r="N424" s="1">
        <v>100</v>
      </c>
      <c r="O424" s="1">
        <v>119</v>
      </c>
      <c r="P424" s="1">
        <v>5</v>
      </c>
      <c r="Q424" s="1">
        <v>15</v>
      </c>
      <c r="R424" s="1"/>
      <c r="S424" s="1"/>
      <c r="T424" s="66"/>
      <c r="U424" s="1"/>
      <c r="V424" s="1"/>
      <c r="W424" s="1"/>
      <c r="X424" s="1"/>
      <c r="Y424" s="1"/>
      <c r="Z424" s="1"/>
      <c r="AA424" s="1"/>
      <c r="AB424" s="1"/>
      <c r="AG424" t="str">
        <f t="shared" si="99"/>
        <v>Linneus</v>
      </c>
      <c r="AH424" t="s">
        <v>317</v>
      </c>
      <c r="AI424">
        <v>2</v>
      </c>
      <c r="AK424" s="104">
        <v>23</v>
      </c>
      <c r="AL424" s="102">
        <v>3</v>
      </c>
      <c r="AM424" s="102">
        <v>165</v>
      </c>
      <c r="AN424" s="101">
        <v>39965</v>
      </c>
      <c r="AO424" s="101">
        <f t="shared" si="91"/>
        <v>23003</v>
      </c>
      <c r="AP424" t="s">
        <v>624</v>
      </c>
      <c r="AQ424">
        <f t="shared" si="97"/>
        <v>2339965</v>
      </c>
    </row>
    <row r="425" spans="1:43" hidden="1" outlineLevel="1">
      <c r="A425" t="s">
        <v>1724</v>
      </c>
      <c r="B425" s="10" t="s">
        <v>1315</v>
      </c>
      <c r="C425" s="1">
        <f t="shared" si="98"/>
        <v>3168</v>
      </c>
      <c r="D425" s="7">
        <f t="shared" si="92"/>
        <v>2</v>
      </c>
      <c r="E425" s="7">
        <f t="shared" si="93"/>
        <v>1</v>
      </c>
      <c r="F425" s="7">
        <f t="shared" si="94"/>
        <v>4</v>
      </c>
      <c r="G425" s="1">
        <f t="shared" si="95"/>
        <v>32</v>
      </c>
      <c r="H425" s="2">
        <f t="shared" si="96"/>
        <v>1.0101010101010102E-2</v>
      </c>
      <c r="I425" s="8"/>
      <c r="J425" s="2">
        <f t="shared" si="87"/>
        <v>0.4321338383838384</v>
      </c>
      <c r="K425" s="2">
        <f t="shared" si="88"/>
        <v>0.44223484848484851</v>
      </c>
      <c r="L425" s="2">
        <f t="shared" si="89"/>
        <v>4.3244949494949496E-2</v>
      </c>
      <c r="M425" s="2">
        <f t="shared" si="90"/>
        <v>8.2386363636363535E-2</v>
      </c>
      <c r="N425" s="1">
        <v>1369</v>
      </c>
      <c r="O425" s="1">
        <v>1401</v>
      </c>
      <c r="P425" s="1">
        <v>137</v>
      </c>
      <c r="Q425" s="1">
        <v>261</v>
      </c>
      <c r="R425" s="1"/>
      <c r="S425" s="1"/>
      <c r="T425" s="66"/>
      <c r="U425" s="1"/>
      <c r="V425" s="1"/>
      <c r="W425" s="1"/>
      <c r="X425" s="1"/>
      <c r="Y425" s="1"/>
      <c r="Z425" s="1"/>
      <c r="AA425" s="1"/>
      <c r="AB425" s="1"/>
      <c r="AG425" t="str">
        <f t="shared" si="99"/>
        <v>Lisbon</v>
      </c>
      <c r="AH425" t="s">
        <v>371</v>
      </c>
      <c r="AI425">
        <v>2</v>
      </c>
      <c r="AK425" s="104">
        <v>23</v>
      </c>
      <c r="AL425" s="102">
        <v>1</v>
      </c>
      <c r="AM425" s="102">
        <v>30</v>
      </c>
      <c r="AN425" s="101">
        <v>40035</v>
      </c>
      <c r="AO425" s="101">
        <f t="shared" si="91"/>
        <v>23001</v>
      </c>
      <c r="AP425" t="s">
        <v>624</v>
      </c>
      <c r="AQ425">
        <f t="shared" si="97"/>
        <v>2340035</v>
      </c>
    </row>
    <row r="426" spans="1:43" hidden="1" outlineLevel="1">
      <c r="A426" t="s">
        <v>2126</v>
      </c>
      <c r="B426" s="10" t="s">
        <v>1315</v>
      </c>
      <c r="C426" s="1">
        <f t="shared" si="98"/>
        <v>1161</v>
      </c>
      <c r="D426" s="7">
        <f t="shared" si="92"/>
        <v>2</v>
      </c>
      <c r="E426" s="7">
        <f t="shared" si="93"/>
        <v>1</v>
      </c>
      <c r="F426" s="7">
        <f t="shared" si="94"/>
        <v>4</v>
      </c>
      <c r="G426" s="1">
        <f t="shared" si="95"/>
        <v>10</v>
      </c>
      <c r="H426" s="2">
        <f t="shared" si="96"/>
        <v>8.6132644272179162E-3</v>
      </c>
      <c r="I426" s="8"/>
      <c r="J426" s="2">
        <f t="shared" si="87"/>
        <v>0.429801894918174</v>
      </c>
      <c r="K426" s="2">
        <f t="shared" si="88"/>
        <v>0.43841515934539188</v>
      </c>
      <c r="L426" s="2">
        <f t="shared" si="89"/>
        <v>3.4453057708871665E-2</v>
      </c>
      <c r="M426" s="2">
        <f t="shared" si="90"/>
        <v>9.7329888027562456E-2</v>
      </c>
      <c r="N426" s="1">
        <v>499</v>
      </c>
      <c r="O426" s="1">
        <v>509</v>
      </c>
      <c r="P426" s="1">
        <v>40</v>
      </c>
      <c r="Q426" s="1">
        <v>113</v>
      </c>
      <c r="R426" s="1"/>
      <c r="S426" s="1"/>
      <c r="T426" s="66"/>
      <c r="U426" s="1"/>
      <c r="V426" s="1"/>
      <c r="W426" s="1"/>
      <c r="X426" s="1"/>
      <c r="Y426" s="1"/>
      <c r="Z426" s="1"/>
      <c r="AA426" s="1"/>
      <c r="AB426" s="1"/>
      <c r="AG426" t="str">
        <f t="shared" si="99"/>
        <v>Litchfield</v>
      </c>
      <c r="AH426" t="s">
        <v>533</v>
      </c>
      <c r="AI426">
        <v>1</v>
      </c>
      <c r="AK426" s="104">
        <v>23</v>
      </c>
      <c r="AL426" s="102">
        <v>11</v>
      </c>
      <c r="AM426" s="102">
        <v>60</v>
      </c>
      <c r="AN426" s="101">
        <v>40175</v>
      </c>
      <c r="AO426" s="101">
        <f t="shared" si="91"/>
        <v>23011</v>
      </c>
      <c r="AP426" t="s">
        <v>624</v>
      </c>
      <c r="AQ426">
        <f t="shared" si="97"/>
        <v>2340175</v>
      </c>
    </row>
    <row r="427" spans="1:43" hidden="1" outlineLevel="1">
      <c r="A427" t="s">
        <v>815</v>
      </c>
      <c r="B427" s="10" t="s">
        <v>1315</v>
      </c>
      <c r="C427" s="1">
        <f t="shared" si="98"/>
        <v>323</v>
      </c>
      <c r="D427" s="7">
        <f t="shared" si="92"/>
        <v>1</v>
      </c>
      <c r="E427" s="7">
        <f t="shared" si="93"/>
        <v>2</v>
      </c>
      <c r="F427" s="7">
        <f t="shared" si="94"/>
        <v>4</v>
      </c>
      <c r="G427" s="1">
        <f t="shared" si="95"/>
        <v>24</v>
      </c>
      <c r="H427" s="2">
        <f t="shared" si="96"/>
        <v>7.4303405572755415E-2</v>
      </c>
      <c r="I427" s="8"/>
      <c r="J427" s="2">
        <f t="shared" si="87"/>
        <v>0.50773993808049533</v>
      </c>
      <c r="K427" s="2">
        <f t="shared" si="88"/>
        <v>0.43343653250773995</v>
      </c>
      <c r="L427" s="2">
        <f t="shared" si="89"/>
        <v>1.238390092879257E-2</v>
      </c>
      <c r="M427" s="2">
        <f t="shared" si="90"/>
        <v>4.6439628482972145E-2</v>
      </c>
      <c r="N427" s="1">
        <v>164</v>
      </c>
      <c r="O427" s="1">
        <v>140</v>
      </c>
      <c r="P427" s="1">
        <v>4</v>
      </c>
      <c r="Q427" s="1">
        <v>15</v>
      </c>
      <c r="R427" s="1"/>
      <c r="S427" s="1"/>
      <c r="T427" s="66"/>
      <c r="U427" s="1"/>
      <c r="V427" s="1"/>
      <c r="W427" s="1"/>
      <c r="X427" s="1"/>
      <c r="Y427" s="1"/>
      <c r="Z427" s="1"/>
      <c r="AA427" s="1"/>
      <c r="AB427" s="1"/>
      <c r="AG427" t="str">
        <f t="shared" si="99"/>
        <v>Littleton</v>
      </c>
      <c r="AH427" t="s">
        <v>317</v>
      </c>
      <c r="AI427">
        <v>2</v>
      </c>
      <c r="AK427" s="104">
        <v>23</v>
      </c>
      <c r="AL427" s="102">
        <v>3</v>
      </c>
      <c r="AM427" s="102">
        <v>170</v>
      </c>
      <c r="AN427" s="101">
        <v>40595</v>
      </c>
      <c r="AO427" s="101">
        <f t="shared" si="91"/>
        <v>23003</v>
      </c>
      <c r="AP427" t="s">
        <v>624</v>
      </c>
      <c r="AQ427">
        <f t="shared" si="97"/>
        <v>2340595</v>
      </c>
    </row>
    <row r="428" spans="1:43" hidden="1" outlineLevel="1">
      <c r="A428" t="s">
        <v>1319</v>
      </c>
      <c r="B428" s="10" t="s">
        <v>1315</v>
      </c>
      <c r="C428" s="1">
        <f t="shared" si="98"/>
        <v>795</v>
      </c>
      <c r="D428" s="7">
        <f t="shared" si="92"/>
        <v>1</v>
      </c>
      <c r="E428" s="7">
        <f t="shared" si="93"/>
        <v>2</v>
      </c>
      <c r="F428" s="7">
        <f t="shared" si="94"/>
        <v>4</v>
      </c>
      <c r="G428" s="1">
        <f t="shared" si="95"/>
        <v>84</v>
      </c>
      <c r="H428" s="2">
        <f t="shared" si="96"/>
        <v>0.10566037735849057</v>
      </c>
      <c r="I428" s="8"/>
      <c r="J428" s="2">
        <f t="shared" si="87"/>
        <v>0.50062893081761006</v>
      </c>
      <c r="K428" s="2">
        <f t="shared" si="88"/>
        <v>0.39496855345911952</v>
      </c>
      <c r="L428" s="2">
        <f t="shared" si="89"/>
        <v>4.40251572327044E-2</v>
      </c>
      <c r="M428" s="2">
        <f t="shared" si="90"/>
        <v>6.0377358490566017E-2</v>
      </c>
      <c r="N428" s="1">
        <v>398</v>
      </c>
      <c r="O428" s="1">
        <v>314</v>
      </c>
      <c r="P428" s="1">
        <v>35</v>
      </c>
      <c r="Q428" s="1">
        <v>48</v>
      </c>
      <c r="R428" s="1"/>
      <c r="S428" s="1"/>
      <c r="T428" s="66"/>
      <c r="U428" s="1"/>
      <c r="V428" s="1"/>
      <c r="W428" s="1"/>
      <c r="X428" s="1"/>
      <c r="Y428" s="1"/>
      <c r="Z428" s="1"/>
      <c r="AA428" s="1"/>
      <c r="AB428" s="1"/>
      <c r="AG428" t="str">
        <f t="shared" si="99"/>
        <v>Livermore</v>
      </c>
      <c r="AH428" t="s">
        <v>371</v>
      </c>
      <c r="AI428">
        <v>2</v>
      </c>
      <c r="AK428" s="104">
        <v>23</v>
      </c>
      <c r="AL428" s="102">
        <v>1</v>
      </c>
      <c r="AM428" s="102">
        <v>35</v>
      </c>
      <c r="AN428" s="101">
        <v>40665</v>
      </c>
      <c r="AO428" s="101">
        <f t="shared" si="91"/>
        <v>23001</v>
      </c>
      <c r="AP428" t="s">
        <v>624</v>
      </c>
      <c r="AQ428">
        <f t="shared" si="97"/>
        <v>2340665</v>
      </c>
    </row>
    <row r="429" spans="1:43" hidden="1" outlineLevel="1">
      <c r="A429" t="s">
        <v>1652</v>
      </c>
      <c r="B429" s="10" t="s">
        <v>1315</v>
      </c>
      <c r="C429" s="1">
        <f t="shared" si="98"/>
        <v>936</v>
      </c>
      <c r="D429" s="7">
        <f t="shared" si="92"/>
        <v>1</v>
      </c>
      <c r="E429" s="7">
        <f t="shared" si="93"/>
        <v>2</v>
      </c>
      <c r="F429" s="7">
        <f t="shared" si="94"/>
        <v>4</v>
      </c>
      <c r="G429" s="1">
        <f t="shared" si="95"/>
        <v>231</v>
      </c>
      <c r="H429" s="2">
        <f t="shared" si="96"/>
        <v>0.24679487179487181</v>
      </c>
      <c r="I429" s="8"/>
      <c r="J429" s="2">
        <f t="shared" si="87"/>
        <v>0.56837606837606836</v>
      </c>
      <c r="K429" s="2">
        <f t="shared" si="88"/>
        <v>0.3215811965811966</v>
      </c>
      <c r="L429" s="2">
        <f t="shared" si="89"/>
        <v>4.807692307692308E-2</v>
      </c>
      <c r="M429" s="2">
        <f t="shared" si="90"/>
        <v>6.1965811965811961E-2</v>
      </c>
      <c r="N429" s="1">
        <v>532</v>
      </c>
      <c r="O429" s="1">
        <v>301</v>
      </c>
      <c r="P429" s="1">
        <v>45</v>
      </c>
      <c r="Q429" s="1">
        <v>58</v>
      </c>
      <c r="R429" s="1"/>
      <c r="S429" s="1"/>
      <c r="T429" s="66"/>
      <c r="U429" s="1"/>
      <c r="V429" s="1"/>
      <c r="W429" s="1"/>
      <c r="X429" s="1"/>
      <c r="Y429" s="1"/>
      <c r="Z429" s="1"/>
      <c r="AA429" s="1"/>
      <c r="AB429" s="1"/>
      <c r="AG429" t="str">
        <f t="shared" si="99"/>
        <v>Livermore Falls</v>
      </c>
      <c r="AH429" t="s">
        <v>371</v>
      </c>
      <c r="AI429">
        <v>2</v>
      </c>
      <c r="AK429" s="104">
        <v>23</v>
      </c>
      <c r="AL429" s="102">
        <v>1</v>
      </c>
      <c r="AM429" s="102">
        <v>40</v>
      </c>
      <c r="AN429" s="101">
        <v>40770</v>
      </c>
      <c r="AO429" s="101">
        <f t="shared" si="91"/>
        <v>23001</v>
      </c>
      <c r="AP429" t="s">
        <v>624</v>
      </c>
      <c r="AQ429">
        <f t="shared" si="97"/>
        <v>2340770</v>
      </c>
    </row>
    <row r="430" spans="1:43" hidden="1" outlineLevel="1">
      <c r="A430" s="36" t="s">
        <v>828</v>
      </c>
      <c r="B430" s="10" t="s">
        <v>1315</v>
      </c>
      <c r="C430" s="1">
        <f t="shared" si="98"/>
        <v>162</v>
      </c>
      <c r="D430" s="7">
        <f t="shared" si="92"/>
        <v>2</v>
      </c>
      <c r="E430" s="7">
        <f t="shared" si="93"/>
        <v>1</v>
      </c>
      <c r="F430" s="7">
        <f t="shared" si="94"/>
        <v>4</v>
      </c>
      <c r="G430" s="1">
        <f t="shared" si="95"/>
        <v>14</v>
      </c>
      <c r="H430" s="2">
        <f t="shared" si="96"/>
        <v>8.6419753086419748E-2</v>
      </c>
      <c r="I430" s="8"/>
      <c r="J430" s="2">
        <f t="shared" ref="J430:J493" si="100">IF(C430=0,"-",N430/C430)</f>
        <v>0.35802469135802467</v>
      </c>
      <c r="K430" s="2">
        <f t="shared" ref="K430:K493" si="101">IF(C430=0,"-",O430/C430)</f>
        <v>0.44444444444444442</v>
      </c>
      <c r="L430" s="2">
        <f t="shared" ref="L430:L493" si="102">IF(C430=0,"-",P430/C430)</f>
        <v>1.8518518518518517E-2</v>
      </c>
      <c r="M430" s="2">
        <f t="shared" ref="M430:M493" si="103">IF(C430=0,"-",(1-J430-K430-L430))</f>
        <v>0.17901234567901234</v>
      </c>
      <c r="N430" s="1">
        <v>58</v>
      </c>
      <c r="O430" s="1">
        <v>72</v>
      </c>
      <c r="P430" s="1">
        <v>3</v>
      </c>
      <c r="Q430" s="1">
        <v>29</v>
      </c>
      <c r="R430" s="1"/>
      <c r="S430" s="1"/>
      <c r="T430" s="66"/>
      <c r="U430" s="1"/>
      <c r="V430" s="1"/>
      <c r="W430" s="1"/>
      <c r="X430" s="1"/>
      <c r="Y430" s="1"/>
      <c r="Z430" s="1"/>
      <c r="AA430" s="1"/>
      <c r="AB430" s="1"/>
      <c r="AG430" t="str">
        <f t="shared" si="99"/>
        <v>Long Island</v>
      </c>
      <c r="AH430" t="s">
        <v>1492</v>
      </c>
      <c r="AI430">
        <v>1</v>
      </c>
      <c r="AK430" s="104">
        <v>23</v>
      </c>
      <c r="AL430" s="102">
        <v>5</v>
      </c>
      <c r="AM430" s="102">
        <v>63</v>
      </c>
      <c r="AN430" s="101">
        <v>41067</v>
      </c>
      <c r="AO430" s="101">
        <f t="shared" ref="AO430:AO493" si="104">AK430*1000+AL430</f>
        <v>23005</v>
      </c>
      <c r="AP430" t="s">
        <v>624</v>
      </c>
      <c r="AQ430">
        <f t="shared" si="97"/>
        <v>2341067</v>
      </c>
    </row>
    <row r="431" spans="1:43" hidden="1" outlineLevel="1">
      <c r="A431" t="s">
        <v>1862</v>
      </c>
      <c r="B431" s="10" t="s">
        <v>1315</v>
      </c>
      <c r="C431" s="1">
        <f t="shared" si="98"/>
        <v>433</v>
      </c>
      <c r="D431" s="7">
        <f t="shared" ref="D431:D494" si="105">RANK(N431,(N431:AE431))</f>
        <v>2</v>
      </c>
      <c r="E431" s="7">
        <f t="shared" ref="E431:E494" si="106">RANK(O431,(N431:AE431))</f>
        <v>1</v>
      </c>
      <c r="F431" s="7">
        <f t="shared" ref="F431:F494" si="107">IF(P431&gt;0,RANK(P431,(N431:AE431)),0)</f>
        <v>4</v>
      </c>
      <c r="G431" s="1">
        <f t="shared" ref="G431:G494" si="108">MAX(N431:P431)-LARGE(N431:P431,2)</f>
        <v>56</v>
      </c>
      <c r="H431" s="2">
        <f t="shared" ref="H431:H494" si="109">G431/C431</f>
        <v>0.12933025404157045</v>
      </c>
      <c r="I431" s="8"/>
      <c r="J431" s="2">
        <f t="shared" si="100"/>
        <v>0.3672055427251732</v>
      </c>
      <c r="K431" s="2">
        <f t="shared" si="101"/>
        <v>0.49653579676674364</v>
      </c>
      <c r="L431" s="2">
        <f t="shared" si="102"/>
        <v>2.0785219399538105E-2</v>
      </c>
      <c r="M431" s="2">
        <f t="shared" si="103"/>
        <v>0.115473441108545</v>
      </c>
      <c r="N431" s="1">
        <v>159</v>
      </c>
      <c r="O431" s="1">
        <v>215</v>
      </c>
      <c r="P431" s="1">
        <v>9</v>
      </c>
      <c r="Q431" s="1">
        <v>50</v>
      </c>
      <c r="R431" s="1"/>
      <c r="S431" s="1"/>
      <c r="T431" s="66"/>
      <c r="U431" s="1"/>
      <c r="V431" s="1"/>
      <c r="W431" s="1"/>
      <c r="X431" s="1"/>
      <c r="Y431" s="1"/>
      <c r="Z431" s="1"/>
      <c r="AA431" s="1"/>
      <c r="AB431" s="1"/>
      <c r="AG431" t="str">
        <f t="shared" si="99"/>
        <v>Lovell</v>
      </c>
      <c r="AH431" t="s">
        <v>1480</v>
      </c>
      <c r="AI431">
        <v>2</v>
      </c>
      <c r="AK431" s="104">
        <v>23</v>
      </c>
      <c r="AL431" s="102">
        <v>17</v>
      </c>
      <c r="AM431" s="102">
        <v>85</v>
      </c>
      <c r="AN431" s="101">
        <v>41365</v>
      </c>
      <c r="AO431" s="101">
        <f t="shared" si="104"/>
        <v>23017</v>
      </c>
      <c r="AP431" t="s">
        <v>624</v>
      </c>
      <c r="AQ431">
        <f t="shared" si="97"/>
        <v>2341365</v>
      </c>
    </row>
    <row r="432" spans="1:43" hidden="1" outlineLevel="1">
      <c r="A432" t="s">
        <v>1768</v>
      </c>
      <c r="B432" s="10" t="s">
        <v>1315</v>
      </c>
      <c r="C432" s="1">
        <f t="shared" si="98"/>
        <v>135</v>
      </c>
      <c r="D432" s="7">
        <f t="shared" si="105"/>
        <v>2</v>
      </c>
      <c r="E432" s="7">
        <f t="shared" si="106"/>
        <v>1</v>
      </c>
      <c r="F432" s="7">
        <f t="shared" si="107"/>
        <v>4</v>
      </c>
      <c r="G432" s="1">
        <f t="shared" si="108"/>
        <v>2</v>
      </c>
      <c r="H432" s="2">
        <f t="shared" si="109"/>
        <v>1.4814814814814815E-2</v>
      </c>
      <c r="I432" s="8"/>
      <c r="J432" s="2">
        <f t="shared" si="100"/>
        <v>0.45925925925925926</v>
      </c>
      <c r="K432" s="2">
        <f t="shared" si="101"/>
        <v>0.47407407407407409</v>
      </c>
      <c r="L432" s="2">
        <f t="shared" si="102"/>
        <v>2.2222222222222223E-2</v>
      </c>
      <c r="M432" s="2">
        <f t="shared" si="103"/>
        <v>4.4444444444444425E-2</v>
      </c>
      <c r="N432" s="1">
        <v>62</v>
      </c>
      <c r="O432" s="1">
        <v>64</v>
      </c>
      <c r="P432" s="1">
        <v>3</v>
      </c>
      <c r="Q432" s="1">
        <v>6</v>
      </c>
      <c r="R432" s="1"/>
      <c r="S432" s="1"/>
      <c r="T432" s="66"/>
      <c r="U432" s="1"/>
      <c r="V432" s="1"/>
      <c r="W432" s="1"/>
      <c r="X432" s="1"/>
      <c r="Y432" s="1"/>
      <c r="Z432" s="1"/>
      <c r="AA432" s="1"/>
      <c r="AB432" s="1"/>
      <c r="AG432" t="str">
        <f t="shared" si="99"/>
        <v>Lowell</v>
      </c>
      <c r="AH432" t="s">
        <v>370</v>
      </c>
      <c r="AI432">
        <v>2</v>
      </c>
      <c r="AK432" s="104">
        <v>23</v>
      </c>
      <c r="AL432" s="102">
        <v>19</v>
      </c>
      <c r="AM432" s="102">
        <v>195</v>
      </c>
      <c r="AN432" s="101">
        <v>41435</v>
      </c>
      <c r="AO432" s="101">
        <f t="shared" si="104"/>
        <v>23019</v>
      </c>
      <c r="AP432" t="s">
        <v>624</v>
      </c>
      <c r="AQ432">
        <f t="shared" si="97"/>
        <v>2341435</v>
      </c>
    </row>
    <row r="433" spans="1:43" hidden="1" outlineLevel="1">
      <c r="A433" t="s">
        <v>1653</v>
      </c>
      <c r="B433" s="10" t="s">
        <v>1315</v>
      </c>
      <c r="C433" s="1">
        <f t="shared" si="98"/>
        <v>603</v>
      </c>
      <c r="D433" s="7">
        <f t="shared" si="105"/>
        <v>1</v>
      </c>
      <c r="E433" s="7">
        <f t="shared" si="106"/>
        <v>2</v>
      </c>
      <c r="F433" s="7">
        <f t="shared" si="107"/>
        <v>4</v>
      </c>
      <c r="G433" s="1">
        <f t="shared" si="108"/>
        <v>255</v>
      </c>
      <c r="H433" s="2">
        <f t="shared" si="109"/>
        <v>0.4228855721393035</v>
      </c>
      <c r="I433" s="8"/>
      <c r="J433" s="2">
        <f t="shared" si="100"/>
        <v>0.66832504145936977</v>
      </c>
      <c r="K433" s="2">
        <f t="shared" si="101"/>
        <v>0.24543946932006633</v>
      </c>
      <c r="L433" s="2">
        <f t="shared" si="102"/>
        <v>1.658374792703151E-2</v>
      </c>
      <c r="M433" s="2">
        <f t="shared" si="103"/>
        <v>6.9651741293532382E-2</v>
      </c>
      <c r="N433" s="1">
        <v>403</v>
      </c>
      <c r="O433" s="1">
        <v>148</v>
      </c>
      <c r="P433" s="1">
        <v>10</v>
      </c>
      <c r="Q433" s="1">
        <v>42</v>
      </c>
      <c r="R433" s="1"/>
      <c r="S433" s="1"/>
      <c r="T433" s="66"/>
      <c r="U433" s="1"/>
      <c r="V433" s="1"/>
      <c r="W433" s="1"/>
      <c r="X433" s="1"/>
      <c r="Y433" s="1"/>
      <c r="Z433" s="1"/>
      <c r="AA433" s="1"/>
      <c r="AB433" s="1"/>
      <c r="AG433" t="str">
        <f t="shared" si="99"/>
        <v>Lubec</v>
      </c>
      <c r="AH433" t="s">
        <v>1839</v>
      </c>
      <c r="AI433">
        <v>2</v>
      </c>
      <c r="AK433" s="104">
        <v>23</v>
      </c>
      <c r="AL433" s="102">
        <v>29</v>
      </c>
      <c r="AM433" s="102">
        <v>125</v>
      </c>
      <c r="AN433" s="101">
        <v>41610</v>
      </c>
      <c r="AO433" s="101">
        <f t="shared" si="104"/>
        <v>23029</v>
      </c>
      <c r="AP433" t="s">
        <v>624</v>
      </c>
      <c r="AQ433">
        <f t="shared" si="97"/>
        <v>2341610</v>
      </c>
    </row>
    <row r="434" spans="1:43" hidden="1" outlineLevel="1">
      <c r="A434" t="s">
        <v>1769</v>
      </c>
      <c r="B434" s="10" t="s">
        <v>1315</v>
      </c>
      <c r="C434" s="1">
        <f t="shared" si="98"/>
        <v>121</v>
      </c>
      <c r="D434" s="7">
        <f t="shared" si="105"/>
        <v>1</v>
      </c>
      <c r="E434" s="7">
        <f t="shared" si="106"/>
        <v>2</v>
      </c>
      <c r="F434" s="7">
        <f t="shared" si="107"/>
        <v>4</v>
      </c>
      <c r="G434" s="1">
        <f t="shared" si="108"/>
        <v>13</v>
      </c>
      <c r="H434" s="2">
        <f t="shared" si="109"/>
        <v>0.10743801652892562</v>
      </c>
      <c r="I434" s="8"/>
      <c r="J434" s="2">
        <f t="shared" si="100"/>
        <v>0.48760330578512395</v>
      </c>
      <c r="K434" s="2">
        <f t="shared" si="101"/>
        <v>0.38016528925619836</v>
      </c>
      <c r="L434" s="2">
        <f t="shared" si="102"/>
        <v>4.1322314049586778E-2</v>
      </c>
      <c r="M434" s="2">
        <f t="shared" si="103"/>
        <v>9.0909090909090967E-2</v>
      </c>
      <c r="N434" s="1">
        <v>59</v>
      </c>
      <c r="O434" s="1">
        <v>46</v>
      </c>
      <c r="P434" s="1">
        <v>5</v>
      </c>
      <c r="Q434" s="1">
        <v>11</v>
      </c>
      <c r="R434" s="1"/>
      <c r="S434" s="1"/>
      <c r="T434" s="66"/>
      <c r="U434" s="1"/>
      <c r="V434" s="1"/>
      <c r="W434" s="1"/>
      <c r="X434" s="1"/>
      <c r="Y434" s="1"/>
      <c r="Z434" s="1"/>
      <c r="AA434" s="1"/>
      <c r="AB434" s="1"/>
      <c r="AG434" t="str">
        <f t="shared" si="99"/>
        <v>Ludlow</v>
      </c>
      <c r="AH434" t="s">
        <v>317</v>
      </c>
      <c r="AI434">
        <v>2</v>
      </c>
      <c r="AK434" s="104">
        <v>23</v>
      </c>
      <c r="AL434" s="102">
        <v>3</v>
      </c>
      <c r="AM434" s="102">
        <v>175</v>
      </c>
      <c r="AN434" s="101">
        <v>41715</v>
      </c>
      <c r="AO434" s="101">
        <f t="shared" si="104"/>
        <v>23003</v>
      </c>
      <c r="AP434" t="s">
        <v>624</v>
      </c>
      <c r="AQ434">
        <f t="shared" si="97"/>
        <v>2341715</v>
      </c>
    </row>
    <row r="435" spans="1:43" hidden="1" outlineLevel="1">
      <c r="A435" t="s">
        <v>1741</v>
      </c>
      <c r="B435" s="10" t="s">
        <v>1315</v>
      </c>
      <c r="C435" s="1">
        <f t="shared" si="98"/>
        <v>1471</v>
      </c>
      <c r="D435" s="7">
        <f t="shared" si="105"/>
        <v>2</v>
      </c>
      <c r="E435" s="7">
        <f t="shared" si="106"/>
        <v>1</v>
      </c>
      <c r="F435" s="7">
        <f t="shared" si="107"/>
        <v>4</v>
      </c>
      <c r="G435" s="1">
        <f t="shared" si="108"/>
        <v>120</v>
      </c>
      <c r="H435" s="2">
        <f t="shared" si="109"/>
        <v>8.1577158395649219E-2</v>
      </c>
      <c r="I435" s="8"/>
      <c r="J435" s="2">
        <f t="shared" si="100"/>
        <v>0.38817131203263089</v>
      </c>
      <c r="K435" s="2">
        <f t="shared" si="101"/>
        <v>0.46974847042828011</v>
      </c>
      <c r="L435" s="2">
        <f t="shared" si="102"/>
        <v>3.1271244051665537E-2</v>
      </c>
      <c r="M435" s="2">
        <f t="shared" si="103"/>
        <v>0.11080897348742347</v>
      </c>
      <c r="N435" s="1">
        <v>571</v>
      </c>
      <c r="O435" s="1">
        <v>691</v>
      </c>
      <c r="P435" s="1">
        <v>46</v>
      </c>
      <c r="Q435" s="1">
        <v>163</v>
      </c>
      <c r="R435" s="1"/>
      <c r="S435" s="1"/>
      <c r="T435" s="66"/>
      <c r="U435" s="1"/>
      <c r="V435" s="1"/>
      <c r="W435" s="1"/>
      <c r="X435" s="1"/>
      <c r="Y435" s="1"/>
      <c r="Z435" s="1"/>
      <c r="AA435" s="1"/>
      <c r="AB435" s="1"/>
      <c r="AG435" t="str">
        <f t="shared" si="99"/>
        <v>Lyman</v>
      </c>
      <c r="AH435" t="s">
        <v>1256</v>
      </c>
      <c r="AI435">
        <v>1</v>
      </c>
      <c r="AK435" s="104">
        <v>23</v>
      </c>
      <c r="AL435" s="102">
        <v>31</v>
      </c>
      <c r="AM435" s="102">
        <v>85</v>
      </c>
      <c r="AN435" s="101">
        <v>41750</v>
      </c>
      <c r="AO435" s="101">
        <f t="shared" si="104"/>
        <v>23031</v>
      </c>
      <c r="AP435" t="s">
        <v>624</v>
      </c>
      <c r="AQ435">
        <f t="shared" si="97"/>
        <v>2341750</v>
      </c>
    </row>
    <row r="436" spans="1:43" hidden="1" outlineLevel="1">
      <c r="A436" t="s">
        <v>1654</v>
      </c>
      <c r="B436" s="10" t="s">
        <v>1315</v>
      </c>
      <c r="C436" s="1">
        <f t="shared" si="98"/>
        <v>764</v>
      </c>
      <c r="D436" s="7">
        <f t="shared" si="105"/>
        <v>1</v>
      </c>
      <c r="E436" s="7">
        <f t="shared" si="106"/>
        <v>2</v>
      </c>
      <c r="F436" s="7">
        <f t="shared" si="107"/>
        <v>4</v>
      </c>
      <c r="G436" s="1">
        <f t="shared" si="108"/>
        <v>254</v>
      </c>
      <c r="H436" s="2">
        <f t="shared" si="109"/>
        <v>0.33246073298429318</v>
      </c>
      <c r="I436" s="8"/>
      <c r="J436" s="2">
        <f t="shared" si="100"/>
        <v>0.64267015706806285</v>
      </c>
      <c r="K436" s="2">
        <f t="shared" si="101"/>
        <v>0.31020942408376961</v>
      </c>
      <c r="L436" s="2">
        <f t="shared" si="102"/>
        <v>6.5445026178010471E-3</v>
      </c>
      <c r="M436" s="2">
        <f t="shared" si="103"/>
        <v>4.0575916230366486E-2</v>
      </c>
      <c r="N436" s="1">
        <v>491</v>
      </c>
      <c r="O436" s="1">
        <v>237</v>
      </c>
      <c r="P436" s="1">
        <v>5</v>
      </c>
      <c r="Q436" s="1">
        <v>31</v>
      </c>
      <c r="R436" s="1"/>
      <c r="S436" s="1"/>
      <c r="T436" s="66"/>
      <c r="U436" s="1"/>
      <c r="V436" s="1"/>
      <c r="W436" s="1"/>
      <c r="X436" s="1"/>
      <c r="Y436" s="1"/>
      <c r="Z436" s="1"/>
      <c r="AA436" s="1"/>
      <c r="AB436" s="1"/>
      <c r="AG436" t="str">
        <f t="shared" si="99"/>
        <v>Machias</v>
      </c>
      <c r="AH436" t="s">
        <v>1839</v>
      </c>
      <c r="AI436">
        <v>2</v>
      </c>
      <c r="AK436" s="104">
        <v>23</v>
      </c>
      <c r="AL436" s="102">
        <v>29</v>
      </c>
      <c r="AM436" s="102">
        <v>130</v>
      </c>
      <c r="AN436" s="101">
        <v>41960</v>
      </c>
      <c r="AO436" s="101">
        <f t="shared" si="104"/>
        <v>23029</v>
      </c>
      <c r="AP436" t="s">
        <v>624</v>
      </c>
      <c r="AQ436">
        <f t="shared" si="97"/>
        <v>2341960</v>
      </c>
    </row>
    <row r="437" spans="1:43" hidden="1" outlineLevel="1">
      <c r="A437" t="s">
        <v>1655</v>
      </c>
      <c r="B437" s="10" t="s">
        <v>1315</v>
      </c>
      <c r="C437" s="1">
        <f t="shared" si="98"/>
        <v>368</v>
      </c>
      <c r="D437" s="7">
        <f t="shared" si="105"/>
        <v>1</v>
      </c>
      <c r="E437" s="7">
        <f t="shared" si="106"/>
        <v>2</v>
      </c>
      <c r="F437" s="7">
        <f t="shared" si="107"/>
        <v>4</v>
      </c>
      <c r="G437" s="1">
        <f t="shared" si="108"/>
        <v>71</v>
      </c>
      <c r="H437" s="2">
        <f t="shared" si="109"/>
        <v>0.19293478260869565</v>
      </c>
      <c r="I437" s="8"/>
      <c r="J437" s="2">
        <f t="shared" si="100"/>
        <v>0.55978260869565222</v>
      </c>
      <c r="K437" s="2">
        <f t="shared" si="101"/>
        <v>0.36684782608695654</v>
      </c>
      <c r="L437" s="2">
        <f t="shared" si="102"/>
        <v>1.9021739130434784E-2</v>
      </c>
      <c r="M437" s="2">
        <f t="shared" si="103"/>
        <v>5.4347826086956458E-2</v>
      </c>
      <c r="N437" s="1">
        <v>206</v>
      </c>
      <c r="O437" s="1">
        <v>135</v>
      </c>
      <c r="P437" s="1">
        <v>7</v>
      </c>
      <c r="Q437" s="1">
        <v>20</v>
      </c>
      <c r="R437" s="1"/>
      <c r="S437" s="1"/>
      <c r="T437" s="66"/>
      <c r="U437" s="1"/>
      <c r="V437" s="1"/>
      <c r="W437" s="1"/>
      <c r="X437" s="1"/>
      <c r="Y437" s="1"/>
      <c r="Z437" s="1"/>
      <c r="AA437" s="1"/>
      <c r="AB437" s="1"/>
      <c r="AG437" t="str">
        <f t="shared" si="99"/>
        <v>Machiasport</v>
      </c>
      <c r="AH437" t="s">
        <v>1839</v>
      </c>
      <c r="AI437">
        <v>2</v>
      </c>
      <c r="AK437" s="104">
        <v>23</v>
      </c>
      <c r="AL437" s="102">
        <v>29</v>
      </c>
      <c r="AM437" s="102">
        <v>135</v>
      </c>
      <c r="AN437" s="101">
        <v>42100</v>
      </c>
      <c r="AO437" s="101">
        <f t="shared" si="104"/>
        <v>23029</v>
      </c>
      <c r="AP437" t="s">
        <v>624</v>
      </c>
      <c r="AQ437">
        <f t="shared" si="97"/>
        <v>2342100</v>
      </c>
    </row>
    <row r="438" spans="1:43" hidden="1" outlineLevel="1">
      <c r="A438" t="s">
        <v>2550</v>
      </c>
      <c r="B438" s="10" t="s">
        <v>1315</v>
      </c>
      <c r="C438" s="1">
        <f t="shared" si="98"/>
        <v>53</v>
      </c>
      <c r="D438" s="7">
        <f t="shared" si="105"/>
        <v>1</v>
      </c>
      <c r="E438" s="7">
        <f t="shared" si="106"/>
        <v>2</v>
      </c>
      <c r="F438" s="7">
        <f t="shared" si="107"/>
        <v>0</v>
      </c>
      <c r="G438" s="1">
        <f t="shared" si="108"/>
        <v>13</v>
      </c>
      <c r="H438" s="2">
        <f t="shared" si="109"/>
        <v>0.24528301886792453</v>
      </c>
      <c r="I438" s="8"/>
      <c r="J438" s="2">
        <f t="shared" si="100"/>
        <v>0.62264150943396224</v>
      </c>
      <c r="K438" s="2">
        <f t="shared" si="101"/>
        <v>0.37735849056603776</v>
      </c>
      <c r="L438" s="2">
        <f t="shared" si="102"/>
        <v>0</v>
      </c>
      <c r="M438" s="2">
        <f t="shared" si="103"/>
        <v>0</v>
      </c>
      <c r="N438" s="1">
        <v>33</v>
      </c>
      <c r="O438" s="1">
        <v>20</v>
      </c>
      <c r="P438" s="1">
        <v>0</v>
      </c>
      <c r="Q438" s="1">
        <v>0</v>
      </c>
      <c r="R438" s="1"/>
      <c r="S438" s="1"/>
      <c r="T438" s="66"/>
      <c r="U438" s="1"/>
      <c r="V438" s="1"/>
      <c r="W438" s="1"/>
      <c r="X438" s="1"/>
      <c r="Y438" s="1"/>
      <c r="Z438" s="1"/>
      <c r="AA438" s="1"/>
      <c r="AB438" s="1"/>
      <c r="AG438" t="str">
        <f t="shared" si="99"/>
        <v>Macwahoc</v>
      </c>
      <c r="AH438" t="s">
        <v>317</v>
      </c>
      <c r="AI438">
        <v>2</v>
      </c>
      <c r="AK438" s="104">
        <v>23</v>
      </c>
      <c r="AL438" s="102">
        <v>3</v>
      </c>
      <c r="AM438" s="102">
        <v>180</v>
      </c>
      <c r="AN438" s="101">
        <v>42450</v>
      </c>
      <c r="AO438" s="101">
        <f t="shared" si="104"/>
        <v>23003</v>
      </c>
      <c r="AP438" t="s">
        <v>131</v>
      </c>
      <c r="AQ438">
        <f t="shared" si="97"/>
        <v>2342450</v>
      </c>
    </row>
    <row r="439" spans="1:43" hidden="1" outlineLevel="1">
      <c r="A439" t="s">
        <v>1974</v>
      </c>
      <c r="B439" s="10" t="s">
        <v>1315</v>
      </c>
      <c r="C439" s="1">
        <f t="shared" si="98"/>
        <v>1779</v>
      </c>
      <c r="D439" s="7">
        <f t="shared" si="105"/>
        <v>1</v>
      </c>
      <c r="E439" s="7">
        <f t="shared" si="106"/>
        <v>2</v>
      </c>
      <c r="F439" s="7">
        <f t="shared" si="107"/>
        <v>4</v>
      </c>
      <c r="G439" s="1">
        <f t="shared" si="108"/>
        <v>1265</v>
      </c>
      <c r="H439" s="2">
        <f t="shared" si="109"/>
        <v>0.71107363687464864</v>
      </c>
      <c r="I439" s="8"/>
      <c r="J439" s="2">
        <f t="shared" si="100"/>
        <v>0.82574480044969079</v>
      </c>
      <c r="K439" s="2">
        <f t="shared" si="101"/>
        <v>0.11467116357504216</v>
      </c>
      <c r="L439" s="2">
        <f t="shared" si="102"/>
        <v>2.5857223159078135E-2</v>
      </c>
      <c r="M439" s="2">
        <f t="shared" si="103"/>
        <v>3.3726812816188917E-2</v>
      </c>
      <c r="N439" s="1">
        <v>1469</v>
      </c>
      <c r="O439" s="1">
        <v>204</v>
      </c>
      <c r="P439" s="1">
        <v>46</v>
      </c>
      <c r="Q439" s="1">
        <v>60</v>
      </c>
      <c r="R439" s="1"/>
      <c r="S439" s="1"/>
      <c r="T439" s="66"/>
      <c r="U439" s="1"/>
      <c r="V439" s="1"/>
      <c r="W439" s="1"/>
      <c r="X439" s="1"/>
      <c r="Y439" s="1"/>
      <c r="Z439" s="1"/>
      <c r="AA439" s="1"/>
      <c r="AB439" s="1"/>
      <c r="AG439" t="str">
        <f t="shared" si="99"/>
        <v>Madawaska</v>
      </c>
      <c r="AH439" t="s">
        <v>317</v>
      </c>
      <c r="AI439">
        <v>2</v>
      </c>
      <c r="AK439" s="104">
        <v>23</v>
      </c>
      <c r="AL439" s="102">
        <v>3</v>
      </c>
      <c r="AM439" s="102">
        <v>185</v>
      </c>
      <c r="AN439" s="101">
        <v>42520</v>
      </c>
      <c r="AO439" s="101">
        <f t="shared" si="104"/>
        <v>23003</v>
      </c>
      <c r="AP439" t="s">
        <v>624</v>
      </c>
      <c r="AQ439">
        <f t="shared" si="97"/>
        <v>2342520</v>
      </c>
    </row>
    <row r="440" spans="1:43" hidden="1" outlineLevel="1">
      <c r="A440" t="s">
        <v>2918</v>
      </c>
      <c r="B440" s="10" t="s">
        <v>1315</v>
      </c>
      <c r="C440" s="1">
        <f t="shared" si="98"/>
        <v>85</v>
      </c>
      <c r="D440" s="7">
        <f t="shared" si="105"/>
        <v>1</v>
      </c>
      <c r="E440" s="7">
        <f t="shared" si="106"/>
        <v>2</v>
      </c>
      <c r="F440" s="7">
        <f t="shared" si="107"/>
        <v>4</v>
      </c>
      <c r="G440" s="1">
        <f t="shared" si="108"/>
        <v>21</v>
      </c>
      <c r="H440" s="2">
        <f t="shared" si="109"/>
        <v>0.24705882352941178</v>
      </c>
      <c r="I440" s="8"/>
      <c r="J440" s="2">
        <f t="shared" si="100"/>
        <v>0.58823529411764708</v>
      </c>
      <c r="K440" s="2">
        <f t="shared" si="101"/>
        <v>0.3411764705882353</v>
      </c>
      <c r="L440" s="2">
        <f t="shared" si="102"/>
        <v>1.1764705882352941E-2</v>
      </c>
      <c r="M440" s="2">
        <f t="shared" si="103"/>
        <v>5.8823529411764677E-2</v>
      </c>
      <c r="N440" s="1">
        <v>50</v>
      </c>
      <c r="O440" s="1">
        <v>29</v>
      </c>
      <c r="P440" s="1">
        <v>1</v>
      </c>
      <c r="Q440" s="1">
        <v>5</v>
      </c>
      <c r="R440" s="1"/>
      <c r="S440" s="1"/>
      <c r="T440" s="66"/>
      <c r="U440" s="1"/>
      <c r="V440" s="1"/>
      <c r="W440" s="1"/>
      <c r="X440" s="1"/>
      <c r="Y440" s="1"/>
      <c r="Z440" s="1"/>
      <c r="AA440" s="1"/>
      <c r="AB440" s="1"/>
      <c r="AG440" t="str">
        <f>A440</f>
        <v>Madawaska Lake</v>
      </c>
      <c r="AH440" t="s">
        <v>317</v>
      </c>
      <c r="AI440">
        <v>2</v>
      </c>
      <c r="AK440" s="104">
        <v>23</v>
      </c>
      <c r="AL440" s="102">
        <v>3</v>
      </c>
      <c r="AN440" s="101">
        <v>42550</v>
      </c>
      <c r="AO440" s="101">
        <f t="shared" si="104"/>
        <v>23003</v>
      </c>
      <c r="AP440" t="s">
        <v>2462</v>
      </c>
      <c r="AQ440">
        <f t="shared" si="97"/>
        <v>2342550</v>
      </c>
    </row>
    <row r="441" spans="1:43" hidden="1" outlineLevel="1">
      <c r="A441" t="s">
        <v>1228</v>
      </c>
      <c r="B441" s="10" t="s">
        <v>1315</v>
      </c>
      <c r="C441" s="1">
        <f t="shared" si="98"/>
        <v>1643</v>
      </c>
      <c r="D441" s="7">
        <f t="shared" si="105"/>
        <v>1</v>
      </c>
      <c r="E441" s="7">
        <f t="shared" si="106"/>
        <v>2</v>
      </c>
      <c r="F441" s="7">
        <f t="shared" si="107"/>
        <v>4</v>
      </c>
      <c r="G441" s="1">
        <f t="shared" si="108"/>
        <v>258</v>
      </c>
      <c r="H441" s="2">
        <f t="shared" si="109"/>
        <v>0.15702982349360925</v>
      </c>
      <c r="I441" s="8"/>
      <c r="J441" s="2">
        <f t="shared" si="100"/>
        <v>0.53804017041996344</v>
      </c>
      <c r="K441" s="2">
        <f t="shared" si="101"/>
        <v>0.38101034692635422</v>
      </c>
      <c r="L441" s="2">
        <f t="shared" si="102"/>
        <v>2.4345709068776627E-2</v>
      </c>
      <c r="M441" s="2">
        <f t="shared" si="103"/>
        <v>5.6603773584905717E-2</v>
      </c>
      <c r="N441" s="1">
        <v>884</v>
      </c>
      <c r="O441" s="1">
        <v>626</v>
      </c>
      <c r="P441" s="1">
        <v>40</v>
      </c>
      <c r="Q441" s="1">
        <v>93</v>
      </c>
      <c r="R441" s="1"/>
      <c r="S441" s="1"/>
      <c r="T441" s="66"/>
      <c r="U441" s="1"/>
      <c r="V441" s="1"/>
      <c r="W441" s="1"/>
      <c r="X441" s="1"/>
      <c r="Y441" s="1"/>
      <c r="Z441" s="1"/>
      <c r="AA441" s="1"/>
      <c r="AB441" s="1"/>
      <c r="AG441" t="str">
        <f t="shared" si="99"/>
        <v>Madison</v>
      </c>
      <c r="AH441" t="s">
        <v>1782</v>
      </c>
      <c r="AI441">
        <v>2</v>
      </c>
      <c r="AK441" s="104">
        <v>23</v>
      </c>
      <c r="AL441" s="102">
        <v>25</v>
      </c>
      <c r="AM441" s="102">
        <v>85</v>
      </c>
      <c r="AN441" s="101">
        <v>42660</v>
      </c>
      <c r="AO441" s="101">
        <f t="shared" si="104"/>
        <v>23025</v>
      </c>
      <c r="AP441" t="s">
        <v>624</v>
      </c>
      <c r="AQ441">
        <f t="shared" si="97"/>
        <v>2342660</v>
      </c>
    </row>
    <row r="442" spans="1:43" hidden="1" outlineLevel="1">
      <c r="A442" t="s">
        <v>1129</v>
      </c>
      <c r="B442" s="10" t="s">
        <v>1315</v>
      </c>
      <c r="C442" s="1">
        <f t="shared" si="98"/>
        <v>50</v>
      </c>
      <c r="D442" s="7">
        <f t="shared" si="105"/>
        <v>1</v>
      </c>
      <c r="E442" s="7">
        <f t="shared" si="106"/>
        <v>2</v>
      </c>
      <c r="F442" s="7">
        <f t="shared" si="107"/>
        <v>4</v>
      </c>
      <c r="G442" s="1">
        <f t="shared" si="108"/>
        <v>8</v>
      </c>
      <c r="H442" s="2">
        <f t="shared" si="109"/>
        <v>0.16</v>
      </c>
      <c r="I442" s="8"/>
      <c r="J442" s="2">
        <f t="shared" si="100"/>
        <v>0.5</v>
      </c>
      <c r="K442" s="2">
        <f t="shared" si="101"/>
        <v>0.34</v>
      </c>
      <c r="L442" s="2">
        <f t="shared" si="102"/>
        <v>0.04</v>
      </c>
      <c r="M442" s="2">
        <f t="shared" si="103"/>
        <v>0.11999999999999997</v>
      </c>
      <c r="N442" s="1">
        <v>25</v>
      </c>
      <c r="O442" s="1">
        <v>17</v>
      </c>
      <c r="P442" s="1">
        <v>2</v>
      </c>
      <c r="Q442" s="1">
        <v>6</v>
      </c>
      <c r="R442" s="1"/>
      <c r="S442" s="1"/>
      <c r="T442" s="66"/>
      <c r="U442" s="1"/>
      <c r="V442" s="1"/>
      <c r="W442" s="1"/>
      <c r="X442" s="1"/>
      <c r="Y442" s="1"/>
      <c r="Z442" s="1"/>
      <c r="AA442" s="1"/>
      <c r="AB442" s="1"/>
      <c r="AG442" t="str">
        <f t="shared" si="99"/>
        <v>Madrid</v>
      </c>
      <c r="AH442" t="s">
        <v>957</v>
      </c>
      <c r="AI442">
        <v>2</v>
      </c>
      <c r="AK442" s="104">
        <v>23</v>
      </c>
      <c r="AL442" s="102">
        <v>7</v>
      </c>
      <c r="AM442" s="102">
        <v>55</v>
      </c>
      <c r="AN442" s="101">
        <v>42765</v>
      </c>
      <c r="AO442" s="101">
        <f t="shared" si="104"/>
        <v>23007</v>
      </c>
      <c r="AP442" t="s">
        <v>2462</v>
      </c>
      <c r="AQ442">
        <f t="shared" si="97"/>
        <v>2342765</v>
      </c>
    </row>
    <row r="443" spans="1:43" hidden="1" outlineLevel="1">
      <c r="A443" t="s">
        <v>2551</v>
      </c>
      <c r="B443" s="10" t="s">
        <v>1315</v>
      </c>
      <c r="C443" s="1">
        <f t="shared" si="98"/>
        <v>16</v>
      </c>
      <c r="D443" s="7">
        <f t="shared" si="105"/>
        <v>2</v>
      </c>
      <c r="E443" s="7">
        <f t="shared" si="106"/>
        <v>1</v>
      </c>
      <c r="F443" s="7">
        <f t="shared" si="107"/>
        <v>0</v>
      </c>
      <c r="G443" s="1">
        <f t="shared" si="108"/>
        <v>10</v>
      </c>
      <c r="H443" s="2">
        <f t="shared" si="109"/>
        <v>0.625</v>
      </c>
      <c r="I443" s="8"/>
      <c r="J443" s="2">
        <f t="shared" si="100"/>
        <v>0.1875</v>
      </c>
      <c r="K443" s="2">
        <f t="shared" si="101"/>
        <v>0.8125</v>
      </c>
      <c r="L443" s="2">
        <f t="shared" si="102"/>
        <v>0</v>
      </c>
      <c r="M443" s="2">
        <f t="shared" si="103"/>
        <v>0</v>
      </c>
      <c r="N443" s="1">
        <v>3</v>
      </c>
      <c r="O443" s="1">
        <v>13</v>
      </c>
      <c r="P443" s="1">
        <v>0</v>
      </c>
      <c r="Q443" s="1">
        <v>0</v>
      </c>
      <c r="R443" s="1"/>
      <c r="S443" s="1"/>
      <c r="T443" s="66"/>
      <c r="U443" s="1"/>
      <c r="V443" s="1"/>
      <c r="W443" s="1"/>
      <c r="X443" s="1"/>
      <c r="Y443" s="1"/>
      <c r="Z443" s="1"/>
      <c r="AA443" s="1"/>
      <c r="AB443" s="1"/>
      <c r="AG443" t="str">
        <f t="shared" si="99"/>
        <v>Magalloway</v>
      </c>
      <c r="AH443" t="s">
        <v>1480</v>
      </c>
      <c r="AI443">
        <v>2</v>
      </c>
      <c r="AK443" s="104">
        <v>23</v>
      </c>
      <c r="AL443" s="102">
        <v>17</v>
      </c>
      <c r="AM443" s="102">
        <v>90</v>
      </c>
      <c r="AN443" s="101">
        <v>42835</v>
      </c>
      <c r="AO443" s="101">
        <f t="shared" si="104"/>
        <v>23017</v>
      </c>
      <c r="AP443" t="s">
        <v>131</v>
      </c>
      <c r="AQ443">
        <f t="shared" si="97"/>
        <v>2342835</v>
      </c>
    </row>
    <row r="444" spans="1:43" hidden="1" outlineLevel="1">
      <c r="A444" t="s">
        <v>433</v>
      </c>
      <c r="B444" s="10" t="s">
        <v>1315</v>
      </c>
      <c r="C444" s="1">
        <f t="shared" si="98"/>
        <v>1260</v>
      </c>
      <c r="D444" s="7">
        <f t="shared" si="105"/>
        <v>2</v>
      </c>
      <c r="E444" s="7">
        <f t="shared" si="106"/>
        <v>1</v>
      </c>
      <c r="F444" s="7">
        <f t="shared" si="107"/>
        <v>4</v>
      </c>
      <c r="G444" s="1">
        <f t="shared" si="108"/>
        <v>119</v>
      </c>
      <c r="H444" s="2">
        <f t="shared" si="109"/>
        <v>9.4444444444444442E-2</v>
      </c>
      <c r="I444" s="8"/>
      <c r="J444" s="2">
        <f t="shared" si="100"/>
        <v>0.3968253968253968</v>
      </c>
      <c r="K444" s="2">
        <f t="shared" si="101"/>
        <v>0.49126984126984125</v>
      </c>
      <c r="L444" s="2">
        <f t="shared" si="102"/>
        <v>1.4285714285714285E-2</v>
      </c>
      <c r="M444" s="2">
        <f t="shared" si="103"/>
        <v>9.7619047619047716E-2</v>
      </c>
      <c r="N444" s="1">
        <v>500</v>
      </c>
      <c r="O444" s="1">
        <v>619</v>
      </c>
      <c r="P444" s="1">
        <v>18</v>
      </c>
      <c r="Q444" s="1">
        <v>123</v>
      </c>
      <c r="R444" s="1"/>
      <c r="S444" s="1"/>
      <c r="T444" s="66"/>
      <c r="U444" s="1"/>
      <c r="V444" s="1"/>
      <c r="W444" s="1"/>
      <c r="X444" s="1"/>
      <c r="Y444" s="1"/>
      <c r="Z444" s="1"/>
      <c r="AA444" s="1"/>
      <c r="AB444" s="1"/>
      <c r="AG444" t="str">
        <f t="shared" si="99"/>
        <v>Manchester</v>
      </c>
      <c r="AH444" t="s">
        <v>533</v>
      </c>
      <c r="AI444">
        <v>1</v>
      </c>
      <c r="AK444" s="104">
        <v>23</v>
      </c>
      <c r="AL444" s="102">
        <v>11</v>
      </c>
      <c r="AM444" s="102">
        <v>65</v>
      </c>
      <c r="AN444" s="101">
        <v>43080</v>
      </c>
      <c r="AO444" s="101">
        <f t="shared" si="104"/>
        <v>23011</v>
      </c>
      <c r="AP444" t="s">
        <v>624</v>
      </c>
      <c r="AQ444">
        <f t="shared" si="97"/>
        <v>2343080</v>
      </c>
    </row>
    <row r="445" spans="1:43" hidden="1" outlineLevel="1">
      <c r="A445" t="s">
        <v>1643</v>
      </c>
      <c r="B445" s="10" t="s">
        <v>1315</v>
      </c>
      <c r="C445" s="1">
        <f t="shared" si="98"/>
        <v>725</v>
      </c>
      <c r="D445" s="7">
        <f t="shared" si="105"/>
        <v>1</v>
      </c>
      <c r="E445" s="7">
        <f t="shared" si="106"/>
        <v>2</v>
      </c>
      <c r="F445" s="7">
        <f t="shared" si="107"/>
        <v>3</v>
      </c>
      <c r="G445" s="1">
        <f t="shared" si="108"/>
        <v>65</v>
      </c>
      <c r="H445" s="2">
        <f t="shared" si="109"/>
        <v>8.9655172413793102E-2</v>
      </c>
      <c r="I445" s="8"/>
      <c r="J445" s="2">
        <f t="shared" si="100"/>
        <v>0.50758620689655176</v>
      </c>
      <c r="K445" s="2">
        <f t="shared" si="101"/>
        <v>0.41793103448275865</v>
      </c>
      <c r="L445" s="2">
        <f t="shared" si="102"/>
        <v>3.8620689655172416E-2</v>
      </c>
      <c r="M445" s="2">
        <f t="shared" si="103"/>
        <v>3.5862068965517177E-2</v>
      </c>
      <c r="N445" s="1">
        <v>368</v>
      </c>
      <c r="O445" s="1">
        <v>303</v>
      </c>
      <c r="P445" s="1">
        <v>28</v>
      </c>
      <c r="Q445" s="1">
        <v>26</v>
      </c>
      <c r="R445" s="1"/>
      <c r="S445" s="1"/>
      <c r="T445" s="66"/>
      <c r="U445" s="1"/>
      <c r="V445" s="1"/>
      <c r="W445" s="1"/>
      <c r="X445" s="1"/>
      <c r="Y445" s="1"/>
      <c r="Z445" s="1"/>
      <c r="AA445" s="1"/>
      <c r="AB445" s="1"/>
      <c r="AG445" t="str">
        <f t="shared" si="99"/>
        <v>Mapleton</v>
      </c>
      <c r="AH445" t="s">
        <v>317</v>
      </c>
      <c r="AI445">
        <v>2</v>
      </c>
      <c r="AK445" s="104">
        <v>23</v>
      </c>
      <c r="AL445" s="102">
        <v>3</v>
      </c>
      <c r="AM445" s="102">
        <v>190</v>
      </c>
      <c r="AN445" s="101">
        <v>43255</v>
      </c>
      <c r="AO445" s="101">
        <f t="shared" si="104"/>
        <v>23003</v>
      </c>
      <c r="AP445" t="s">
        <v>624</v>
      </c>
      <c r="AQ445">
        <f t="shared" si="97"/>
        <v>2343255</v>
      </c>
    </row>
    <row r="446" spans="1:43" hidden="1" outlineLevel="1">
      <c r="A446" t="s">
        <v>843</v>
      </c>
      <c r="B446" s="10" t="s">
        <v>1315</v>
      </c>
      <c r="C446" s="1">
        <f t="shared" si="98"/>
        <v>153</v>
      </c>
      <c r="D446" s="7">
        <f t="shared" si="105"/>
        <v>2</v>
      </c>
      <c r="E446" s="7">
        <f t="shared" si="106"/>
        <v>1</v>
      </c>
      <c r="F446" s="7">
        <f t="shared" si="107"/>
        <v>4</v>
      </c>
      <c r="G446" s="1">
        <f t="shared" si="108"/>
        <v>10</v>
      </c>
      <c r="H446" s="2">
        <f t="shared" si="109"/>
        <v>6.535947712418301E-2</v>
      </c>
      <c r="I446" s="8"/>
      <c r="J446" s="2">
        <f t="shared" si="100"/>
        <v>0.41830065359477125</v>
      </c>
      <c r="K446" s="2">
        <f t="shared" si="101"/>
        <v>0.48366013071895425</v>
      </c>
      <c r="L446" s="2">
        <f t="shared" si="102"/>
        <v>6.5359477124183009E-3</v>
      </c>
      <c r="M446" s="2">
        <f t="shared" si="103"/>
        <v>9.1503267973856134E-2</v>
      </c>
      <c r="N446" s="1">
        <v>64</v>
      </c>
      <c r="O446" s="1">
        <v>74</v>
      </c>
      <c r="P446" s="1">
        <v>1</v>
      </c>
      <c r="Q446" s="1">
        <v>14</v>
      </c>
      <c r="R446" s="1"/>
      <c r="S446" s="1"/>
      <c r="T446" s="66"/>
      <c r="U446" s="1"/>
      <c r="V446" s="1"/>
      <c r="W446" s="1"/>
      <c r="X446" s="1"/>
      <c r="Y446" s="1"/>
      <c r="Z446" s="1"/>
      <c r="AA446" s="1"/>
      <c r="AB446" s="1"/>
      <c r="AG446" t="str">
        <f t="shared" si="99"/>
        <v>Mariaville</v>
      </c>
      <c r="AH446" t="s">
        <v>2459</v>
      </c>
      <c r="AI446">
        <v>2</v>
      </c>
      <c r="AK446" s="104">
        <v>23</v>
      </c>
      <c r="AL446" s="102">
        <v>9</v>
      </c>
      <c r="AM446" s="102">
        <v>95</v>
      </c>
      <c r="AN446" s="101">
        <v>43430</v>
      </c>
      <c r="AO446" s="101">
        <f t="shared" si="104"/>
        <v>23009</v>
      </c>
      <c r="AP446" t="s">
        <v>624</v>
      </c>
      <c r="AQ446">
        <f t="shared" si="97"/>
        <v>2343430</v>
      </c>
    </row>
    <row r="447" spans="1:43" hidden="1" outlineLevel="1">
      <c r="A447" t="s">
        <v>1863</v>
      </c>
      <c r="B447" s="10" t="s">
        <v>1315</v>
      </c>
      <c r="C447" s="1">
        <f t="shared" si="98"/>
        <v>625</v>
      </c>
      <c r="D447" s="7">
        <f t="shared" si="105"/>
        <v>2</v>
      </c>
      <c r="E447" s="7">
        <f t="shared" si="106"/>
        <v>1</v>
      </c>
      <c r="F447" s="7">
        <f t="shared" si="107"/>
        <v>4</v>
      </c>
      <c r="G447" s="1">
        <f t="shared" si="108"/>
        <v>42</v>
      </c>
      <c r="H447" s="2">
        <f t="shared" si="109"/>
        <v>6.7199999999999996E-2</v>
      </c>
      <c r="I447" s="8"/>
      <c r="J447" s="2">
        <f t="shared" si="100"/>
        <v>0.42399999999999999</v>
      </c>
      <c r="K447" s="2">
        <f t="shared" si="101"/>
        <v>0.49120000000000003</v>
      </c>
      <c r="L447" s="2">
        <f t="shared" si="102"/>
        <v>2.5600000000000001E-2</v>
      </c>
      <c r="M447" s="2">
        <f t="shared" si="103"/>
        <v>5.9200000000000044E-2</v>
      </c>
      <c r="N447" s="1">
        <v>265</v>
      </c>
      <c r="O447" s="1">
        <v>307</v>
      </c>
      <c r="P447" s="1">
        <v>16</v>
      </c>
      <c r="Q447" s="1">
        <v>37</v>
      </c>
      <c r="R447" s="1"/>
      <c r="S447" s="1"/>
      <c r="T447" s="66"/>
      <c r="U447" s="1"/>
      <c r="V447" s="1"/>
      <c r="W447" s="1"/>
      <c r="X447" s="1"/>
      <c r="Y447" s="1"/>
      <c r="Z447" s="1"/>
      <c r="AA447" s="1"/>
      <c r="AB447" s="1"/>
      <c r="AG447" t="str">
        <f t="shared" si="99"/>
        <v>Mars Hill</v>
      </c>
      <c r="AH447" t="s">
        <v>317</v>
      </c>
      <c r="AI447">
        <v>2</v>
      </c>
      <c r="AK447" s="104">
        <v>23</v>
      </c>
      <c r="AL447" s="102">
        <v>3</v>
      </c>
      <c r="AM447" s="102">
        <v>195</v>
      </c>
      <c r="AN447" s="101">
        <v>43710</v>
      </c>
      <c r="AO447" s="101">
        <f t="shared" si="104"/>
        <v>23003</v>
      </c>
      <c r="AP447" t="s">
        <v>624</v>
      </c>
      <c r="AQ447">
        <f t="shared" si="97"/>
        <v>2343710</v>
      </c>
    </row>
    <row r="448" spans="1:43" hidden="1" outlineLevel="1">
      <c r="A448" t="s">
        <v>269</v>
      </c>
      <c r="B448" s="10" t="s">
        <v>1315</v>
      </c>
      <c r="C448" s="1">
        <f t="shared" si="98"/>
        <v>236</v>
      </c>
      <c r="D448" s="7">
        <f t="shared" si="105"/>
        <v>1</v>
      </c>
      <c r="E448" s="7">
        <f t="shared" si="106"/>
        <v>2</v>
      </c>
      <c r="F448" s="7">
        <f t="shared" si="107"/>
        <v>4</v>
      </c>
      <c r="G448" s="1">
        <f t="shared" si="108"/>
        <v>44</v>
      </c>
      <c r="H448" s="2">
        <f t="shared" si="109"/>
        <v>0.1864406779661017</v>
      </c>
      <c r="I448" s="8"/>
      <c r="J448" s="2">
        <f t="shared" si="100"/>
        <v>0.57203389830508478</v>
      </c>
      <c r="K448" s="2">
        <f t="shared" si="101"/>
        <v>0.38559322033898308</v>
      </c>
      <c r="L448" s="2">
        <f t="shared" si="102"/>
        <v>1.6949152542372881E-2</v>
      </c>
      <c r="M448" s="2">
        <f t="shared" si="103"/>
        <v>2.5423728813559265E-2</v>
      </c>
      <c r="N448" s="1">
        <v>135</v>
      </c>
      <c r="O448" s="1">
        <v>91</v>
      </c>
      <c r="P448" s="1">
        <v>4</v>
      </c>
      <c r="Q448" s="1">
        <v>6</v>
      </c>
      <c r="R448" s="1"/>
      <c r="S448" s="1"/>
      <c r="T448" s="66"/>
      <c r="U448" s="1"/>
      <c r="V448" s="1"/>
      <c r="W448" s="1"/>
      <c r="X448" s="1"/>
      <c r="Y448" s="1"/>
      <c r="Z448" s="1"/>
      <c r="AA448" s="1"/>
      <c r="AB448" s="1"/>
      <c r="AG448" t="str">
        <f t="shared" si="99"/>
        <v>Marshfield</v>
      </c>
      <c r="AH448" t="s">
        <v>1839</v>
      </c>
      <c r="AI448">
        <v>2</v>
      </c>
      <c r="AK448" s="104">
        <v>23</v>
      </c>
      <c r="AL448" s="102">
        <v>29</v>
      </c>
      <c r="AM448" s="102">
        <v>140</v>
      </c>
      <c r="AN448" s="101">
        <v>43640</v>
      </c>
      <c r="AO448" s="101">
        <f t="shared" si="104"/>
        <v>23029</v>
      </c>
      <c r="AP448" t="s">
        <v>624</v>
      </c>
      <c r="AQ448">
        <f t="shared" si="97"/>
        <v>2343640</v>
      </c>
    </row>
    <row r="449" spans="1:43" hidden="1" outlineLevel="1">
      <c r="A449" t="s">
        <v>1978</v>
      </c>
      <c r="B449" s="10" t="s">
        <v>1315</v>
      </c>
      <c r="C449" s="1">
        <f t="shared" si="98"/>
        <v>101</v>
      </c>
      <c r="D449" s="7">
        <f t="shared" si="105"/>
        <v>1</v>
      </c>
      <c r="E449" s="7">
        <f t="shared" si="106"/>
        <v>2</v>
      </c>
      <c r="F449" s="7">
        <f t="shared" si="107"/>
        <v>3</v>
      </c>
      <c r="G449" s="1">
        <f t="shared" si="108"/>
        <v>29</v>
      </c>
      <c r="H449" s="2">
        <f t="shared" si="109"/>
        <v>0.28712871287128711</v>
      </c>
      <c r="I449" s="8"/>
      <c r="J449" s="2">
        <f t="shared" si="100"/>
        <v>0.63366336633663367</v>
      </c>
      <c r="K449" s="2">
        <f t="shared" si="101"/>
        <v>0.34653465346534651</v>
      </c>
      <c r="L449" s="2">
        <f t="shared" si="102"/>
        <v>9.9009900990099011E-3</v>
      </c>
      <c r="M449" s="2">
        <f t="shared" si="103"/>
        <v>9.9009900990099185E-3</v>
      </c>
      <c r="N449" s="1">
        <v>64</v>
      </c>
      <c r="O449" s="1">
        <v>35</v>
      </c>
      <c r="P449" s="1">
        <v>1</v>
      </c>
      <c r="Q449" s="1">
        <v>1</v>
      </c>
      <c r="R449" s="1"/>
      <c r="S449" s="1"/>
      <c r="T449" s="66"/>
      <c r="U449" s="1"/>
      <c r="V449" s="1"/>
      <c r="W449" s="1"/>
      <c r="X449" s="1"/>
      <c r="Y449" s="1"/>
      <c r="Z449" s="1"/>
      <c r="AA449" s="1"/>
      <c r="AB449" s="1"/>
      <c r="AG449" t="str">
        <f t="shared" si="99"/>
        <v>Masardis</v>
      </c>
      <c r="AH449" t="s">
        <v>317</v>
      </c>
      <c r="AI449">
        <v>2</v>
      </c>
      <c r="AK449" s="104">
        <v>23</v>
      </c>
      <c r="AL449" s="102">
        <v>3</v>
      </c>
      <c r="AM449" s="102">
        <v>200</v>
      </c>
      <c r="AN449" s="101">
        <v>43990</v>
      </c>
      <c r="AO449" s="101">
        <f t="shared" si="104"/>
        <v>23003</v>
      </c>
      <c r="AP449" t="s">
        <v>624</v>
      </c>
      <c r="AQ449">
        <f t="shared" si="97"/>
        <v>2343990</v>
      </c>
    </row>
    <row r="450" spans="1:43" hidden="1" outlineLevel="1">
      <c r="A450" t="s">
        <v>2552</v>
      </c>
      <c r="B450" s="10" t="s">
        <v>1315</v>
      </c>
      <c r="C450" s="1">
        <f t="shared" si="98"/>
        <v>29</v>
      </c>
      <c r="D450" s="7">
        <f t="shared" si="105"/>
        <v>1</v>
      </c>
      <c r="E450" s="7">
        <f t="shared" si="106"/>
        <v>1</v>
      </c>
      <c r="F450" s="7">
        <f t="shared" si="107"/>
        <v>4</v>
      </c>
      <c r="G450" s="1">
        <f t="shared" si="108"/>
        <v>0</v>
      </c>
      <c r="H450" s="2">
        <f t="shared" si="109"/>
        <v>0</v>
      </c>
      <c r="I450" s="8"/>
      <c r="J450" s="2">
        <f t="shared" si="100"/>
        <v>0.41379310344827586</v>
      </c>
      <c r="K450" s="2">
        <f t="shared" si="101"/>
        <v>0.41379310344827586</v>
      </c>
      <c r="L450" s="2">
        <f t="shared" si="102"/>
        <v>3.4482758620689655E-2</v>
      </c>
      <c r="M450" s="2">
        <f t="shared" si="103"/>
        <v>0.13793103448275867</v>
      </c>
      <c r="N450" s="1">
        <v>12</v>
      </c>
      <c r="O450" s="1">
        <v>12</v>
      </c>
      <c r="P450" s="1">
        <v>1</v>
      </c>
      <c r="Q450" s="1">
        <v>4</v>
      </c>
      <c r="R450" s="1"/>
      <c r="S450" s="1"/>
      <c r="T450" s="66"/>
      <c r="U450" s="1"/>
      <c r="V450" s="1"/>
      <c r="W450" s="1"/>
      <c r="X450" s="1"/>
      <c r="Y450" s="1"/>
      <c r="Z450" s="1"/>
      <c r="AA450" s="1"/>
      <c r="AB450" s="1"/>
      <c r="AG450" t="str">
        <f t="shared" si="99"/>
        <v>Matinicus Isle</v>
      </c>
      <c r="AH450" t="s">
        <v>2044</v>
      </c>
      <c r="AI450">
        <v>1</v>
      </c>
      <c r="AK450" s="104">
        <v>23</v>
      </c>
      <c r="AL450" s="102">
        <v>13</v>
      </c>
      <c r="AM450" s="102">
        <v>35</v>
      </c>
      <c r="AN450" s="101">
        <v>44165</v>
      </c>
      <c r="AO450" s="101">
        <f t="shared" si="104"/>
        <v>23013</v>
      </c>
      <c r="AP450" t="s">
        <v>131</v>
      </c>
      <c r="AQ450">
        <f t="shared" ref="AQ450:AQ513" si="110">AK450*100000+AN450</f>
        <v>2344165</v>
      </c>
    </row>
    <row r="451" spans="1:43" hidden="1" outlineLevel="1">
      <c r="A451" t="s">
        <v>1647</v>
      </c>
      <c r="B451" s="10" t="s">
        <v>1315</v>
      </c>
      <c r="C451" s="1">
        <f t="shared" ref="C451:C516" si="111">SUM(N451:AE451)</f>
        <v>309</v>
      </c>
      <c r="D451" s="7">
        <f t="shared" si="105"/>
        <v>1</v>
      </c>
      <c r="E451" s="7">
        <f t="shared" si="106"/>
        <v>2</v>
      </c>
      <c r="F451" s="7">
        <f t="shared" si="107"/>
        <v>4</v>
      </c>
      <c r="G451" s="1">
        <f t="shared" si="108"/>
        <v>126</v>
      </c>
      <c r="H451" s="2">
        <f t="shared" si="109"/>
        <v>0.40776699029126212</v>
      </c>
      <c r="I451" s="8"/>
      <c r="J451" s="2">
        <f t="shared" si="100"/>
        <v>0.67313915857605178</v>
      </c>
      <c r="K451" s="2">
        <f t="shared" si="101"/>
        <v>0.26537216828478966</v>
      </c>
      <c r="L451" s="2">
        <f t="shared" si="102"/>
        <v>2.5889967637540454E-2</v>
      </c>
      <c r="M451" s="2">
        <f t="shared" si="103"/>
        <v>3.5598705501618116E-2</v>
      </c>
      <c r="N451" s="1">
        <v>208</v>
      </c>
      <c r="O451" s="1">
        <v>82</v>
      </c>
      <c r="P451" s="1">
        <v>8</v>
      </c>
      <c r="Q451" s="1">
        <v>11</v>
      </c>
      <c r="R451" s="1"/>
      <c r="S451" s="1"/>
      <c r="T451" s="66"/>
      <c r="U451" s="1"/>
      <c r="V451" s="1"/>
      <c r="W451" s="1"/>
      <c r="X451" s="1"/>
      <c r="Y451" s="1"/>
      <c r="Z451" s="1"/>
      <c r="AA451" s="1"/>
      <c r="AB451" s="1"/>
      <c r="AG451" t="str">
        <f t="shared" si="99"/>
        <v>Mattawamkeag</v>
      </c>
      <c r="AH451" t="s">
        <v>370</v>
      </c>
      <c r="AI451">
        <v>2</v>
      </c>
      <c r="AK451" s="104">
        <v>23</v>
      </c>
      <c r="AL451" s="102">
        <v>19</v>
      </c>
      <c r="AM451" s="102">
        <v>200</v>
      </c>
      <c r="AN451" s="101">
        <v>44270</v>
      </c>
      <c r="AO451" s="101">
        <f t="shared" si="104"/>
        <v>23019</v>
      </c>
      <c r="AP451" t="s">
        <v>624</v>
      </c>
      <c r="AQ451">
        <f t="shared" si="110"/>
        <v>2344270</v>
      </c>
    </row>
    <row r="452" spans="1:43" hidden="1" outlineLevel="1">
      <c r="A452" t="s">
        <v>1648</v>
      </c>
      <c r="B452" s="10" t="s">
        <v>1315</v>
      </c>
      <c r="C452" s="1">
        <f t="shared" si="111"/>
        <v>42</v>
      </c>
      <c r="D452" s="7">
        <f t="shared" si="105"/>
        <v>2</v>
      </c>
      <c r="E452" s="7">
        <f t="shared" si="106"/>
        <v>1</v>
      </c>
      <c r="F452" s="7">
        <f t="shared" si="107"/>
        <v>0</v>
      </c>
      <c r="G452" s="1">
        <f t="shared" si="108"/>
        <v>1</v>
      </c>
      <c r="H452" s="2">
        <f t="shared" si="109"/>
        <v>2.3809523809523808E-2</v>
      </c>
      <c r="I452" s="8"/>
      <c r="J452" s="2">
        <f t="shared" si="100"/>
        <v>0.47619047619047616</v>
      </c>
      <c r="K452" s="2">
        <f t="shared" si="101"/>
        <v>0.5</v>
      </c>
      <c r="L452" s="2">
        <f t="shared" si="102"/>
        <v>0</v>
      </c>
      <c r="M452" s="2">
        <f t="shared" si="103"/>
        <v>2.3809523809523836E-2</v>
      </c>
      <c r="N452" s="1">
        <v>20</v>
      </c>
      <c r="O452" s="1">
        <v>21</v>
      </c>
      <c r="P452" s="1">
        <v>0</v>
      </c>
      <c r="Q452" s="1">
        <v>1</v>
      </c>
      <c r="R452" s="1"/>
      <c r="S452" s="1"/>
      <c r="T452" s="66"/>
      <c r="U452" s="1"/>
      <c r="V452" s="1"/>
      <c r="W452" s="1"/>
      <c r="X452" s="1"/>
      <c r="Y452" s="1"/>
      <c r="Z452" s="1"/>
      <c r="AA452" s="1"/>
      <c r="AB452" s="1"/>
      <c r="AG452" t="str">
        <f t="shared" ref="AG452:AG519" si="112">A452</f>
        <v>Maxfield</v>
      </c>
      <c r="AH452" t="s">
        <v>370</v>
      </c>
      <c r="AI452">
        <v>2</v>
      </c>
      <c r="AK452" s="104">
        <v>23</v>
      </c>
      <c r="AL452" s="102">
        <v>19</v>
      </c>
      <c r="AM452" s="102">
        <v>205</v>
      </c>
      <c r="AN452" s="101">
        <v>44340</v>
      </c>
      <c r="AO452" s="101">
        <f t="shared" si="104"/>
        <v>23019</v>
      </c>
      <c r="AP452" t="s">
        <v>624</v>
      </c>
      <c r="AQ452">
        <f t="shared" si="110"/>
        <v>2344340</v>
      </c>
    </row>
    <row r="453" spans="1:43" hidden="1" outlineLevel="1">
      <c r="A453" t="s">
        <v>777</v>
      </c>
      <c r="B453" s="10" t="s">
        <v>1315</v>
      </c>
      <c r="C453" s="1">
        <f t="shared" si="111"/>
        <v>970</v>
      </c>
      <c r="D453" s="7">
        <f t="shared" si="105"/>
        <v>2</v>
      </c>
      <c r="E453" s="7">
        <f t="shared" si="106"/>
        <v>1</v>
      </c>
      <c r="F453" s="7">
        <f t="shared" si="107"/>
        <v>4</v>
      </c>
      <c r="G453" s="1">
        <f t="shared" si="108"/>
        <v>64</v>
      </c>
      <c r="H453" s="2">
        <f t="shared" si="109"/>
        <v>6.5979381443298971E-2</v>
      </c>
      <c r="I453" s="8"/>
      <c r="J453" s="2">
        <f t="shared" si="100"/>
        <v>0.39793814432989688</v>
      </c>
      <c r="K453" s="2">
        <f t="shared" si="101"/>
        <v>0.46391752577319589</v>
      </c>
      <c r="L453" s="2">
        <f t="shared" si="102"/>
        <v>4.0206185567010312E-2</v>
      </c>
      <c r="M453" s="2">
        <f t="shared" si="103"/>
        <v>9.7938144329896976E-2</v>
      </c>
      <c r="N453" s="1">
        <v>386</v>
      </c>
      <c r="O453" s="1">
        <v>450</v>
      </c>
      <c r="P453" s="1">
        <v>39</v>
      </c>
      <c r="Q453" s="1">
        <v>95</v>
      </c>
      <c r="R453" s="1"/>
      <c r="S453" s="1"/>
      <c r="T453" s="66"/>
      <c r="U453" s="1"/>
      <c r="V453" s="1"/>
      <c r="W453" s="1"/>
      <c r="X453" s="1"/>
      <c r="Y453" s="1"/>
      <c r="Z453" s="1"/>
      <c r="AA453" s="1"/>
      <c r="AB453" s="1"/>
      <c r="AG453" t="str">
        <f t="shared" si="112"/>
        <v>Mechanic Falls</v>
      </c>
      <c r="AH453" t="s">
        <v>371</v>
      </c>
      <c r="AI453">
        <v>2</v>
      </c>
      <c r="AK453" s="104">
        <v>23</v>
      </c>
      <c r="AL453" s="102">
        <v>1</v>
      </c>
      <c r="AM453" s="102">
        <v>45</v>
      </c>
      <c r="AN453" s="101">
        <v>44585</v>
      </c>
      <c r="AO453" s="101">
        <f t="shared" si="104"/>
        <v>23001</v>
      </c>
      <c r="AP453" t="s">
        <v>624</v>
      </c>
      <c r="AQ453">
        <f t="shared" si="110"/>
        <v>2344585</v>
      </c>
    </row>
    <row r="454" spans="1:43" hidden="1" outlineLevel="1">
      <c r="A454" t="s">
        <v>1079</v>
      </c>
      <c r="B454" s="10" t="s">
        <v>1315</v>
      </c>
      <c r="C454" s="1">
        <f t="shared" si="111"/>
        <v>61</v>
      </c>
      <c r="D454" s="7">
        <f t="shared" si="105"/>
        <v>1</v>
      </c>
      <c r="E454" s="7">
        <f t="shared" si="106"/>
        <v>2</v>
      </c>
      <c r="F454" s="7">
        <f t="shared" si="107"/>
        <v>4</v>
      </c>
      <c r="G454" s="1">
        <f t="shared" si="108"/>
        <v>10</v>
      </c>
      <c r="H454" s="2">
        <f t="shared" si="109"/>
        <v>0.16393442622950818</v>
      </c>
      <c r="I454" s="8"/>
      <c r="J454" s="2">
        <f t="shared" si="100"/>
        <v>0.55737704918032782</v>
      </c>
      <c r="K454" s="2">
        <f t="shared" si="101"/>
        <v>0.39344262295081966</v>
      </c>
      <c r="L454" s="2">
        <f t="shared" si="102"/>
        <v>1.6393442622950821E-2</v>
      </c>
      <c r="M454" s="2">
        <f t="shared" si="103"/>
        <v>3.278688524590169E-2</v>
      </c>
      <c r="N454" s="1">
        <v>34</v>
      </c>
      <c r="O454" s="1">
        <v>24</v>
      </c>
      <c r="P454" s="1">
        <v>1</v>
      </c>
      <c r="Q454" s="1">
        <v>2</v>
      </c>
      <c r="R454" s="1"/>
      <c r="S454" s="1"/>
      <c r="T454" s="66"/>
      <c r="U454" s="1"/>
      <c r="V454" s="1"/>
      <c r="W454" s="1"/>
      <c r="X454" s="1"/>
      <c r="Y454" s="1"/>
      <c r="Z454" s="1"/>
      <c r="AA454" s="1"/>
      <c r="AB454" s="1"/>
      <c r="AG454" t="str">
        <f t="shared" si="112"/>
        <v>Meddybemps</v>
      </c>
      <c r="AH454" t="s">
        <v>1839</v>
      </c>
      <c r="AI454">
        <v>2</v>
      </c>
      <c r="AK454" s="104">
        <v>23</v>
      </c>
      <c r="AL454" s="102">
        <v>29</v>
      </c>
      <c r="AM454" s="102">
        <v>145</v>
      </c>
      <c r="AN454" s="101">
        <v>44760</v>
      </c>
      <c r="AO454" s="101">
        <f t="shared" si="104"/>
        <v>23029</v>
      </c>
      <c r="AP454" t="s">
        <v>624</v>
      </c>
      <c r="AQ454">
        <f t="shared" si="110"/>
        <v>2344760</v>
      </c>
    </row>
    <row r="455" spans="1:43" hidden="1" outlineLevel="1">
      <c r="A455" t="s">
        <v>447</v>
      </c>
      <c r="B455" s="10" t="s">
        <v>1315</v>
      </c>
      <c r="C455" s="1">
        <f t="shared" si="111"/>
        <v>92</v>
      </c>
      <c r="D455" s="7">
        <f t="shared" si="105"/>
        <v>1</v>
      </c>
      <c r="E455" s="7">
        <f t="shared" si="106"/>
        <v>2</v>
      </c>
      <c r="F455" s="7">
        <f t="shared" si="107"/>
        <v>4</v>
      </c>
      <c r="G455" s="1">
        <f t="shared" si="108"/>
        <v>14</v>
      </c>
      <c r="H455" s="2">
        <f t="shared" si="109"/>
        <v>0.15217391304347827</v>
      </c>
      <c r="I455" s="8"/>
      <c r="J455" s="2">
        <f t="shared" si="100"/>
        <v>0.53260869565217395</v>
      </c>
      <c r="K455" s="2">
        <f t="shared" si="101"/>
        <v>0.38043478260869568</v>
      </c>
      <c r="L455" s="2">
        <f t="shared" si="102"/>
        <v>3.2608695652173912E-2</v>
      </c>
      <c r="M455" s="2">
        <f t="shared" si="103"/>
        <v>5.4347826086956465E-2</v>
      </c>
      <c r="N455" s="1">
        <v>49</v>
      </c>
      <c r="O455" s="1">
        <v>35</v>
      </c>
      <c r="P455" s="1">
        <v>3</v>
      </c>
      <c r="Q455" s="1">
        <v>5</v>
      </c>
      <c r="R455" s="1"/>
      <c r="S455" s="1"/>
      <c r="T455" s="66"/>
      <c r="U455" s="1"/>
      <c r="V455" s="1"/>
      <c r="W455" s="1"/>
      <c r="X455" s="1"/>
      <c r="Y455" s="1"/>
      <c r="Z455" s="1"/>
      <c r="AA455" s="1"/>
      <c r="AB455" s="1"/>
      <c r="AG455" t="str">
        <f t="shared" si="112"/>
        <v>Medford</v>
      </c>
      <c r="AH455" t="s">
        <v>688</v>
      </c>
      <c r="AI455">
        <v>2</v>
      </c>
      <c r="AK455" s="104">
        <v>23</v>
      </c>
      <c r="AL455" s="102">
        <v>21</v>
      </c>
      <c r="AM455" s="102">
        <v>62</v>
      </c>
      <c r="AN455" s="101">
        <v>44830</v>
      </c>
      <c r="AO455" s="101">
        <f t="shared" si="104"/>
        <v>23021</v>
      </c>
      <c r="AP455" t="s">
        <v>624</v>
      </c>
      <c r="AQ455">
        <f t="shared" si="110"/>
        <v>2344830</v>
      </c>
    </row>
    <row r="456" spans="1:43" hidden="1" outlineLevel="1">
      <c r="A456" t="s">
        <v>448</v>
      </c>
      <c r="B456" s="10" t="s">
        <v>1315</v>
      </c>
      <c r="C456" s="1">
        <f t="shared" si="111"/>
        <v>659</v>
      </c>
      <c r="D456" s="7">
        <f t="shared" si="105"/>
        <v>1</v>
      </c>
      <c r="E456" s="7">
        <f t="shared" si="106"/>
        <v>2</v>
      </c>
      <c r="F456" s="7">
        <f t="shared" si="107"/>
        <v>4</v>
      </c>
      <c r="G456" s="1">
        <f t="shared" si="108"/>
        <v>153</v>
      </c>
      <c r="H456" s="2">
        <f t="shared" si="109"/>
        <v>0.23216995447647951</v>
      </c>
      <c r="I456" s="8"/>
      <c r="J456" s="2">
        <f t="shared" si="100"/>
        <v>0.59939301972685888</v>
      </c>
      <c r="K456" s="2">
        <f t="shared" si="101"/>
        <v>0.36722306525037934</v>
      </c>
      <c r="L456" s="2">
        <f t="shared" si="102"/>
        <v>1.0622154779969651E-2</v>
      </c>
      <c r="M456" s="2">
        <f t="shared" si="103"/>
        <v>2.2761760242792126E-2</v>
      </c>
      <c r="N456" s="1">
        <v>395</v>
      </c>
      <c r="O456" s="1">
        <v>242</v>
      </c>
      <c r="P456" s="1">
        <v>7</v>
      </c>
      <c r="Q456" s="1">
        <v>15</v>
      </c>
      <c r="R456" s="1"/>
      <c r="S456" s="1"/>
      <c r="T456" s="66"/>
      <c r="U456" s="1"/>
      <c r="V456" s="1"/>
      <c r="W456" s="1"/>
      <c r="X456" s="1"/>
      <c r="Y456" s="1"/>
      <c r="Z456" s="1"/>
      <c r="AA456" s="1"/>
      <c r="AB456" s="1"/>
      <c r="AG456" t="str">
        <f t="shared" si="112"/>
        <v>Medway</v>
      </c>
      <c r="AH456" t="s">
        <v>370</v>
      </c>
      <c r="AI456">
        <v>2</v>
      </c>
      <c r="AK456" s="104">
        <v>23</v>
      </c>
      <c r="AL456" s="102">
        <v>19</v>
      </c>
      <c r="AM456" s="102">
        <v>210</v>
      </c>
      <c r="AN456" s="101">
        <v>45005</v>
      </c>
      <c r="AO456" s="101">
        <f t="shared" si="104"/>
        <v>23019</v>
      </c>
      <c r="AP456" t="s">
        <v>624</v>
      </c>
      <c r="AQ456">
        <f t="shared" si="110"/>
        <v>2345005</v>
      </c>
    </row>
    <row r="457" spans="1:43" hidden="1" outlineLevel="1">
      <c r="A457" t="s">
        <v>2578</v>
      </c>
      <c r="B457" s="10" t="s">
        <v>1315</v>
      </c>
      <c r="C457" s="1">
        <f t="shared" si="111"/>
        <v>286</v>
      </c>
      <c r="D457" s="7">
        <f t="shared" si="105"/>
        <v>2</v>
      </c>
      <c r="E457" s="7">
        <f t="shared" si="106"/>
        <v>1</v>
      </c>
      <c r="F457" s="7">
        <f t="shared" si="107"/>
        <v>4</v>
      </c>
      <c r="G457" s="1">
        <f t="shared" si="108"/>
        <v>16</v>
      </c>
      <c r="H457" s="2">
        <f t="shared" si="109"/>
        <v>5.5944055944055944E-2</v>
      </c>
      <c r="I457" s="8"/>
      <c r="J457" s="2">
        <f t="shared" si="100"/>
        <v>0.41958041958041958</v>
      </c>
      <c r="K457" s="2">
        <f t="shared" si="101"/>
        <v>0.47552447552447552</v>
      </c>
      <c r="L457" s="2">
        <f t="shared" si="102"/>
        <v>3.4965034965034968E-2</v>
      </c>
      <c r="M457" s="2">
        <f t="shared" si="103"/>
        <v>6.9930069930069921E-2</v>
      </c>
      <c r="N457" s="1">
        <v>120</v>
      </c>
      <c r="O457" s="1">
        <v>136</v>
      </c>
      <c r="P457" s="1">
        <v>10</v>
      </c>
      <c r="Q457" s="1">
        <v>20</v>
      </c>
      <c r="R457" s="1"/>
      <c r="S457" s="1"/>
      <c r="T457" s="66"/>
      <c r="U457" s="1"/>
      <c r="V457" s="1"/>
      <c r="W457" s="1"/>
      <c r="X457" s="1"/>
      <c r="Y457" s="1"/>
      <c r="Z457" s="1"/>
      <c r="AA457" s="1"/>
      <c r="AB457" s="1"/>
      <c r="AG457" t="str">
        <f t="shared" si="112"/>
        <v>Mercer</v>
      </c>
      <c r="AH457" t="s">
        <v>1782</v>
      </c>
      <c r="AI457">
        <v>2</v>
      </c>
      <c r="AK457" s="104">
        <v>23</v>
      </c>
      <c r="AL457" s="102">
        <v>25</v>
      </c>
      <c r="AM457" s="102">
        <v>90</v>
      </c>
      <c r="AN457" s="101">
        <v>45110</v>
      </c>
      <c r="AO457" s="101">
        <f t="shared" si="104"/>
        <v>23025</v>
      </c>
      <c r="AP457" t="s">
        <v>624</v>
      </c>
      <c r="AQ457">
        <f t="shared" si="110"/>
        <v>2345110</v>
      </c>
    </row>
    <row r="458" spans="1:43" hidden="1" outlineLevel="1">
      <c r="A458" t="s">
        <v>1080</v>
      </c>
      <c r="B458" s="10" t="s">
        <v>1315</v>
      </c>
      <c r="C458" s="1">
        <f t="shared" si="111"/>
        <v>81</v>
      </c>
      <c r="D458" s="7">
        <f t="shared" si="105"/>
        <v>1</v>
      </c>
      <c r="E458" s="7">
        <f t="shared" si="106"/>
        <v>2</v>
      </c>
      <c r="F458" s="7">
        <f t="shared" si="107"/>
        <v>4</v>
      </c>
      <c r="G458" s="1">
        <f t="shared" si="108"/>
        <v>25</v>
      </c>
      <c r="H458" s="2">
        <f t="shared" si="109"/>
        <v>0.30864197530864196</v>
      </c>
      <c r="I458" s="8"/>
      <c r="J458" s="2">
        <f t="shared" si="100"/>
        <v>0.62962962962962965</v>
      </c>
      <c r="K458" s="2">
        <f t="shared" si="101"/>
        <v>0.32098765432098764</v>
      </c>
      <c r="L458" s="2">
        <f t="shared" si="102"/>
        <v>1.2345679012345678E-2</v>
      </c>
      <c r="M458" s="2">
        <f t="shared" si="103"/>
        <v>3.7037037037037035E-2</v>
      </c>
      <c r="N458" s="1">
        <v>51</v>
      </c>
      <c r="O458" s="1">
        <v>26</v>
      </c>
      <c r="P458" s="1">
        <v>1</v>
      </c>
      <c r="Q458" s="1">
        <v>3</v>
      </c>
      <c r="R458" s="1"/>
      <c r="S458" s="1"/>
      <c r="T458" s="66"/>
      <c r="U458" s="1"/>
      <c r="V458" s="1"/>
      <c r="W458" s="1"/>
      <c r="X458" s="1"/>
      <c r="Y458" s="1"/>
      <c r="Z458" s="1"/>
      <c r="AA458" s="1"/>
      <c r="AB458" s="1"/>
      <c r="AG458" t="str">
        <f t="shared" si="112"/>
        <v>Merrill</v>
      </c>
      <c r="AH458" t="s">
        <v>317</v>
      </c>
      <c r="AI458">
        <v>2</v>
      </c>
      <c r="AK458" s="104">
        <v>23</v>
      </c>
      <c r="AL458" s="102">
        <v>3</v>
      </c>
      <c r="AM458" s="102">
        <v>205</v>
      </c>
      <c r="AN458" s="101">
        <v>45180</v>
      </c>
      <c r="AO458" s="101">
        <f t="shared" si="104"/>
        <v>23003</v>
      </c>
      <c r="AP458" t="s">
        <v>624</v>
      </c>
      <c r="AQ458">
        <f t="shared" si="110"/>
        <v>2345180</v>
      </c>
    </row>
    <row r="459" spans="1:43" hidden="1" outlineLevel="1">
      <c r="A459" t="s">
        <v>1310</v>
      </c>
      <c r="B459" s="10" t="s">
        <v>1315</v>
      </c>
      <c r="C459" s="1">
        <f t="shared" si="111"/>
        <v>1064</v>
      </c>
      <c r="D459" s="7">
        <f t="shared" si="105"/>
        <v>1</v>
      </c>
      <c r="E459" s="7">
        <f t="shared" si="106"/>
        <v>2</v>
      </c>
      <c r="F459" s="7">
        <f t="shared" si="107"/>
        <v>4</v>
      </c>
      <c r="G459" s="1">
        <f t="shared" si="108"/>
        <v>445</v>
      </c>
      <c r="H459" s="2">
        <f t="shared" si="109"/>
        <v>0.4182330827067669</v>
      </c>
      <c r="I459" s="8"/>
      <c r="J459" s="2">
        <f t="shared" si="100"/>
        <v>0.66917293233082709</v>
      </c>
      <c r="K459" s="2">
        <f t="shared" si="101"/>
        <v>0.25093984962406013</v>
      </c>
      <c r="L459" s="2">
        <f t="shared" si="102"/>
        <v>3.3834586466165412E-2</v>
      </c>
      <c r="M459" s="2">
        <f t="shared" si="103"/>
        <v>4.6052631578947373E-2</v>
      </c>
      <c r="N459" s="1">
        <v>712</v>
      </c>
      <c r="O459" s="1">
        <v>267</v>
      </c>
      <c r="P459" s="1">
        <v>36</v>
      </c>
      <c r="Q459" s="1">
        <v>49</v>
      </c>
      <c r="R459" s="1"/>
      <c r="S459" s="1"/>
      <c r="T459" s="66"/>
      <c r="U459" s="1"/>
      <c r="V459" s="1"/>
      <c r="W459" s="1"/>
      <c r="X459" s="1"/>
      <c r="Y459" s="1"/>
      <c r="Z459" s="1"/>
      <c r="AA459" s="1"/>
      <c r="AB459" s="1"/>
      <c r="AG459" t="str">
        <f t="shared" si="112"/>
        <v>Mexico</v>
      </c>
      <c r="AH459" t="s">
        <v>1480</v>
      </c>
      <c r="AI459">
        <v>2</v>
      </c>
      <c r="AK459" s="104">
        <v>23</v>
      </c>
      <c r="AL459" s="102">
        <v>17</v>
      </c>
      <c r="AM459" s="102">
        <v>95</v>
      </c>
      <c r="AN459" s="101">
        <v>45285</v>
      </c>
      <c r="AO459" s="101">
        <f t="shared" si="104"/>
        <v>23017</v>
      </c>
      <c r="AP459" t="s">
        <v>624</v>
      </c>
      <c r="AQ459">
        <f t="shared" si="110"/>
        <v>2345285</v>
      </c>
    </row>
    <row r="460" spans="1:43" hidden="1" outlineLevel="1">
      <c r="A460" t="s">
        <v>1311</v>
      </c>
      <c r="B460" s="10" t="s">
        <v>1315</v>
      </c>
      <c r="C460" s="1">
        <f t="shared" si="111"/>
        <v>471</v>
      </c>
      <c r="D460" s="7">
        <f t="shared" si="105"/>
        <v>1</v>
      </c>
      <c r="E460" s="7">
        <f t="shared" si="106"/>
        <v>2</v>
      </c>
      <c r="F460" s="7">
        <f t="shared" si="107"/>
        <v>4</v>
      </c>
      <c r="G460" s="1">
        <f t="shared" si="108"/>
        <v>54</v>
      </c>
      <c r="H460" s="2">
        <f t="shared" si="109"/>
        <v>0.11464968152866242</v>
      </c>
      <c r="I460" s="8"/>
      <c r="J460" s="2">
        <f t="shared" si="100"/>
        <v>0.52653927813163481</v>
      </c>
      <c r="K460" s="2">
        <f t="shared" si="101"/>
        <v>0.41188959660297242</v>
      </c>
      <c r="L460" s="2">
        <f t="shared" si="102"/>
        <v>1.2738853503184714E-2</v>
      </c>
      <c r="M460" s="2">
        <f t="shared" si="103"/>
        <v>4.8832271762208057E-2</v>
      </c>
      <c r="N460" s="1">
        <v>248</v>
      </c>
      <c r="O460" s="1">
        <v>194</v>
      </c>
      <c r="P460" s="1">
        <v>6</v>
      </c>
      <c r="Q460" s="1">
        <v>23</v>
      </c>
      <c r="R460" s="1"/>
      <c r="S460" s="1"/>
      <c r="T460" s="66"/>
      <c r="U460" s="1"/>
      <c r="V460" s="1"/>
      <c r="W460" s="1"/>
      <c r="X460" s="1"/>
      <c r="Y460" s="1"/>
      <c r="Z460" s="1"/>
      <c r="AA460" s="1"/>
      <c r="AB460" s="1"/>
      <c r="AG460" t="str">
        <f t="shared" si="112"/>
        <v>Milbridge</v>
      </c>
      <c r="AH460" t="s">
        <v>1839</v>
      </c>
      <c r="AI460">
        <v>2</v>
      </c>
      <c r="AK460" s="104">
        <v>23</v>
      </c>
      <c r="AL460" s="102">
        <v>29</v>
      </c>
      <c r="AM460" s="102">
        <v>150</v>
      </c>
      <c r="AN460" s="101">
        <v>45600</v>
      </c>
      <c r="AO460" s="101">
        <f t="shared" si="104"/>
        <v>23029</v>
      </c>
      <c r="AP460" t="s">
        <v>624</v>
      </c>
      <c r="AQ460">
        <f t="shared" si="110"/>
        <v>2345600</v>
      </c>
    </row>
    <row r="461" spans="1:43" hidden="1" outlineLevel="1">
      <c r="A461" t="s">
        <v>1521</v>
      </c>
      <c r="B461" s="10" t="s">
        <v>1315</v>
      </c>
      <c r="C461" s="1">
        <f t="shared" si="111"/>
        <v>1152</v>
      </c>
      <c r="D461" s="7">
        <f t="shared" si="105"/>
        <v>1</v>
      </c>
      <c r="E461" s="7">
        <f t="shared" si="106"/>
        <v>2</v>
      </c>
      <c r="F461" s="7">
        <f t="shared" si="107"/>
        <v>4</v>
      </c>
      <c r="G461" s="1">
        <f t="shared" si="108"/>
        <v>411</v>
      </c>
      <c r="H461" s="2">
        <f t="shared" si="109"/>
        <v>0.35677083333333331</v>
      </c>
      <c r="I461" s="8"/>
      <c r="J461" s="2">
        <f t="shared" si="100"/>
        <v>0.65017361111111116</v>
      </c>
      <c r="K461" s="2">
        <f t="shared" si="101"/>
        <v>0.29340277777777779</v>
      </c>
      <c r="L461" s="2">
        <f t="shared" si="102"/>
        <v>1.0416666666666666E-2</v>
      </c>
      <c r="M461" s="2">
        <f t="shared" si="103"/>
        <v>4.6006944444444385E-2</v>
      </c>
      <c r="N461" s="1">
        <v>749</v>
      </c>
      <c r="O461" s="1">
        <v>338</v>
      </c>
      <c r="P461" s="1">
        <v>12</v>
      </c>
      <c r="Q461" s="1">
        <v>53</v>
      </c>
      <c r="R461" s="1"/>
      <c r="S461" s="1"/>
      <c r="T461" s="66"/>
      <c r="U461" s="1"/>
      <c r="V461" s="1"/>
      <c r="W461" s="1"/>
      <c r="X461" s="1"/>
      <c r="Y461" s="1"/>
      <c r="Z461" s="1"/>
      <c r="AA461" s="1"/>
      <c r="AB461" s="1"/>
      <c r="AG461" t="str">
        <f t="shared" si="112"/>
        <v>Milford</v>
      </c>
      <c r="AH461" t="s">
        <v>370</v>
      </c>
      <c r="AI461">
        <v>2</v>
      </c>
      <c r="AK461" s="104">
        <v>23</v>
      </c>
      <c r="AL461" s="102">
        <v>19</v>
      </c>
      <c r="AM461" s="102">
        <v>215</v>
      </c>
      <c r="AN461" s="101">
        <v>45670</v>
      </c>
      <c r="AO461" s="101">
        <f t="shared" si="104"/>
        <v>23019</v>
      </c>
      <c r="AP461" t="s">
        <v>624</v>
      </c>
      <c r="AQ461">
        <f t="shared" si="110"/>
        <v>2345670</v>
      </c>
    </row>
    <row r="462" spans="1:43" hidden="1" outlineLevel="1">
      <c r="A462" t="s">
        <v>1309</v>
      </c>
      <c r="B462" s="10" t="s">
        <v>1315</v>
      </c>
      <c r="C462" s="1">
        <f t="shared" si="111"/>
        <v>2417</v>
      </c>
      <c r="D462" s="7">
        <f t="shared" si="105"/>
        <v>1</v>
      </c>
      <c r="E462" s="7">
        <f t="shared" si="106"/>
        <v>2</v>
      </c>
      <c r="F462" s="7">
        <f t="shared" si="107"/>
        <v>4</v>
      </c>
      <c r="G462" s="1">
        <f t="shared" si="108"/>
        <v>818</v>
      </c>
      <c r="H462" s="2">
        <f t="shared" si="109"/>
        <v>0.33843607778237483</v>
      </c>
      <c r="I462" s="8"/>
      <c r="J462" s="2">
        <f t="shared" si="100"/>
        <v>0.64997931319817959</v>
      </c>
      <c r="K462" s="2">
        <f t="shared" si="101"/>
        <v>0.3115432354158047</v>
      </c>
      <c r="L462" s="2">
        <f t="shared" si="102"/>
        <v>1.779064956557716E-2</v>
      </c>
      <c r="M462" s="2">
        <f t="shared" si="103"/>
        <v>2.0686801820438555E-2</v>
      </c>
      <c r="N462" s="1">
        <v>1571</v>
      </c>
      <c r="O462" s="1">
        <v>753</v>
      </c>
      <c r="P462" s="1">
        <v>43</v>
      </c>
      <c r="Q462" s="1">
        <v>50</v>
      </c>
      <c r="R462" s="1"/>
      <c r="S462" s="1"/>
      <c r="T462" s="66"/>
      <c r="U462" s="1"/>
      <c r="V462" s="1"/>
      <c r="W462" s="1"/>
      <c r="X462" s="1"/>
      <c r="Y462" s="1"/>
      <c r="Z462" s="1"/>
      <c r="AA462" s="1"/>
      <c r="AB462" s="1"/>
      <c r="AG462" t="str">
        <f t="shared" si="112"/>
        <v>Millinocket</v>
      </c>
      <c r="AH462" t="s">
        <v>370</v>
      </c>
      <c r="AI462">
        <v>2</v>
      </c>
      <c r="AK462" s="104">
        <v>23</v>
      </c>
      <c r="AL462" s="102">
        <v>19</v>
      </c>
      <c r="AM462" s="102">
        <v>220</v>
      </c>
      <c r="AN462" s="101">
        <v>45810</v>
      </c>
      <c r="AO462" s="101">
        <f t="shared" si="104"/>
        <v>23019</v>
      </c>
      <c r="AP462" t="s">
        <v>624</v>
      </c>
      <c r="AQ462">
        <f t="shared" si="110"/>
        <v>2345810</v>
      </c>
    </row>
    <row r="463" spans="1:43" hidden="1" outlineLevel="1">
      <c r="A463" t="s">
        <v>1872</v>
      </c>
      <c r="B463" s="10" t="s">
        <v>1315</v>
      </c>
      <c r="C463" s="1">
        <f t="shared" si="111"/>
        <v>795</v>
      </c>
      <c r="D463" s="7">
        <f t="shared" si="105"/>
        <v>1</v>
      </c>
      <c r="E463" s="7">
        <f t="shared" si="106"/>
        <v>2</v>
      </c>
      <c r="F463" s="7">
        <f t="shared" si="107"/>
        <v>4</v>
      </c>
      <c r="G463" s="1">
        <f t="shared" si="108"/>
        <v>242</v>
      </c>
      <c r="H463" s="2">
        <f t="shared" si="109"/>
        <v>0.30440251572327043</v>
      </c>
      <c r="I463" s="8"/>
      <c r="J463" s="2">
        <f t="shared" si="100"/>
        <v>0.61635220125786161</v>
      </c>
      <c r="K463" s="2">
        <f t="shared" si="101"/>
        <v>0.31194968553459118</v>
      </c>
      <c r="L463" s="2">
        <f t="shared" si="102"/>
        <v>1.6352201257861635E-2</v>
      </c>
      <c r="M463" s="2">
        <f t="shared" si="103"/>
        <v>5.5345911949685578E-2</v>
      </c>
      <c r="N463" s="1">
        <v>490</v>
      </c>
      <c r="O463" s="1">
        <v>248</v>
      </c>
      <c r="P463" s="1">
        <v>13</v>
      </c>
      <c r="Q463" s="1">
        <v>44</v>
      </c>
      <c r="R463" s="1"/>
      <c r="S463" s="1"/>
      <c r="T463" s="66"/>
      <c r="U463" s="1"/>
      <c r="V463" s="1"/>
      <c r="W463" s="1"/>
      <c r="X463" s="1"/>
      <c r="Y463" s="1"/>
      <c r="Z463" s="1"/>
      <c r="AA463" s="1"/>
      <c r="AB463" s="1"/>
      <c r="AG463" t="str">
        <f t="shared" si="112"/>
        <v>Milo</v>
      </c>
      <c r="AH463" t="s">
        <v>688</v>
      </c>
      <c r="AI463">
        <v>2</v>
      </c>
      <c r="AK463" s="104">
        <v>23</v>
      </c>
      <c r="AL463" s="102">
        <v>21</v>
      </c>
      <c r="AM463" s="102">
        <v>65</v>
      </c>
      <c r="AN463" s="101">
        <v>46020</v>
      </c>
      <c r="AO463" s="101">
        <f t="shared" si="104"/>
        <v>23021</v>
      </c>
      <c r="AP463" t="s">
        <v>624</v>
      </c>
      <c r="AQ463">
        <f t="shared" si="110"/>
        <v>2346020</v>
      </c>
    </row>
    <row r="464" spans="1:43" hidden="1" outlineLevel="1">
      <c r="A464" t="s">
        <v>441</v>
      </c>
      <c r="B464" s="10" t="s">
        <v>1315</v>
      </c>
      <c r="C464" s="1">
        <f t="shared" si="111"/>
        <v>38</v>
      </c>
      <c r="D464" s="7">
        <f t="shared" si="105"/>
        <v>2</v>
      </c>
      <c r="E464" s="7">
        <f t="shared" si="106"/>
        <v>1</v>
      </c>
      <c r="F464" s="7">
        <f t="shared" si="107"/>
        <v>4</v>
      </c>
      <c r="G464" s="1">
        <f t="shared" si="108"/>
        <v>1</v>
      </c>
      <c r="H464" s="2">
        <f t="shared" si="109"/>
        <v>2.6315789473684209E-2</v>
      </c>
      <c r="I464" s="8"/>
      <c r="J464" s="2">
        <f t="shared" si="100"/>
        <v>0.42105263157894735</v>
      </c>
      <c r="K464" s="2">
        <f t="shared" si="101"/>
        <v>0.44736842105263158</v>
      </c>
      <c r="L464" s="2">
        <f t="shared" si="102"/>
        <v>2.6315789473684209E-2</v>
      </c>
      <c r="M464" s="2">
        <f t="shared" si="103"/>
        <v>0.10526315789473686</v>
      </c>
      <c r="N464" s="1">
        <v>16</v>
      </c>
      <c r="O464" s="1">
        <v>17</v>
      </c>
      <c r="P464" s="1">
        <v>1</v>
      </c>
      <c r="Q464" s="1">
        <v>4</v>
      </c>
      <c r="R464" s="1"/>
      <c r="S464" s="1"/>
      <c r="T464" s="66"/>
      <c r="U464" s="1"/>
      <c r="V464" s="1"/>
      <c r="W464" s="1"/>
      <c r="X464" s="1"/>
      <c r="Y464" s="1"/>
      <c r="Z464" s="1"/>
      <c r="AA464" s="1"/>
      <c r="AB464" s="1"/>
      <c r="AG464" t="str">
        <f>A464</f>
        <v>Milton</v>
      </c>
      <c r="AH464" t="s">
        <v>1480</v>
      </c>
      <c r="AI464">
        <v>2</v>
      </c>
      <c r="AK464" s="104">
        <v>23</v>
      </c>
      <c r="AL464" s="102">
        <v>17</v>
      </c>
      <c r="AM464" s="102">
        <v>97</v>
      </c>
      <c r="AN464" s="101">
        <v>46105</v>
      </c>
      <c r="AO464" s="101">
        <f t="shared" si="104"/>
        <v>23017</v>
      </c>
      <c r="AP464" t="s">
        <v>2462</v>
      </c>
      <c r="AQ464">
        <f t="shared" si="110"/>
        <v>2346105</v>
      </c>
    </row>
    <row r="465" spans="1:43" hidden="1" outlineLevel="1">
      <c r="A465" t="s">
        <v>1873</v>
      </c>
      <c r="B465" s="10" t="s">
        <v>1315</v>
      </c>
      <c r="C465" s="1">
        <f t="shared" si="111"/>
        <v>1003</v>
      </c>
      <c r="D465" s="7">
        <f t="shared" si="105"/>
        <v>2</v>
      </c>
      <c r="E465" s="7">
        <f t="shared" si="106"/>
        <v>1</v>
      </c>
      <c r="F465" s="7">
        <f t="shared" si="107"/>
        <v>4</v>
      </c>
      <c r="G465" s="1">
        <f t="shared" si="108"/>
        <v>239</v>
      </c>
      <c r="H465" s="2">
        <f t="shared" si="109"/>
        <v>0.23828514456630109</v>
      </c>
      <c r="I465" s="8"/>
      <c r="J465" s="2">
        <f t="shared" si="100"/>
        <v>0.32103688933200397</v>
      </c>
      <c r="K465" s="2">
        <f t="shared" si="101"/>
        <v>0.55932203389830504</v>
      </c>
      <c r="L465" s="2">
        <f t="shared" si="102"/>
        <v>3.8883349950149554E-2</v>
      </c>
      <c r="M465" s="2">
        <f t="shared" si="103"/>
        <v>8.0757726819541492E-2</v>
      </c>
      <c r="N465" s="1">
        <v>322</v>
      </c>
      <c r="O465" s="1">
        <v>561</v>
      </c>
      <c r="P465" s="1">
        <v>39</v>
      </c>
      <c r="Q465" s="1">
        <v>81</v>
      </c>
      <c r="R465" s="1"/>
      <c r="S465" s="1"/>
      <c r="T465" s="66"/>
      <c r="U465" s="1"/>
      <c r="V465" s="1"/>
      <c r="W465" s="1"/>
      <c r="X465" s="1"/>
      <c r="Y465" s="1"/>
      <c r="Z465" s="1"/>
      <c r="AA465" s="1"/>
      <c r="AB465" s="1"/>
      <c r="AG465" t="str">
        <f t="shared" si="112"/>
        <v>Minot</v>
      </c>
      <c r="AH465" t="s">
        <v>371</v>
      </c>
      <c r="AI465">
        <v>2</v>
      </c>
      <c r="AK465" s="104">
        <v>23</v>
      </c>
      <c r="AL465" s="102">
        <v>1</v>
      </c>
      <c r="AM465" s="102">
        <v>50</v>
      </c>
      <c r="AN465" s="101">
        <v>46160</v>
      </c>
      <c r="AO465" s="101">
        <f t="shared" si="104"/>
        <v>23001</v>
      </c>
      <c r="AP465" t="s">
        <v>624</v>
      </c>
      <c r="AQ465">
        <f t="shared" si="110"/>
        <v>2346160</v>
      </c>
    </row>
    <row r="466" spans="1:43" hidden="1" outlineLevel="1">
      <c r="A466" t="s">
        <v>2553</v>
      </c>
      <c r="B466" s="10" t="s">
        <v>1315</v>
      </c>
      <c r="C466" s="1">
        <f t="shared" si="111"/>
        <v>59</v>
      </c>
      <c r="D466" s="7">
        <f t="shared" si="105"/>
        <v>1</v>
      </c>
      <c r="E466" s="7">
        <f t="shared" si="106"/>
        <v>3</v>
      </c>
      <c r="F466" s="7">
        <f t="shared" si="107"/>
        <v>0</v>
      </c>
      <c r="G466" s="1">
        <f t="shared" si="108"/>
        <v>11</v>
      </c>
      <c r="H466" s="2">
        <f t="shared" si="109"/>
        <v>0.1864406779661017</v>
      </c>
      <c r="I466" s="8"/>
      <c r="J466" s="2">
        <f t="shared" si="100"/>
        <v>0.44067796610169491</v>
      </c>
      <c r="K466" s="2">
        <f t="shared" si="101"/>
        <v>0.25423728813559321</v>
      </c>
      <c r="L466" s="2">
        <f t="shared" si="102"/>
        <v>0</v>
      </c>
      <c r="M466" s="2">
        <f t="shared" si="103"/>
        <v>0.30508474576271194</v>
      </c>
      <c r="N466" s="1">
        <v>26</v>
      </c>
      <c r="O466" s="1">
        <v>15</v>
      </c>
      <c r="P466" s="1">
        <v>0</v>
      </c>
      <c r="Q466" s="1">
        <v>18</v>
      </c>
      <c r="R466" s="1"/>
      <c r="S466" s="1"/>
      <c r="T466" s="66"/>
      <c r="U466" s="1"/>
      <c r="V466" s="1"/>
      <c r="W466" s="1"/>
      <c r="X466" s="1"/>
      <c r="Y466" s="1"/>
      <c r="Z466" s="1"/>
      <c r="AA466" s="1"/>
      <c r="AB466" s="1"/>
      <c r="AG466" t="str">
        <f t="shared" si="112"/>
        <v>Monhegan</v>
      </c>
      <c r="AH466" t="s">
        <v>1988</v>
      </c>
      <c r="AI466">
        <v>1</v>
      </c>
      <c r="AK466" s="104">
        <v>23</v>
      </c>
      <c r="AL466" s="102">
        <v>15</v>
      </c>
      <c r="AM466" s="102">
        <v>55</v>
      </c>
      <c r="AN466" s="101">
        <v>46335</v>
      </c>
      <c r="AO466" s="101">
        <f t="shared" si="104"/>
        <v>23015</v>
      </c>
      <c r="AP466" t="s">
        <v>131</v>
      </c>
      <c r="AQ466">
        <f t="shared" si="110"/>
        <v>2346335</v>
      </c>
    </row>
    <row r="467" spans="1:43" hidden="1" outlineLevel="1">
      <c r="A467" t="s">
        <v>1641</v>
      </c>
      <c r="B467" s="10" t="s">
        <v>1315</v>
      </c>
      <c r="C467" s="1">
        <f t="shared" si="111"/>
        <v>1563</v>
      </c>
      <c r="D467" s="7">
        <f t="shared" si="105"/>
        <v>2</v>
      </c>
      <c r="E467" s="7">
        <f t="shared" si="106"/>
        <v>1</v>
      </c>
      <c r="F467" s="7">
        <f t="shared" si="107"/>
        <v>4</v>
      </c>
      <c r="G467" s="1">
        <f t="shared" si="108"/>
        <v>28</v>
      </c>
      <c r="H467" s="2">
        <f t="shared" si="109"/>
        <v>1.7914267434420986E-2</v>
      </c>
      <c r="I467" s="8"/>
      <c r="J467" s="2">
        <f t="shared" si="100"/>
        <v>0.4305822136916187</v>
      </c>
      <c r="K467" s="2">
        <f t="shared" si="101"/>
        <v>0.44849648112603968</v>
      </c>
      <c r="L467" s="2">
        <f t="shared" si="102"/>
        <v>2.3032629558541268E-2</v>
      </c>
      <c r="M467" s="2">
        <f t="shared" si="103"/>
        <v>9.7888675623800409E-2</v>
      </c>
      <c r="N467" s="1">
        <v>673</v>
      </c>
      <c r="O467" s="1">
        <v>701</v>
      </c>
      <c r="P467" s="1">
        <v>36</v>
      </c>
      <c r="Q467" s="1">
        <v>153</v>
      </c>
      <c r="R467" s="1"/>
      <c r="S467" s="1"/>
      <c r="T467" s="66"/>
      <c r="U467" s="1"/>
      <c r="V467" s="1"/>
      <c r="W467" s="1"/>
      <c r="X467" s="1"/>
      <c r="Y467" s="1"/>
      <c r="Z467" s="1"/>
      <c r="AA467" s="1"/>
      <c r="AB467" s="1"/>
      <c r="AG467" t="str">
        <f t="shared" si="112"/>
        <v>Monmouth</v>
      </c>
      <c r="AH467" t="s">
        <v>533</v>
      </c>
      <c r="AI467">
        <v>2</v>
      </c>
      <c r="AK467" s="104">
        <v>23</v>
      </c>
      <c r="AL467" s="102">
        <v>11</v>
      </c>
      <c r="AM467" s="102">
        <v>70</v>
      </c>
      <c r="AN467" s="101">
        <v>46405</v>
      </c>
      <c r="AO467" s="101">
        <f t="shared" si="104"/>
        <v>23011</v>
      </c>
      <c r="AP467" t="s">
        <v>624</v>
      </c>
      <c r="AQ467">
        <f t="shared" si="110"/>
        <v>2346405</v>
      </c>
    </row>
    <row r="468" spans="1:43" hidden="1" outlineLevel="1">
      <c r="A468" t="s">
        <v>2020</v>
      </c>
      <c r="B468" s="10" t="s">
        <v>1315</v>
      </c>
      <c r="C468" s="1">
        <f t="shared" si="111"/>
        <v>365</v>
      </c>
      <c r="D468" s="7">
        <f t="shared" si="105"/>
        <v>1</v>
      </c>
      <c r="E468" s="7">
        <f t="shared" si="106"/>
        <v>2</v>
      </c>
      <c r="F468" s="7">
        <f t="shared" si="107"/>
        <v>4</v>
      </c>
      <c r="G468" s="1">
        <f t="shared" si="108"/>
        <v>31</v>
      </c>
      <c r="H468" s="2">
        <f t="shared" si="109"/>
        <v>8.4931506849315067E-2</v>
      </c>
      <c r="I468" s="8"/>
      <c r="J468" s="2">
        <f t="shared" si="100"/>
        <v>0.46575342465753422</v>
      </c>
      <c r="K468" s="2">
        <f t="shared" si="101"/>
        <v>0.38082191780821917</v>
      </c>
      <c r="L468" s="2">
        <f t="shared" si="102"/>
        <v>1.3698630136986301E-2</v>
      </c>
      <c r="M468" s="2">
        <f t="shared" si="103"/>
        <v>0.13972602739726031</v>
      </c>
      <c r="N468" s="1">
        <v>170</v>
      </c>
      <c r="O468" s="1">
        <v>139</v>
      </c>
      <c r="P468" s="1">
        <v>5</v>
      </c>
      <c r="Q468" s="1">
        <v>51</v>
      </c>
      <c r="R468" s="1"/>
      <c r="S468" s="1"/>
      <c r="T468" s="66"/>
      <c r="U468" s="1"/>
      <c r="V468" s="1"/>
      <c r="W468" s="1"/>
      <c r="X468" s="1"/>
      <c r="Y468" s="1"/>
      <c r="Z468" s="1"/>
      <c r="AA468" s="1"/>
      <c r="AB468" s="1"/>
      <c r="AG468" t="str">
        <f t="shared" si="112"/>
        <v>Monroe</v>
      </c>
      <c r="AH468" t="s">
        <v>1255</v>
      </c>
      <c r="AI468">
        <v>2</v>
      </c>
      <c r="AK468" s="104">
        <v>23</v>
      </c>
      <c r="AL468" s="102">
        <v>27</v>
      </c>
      <c r="AM468" s="102">
        <v>60</v>
      </c>
      <c r="AN468" s="101">
        <v>46475</v>
      </c>
      <c r="AO468" s="101">
        <f t="shared" si="104"/>
        <v>23027</v>
      </c>
      <c r="AP468" t="s">
        <v>624</v>
      </c>
      <c r="AQ468">
        <f t="shared" si="110"/>
        <v>2346475</v>
      </c>
    </row>
    <row r="469" spans="1:43" hidden="1" outlineLevel="1">
      <c r="A469" t="s">
        <v>1318</v>
      </c>
      <c r="B469" s="10" t="s">
        <v>1315</v>
      </c>
      <c r="C469" s="1">
        <f t="shared" si="111"/>
        <v>342</v>
      </c>
      <c r="D469" s="7">
        <f t="shared" si="105"/>
        <v>1</v>
      </c>
      <c r="E469" s="7">
        <f t="shared" si="106"/>
        <v>2</v>
      </c>
      <c r="F469" s="7">
        <f t="shared" si="107"/>
        <v>4</v>
      </c>
      <c r="G469" s="1">
        <f t="shared" si="108"/>
        <v>35</v>
      </c>
      <c r="H469" s="2">
        <f t="shared" si="109"/>
        <v>0.1023391812865497</v>
      </c>
      <c r="I469" s="8"/>
      <c r="J469" s="2">
        <f t="shared" si="100"/>
        <v>0.52339181286549707</v>
      </c>
      <c r="K469" s="2">
        <f t="shared" si="101"/>
        <v>0.42105263157894735</v>
      </c>
      <c r="L469" s="2">
        <f t="shared" si="102"/>
        <v>1.4619883040935672E-2</v>
      </c>
      <c r="M469" s="2">
        <f t="shared" si="103"/>
        <v>4.0935672514619909E-2</v>
      </c>
      <c r="N469" s="1">
        <v>179</v>
      </c>
      <c r="O469" s="1">
        <v>144</v>
      </c>
      <c r="P469" s="1">
        <v>5</v>
      </c>
      <c r="Q469" s="1">
        <v>14</v>
      </c>
      <c r="R469" s="1"/>
      <c r="S469" s="1"/>
      <c r="T469" s="66"/>
      <c r="U469" s="1"/>
      <c r="V469" s="1"/>
      <c r="W469" s="1"/>
      <c r="X469" s="1"/>
      <c r="Y469" s="1"/>
      <c r="Z469" s="1"/>
      <c r="AA469" s="1"/>
      <c r="AB469" s="1"/>
      <c r="AG469" t="str">
        <f t="shared" si="112"/>
        <v>Monson</v>
      </c>
      <c r="AH469" t="s">
        <v>688</v>
      </c>
      <c r="AI469">
        <v>2</v>
      </c>
      <c r="AK469" s="104">
        <v>23</v>
      </c>
      <c r="AL469" s="102">
        <v>21</v>
      </c>
      <c r="AM469" s="102">
        <v>70</v>
      </c>
      <c r="AN469" s="101">
        <v>46580</v>
      </c>
      <c r="AO469" s="101">
        <f t="shared" si="104"/>
        <v>23021</v>
      </c>
      <c r="AP469" t="s">
        <v>624</v>
      </c>
      <c r="AQ469">
        <f t="shared" si="110"/>
        <v>2346580</v>
      </c>
    </row>
    <row r="470" spans="1:43" hidden="1" outlineLevel="1">
      <c r="A470" t="s">
        <v>788</v>
      </c>
      <c r="B470" s="10" t="s">
        <v>1315</v>
      </c>
      <c r="C470" s="1">
        <f t="shared" si="111"/>
        <v>318</v>
      </c>
      <c r="D470" s="7">
        <f t="shared" si="105"/>
        <v>1</v>
      </c>
      <c r="E470" s="7">
        <f t="shared" si="106"/>
        <v>2</v>
      </c>
      <c r="F470" s="7">
        <f t="shared" si="107"/>
        <v>4</v>
      </c>
      <c r="G470" s="1">
        <f t="shared" si="108"/>
        <v>52</v>
      </c>
      <c r="H470" s="2">
        <f t="shared" si="109"/>
        <v>0.16352201257861634</v>
      </c>
      <c r="I470" s="8"/>
      <c r="J470" s="2">
        <f t="shared" si="100"/>
        <v>0.54402515723270439</v>
      </c>
      <c r="K470" s="2">
        <f t="shared" si="101"/>
        <v>0.38050314465408808</v>
      </c>
      <c r="L470" s="2">
        <f t="shared" si="102"/>
        <v>3.4591194968553458E-2</v>
      </c>
      <c r="M470" s="2">
        <f t="shared" si="103"/>
        <v>4.0880503144654072E-2</v>
      </c>
      <c r="N470" s="1">
        <v>173</v>
      </c>
      <c r="O470" s="1">
        <v>121</v>
      </c>
      <c r="P470" s="1">
        <v>11</v>
      </c>
      <c r="Q470" s="1">
        <v>13</v>
      </c>
      <c r="R470" s="1"/>
      <c r="S470" s="1"/>
      <c r="T470" s="66"/>
      <c r="U470" s="1"/>
      <c r="V470" s="1"/>
      <c r="W470" s="1"/>
      <c r="X470" s="1"/>
      <c r="Y470" s="1"/>
      <c r="Z470" s="1"/>
      <c r="AA470" s="1"/>
      <c r="AB470" s="1"/>
      <c r="AG470" t="str">
        <f t="shared" si="112"/>
        <v>Monticello</v>
      </c>
      <c r="AH470" t="s">
        <v>317</v>
      </c>
      <c r="AI470">
        <v>2</v>
      </c>
      <c r="AK470" s="104">
        <v>23</v>
      </c>
      <c r="AL470" s="102">
        <v>3</v>
      </c>
      <c r="AM470" s="102">
        <v>210</v>
      </c>
      <c r="AN470" s="101">
        <v>46685</v>
      </c>
      <c r="AO470" s="101">
        <f t="shared" si="104"/>
        <v>23003</v>
      </c>
      <c r="AP470" t="s">
        <v>624</v>
      </c>
      <c r="AQ470">
        <f t="shared" si="110"/>
        <v>2346685</v>
      </c>
    </row>
    <row r="471" spans="1:43" hidden="1" outlineLevel="1">
      <c r="A471" t="s">
        <v>797</v>
      </c>
      <c r="B471" s="10" t="s">
        <v>1315</v>
      </c>
      <c r="C471" s="1">
        <f t="shared" si="111"/>
        <v>402</v>
      </c>
      <c r="D471" s="7">
        <f t="shared" si="105"/>
        <v>1</v>
      </c>
      <c r="E471" s="7">
        <f t="shared" si="106"/>
        <v>2</v>
      </c>
      <c r="F471" s="7">
        <f t="shared" si="107"/>
        <v>4</v>
      </c>
      <c r="G471" s="1">
        <f t="shared" si="108"/>
        <v>40</v>
      </c>
      <c r="H471" s="2">
        <f t="shared" si="109"/>
        <v>9.950248756218906E-2</v>
      </c>
      <c r="I471" s="8"/>
      <c r="J471" s="2">
        <f t="shared" si="100"/>
        <v>0.42537313432835822</v>
      </c>
      <c r="K471" s="2">
        <f t="shared" si="101"/>
        <v>0.32587064676616917</v>
      </c>
      <c r="L471" s="2">
        <f t="shared" si="102"/>
        <v>2.736318407960199E-2</v>
      </c>
      <c r="M471" s="2">
        <f t="shared" si="103"/>
        <v>0.22139303482587064</v>
      </c>
      <c r="N471" s="1">
        <v>171</v>
      </c>
      <c r="O471" s="1">
        <v>131</v>
      </c>
      <c r="P471" s="1">
        <v>11</v>
      </c>
      <c r="Q471" s="1">
        <v>89</v>
      </c>
      <c r="R471" s="1"/>
      <c r="S471" s="1"/>
      <c r="T471" s="66"/>
      <c r="U471" s="1"/>
      <c r="V471" s="1"/>
      <c r="W471" s="1"/>
      <c r="X471" s="1"/>
      <c r="Y471" s="1"/>
      <c r="Z471" s="1"/>
      <c r="AA471" s="1"/>
      <c r="AB471" s="1"/>
      <c r="AG471" t="str">
        <f t="shared" si="112"/>
        <v>Montville</v>
      </c>
      <c r="AH471" t="s">
        <v>1255</v>
      </c>
      <c r="AI471">
        <v>2</v>
      </c>
      <c r="AK471" s="104">
        <v>23</v>
      </c>
      <c r="AL471" s="102">
        <v>27</v>
      </c>
      <c r="AM471" s="102">
        <v>65</v>
      </c>
      <c r="AN471" s="101">
        <v>46790</v>
      </c>
      <c r="AO471" s="101">
        <f t="shared" si="104"/>
        <v>23027</v>
      </c>
      <c r="AP471" t="s">
        <v>624</v>
      </c>
      <c r="AQ471">
        <f t="shared" si="110"/>
        <v>2346790</v>
      </c>
    </row>
    <row r="472" spans="1:43" hidden="1" outlineLevel="1">
      <c r="A472" t="s">
        <v>798</v>
      </c>
      <c r="B472" s="10" t="s">
        <v>1315</v>
      </c>
      <c r="C472" s="1">
        <f t="shared" si="111"/>
        <v>73</v>
      </c>
      <c r="D472" s="7">
        <f t="shared" si="105"/>
        <v>2</v>
      </c>
      <c r="E472" s="7">
        <f t="shared" si="106"/>
        <v>1</v>
      </c>
      <c r="F472" s="7">
        <f t="shared" si="107"/>
        <v>4</v>
      </c>
      <c r="G472" s="1">
        <f t="shared" si="108"/>
        <v>13</v>
      </c>
      <c r="H472" s="2">
        <f t="shared" si="109"/>
        <v>0.17808219178082191</v>
      </c>
      <c r="I472" s="8"/>
      <c r="J472" s="2">
        <f t="shared" si="100"/>
        <v>0.34246575342465752</v>
      </c>
      <c r="K472" s="2">
        <f t="shared" si="101"/>
        <v>0.52054794520547942</v>
      </c>
      <c r="L472" s="2">
        <f t="shared" si="102"/>
        <v>2.7397260273972601E-2</v>
      </c>
      <c r="M472" s="2">
        <f t="shared" si="103"/>
        <v>0.1095890410958904</v>
      </c>
      <c r="N472" s="1">
        <v>25</v>
      </c>
      <c r="O472" s="1">
        <v>38</v>
      </c>
      <c r="P472" s="1">
        <v>2</v>
      </c>
      <c r="Q472" s="1">
        <v>8</v>
      </c>
      <c r="R472" s="1"/>
      <c r="S472" s="1"/>
      <c r="T472" s="66"/>
      <c r="U472" s="1"/>
      <c r="V472" s="1"/>
      <c r="W472" s="1"/>
      <c r="X472" s="1"/>
      <c r="Y472" s="1"/>
      <c r="Z472" s="1"/>
      <c r="AA472" s="1"/>
      <c r="AB472" s="1"/>
      <c r="AG472" t="str">
        <f t="shared" si="112"/>
        <v>Moose River</v>
      </c>
      <c r="AH472" t="s">
        <v>1782</v>
      </c>
      <c r="AI472">
        <v>2</v>
      </c>
      <c r="AK472" s="104">
        <v>23</v>
      </c>
      <c r="AL472" s="102">
        <v>25</v>
      </c>
      <c r="AM472" s="102">
        <v>95</v>
      </c>
      <c r="AN472" s="101">
        <v>47140</v>
      </c>
      <c r="AO472" s="101">
        <f t="shared" si="104"/>
        <v>23025</v>
      </c>
      <c r="AP472" t="s">
        <v>624</v>
      </c>
      <c r="AQ472">
        <f t="shared" si="110"/>
        <v>2347140</v>
      </c>
    </row>
    <row r="473" spans="1:43" hidden="1" outlineLevel="1">
      <c r="A473" t="s">
        <v>2554</v>
      </c>
      <c r="B473" s="10" t="s">
        <v>1315</v>
      </c>
      <c r="C473" s="1">
        <f t="shared" si="111"/>
        <v>26</v>
      </c>
      <c r="D473" s="7">
        <f t="shared" si="105"/>
        <v>2</v>
      </c>
      <c r="E473" s="7">
        <f t="shared" si="106"/>
        <v>1</v>
      </c>
      <c r="F473" s="7">
        <f t="shared" si="107"/>
        <v>0</v>
      </c>
      <c r="G473" s="1">
        <f t="shared" si="108"/>
        <v>15</v>
      </c>
      <c r="H473" s="2">
        <f t="shared" si="109"/>
        <v>0.57692307692307687</v>
      </c>
      <c r="I473" s="8"/>
      <c r="J473" s="2">
        <f t="shared" si="100"/>
        <v>0.19230769230769232</v>
      </c>
      <c r="K473" s="2">
        <f t="shared" si="101"/>
        <v>0.76923076923076927</v>
      </c>
      <c r="L473" s="2">
        <f t="shared" si="102"/>
        <v>0</v>
      </c>
      <c r="M473" s="2">
        <f t="shared" si="103"/>
        <v>3.8461538461538436E-2</v>
      </c>
      <c r="N473" s="1">
        <v>5</v>
      </c>
      <c r="O473" s="1">
        <v>20</v>
      </c>
      <c r="P473" s="1">
        <v>0</v>
      </c>
      <c r="Q473" s="1">
        <v>1</v>
      </c>
      <c r="R473" s="1"/>
      <c r="S473" s="1"/>
      <c r="T473" s="66"/>
      <c r="U473" s="1"/>
      <c r="V473" s="1"/>
      <c r="W473" s="1"/>
      <c r="X473" s="1"/>
      <c r="Y473" s="1"/>
      <c r="Z473" s="1"/>
      <c r="AA473" s="1"/>
      <c r="AB473" s="1"/>
      <c r="AG473" t="str">
        <f t="shared" si="112"/>
        <v>Moro</v>
      </c>
      <c r="AH473" t="s">
        <v>317</v>
      </c>
      <c r="AI473">
        <v>2</v>
      </c>
      <c r="AK473" s="104">
        <v>23</v>
      </c>
      <c r="AL473" s="102">
        <v>3</v>
      </c>
      <c r="AM473" s="102">
        <v>215</v>
      </c>
      <c r="AN473" s="101">
        <v>47175</v>
      </c>
      <c r="AO473" s="101">
        <f t="shared" si="104"/>
        <v>23003</v>
      </c>
      <c r="AP473" t="s">
        <v>131</v>
      </c>
      <c r="AQ473">
        <f t="shared" si="110"/>
        <v>2347175</v>
      </c>
    </row>
    <row r="474" spans="1:43" hidden="1" outlineLevel="1">
      <c r="A474" t="s">
        <v>465</v>
      </c>
      <c r="B474" s="10" t="s">
        <v>1315</v>
      </c>
      <c r="C474" s="1">
        <f t="shared" si="111"/>
        <v>312</v>
      </c>
      <c r="D474" s="7">
        <f t="shared" si="105"/>
        <v>2</v>
      </c>
      <c r="E474" s="7">
        <f t="shared" si="106"/>
        <v>1</v>
      </c>
      <c r="F474" s="7">
        <f t="shared" si="107"/>
        <v>0</v>
      </c>
      <c r="G474" s="1">
        <f t="shared" si="108"/>
        <v>27</v>
      </c>
      <c r="H474" s="2">
        <f t="shared" si="109"/>
        <v>8.6538461538461536E-2</v>
      </c>
      <c r="I474" s="8"/>
      <c r="J474" s="2">
        <f t="shared" si="100"/>
        <v>0.41987179487179488</v>
      </c>
      <c r="K474" s="2">
        <f t="shared" si="101"/>
        <v>0.50641025641025639</v>
      </c>
      <c r="L474" s="2">
        <f t="shared" si="102"/>
        <v>0</v>
      </c>
      <c r="M474" s="2">
        <f t="shared" si="103"/>
        <v>7.3717948717948678E-2</v>
      </c>
      <c r="N474" s="1">
        <v>131</v>
      </c>
      <c r="O474" s="1">
        <v>158</v>
      </c>
      <c r="P474" s="1">
        <v>0</v>
      </c>
      <c r="Q474" s="1">
        <v>23</v>
      </c>
      <c r="R474" s="1"/>
      <c r="S474" s="1"/>
      <c r="T474" s="66"/>
      <c r="U474" s="1"/>
      <c r="V474" s="1"/>
      <c r="W474" s="1"/>
      <c r="X474" s="1"/>
      <c r="Y474" s="1"/>
      <c r="Z474" s="1"/>
      <c r="AA474" s="1"/>
      <c r="AB474" s="1"/>
      <c r="AG474" t="str">
        <f t="shared" si="112"/>
        <v>Morrill</v>
      </c>
      <c r="AH474" t="s">
        <v>1255</v>
      </c>
      <c r="AI474">
        <v>2</v>
      </c>
      <c r="AK474" s="104">
        <v>23</v>
      </c>
      <c r="AL474" s="102">
        <v>27</v>
      </c>
      <c r="AM474" s="102">
        <v>70</v>
      </c>
      <c r="AN474" s="101">
        <v>47245</v>
      </c>
      <c r="AO474" s="101">
        <f t="shared" si="104"/>
        <v>23027</v>
      </c>
      <c r="AP474" t="s">
        <v>624</v>
      </c>
      <c r="AQ474">
        <f t="shared" si="110"/>
        <v>2347245</v>
      </c>
    </row>
    <row r="475" spans="1:43" hidden="1" outlineLevel="1">
      <c r="A475" t="s">
        <v>1903</v>
      </c>
      <c r="B475" s="10" t="s">
        <v>1315</v>
      </c>
      <c r="C475" s="1">
        <f t="shared" si="111"/>
        <v>161</v>
      </c>
      <c r="D475" s="7">
        <f t="shared" si="105"/>
        <v>1</v>
      </c>
      <c r="E475" s="7">
        <f t="shared" si="106"/>
        <v>2</v>
      </c>
      <c r="F475" s="7">
        <f t="shared" si="107"/>
        <v>4</v>
      </c>
      <c r="G475" s="1">
        <f t="shared" si="108"/>
        <v>31</v>
      </c>
      <c r="H475" s="2">
        <f t="shared" si="109"/>
        <v>0.19254658385093168</v>
      </c>
      <c r="I475" s="8"/>
      <c r="J475" s="2">
        <f t="shared" si="100"/>
        <v>0.52173913043478259</v>
      </c>
      <c r="K475" s="2">
        <f t="shared" si="101"/>
        <v>0.32919254658385094</v>
      </c>
      <c r="L475" s="2">
        <f t="shared" si="102"/>
        <v>3.7267080745341616E-2</v>
      </c>
      <c r="M475" s="2">
        <f t="shared" si="103"/>
        <v>0.11180124223602485</v>
      </c>
      <c r="N475" s="1">
        <v>84</v>
      </c>
      <c r="O475" s="1">
        <v>53</v>
      </c>
      <c r="P475" s="1">
        <v>6</v>
      </c>
      <c r="Q475" s="1">
        <v>18</v>
      </c>
      <c r="R475" s="1"/>
      <c r="S475" s="1"/>
      <c r="T475" s="66"/>
      <c r="U475" s="1"/>
      <c r="V475" s="1"/>
      <c r="W475" s="1"/>
      <c r="X475" s="1"/>
      <c r="Y475" s="1"/>
      <c r="Z475" s="1"/>
      <c r="AA475" s="1"/>
      <c r="AB475" s="1"/>
      <c r="AG475" t="str">
        <f t="shared" si="112"/>
        <v>Moscow</v>
      </c>
      <c r="AH475" t="s">
        <v>1782</v>
      </c>
      <c r="AI475">
        <v>2</v>
      </c>
      <c r="AK475" s="104">
        <v>23</v>
      </c>
      <c r="AL475" s="102">
        <v>25</v>
      </c>
      <c r="AM475" s="102">
        <v>100</v>
      </c>
      <c r="AN475" s="101">
        <v>47455</v>
      </c>
      <c r="AO475" s="101">
        <f t="shared" si="104"/>
        <v>23025</v>
      </c>
      <c r="AP475" t="s">
        <v>624</v>
      </c>
      <c r="AQ475">
        <f t="shared" si="110"/>
        <v>2347455</v>
      </c>
    </row>
    <row r="476" spans="1:43" hidden="1" outlineLevel="1">
      <c r="A476" t="s">
        <v>1904</v>
      </c>
      <c r="B476" s="10" t="s">
        <v>1315</v>
      </c>
      <c r="C476" s="1">
        <f t="shared" si="111"/>
        <v>81</v>
      </c>
      <c r="D476" s="7">
        <f t="shared" si="105"/>
        <v>1</v>
      </c>
      <c r="E476" s="7">
        <f t="shared" si="106"/>
        <v>2</v>
      </c>
      <c r="F476" s="7">
        <f t="shared" si="107"/>
        <v>4</v>
      </c>
      <c r="G476" s="1">
        <f t="shared" si="108"/>
        <v>16</v>
      </c>
      <c r="H476" s="2">
        <f t="shared" si="109"/>
        <v>0.19753086419753085</v>
      </c>
      <c r="I476" s="8"/>
      <c r="J476" s="2">
        <f t="shared" si="100"/>
        <v>0.5679012345679012</v>
      </c>
      <c r="K476" s="2">
        <f t="shared" si="101"/>
        <v>0.37037037037037035</v>
      </c>
      <c r="L476" s="2">
        <f t="shared" si="102"/>
        <v>1.2345679012345678E-2</v>
      </c>
      <c r="M476" s="2">
        <f t="shared" si="103"/>
        <v>4.9382716049382769E-2</v>
      </c>
      <c r="N476" s="1">
        <v>46</v>
      </c>
      <c r="O476" s="1">
        <v>30</v>
      </c>
      <c r="P476" s="1">
        <v>1</v>
      </c>
      <c r="Q476" s="1">
        <v>4</v>
      </c>
      <c r="R476" s="1"/>
      <c r="S476" s="1"/>
      <c r="T476" s="66"/>
      <c r="U476" s="1"/>
      <c r="V476" s="1"/>
      <c r="W476" s="1"/>
      <c r="X476" s="1"/>
      <c r="Y476" s="1"/>
      <c r="Z476" s="1"/>
      <c r="AA476" s="1"/>
      <c r="AB476" s="1"/>
      <c r="AG476" t="str">
        <f t="shared" si="112"/>
        <v>Mount Chase</v>
      </c>
      <c r="AH476" t="s">
        <v>370</v>
      </c>
      <c r="AI476">
        <v>2</v>
      </c>
      <c r="AK476" s="104">
        <v>23</v>
      </c>
      <c r="AL476" s="102">
        <v>19</v>
      </c>
      <c r="AM476" s="102">
        <v>225</v>
      </c>
      <c r="AN476" s="101">
        <v>47560</v>
      </c>
      <c r="AO476" s="101">
        <f t="shared" si="104"/>
        <v>23019</v>
      </c>
      <c r="AP476" t="s">
        <v>624</v>
      </c>
      <c r="AQ476">
        <f t="shared" si="110"/>
        <v>2347560</v>
      </c>
    </row>
    <row r="477" spans="1:43" hidden="1" outlineLevel="1">
      <c r="A477" t="s">
        <v>2176</v>
      </c>
      <c r="B477" s="10" t="s">
        <v>1315</v>
      </c>
      <c r="C477" s="1">
        <f t="shared" si="111"/>
        <v>1113</v>
      </c>
      <c r="D477" s="7">
        <f t="shared" si="105"/>
        <v>1</v>
      </c>
      <c r="E477" s="7">
        <f t="shared" si="106"/>
        <v>2</v>
      </c>
      <c r="F477" s="7">
        <f t="shared" si="107"/>
        <v>4</v>
      </c>
      <c r="G477" s="1">
        <f t="shared" si="108"/>
        <v>255</v>
      </c>
      <c r="H477" s="2">
        <f t="shared" si="109"/>
        <v>0.22911051212938005</v>
      </c>
      <c r="I477" s="8"/>
      <c r="J477" s="2">
        <f t="shared" si="100"/>
        <v>0.56064690026954178</v>
      </c>
      <c r="K477" s="2">
        <f t="shared" si="101"/>
        <v>0.33153638814016173</v>
      </c>
      <c r="L477" s="2">
        <f t="shared" si="102"/>
        <v>1.4375561545372867E-2</v>
      </c>
      <c r="M477" s="2">
        <f t="shared" si="103"/>
        <v>9.3441150044923621E-2</v>
      </c>
      <c r="N477" s="1">
        <v>624</v>
      </c>
      <c r="O477" s="1">
        <v>369</v>
      </c>
      <c r="P477" s="1">
        <v>16</v>
      </c>
      <c r="Q477" s="1">
        <v>104</v>
      </c>
      <c r="R477" s="1"/>
      <c r="S477" s="1"/>
      <c r="T477" s="66"/>
      <c r="U477" s="1"/>
      <c r="V477" s="1"/>
      <c r="W477" s="1"/>
      <c r="X477" s="1"/>
      <c r="Y477" s="1"/>
      <c r="Z477" s="1"/>
      <c r="AA477" s="1"/>
      <c r="AB477" s="1"/>
      <c r="AG477" t="str">
        <f t="shared" si="112"/>
        <v>Mount Desert</v>
      </c>
      <c r="AH477" t="s">
        <v>2459</v>
      </c>
      <c r="AI477">
        <v>2</v>
      </c>
      <c r="AK477" s="104">
        <v>23</v>
      </c>
      <c r="AL477" s="102">
        <v>9</v>
      </c>
      <c r="AM477" s="102">
        <v>100</v>
      </c>
      <c r="AN477" s="101">
        <v>47630</v>
      </c>
      <c r="AO477" s="101">
        <f t="shared" si="104"/>
        <v>23009</v>
      </c>
      <c r="AP477" t="s">
        <v>624</v>
      </c>
      <c r="AQ477">
        <f t="shared" si="110"/>
        <v>2347630</v>
      </c>
    </row>
    <row r="478" spans="1:43" hidden="1" outlineLevel="1">
      <c r="A478" t="s">
        <v>463</v>
      </c>
      <c r="B478" s="10" t="s">
        <v>1315</v>
      </c>
      <c r="C478" s="1">
        <f t="shared" si="111"/>
        <v>652</v>
      </c>
      <c r="D478" s="7">
        <f t="shared" si="105"/>
        <v>1</v>
      </c>
      <c r="E478" s="7">
        <f t="shared" si="106"/>
        <v>2</v>
      </c>
      <c r="F478" s="7">
        <f t="shared" si="107"/>
        <v>4</v>
      </c>
      <c r="G478" s="1">
        <f t="shared" si="108"/>
        <v>55</v>
      </c>
      <c r="H478" s="2">
        <f t="shared" si="109"/>
        <v>8.4355828220858894E-2</v>
      </c>
      <c r="I478" s="8"/>
      <c r="J478" s="2">
        <f t="shared" si="100"/>
        <v>0.44171779141104295</v>
      </c>
      <c r="K478" s="2">
        <f t="shared" si="101"/>
        <v>0.35736196319018404</v>
      </c>
      <c r="L478" s="2">
        <f t="shared" si="102"/>
        <v>1.2269938650306749E-2</v>
      </c>
      <c r="M478" s="2">
        <f t="shared" si="103"/>
        <v>0.18865030674846625</v>
      </c>
      <c r="N478" s="1">
        <v>288</v>
      </c>
      <c r="O478" s="1">
        <v>233</v>
      </c>
      <c r="P478" s="1">
        <v>8</v>
      </c>
      <c r="Q478" s="1">
        <v>123</v>
      </c>
      <c r="R478" s="1"/>
      <c r="S478" s="1"/>
      <c r="T478" s="66"/>
      <c r="U478" s="1"/>
      <c r="V478" s="1"/>
      <c r="W478" s="1"/>
      <c r="X478" s="1"/>
      <c r="Y478" s="1"/>
      <c r="Z478" s="1"/>
      <c r="AA478" s="1"/>
      <c r="AB478" s="1"/>
      <c r="AG478" t="str">
        <f t="shared" si="112"/>
        <v>Mount Vernon</v>
      </c>
      <c r="AH478" t="s">
        <v>533</v>
      </c>
      <c r="AI478">
        <v>1</v>
      </c>
      <c r="AK478" s="104">
        <v>23</v>
      </c>
      <c r="AL478" s="102">
        <v>11</v>
      </c>
      <c r="AM478" s="102">
        <v>75</v>
      </c>
      <c r="AN478" s="101">
        <v>47770</v>
      </c>
      <c r="AO478" s="101">
        <f t="shared" si="104"/>
        <v>23011</v>
      </c>
      <c r="AP478" t="s">
        <v>624</v>
      </c>
      <c r="AQ478">
        <f t="shared" si="110"/>
        <v>2347770</v>
      </c>
    </row>
    <row r="479" spans="1:43" hidden="1" outlineLevel="1">
      <c r="A479" t="s">
        <v>567</v>
      </c>
      <c r="B479" s="10" t="s">
        <v>1315</v>
      </c>
      <c r="C479" s="1">
        <f t="shared" si="111"/>
        <v>1373</v>
      </c>
      <c r="D479" s="7">
        <f t="shared" si="105"/>
        <v>2</v>
      </c>
      <c r="E479" s="7">
        <f t="shared" si="106"/>
        <v>1</v>
      </c>
      <c r="F479" s="7">
        <f t="shared" si="107"/>
        <v>4</v>
      </c>
      <c r="G479" s="1">
        <f t="shared" si="108"/>
        <v>180</v>
      </c>
      <c r="H479" s="2">
        <f t="shared" si="109"/>
        <v>0.13109978150036417</v>
      </c>
      <c r="I479" s="8"/>
      <c r="J479" s="2">
        <f t="shared" si="100"/>
        <v>0.36853605243991261</v>
      </c>
      <c r="K479" s="2">
        <f t="shared" si="101"/>
        <v>0.49963583394027677</v>
      </c>
      <c r="L479" s="2">
        <f t="shared" si="102"/>
        <v>2.6948288419519302E-2</v>
      </c>
      <c r="M479" s="2">
        <f t="shared" si="103"/>
        <v>0.10487982520029132</v>
      </c>
      <c r="N479" s="1">
        <v>506</v>
      </c>
      <c r="O479" s="1">
        <v>686</v>
      </c>
      <c r="P479" s="1">
        <v>37</v>
      </c>
      <c r="Q479" s="1">
        <v>144</v>
      </c>
      <c r="R479" s="1"/>
      <c r="S479" s="1"/>
      <c r="T479" s="66"/>
      <c r="U479" s="1"/>
      <c r="V479" s="1"/>
      <c r="W479" s="1"/>
      <c r="X479" s="1"/>
      <c r="Y479" s="1"/>
      <c r="Z479" s="1"/>
      <c r="AA479" s="1"/>
      <c r="AB479" s="1"/>
      <c r="AG479" t="str">
        <f t="shared" si="112"/>
        <v>Naples</v>
      </c>
      <c r="AH479" t="s">
        <v>1492</v>
      </c>
      <c r="AI479">
        <v>1</v>
      </c>
      <c r="AK479" s="104">
        <v>23</v>
      </c>
      <c r="AL479" s="102">
        <v>5</v>
      </c>
      <c r="AM479" s="102">
        <v>65</v>
      </c>
      <c r="AN479" s="101">
        <v>48085</v>
      </c>
      <c r="AO479" s="101">
        <f t="shared" si="104"/>
        <v>23005</v>
      </c>
      <c r="AP479" t="s">
        <v>624</v>
      </c>
      <c r="AQ479">
        <f t="shared" si="110"/>
        <v>2348085</v>
      </c>
    </row>
    <row r="480" spans="1:43" hidden="1" outlineLevel="1">
      <c r="A480" t="s">
        <v>2869</v>
      </c>
      <c r="B480" s="10" t="s">
        <v>1315</v>
      </c>
      <c r="C480" s="1">
        <f t="shared" si="111"/>
        <v>16</v>
      </c>
      <c r="D480" s="7">
        <f t="shared" si="105"/>
        <v>2</v>
      </c>
      <c r="E480" s="7">
        <f t="shared" si="106"/>
        <v>1</v>
      </c>
      <c r="F480" s="7">
        <f t="shared" si="107"/>
        <v>0</v>
      </c>
      <c r="G480" s="1">
        <f t="shared" si="108"/>
        <v>1</v>
      </c>
      <c r="H480" s="2">
        <f t="shared" si="109"/>
        <v>6.25E-2</v>
      </c>
      <c r="I480" s="8"/>
      <c r="J480" s="2">
        <f t="shared" si="100"/>
        <v>0.4375</v>
      </c>
      <c r="K480" s="2">
        <f t="shared" si="101"/>
        <v>0.5</v>
      </c>
      <c r="L480" s="2">
        <f t="shared" si="102"/>
        <v>0</v>
      </c>
      <c r="M480" s="2">
        <f t="shared" si="103"/>
        <v>6.25E-2</v>
      </c>
      <c r="N480" s="1">
        <v>7</v>
      </c>
      <c r="O480" s="1">
        <v>8</v>
      </c>
      <c r="P480" s="1">
        <v>0</v>
      </c>
      <c r="Q480" s="1">
        <v>1</v>
      </c>
      <c r="R480" s="1"/>
      <c r="S480" s="1"/>
      <c r="T480" s="66"/>
      <c r="U480" s="1"/>
      <c r="V480" s="1"/>
      <c r="W480" s="1"/>
      <c r="X480" s="1"/>
      <c r="Y480" s="1"/>
      <c r="Z480" s="1"/>
      <c r="AA480" s="1"/>
      <c r="AB480" s="1"/>
      <c r="AG480" t="str">
        <f t="shared" si="112"/>
        <v>Nashville</v>
      </c>
      <c r="AH480" t="s">
        <v>317</v>
      </c>
      <c r="AI480">
        <v>2</v>
      </c>
      <c r="AK480" s="104">
        <v>23</v>
      </c>
      <c r="AL480" s="102">
        <v>3</v>
      </c>
      <c r="AM480" s="102">
        <v>220</v>
      </c>
      <c r="AN480" s="101">
        <v>48120</v>
      </c>
      <c r="AO480" s="101">
        <f t="shared" si="104"/>
        <v>23003</v>
      </c>
      <c r="AP480" t="s">
        <v>131</v>
      </c>
      <c r="AQ480">
        <f t="shared" si="110"/>
        <v>2348120</v>
      </c>
    </row>
    <row r="481" spans="1:43" hidden="1" outlineLevel="1">
      <c r="A481" t="s">
        <v>461</v>
      </c>
      <c r="B481" s="10" t="s">
        <v>1315</v>
      </c>
      <c r="C481" s="1">
        <f t="shared" si="111"/>
        <v>104</v>
      </c>
      <c r="D481" s="7">
        <f t="shared" si="105"/>
        <v>1</v>
      </c>
      <c r="E481" s="7">
        <f t="shared" si="106"/>
        <v>2</v>
      </c>
      <c r="F481" s="7">
        <f t="shared" si="107"/>
        <v>4</v>
      </c>
      <c r="G481" s="1">
        <f t="shared" si="108"/>
        <v>35</v>
      </c>
      <c r="H481" s="2">
        <f t="shared" si="109"/>
        <v>0.33653846153846156</v>
      </c>
      <c r="I481" s="8"/>
      <c r="J481" s="2">
        <f t="shared" si="100"/>
        <v>0.59615384615384615</v>
      </c>
      <c r="K481" s="2">
        <f t="shared" si="101"/>
        <v>0.25961538461538464</v>
      </c>
      <c r="L481" s="2">
        <f t="shared" si="102"/>
        <v>5.7692307692307696E-2</v>
      </c>
      <c r="M481" s="2">
        <f t="shared" si="103"/>
        <v>8.6538461538461522E-2</v>
      </c>
      <c r="N481" s="1">
        <v>62</v>
      </c>
      <c r="O481" s="1">
        <v>27</v>
      </c>
      <c r="P481" s="1">
        <v>6</v>
      </c>
      <c r="Q481" s="1">
        <v>9</v>
      </c>
      <c r="R481" s="1"/>
      <c r="S481" s="1"/>
      <c r="T481" s="66"/>
      <c r="U481" s="1"/>
      <c r="V481" s="1"/>
      <c r="W481" s="1"/>
      <c r="X481" s="1"/>
      <c r="Y481" s="1"/>
      <c r="Z481" s="1"/>
      <c r="AA481" s="1"/>
      <c r="AB481" s="1"/>
      <c r="AG481" t="str">
        <f t="shared" si="112"/>
        <v>New Canada</v>
      </c>
      <c r="AH481" t="s">
        <v>317</v>
      </c>
      <c r="AI481">
        <v>2</v>
      </c>
      <c r="AK481" s="104">
        <v>23</v>
      </c>
      <c r="AL481" s="102">
        <v>3</v>
      </c>
      <c r="AM481" s="102">
        <v>225</v>
      </c>
      <c r="AN481" s="101">
        <v>48575</v>
      </c>
      <c r="AO481" s="101">
        <f t="shared" si="104"/>
        <v>23003</v>
      </c>
      <c r="AP481" t="s">
        <v>624</v>
      </c>
      <c r="AQ481">
        <f t="shared" si="110"/>
        <v>2348575</v>
      </c>
    </row>
    <row r="482" spans="1:43" hidden="1" outlineLevel="1">
      <c r="A482" t="s">
        <v>474</v>
      </c>
      <c r="B482" s="10" t="s">
        <v>1315</v>
      </c>
      <c r="C482" s="1">
        <f t="shared" si="111"/>
        <v>2036</v>
      </c>
      <c r="D482" s="7">
        <f t="shared" si="105"/>
        <v>2</v>
      </c>
      <c r="E482" s="7">
        <f t="shared" si="106"/>
        <v>1</v>
      </c>
      <c r="F482" s="7">
        <f t="shared" si="107"/>
        <v>4</v>
      </c>
      <c r="G482" s="1">
        <f t="shared" si="108"/>
        <v>369</v>
      </c>
      <c r="H482" s="2">
        <f t="shared" si="109"/>
        <v>0.18123772102161101</v>
      </c>
      <c r="I482" s="8"/>
      <c r="J482" s="2">
        <f t="shared" si="100"/>
        <v>0.34184675834970529</v>
      </c>
      <c r="K482" s="2">
        <f t="shared" si="101"/>
        <v>0.5230844793713163</v>
      </c>
      <c r="L482" s="2">
        <f t="shared" si="102"/>
        <v>2.75049115913556E-2</v>
      </c>
      <c r="M482" s="2">
        <f t="shared" si="103"/>
        <v>0.10756385068762275</v>
      </c>
      <c r="N482" s="1">
        <v>696</v>
      </c>
      <c r="O482" s="1">
        <v>1065</v>
      </c>
      <c r="P482" s="1">
        <v>56</v>
      </c>
      <c r="Q482" s="1">
        <v>219</v>
      </c>
      <c r="R482" s="1"/>
      <c r="S482" s="1"/>
      <c r="T482" s="66"/>
      <c r="U482" s="1"/>
      <c r="V482" s="1"/>
      <c r="W482" s="1"/>
      <c r="X482" s="1"/>
      <c r="Y482" s="1"/>
      <c r="Z482" s="1"/>
      <c r="AA482" s="1"/>
      <c r="AB482" s="1"/>
      <c r="AG482" t="str">
        <f t="shared" si="112"/>
        <v>New Gloucester</v>
      </c>
      <c r="AH482" t="s">
        <v>1492</v>
      </c>
      <c r="AI482">
        <v>1</v>
      </c>
      <c r="AK482" s="104">
        <v>23</v>
      </c>
      <c r="AL482" s="102">
        <v>5</v>
      </c>
      <c r="AM482" s="102">
        <v>70</v>
      </c>
      <c r="AN482" s="101">
        <v>48820</v>
      </c>
      <c r="AO482" s="101">
        <f t="shared" si="104"/>
        <v>23005</v>
      </c>
      <c r="AP482" t="s">
        <v>624</v>
      </c>
      <c r="AQ482">
        <f t="shared" si="110"/>
        <v>2348820</v>
      </c>
    </row>
    <row r="483" spans="1:43" hidden="1" outlineLevel="1">
      <c r="A483" t="s">
        <v>1145</v>
      </c>
      <c r="B483" s="10" t="s">
        <v>1315</v>
      </c>
      <c r="C483" s="1">
        <f t="shared" si="111"/>
        <v>212</v>
      </c>
      <c r="D483" s="7">
        <f t="shared" si="105"/>
        <v>2</v>
      </c>
      <c r="E483" s="7">
        <f t="shared" si="106"/>
        <v>1</v>
      </c>
      <c r="F483" s="7">
        <f t="shared" si="107"/>
        <v>4</v>
      </c>
      <c r="G483" s="1">
        <f t="shared" si="108"/>
        <v>46</v>
      </c>
      <c r="H483" s="2">
        <f t="shared" si="109"/>
        <v>0.21698113207547171</v>
      </c>
      <c r="I483" s="8"/>
      <c r="J483" s="2">
        <f t="shared" si="100"/>
        <v>0.37264150943396224</v>
      </c>
      <c r="K483" s="2">
        <f t="shared" si="101"/>
        <v>0.589622641509434</v>
      </c>
      <c r="L483" s="2">
        <f t="shared" si="102"/>
        <v>4.7169811320754715E-3</v>
      </c>
      <c r="M483" s="2">
        <f t="shared" si="103"/>
        <v>3.3018867924528295E-2</v>
      </c>
      <c r="N483" s="1">
        <v>79</v>
      </c>
      <c r="O483" s="1">
        <v>125</v>
      </c>
      <c r="P483" s="1">
        <v>1</v>
      </c>
      <c r="Q483" s="1">
        <v>7</v>
      </c>
      <c r="R483" s="1"/>
      <c r="S483" s="1"/>
      <c r="T483" s="66"/>
      <c r="U483" s="1"/>
      <c r="V483" s="1"/>
      <c r="W483" s="1"/>
      <c r="X483" s="1"/>
      <c r="Y483" s="1"/>
      <c r="Z483" s="1"/>
      <c r="AA483" s="1"/>
      <c r="AB483" s="1"/>
      <c r="AG483" t="str">
        <f t="shared" si="112"/>
        <v>New Limerick</v>
      </c>
      <c r="AH483" t="s">
        <v>317</v>
      </c>
      <c r="AI483">
        <v>2</v>
      </c>
      <c r="AK483" s="104">
        <v>23</v>
      </c>
      <c r="AL483" s="102">
        <v>3</v>
      </c>
      <c r="AM483" s="102">
        <v>230</v>
      </c>
      <c r="AN483" s="101">
        <v>48960</v>
      </c>
      <c r="AO483" s="101">
        <f t="shared" si="104"/>
        <v>23003</v>
      </c>
      <c r="AP483" t="s">
        <v>624</v>
      </c>
      <c r="AQ483">
        <f t="shared" si="110"/>
        <v>2348960</v>
      </c>
    </row>
    <row r="484" spans="1:43" hidden="1" outlineLevel="1">
      <c r="A484" t="s">
        <v>1610</v>
      </c>
      <c r="B484" s="10" t="s">
        <v>1315</v>
      </c>
      <c r="C484" s="1">
        <f t="shared" si="111"/>
        <v>306</v>
      </c>
      <c r="D484" s="7">
        <f t="shared" si="105"/>
        <v>1</v>
      </c>
      <c r="E484" s="7">
        <f t="shared" si="106"/>
        <v>2</v>
      </c>
      <c r="F484" s="7">
        <f t="shared" si="107"/>
        <v>4</v>
      </c>
      <c r="G484" s="1">
        <f t="shared" si="108"/>
        <v>1</v>
      </c>
      <c r="H484" s="2">
        <f t="shared" si="109"/>
        <v>3.2679738562091504E-3</v>
      </c>
      <c r="I484" s="8"/>
      <c r="J484" s="2">
        <f t="shared" si="100"/>
        <v>0.42483660130718953</v>
      </c>
      <c r="K484" s="2">
        <f t="shared" si="101"/>
        <v>0.42156862745098039</v>
      </c>
      <c r="L484" s="2">
        <f t="shared" si="102"/>
        <v>1.3071895424836602E-2</v>
      </c>
      <c r="M484" s="2">
        <f t="shared" si="103"/>
        <v>0.14052287581699341</v>
      </c>
      <c r="N484" s="1">
        <v>130</v>
      </c>
      <c r="O484" s="1">
        <v>129</v>
      </c>
      <c r="P484" s="1">
        <v>4</v>
      </c>
      <c r="Q484" s="1">
        <v>43</v>
      </c>
      <c r="R484" s="1"/>
      <c r="S484" s="1"/>
      <c r="T484" s="66"/>
      <c r="U484" s="1"/>
      <c r="V484" s="1"/>
      <c r="W484" s="1"/>
      <c r="X484" s="1"/>
      <c r="Y484" s="1"/>
      <c r="Z484" s="1"/>
      <c r="AA484" s="1"/>
      <c r="AB484" s="1"/>
      <c r="AG484" t="str">
        <f t="shared" si="112"/>
        <v>New Portland</v>
      </c>
      <c r="AH484" t="s">
        <v>1782</v>
      </c>
      <c r="AI484">
        <v>2</v>
      </c>
      <c r="AK484" s="104">
        <v>23</v>
      </c>
      <c r="AL484" s="102">
        <v>25</v>
      </c>
      <c r="AM484" s="102">
        <v>105</v>
      </c>
      <c r="AN484" s="101">
        <v>49205</v>
      </c>
      <c r="AO484" s="101">
        <f t="shared" si="104"/>
        <v>23025</v>
      </c>
      <c r="AP484" t="s">
        <v>624</v>
      </c>
      <c r="AQ484">
        <f t="shared" si="110"/>
        <v>2349205</v>
      </c>
    </row>
    <row r="485" spans="1:43" hidden="1" outlineLevel="1">
      <c r="A485" t="s">
        <v>1949</v>
      </c>
      <c r="B485" s="10" t="s">
        <v>1315</v>
      </c>
      <c r="C485" s="1">
        <f t="shared" si="111"/>
        <v>579</v>
      </c>
      <c r="D485" s="7">
        <f t="shared" si="105"/>
        <v>1</v>
      </c>
      <c r="E485" s="7">
        <f t="shared" si="106"/>
        <v>2</v>
      </c>
      <c r="F485" s="7">
        <f t="shared" si="107"/>
        <v>4</v>
      </c>
      <c r="G485" s="1">
        <f t="shared" si="108"/>
        <v>16</v>
      </c>
      <c r="H485" s="2">
        <f t="shared" si="109"/>
        <v>2.7633851468048358E-2</v>
      </c>
      <c r="I485" s="8"/>
      <c r="J485" s="2">
        <f t="shared" si="100"/>
        <v>0.42659758203799653</v>
      </c>
      <c r="K485" s="2">
        <f t="shared" si="101"/>
        <v>0.39896373056994816</v>
      </c>
      <c r="L485" s="2">
        <f t="shared" si="102"/>
        <v>5.181347150259067E-2</v>
      </c>
      <c r="M485" s="2">
        <f t="shared" si="103"/>
        <v>0.12262521588946459</v>
      </c>
      <c r="N485" s="1">
        <v>247</v>
      </c>
      <c r="O485" s="1">
        <v>231</v>
      </c>
      <c r="P485" s="1">
        <v>30</v>
      </c>
      <c r="Q485" s="1">
        <v>71</v>
      </c>
      <c r="R485" s="1"/>
      <c r="S485" s="1"/>
      <c r="T485" s="66"/>
      <c r="U485" s="1"/>
      <c r="V485" s="1"/>
      <c r="W485" s="1"/>
      <c r="X485" s="1"/>
      <c r="Y485" s="1"/>
      <c r="Z485" s="1"/>
      <c r="AA485" s="1"/>
      <c r="AB485" s="1"/>
      <c r="AG485" t="str">
        <f t="shared" si="112"/>
        <v>New Sharon</v>
      </c>
      <c r="AH485" t="s">
        <v>957</v>
      </c>
      <c r="AI485">
        <v>2</v>
      </c>
      <c r="AK485" s="104">
        <v>23</v>
      </c>
      <c r="AL485" s="102">
        <v>7</v>
      </c>
      <c r="AM485" s="102">
        <v>60</v>
      </c>
      <c r="AN485" s="101">
        <v>49345</v>
      </c>
      <c r="AO485" s="101">
        <f t="shared" si="104"/>
        <v>23007</v>
      </c>
      <c r="AP485" t="s">
        <v>624</v>
      </c>
      <c r="AQ485">
        <f t="shared" si="110"/>
        <v>2349345</v>
      </c>
    </row>
    <row r="486" spans="1:43" hidden="1" outlineLevel="1">
      <c r="A486" t="s">
        <v>2015</v>
      </c>
      <c r="B486" s="10" t="s">
        <v>1315</v>
      </c>
      <c r="C486" s="1">
        <f t="shared" si="111"/>
        <v>279</v>
      </c>
      <c r="D486" s="7">
        <f t="shared" si="105"/>
        <v>1</v>
      </c>
      <c r="E486" s="7">
        <f t="shared" si="106"/>
        <v>2</v>
      </c>
      <c r="F486" s="7">
        <f t="shared" si="107"/>
        <v>4</v>
      </c>
      <c r="G486" s="1">
        <f t="shared" si="108"/>
        <v>55</v>
      </c>
      <c r="H486" s="2">
        <f t="shared" si="109"/>
        <v>0.1971326164874552</v>
      </c>
      <c r="I486" s="8"/>
      <c r="J486" s="2">
        <f t="shared" si="100"/>
        <v>0.5376344086021505</v>
      </c>
      <c r="K486" s="2">
        <f t="shared" si="101"/>
        <v>0.34050179211469533</v>
      </c>
      <c r="L486" s="2">
        <f t="shared" si="102"/>
        <v>2.1505376344086023E-2</v>
      </c>
      <c r="M486" s="2">
        <f t="shared" si="103"/>
        <v>0.10035842293906813</v>
      </c>
      <c r="N486" s="1">
        <v>150</v>
      </c>
      <c r="O486" s="1">
        <v>95</v>
      </c>
      <c r="P486" s="1">
        <v>6</v>
      </c>
      <c r="Q486" s="1">
        <v>28</v>
      </c>
      <c r="R486" s="1"/>
      <c r="S486" s="1"/>
      <c r="T486" s="66"/>
      <c r="U486" s="1"/>
      <c r="V486" s="1"/>
      <c r="W486" s="1"/>
      <c r="X486" s="1"/>
      <c r="Y486" s="1"/>
      <c r="Z486" s="1"/>
      <c r="AA486" s="1"/>
      <c r="AB486" s="1"/>
      <c r="AG486" t="str">
        <f t="shared" si="112"/>
        <v>New Sweden</v>
      </c>
      <c r="AH486" t="s">
        <v>317</v>
      </c>
      <c r="AI486">
        <v>2</v>
      </c>
      <c r="AK486" s="104">
        <v>23</v>
      </c>
      <c r="AL486" s="102">
        <v>3</v>
      </c>
      <c r="AM486" s="102">
        <v>235</v>
      </c>
      <c r="AN486" s="101">
        <v>49415</v>
      </c>
      <c r="AO486" s="101">
        <f t="shared" si="104"/>
        <v>23003</v>
      </c>
      <c r="AP486" t="s">
        <v>624</v>
      </c>
      <c r="AQ486">
        <f t="shared" si="110"/>
        <v>2349415</v>
      </c>
    </row>
    <row r="487" spans="1:43" hidden="1" outlineLevel="1">
      <c r="A487" t="s">
        <v>1033</v>
      </c>
      <c r="B487" s="10" t="s">
        <v>1315</v>
      </c>
      <c r="C487" s="1">
        <f t="shared" si="111"/>
        <v>277</v>
      </c>
      <c r="D487" s="7">
        <f t="shared" si="105"/>
        <v>2</v>
      </c>
      <c r="E487" s="7">
        <f t="shared" si="106"/>
        <v>1</v>
      </c>
      <c r="F487" s="7">
        <f t="shared" si="107"/>
        <v>4</v>
      </c>
      <c r="G487" s="1">
        <f t="shared" si="108"/>
        <v>25</v>
      </c>
      <c r="H487" s="2">
        <f t="shared" si="109"/>
        <v>9.0252707581227443E-2</v>
      </c>
      <c r="I487" s="8"/>
      <c r="J487" s="2">
        <f t="shared" si="100"/>
        <v>0.34657039711191334</v>
      </c>
      <c r="K487" s="2">
        <f t="shared" si="101"/>
        <v>0.43682310469314078</v>
      </c>
      <c r="L487" s="2">
        <f t="shared" si="102"/>
        <v>8.3032490974729242E-2</v>
      </c>
      <c r="M487" s="2">
        <f t="shared" si="103"/>
        <v>0.13357400722021656</v>
      </c>
      <c r="N487" s="1">
        <v>96</v>
      </c>
      <c r="O487" s="1">
        <v>121</v>
      </c>
      <c r="P487" s="1">
        <v>23</v>
      </c>
      <c r="Q487" s="1">
        <v>37</v>
      </c>
      <c r="R487" s="1"/>
      <c r="S487" s="1"/>
      <c r="T487" s="66"/>
      <c r="U487" s="1"/>
      <c r="V487" s="1"/>
      <c r="W487" s="1"/>
      <c r="X487" s="1"/>
      <c r="Y487" s="1"/>
      <c r="Z487" s="1"/>
      <c r="AA487" s="1"/>
      <c r="AB487" s="1"/>
      <c r="AG487" t="str">
        <f t="shared" si="112"/>
        <v>New Vineyard</v>
      </c>
      <c r="AH487" t="s">
        <v>957</v>
      </c>
      <c r="AI487">
        <v>2</v>
      </c>
      <c r="AK487" s="104">
        <v>23</v>
      </c>
      <c r="AL487" s="102">
        <v>7</v>
      </c>
      <c r="AM487" s="102">
        <v>65</v>
      </c>
      <c r="AN487" s="101">
        <v>49520</v>
      </c>
      <c r="AO487" s="101">
        <f t="shared" si="104"/>
        <v>23007</v>
      </c>
      <c r="AP487" t="s">
        <v>624</v>
      </c>
      <c r="AQ487">
        <f t="shared" si="110"/>
        <v>2349520</v>
      </c>
    </row>
    <row r="488" spans="1:43" hidden="1" outlineLevel="1">
      <c r="A488" t="s">
        <v>153</v>
      </c>
      <c r="B488" s="10" t="s">
        <v>1315</v>
      </c>
      <c r="C488" s="1">
        <f t="shared" si="111"/>
        <v>598</v>
      </c>
      <c r="D488" s="7">
        <f t="shared" si="105"/>
        <v>1</v>
      </c>
      <c r="E488" s="7">
        <f t="shared" si="106"/>
        <v>2</v>
      </c>
      <c r="F488" s="7">
        <f t="shared" si="107"/>
        <v>4</v>
      </c>
      <c r="G488" s="1">
        <f t="shared" si="108"/>
        <v>80</v>
      </c>
      <c r="H488" s="2">
        <f t="shared" si="109"/>
        <v>0.13377926421404682</v>
      </c>
      <c r="I488" s="8"/>
      <c r="J488" s="2">
        <f t="shared" si="100"/>
        <v>0.53846153846153844</v>
      </c>
      <c r="K488" s="2">
        <f t="shared" si="101"/>
        <v>0.40468227424749165</v>
      </c>
      <c r="L488" s="2">
        <f t="shared" si="102"/>
        <v>1.1705685618729096E-2</v>
      </c>
      <c r="M488" s="2">
        <f t="shared" si="103"/>
        <v>4.5150501672240821E-2</v>
      </c>
      <c r="N488" s="1">
        <v>322</v>
      </c>
      <c r="O488" s="1">
        <v>242</v>
      </c>
      <c r="P488" s="1">
        <v>7</v>
      </c>
      <c r="Q488" s="1">
        <v>27</v>
      </c>
      <c r="R488" s="1"/>
      <c r="S488" s="1"/>
      <c r="T488" s="66"/>
      <c r="U488" s="1"/>
      <c r="V488" s="1"/>
      <c r="W488" s="1"/>
      <c r="X488" s="1"/>
      <c r="Y488" s="1"/>
      <c r="Z488" s="1"/>
      <c r="AA488" s="1"/>
      <c r="AB488" s="1"/>
      <c r="AG488" t="str">
        <f t="shared" si="112"/>
        <v>Newburgh</v>
      </c>
      <c r="AH488" t="s">
        <v>370</v>
      </c>
      <c r="AI488">
        <v>2</v>
      </c>
      <c r="AK488" s="104">
        <v>23</v>
      </c>
      <c r="AL488" s="102">
        <v>19</v>
      </c>
      <c r="AM488" s="102">
        <v>230</v>
      </c>
      <c r="AN488" s="101">
        <v>48505</v>
      </c>
      <c r="AO488" s="101">
        <f t="shared" si="104"/>
        <v>23019</v>
      </c>
      <c r="AP488" t="s">
        <v>624</v>
      </c>
      <c r="AQ488">
        <f t="shared" si="110"/>
        <v>2348505</v>
      </c>
    </row>
    <row r="489" spans="1:43" hidden="1" outlineLevel="1">
      <c r="A489" t="s">
        <v>1618</v>
      </c>
      <c r="B489" s="10" t="s">
        <v>1315</v>
      </c>
      <c r="C489" s="1">
        <f t="shared" si="111"/>
        <v>983</v>
      </c>
      <c r="D489" s="7">
        <f t="shared" si="105"/>
        <v>1</v>
      </c>
      <c r="E489" s="7">
        <f t="shared" si="106"/>
        <v>2</v>
      </c>
      <c r="F489" s="7">
        <f t="shared" si="107"/>
        <v>4</v>
      </c>
      <c r="G489" s="1">
        <f t="shared" si="108"/>
        <v>13</v>
      </c>
      <c r="H489" s="2">
        <f t="shared" si="109"/>
        <v>1.3224821973550356E-2</v>
      </c>
      <c r="I489" s="8"/>
      <c r="J489" s="2">
        <f t="shared" si="100"/>
        <v>0.41810783316378436</v>
      </c>
      <c r="K489" s="2">
        <f t="shared" si="101"/>
        <v>0.40488301119023395</v>
      </c>
      <c r="L489" s="2">
        <f t="shared" si="102"/>
        <v>1.4242115971515769E-2</v>
      </c>
      <c r="M489" s="2">
        <f t="shared" si="103"/>
        <v>0.16276703967446587</v>
      </c>
      <c r="N489" s="1">
        <v>411</v>
      </c>
      <c r="O489" s="1">
        <v>398</v>
      </c>
      <c r="P489" s="1">
        <v>14</v>
      </c>
      <c r="Q489" s="1">
        <v>160</v>
      </c>
      <c r="R489" s="1"/>
      <c r="S489" s="1"/>
      <c r="T489" s="66"/>
      <c r="U489" s="1"/>
      <c r="V489" s="1"/>
      <c r="W489" s="1"/>
      <c r="X489" s="1"/>
      <c r="Y489" s="1"/>
      <c r="Z489" s="1"/>
      <c r="AA489" s="1"/>
      <c r="AB489" s="1"/>
      <c r="AG489" t="str">
        <f t="shared" si="112"/>
        <v>Newcastle</v>
      </c>
      <c r="AH489" t="s">
        <v>1988</v>
      </c>
      <c r="AI489">
        <v>1</v>
      </c>
      <c r="AK489" s="104">
        <v>23</v>
      </c>
      <c r="AL489" s="102">
        <v>15</v>
      </c>
      <c r="AM489" s="102">
        <v>60</v>
      </c>
      <c r="AN489" s="101">
        <v>48645</v>
      </c>
      <c r="AO489" s="101">
        <f t="shared" si="104"/>
        <v>23015</v>
      </c>
      <c r="AP489" t="s">
        <v>624</v>
      </c>
      <c r="AQ489">
        <f t="shared" si="110"/>
        <v>2348645</v>
      </c>
    </row>
    <row r="490" spans="1:43" hidden="1" outlineLevel="1">
      <c r="A490" t="s">
        <v>1619</v>
      </c>
      <c r="B490" s="10" t="s">
        <v>1315</v>
      </c>
      <c r="C490" s="1">
        <f t="shared" si="111"/>
        <v>461</v>
      </c>
      <c r="D490" s="7">
        <f t="shared" si="105"/>
        <v>2</v>
      </c>
      <c r="E490" s="7">
        <f t="shared" si="106"/>
        <v>1</v>
      </c>
      <c r="F490" s="7">
        <f t="shared" si="107"/>
        <v>4</v>
      </c>
      <c r="G490" s="1">
        <f t="shared" si="108"/>
        <v>117</v>
      </c>
      <c r="H490" s="2">
        <f t="shared" si="109"/>
        <v>0.25379609544468545</v>
      </c>
      <c r="I490" s="8"/>
      <c r="J490" s="2">
        <f t="shared" si="100"/>
        <v>0.29284164859002171</v>
      </c>
      <c r="K490" s="2">
        <f t="shared" si="101"/>
        <v>0.54663774403470711</v>
      </c>
      <c r="L490" s="2">
        <f t="shared" si="102"/>
        <v>3.2537960954446853E-2</v>
      </c>
      <c r="M490" s="2">
        <f t="shared" si="103"/>
        <v>0.12798264642082433</v>
      </c>
      <c r="N490" s="1">
        <v>135</v>
      </c>
      <c r="O490" s="1">
        <v>252</v>
      </c>
      <c r="P490" s="1">
        <v>15</v>
      </c>
      <c r="Q490" s="1">
        <v>59</v>
      </c>
      <c r="R490" s="1"/>
      <c r="S490" s="1"/>
      <c r="T490" s="66"/>
      <c r="U490" s="1"/>
      <c r="V490" s="1"/>
      <c r="W490" s="1"/>
      <c r="X490" s="1"/>
      <c r="Y490" s="1"/>
      <c r="Z490" s="1"/>
      <c r="AA490" s="1"/>
      <c r="AB490" s="1"/>
      <c r="AG490" t="str">
        <f t="shared" si="112"/>
        <v>Newfield</v>
      </c>
      <c r="AH490" t="s">
        <v>1256</v>
      </c>
      <c r="AI490">
        <v>1</v>
      </c>
      <c r="AK490" s="104">
        <v>23</v>
      </c>
      <c r="AL490" s="102">
        <v>31</v>
      </c>
      <c r="AM490" s="102">
        <v>90</v>
      </c>
      <c r="AN490" s="101">
        <v>48750</v>
      </c>
      <c r="AO490" s="101">
        <f t="shared" si="104"/>
        <v>23031</v>
      </c>
      <c r="AP490" t="s">
        <v>624</v>
      </c>
      <c r="AQ490">
        <f t="shared" si="110"/>
        <v>2348750</v>
      </c>
    </row>
    <row r="491" spans="1:43" hidden="1" outlineLevel="1">
      <c r="A491" t="s">
        <v>2784</v>
      </c>
      <c r="B491" s="10" t="s">
        <v>1315</v>
      </c>
      <c r="C491" s="1">
        <f t="shared" si="111"/>
        <v>1197</v>
      </c>
      <c r="D491" s="7">
        <f t="shared" si="105"/>
        <v>2</v>
      </c>
      <c r="E491" s="7">
        <f t="shared" si="106"/>
        <v>1</v>
      </c>
      <c r="F491" s="7">
        <f t="shared" si="107"/>
        <v>4</v>
      </c>
      <c r="G491" s="1">
        <f t="shared" si="108"/>
        <v>68</v>
      </c>
      <c r="H491" s="2">
        <f t="shared" si="109"/>
        <v>5.6808688387635753E-2</v>
      </c>
      <c r="I491" s="8"/>
      <c r="J491" s="2">
        <f t="shared" si="100"/>
        <v>0.44945697577276522</v>
      </c>
      <c r="K491" s="2">
        <f t="shared" si="101"/>
        <v>0.50626566416040097</v>
      </c>
      <c r="L491" s="2">
        <f t="shared" si="102"/>
        <v>1.0025062656641603E-2</v>
      </c>
      <c r="M491" s="2">
        <f t="shared" si="103"/>
        <v>3.4252297410192201E-2</v>
      </c>
      <c r="N491" s="1">
        <v>538</v>
      </c>
      <c r="O491" s="1">
        <v>606</v>
      </c>
      <c r="P491" s="1">
        <v>12</v>
      </c>
      <c r="Q491" s="1">
        <v>41</v>
      </c>
      <c r="R491" s="1"/>
      <c r="S491" s="1"/>
      <c r="T491" s="66"/>
      <c r="U491" s="1"/>
      <c r="V491" s="1"/>
      <c r="W491" s="1"/>
      <c r="X491" s="1"/>
      <c r="Y491" s="1"/>
      <c r="Z491" s="1"/>
      <c r="AA491" s="1"/>
      <c r="AB491" s="1"/>
      <c r="AG491" t="str">
        <f t="shared" si="112"/>
        <v>Newport</v>
      </c>
      <c r="AH491" t="s">
        <v>370</v>
      </c>
      <c r="AI491">
        <v>2</v>
      </c>
      <c r="AK491" s="104">
        <v>23</v>
      </c>
      <c r="AL491" s="102">
        <v>19</v>
      </c>
      <c r="AM491" s="102">
        <v>235</v>
      </c>
      <c r="AN491" s="101">
        <v>49065</v>
      </c>
      <c r="AO491" s="101">
        <f t="shared" si="104"/>
        <v>23019</v>
      </c>
      <c r="AP491" t="s">
        <v>624</v>
      </c>
      <c r="AQ491">
        <f t="shared" si="110"/>
        <v>2349065</v>
      </c>
    </row>
    <row r="492" spans="1:43" hidden="1" outlineLevel="1">
      <c r="A492" t="s">
        <v>54</v>
      </c>
      <c r="B492" s="10" t="s">
        <v>1315</v>
      </c>
      <c r="C492" s="1">
        <f t="shared" si="111"/>
        <v>163</v>
      </c>
      <c r="D492" s="7">
        <f t="shared" si="105"/>
        <v>2</v>
      </c>
      <c r="E492" s="7">
        <f t="shared" si="106"/>
        <v>1</v>
      </c>
      <c r="F492" s="7">
        <f t="shared" si="107"/>
        <v>4</v>
      </c>
      <c r="G492" s="1">
        <f t="shared" si="108"/>
        <v>3</v>
      </c>
      <c r="H492" s="2">
        <f t="shared" si="109"/>
        <v>1.8404907975460124E-2</v>
      </c>
      <c r="I492" s="8"/>
      <c r="J492" s="2">
        <f t="shared" si="100"/>
        <v>0.42331288343558282</v>
      </c>
      <c r="K492" s="2">
        <f t="shared" si="101"/>
        <v>0.44171779141104295</v>
      </c>
      <c r="L492" s="2">
        <f t="shared" si="102"/>
        <v>1.2269938650306749E-2</v>
      </c>
      <c r="M492" s="2">
        <f t="shared" si="103"/>
        <v>0.12269938650306748</v>
      </c>
      <c r="N492" s="1">
        <v>69</v>
      </c>
      <c r="O492" s="1">
        <v>72</v>
      </c>
      <c r="P492" s="1">
        <v>2</v>
      </c>
      <c r="Q492" s="1">
        <v>20</v>
      </c>
      <c r="R492" s="1"/>
      <c r="S492" s="1"/>
      <c r="T492" s="66"/>
      <c r="U492" s="1"/>
      <c r="V492" s="1"/>
      <c r="W492" s="1"/>
      <c r="X492" s="1"/>
      <c r="Y492" s="1"/>
      <c r="Z492" s="1"/>
      <c r="AA492" s="1"/>
      <c r="AB492" s="1"/>
      <c r="AG492" t="str">
        <f t="shared" si="112"/>
        <v>Newry</v>
      </c>
      <c r="AH492" t="s">
        <v>1480</v>
      </c>
      <c r="AI492">
        <v>2</v>
      </c>
      <c r="AK492" s="104">
        <v>23</v>
      </c>
      <c r="AL492" s="102">
        <v>17</v>
      </c>
      <c r="AM492" s="102">
        <v>100</v>
      </c>
      <c r="AN492" s="101">
        <v>49275</v>
      </c>
      <c r="AO492" s="101">
        <f t="shared" si="104"/>
        <v>23017</v>
      </c>
      <c r="AP492" t="s">
        <v>624</v>
      </c>
      <c r="AQ492">
        <f t="shared" si="110"/>
        <v>2349275</v>
      </c>
    </row>
    <row r="493" spans="1:43" hidden="1" outlineLevel="1">
      <c r="A493" t="s">
        <v>250</v>
      </c>
      <c r="B493" s="10" t="s">
        <v>1315</v>
      </c>
      <c r="C493" s="1">
        <f t="shared" si="111"/>
        <v>758</v>
      </c>
      <c r="D493" s="7">
        <f t="shared" si="105"/>
        <v>2</v>
      </c>
      <c r="E493" s="7">
        <f t="shared" si="106"/>
        <v>1</v>
      </c>
      <c r="F493" s="7">
        <f t="shared" si="107"/>
        <v>4</v>
      </c>
      <c r="G493" s="1">
        <f t="shared" si="108"/>
        <v>49</v>
      </c>
      <c r="H493" s="2">
        <f t="shared" si="109"/>
        <v>6.464379947229551E-2</v>
      </c>
      <c r="I493" s="8"/>
      <c r="J493" s="2">
        <f t="shared" si="100"/>
        <v>0.3891820580474934</v>
      </c>
      <c r="K493" s="2">
        <f t="shared" si="101"/>
        <v>0.45382585751978893</v>
      </c>
      <c r="L493" s="2">
        <f t="shared" si="102"/>
        <v>1.4511873350923483E-2</v>
      </c>
      <c r="M493" s="2">
        <f t="shared" si="103"/>
        <v>0.14248021108179418</v>
      </c>
      <c r="N493" s="1">
        <v>295</v>
      </c>
      <c r="O493" s="1">
        <v>344</v>
      </c>
      <c r="P493" s="1">
        <v>11</v>
      </c>
      <c r="Q493" s="1">
        <v>108</v>
      </c>
      <c r="R493" s="1"/>
      <c r="S493" s="1"/>
      <c r="T493" s="66"/>
      <c r="U493" s="1"/>
      <c r="V493" s="1"/>
      <c r="W493" s="1"/>
      <c r="X493" s="1"/>
      <c r="Y493" s="1"/>
      <c r="Z493" s="1"/>
      <c r="AA493" s="1"/>
      <c r="AB493" s="1"/>
      <c r="AG493" t="str">
        <f t="shared" si="112"/>
        <v>Nobleboro</v>
      </c>
      <c r="AH493" t="s">
        <v>1988</v>
      </c>
      <c r="AI493">
        <v>1</v>
      </c>
      <c r="AK493" s="104">
        <v>23</v>
      </c>
      <c r="AL493" s="102">
        <v>15</v>
      </c>
      <c r="AM493" s="102">
        <v>62</v>
      </c>
      <c r="AN493" s="101">
        <v>49660</v>
      </c>
      <c r="AO493" s="101">
        <f t="shared" si="104"/>
        <v>23015</v>
      </c>
      <c r="AP493" t="s">
        <v>624</v>
      </c>
      <c r="AQ493">
        <f t="shared" si="110"/>
        <v>2349660</v>
      </c>
    </row>
    <row r="494" spans="1:43" hidden="1" outlineLevel="1">
      <c r="A494" t="s">
        <v>251</v>
      </c>
      <c r="B494" s="10" t="s">
        <v>1315</v>
      </c>
      <c r="C494" s="1">
        <f t="shared" si="111"/>
        <v>1110</v>
      </c>
      <c r="D494" s="7">
        <f t="shared" si="105"/>
        <v>1</v>
      </c>
      <c r="E494" s="7">
        <f t="shared" si="106"/>
        <v>2</v>
      </c>
      <c r="F494" s="7">
        <f t="shared" si="107"/>
        <v>4</v>
      </c>
      <c r="G494" s="1">
        <f t="shared" si="108"/>
        <v>67</v>
      </c>
      <c r="H494" s="2">
        <f t="shared" si="109"/>
        <v>6.0360360360360361E-2</v>
      </c>
      <c r="I494" s="8"/>
      <c r="J494" s="2">
        <f t="shared" ref="J494:J559" si="113">IF(C494=0,"-",N494/C494)</f>
        <v>0.47747747747747749</v>
      </c>
      <c r="K494" s="2">
        <f t="shared" ref="K494:K559" si="114">IF(C494=0,"-",O494/C494)</f>
        <v>0.41711711711711713</v>
      </c>
      <c r="L494" s="2">
        <f t="shared" ref="L494:L559" si="115">IF(C494=0,"-",P494/C494)</f>
        <v>2.4324324324324326E-2</v>
      </c>
      <c r="M494" s="2">
        <f t="shared" ref="M494:M559" si="116">IF(C494=0,"-",(1-J494-K494-L494))</f>
        <v>8.1081081081081058E-2</v>
      </c>
      <c r="N494" s="1">
        <v>530</v>
      </c>
      <c r="O494" s="1">
        <v>463</v>
      </c>
      <c r="P494" s="1">
        <v>27</v>
      </c>
      <c r="Q494" s="1">
        <v>90</v>
      </c>
      <c r="R494" s="1"/>
      <c r="S494" s="1"/>
      <c r="T494" s="66"/>
      <c r="U494" s="1"/>
      <c r="V494" s="1"/>
      <c r="W494" s="1"/>
      <c r="X494" s="1"/>
      <c r="Y494" s="1"/>
      <c r="Z494" s="1"/>
      <c r="AA494" s="1"/>
      <c r="AB494" s="1"/>
      <c r="AG494" t="str">
        <f t="shared" si="112"/>
        <v>Norridgewock</v>
      </c>
      <c r="AH494" t="s">
        <v>1782</v>
      </c>
      <c r="AI494">
        <v>2</v>
      </c>
      <c r="AK494" s="104">
        <v>23</v>
      </c>
      <c r="AL494" s="102">
        <v>25</v>
      </c>
      <c r="AM494" s="102">
        <v>110</v>
      </c>
      <c r="AN494" s="101">
        <v>49835</v>
      </c>
      <c r="AO494" s="101">
        <f t="shared" ref="AO494:AO557" si="117">AK494*1000+AL494</f>
        <v>23025</v>
      </c>
      <c r="AP494" t="s">
        <v>624</v>
      </c>
      <c r="AQ494">
        <f t="shared" si="110"/>
        <v>2349835</v>
      </c>
    </row>
    <row r="495" spans="1:43" hidden="1" outlineLevel="1">
      <c r="A495" t="s">
        <v>252</v>
      </c>
      <c r="B495" s="10" t="s">
        <v>1315</v>
      </c>
      <c r="C495" s="1">
        <f t="shared" si="111"/>
        <v>1556</v>
      </c>
      <c r="D495" s="7">
        <f t="shared" ref="D495:D560" si="118">RANK(N495,(N495:AE495))</f>
        <v>2</v>
      </c>
      <c r="E495" s="7">
        <f t="shared" ref="E495:E560" si="119">RANK(O495,(N495:AE495))</f>
        <v>1</v>
      </c>
      <c r="F495" s="7">
        <f t="shared" ref="F495:F560" si="120">IF(P495&gt;0,RANK(P495,(N495:AE495)),0)</f>
        <v>4</v>
      </c>
      <c r="G495" s="1">
        <f t="shared" ref="G495:G560" si="121">MAX(N495:P495)-LARGE(N495:P495,2)</f>
        <v>226</v>
      </c>
      <c r="H495" s="2">
        <f t="shared" ref="H495:H560" si="122">G495/C495</f>
        <v>0.14524421593830333</v>
      </c>
      <c r="I495" s="8"/>
      <c r="J495" s="2">
        <f t="shared" si="113"/>
        <v>0.35925449871465298</v>
      </c>
      <c r="K495" s="2">
        <f t="shared" si="114"/>
        <v>0.50449871465295626</v>
      </c>
      <c r="L495" s="2">
        <f t="shared" si="115"/>
        <v>3.9845758354755782E-2</v>
      </c>
      <c r="M495" s="2">
        <f t="shared" si="116"/>
        <v>9.640102827763497E-2</v>
      </c>
      <c r="N495" s="1">
        <v>559</v>
      </c>
      <c r="O495" s="1">
        <v>785</v>
      </c>
      <c r="P495" s="1">
        <v>62</v>
      </c>
      <c r="Q495" s="1">
        <v>150</v>
      </c>
      <c r="R495" s="1"/>
      <c r="S495" s="1"/>
      <c r="T495" s="66"/>
      <c r="U495" s="1"/>
      <c r="V495" s="1"/>
      <c r="W495" s="1"/>
      <c r="X495" s="1"/>
      <c r="Y495" s="1"/>
      <c r="Z495" s="1"/>
      <c r="AA495" s="1"/>
      <c r="AB495" s="1"/>
      <c r="AG495" t="str">
        <f t="shared" si="112"/>
        <v>North Berwick</v>
      </c>
      <c r="AH495" t="s">
        <v>1256</v>
      </c>
      <c r="AI495">
        <v>1</v>
      </c>
      <c r="AK495" s="104">
        <v>23</v>
      </c>
      <c r="AL495" s="102">
        <v>31</v>
      </c>
      <c r="AM495" s="102">
        <v>95</v>
      </c>
      <c r="AN495" s="101">
        <v>50325</v>
      </c>
      <c r="AO495" s="101">
        <f t="shared" si="117"/>
        <v>23031</v>
      </c>
      <c r="AP495" t="s">
        <v>624</v>
      </c>
      <c r="AQ495">
        <f t="shared" si="110"/>
        <v>2350325</v>
      </c>
    </row>
    <row r="496" spans="1:43" hidden="1" outlineLevel="1">
      <c r="A496" t="s">
        <v>1595</v>
      </c>
      <c r="B496" s="10" t="s">
        <v>1315</v>
      </c>
      <c r="C496" s="1">
        <f t="shared" si="111"/>
        <v>224</v>
      </c>
      <c r="D496" s="7">
        <f t="shared" si="118"/>
        <v>1</v>
      </c>
      <c r="E496" s="7">
        <f t="shared" si="119"/>
        <v>2</v>
      </c>
      <c r="F496" s="7">
        <f t="shared" si="120"/>
        <v>4</v>
      </c>
      <c r="G496" s="1">
        <f t="shared" si="121"/>
        <v>57</v>
      </c>
      <c r="H496" s="2">
        <f t="shared" si="122"/>
        <v>0.2544642857142857</v>
      </c>
      <c r="I496" s="8"/>
      <c r="J496" s="2">
        <f t="shared" si="113"/>
        <v>0.5535714285714286</v>
      </c>
      <c r="K496" s="2">
        <f t="shared" si="114"/>
        <v>0.29910714285714285</v>
      </c>
      <c r="L496" s="2">
        <f t="shared" si="115"/>
        <v>4.464285714285714E-3</v>
      </c>
      <c r="M496" s="2">
        <f t="shared" si="116"/>
        <v>0.14285714285714282</v>
      </c>
      <c r="N496" s="1">
        <v>124</v>
      </c>
      <c r="O496" s="1">
        <v>67</v>
      </c>
      <c r="P496" s="1">
        <v>1</v>
      </c>
      <c r="Q496" s="1">
        <v>32</v>
      </c>
      <c r="R496" s="1"/>
      <c r="S496" s="1"/>
      <c r="T496" s="66"/>
      <c r="U496" s="1"/>
      <c r="V496" s="1"/>
      <c r="W496" s="1"/>
      <c r="X496" s="1"/>
      <c r="Y496" s="1"/>
      <c r="Z496" s="1"/>
      <c r="AA496" s="1"/>
      <c r="AB496" s="1"/>
      <c r="AG496" t="str">
        <f t="shared" si="112"/>
        <v>North Haven</v>
      </c>
      <c r="AH496" t="s">
        <v>2044</v>
      </c>
      <c r="AI496">
        <v>1</v>
      </c>
      <c r="AK496" s="104">
        <v>23</v>
      </c>
      <c r="AL496" s="102">
        <v>13</v>
      </c>
      <c r="AM496" s="102">
        <v>40</v>
      </c>
      <c r="AN496" s="101">
        <v>51620</v>
      </c>
      <c r="AO496" s="101">
        <f t="shared" si="117"/>
        <v>23013</v>
      </c>
      <c r="AP496" t="s">
        <v>624</v>
      </c>
      <c r="AQ496">
        <f t="shared" si="110"/>
        <v>2351620</v>
      </c>
    </row>
    <row r="497" spans="1:43" hidden="1" outlineLevel="1">
      <c r="A497" t="s">
        <v>631</v>
      </c>
      <c r="B497" s="10" t="s">
        <v>1315</v>
      </c>
      <c r="C497" s="1">
        <f t="shared" si="111"/>
        <v>1727</v>
      </c>
      <c r="D497" s="7">
        <f t="shared" si="118"/>
        <v>2</v>
      </c>
      <c r="E497" s="7">
        <f t="shared" si="119"/>
        <v>1</v>
      </c>
      <c r="F497" s="7">
        <f t="shared" si="120"/>
        <v>4</v>
      </c>
      <c r="G497" s="1">
        <f t="shared" si="121"/>
        <v>279</v>
      </c>
      <c r="H497" s="2">
        <f t="shared" si="122"/>
        <v>0.16155182397220613</v>
      </c>
      <c r="I497" s="8"/>
      <c r="J497" s="2">
        <f t="shared" si="113"/>
        <v>0.36305732484076431</v>
      </c>
      <c r="K497" s="2">
        <f t="shared" si="114"/>
        <v>0.52460914881297049</v>
      </c>
      <c r="L497" s="2">
        <f t="shared" si="115"/>
        <v>6.369426751592357E-3</v>
      </c>
      <c r="M497" s="2">
        <f t="shared" si="116"/>
        <v>0.1059640995946729</v>
      </c>
      <c r="N497" s="1">
        <v>627</v>
      </c>
      <c r="O497" s="1">
        <v>906</v>
      </c>
      <c r="P497" s="1">
        <v>11</v>
      </c>
      <c r="Q497" s="1">
        <v>183</v>
      </c>
      <c r="R497" s="1"/>
      <c r="S497" s="1"/>
      <c r="T497" s="66"/>
      <c r="U497" s="1"/>
      <c r="V497" s="1"/>
      <c r="W497" s="1"/>
      <c r="X497" s="1"/>
      <c r="Y497" s="1"/>
      <c r="Z497" s="1"/>
      <c r="AA497" s="1"/>
      <c r="AB497" s="1"/>
      <c r="AG497" t="str">
        <f t="shared" si="112"/>
        <v>North Yarmouth</v>
      </c>
      <c r="AH497" t="s">
        <v>1492</v>
      </c>
      <c r="AI497">
        <v>1</v>
      </c>
      <c r="AK497" s="104">
        <v>23</v>
      </c>
      <c r="AL497" s="102">
        <v>5</v>
      </c>
      <c r="AM497" s="102">
        <v>75</v>
      </c>
      <c r="AN497" s="101">
        <v>53860</v>
      </c>
      <c r="AO497" s="101">
        <f t="shared" si="117"/>
        <v>23005</v>
      </c>
      <c r="AP497" t="s">
        <v>624</v>
      </c>
      <c r="AQ497">
        <f t="shared" si="110"/>
        <v>2353860</v>
      </c>
    </row>
    <row r="498" spans="1:43" hidden="1" outlineLevel="1">
      <c r="A498" t="s">
        <v>419</v>
      </c>
      <c r="B498" s="10" t="s">
        <v>1315</v>
      </c>
      <c r="C498" s="1">
        <f t="shared" si="111"/>
        <v>55</v>
      </c>
      <c r="D498" s="7">
        <f t="shared" si="118"/>
        <v>1</v>
      </c>
      <c r="E498" s="7">
        <f t="shared" si="119"/>
        <v>2</v>
      </c>
      <c r="F498" s="7">
        <f t="shared" si="120"/>
        <v>4</v>
      </c>
      <c r="G498" s="1">
        <f t="shared" si="121"/>
        <v>14</v>
      </c>
      <c r="H498" s="2">
        <f t="shared" si="122"/>
        <v>0.25454545454545452</v>
      </c>
      <c r="I498" s="8"/>
      <c r="J498" s="2">
        <f t="shared" si="113"/>
        <v>0.5636363636363636</v>
      </c>
      <c r="K498" s="2">
        <f t="shared" si="114"/>
        <v>0.30909090909090908</v>
      </c>
      <c r="L498" s="2">
        <f t="shared" si="115"/>
        <v>1.8181818181818181E-2</v>
      </c>
      <c r="M498" s="2">
        <f t="shared" si="116"/>
        <v>0.10909090909090913</v>
      </c>
      <c r="N498" s="1">
        <v>31</v>
      </c>
      <c r="O498" s="1">
        <v>17</v>
      </c>
      <c r="P498" s="1">
        <v>1</v>
      </c>
      <c r="Q498" s="1">
        <v>6</v>
      </c>
      <c r="R498" s="1"/>
      <c r="S498" s="1"/>
      <c r="T498" s="66"/>
      <c r="U498" s="1"/>
      <c r="V498" s="1"/>
      <c r="W498" s="1"/>
      <c r="X498" s="1"/>
      <c r="Y498" s="1"/>
      <c r="Z498" s="1"/>
      <c r="AA498" s="1"/>
      <c r="AB498" s="1"/>
      <c r="AG498" t="str">
        <f t="shared" si="112"/>
        <v>Northfield</v>
      </c>
      <c r="AH498" t="s">
        <v>1839</v>
      </c>
      <c r="AI498">
        <v>2</v>
      </c>
      <c r="AK498" s="104">
        <v>23</v>
      </c>
      <c r="AL498" s="102">
        <v>29</v>
      </c>
      <c r="AM498" s="102">
        <v>155</v>
      </c>
      <c r="AN498" s="101">
        <v>51375</v>
      </c>
      <c r="AO498" s="101">
        <f t="shared" si="117"/>
        <v>23029</v>
      </c>
      <c r="AP498" t="s">
        <v>624</v>
      </c>
      <c r="AQ498">
        <f t="shared" si="110"/>
        <v>2351375</v>
      </c>
    </row>
    <row r="499" spans="1:43" hidden="1" outlineLevel="1">
      <c r="A499" t="s">
        <v>632</v>
      </c>
      <c r="B499" s="10" t="s">
        <v>1315</v>
      </c>
      <c r="C499" s="1">
        <f t="shared" si="111"/>
        <v>641</v>
      </c>
      <c r="D499" s="7">
        <f t="shared" si="118"/>
        <v>1</v>
      </c>
      <c r="E499" s="7">
        <f t="shared" si="119"/>
        <v>2</v>
      </c>
      <c r="F499" s="7">
        <f t="shared" si="120"/>
        <v>4</v>
      </c>
      <c r="G499" s="1">
        <f t="shared" si="121"/>
        <v>37</v>
      </c>
      <c r="H499" s="2">
        <f t="shared" si="122"/>
        <v>5.7722308892355696E-2</v>
      </c>
      <c r="I499" s="8"/>
      <c r="J499" s="2">
        <f t="shared" si="113"/>
        <v>0.45709828393135726</v>
      </c>
      <c r="K499" s="2">
        <f t="shared" si="114"/>
        <v>0.39937597503900157</v>
      </c>
      <c r="L499" s="2">
        <f t="shared" si="115"/>
        <v>2.3400936037441498E-2</v>
      </c>
      <c r="M499" s="2">
        <f t="shared" si="116"/>
        <v>0.1201248049921996</v>
      </c>
      <c r="N499" s="1">
        <v>293</v>
      </c>
      <c r="O499" s="1">
        <v>256</v>
      </c>
      <c r="P499" s="1">
        <v>15</v>
      </c>
      <c r="Q499" s="1">
        <v>77</v>
      </c>
      <c r="R499" s="1"/>
      <c r="S499" s="1"/>
      <c r="T499" s="66"/>
      <c r="U499" s="1"/>
      <c r="V499" s="1"/>
      <c r="W499" s="1"/>
      <c r="X499" s="1"/>
      <c r="Y499" s="1"/>
      <c r="Z499" s="1"/>
      <c r="AA499" s="1"/>
      <c r="AB499" s="1"/>
      <c r="AG499" t="str">
        <f t="shared" si="112"/>
        <v>Northport</v>
      </c>
      <c r="AH499" t="s">
        <v>1255</v>
      </c>
      <c r="AI499">
        <v>2</v>
      </c>
      <c r="AK499" s="104">
        <v>23</v>
      </c>
      <c r="AL499" s="102">
        <v>27</v>
      </c>
      <c r="AM499" s="102">
        <v>75</v>
      </c>
      <c r="AN499" s="101">
        <v>52845</v>
      </c>
      <c r="AO499" s="101">
        <f t="shared" si="117"/>
        <v>23027</v>
      </c>
      <c r="AP499" t="s">
        <v>624</v>
      </c>
      <c r="AQ499">
        <f t="shared" si="110"/>
        <v>2352845</v>
      </c>
    </row>
    <row r="500" spans="1:43" hidden="1" outlineLevel="1">
      <c r="A500" t="s">
        <v>485</v>
      </c>
      <c r="B500" s="10" t="s">
        <v>1315</v>
      </c>
      <c r="C500" s="1">
        <f t="shared" si="111"/>
        <v>1671</v>
      </c>
      <c r="D500" s="7">
        <f t="shared" si="118"/>
        <v>2</v>
      </c>
      <c r="E500" s="7">
        <f t="shared" si="119"/>
        <v>1</v>
      </c>
      <c r="F500" s="7">
        <f t="shared" si="120"/>
        <v>4</v>
      </c>
      <c r="G500" s="1">
        <f t="shared" si="121"/>
        <v>156</v>
      </c>
      <c r="H500" s="2">
        <f t="shared" si="122"/>
        <v>9.33572710951526E-2</v>
      </c>
      <c r="I500" s="8"/>
      <c r="J500" s="2">
        <f t="shared" si="113"/>
        <v>0.38839018551765409</v>
      </c>
      <c r="K500" s="2">
        <f t="shared" si="114"/>
        <v>0.48174745661280671</v>
      </c>
      <c r="L500" s="2">
        <f t="shared" si="115"/>
        <v>2.5134649910233394E-2</v>
      </c>
      <c r="M500" s="2">
        <f t="shared" si="116"/>
        <v>0.10472770795930575</v>
      </c>
      <c r="N500" s="1">
        <v>649</v>
      </c>
      <c r="O500" s="1">
        <v>805</v>
      </c>
      <c r="P500" s="1">
        <v>42</v>
      </c>
      <c r="Q500" s="1">
        <v>175</v>
      </c>
      <c r="R500" s="1"/>
      <c r="S500" s="1"/>
      <c r="T500" s="66"/>
      <c r="U500" s="1"/>
      <c r="V500" s="1"/>
      <c r="W500" s="1"/>
      <c r="X500" s="1"/>
      <c r="Y500" s="1"/>
      <c r="Z500" s="1"/>
      <c r="AA500" s="1"/>
      <c r="AB500" s="1"/>
      <c r="AG500" t="str">
        <f t="shared" si="112"/>
        <v>Norway</v>
      </c>
      <c r="AH500" t="s">
        <v>1480</v>
      </c>
      <c r="AI500">
        <v>2</v>
      </c>
      <c r="AK500" s="104">
        <v>23</v>
      </c>
      <c r="AL500" s="102">
        <v>17</v>
      </c>
      <c r="AM500" s="102">
        <v>105</v>
      </c>
      <c r="AN500" s="101">
        <v>54000</v>
      </c>
      <c r="AO500" s="101">
        <f t="shared" si="117"/>
        <v>23017</v>
      </c>
      <c r="AP500" t="s">
        <v>624</v>
      </c>
      <c r="AQ500">
        <f t="shared" si="110"/>
        <v>2354000</v>
      </c>
    </row>
    <row r="501" spans="1:43" hidden="1" outlineLevel="1">
      <c r="A501" t="s">
        <v>3002</v>
      </c>
      <c r="B501" s="10" t="s">
        <v>1315</v>
      </c>
      <c r="C501" s="1">
        <f>SUM(N501:AE501)</f>
        <v>40</v>
      </c>
      <c r="D501" s="7">
        <f>RANK(N501,(N501:AE501))</f>
        <v>2</v>
      </c>
      <c r="E501" s="7">
        <f>RANK(O501,(N501:AE501))</f>
        <v>1</v>
      </c>
      <c r="F501" s="7">
        <f>IF(P501&gt;0,RANK(P501,(N501:AE501)),0)</f>
        <v>4</v>
      </c>
      <c r="G501" s="1">
        <f>MAX(N501:P501)-LARGE(N501:P501,2)</f>
        <v>2</v>
      </c>
      <c r="H501" s="2">
        <f>G501/C501</f>
        <v>0.05</v>
      </c>
      <c r="I501" s="8"/>
      <c r="J501" s="2">
        <f>IF(C501=0,"-",N501/C501)</f>
        <v>0.42499999999999999</v>
      </c>
      <c r="K501" s="2">
        <f>IF(C501=0,"-",O501/C501)</f>
        <v>0.47499999999999998</v>
      </c>
      <c r="L501" s="2">
        <f>IF(C501=0,"-",P501/C501)</f>
        <v>2.5000000000000001E-2</v>
      </c>
      <c r="M501" s="2">
        <f>IF(C501=0,"-",(1-J501-K501-L501))</f>
        <v>7.4999999999999983E-2</v>
      </c>
      <c r="N501" s="1">
        <v>17</v>
      </c>
      <c r="O501" s="1">
        <v>19</v>
      </c>
      <c r="P501" s="1">
        <v>1</v>
      </c>
      <c r="Q501" s="1">
        <v>3</v>
      </c>
      <c r="R501" s="1"/>
      <c r="S501" s="1"/>
      <c r="T501" s="66"/>
      <c r="U501" s="1"/>
      <c r="V501" s="1"/>
      <c r="W501" s="1"/>
      <c r="X501" s="1"/>
      <c r="Y501" s="1"/>
      <c r="Z501" s="1"/>
      <c r="AA501" s="1"/>
      <c r="AB501" s="1"/>
      <c r="AG501" t="str">
        <f>A501</f>
        <v>No. 8 S.D.</v>
      </c>
      <c r="AH501" t="s">
        <v>2459</v>
      </c>
      <c r="AI501">
        <v>2</v>
      </c>
      <c r="AK501" s="104">
        <v>23</v>
      </c>
      <c r="AL501" s="102">
        <v>9</v>
      </c>
      <c r="AN501" s="101">
        <v>54050</v>
      </c>
      <c r="AO501" s="101">
        <f t="shared" si="117"/>
        <v>23009</v>
      </c>
      <c r="AP501" t="s">
        <v>2462</v>
      </c>
      <c r="AQ501">
        <f t="shared" si="110"/>
        <v>2354050</v>
      </c>
    </row>
    <row r="502" spans="1:43" hidden="1" outlineLevel="1">
      <c r="A502" s="36" t="s">
        <v>2691</v>
      </c>
      <c r="B502" s="10" t="s">
        <v>1315</v>
      </c>
      <c r="C502" s="1">
        <f>SUM(N502:AE502)</f>
        <v>8</v>
      </c>
      <c r="D502" s="7">
        <f>RANK(N502,(N502:AE502))</f>
        <v>1</v>
      </c>
      <c r="E502" s="7">
        <f>RANK(O502,(N502:AE502))</f>
        <v>2</v>
      </c>
      <c r="F502" s="7">
        <f>IF(P502&gt;0,RANK(P502,(N502:AE502)),0)</f>
        <v>0</v>
      </c>
      <c r="G502" s="1">
        <f>MAX(N502:P502)-LARGE(N502:P502,2)</f>
        <v>4</v>
      </c>
      <c r="H502" s="2">
        <f>G502/C502</f>
        <v>0.5</v>
      </c>
      <c r="I502" s="8"/>
      <c r="J502" s="2">
        <f>IF(C502=0,"-",N502/C502)</f>
        <v>0.75</v>
      </c>
      <c r="K502" s="2">
        <f>IF(C502=0,"-",O502/C502)</f>
        <v>0.25</v>
      </c>
      <c r="L502" s="2">
        <f>IF(C502=0,"-",P502/C502)</f>
        <v>0</v>
      </c>
      <c r="M502" s="2">
        <f>IF(C502=0,"-",(1-J502-K502-L502))</f>
        <v>0</v>
      </c>
      <c r="N502" s="1">
        <v>6</v>
      </c>
      <c r="O502" s="1">
        <v>2</v>
      </c>
      <c r="P502" s="1">
        <v>0</v>
      </c>
      <c r="Q502" s="1">
        <v>0</v>
      </c>
      <c r="R502" s="1"/>
      <c r="S502" s="1"/>
      <c r="T502" s="66"/>
      <c r="U502" s="1"/>
      <c r="V502" s="1"/>
      <c r="W502" s="1"/>
      <c r="X502" s="1"/>
      <c r="Y502" s="1"/>
      <c r="Z502" s="1"/>
      <c r="AA502" s="1"/>
      <c r="AB502" s="1"/>
      <c r="AG502" t="str">
        <f>A502</f>
        <v>No. 14 (Cooper)</v>
      </c>
      <c r="AH502" t="s">
        <v>1839</v>
      </c>
      <c r="AI502">
        <v>2</v>
      </c>
      <c r="AK502" s="104">
        <v>23</v>
      </c>
      <c r="AL502" s="102">
        <v>29</v>
      </c>
      <c r="AN502" s="101">
        <v>54100</v>
      </c>
      <c r="AO502" s="101">
        <f t="shared" si="117"/>
        <v>23029</v>
      </c>
      <c r="AP502" t="s">
        <v>2462</v>
      </c>
      <c r="AQ502">
        <f t="shared" si="110"/>
        <v>2354100</v>
      </c>
    </row>
    <row r="503" spans="1:43" hidden="1" outlineLevel="1">
      <c r="A503" t="s">
        <v>2919</v>
      </c>
      <c r="B503" s="10" t="s">
        <v>1315</v>
      </c>
      <c r="C503" s="1">
        <f t="shared" si="111"/>
        <v>36</v>
      </c>
      <c r="D503" s="7">
        <f t="shared" si="118"/>
        <v>1</v>
      </c>
      <c r="E503" s="7">
        <f t="shared" si="119"/>
        <v>2</v>
      </c>
      <c r="F503" s="7">
        <f t="shared" si="120"/>
        <v>3</v>
      </c>
      <c r="G503" s="1">
        <f t="shared" si="121"/>
        <v>9</v>
      </c>
      <c r="H503" s="2">
        <f t="shared" si="122"/>
        <v>0.25</v>
      </c>
      <c r="I503" s="8"/>
      <c r="J503" s="2">
        <f t="shared" si="113"/>
        <v>0.55555555555555558</v>
      </c>
      <c r="K503" s="2">
        <f t="shared" si="114"/>
        <v>0.30555555555555558</v>
      </c>
      <c r="L503" s="2">
        <f t="shared" si="115"/>
        <v>8.3333333333333329E-2</v>
      </c>
      <c r="M503" s="2">
        <f t="shared" si="116"/>
        <v>5.5555555555555511E-2</v>
      </c>
      <c r="N503" s="1">
        <v>20</v>
      </c>
      <c r="O503" s="1">
        <v>11</v>
      </c>
      <c r="P503" s="1">
        <v>3</v>
      </c>
      <c r="Q503" s="1">
        <v>2</v>
      </c>
      <c r="R503" s="1"/>
      <c r="S503" s="1"/>
      <c r="T503" s="66"/>
      <c r="U503" s="1"/>
      <c r="V503" s="1"/>
      <c r="W503" s="1"/>
      <c r="X503" s="1"/>
      <c r="Y503" s="1"/>
      <c r="Z503" s="1"/>
      <c r="AA503" s="1"/>
      <c r="AB503" s="1"/>
      <c r="AG503" t="str">
        <f>A503</f>
        <v>No. 21</v>
      </c>
      <c r="AH503" t="s">
        <v>1839</v>
      </c>
      <c r="AI503">
        <v>2</v>
      </c>
      <c r="AK503" s="104">
        <v>23</v>
      </c>
      <c r="AL503" s="102">
        <v>29</v>
      </c>
      <c r="AN503" s="101">
        <v>54200</v>
      </c>
      <c r="AO503" s="101">
        <f t="shared" si="117"/>
        <v>23029</v>
      </c>
      <c r="AP503" t="s">
        <v>2462</v>
      </c>
      <c r="AQ503">
        <f t="shared" si="110"/>
        <v>2354200</v>
      </c>
    </row>
    <row r="504" spans="1:43" hidden="1" outlineLevel="1">
      <c r="A504" s="36" t="s">
        <v>2920</v>
      </c>
      <c r="B504" s="10" t="s">
        <v>1315</v>
      </c>
      <c r="C504" s="1">
        <f t="shared" si="111"/>
        <v>16</v>
      </c>
      <c r="D504" s="7">
        <f t="shared" si="118"/>
        <v>1</v>
      </c>
      <c r="E504" s="7">
        <f t="shared" si="119"/>
        <v>1</v>
      </c>
      <c r="F504" s="7">
        <f t="shared" si="120"/>
        <v>0</v>
      </c>
      <c r="G504" s="1">
        <f t="shared" si="121"/>
        <v>0</v>
      </c>
      <c r="H504" s="2">
        <f t="shared" si="122"/>
        <v>0</v>
      </c>
      <c r="I504" s="8"/>
      <c r="J504" s="2">
        <f t="shared" si="113"/>
        <v>0.5</v>
      </c>
      <c r="K504" s="2">
        <f t="shared" si="114"/>
        <v>0.5</v>
      </c>
      <c r="L504" s="2">
        <f t="shared" si="115"/>
        <v>0</v>
      </c>
      <c r="M504" s="2">
        <f t="shared" si="116"/>
        <v>0</v>
      </c>
      <c r="N504" s="1">
        <v>8</v>
      </c>
      <c r="O504" s="1">
        <v>8</v>
      </c>
      <c r="P504" s="1">
        <v>0</v>
      </c>
      <c r="Q504" s="1">
        <v>0</v>
      </c>
      <c r="R504" s="1"/>
      <c r="S504" s="1"/>
      <c r="T504" s="66"/>
      <c r="U504" s="1"/>
      <c r="V504" s="1"/>
      <c r="W504" s="1"/>
      <c r="X504" s="1"/>
      <c r="Y504" s="1"/>
      <c r="Z504" s="1"/>
      <c r="AA504" s="1"/>
      <c r="AB504" s="1"/>
      <c r="AG504" t="str">
        <f>A504</f>
        <v>No. 27</v>
      </c>
      <c r="AH504" t="s">
        <v>1839</v>
      </c>
      <c r="AI504">
        <v>2</v>
      </c>
      <c r="AK504" s="104">
        <v>23</v>
      </c>
      <c r="AL504" s="102">
        <v>29</v>
      </c>
      <c r="AN504" s="101">
        <v>54300</v>
      </c>
      <c r="AO504" s="101">
        <f t="shared" si="117"/>
        <v>23029</v>
      </c>
      <c r="AP504" t="s">
        <v>2462</v>
      </c>
      <c r="AQ504">
        <f t="shared" si="110"/>
        <v>2354300</v>
      </c>
    </row>
    <row r="505" spans="1:43" hidden="1" outlineLevel="1">
      <c r="A505" t="s">
        <v>854</v>
      </c>
      <c r="B505" s="10" t="s">
        <v>1315</v>
      </c>
      <c r="C505" s="1">
        <f t="shared" si="111"/>
        <v>224</v>
      </c>
      <c r="D505" s="7">
        <f t="shared" si="118"/>
        <v>1</v>
      </c>
      <c r="E505" s="7">
        <f t="shared" si="119"/>
        <v>2</v>
      </c>
      <c r="F505" s="7">
        <f t="shared" si="120"/>
        <v>4</v>
      </c>
      <c r="G505" s="1">
        <f t="shared" si="121"/>
        <v>89</v>
      </c>
      <c r="H505" s="2">
        <f t="shared" si="122"/>
        <v>0.39732142857142855</v>
      </c>
      <c r="I505" s="8"/>
      <c r="J505" s="2">
        <f t="shared" si="113"/>
        <v>0.6741071428571429</v>
      </c>
      <c r="K505" s="2">
        <f t="shared" si="114"/>
        <v>0.2767857142857143</v>
      </c>
      <c r="L505" s="2">
        <f t="shared" si="115"/>
        <v>1.3392857142857142E-2</v>
      </c>
      <c r="M505" s="2">
        <f t="shared" si="116"/>
        <v>3.571428571428565E-2</v>
      </c>
      <c r="N505" s="1">
        <v>151</v>
      </c>
      <c r="O505" s="1">
        <v>62</v>
      </c>
      <c r="P505" s="1">
        <v>3</v>
      </c>
      <c r="Q505" s="1">
        <v>8</v>
      </c>
      <c r="R505" s="1"/>
      <c r="S505" s="1"/>
      <c r="T505" s="66"/>
      <c r="U505" s="1"/>
      <c r="V505" s="1"/>
      <c r="W505" s="1"/>
      <c r="X505" s="1"/>
      <c r="Y505" s="1"/>
      <c r="Z505" s="1"/>
      <c r="AA505" s="1"/>
      <c r="AB505" s="1"/>
      <c r="AG505" t="str">
        <f t="shared" si="112"/>
        <v>Oakfield</v>
      </c>
      <c r="AH505" t="s">
        <v>317</v>
      </c>
      <c r="AI505">
        <v>2</v>
      </c>
      <c r="AK505" s="104">
        <v>23</v>
      </c>
      <c r="AL505" s="102">
        <v>3</v>
      </c>
      <c r="AM505" s="102">
        <v>240</v>
      </c>
      <c r="AN505" s="101">
        <v>54385</v>
      </c>
      <c r="AO505" s="101">
        <f t="shared" si="117"/>
        <v>23003</v>
      </c>
      <c r="AP505" t="s">
        <v>624</v>
      </c>
      <c r="AQ505">
        <f t="shared" si="110"/>
        <v>2354385</v>
      </c>
    </row>
    <row r="506" spans="1:43" hidden="1" outlineLevel="1">
      <c r="A506" t="s">
        <v>171</v>
      </c>
      <c r="B506" s="10" t="s">
        <v>1315</v>
      </c>
      <c r="C506" s="1">
        <f t="shared" si="111"/>
        <v>2082</v>
      </c>
      <c r="D506" s="7">
        <f t="shared" si="118"/>
        <v>1</v>
      </c>
      <c r="E506" s="7">
        <f t="shared" si="119"/>
        <v>2</v>
      </c>
      <c r="F506" s="7">
        <f t="shared" si="120"/>
        <v>4</v>
      </c>
      <c r="G506" s="1">
        <f t="shared" si="121"/>
        <v>36</v>
      </c>
      <c r="H506" s="2">
        <f t="shared" si="122"/>
        <v>1.7291066282420751E-2</v>
      </c>
      <c r="I506" s="8"/>
      <c r="J506" s="2">
        <f t="shared" si="113"/>
        <v>0.46253602305475505</v>
      </c>
      <c r="K506" s="2">
        <f t="shared" si="114"/>
        <v>0.44524495677233428</v>
      </c>
      <c r="L506" s="2">
        <f t="shared" si="115"/>
        <v>1.7291066282420751E-2</v>
      </c>
      <c r="M506" s="2">
        <f t="shared" si="116"/>
        <v>7.4927953890489923E-2</v>
      </c>
      <c r="N506" s="1">
        <v>963</v>
      </c>
      <c r="O506" s="1">
        <v>927</v>
      </c>
      <c r="P506" s="1">
        <v>36</v>
      </c>
      <c r="Q506" s="1">
        <v>156</v>
      </c>
      <c r="R506" s="1"/>
      <c r="S506" s="1"/>
      <c r="T506" s="66"/>
      <c r="U506" s="1"/>
      <c r="V506" s="1"/>
      <c r="W506" s="1"/>
      <c r="X506" s="1"/>
      <c r="Y506" s="1"/>
      <c r="Z506" s="1"/>
      <c r="AA506" s="1"/>
      <c r="AB506" s="1"/>
      <c r="AG506" t="str">
        <f t="shared" si="112"/>
        <v>Oakland</v>
      </c>
      <c r="AH506" t="s">
        <v>533</v>
      </c>
      <c r="AI506">
        <v>1</v>
      </c>
      <c r="AK506" s="104">
        <v>23</v>
      </c>
      <c r="AL506" s="102">
        <v>11</v>
      </c>
      <c r="AM506" s="102">
        <v>80</v>
      </c>
      <c r="AN506" s="101">
        <v>54560</v>
      </c>
      <c r="AO506" s="101">
        <f t="shared" si="117"/>
        <v>23011</v>
      </c>
      <c r="AP506" t="s">
        <v>624</v>
      </c>
      <c r="AQ506">
        <f t="shared" si="110"/>
        <v>2354560</v>
      </c>
    </row>
    <row r="507" spans="1:43" hidden="1" outlineLevel="1">
      <c r="A507" t="s">
        <v>855</v>
      </c>
      <c r="B507" s="10" t="s">
        <v>1315</v>
      </c>
      <c r="C507" s="1">
        <f t="shared" si="111"/>
        <v>774</v>
      </c>
      <c r="D507" s="7">
        <f t="shared" si="118"/>
        <v>1</v>
      </c>
      <c r="E507" s="7">
        <f t="shared" si="119"/>
        <v>2</v>
      </c>
      <c r="F507" s="7">
        <f t="shared" si="120"/>
        <v>4</v>
      </c>
      <c r="G507" s="1">
        <f t="shared" si="121"/>
        <v>23</v>
      </c>
      <c r="H507" s="2">
        <f t="shared" si="122"/>
        <v>2.9715762273901807E-2</v>
      </c>
      <c r="I507" s="8"/>
      <c r="J507" s="2">
        <f t="shared" si="113"/>
        <v>0.45090439276485789</v>
      </c>
      <c r="K507" s="2">
        <f t="shared" si="114"/>
        <v>0.42118863049095606</v>
      </c>
      <c r="L507" s="2">
        <f t="shared" si="115"/>
        <v>1.0335917312661499E-2</v>
      </c>
      <c r="M507" s="2">
        <f t="shared" si="116"/>
        <v>0.1175710594315245</v>
      </c>
      <c r="N507" s="1">
        <v>349</v>
      </c>
      <c r="O507" s="1">
        <v>326</v>
      </c>
      <c r="P507" s="1">
        <v>8</v>
      </c>
      <c r="Q507" s="1">
        <v>91</v>
      </c>
      <c r="R507" s="1"/>
      <c r="S507" s="1"/>
      <c r="T507" s="66"/>
      <c r="U507" s="1"/>
      <c r="V507" s="1"/>
      <c r="W507" s="1"/>
      <c r="X507" s="1"/>
      <c r="Y507" s="1"/>
      <c r="Z507" s="1"/>
      <c r="AA507" s="1"/>
      <c r="AB507" s="1"/>
      <c r="AG507" t="str">
        <f t="shared" si="112"/>
        <v>Ogunquit</v>
      </c>
      <c r="AH507" t="s">
        <v>1256</v>
      </c>
      <c r="AI507">
        <v>1</v>
      </c>
      <c r="AK507" s="104">
        <v>23</v>
      </c>
      <c r="AL507" s="102">
        <v>31</v>
      </c>
      <c r="AM507" s="102">
        <v>97</v>
      </c>
      <c r="AN507" s="101">
        <v>54980</v>
      </c>
      <c r="AO507" s="101">
        <f t="shared" si="117"/>
        <v>23031</v>
      </c>
      <c r="AP507" t="s">
        <v>624</v>
      </c>
      <c r="AQ507">
        <f t="shared" si="110"/>
        <v>2354980</v>
      </c>
    </row>
    <row r="508" spans="1:43" hidden="1" outlineLevel="1">
      <c r="A508" t="s">
        <v>85</v>
      </c>
      <c r="B508" s="10" t="s">
        <v>1315</v>
      </c>
      <c r="C508" s="1">
        <f t="shared" si="111"/>
        <v>3561</v>
      </c>
      <c r="D508" s="7">
        <f t="shared" si="118"/>
        <v>1</v>
      </c>
      <c r="E508" s="7">
        <f t="shared" si="119"/>
        <v>2</v>
      </c>
      <c r="F508" s="7">
        <f t="shared" si="120"/>
        <v>4</v>
      </c>
      <c r="G508" s="1">
        <f t="shared" si="121"/>
        <v>172</v>
      </c>
      <c r="H508" s="2">
        <f t="shared" si="122"/>
        <v>4.8301039033979219E-2</v>
      </c>
      <c r="I508" s="8"/>
      <c r="J508" s="2">
        <f t="shared" si="113"/>
        <v>0.45857905082841899</v>
      </c>
      <c r="K508" s="2">
        <f t="shared" si="114"/>
        <v>0.41027801179443979</v>
      </c>
      <c r="L508" s="2">
        <f t="shared" si="115"/>
        <v>2.0219039595619208E-2</v>
      </c>
      <c r="M508" s="2">
        <f t="shared" si="116"/>
        <v>0.11092389778152201</v>
      </c>
      <c r="N508" s="1">
        <v>1633</v>
      </c>
      <c r="O508" s="1">
        <v>1461</v>
      </c>
      <c r="P508" s="1">
        <v>72</v>
      </c>
      <c r="Q508" s="1">
        <v>395</v>
      </c>
      <c r="R508" s="1"/>
      <c r="S508" s="1"/>
      <c r="T508" s="66"/>
      <c r="U508" s="1"/>
      <c r="V508" s="1"/>
      <c r="W508" s="1"/>
      <c r="X508" s="1"/>
      <c r="Y508" s="1"/>
      <c r="Z508" s="1"/>
      <c r="AA508" s="1"/>
      <c r="AB508" s="1"/>
      <c r="AG508" t="str">
        <f t="shared" si="112"/>
        <v>Old Orchard Beach</v>
      </c>
      <c r="AH508" t="s">
        <v>1256</v>
      </c>
      <c r="AI508">
        <v>1</v>
      </c>
      <c r="AK508" s="104">
        <v>23</v>
      </c>
      <c r="AL508" s="102">
        <v>31</v>
      </c>
      <c r="AM508" s="102">
        <v>100</v>
      </c>
      <c r="AN508" s="101">
        <v>55085</v>
      </c>
      <c r="AO508" s="101">
        <f t="shared" si="117"/>
        <v>23031</v>
      </c>
      <c r="AP508" t="s">
        <v>624</v>
      </c>
      <c r="AQ508">
        <f t="shared" si="110"/>
        <v>2355085</v>
      </c>
    </row>
    <row r="509" spans="1:43" hidden="1" outlineLevel="1">
      <c r="A509" t="s">
        <v>128</v>
      </c>
      <c r="B509" s="10" t="s">
        <v>1315</v>
      </c>
      <c r="C509" s="1">
        <f t="shared" si="111"/>
        <v>3038</v>
      </c>
      <c r="D509" s="7">
        <f t="shared" si="118"/>
        <v>1</v>
      </c>
      <c r="E509" s="7">
        <f t="shared" si="119"/>
        <v>2</v>
      </c>
      <c r="F509" s="7">
        <f t="shared" si="120"/>
        <v>4</v>
      </c>
      <c r="G509" s="1">
        <f t="shared" si="121"/>
        <v>1143</v>
      </c>
      <c r="H509" s="2">
        <f t="shared" si="122"/>
        <v>0.37623436471362737</v>
      </c>
      <c r="I509" s="8"/>
      <c r="J509" s="2">
        <f t="shared" si="113"/>
        <v>0.65404871626069783</v>
      </c>
      <c r="K509" s="2">
        <f t="shared" si="114"/>
        <v>0.27781435154707046</v>
      </c>
      <c r="L509" s="2">
        <f t="shared" si="115"/>
        <v>1.2508229098090849E-2</v>
      </c>
      <c r="M509" s="2">
        <f t="shared" si="116"/>
        <v>5.5628703094140863E-2</v>
      </c>
      <c r="N509" s="1">
        <v>1987</v>
      </c>
      <c r="O509" s="1">
        <v>844</v>
      </c>
      <c r="P509" s="1">
        <v>38</v>
      </c>
      <c r="Q509" s="1">
        <v>169</v>
      </c>
      <c r="R509" s="1"/>
      <c r="S509" s="1"/>
      <c r="T509" s="66"/>
      <c r="U509" s="1"/>
      <c r="V509" s="1"/>
      <c r="W509" s="1"/>
      <c r="X509" s="1"/>
      <c r="Y509" s="1"/>
      <c r="Z509" s="1"/>
      <c r="AA509" s="1"/>
      <c r="AB509" s="1"/>
      <c r="AG509" t="str">
        <f t="shared" si="112"/>
        <v>Old</v>
      </c>
      <c r="AH509" t="s">
        <v>370</v>
      </c>
      <c r="AI509">
        <v>2</v>
      </c>
      <c r="AK509" s="104">
        <v>23</v>
      </c>
      <c r="AL509" s="102">
        <v>19</v>
      </c>
      <c r="AM509" s="102">
        <v>240</v>
      </c>
      <c r="AN509" s="101">
        <v>55225</v>
      </c>
      <c r="AO509" s="101">
        <f t="shared" si="117"/>
        <v>23019</v>
      </c>
      <c r="AP509" t="s">
        <v>2432</v>
      </c>
      <c r="AQ509">
        <f t="shared" si="110"/>
        <v>2355225</v>
      </c>
    </row>
    <row r="510" spans="1:43" hidden="1" outlineLevel="1">
      <c r="A510" t="s">
        <v>1449</v>
      </c>
      <c r="B510" s="10" t="s">
        <v>1315</v>
      </c>
      <c r="C510" s="1">
        <f t="shared" si="111"/>
        <v>56</v>
      </c>
      <c r="D510" s="7">
        <f t="shared" si="118"/>
        <v>1</v>
      </c>
      <c r="E510" s="7">
        <f t="shared" si="119"/>
        <v>2</v>
      </c>
      <c r="F510" s="7">
        <f t="shared" si="120"/>
        <v>4</v>
      </c>
      <c r="G510" s="1">
        <f t="shared" si="121"/>
        <v>1</v>
      </c>
      <c r="H510" s="2">
        <f t="shared" si="122"/>
        <v>1.7857142857142856E-2</v>
      </c>
      <c r="I510" s="8"/>
      <c r="J510" s="2">
        <f t="shared" si="113"/>
        <v>0.48214285714285715</v>
      </c>
      <c r="K510" s="2">
        <f t="shared" si="114"/>
        <v>0.4642857142857143</v>
      </c>
      <c r="L510" s="2">
        <f t="shared" si="115"/>
        <v>1.7857142857142856E-2</v>
      </c>
      <c r="M510" s="2">
        <f t="shared" si="116"/>
        <v>3.5714285714285636E-2</v>
      </c>
      <c r="N510" s="1">
        <v>27</v>
      </c>
      <c r="O510" s="1">
        <v>26</v>
      </c>
      <c r="P510" s="1">
        <v>1</v>
      </c>
      <c r="Q510" s="1">
        <v>2</v>
      </c>
      <c r="R510" s="1"/>
      <c r="S510" s="1"/>
      <c r="T510" s="66"/>
      <c r="U510" s="1"/>
      <c r="V510" s="1"/>
      <c r="W510" s="1"/>
      <c r="X510" s="1"/>
      <c r="Y510" s="1"/>
      <c r="Z510" s="1"/>
      <c r="AA510" s="1"/>
      <c r="AB510" s="1"/>
      <c r="AG510" t="str">
        <f t="shared" si="112"/>
        <v>Orient</v>
      </c>
      <c r="AH510" t="s">
        <v>317</v>
      </c>
      <c r="AI510">
        <v>2</v>
      </c>
      <c r="AK510" s="104">
        <v>23</v>
      </c>
      <c r="AL510" s="102">
        <v>3</v>
      </c>
      <c r="AM510" s="102">
        <v>245</v>
      </c>
      <c r="AN510" s="101">
        <v>55435</v>
      </c>
      <c r="AO510" s="101">
        <f t="shared" si="117"/>
        <v>23003</v>
      </c>
      <c r="AP510" t="s">
        <v>624</v>
      </c>
      <c r="AQ510">
        <f t="shared" si="110"/>
        <v>2355435</v>
      </c>
    </row>
    <row r="511" spans="1:43" hidden="1" outlineLevel="1">
      <c r="A511" t="s">
        <v>284</v>
      </c>
      <c r="B511" s="10" t="s">
        <v>1315</v>
      </c>
      <c r="C511" s="1">
        <f t="shared" si="111"/>
        <v>969</v>
      </c>
      <c r="D511" s="7">
        <f t="shared" si="118"/>
        <v>1</v>
      </c>
      <c r="E511" s="7">
        <f t="shared" si="119"/>
        <v>2</v>
      </c>
      <c r="F511" s="7">
        <f t="shared" si="120"/>
        <v>4</v>
      </c>
      <c r="G511" s="1">
        <f t="shared" si="121"/>
        <v>258</v>
      </c>
      <c r="H511" s="2">
        <f t="shared" si="122"/>
        <v>0.26625386996904027</v>
      </c>
      <c r="I511" s="8"/>
      <c r="J511" s="2">
        <f t="shared" si="113"/>
        <v>0.59236326109391124</v>
      </c>
      <c r="K511" s="2">
        <f t="shared" si="114"/>
        <v>0.32610939112487103</v>
      </c>
      <c r="L511" s="2">
        <f t="shared" si="115"/>
        <v>2.3735810113519093E-2</v>
      </c>
      <c r="M511" s="2">
        <f t="shared" si="116"/>
        <v>5.7791537667698636E-2</v>
      </c>
      <c r="N511" s="1">
        <v>574</v>
      </c>
      <c r="O511" s="1">
        <v>316</v>
      </c>
      <c r="P511" s="1">
        <v>23</v>
      </c>
      <c r="Q511" s="1">
        <v>56</v>
      </c>
      <c r="R511" s="1"/>
      <c r="S511" s="1"/>
      <c r="T511" s="66"/>
      <c r="U511" s="1"/>
      <c r="V511" s="1"/>
      <c r="W511" s="1"/>
      <c r="X511" s="1"/>
      <c r="Y511" s="1"/>
      <c r="Z511" s="1"/>
      <c r="AA511" s="1"/>
      <c r="AB511" s="1"/>
      <c r="AG511" t="str">
        <f t="shared" si="112"/>
        <v>Orland</v>
      </c>
      <c r="AH511" t="s">
        <v>2459</v>
      </c>
      <c r="AI511">
        <v>2</v>
      </c>
      <c r="AK511" s="104">
        <v>23</v>
      </c>
      <c r="AL511" s="102">
        <v>9</v>
      </c>
      <c r="AM511" s="102">
        <v>105</v>
      </c>
      <c r="AN511" s="101">
        <v>55505</v>
      </c>
      <c r="AO511" s="101">
        <f t="shared" si="117"/>
        <v>23009</v>
      </c>
      <c r="AP511" t="s">
        <v>624</v>
      </c>
      <c r="AQ511">
        <f t="shared" si="110"/>
        <v>2355505</v>
      </c>
    </row>
    <row r="512" spans="1:43" hidden="1" outlineLevel="1">
      <c r="A512" s="36" t="s">
        <v>2921</v>
      </c>
      <c r="B512" s="10" t="s">
        <v>1315</v>
      </c>
      <c r="C512" s="1">
        <f t="shared" si="111"/>
        <v>52</v>
      </c>
      <c r="D512" s="7">
        <f t="shared" si="118"/>
        <v>1</v>
      </c>
      <c r="E512" s="7">
        <f t="shared" si="119"/>
        <v>2</v>
      </c>
      <c r="F512" s="7">
        <f t="shared" si="120"/>
        <v>4</v>
      </c>
      <c r="G512" s="1">
        <f t="shared" si="121"/>
        <v>2</v>
      </c>
      <c r="H512" s="2">
        <f t="shared" si="122"/>
        <v>3.8461538461538464E-2</v>
      </c>
      <c r="I512" s="8"/>
      <c r="J512" s="2">
        <f t="shared" si="113"/>
        <v>0.48076923076923078</v>
      </c>
      <c r="K512" s="2">
        <f t="shared" si="114"/>
        <v>0.44230769230769229</v>
      </c>
      <c r="L512" s="2">
        <f t="shared" si="115"/>
        <v>1.9230769230769232E-2</v>
      </c>
      <c r="M512" s="2">
        <f t="shared" si="116"/>
        <v>5.769230769230764E-2</v>
      </c>
      <c r="N512" s="1">
        <v>25</v>
      </c>
      <c r="O512" s="1">
        <v>23</v>
      </c>
      <c r="P512" s="1">
        <v>1</v>
      </c>
      <c r="Q512" s="1">
        <v>3</v>
      </c>
      <c r="R512" s="1"/>
      <c r="S512" s="1"/>
      <c r="T512" s="66"/>
      <c r="U512" s="1"/>
      <c r="V512" s="1"/>
      <c r="W512" s="1"/>
      <c r="X512" s="1"/>
      <c r="Y512" s="1"/>
      <c r="Z512" s="1"/>
      <c r="AA512" s="1"/>
      <c r="AB512" s="1"/>
      <c r="AG512" t="str">
        <f t="shared" si="112"/>
        <v>Orneville</v>
      </c>
      <c r="AH512" t="s">
        <v>688</v>
      </c>
      <c r="AI512">
        <v>2</v>
      </c>
      <c r="AK512" s="104">
        <v>23</v>
      </c>
      <c r="AL512" s="102">
        <v>21</v>
      </c>
      <c r="AN512" s="101">
        <v>55550</v>
      </c>
      <c r="AO512" s="101">
        <f t="shared" si="117"/>
        <v>23021</v>
      </c>
      <c r="AP512" t="s">
        <v>2462</v>
      </c>
      <c r="AQ512">
        <f t="shared" si="110"/>
        <v>2355550</v>
      </c>
    </row>
    <row r="513" spans="1:43" hidden="1" outlineLevel="1">
      <c r="A513" t="s">
        <v>285</v>
      </c>
      <c r="B513" s="10" t="s">
        <v>1315</v>
      </c>
      <c r="C513" s="1">
        <f t="shared" si="111"/>
        <v>2808</v>
      </c>
      <c r="D513" s="7">
        <f t="shared" si="118"/>
        <v>1</v>
      </c>
      <c r="E513" s="7">
        <f t="shared" si="119"/>
        <v>2</v>
      </c>
      <c r="F513" s="7">
        <f t="shared" si="120"/>
        <v>4</v>
      </c>
      <c r="G513" s="1">
        <f t="shared" si="121"/>
        <v>1001</v>
      </c>
      <c r="H513" s="2">
        <f t="shared" si="122"/>
        <v>0.35648148148148145</v>
      </c>
      <c r="I513" s="8"/>
      <c r="J513" s="2">
        <f t="shared" si="113"/>
        <v>0.61431623931623935</v>
      </c>
      <c r="K513" s="2">
        <f t="shared" si="114"/>
        <v>0.25783475783475784</v>
      </c>
      <c r="L513" s="2">
        <f t="shared" si="115"/>
        <v>8.1908831908831907E-3</v>
      </c>
      <c r="M513" s="2">
        <f t="shared" si="116"/>
        <v>0.11965811965811961</v>
      </c>
      <c r="N513" s="1">
        <v>1725</v>
      </c>
      <c r="O513" s="1">
        <v>724</v>
      </c>
      <c r="P513" s="1">
        <v>23</v>
      </c>
      <c r="Q513" s="1">
        <v>336</v>
      </c>
      <c r="R513" s="1"/>
      <c r="S513" s="1"/>
      <c r="T513" s="66"/>
      <c r="U513" s="1"/>
      <c r="V513" s="1"/>
      <c r="W513" s="1"/>
      <c r="X513" s="1"/>
      <c r="Y513" s="1"/>
      <c r="Z513" s="1"/>
      <c r="AA513" s="1"/>
      <c r="AB513" s="1"/>
      <c r="AG513" t="str">
        <f t="shared" si="112"/>
        <v>Orono</v>
      </c>
      <c r="AH513" t="s">
        <v>370</v>
      </c>
      <c r="AI513">
        <v>2</v>
      </c>
      <c r="AK513" s="104">
        <v>23</v>
      </c>
      <c r="AL513" s="102">
        <v>19</v>
      </c>
      <c r="AM513" s="102">
        <v>245</v>
      </c>
      <c r="AN513" s="101">
        <v>55565</v>
      </c>
      <c r="AO513" s="101">
        <f t="shared" si="117"/>
        <v>23019</v>
      </c>
      <c r="AP513" t="s">
        <v>624</v>
      </c>
      <c r="AQ513">
        <f t="shared" si="110"/>
        <v>2355565</v>
      </c>
    </row>
    <row r="514" spans="1:43" hidden="1" outlineLevel="1">
      <c r="A514" t="s">
        <v>720</v>
      </c>
      <c r="B514" s="10" t="s">
        <v>1315</v>
      </c>
      <c r="C514" s="1">
        <f t="shared" si="111"/>
        <v>1599</v>
      </c>
      <c r="D514" s="7">
        <f t="shared" si="118"/>
        <v>1</v>
      </c>
      <c r="E514" s="7">
        <f t="shared" si="119"/>
        <v>2</v>
      </c>
      <c r="F514" s="7">
        <f t="shared" si="120"/>
        <v>4</v>
      </c>
      <c r="G514" s="1">
        <f t="shared" si="121"/>
        <v>97</v>
      </c>
      <c r="H514" s="2">
        <f t="shared" si="122"/>
        <v>6.0662914321450906E-2</v>
      </c>
      <c r="I514" s="8"/>
      <c r="J514" s="2">
        <f t="shared" si="113"/>
        <v>0.50281425891181986</v>
      </c>
      <c r="K514" s="2">
        <f t="shared" si="114"/>
        <v>0.44215134459036898</v>
      </c>
      <c r="L514" s="2">
        <f t="shared" si="115"/>
        <v>1.4383989993746092E-2</v>
      </c>
      <c r="M514" s="2">
        <f t="shared" si="116"/>
        <v>4.0650406504065074E-2</v>
      </c>
      <c r="N514" s="1">
        <v>804</v>
      </c>
      <c r="O514" s="1">
        <v>707</v>
      </c>
      <c r="P514" s="1">
        <v>23</v>
      </c>
      <c r="Q514" s="1">
        <v>65</v>
      </c>
      <c r="R514" s="1"/>
      <c r="S514" s="1"/>
      <c r="T514" s="66"/>
      <c r="U514" s="1"/>
      <c r="V514" s="1"/>
      <c r="W514" s="1"/>
      <c r="X514" s="1"/>
      <c r="Y514" s="1"/>
      <c r="Z514" s="1"/>
      <c r="AA514" s="1"/>
      <c r="AB514" s="1"/>
      <c r="AG514" t="str">
        <f t="shared" si="112"/>
        <v>Orrington</v>
      </c>
      <c r="AH514" t="s">
        <v>370</v>
      </c>
      <c r="AI514">
        <v>2</v>
      </c>
      <c r="AK514" s="104">
        <v>23</v>
      </c>
      <c r="AL514" s="102">
        <v>19</v>
      </c>
      <c r="AM514" s="102">
        <v>250</v>
      </c>
      <c r="AN514" s="101">
        <v>55680</v>
      </c>
      <c r="AO514" s="101">
        <f t="shared" si="117"/>
        <v>23019</v>
      </c>
      <c r="AP514" t="s">
        <v>624</v>
      </c>
      <c r="AQ514">
        <f t="shared" ref="AQ514:AQ577" si="123">AK514*100000+AN514</f>
        <v>2355680</v>
      </c>
    </row>
    <row r="515" spans="1:43" hidden="1" outlineLevel="1">
      <c r="A515" t="s">
        <v>1477</v>
      </c>
      <c r="B515" s="10" t="s">
        <v>1315</v>
      </c>
      <c r="C515" s="1">
        <f t="shared" si="111"/>
        <v>37</v>
      </c>
      <c r="D515" s="7">
        <f t="shared" si="118"/>
        <v>1</v>
      </c>
      <c r="E515" s="7">
        <f t="shared" si="119"/>
        <v>2</v>
      </c>
      <c r="F515" s="7">
        <f t="shared" si="120"/>
        <v>0</v>
      </c>
      <c r="G515" s="1">
        <f t="shared" si="121"/>
        <v>5</v>
      </c>
      <c r="H515" s="2">
        <f t="shared" si="122"/>
        <v>0.13513513513513514</v>
      </c>
      <c r="I515" s="8"/>
      <c r="J515" s="2">
        <f t="shared" si="113"/>
        <v>0.54054054054054057</v>
      </c>
      <c r="K515" s="2">
        <f t="shared" si="114"/>
        <v>0.40540540540540543</v>
      </c>
      <c r="L515" s="2">
        <f t="shared" si="115"/>
        <v>0</v>
      </c>
      <c r="M515" s="2">
        <f t="shared" si="116"/>
        <v>5.4054054054054002E-2</v>
      </c>
      <c r="N515" s="1">
        <v>20</v>
      </c>
      <c r="O515" s="1">
        <v>15</v>
      </c>
      <c r="P515" s="1">
        <v>0</v>
      </c>
      <c r="Q515" s="1">
        <v>2</v>
      </c>
      <c r="R515" s="1"/>
      <c r="S515" s="1"/>
      <c r="T515" s="66"/>
      <c r="U515" s="1"/>
      <c r="V515" s="1"/>
      <c r="W515" s="1"/>
      <c r="X515" s="1"/>
      <c r="Y515" s="1"/>
      <c r="Z515" s="1"/>
      <c r="AA515" s="1"/>
      <c r="AB515" s="1"/>
      <c r="AG515" t="str">
        <f t="shared" si="112"/>
        <v>Osborn</v>
      </c>
      <c r="AH515" t="s">
        <v>2459</v>
      </c>
      <c r="AI515">
        <v>2</v>
      </c>
      <c r="AK515" s="104">
        <v>23</v>
      </c>
      <c r="AL515" s="102">
        <v>9</v>
      </c>
      <c r="AM515" s="102">
        <v>110</v>
      </c>
      <c r="AN515" s="101">
        <v>55855</v>
      </c>
      <c r="AO515" s="101">
        <f t="shared" si="117"/>
        <v>23009</v>
      </c>
      <c r="AP515" t="s">
        <v>624</v>
      </c>
      <c r="AQ515">
        <f t="shared" si="123"/>
        <v>2355855</v>
      </c>
    </row>
    <row r="516" spans="1:43" hidden="1" outlineLevel="1">
      <c r="A516" t="s">
        <v>32</v>
      </c>
      <c r="B516" s="10" t="s">
        <v>1315</v>
      </c>
      <c r="C516" s="1">
        <f t="shared" si="111"/>
        <v>252</v>
      </c>
      <c r="D516" s="7">
        <f t="shared" si="118"/>
        <v>2</v>
      </c>
      <c r="E516" s="7">
        <f t="shared" si="119"/>
        <v>1</v>
      </c>
      <c r="F516" s="7">
        <f t="shared" si="120"/>
        <v>4</v>
      </c>
      <c r="G516" s="1">
        <f t="shared" si="121"/>
        <v>25</v>
      </c>
      <c r="H516" s="2">
        <f t="shared" si="122"/>
        <v>9.9206349206349201E-2</v>
      </c>
      <c r="I516" s="8"/>
      <c r="J516" s="2">
        <f t="shared" si="113"/>
        <v>0.41666666666666669</v>
      </c>
      <c r="K516" s="2">
        <f t="shared" si="114"/>
        <v>0.51587301587301593</v>
      </c>
      <c r="L516" s="2">
        <f t="shared" si="115"/>
        <v>1.1904761904761904E-2</v>
      </c>
      <c r="M516" s="2">
        <f t="shared" si="116"/>
        <v>5.5555555555555428E-2</v>
      </c>
      <c r="N516" s="1">
        <v>105</v>
      </c>
      <c r="O516" s="1">
        <v>130</v>
      </c>
      <c r="P516" s="1">
        <v>3</v>
      </c>
      <c r="Q516" s="1">
        <v>14</v>
      </c>
      <c r="R516" s="1"/>
      <c r="S516" s="1"/>
      <c r="T516" s="66"/>
      <c r="U516" s="1"/>
      <c r="V516" s="1"/>
      <c r="W516" s="1"/>
      <c r="X516" s="1"/>
      <c r="Y516" s="1"/>
      <c r="Z516" s="1"/>
      <c r="AA516" s="1"/>
      <c r="AB516" s="1"/>
      <c r="AG516" t="str">
        <f t="shared" si="112"/>
        <v>Otis</v>
      </c>
      <c r="AH516" t="s">
        <v>2459</v>
      </c>
      <c r="AI516">
        <v>2</v>
      </c>
      <c r="AK516" s="104">
        <v>23</v>
      </c>
      <c r="AL516" s="102">
        <v>9</v>
      </c>
      <c r="AM516" s="102">
        <v>115</v>
      </c>
      <c r="AN516" s="101">
        <v>55890</v>
      </c>
      <c r="AO516" s="101">
        <f t="shared" si="117"/>
        <v>23009</v>
      </c>
      <c r="AP516" t="s">
        <v>624</v>
      </c>
      <c r="AQ516">
        <f t="shared" si="123"/>
        <v>2355890</v>
      </c>
    </row>
    <row r="517" spans="1:43" hidden="1" outlineLevel="1">
      <c r="A517" t="s">
        <v>673</v>
      </c>
      <c r="B517" s="10" t="s">
        <v>1315</v>
      </c>
      <c r="C517" s="1">
        <f t="shared" ref="C517:C580" si="124">SUM(N517:AE517)</f>
        <v>644</v>
      </c>
      <c r="D517" s="7">
        <f t="shared" si="118"/>
        <v>2</v>
      </c>
      <c r="E517" s="7">
        <f t="shared" si="119"/>
        <v>1</v>
      </c>
      <c r="F517" s="7">
        <f t="shared" si="120"/>
        <v>4</v>
      </c>
      <c r="G517" s="1">
        <f t="shared" si="121"/>
        <v>71</v>
      </c>
      <c r="H517" s="2">
        <f t="shared" si="122"/>
        <v>0.11024844720496894</v>
      </c>
      <c r="I517" s="8"/>
      <c r="J517" s="2">
        <f t="shared" si="113"/>
        <v>0.37888198757763975</v>
      </c>
      <c r="K517" s="2">
        <f t="shared" si="114"/>
        <v>0.4891304347826087</v>
      </c>
      <c r="L517" s="2">
        <f t="shared" si="115"/>
        <v>3.1055900621118012E-2</v>
      </c>
      <c r="M517" s="2">
        <f t="shared" si="116"/>
        <v>0.10093167701863359</v>
      </c>
      <c r="N517" s="1">
        <v>244</v>
      </c>
      <c r="O517" s="1">
        <v>315</v>
      </c>
      <c r="P517" s="1">
        <v>20</v>
      </c>
      <c r="Q517" s="1">
        <v>65</v>
      </c>
      <c r="R517" s="1"/>
      <c r="S517" s="1"/>
      <c r="T517" s="66"/>
      <c r="U517" s="1"/>
      <c r="V517" s="1"/>
      <c r="W517" s="1"/>
      <c r="X517" s="1"/>
      <c r="Y517" s="1"/>
      <c r="Z517" s="1"/>
      <c r="AA517" s="1"/>
      <c r="AB517" s="1"/>
      <c r="AG517" t="str">
        <f t="shared" si="112"/>
        <v>Otisfield</v>
      </c>
      <c r="AH517" t="s">
        <v>1480</v>
      </c>
      <c r="AI517">
        <v>2</v>
      </c>
      <c r="AK517" s="104">
        <v>23</v>
      </c>
      <c r="AL517" s="102">
        <v>17</v>
      </c>
      <c r="AM517" s="102">
        <v>108</v>
      </c>
      <c r="AN517" s="101">
        <v>55960</v>
      </c>
      <c r="AO517" s="101">
        <f t="shared" si="117"/>
        <v>23017</v>
      </c>
      <c r="AP517" t="s">
        <v>624</v>
      </c>
      <c r="AQ517">
        <f t="shared" si="123"/>
        <v>2355960</v>
      </c>
    </row>
    <row r="518" spans="1:43" hidden="1" outlineLevel="1">
      <c r="A518" t="s">
        <v>670</v>
      </c>
      <c r="B518" s="10" t="s">
        <v>1315</v>
      </c>
      <c r="C518" s="1">
        <f t="shared" si="124"/>
        <v>759</v>
      </c>
      <c r="D518" s="7">
        <f t="shared" si="118"/>
        <v>2</v>
      </c>
      <c r="E518" s="7">
        <f t="shared" si="119"/>
        <v>1</v>
      </c>
      <c r="F518" s="7">
        <f t="shared" si="120"/>
        <v>4</v>
      </c>
      <c r="G518" s="1">
        <f t="shared" si="121"/>
        <v>123</v>
      </c>
      <c r="H518" s="2">
        <f t="shared" si="122"/>
        <v>0.16205533596837945</v>
      </c>
      <c r="I518" s="8"/>
      <c r="J518" s="2">
        <f t="shared" si="113"/>
        <v>0.3702239789196311</v>
      </c>
      <c r="K518" s="2">
        <f t="shared" si="114"/>
        <v>0.5322793148880105</v>
      </c>
      <c r="L518" s="2">
        <f t="shared" si="115"/>
        <v>1.0540184453227932E-2</v>
      </c>
      <c r="M518" s="2">
        <f t="shared" si="116"/>
        <v>8.695652173913046E-2</v>
      </c>
      <c r="N518" s="1">
        <v>281</v>
      </c>
      <c r="O518" s="1">
        <v>404</v>
      </c>
      <c r="P518" s="1">
        <v>8</v>
      </c>
      <c r="Q518" s="1">
        <v>66</v>
      </c>
      <c r="R518" s="1"/>
      <c r="S518" s="1"/>
      <c r="T518" s="66"/>
      <c r="U518" s="1"/>
      <c r="V518" s="1"/>
      <c r="W518" s="1"/>
      <c r="X518" s="1"/>
      <c r="Y518" s="1"/>
      <c r="Z518" s="1"/>
      <c r="AA518" s="1"/>
      <c r="AB518" s="1"/>
      <c r="AG518" t="str">
        <f t="shared" si="112"/>
        <v>Owls Head</v>
      </c>
      <c r="AH518" t="s">
        <v>2044</v>
      </c>
      <c r="AI518">
        <v>1</v>
      </c>
      <c r="AK518" s="104">
        <v>23</v>
      </c>
      <c r="AL518" s="102">
        <v>13</v>
      </c>
      <c r="AM518" s="102">
        <v>45</v>
      </c>
      <c r="AN518" s="101">
        <v>56135</v>
      </c>
      <c r="AO518" s="101">
        <f t="shared" si="117"/>
        <v>23013</v>
      </c>
      <c r="AP518" t="s">
        <v>624</v>
      </c>
      <c r="AQ518">
        <f t="shared" si="123"/>
        <v>2356135</v>
      </c>
    </row>
    <row r="519" spans="1:43" hidden="1" outlineLevel="1">
      <c r="A519" t="s">
        <v>2870</v>
      </c>
      <c r="B519" s="10" t="s">
        <v>1315</v>
      </c>
      <c r="C519" s="1">
        <f t="shared" si="124"/>
        <v>37</v>
      </c>
      <c r="D519" s="7">
        <f t="shared" si="118"/>
        <v>2</v>
      </c>
      <c r="E519" s="7">
        <f t="shared" si="119"/>
        <v>1</v>
      </c>
      <c r="F519" s="7">
        <f t="shared" si="120"/>
        <v>0</v>
      </c>
      <c r="G519" s="1">
        <f t="shared" si="121"/>
        <v>6</v>
      </c>
      <c r="H519" s="2">
        <f t="shared" si="122"/>
        <v>0.16216216216216217</v>
      </c>
      <c r="I519" s="8"/>
      <c r="J519" s="2">
        <f t="shared" si="113"/>
        <v>0.3783783783783784</v>
      </c>
      <c r="K519" s="2">
        <f t="shared" si="114"/>
        <v>0.54054054054054057</v>
      </c>
      <c r="L519" s="2">
        <f t="shared" si="115"/>
        <v>0</v>
      </c>
      <c r="M519" s="2">
        <f t="shared" si="116"/>
        <v>8.108108108108103E-2</v>
      </c>
      <c r="N519" s="1">
        <v>14</v>
      </c>
      <c r="O519" s="1">
        <v>20</v>
      </c>
      <c r="P519" s="1">
        <v>0</v>
      </c>
      <c r="Q519" s="1">
        <v>3</v>
      </c>
      <c r="R519" s="1"/>
      <c r="S519" s="1"/>
      <c r="T519" s="66"/>
      <c r="U519" s="1"/>
      <c r="V519" s="1"/>
      <c r="W519" s="1"/>
      <c r="X519" s="1"/>
      <c r="Y519" s="1"/>
      <c r="Z519" s="1"/>
      <c r="AA519" s="1"/>
      <c r="AB519" s="1"/>
      <c r="AG519" t="str">
        <f t="shared" si="112"/>
        <v>Oxbow</v>
      </c>
      <c r="AH519" t="s">
        <v>317</v>
      </c>
      <c r="AI519">
        <v>2</v>
      </c>
      <c r="AK519" s="104">
        <v>23</v>
      </c>
      <c r="AL519" s="102">
        <v>3</v>
      </c>
      <c r="AM519" s="102">
        <v>250</v>
      </c>
      <c r="AN519" s="101">
        <v>56205</v>
      </c>
      <c r="AO519" s="101">
        <f t="shared" si="117"/>
        <v>23003</v>
      </c>
      <c r="AP519" t="s">
        <v>131</v>
      </c>
      <c r="AQ519">
        <f t="shared" si="123"/>
        <v>2356205</v>
      </c>
    </row>
    <row r="520" spans="1:43" hidden="1" outlineLevel="1">
      <c r="A520" t="s">
        <v>1480</v>
      </c>
      <c r="B520" s="10" t="s">
        <v>1315</v>
      </c>
      <c r="C520" s="1">
        <f t="shared" si="124"/>
        <v>1139</v>
      </c>
      <c r="D520" s="7">
        <f t="shared" si="118"/>
        <v>2</v>
      </c>
      <c r="E520" s="7">
        <f t="shared" si="119"/>
        <v>1</v>
      </c>
      <c r="F520" s="7">
        <f t="shared" si="120"/>
        <v>4</v>
      </c>
      <c r="G520" s="1">
        <f t="shared" si="121"/>
        <v>122</v>
      </c>
      <c r="H520" s="2">
        <f t="shared" si="122"/>
        <v>0.10711150131694469</v>
      </c>
      <c r="I520" s="8"/>
      <c r="J520" s="2">
        <f t="shared" si="113"/>
        <v>0.37576821773485514</v>
      </c>
      <c r="K520" s="2">
        <f t="shared" si="114"/>
        <v>0.48287971905179983</v>
      </c>
      <c r="L520" s="2">
        <f t="shared" si="115"/>
        <v>4.8287971905179985E-2</v>
      </c>
      <c r="M520" s="2">
        <f t="shared" si="116"/>
        <v>9.3064091308165051E-2</v>
      </c>
      <c r="N520" s="1">
        <v>428</v>
      </c>
      <c r="O520" s="1">
        <v>550</v>
      </c>
      <c r="P520" s="1">
        <v>55</v>
      </c>
      <c r="Q520" s="1">
        <v>106</v>
      </c>
      <c r="R520" s="1"/>
      <c r="S520" s="1"/>
      <c r="T520" s="66"/>
      <c r="U520" s="1"/>
      <c r="V520" s="1"/>
      <c r="W520" s="1"/>
      <c r="X520" s="1"/>
      <c r="Y520" s="1"/>
      <c r="Z520" s="1"/>
      <c r="AA520" s="1"/>
      <c r="AB520" s="1"/>
      <c r="AG520" t="str">
        <f t="shared" ref="AG520:AG583" si="125">A520</f>
        <v>Oxford</v>
      </c>
      <c r="AH520" t="s">
        <v>1480</v>
      </c>
      <c r="AI520">
        <v>2</v>
      </c>
      <c r="AK520" s="104">
        <v>23</v>
      </c>
      <c r="AL520" s="102">
        <v>17</v>
      </c>
      <c r="AM520" s="102">
        <v>110</v>
      </c>
      <c r="AN520" s="101">
        <v>56310</v>
      </c>
      <c r="AO520" s="101">
        <f t="shared" si="117"/>
        <v>23017</v>
      </c>
      <c r="AP520" t="s">
        <v>624</v>
      </c>
      <c r="AQ520">
        <f t="shared" si="123"/>
        <v>2356310</v>
      </c>
    </row>
    <row r="521" spans="1:43" hidden="1" outlineLevel="1">
      <c r="A521" t="s">
        <v>915</v>
      </c>
      <c r="B521" s="10" t="s">
        <v>1315</v>
      </c>
      <c r="C521" s="1">
        <f t="shared" si="124"/>
        <v>545</v>
      </c>
      <c r="D521" s="7">
        <f t="shared" si="118"/>
        <v>2</v>
      </c>
      <c r="E521" s="7">
        <f t="shared" si="119"/>
        <v>1</v>
      </c>
      <c r="F521" s="7">
        <f t="shared" si="120"/>
        <v>4</v>
      </c>
      <c r="G521" s="1">
        <f t="shared" si="121"/>
        <v>55</v>
      </c>
      <c r="H521" s="2">
        <f t="shared" si="122"/>
        <v>0.10091743119266056</v>
      </c>
      <c r="I521" s="8"/>
      <c r="J521" s="2">
        <f t="shared" si="113"/>
        <v>0.3669724770642202</v>
      </c>
      <c r="K521" s="2">
        <f t="shared" si="114"/>
        <v>0.46788990825688076</v>
      </c>
      <c r="L521" s="2">
        <f t="shared" si="115"/>
        <v>1.834862385321101E-2</v>
      </c>
      <c r="M521" s="2">
        <f t="shared" si="116"/>
        <v>0.14678899082568803</v>
      </c>
      <c r="N521" s="1">
        <v>200</v>
      </c>
      <c r="O521" s="1">
        <v>255</v>
      </c>
      <c r="P521" s="1">
        <v>10</v>
      </c>
      <c r="Q521" s="1">
        <v>80</v>
      </c>
      <c r="R521" s="1"/>
      <c r="S521" s="1"/>
      <c r="T521" s="66"/>
      <c r="U521" s="1"/>
      <c r="V521" s="1"/>
      <c r="W521" s="1"/>
      <c r="X521" s="1"/>
      <c r="Y521" s="1"/>
      <c r="Z521" s="1"/>
      <c r="AA521" s="1"/>
      <c r="AB521" s="1"/>
      <c r="AG521" t="str">
        <f t="shared" si="125"/>
        <v>Palermo</v>
      </c>
      <c r="AH521" t="s">
        <v>1255</v>
      </c>
      <c r="AI521">
        <v>2</v>
      </c>
      <c r="AK521" s="104">
        <v>23</v>
      </c>
      <c r="AL521" s="102">
        <v>27</v>
      </c>
      <c r="AM521" s="102">
        <v>80</v>
      </c>
      <c r="AN521" s="101">
        <v>56450</v>
      </c>
      <c r="AO521" s="101">
        <f t="shared" si="117"/>
        <v>23027</v>
      </c>
      <c r="AP521" t="s">
        <v>624</v>
      </c>
      <c r="AQ521">
        <f t="shared" si="123"/>
        <v>2356450</v>
      </c>
    </row>
    <row r="522" spans="1:43" hidden="1" outlineLevel="1">
      <c r="A522" t="s">
        <v>2091</v>
      </c>
      <c r="B522" s="10" t="s">
        <v>1315</v>
      </c>
      <c r="C522" s="1">
        <f t="shared" si="124"/>
        <v>772</v>
      </c>
      <c r="D522" s="7">
        <f t="shared" si="118"/>
        <v>2</v>
      </c>
      <c r="E522" s="7">
        <f t="shared" si="119"/>
        <v>1</v>
      </c>
      <c r="F522" s="7">
        <f t="shared" si="120"/>
        <v>4</v>
      </c>
      <c r="G522" s="1">
        <f t="shared" si="121"/>
        <v>86</v>
      </c>
      <c r="H522" s="2">
        <f t="shared" si="122"/>
        <v>0.11139896373056994</v>
      </c>
      <c r="I522" s="8"/>
      <c r="J522" s="2">
        <f t="shared" si="113"/>
        <v>0.4106217616580311</v>
      </c>
      <c r="K522" s="2">
        <f t="shared" si="114"/>
        <v>0.522020725388601</v>
      </c>
      <c r="L522" s="2">
        <f t="shared" si="115"/>
        <v>1.9430051813471502E-2</v>
      </c>
      <c r="M522" s="2">
        <f t="shared" si="116"/>
        <v>4.7927461139896391E-2</v>
      </c>
      <c r="N522" s="1">
        <v>317</v>
      </c>
      <c r="O522" s="1">
        <v>403</v>
      </c>
      <c r="P522" s="1">
        <v>15</v>
      </c>
      <c r="Q522" s="1">
        <v>37</v>
      </c>
      <c r="R522" s="1"/>
      <c r="S522" s="1"/>
      <c r="T522" s="66"/>
      <c r="U522" s="1"/>
      <c r="V522" s="1"/>
      <c r="W522" s="1"/>
      <c r="X522" s="1"/>
      <c r="Y522" s="1"/>
      <c r="Z522" s="1"/>
      <c r="AA522" s="1"/>
      <c r="AB522" s="1"/>
      <c r="AG522" t="str">
        <f t="shared" si="125"/>
        <v>Palmyra</v>
      </c>
      <c r="AH522" t="s">
        <v>1782</v>
      </c>
      <c r="AI522">
        <v>2</v>
      </c>
      <c r="AK522" s="104">
        <v>23</v>
      </c>
      <c r="AL522" s="102">
        <v>25</v>
      </c>
      <c r="AM522" s="102">
        <v>115</v>
      </c>
      <c r="AN522" s="101">
        <v>56520</v>
      </c>
      <c r="AO522" s="101">
        <f t="shared" si="117"/>
        <v>23025</v>
      </c>
      <c r="AP522" t="s">
        <v>624</v>
      </c>
      <c r="AQ522">
        <f t="shared" si="123"/>
        <v>2356520</v>
      </c>
    </row>
    <row r="523" spans="1:43" hidden="1" outlineLevel="1">
      <c r="A523" t="s">
        <v>881</v>
      </c>
      <c r="B523" s="10" t="s">
        <v>1315</v>
      </c>
      <c r="C523" s="1">
        <f t="shared" si="124"/>
        <v>1761</v>
      </c>
      <c r="D523" s="7">
        <f t="shared" si="118"/>
        <v>2</v>
      </c>
      <c r="E523" s="7">
        <f t="shared" si="119"/>
        <v>1</v>
      </c>
      <c r="F523" s="7">
        <f t="shared" si="120"/>
        <v>4</v>
      </c>
      <c r="G523" s="1">
        <f t="shared" si="121"/>
        <v>71</v>
      </c>
      <c r="H523" s="2">
        <f t="shared" si="122"/>
        <v>4.0318001135718338E-2</v>
      </c>
      <c r="I523" s="8"/>
      <c r="J523" s="2">
        <f t="shared" si="113"/>
        <v>0.42191936399772856</v>
      </c>
      <c r="K523" s="2">
        <f t="shared" si="114"/>
        <v>0.46223736513344693</v>
      </c>
      <c r="L523" s="2">
        <f t="shared" si="115"/>
        <v>3.1800113571834182E-2</v>
      </c>
      <c r="M523" s="2">
        <f t="shared" si="116"/>
        <v>8.4043157296990328E-2</v>
      </c>
      <c r="N523" s="1">
        <v>743</v>
      </c>
      <c r="O523" s="1">
        <v>814</v>
      </c>
      <c r="P523" s="1">
        <v>56</v>
      </c>
      <c r="Q523" s="1">
        <v>148</v>
      </c>
      <c r="R523" s="1"/>
      <c r="S523" s="1"/>
      <c r="T523" s="66"/>
      <c r="U523" s="1"/>
      <c r="V523" s="1"/>
      <c r="W523" s="1"/>
      <c r="X523" s="1"/>
      <c r="Y523" s="1"/>
      <c r="Z523" s="1"/>
      <c r="AA523" s="1"/>
      <c r="AB523" s="1"/>
      <c r="AG523" t="str">
        <f t="shared" si="125"/>
        <v>Paris</v>
      </c>
      <c r="AH523" t="s">
        <v>1480</v>
      </c>
      <c r="AI523">
        <v>2</v>
      </c>
      <c r="AK523" s="104">
        <v>23</v>
      </c>
      <c r="AL523" s="102">
        <v>17</v>
      </c>
      <c r="AM523" s="102">
        <v>115</v>
      </c>
      <c r="AN523" s="101">
        <v>56625</v>
      </c>
      <c r="AO523" s="101">
        <f t="shared" si="117"/>
        <v>23017</v>
      </c>
      <c r="AP523" t="s">
        <v>624</v>
      </c>
      <c r="AQ523">
        <f t="shared" si="123"/>
        <v>2356625</v>
      </c>
    </row>
    <row r="524" spans="1:43" hidden="1" outlineLevel="1">
      <c r="A524" t="s">
        <v>1794</v>
      </c>
      <c r="B524" s="10" t="s">
        <v>1315</v>
      </c>
      <c r="C524" s="1">
        <f t="shared" si="124"/>
        <v>273</v>
      </c>
      <c r="D524" s="7">
        <f t="shared" si="118"/>
        <v>1</v>
      </c>
      <c r="E524" s="7">
        <f t="shared" si="119"/>
        <v>2</v>
      </c>
      <c r="F524" s="7">
        <f t="shared" si="120"/>
        <v>4</v>
      </c>
      <c r="G524" s="1">
        <f t="shared" si="121"/>
        <v>11</v>
      </c>
      <c r="H524" s="2">
        <f t="shared" si="122"/>
        <v>4.0293040293040296E-2</v>
      </c>
      <c r="I524" s="8"/>
      <c r="J524" s="2">
        <f t="shared" si="113"/>
        <v>0.48351648351648352</v>
      </c>
      <c r="K524" s="2">
        <f t="shared" si="114"/>
        <v>0.4432234432234432</v>
      </c>
      <c r="L524" s="2">
        <f t="shared" si="115"/>
        <v>2.564102564102564E-2</v>
      </c>
      <c r="M524" s="2">
        <f t="shared" si="116"/>
        <v>4.7619047619047582E-2</v>
      </c>
      <c r="N524" s="1">
        <v>132</v>
      </c>
      <c r="O524" s="1">
        <v>121</v>
      </c>
      <c r="P524" s="1">
        <v>7</v>
      </c>
      <c r="Q524" s="1">
        <v>13</v>
      </c>
      <c r="R524" s="1"/>
      <c r="S524" s="1"/>
      <c r="T524" s="66"/>
      <c r="U524" s="1"/>
      <c r="V524" s="1"/>
      <c r="W524" s="1"/>
      <c r="X524" s="1"/>
      <c r="Y524" s="1"/>
      <c r="Z524" s="1"/>
      <c r="AA524" s="1"/>
      <c r="AB524" s="1"/>
      <c r="AG524" t="str">
        <f t="shared" si="125"/>
        <v>Parkman</v>
      </c>
      <c r="AH524" t="s">
        <v>688</v>
      </c>
      <c r="AI524">
        <v>2</v>
      </c>
      <c r="AK524" s="104">
        <v>23</v>
      </c>
      <c r="AL524" s="102">
        <v>21</v>
      </c>
      <c r="AM524" s="102">
        <v>75</v>
      </c>
      <c r="AN524" s="101">
        <v>56765</v>
      </c>
      <c r="AO524" s="101">
        <f t="shared" si="117"/>
        <v>23021</v>
      </c>
      <c r="AP524" t="s">
        <v>624</v>
      </c>
      <c r="AQ524">
        <f t="shared" si="123"/>
        <v>2356765</v>
      </c>
    </row>
    <row r="525" spans="1:43" hidden="1" outlineLevel="1">
      <c r="A525" t="s">
        <v>531</v>
      </c>
      <c r="B525" s="10" t="s">
        <v>1315</v>
      </c>
      <c r="C525" s="1">
        <f t="shared" si="124"/>
        <v>632</v>
      </c>
      <c r="D525" s="7">
        <f t="shared" si="118"/>
        <v>2</v>
      </c>
      <c r="E525" s="7">
        <f t="shared" si="119"/>
        <v>1</v>
      </c>
      <c r="F525" s="7">
        <f t="shared" si="120"/>
        <v>4</v>
      </c>
      <c r="G525" s="1">
        <f t="shared" si="121"/>
        <v>54</v>
      </c>
      <c r="H525" s="2">
        <f t="shared" si="122"/>
        <v>8.5443037974683542E-2</v>
      </c>
      <c r="I525" s="8"/>
      <c r="J525" s="2">
        <f t="shared" si="113"/>
        <v>0.38607594936708861</v>
      </c>
      <c r="K525" s="2">
        <f t="shared" si="114"/>
        <v>0.47151898734177217</v>
      </c>
      <c r="L525" s="2">
        <f t="shared" si="115"/>
        <v>3.3227848101265819E-2</v>
      </c>
      <c r="M525" s="2">
        <f t="shared" si="116"/>
        <v>0.10917721518987335</v>
      </c>
      <c r="N525" s="1">
        <v>244</v>
      </c>
      <c r="O525" s="1">
        <v>298</v>
      </c>
      <c r="P525" s="1">
        <v>21</v>
      </c>
      <c r="Q525" s="1">
        <v>69</v>
      </c>
      <c r="R525" s="1"/>
      <c r="S525" s="1"/>
      <c r="T525" s="66"/>
      <c r="U525" s="1"/>
      <c r="V525" s="1"/>
      <c r="W525" s="1"/>
      <c r="X525" s="1"/>
      <c r="Y525" s="1"/>
      <c r="Z525" s="1"/>
      <c r="AA525" s="1"/>
      <c r="AB525" s="1"/>
      <c r="AG525" t="str">
        <f t="shared" si="125"/>
        <v>Parsonsfield</v>
      </c>
      <c r="AH525" t="s">
        <v>1256</v>
      </c>
      <c r="AI525">
        <v>1</v>
      </c>
      <c r="AK525" s="104">
        <v>23</v>
      </c>
      <c r="AL525" s="102">
        <v>31</v>
      </c>
      <c r="AM525" s="102">
        <v>105</v>
      </c>
      <c r="AN525" s="101">
        <v>56870</v>
      </c>
      <c r="AO525" s="101">
        <f t="shared" si="117"/>
        <v>23031</v>
      </c>
      <c r="AP525" t="s">
        <v>624</v>
      </c>
      <c r="AQ525">
        <f t="shared" si="123"/>
        <v>2356870</v>
      </c>
    </row>
    <row r="526" spans="1:43" hidden="1" outlineLevel="1">
      <c r="A526" t="s">
        <v>1719</v>
      </c>
      <c r="B526" s="10" t="s">
        <v>1315</v>
      </c>
      <c r="C526" s="1">
        <f t="shared" si="124"/>
        <v>160</v>
      </c>
      <c r="D526" s="7">
        <f t="shared" si="118"/>
        <v>1</v>
      </c>
      <c r="E526" s="7">
        <f t="shared" si="119"/>
        <v>2</v>
      </c>
      <c r="F526" s="7">
        <f t="shared" si="120"/>
        <v>4</v>
      </c>
      <c r="G526" s="1">
        <f t="shared" si="121"/>
        <v>36</v>
      </c>
      <c r="H526" s="2">
        <f t="shared" si="122"/>
        <v>0.22500000000000001</v>
      </c>
      <c r="I526" s="8"/>
      <c r="J526" s="2">
        <f t="shared" si="113"/>
        <v>0.6</v>
      </c>
      <c r="K526" s="2">
        <f t="shared" si="114"/>
        <v>0.375</v>
      </c>
      <c r="L526" s="2">
        <f t="shared" si="115"/>
        <v>6.2500000000000003E-3</v>
      </c>
      <c r="M526" s="2">
        <f t="shared" si="116"/>
        <v>1.8750000000000024E-2</v>
      </c>
      <c r="N526" s="1">
        <v>96</v>
      </c>
      <c r="O526" s="1">
        <v>60</v>
      </c>
      <c r="P526" s="1">
        <v>1</v>
      </c>
      <c r="Q526" s="1">
        <v>3</v>
      </c>
      <c r="R526" s="1"/>
      <c r="S526" s="1"/>
      <c r="T526" s="66"/>
      <c r="U526" s="1"/>
      <c r="V526" s="1"/>
      <c r="W526" s="1"/>
      <c r="X526" s="1"/>
      <c r="Y526" s="1"/>
      <c r="Z526" s="1"/>
      <c r="AA526" s="1"/>
      <c r="AB526" s="1"/>
      <c r="AG526" t="str">
        <f t="shared" si="125"/>
        <v>Passadumkeag</v>
      </c>
      <c r="AH526" t="s">
        <v>370</v>
      </c>
      <c r="AI526">
        <v>2</v>
      </c>
      <c r="AK526" s="104">
        <v>23</v>
      </c>
      <c r="AL526" s="102">
        <v>19</v>
      </c>
      <c r="AM526" s="102">
        <v>255</v>
      </c>
      <c r="AN526" s="101">
        <v>57045</v>
      </c>
      <c r="AO526" s="101">
        <f t="shared" si="117"/>
        <v>23019</v>
      </c>
      <c r="AP526" t="s">
        <v>624</v>
      </c>
      <c r="AQ526">
        <f t="shared" si="123"/>
        <v>2357045</v>
      </c>
    </row>
    <row r="527" spans="1:43" hidden="1" outlineLevel="1">
      <c r="A527" t="s">
        <v>1718</v>
      </c>
      <c r="B527" s="10" t="s">
        <v>1315</v>
      </c>
      <c r="C527" s="1">
        <f t="shared" si="124"/>
        <v>455</v>
      </c>
      <c r="D527" s="7">
        <f t="shared" si="118"/>
        <v>1</v>
      </c>
      <c r="E527" s="7">
        <f t="shared" si="119"/>
        <v>2</v>
      </c>
      <c r="F527" s="7">
        <f t="shared" si="120"/>
        <v>4</v>
      </c>
      <c r="G527" s="1">
        <f t="shared" si="121"/>
        <v>59</v>
      </c>
      <c r="H527" s="2">
        <f t="shared" si="122"/>
        <v>0.12967032967032968</v>
      </c>
      <c r="I527" s="8"/>
      <c r="J527" s="2">
        <f t="shared" si="113"/>
        <v>0.54065934065934063</v>
      </c>
      <c r="K527" s="2">
        <f t="shared" si="114"/>
        <v>0.41098901098901097</v>
      </c>
      <c r="L527" s="2">
        <f t="shared" si="115"/>
        <v>1.7582417582417582E-2</v>
      </c>
      <c r="M527" s="2">
        <f t="shared" si="116"/>
        <v>3.076923076923082E-2</v>
      </c>
      <c r="N527" s="1">
        <v>246</v>
      </c>
      <c r="O527" s="1">
        <v>187</v>
      </c>
      <c r="P527" s="1">
        <v>8</v>
      </c>
      <c r="Q527" s="1">
        <v>14</v>
      </c>
      <c r="R527" s="1"/>
      <c r="S527" s="1"/>
      <c r="T527" s="66"/>
      <c r="U527" s="1"/>
      <c r="V527" s="1"/>
      <c r="W527" s="1"/>
      <c r="X527" s="1"/>
      <c r="Y527" s="1"/>
      <c r="Z527" s="1"/>
      <c r="AA527" s="1"/>
      <c r="AB527" s="1"/>
      <c r="AG527" t="str">
        <f t="shared" si="125"/>
        <v>Patten</v>
      </c>
      <c r="AH527" t="s">
        <v>370</v>
      </c>
      <c r="AI527">
        <v>2</v>
      </c>
      <c r="AK527" s="104">
        <v>23</v>
      </c>
      <c r="AL527" s="102">
        <v>19</v>
      </c>
      <c r="AM527" s="102">
        <v>260</v>
      </c>
      <c r="AN527" s="101">
        <v>57150</v>
      </c>
      <c r="AO527" s="101">
        <f t="shared" si="117"/>
        <v>23019</v>
      </c>
      <c r="AP527" t="s">
        <v>624</v>
      </c>
      <c r="AQ527">
        <f t="shared" si="123"/>
        <v>2357150</v>
      </c>
    </row>
    <row r="528" spans="1:43" hidden="1" outlineLevel="1">
      <c r="A528" t="s">
        <v>1593</v>
      </c>
      <c r="B528" s="10" t="s">
        <v>1315</v>
      </c>
      <c r="C528" s="1">
        <f t="shared" si="124"/>
        <v>347</v>
      </c>
      <c r="D528" s="7">
        <f t="shared" si="118"/>
        <v>1</v>
      </c>
      <c r="E528" s="7">
        <f t="shared" si="119"/>
        <v>2</v>
      </c>
      <c r="F528" s="7">
        <f t="shared" si="120"/>
        <v>4</v>
      </c>
      <c r="G528" s="1">
        <f t="shared" si="121"/>
        <v>92</v>
      </c>
      <c r="H528" s="2">
        <f t="shared" si="122"/>
        <v>0.26512968299711814</v>
      </c>
      <c r="I528" s="8"/>
      <c r="J528" s="2">
        <f t="shared" si="113"/>
        <v>0.59942363112391928</v>
      </c>
      <c r="K528" s="2">
        <f t="shared" si="114"/>
        <v>0.33429394812680113</v>
      </c>
      <c r="L528" s="2">
        <f t="shared" si="115"/>
        <v>1.4409221902017291E-2</v>
      </c>
      <c r="M528" s="2">
        <f t="shared" si="116"/>
        <v>5.1873198847262297E-2</v>
      </c>
      <c r="N528" s="1">
        <v>208</v>
      </c>
      <c r="O528" s="1">
        <v>116</v>
      </c>
      <c r="P528" s="1">
        <v>5</v>
      </c>
      <c r="Q528" s="1">
        <v>18</v>
      </c>
      <c r="R528" s="1"/>
      <c r="S528" s="1"/>
      <c r="T528" s="66"/>
      <c r="U528" s="1"/>
      <c r="V528" s="1"/>
      <c r="W528" s="1"/>
      <c r="X528" s="1"/>
      <c r="Y528" s="1"/>
      <c r="Z528" s="1"/>
      <c r="AA528" s="1"/>
      <c r="AB528" s="1"/>
      <c r="AG528" t="str">
        <f t="shared" si="125"/>
        <v>Pembroke</v>
      </c>
      <c r="AH528" t="s">
        <v>1839</v>
      </c>
      <c r="AI528">
        <v>2</v>
      </c>
      <c r="AK528" s="104">
        <v>23</v>
      </c>
      <c r="AL528" s="102">
        <v>29</v>
      </c>
      <c r="AM528" s="102">
        <v>160</v>
      </c>
      <c r="AN528" s="101">
        <v>57780</v>
      </c>
      <c r="AO528" s="101">
        <f t="shared" si="117"/>
        <v>23029</v>
      </c>
      <c r="AP528" t="s">
        <v>624</v>
      </c>
      <c r="AQ528">
        <f t="shared" si="123"/>
        <v>2357780</v>
      </c>
    </row>
    <row r="529" spans="1:43" hidden="1" outlineLevel="1">
      <c r="A529" t="s">
        <v>370</v>
      </c>
      <c r="B529" s="10" t="s">
        <v>1315</v>
      </c>
      <c r="C529" s="1">
        <f t="shared" si="124"/>
        <v>646</v>
      </c>
      <c r="D529" s="7">
        <f t="shared" si="118"/>
        <v>1</v>
      </c>
      <c r="E529" s="7">
        <f t="shared" si="119"/>
        <v>2</v>
      </c>
      <c r="F529" s="7">
        <f t="shared" si="120"/>
        <v>4</v>
      </c>
      <c r="G529" s="1">
        <f t="shared" si="121"/>
        <v>125</v>
      </c>
      <c r="H529" s="2">
        <f t="shared" si="122"/>
        <v>0.19349845201238391</v>
      </c>
      <c r="I529" s="8"/>
      <c r="J529" s="2">
        <f t="shared" si="113"/>
        <v>0.52321981424148611</v>
      </c>
      <c r="K529" s="2">
        <f t="shared" si="114"/>
        <v>0.32972136222910214</v>
      </c>
      <c r="L529" s="2">
        <f t="shared" si="115"/>
        <v>1.7027863777089782E-2</v>
      </c>
      <c r="M529" s="2">
        <f t="shared" si="116"/>
        <v>0.13003095975232196</v>
      </c>
      <c r="N529" s="1">
        <v>338</v>
      </c>
      <c r="O529" s="1">
        <v>213</v>
      </c>
      <c r="P529" s="1">
        <v>11</v>
      </c>
      <c r="Q529" s="1">
        <v>84</v>
      </c>
      <c r="R529" s="1"/>
      <c r="S529" s="1"/>
      <c r="T529" s="66"/>
      <c r="U529" s="1"/>
      <c r="V529" s="1"/>
      <c r="W529" s="1"/>
      <c r="X529" s="1"/>
      <c r="Y529" s="1"/>
      <c r="Z529" s="1"/>
      <c r="AA529" s="1"/>
      <c r="AB529" s="1"/>
      <c r="AG529" t="str">
        <f t="shared" si="125"/>
        <v>Penobscot</v>
      </c>
      <c r="AH529" t="s">
        <v>2459</v>
      </c>
      <c r="AI529">
        <v>2</v>
      </c>
      <c r="AK529" s="104">
        <v>23</v>
      </c>
      <c r="AL529" s="102">
        <v>9</v>
      </c>
      <c r="AM529" s="102">
        <v>120</v>
      </c>
      <c r="AN529" s="101">
        <v>57920</v>
      </c>
      <c r="AO529" s="101">
        <f t="shared" si="117"/>
        <v>23009</v>
      </c>
      <c r="AP529" t="s">
        <v>624</v>
      </c>
      <c r="AQ529">
        <f t="shared" si="123"/>
        <v>2357920</v>
      </c>
    </row>
    <row r="530" spans="1:43" hidden="1" outlineLevel="1">
      <c r="A530" s="36" t="s">
        <v>2692</v>
      </c>
      <c r="B530" s="10" t="s">
        <v>1315</v>
      </c>
      <c r="C530" s="1">
        <f t="shared" si="124"/>
        <v>135</v>
      </c>
      <c r="D530" s="7">
        <f t="shared" si="118"/>
        <v>1</v>
      </c>
      <c r="E530" s="7">
        <f t="shared" si="119"/>
        <v>2</v>
      </c>
      <c r="F530" s="7">
        <f t="shared" si="120"/>
        <v>4</v>
      </c>
      <c r="G530" s="1">
        <f t="shared" si="121"/>
        <v>98</v>
      </c>
      <c r="H530" s="2">
        <f t="shared" si="122"/>
        <v>0.72592592592592597</v>
      </c>
      <c r="I530" s="8"/>
      <c r="J530" s="2">
        <f t="shared" si="113"/>
        <v>0.82222222222222219</v>
      </c>
      <c r="K530" s="2">
        <f t="shared" si="114"/>
        <v>9.6296296296296297E-2</v>
      </c>
      <c r="L530" s="2">
        <f t="shared" si="115"/>
        <v>2.9629629629629631E-2</v>
      </c>
      <c r="M530" s="2">
        <f t="shared" si="116"/>
        <v>5.1851851851851885E-2</v>
      </c>
      <c r="N530" s="1">
        <v>111</v>
      </c>
      <c r="O530" s="1">
        <v>13</v>
      </c>
      <c r="P530" s="1">
        <v>4</v>
      </c>
      <c r="Q530" s="1">
        <v>7</v>
      </c>
      <c r="R530" s="1"/>
      <c r="S530" s="1"/>
      <c r="T530" s="66"/>
      <c r="U530" s="1"/>
      <c r="V530" s="1"/>
      <c r="W530" s="1"/>
      <c r="X530" s="1"/>
      <c r="Y530" s="1"/>
      <c r="Z530" s="1"/>
      <c r="AA530" s="1"/>
      <c r="AB530" s="1"/>
      <c r="AG530" t="str">
        <f t="shared" si="125"/>
        <v>Penobscot Nation</v>
      </c>
      <c r="AH530" t="s">
        <v>370</v>
      </c>
      <c r="AI530">
        <v>2</v>
      </c>
      <c r="AK530" s="104">
        <v>23</v>
      </c>
      <c r="AL530" s="102">
        <v>19</v>
      </c>
      <c r="AN530" s="101">
        <v>34400</v>
      </c>
      <c r="AO530" s="101">
        <f t="shared" si="117"/>
        <v>23019</v>
      </c>
      <c r="AP530" t="s">
        <v>2694</v>
      </c>
      <c r="AQ530">
        <f t="shared" si="123"/>
        <v>2334400</v>
      </c>
    </row>
    <row r="531" spans="1:43" hidden="1" outlineLevel="1">
      <c r="A531" t="s">
        <v>1992</v>
      </c>
      <c r="B531" s="10" t="s">
        <v>1315</v>
      </c>
      <c r="C531" s="1">
        <f t="shared" si="124"/>
        <v>171</v>
      </c>
      <c r="D531" s="7">
        <f t="shared" si="118"/>
        <v>2</v>
      </c>
      <c r="E531" s="7">
        <f t="shared" si="119"/>
        <v>1</v>
      </c>
      <c r="F531" s="7">
        <f t="shared" si="120"/>
        <v>4</v>
      </c>
      <c r="G531" s="1">
        <f t="shared" si="121"/>
        <v>13</v>
      </c>
      <c r="H531" s="2">
        <f t="shared" si="122"/>
        <v>7.6023391812865493E-2</v>
      </c>
      <c r="I531" s="8"/>
      <c r="J531" s="2">
        <f t="shared" si="113"/>
        <v>0.40935672514619881</v>
      </c>
      <c r="K531" s="2">
        <f t="shared" si="114"/>
        <v>0.4853801169590643</v>
      </c>
      <c r="L531" s="2">
        <f t="shared" si="115"/>
        <v>2.3391812865497075E-2</v>
      </c>
      <c r="M531" s="2">
        <f t="shared" si="116"/>
        <v>8.1871345029239817E-2</v>
      </c>
      <c r="N531" s="1">
        <v>70</v>
      </c>
      <c r="O531" s="1">
        <v>83</v>
      </c>
      <c r="P531" s="1">
        <v>4</v>
      </c>
      <c r="Q531" s="1">
        <v>14</v>
      </c>
      <c r="R531" s="1"/>
      <c r="S531" s="1"/>
      <c r="T531" s="66"/>
      <c r="U531" s="1"/>
      <c r="V531" s="1"/>
      <c r="W531" s="1"/>
      <c r="X531" s="1"/>
      <c r="Y531" s="1"/>
      <c r="Z531" s="1"/>
      <c r="AA531" s="1"/>
      <c r="AB531" s="1"/>
      <c r="AG531" t="str">
        <f t="shared" si="125"/>
        <v>Perham</v>
      </c>
      <c r="AH531" t="s">
        <v>317</v>
      </c>
      <c r="AI531">
        <v>2</v>
      </c>
      <c r="AK531" s="104">
        <v>23</v>
      </c>
      <c r="AL531" s="102">
        <v>3</v>
      </c>
      <c r="AM531" s="102">
        <v>255</v>
      </c>
      <c r="AN531" s="101">
        <v>58060</v>
      </c>
      <c r="AO531" s="101">
        <f t="shared" si="117"/>
        <v>23003</v>
      </c>
      <c r="AP531" t="s">
        <v>624</v>
      </c>
      <c r="AQ531">
        <f t="shared" si="123"/>
        <v>2358060</v>
      </c>
    </row>
    <row r="532" spans="1:43" hidden="1" outlineLevel="1">
      <c r="A532" t="s">
        <v>1572</v>
      </c>
      <c r="B532" s="10" t="s">
        <v>1315</v>
      </c>
      <c r="C532" s="1">
        <f t="shared" si="124"/>
        <v>12</v>
      </c>
      <c r="D532" s="7">
        <f t="shared" si="118"/>
        <v>2</v>
      </c>
      <c r="E532" s="7">
        <f t="shared" si="119"/>
        <v>3</v>
      </c>
      <c r="F532" s="7">
        <f t="shared" si="120"/>
        <v>0</v>
      </c>
      <c r="G532" s="1">
        <f t="shared" si="121"/>
        <v>4</v>
      </c>
      <c r="H532" s="2">
        <f t="shared" si="122"/>
        <v>0.33333333333333331</v>
      </c>
      <c r="I532" s="8"/>
      <c r="J532" s="2">
        <f t="shared" si="113"/>
        <v>0.41666666666666669</v>
      </c>
      <c r="K532" s="2">
        <f t="shared" si="114"/>
        <v>8.3333333333333329E-2</v>
      </c>
      <c r="L532" s="2">
        <f t="shared" si="115"/>
        <v>0</v>
      </c>
      <c r="M532" s="2">
        <f t="shared" si="116"/>
        <v>0.49999999999999994</v>
      </c>
      <c r="N532" s="1">
        <v>5</v>
      </c>
      <c r="O532" s="1">
        <v>1</v>
      </c>
      <c r="P532" s="1">
        <v>0</v>
      </c>
      <c r="Q532" s="1">
        <v>6</v>
      </c>
      <c r="R532" s="1"/>
      <c r="S532" s="1"/>
      <c r="T532" s="66"/>
      <c r="U532" s="1"/>
      <c r="V532" s="1"/>
      <c r="W532" s="1"/>
      <c r="X532" s="1"/>
      <c r="Y532" s="1"/>
      <c r="Z532" s="1"/>
      <c r="AA532" s="1"/>
      <c r="AB532" s="1"/>
      <c r="AG532" t="str">
        <f>A532</f>
        <v>Perkins</v>
      </c>
      <c r="AH532" t="s">
        <v>957</v>
      </c>
      <c r="AI532">
        <v>2</v>
      </c>
      <c r="AK532" s="104">
        <v>23</v>
      </c>
      <c r="AL532" s="102">
        <v>7</v>
      </c>
      <c r="AN532" s="101">
        <v>58100</v>
      </c>
      <c r="AO532" s="101">
        <f t="shared" si="117"/>
        <v>23007</v>
      </c>
      <c r="AP532" t="s">
        <v>2462</v>
      </c>
      <c r="AQ532">
        <f t="shared" si="123"/>
        <v>2358100</v>
      </c>
    </row>
    <row r="533" spans="1:43" hidden="1" outlineLevel="1">
      <c r="A533" t="s">
        <v>889</v>
      </c>
      <c r="B533" s="10" t="s">
        <v>1315</v>
      </c>
      <c r="C533" s="1">
        <f t="shared" si="124"/>
        <v>309</v>
      </c>
      <c r="D533" s="7">
        <f t="shared" si="118"/>
        <v>1</v>
      </c>
      <c r="E533" s="7">
        <f t="shared" si="119"/>
        <v>2</v>
      </c>
      <c r="F533" s="7">
        <f t="shared" si="120"/>
        <v>4</v>
      </c>
      <c r="G533" s="1">
        <f t="shared" si="121"/>
        <v>79</v>
      </c>
      <c r="H533" s="2">
        <f t="shared" si="122"/>
        <v>0.25566343042071199</v>
      </c>
      <c r="I533" s="8"/>
      <c r="J533" s="2">
        <f t="shared" si="113"/>
        <v>0.60517799352750812</v>
      </c>
      <c r="K533" s="2">
        <f t="shared" si="114"/>
        <v>0.34951456310679613</v>
      </c>
      <c r="L533" s="2">
        <f t="shared" si="115"/>
        <v>1.2944983818770227E-2</v>
      </c>
      <c r="M533" s="2">
        <f t="shared" si="116"/>
        <v>3.2362459546925529E-2</v>
      </c>
      <c r="N533" s="1">
        <v>187</v>
      </c>
      <c r="O533" s="1">
        <v>108</v>
      </c>
      <c r="P533" s="1">
        <v>4</v>
      </c>
      <c r="Q533" s="1">
        <v>10</v>
      </c>
      <c r="R533" s="1"/>
      <c r="S533" s="1"/>
      <c r="T533" s="66"/>
      <c r="U533" s="1"/>
      <c r="V533" s="1"/>
      <c r="W533" s="1"/>
      <c r="X533" s="1"/>
      <c r="Y533" s="1"/>
      <c r="Z533" s="1"/>
      <c r="AA533" s="1"/>
      <c r="AB533" s="1"/>
      <c r="AG533" t="str">
        <f t="shared" si="125"/>
        <v>Perry</v>
      </c>
      <c r="AH533" t="s">
        <v>1839</v>
      </c>
      <c r="AI533">
        <v>2</v>
      </c>
      <c r="AK533" s="104">
        <v>23</v>
      </c>
      <c r="AL533" s="102">
        <v>29</v>
      </c>
      <c r="AM533" s="102">
        <v>165</v>
      </c>
      <c r="AN533" s="101">
        <v>58165</v>
      </c>
      <c r="AO533" s="101">
        <f t="shared" si="117"/>
        <v>23029</v>
      </c>
      <c r="AP533" t="s">
        <v>624</v>
      </c>
      <c r="AQ533">
        <f t="shared" si="123"/>
        <v>2358165</v>
      </c>
    </row>
    <row r="534" spans="1:43" hidden="1" outlineLevel="1">
      <c r="A534" t="s">
        <v>539</v>
      </c>
      <c r="B534" s="10" t="s">
        <v>1315</v>
      </c>
      <c r="C534" s="1">
        <f t="shared" si="124"/>
        <v>687</v>
      </c>
      <c r="D534" s="7">
        <f t="shared" si="118"/>
        <v>1</v>
      </c>
      <c r="E534" s="7">
        <f t="shared" si="119"/>
        <v>2</v>
      </c>
      <c r="F534" s="7">
        <f t="shared" si="120"/>
        <v>4</v>
      </c>
      <c r="G534" s="1">
        <f t="shared" si="121"/>
        <v>94</v>
      </c>
      <c r="H534" s="2">
        <f t="shared" si="122"/>
        <v>0.13682678311499272</v>
      </c>
      <c r="I534" s="8"/>
      <c r="J534" s="2">
        <f t="shared" si="113"/>
        <v>0.5211062590975255</v>
      </c>
      <c r="K534" s="2">
        <f t="shared" si="114"/>
        <v>0.38427947598253276</v>
      </c>
      <c r="L534" s="2">
        <f t="shared" si="115"/>
        <v>2.7656477438136828E-2</v>
      </c>
      <c r="M534" s="2">
        <f t="shared" si="116"/>
        <v>6.6957787481804906E-2</v>
      </c>
      <c r="N534" s="1">
        <v>358</v>
      </c>
      <c r="O534" s="1">
        <v>264</v>
      </c>
      <c r="P534" s="1">
        <v>19</v>
      </c>
      <c r="Q534" s="1">
        <v>46</v>
      </c>
      <c r="R534" s="1"/>
      <c r="S534" s="1"/>
      <c r="T534" s="66"/>
      <c r="U534" s="1"/>
      <c r="V534" s="1"/>
      <c r="W534" s="1"/>
      <c r="X534" s="1"/>
      <c r="Y534" s="1"/>
      <c r="Z534" s="1"/>
      <c r="AA534" s="1"/>
      <c r="AB534" s="1"/>
      <c r="AG534" t="str">
        <f t="shared" si="125"/>
        <v>Peru</v>
      </c>
      <c r="AH534" t="s">
        <v>1480</v>
      </c>
      <c r="AI534">
        <v>2</v>
      </c>
      <c r="AK534" s="104">
        <v>23</v>
      </c>
      <c r="AL534" s="102">
        <v>17</v>
      </c>
      <c r="AM534" s="102">
        <v>120</v>
      </c>
      <c r="AN534" s="101">
        <v>58270</v>
      </c>
      <c r="AO534" s="101">
        <f t="shared" si="117"/>
        <v>23017</v>
      </c>
      <c r="AP534" t="s">
        <v>624</v>
      </c>
      <c r="AQ534">
        <f t="shared" si="123"/>
        <v>2358270</v>
      </c>
    </row>
    <row r="535" spans="1:43" hidden="1" outlineLevel="1">
      <c r="A535" t="s">
        <v>429</v>
      </c>
      <c r="B535" s="10" t="s">
        <v>1315</v>
      </c>
      <c r="C535" s="1">
        <f t="shared" si="124"/>
        <v>352</v>
      </c>
      <c r="D535" s="7">
        <f t="shared" si="118"/>
        <v>2</v>
      </c>
      <c r="E535" s="7">
        <f t="shared" si="119"/>
        <v>1</v>
      </c>
      <c r="F535" s="7">
        <f t="shared" si="120"/>
        <v>4</v>
      </c>
      <c r="G535" s="1">
        <f t="shared" si="121"/>
        <v>10</v>
      </c>
      <c r="H535" s="2">
        <f t="shared" si="122"/>
        <v>2.8409090909090908E-2</v>
      </c>
      <c r="I535" s="8"/>
      <c r="J535" s="2">
        <f t="shared" si="113"/>
        <v>0.40625</v>
      </c>
      <c r="K535" s="2">
        <f t="shared" si="114"/>
        <v>0.43465909090909088</v>
      </c>
      <c r="L535" s="2">
        <f t="shared" si="115"/>
        <v>3.4090909090909088E-2</v>
      </c>
      <c r="M535" s="2">
        <f t="shared" si="116"/>
        <v>0.12500000000000003</v>
      </c>
      <c r="N535" s="1">
        <v>143</v>
      </c>
      <c r="O535" s="1">
        <v>153</v>
      </c>
      <c r="P535" s="1">
        <v>12</v>
      </c>
      <c r="Q535" s="1">
        <v>44</v>
      </c>
      <c r="R535" s="1"/>
      <c r="S535" s="1"/>
      <c r="T535" s="66"/>
      <c r="U535" s="1"/>
      <c r="V535" s="1"/>
      <c r="W535" s="1"/>
      <c r="X535" s="1"/>
      <c r="Y535" s="1"/>
      <c r="Z535" s="1"/>
      <c r="AA535" s="1"/>
      <c r="AB535" s="1"/>
      <c r="AG535" t="str">
        <f t="shared" si="125"/>
        <v>Phillips</v>
      </c>
      <c r="AH535" t="s">
        <v>957</v>
      </c>
      <c r="AI535">
        <v>2</v>
      </c>
      <c r="AK535" s="104">
        <v>23</v>
      </c>
      <c r="AL535" s="102">
        <v>7</v>
      </c>
      <c r="AM535" s="102">
        <v>70</v>
      </c>
      <c r="AN535" s="101">
        <v>58445</v>
      </c>
      <c r="AO535" s="101">
        <f t="shared" si="117"/>
        <v>23007</v>
      </c>
      <c r="AP535" t="s">
        <v>624</v>
      </c>
      <c r="AQ535">
        <f t="shared" si="123"/>
        <v>2358445</v>
      </c>
    </row>
    <row r="536" spans="1:43" hidden="1" outlineLevel="1">
      <c r="A536" t="s">
        <v>2004</v>
      </c>
      <c r="B536" s="10" t="s">
        <v>1315</v>
      </c>
      <c r="C536" s="1">
        <f t="shared" si="124"/>
        <v>932</v>
      </c>
      <c r="D536" s="7">
        <f t="shared" si="118"/>
        <v>2</v>
      </c>
      <c r="E536" s="7">
        <f t="shared" si="119"/>
        <v>1</v>
      </c>
      <c r="F536" s="7">
        <f t="shared" si="120"/>
        <v>4</v>
      </c>
      <c r="G536" s="1">
        <f t="shared" si="121"/>
        <v>35</v>
      </c>
      <c r="H536" s="2">
        <f t="shared" si="122"/>
        <v>3.755364806866953E-2</v>
      </c>
      <c r="I536" s="8"/>
      <c r="J536" s="2">
        <f t="shared" si="113"/>
        <v>0.40987124463519314</v>
      </c>
      <c r="K536" s="2">
        <f t="shared" si="114"/>
        <v>0.44742489270386265</v>
      </c>
      <c r="L536" s="2">
        <f t="shared" si="115"/>
        <v>2.3605150214592276E-2</v>
      </c>
      <c r="M536" s="2">
        <f t="shared" si="116"/>
        <v>0.11909871244635198</v>
      </c>
      <c r="N536" s="1">
        <v>382</v>
      </c>
      <c r="O536" s="1">
        <v>417</v>
      </c>
      <c r="P536" s="1">
        <v>22</v>
      </c>
      <c r="Q536" s="1">
        <v>111</v>
      </c>
      <c r="R536" s="1"/>
      <c r="S536" s="1"/>
      <c r="T536" s="66"/>
      <c r="U536" s="1"/>
      <c r="V536" s="1"/>
      <c r="W536" s="1"/>
      <c r="X536" s="1"/>
      <c r="Y536" s="1"/>
      <c r="Z536" s="1"/>
      <c r="AA536" s="1"/>
      <c r="AB536" s="1"/>
      <c r="AG536" t="str">
        <f t="shared" si="125"/>
        <v>Phippsburg</v>
      </c>
      <c r="AH536" t="s">
        <v>507</v>
      </c>
      <c r="AI536">
        <v>1</v>
      </c>
      <c r="AK536" s="104">
        <v>23</v>
      </c>
      <c r="AL536" s="102">
        <v>23</v>
      </c>
      <c r="AM536" s="102">
        <v>30</v>
      </c>
      <c r="AN536" s="101">
        <v>58515</v>
      </c>
      <c r="AO536" s="101">
        <f t="shared" si="117"/>
        <v>23023</v>
      </c>
      <c r="AP536" t="s">
        <v>624</v>
      </c>
      <c r="AQ536">
        <f t="shared" si="123"/>
        <v>2358515</v>
      </c>
    </row>
    <row r="537" spans="1:43" hidden="1" outlineLevel="1">
      <c r="A537" t="s">
        <v>188</v>
      </c>
      <c r="B537" s="10" t="s">
        <v>1315</v>
      </c>
      <c r="C537" s="1">
        <f t="shared" si="124"/>
        <v>1561</v>
      </c>
      <c r="D537" s="7">
        <f t="shared" si="118"/>
        <v>2</v>
      </c>
      <c r="E537" s="7">
        <f t="shared" si="119"/>
        <v>1</v>
      </c>
      <c r="F537" s="7">
        <f t="shared" si="120"/>
        <v>4</v>
      </c>
      <c r="G537" s="1">
        <f t="shared" si="121"/>
        <v>180</v>
      </c>
      <c r="H537" s="2">
        <f t="shared" si="122"/>
        <v>0.11531069827033953</v>
      </c>
      <c r="I537" s="8"/>
      <c r="J537" s="2">
        <f t="shared" si="113"/>
        <v>0.40871236386931453</v>
      </c>
      <c r="K537" s="2">
        <f t="shared" si="114"/>
        <v>0.52402306213965411</v>
      </c>
      <c r="L537" s="2">
        <f t="shared" si="115"/>
        <v>1.0249839846252402E-2</v>
      </c>
      <c r="M537" s="2">
        <f t="shared" si="116"/>
        <v>5.7014734144778964E-2</v>
      </c>
      <c r="N537" s="1">
        <v>638</v>
      </c>
      <c r="O537" s="1">
        <v>818</v>
      </c>
      <c r="P537" s="1">
        <v>16</v>
      </c>
      <c r="Q537" s="1">
        <v>89</v>
      </c>
      <c r="R537" s="1"/>
      <c r="S537" s="1"/>
      <c r="T537" s="66"/>
      <c r="U537" s="1"/>
      <c r="V537" s="1"/>
      <c r="W537" s="1"/>
      <c r="X537" s="1"/>
      <c r="Y537" s="1"/>
      <c r="Z537" s="1"/>
      <c r="AA537" s="1"/>
      <c r="AB537" s="1"/>
      <c r="AG537" t="str">
        <f t="shared" si="125"/>
        <v>Pittsfield</v>
      </c>
      <c r="AH537" t="s">
        <v>1782</v>
      </c>
      <c r="AI537">
        <v>2</v>
      </c>
      <c r="AK537" s="104">
        <v>23</v>
      </c>
      <c r="AL537" s="102">
        <v>25</v>
      </c>
      <c r="AM537" s="102">
        <v>120</v>
      </c>
      <c r="AN537" s="101">
        <v>59005</v>
      </c>
      <c r="AO537" s="101">
        <f t="shared" si="117"/>
        <v>23025</v>
      </c>
      <c r="AP537" t="s">
        <v>624</v>
      </c>
      <c r="AQ537">
        <f t="shared" si="123"/>
        <v>2359005</v>
      </c>
    </row>
    <row r="538" spans="1:43" hidden="1" outlineLevel="1">
      <c r="A538" t="s">
        <v>962</v>
      </c>
      <c r="B538" s="10" t="s">
        <v>1315</v>
      </c>
      <c r="C538" s="1">
        <f t="shared" si="124"/>
        <v>1095</v>
      </c>
      <c r="D538" s="7">
        <f t="shared" si="118"/>
        <v>2</v>
      </c>
      <c r="E538" s="7">
        <f t="shared" si="119"/>
        <v>1</v>
      </c>
      <c r="F538" s="7">
        <f t="shared" si="120"/>
        <v>4</v>
      </c>
      <c r="G538" s="1">
        <f t="shared" si="121"/>
        <v>32</v>
      </c>
      <c r="H538" s="2">
        <f t="shared" si="122"/>
        <v>2.9223744292237442E-2</v>
      </c>
      <c r="I538" s="8"/>
      <c r="J538" s="2">
        <f t="shared" si="113"/>
        <v>0.41552511415525112</v>
      </c>
      <c r="K538" s="2">
        <f t="shared" si="114"/>
        <v>0.44474885844748857</v>
      </c>
      <c r="L538" s="2">
        <f t="shared" si="115"/>
        <v>2.2831050228310501E-2</v>
      </c>
      <c r="M538" s="2">
        <f t="shared" si="116"/>
        <v>0.11689497716894975</v>
      </c>
      <c r="N538" s="1">
        <v>455</v>
      </c>
      <c r="O538" s="1">
        <v>487</v>
      </c>
      <c r="P538" s="1">
        <v>25</v>
      </c>
      <c r="Q538" s="1">
        <v>128</v>
      </c>
      <c r="R538" s="1"/>
      <c r="S538" s="1"/>
      <c r="T538" s="66"/>
      <c r="U538" s="1"/>
      <c r="V538" s="1"/>
      <c r="W538" s="1"/>
      <c r="X538" s="1"/>
      <c r="Y538" s="1"/>
      <c r="Z538" s="1"/>
      <c r="AA538" s="1"/>
      <c r="AB538" s="1"/>
      <c r="AG538" t="str">
        <f t="shared" si="125"/>
        <v>Pittston</v>
      </c>
      <c r="AH538" t="s">
        <v>533</v>
      </c>
      <c r="AI538">
        <v>1</v>
      </c>
      <c r="AK538" s="104">
        <v>23</v>
      </c>
      <c r="AL538" s="102">
        <v>11</v>
      </c>
      <c r="AM538" s="102">
        <v>85</v>
      </c>
      <c r="AN538" s="101">
        <v>59110</v>
      </c>
      <c r="AO538" s="101">
        <f t="shared" si="117"/>
        <v>23011</v>
      </c>
      <c r="AP538" t="s">
        <v>624</v>
      </c>
      <c r="AQ538">
        <f t="shared" si="123"/>
        <v>2359110</v>
      </c>
    </row>
    <row r="539" spans="1:43" hidden="1" outlineLevel="1">
      <c r="A539" t="s">
        <v>2693</v>
      </c>
      <c r="B539" s="10" t="s">
        <v>1315</v>
      </c>
      <c r="C539" s="1">
        <f t="shared" si="124"/>
        <v>122</v>
      </c>
      <c r="D539" s="7">
        <f t="shared" si="118"/>
        <v>1</v>
      </c>
      <c r="E539" s="7">
        <f t="shared" si="119"/>
        <v>2</v>
      </c>
      <c r="F539" s="7">
        <f t="shared" si="120"/>
        <v>3</v>
      </c>
      <c r="G539" s="1">
        <f t="shared" si="121"/>
        <v>104</v>
      </c>
      <c r="H539" s="2">
        <f t="shared" si="122"/>
        <v>0.85245901639344257</v>
      </c>
      <c r="I539" s="8"/>
      <c r="J539" s="2">
        <f t="shared" si="113"/>
        <v>0.90163934426229508</v>
      </c>
      <c r="K539" s="2">
        <f t="shared" si="114"/>
        <v>4.9180327868852458E-2</v>
      </c>
      <c r="L539" s="2">
        <f t="shared" si="115"/>
        <v>2.4590163934426229E-2</v>
      </c>
      <c r="M539" s="2">
        <f t="shared" si="116"/>
        <v>2.4590163934426229E-2</v>
      </c>
      <c r="N539" s="1">
        <v>110</v>
      </c>
      <c r="O539" s="1">
        <v>6</v>
      </c>
      <c r="P539" s="1">
        <v>3</v>
      </c>
      <c r="Q539" s="1">
        <v>3</v>
      </c>
      <c r="R539" s="1"/>
      <c r="S539" s="1"/>
      <c r="T539" s="66"/>
      <c r="U539" s="1"/>
      <c r="V539" s="1"/>
      <c r="W539" s="1"/>
      <c r="X539" s="1"/>
      <c r="Y539" s="1"/>
      <c r="Z539" s="1"/>
      <c r="AA539" s="1"/>
      <c r="AB539" s="1"/>
      <c r="AG539" t="str">
        <f t="shared" si="125"/>
        <v>Pleasant Point</v>
      </c>
      <c r="AH539" t="s">
        <v>1839</v>
      </c>
      <c r="AI539">
        <v>2</v>
      </c>
      <c r="AK539" s="104">
        <v>23</v>
      </c>
      <c r="AL539" s="102">
        <v>29</v>
      </c>
      <c r="AN539" s="101">
        <v>59600</v>
      </c>
      <c r="AO539" s="101">
        <f t="shared" si="117"/>
        <v>23029</v>
      </c>
      <c r="AP539" t="s">
        <v>2694</v>
      </c>
      <c r="AQ539">
        <f t="shared" si="123"/>
        <v>2359600</v>
      </c>
    </row>
    <row r="540" spans="1:43" hidden="1" outlineLevel="1">
      <c r="A540" t="s">
        <v>2871</v>
      </c>
      <c r="B540" s="10" t="s">
        <v>1315</v>
      </c>
      <c r="C540" s="1">
        <f t="shared" si="124"/>
        <v>41</v>
      </c>
      <c r="D540" s="7">
        <f t="shared" si="118"/>
        <v>2</v>
      </c>
      <c r="E540" s="7">
        <f t="shared" si="119"/>
        <v>1</v>
      </c>
      <c r="F540" s="7">
        <f t="shared" si="120"/>
        <v>0</v>
      </c>
      <c r="G540" s="1">
        <f t="shared" si="121"/>
        <v>4</v>
      </c>
      <c r="H540" s="2">
        <f t="shared" si="122"/>
        <v>9.7560975609756101E-2</v>
      </c>
      <c r="I540" s="8"/>
      <c r="J540" s="2">
        <f t="shared" si="113"/>
        <v>0.41463414634146339</v>
      </c>
      <c r="K540" s="2">
        <f t="shared" si="114"/>
        <v>0.51219512195121952</v>
      </c>
      <c r="L540" s="2">
        <f t="shared" si="115"/>
        <v>0</v>
      </c>
      <c r="M540" s="2">
        <f t="shared" si="116"/>
        <v>7.3170731707317138E-2</v>
      </c>
      <c r="N540" s="1">
        <v>17</v>
      </c>
      <c r="O540" s="1">
        <v>21</v>
      </c>
      <c r="P540" s="1">
        <v>0</v>
      </c>
      <c r="Q540" s="1">
        <v>3</v>
      </c>
      <c r="R540" s="1"/>
      <c r="S540" s="1"/>
      <c r="T540" s="66"/>
      <c r="U540" s="1"/>
      <c r="V540" s="1"/>
      <c r="W540" s="1"/>
      <c r="X540" s="1"/>
      <c r="Y540" s="1"/>
      <c r="Z540" s="1"/>
      <c r="AA540" s="1"/>
      <c r="AB540" s="1"/>
      <c r="AG540" t="str">
        <f t="shared" si="125"/>
        <v>Pleasant Ridge</v>
      </c>
      <c r="AH540" t="s">
        <v>1782</v>
      </c>
      <c r="AI540">
        <v>2</v>
      </c>
      <c r="AK540" s="104">
        <v>23</v>
      </c>
      <c r="AL540" s="102">
        <v>25</v>
      </c>
      <c r="AM540" s="102">
        <v>125</v>
      </c>
      <c r="AN540" s="101">
        <v>59705</v>
      </c>
      <c r="AO540" s="101">
        <f t="shared" si="117"/>
        <v>23025</v>
      </c>
      <c r="AP540" t="s">
        <v>131</v>
      </c>
      <c r="AQ540">
        <f t="shared" si="123"/>
        <v>2359705</v>
      </c>
    </row>
    <row r="541" spans="1:43" hidden="1" outlineLevel="1">
      <c r="A541" t="s">
        <v>2043</v>
      </c>
      <c r="B541" s="10" t="s">
        <v>1315</v>
      </c>
      <c r="C541" s="1">
        <f t="shared" si="124"/>
        <v>458</v>
      </c>
      <c r="D541" s="7">
        <f t="shared" si="118"/>
        <v>2</v>
      </c>
      <c r="E541" s="7">
        <f t="shared" si="119"/>
        <v>1</v>
      </c>
      <c r="F541" s="7">
        <f t="shared" si="120"/>
        <v>4</v>
      </c>
      <c r="G541" s="1">
        <f t="shared" si="121"/>
        <v>13</v>
      </c>
      <c r="H541" s="2">
        <f t="shared" si="122"/>
        <v>2.8384279475982533E-2</v>
      </c>
      <c r="I541" s="8"/>
      <c r="J541" s="2">
        <f t="shared" si="113"/>
        <v>0.45633187772925765</v>
      </c>
      <c r="K541" s="2">
        <f t="shared" si="114"/>
        <v>0.48471615720524019</v>
      </c>
      <c r="L541" s="2">
        <f t="shared" si="115"/>
        <v>1.3100436681222707E-2</v>
      </c>
      <c r="M541" s="2">
        <f t="shared" si="116"/>
        <v>4.5851528384279444E-2</v>
      </c>
      <c r="N541" s="1">
        <v>209</v>
      </c>
      <c r="O541" s="1">
        <v>222</v>
      </c>
      <c r="P541" s="1">
        <v>6</v>
      </c>
      <c r="Q541" s="1">
        <v>21</v>
      </c>
      <c r="R541" s="1"/>
      <c r="S541" s="1"/>
      <c r="T541" s="66"/>
      <c r="U541" s="1"/>
      <c r="V541" s="1"/>
      <c r="W541" s="1"/>
      <c r="X541" s="1"/>
      <c r="Y541" s="1"/>
      <c r="Z541" s="1"/>
      <c r="AA541" s="1"/>
      <c r="AB541" s="1"/>
      <c r="AG541" t="str">
        <f t="shared" si="125"/>
        <v>Plymouth</v>
      </c>
      <c r="AH541" t="s">
        <v>370</v>
      </c>
      <c r="AI541">
        <v>2</v>
      </c>
      <c r="AK541" s="104">
        <v>23</v>
      </c>
      <c r="AL541" s="102">
        <v>19</v>
      </c>
      <c r="AM541" s="102">
        <v>265</v>
      </c>
      <c r="AN541" s="101">
        <v>59950</v>
      </c>
      <c r="AO541" s="101">
        <f t="shared" si="117"/>
        <v>23019</v>
      </c>
      <c r="AP541" t="s">
        <v>624</v>
      </c>
      <c r="AQ541">
        <f t="shared" si="123"/>
        <v>2359950</v>
      </c>
    </row>
    <row r="542" spans="1:43" hidden="1" outlineLevel="1">
      <c r="A542" t="s">
        <v>963</v>
      </c>
      <c r="B542" s="10" t="s">
        <v>1315</v>
      </c>
      <c r="C542" s="1">
        <f t="shared" si="124"/>
        <v>1966</v>
      </c>
      <c r="D542" s="7">
        <f t="shared" si="118"/>
        <v>2</v>
      </c>
      <c r="E542" s="7">
        <f t="shared" si="119"/>
        <v>1</v>
      </c>
      <c r="F542" s="7">
        <f t="shared" si="120"/>
        <v>4</v>
      </c>
      <c r="G542" s="1">
        <f t="shared" si="121"/>
        <v>236</v>
      </c>
      <c r="H542" s="2">
        <f t="shared" si="122"/>
        <v>0.12004069175991862</v>
      </c>
      <c r="I542" s="8"/>
      <c r="J542" s="2">
        <f t="shared" si="113"/>
        <v>0.37334689725330622</v>
      </c>
      <c r="K542" s="2">
        <f t="shared" si="114"/>
        <v>0.49338758901322483</v>
      </c>
      <c r="L542" s="2">
        <f t="shared" si="115"/>
        <v>3.204476093591048E-2</v>
      </c>
      <c r="M542" s="2">
        <f t="shared" si="116"/>
        <v>0.10122075279755842</v>
      </c>
      <c r="N542" s="1">
        <v>734</v>
      </c>
      <c r="O542" s="1">
        <v>970</v>
      </c>
      <c r="P542" s="1">
        <v>63</v>
      </c>
      <c r="Q542" s="1">
        <v>199</v>
      </c>
      <c r="R542" s="1"/>
      <c r="S542" s="1"/>
      <c r="T542" s="66"/>
      <c r="U542" s="1"/>
      <c r="V542" s="1"/>
      <c r="W542" s="1"/>
      <c r="X542" s="1"/>
      <c r="Y542" s="1"/>
      <c r="Z542" s="1"/>
      <c r="AA542" s="1"/>
      <c r="AB542" s="1"/>
      <c r="AG542" t="str">
        <f t="shared" si="125"/>
        <v>Poland</v>
      </c>
      <c r="AH542" t="s">
        <v>371</v>
      </c>
      <c r="AI542">
        <v>2</v>
      </c>
      <c r="AK542" s="104">
        <v>23</v>
      </c>
      <c r="AL542" s="102">
        <v>1</v>
      </c>
      <c r="AM542" s="102">
        <v>55</v>
      </c>
      <c r="AN542" s="101">
        <v>60020</v>
      </c>
      <c r="AO542" s="101">
        <f t="shared" si="117"/>
        <v>23001</v>
      </c>
      <c r="AP542" t="s">
        <v>624</v>
      </c>
      <c r="AQ542">
        <f t="shared" si="123"/>
        <v>2360020</v>
      </c>
    </row>
    <row r="543" spans="1:43" hidden="1" outlineLevel="1">
      <c r="A543" t="s">
        <v>2094</v>
      </c>
      <c r="B543" s="10" t="s">
        <v>1315</v>
      </c>
      <c r="C543" s="1">
        <f t="shared" si="124"/>
        <v>173</v>
      </c>
      <c r="D543" s="7">
        <f t="shared" si="118"/>
        <v>1</v>
      </c>
      <c r="E543" s="7">
        <f t="shared" si="119"/>
        <v>2</v>
      </c>
      <c r="F543" s="7">
        <f t="shared" si="120"/>
        <v>4</v>
      </c>
      <c r="G543" s="1">
        <f t="shared" si="121"/>
        <v>44</v>
      </c>
      <c r="H543" s="2">
        <f t="shared" si="122"/>
        <v>0.25433526011560692</v>
      </c>
      <c r="I543" s="8"/>
      <c r="J543" s="2">
        <f t="shared" si="113"/>
        <v>0.58959537572254339</v>
      </c>
      <c r="K543" s="2">
        <f t="shared" si="114"/>
        <v>0.33526011560693642</v>
      </c>
      <c r="L543" s="2">
        <f t="shared" si="115"/>
        <v>1.7341040462427744E-2</v>
      </c>
      <c r="M543" s="2">
        <f t="shared" si="116"/>
        <v>5.780346820809245E-2</v>
      </c>
      <c r="N543" s="1">
        <v>102</v>
      </c>
      <c r="O543" s="1">
        <v>58</v>
      </c>
      <c r="P543" s="1">
        <v>3</v>
      </c>
      <c r="Q543" s="1">
        <v>10</v>
      </c>
      <c r="R543" s="1"/>
      <c r="S543" s="1"/>
      <c r="T543" s="66"/>
      <c r="U543" s="1"/>
      <c r="V543" s="1"/>
      <c r="W543" s="1"/>
      <c r="X543" s="1"/>
      <c r="Y543" s="1"/>
      <c r="Z543" s="1"/>
      <c r="AA543" s="1"/>
      <c r="AB543" s="1"/>
      <c r="AG543" t="str">
        <f t="shared" si="125"/>
        <v>Portage Lake</v>
      </c>
      <c r="AH543" t="s">
        <v>317</v>
      </c>
      <c r="AI543">
        <v>2</v>
      </c>
      <c r="AK543" s="104">
        <v>23</v>
      </c>
      <c r="AL543" s="102">
        <v>3</v>
      </c>
      <c r="AM543" s="102">
        <v>260</v>
      </c>
      <c r="AN543" s="101">
        <v>60300</v>
      </c>
      <c r="AO543" s="101">
        <f t="shared" si="117"/>
        <v>23003</v>
      </c>
      <c r="AP543" t="s">
        <v>624</v>
      </c>
      <c r="AQ543">
        <f t="shared" si="123"/>
        <v>2360300</v>
      </c>
    </row>
    <row r="544" spans="1:43" hidden="1" outlineLevel="1">
      <c r="A544" t="s">
        <v>2230</v>
      </c>
      <c r="B544" s="10" t="s">
        <v>1315</v>
      </c>
      <c r="C544" s="1">
        <f t="shared" si="124"/>
        <v>481</v>
      </c>
      <c r="D544" s="7">
        <f t="shared" si="118"/>
        <v>2</v>
      </c>
      <c r="E544" s="7">
        <f t="shared" si="119"/>
        <v>1</v>
      </c>
      <c r="F544" s="7">
        <f t="shared" si="120"/>
        <v>4</v>
      </c>
      <c r="G544" s="1">
        <f t="shared" si="121"/>
        <v>50</v>
      </c>
      <c r="H544" s="2">
        <f t="shared" si="122"/>
        <v>0.10395010395010396</v>
      </c>
      <c r="I544" s="8"/>
      <c r="J544" s="2">
        <f t="shared" si="113"/>
        <v>0.37629937629937632</v>
      </c>
      <c r="K544" s="2">
        <f t="shared" si="114"/>
        <v>0.48024948024948028</v>
      </c>
      <c r="L544" s="2">
        <f t="shared" si="115"/>
        <v>2.7027027027027029E-2</v>
      </c>
      <c r="M544" s="2">
        <f t="shared" si="116"/>
        <v>0.11642411642411643</v>
      </c>
      <c r="N544" s="1">
        <v>181</v>
      </c>
      <c r="O544" s="1">
        <v>231</v>
      </c>
      <c r="P544" s="1">
        <v>13</v>
      </c>
      <c r="Q544" s="1">
        <v>56</v>
      </c>
      <c r="R544" s="1"/>
      <c r="S544" s="1"/>
      <c r="T544" s="66"/>
      <c r="U544" s="1"/>
      <c r="V544" s="1"/>
      <c r="W544" s="1"/>
      <c r="X544" s="1"/>
      <c r="Y544" s="1"/>
      <c r="Z544" s="1"/>
      <c r="AA544" s="1"/>
      <c r="AB544" s="1"/>
      <c r="AG544" t="str">
        <f t="shared" si="125"/>
        <v>Porter</v>
      </c>
      <c r="AH544" t="s">
        <v>1480</v>
      </c>
      <c r="AI544">
        <v>2</v>
      </c>
      <c r="AK544" s="104">
        <v>23</v>
      </c>
      <c r="AL544" s="102">
        <v>17</v>
      </c>
      <c r="AM544" s="102">
        <v>125</v>
      </c>
      <c r="AN544" s="101">
        <v>60405</v>
      </c>
      <c r="AO544" s="101">
        <f t="shared" si="117"/>
        <v>23017</v>
      </c>
      <c r="AP544" t="s">
        <v>624</v>
      </c>
      <c r="AQ544">
        <f t="shared" si="123"/>
        <v>2360405</v>
      </c>
    </row>
    <row r="545" spans="1:43" hidden="1" outlineLevel="1">
      <c r="A545" t="s">
        <v>2095</v>
      </c>
      <c r="B545" s="10" t="s">
        <v>1315</v>
      </c>
      <c r="C545" s="1">
        <f t="shared" si="124"/>
        <v>24955</v>
      </c>
      <c r="D545" s="7">
        <f t="shared" si="118"/>
        <v>1</v>
      </c>
      <c r="E545" s="7">
        <f t="shared" si="119"/>
        <v>2</v>
      </c>
      <c r="F545" s="7">
        <f t="shared" si="120"/>
        <v>4</v>
      </c>
      <c r="G545" s="1">
        <f t="shared" si="121"/>
        <v>6223</v>
      </c>
      <c r="H545" s="2">
        <f t="shared" si="122"/>
        <v>0.2493688639551192</v>
      </c>
      <c r="I545" s="8"/>
      <c r="J545" s="2">
        <f t="shared" si="113"/>
        <v>0.54169505109196558</v>
      </c>
      <c r="K545" s="2">
        <f t="shared" si="114"/>
        <v>0.29232618713684633</v>
      </c>
      <c r="L545" s="2">
        <f t="shared" si="115"/>
        <v>9.8978160689240629E-3</v>
      </c>
      <c r="M545" s="2">
        <f t="shared" si="116"/>
        <v>0.15608094570226402</v>
      </c>
      <c r="N545" s="1">
        <v>13518</v>
      </c>
      <c r="O545" s="1">
        <v>7295</v>
      </c>
      <c r="P545" s="1">
        <v>247</v>
      </c>
      <c r="Q545" s="1">
        <v>3895</v>
      </c>
      <c r="R545" s="1"/>
      <c r="S545" s="1"/>
      <c r="T545" s="66"/>
      <c r="U545" s="1"/>
      <c r="V545" s="1"/>
      <c r="W545" s="1"/>
      <c r="X545" s="1"/>
      <c r="Y545" s="1"/>
      <c r="Z545" s="1"/>
      <c r="AA545" s="1"/>
      <c r="AB545" s="1"/>
      <c r="AG545" t="str">
        <f t="shared" si="125"/>
        <v>Portland</v>
      </c>
      <c r="AH545" t="s">
        <v>1492</v>
      </c>
      <c r="AI545">
        <v>1</v>
      </c>
      <c r="AK545" s="104">
        <v>23</v>
      </c>
      <c r="AL545" s="102">
        <v>5</v>
      </c>
      <c r="AM545" s="102">
        <v>85</v>
      </c>
      <c r="AN545" s="101">
        <v>60545</v>
      </c>
      <c r="AO545" s="101">
        <f t="shared" si="117"/>
        <v>23005</v>
      </c>
      <c r="AP545" t="s">
        <v>2432</v>
      </c>
      <c r="AQ545">
        <f t="shared" si="123"/>
        <v>2360545</v>
      </c>
    </row>
    <row r="546" spans="1:43" hidden="1" outlineLevel="1">
      <c r="A546" t="s">
        <v>944</v>
      </c>
      <c r="B546" s="10" t="s">
        <v>1315</v>
      </c>
      <c r="C546" s="1">
        <f t="shared" si="124"/>
        <v>761</v>
      </c>
      <c r="D546" s="7">
        <f t="shared" si="118"/>
        <v>2</v>
      </c>
      <c r="E546" s="7">
        <f t="shared" si="119"/>
        <v>1</v>
      </c>
      <c r="F546" s="7">
        <f t="shared" si="120"/>
        <v>4</v>
      </c>
      <c r="G546" s="1">
        <f t="shared" si="121"/>
        <v>8</v>
      </c>
      <c r="H546" s="2">
        <f t="shared" si="122"/>
        <v>1.0512483574244415E-2</v>
      </c>
      <c r="I546" s="8"/>
      <c r="J546" s="2">
        <f t="shared" si="113"/>
        <v>0.42312746386333772</v>
      </c>
      <c r="K546" s="2">
        <f t="shared" si="114"/>
        <v>0.43363994743758211</v>
      </c>
      <c r="L546" s="2">
        <f t="shared" si="115"/>
        <v>1.0512483574244415E-2</v>
      </c>
      <c r="M546" s="2">
        <f t="shared" si="116"/>
        <v>0.1327201051248357</v>
      </c>
      <c r="N546" s="1">
        <v>322</v>
      </c>
      <c r="O546" s="1">
        <v>330</v>
      </c>
      <c r="P546" s="1">
        <v>8</v>
      </c>
      <c r="Q546" s="1">
        <v>101</v>
      </c>
      <c r="R546" s="1"/>
      <c r="S546" s="1"/>
      <c r="T546" s="66"/>
      <c r="U546" s="1"/>
      <c r="V546" s="1"/>
      <c r="W546" s="1"/>
      <c r="X546" s="1"/>
      <c r="Y546" s="1"/>
      <c r="Z546" s="1"/>
      <c r="AA546" s="1"/>
      <c r="AB546" s="1"/>
      <c r="AG546" t="str">
        <f t="shared" si="125"/>
        <v>Pownal</v>
      </c>
      <c r="AH546" t="s">
        <v>1492</v>
      </c>
      <c r="AI546">
        <v>1</v>
      </c>
      <c r="AK546" s="104">
        <v>23</v>
      </c>
      <c r="AL546" s="102">
        <v>5</v>
      </c>
      <c r="AM546" s="102">
        <v>90</v>
      </c>
      <c r="AN546" s="101">
        <v>60685</v>
      </c>
      <c r="AO546" s="101">
        <f t="shared" si="117"/>
        <v>23005</v>
      </c>
      <c r="AP546" t="s">
        <v>624</v>
      </c>
      <c r="AQ546">
        <f t="shared" si="123"/>
        <v>2360685</v>
      </c>
    </row>
    <row r="547" spans="1:43" hidden="1" outlineLevel="1">
      <c r="A547" s="36" t="s">
        <v>2922</v>
      </c>
      <c r="B547" s="10" t="s">
        <v>1315</v>
      </c>
      <c r="C547" s="1">
        <f t="shared" si="124"/>
        <v>41</v>
      </c>
      <c r="D547" s="7">
        <f t="shared" si="118"/>
        <v>2</v>
      </c>
      <c r="E547" s="7">
        <f t="shared" si="119"/>
        <v>1</v>
      </c>
      <c r="F547" s="7">
        <f t="shared" si="120"/>
        <v>0</v>
      </c>
      <c r="G547" s="1">
        <f t="shared" si="121"/>
        <v>7</v>
      </c>
      <c r="H547" s="2">
        <f t="shared" si="122"/>
        <v>0.17073170731707318</v>
      </c>
      <c r="I547" s="8"/>
      <c r="J547" s="2">
        <f t="shared" si="113"/>
        <v>0.41463414634146339</v>
      </c>
      <c r="K547" s="2">
        <f t="shared" si="114"/>
        <v>0.58536585365853655</v>
      </c>
      <c r="L547" s="2">
        <f t="shared" si="115"/>
        <v>0</v>
      </c>
      <c r="M547" s="2">
        <f t="shared" si="116"/>
        <v>1.1102230246251565E-16</v>
      </c>
      <c r="N547" s="1">
        <v>17</v>
      </c>
      <c r="O547" s="1">
        <v>24</v>
      </c>
      <c r="P547" s="1">
        <v>0</v>
      </c>
      <c r="Q547" s="1">
        <v>0</v>
      </c>
      <c r="R547" s="1"/>
      <c r="S547" s="1"/>
      <c r="T547" s="66"/>
      <c r="U547" s="1"/>
      <c r="V547" s="1"/>
      <c r="W547" s="1"/>
      <c r="X547" s="1"/>
      <c r="Y547" s="1"/>
      <c r="Z547" s="1"/>
      <c r="AA547" s="1"/>
      <c r="AB547" s="1"/>
      <c r="AG547" t="str">
        <f t="shared" si="125"/>
        <v>Prentiss</v>
      </c>
      <c r="AH547" t="s">
        <v>370</v>
      </c>
      <c r="AI547">
        <v>2</v>
      </c>
      <c r="AK547" s="104">
        <v>23</v>
      </c>
      <c r="AL547" s="102">
        <v>19</v>
      </c>
      <c r="AM547" s="102">
        <v>270</v>
      </c>
      <c r="AN547" s="101">
        <v>60790</v>
      </c>
      <c r="AO547" s="101">
        <f t="shared" si="117"/>
        <v>23019</v>
      </c>
      <c r="AP547" t="s">
        <v>2462</v>
      </c>
      <c r="AQ547">
        <f t="shared" si="123"/>
        <v>2360790</v>
      </c>
    </row>
    <row r="548" spans="1:43" hidden="1" outlineLevel="1">
      <c r="A548" t="s">
        <v>1759</v>
      </c>
      <c r="B548" s="10" t="s">
        <v>1315</v>
      </c>
      <c r="C548" s="1">
        <f t="shared" si="124"/>
        <v>3060</v>
      </c>
      <c r="D548" s="7">
        <f t="shared" si="118"/>
        <v>1</v>
      </c>
      <c r="E548" s="7">
        <f t="shared" si="119"/>
        <v>2</v>
      </c>
      <c r="F548" s="7">
        <f t="shared" si="120"/>
        <v>4</v>
      </c>
      <c r="G548" s="1">
        <f t="shared" si="121"/>
        <v>541</v>
      </c>
      <c r="H548" s="2">
        <f t="shared" si="122"/>
        <v>0.17679738562091504</v>
      </c>
      <c r="I548" s="8"/>
      <c r="J548" s="2">
        <f t="shared" si="113"/>
        <v>0.55294117647058827</v>
      </c>
      <c r="K548" s="2">
        <f t="shared" si="114"/>
        <v>0.3761437908496732</v>
      </c>
      <c r="L548" s="2">
        <f t="shared" si="115"/>
        <v>1.4052287581699347E-2</v>
      </c>
      <c r="M548" s="2">
        <f t="shared" si="116"/>
        <v>5.6862745098039187E-2</v>
      </c>
      <c r="N548" s="1">
        <v>1692</v>
      </c>
      <c r="O548" s="1">
        <v>1151</v>
      </c>
      <c r="P548" s="1">
        <v>43</v>
      </c>
      <c r="Q548" s="1">
        <v>174</v>
      </c>
      <c r="R548" s="1"/>
      <c r="S548" s="1"/>
      <c r="T548" s="66"/>
      <c r="U548" s="1"/>
      <c r="V548" s="1"/>
      <c r="W548" s="1"/>
      <c r="X548" s="1"/>
      <c r="Y548" s="1"/>
      <c r="Z548" s="1"/>
      <c r="AA548" s="1"/>
      <c r="AB548" s="1"/>
      <c r="AG548" t="str">
        <f t="shared" si="125"/>
        <v>Presque Isle</v>
      </c>
      <c r="AH548" t="s">
        <v>317</v>
      </c>
      <c r="AI548">
        <v>2</v>
      </c>
      <c r="AK548" s="104">
        <v>23</v>
      </c>
      <c r="AL548" s="102">
        <v>3</v>
      </c>
      <c r="AM548" s="102">
        <v>265</v>
      </c>
      <c r="AN548" s="101">
        <v>60825</v>
      </c>
      <c r="AO548" s="101">
        <f t="shared" si="117"/>
        <v>23003</v>
      </c>
      <c r="AP548" t="s">
        <v>2432</v>
      </c>
      <c r="AQ548">
        <f t="shared" si="123"/>
        <v>2360825</v>
      </c>
    </row>
    <row r="549" spans="1:43" hidden="1" outlineLevel="1">
      <c r="A549" t="s">
        <v>767</v>
      </c>
      <c r="B549" s="10" t="s">
        <v>1315</v>
      </c>
      <c r="C549" s="1">
        <f t="shared" si="124"/>
        <v>294</v>
      </c>
      <c r="D549" s="7">
        <f t="shared" si="118"/>
        <v>1</v>
      </c>
      <c r="E549" s="7">
        <f t="shared" si="119"/>
        <v>2</v>
      </c>
      <c r="F549" s="7">
        <f t="shared" si="120"/>
        <v>4</v>
      </c>
      <c r="G549" s="1">
        <f t="shared" si="121"/>
        <v>21</v>
      </c>
      <c r="H549" s="2">
        <f t="shared" si="122"/>
        <v>7.1428571428571425E-2</v>
      </c>
      <c r="I549" s="8"/>
      <c r="J549" s="2">
        <f t="shared" si="113"/>
        <v>0.50340136054421769</v>
      </c>
      <c r="K549" s="2">
        <f t="shared" si="114"/>
        <v>0.43197278911564624</v>
      </c>
      <c r="L549" s="2">
        <f t="shared" si="115"/>
        <v>3.0612244897959183E-2</v>
      </c>
      <c r="M549" s="2">
        <f t="shared" si="116"/>
        <v>3.4013605442176888E-2</v>
      </c>
      <c r="N549" s="1">
        <v>148</v>
      </c>
      <c r="O549" s="1">
        <v>127</v>
      </c>
      <c r="P549" s="1">
        <v>9</v>
      </c>
      <c r="Q549" s="1">
        <v>10</v>
      </c>
      <c r="R549" s="1"/>
      <c r="S549" s="1"/>
      <c r="T549" s="66"/>
      <c r="U549" s="1"/>
      <c r="V549" s="1"/>
      <c r="W549" s="1"/>
      <c r="X549" s="1"/>
      <c r="Y549" s="1"/>
      <c r="Z549" s="1"/>
      <c r="AA549" s="1"/>
      <c r="AB549" s="1"/>
      <c r="AG549" t="str">
        <f t="shared" si="125"/>
        <v>Princeton</v>
      </c>
      <c r="AH549" t="s">
        <v>1839</v>
      </c>
      <c r="AI549">
        <v>2</v>
      </c>
      <c r="AK549" s="104">
        <v>23</v>
      </c>
      <c r="AL549" s="102">
        <v>29</v>
      </c>
      <c r="AM549" s="102">
        <v>180</v>
      </c>
      <c r="AN549" s="101">
        <v>61035</v>
      </c>
      <c r="AO549" s="101">
        <f t="shared" si="117"/>
        <v>23029</v>
      </c>
      <c r="AP549" t="s">
        <v>624</v>
      </c>
      <c r="AQ549">
        <f t="shared" si="123"/>
        <v>2361035</v>
      </c>
    </row>
    <row r="550" spans="1:43" hidden="1" outlineLevel="1">
      <c r="A550" t="s">
        <v>1512</v>
      </c>
      <c r="B550" s="10" t="s">
        <v>1315</v>
      </c>
      <c r="C550" s="1">
        <f t="shared" si="124"/>
        <v>264</v>
      </c>
      <c r="D550" s="7">
        <f t="shared" si="118"/>
        <v>1</v>
      </c>
      <c r="E550" s="7">
        <f t="shared" si="119"/>
        <v>2</v>
      </c>
      <c r="F550" s="7">
        <f t="shared" si="120"/>
        <v>4</v>
      </c>
      <c r="G550" s="1">
        <f t="shared" si="121"/>
        <v>30</v>
      </c>
      <c r="H550" s="2">
        <f t="shared" si="122"/>
        <v>0.11363636363636363</v>
      </c>
      <c r="I550" s="8"/>
      <c r="J550" s="2">
        <f t="shared" si="113"/>
        <v>0.51893939393939392</v>
      </c>
      <c r="K550" s="2">
        <f t="shared" si="114"/>
        <v>0.40530303030303028</v>
      </c>
      <c r="L550" s="2">
        <f t="shared" si="115"/>
        <v>1.1363636363636364E-2</v>
      </c>
      <c r="M550" s="2">
        <f t="shared" si="116"/>
        <v>6.4393939393939434E-2</v>
      </c>
      <c r="N550" s="1">
        <v>137</v>
      </c>
      <c r="O550" s="1">
        <v>107</v>
      </c>
      <c r="P550" s="1">
        <v>3</v>
      </c>
      <c r="Q550" s="1">
        <v>17</v>
      </c>
      <c r="R550" s="1"/>
      <c r="S550" s="1"/>
      <c r="T550" s="66"/>
      <c r="U550" s="1"/>
      <c r="V550" s="1"/>
      <c r="W550" s="1"/>
      <c r="X550" s="1"/>
      <c r="Y550" s="1"/>
      <c r="Z550" s="1"/>
      <c r="AA550" s="1"/>
      <c r="AB550" s="1"/>
      <c r="AG550" t="str">
        <f t="shared" si="125"/>
        <v>Prospect</v>
      </c>
      <c r="AH550" t="s">
        <v>1255</v>
      </c>
      <c r="AI550">
        <v>2</v>
      </c>
      <c r="AK550" s="104">
        <v>23</v>
      </c>
      <c r="AL550" s="102">
        <v>27</v>
      </c>
      <c r="AM550" s="102">
        <v>85</v>
      </c>
      <c r="AN550" s="101">
        <v>61210</v>
      </c>
      <c r="AO550" s="101">
        <f t="shared" si="117"/>
        <v>23027</v>
      </c>
      <c r="AP550" t="s">
        <v>624</v>
      </c>
      <c r="AQ550">
        <f t="shared" si="123"/>
        <v>2361210</v>
      </c>
    </row>
    <row r="551" spans="1:43" hidden="1" outlineLevel="1">
      <c r="A551" t="s">
        <v>860</v>
      </c>
      <c r="B551" s="10" t="s">
        <v>1315</v>
      </c>
      <c r="C551" s="1">
        <f t="shared" si="124"/>
        <v>728</v>
      </c>
      <c r="D551" s="7">
        <f t="shared" si="118"/>
        <v>1</v>
      </c>
      <c r="E551" s="7">
        <f t="shared" si="119"/>
        <v>2</v>
      </c>
      <c r="F551" s="7">
        <f t="shared" si="120"/>
        <v>4</v>
      </c>
      <c r="G551" s="1">
        <f t="shared" si="121"/>
        <v>133</v>
      </c>
      <c r="H551" s="2">
        <f t="shared" si="122"/>
        <v>0.18269230769230768</v>
      </c>
      <c r="I551" s="8"/>
      <c r="J551" s="2">
        <f t="shared" si="113"/>
        <v>0.53159340659340659</v>
      </c>
      <c r="K551" s="2">
        <f t="shared" si="114"/>
        <v>0.34890109890109888</v>
      </c>
      <c r="L551" s="2">
        <f t="shared" si="115"/>
        <v>2.4725274725274724E-2</v>
      </c>
      <c r="M551" s="2">
        <f t="shared" si="116"/>
        <v>9.4780219780219804E-2</v>
      </c>
      <c r="N551" s="1">
        <v>387</v>
      </c>
      <c r="O551" s="1">
        <v>254</v>
      </c>
      <c r="P551" s="1">
        <v>18</v>
      </c>
      <c r="Q551" s="1">
        <v>69</v>
      </c>
      <c r="R551" s="1"/>
      <c r="S551" s="1"/>
      <c r="T551" s="66"/>
      <c r="U551" s="1"/>
      <c r="V551" s="1"/>
      <c r="W551" s="1"/>
      <c r="X551" s="1"/>
      <c r="Y551" s="1"/>
      <c r="Z551" s="1"/>
      <c r="AA551" s="1"/>
      <c r="AB551" s="1"/>
      <c r="AG551" t="str">
        <f t="shared" si="125"/>
        <v>Randolph</v>
      </c>
      <c r="AH551" t="s">
        <v>533</v>
      </c>
      <c r="AI551">
        <v>1</v>
      </c>
      <c r="AK551" s="104">
        <v>23</v>
      </c>
      <c r="AL551" s="102">
        <v>11</v>
      </c>
      <c r="AM551" s="102">
        <v>90</v>
      </c>
      <c r="AN551" s="101">
        <v>61700</v>
      </c>
      <c r="AO551" s="101">
        <f t="shared" si="117"/>
        <v>23011</v>
      </c>
      <c r="AP551" t="s">
        <v>624</v>
      </c>
      <c r="AQ551">
        <f t="shared" si="123"/>
        <v>2361700</v>
      </c>
    </row>
    <row r="552" spans="1:43" hidden="1" outlineLevel="1">
      <c r="A552" t="s">
        <v>976</v>
      </c>
      <c r="B552" s="10" t="s">
        <v>1315</v>
      </c>
      <c r="C552" s="1">
        <f t="shared" si="124"/>
        <v>518</v>
      </c>
      <c r="D552" s="7">
        <f t="shared" si="118"/>
        <v>2</v>
      </c>
      <c r="E552" s="7">
        <f t="shared" si="119"/>
        <v>1</v>
      </c>
      <c r="F552" s="7">
        <f t="shared" si="120"/>
        <v>4</v>
      </c>
      <c r="G552" s="1">
        <f t="shared" si="121"/>
        <v>117</v>
      </c>
      <c r="H552" s="2">
        <f t="shared" si="122"/>
        <v>0.22586872586872586</v>
      </c>
      <c r="I552" s="8"/>
      <c r="J552" s="2">
        <f t="shared" si="113"/>
        <v>0.32239382239382242</v>
      </c>
      <c r="K552" s="2">
        <f t="shared" si="114"/>
        <v>0.54826254826254828</v>
      </c>
      <c r="L552" s="2">
        <f t="shared" si="115"/>
        <v>1.5444015444015444E-2</v>
      </c>
      <c r="M552" s="2">
        <f t="shared" si="116"/>
        <v>0.11389961389961387</v>
      </c>
      <c r="N552" s="1">
        <v>167</v>
      </c>
      <c r="O552" s="1">
        <v>284</v>
      </c>
      <c r="P552" s="1">
        <v>8</v>
      </c>
      <c r="Q552" s="1">
        <v>59</v>
      </c>
      <c r="R552" s="1"/>
      <c r="S552" s="1"/>
      <c r="T552" s="66"/>
      <c r="U552" s="1"/>
      <c r="V552" s="1"/>
      <c r="W552" s="1"/>
      <c r="X552" s="1"/>
      <c r="Y552" s="1"/>
      <c r="Z552" s="1"/>
      <c r="AA552" s="1"/>
      <c r="AB552" s="1"/>
      <c r="AG552" t="str">
        <f t="shared" si="125"/>
        <v>Rangeley</v>
      </c>
      <c r="AH552" t="s">
        <v>957</v>
      </c>
      <c r="AI552">
        <v>2</v>
      </c>
      <c r="AK552" s="104">
        <v>23</v>
      </c>
      <c r="AL552" s="102">
        <v>7</v>
      </c>
      <c r="AM552" s="102">
        <v>80</v>
      </c>
      <c r="AN552" s="101">
        <v>61840</v>
      </c>
      <c r="AO552" s="101">
        <f t="shared" si="117"/>
        <v>23007</v>
      </c>
      <c r="AP552" t="s">
        <v>624</v>
      </c>
      <c r="AQ552">
        <f t="shared" si="123"/>
        <v>2361840</v>
      </c>
    </row>
    <row r="553" spans="1:43" hidden="1" outlineLevel="1">
      <c r="A553" t="s">
        <v>976</v>
      </c>
      <c r="B553" s="10" t="s">
        <v>1315</v>
      </c>
      <c r="C553" s="1">
        <f t="shared" si="124"/>
        <v>74</v>
      </c>
      <c r="D553" s="7">
        <f t="shared" si="118"/>
        <v>2</v>
      </c>
      <c r="E553" s="7">
        <f t="shared" si="119"/>
        <v>1</v>
      </c>
      <c r="F553" s="7">
        <f t="shared" si="120"/>
        <v>3</v>
      </c>
      <c r="G553" s="1">
        <f t="shared" si="121"/>
        <v>6</v>
      </c>
      <c r="H553" s="2">
        <f t="shared" si="122"/>
        <v>8.1081081081081086E-2</v>
      </c>
      <c r="I553" s="8"/>
      <c r="J553" s="2">
        <f t="shared" si="113"/>
        <v>0.41891891891891891</v>
      </c>
      <c r="K553" s="2">
        <f t="shared" si="114"/>
        <v>0.5</v>
      </c>
      <c r="L553" s="2">
        <f t="shared" si="115"/>
        <v>6.7567567567567571E-2</v>
      </c>
      <c r="M553" s="2">
        <f t="shared" si="116"/>
        <v>1.351351351351357E-2</v>
      </c>
      <c r="N553" s="1">
        <v>31</v>
      </c>
      <c r="O553" s="1">
        <v>37</v>
      </c>
      <c r="P553" s="1">
        <v>5</v>
      </c>
      <c r="Q553" s="1">
        <v>1</v>
      </c>
      <c r="R553" s="1"/>
      <c r="S553" s="1"/>
      <c r="T553" s="66"/>
      <c r="U553" s="1"/>
      <c r="V553" s="1"/>
      <c r="W553" s="1"/>
      <c r="X553" s="1"/>
      <c r="Y553" s="1"/>
      <c r="Z553" s="1"/>
      <c r="AA553" s="1"/>
      <c r="AB553" s="1"/>
      <c r="AG553" t="str">
        <f t="shared" si="125"/>
        <v>Rangeley</v>
      </c>
      <c r="AH553" t="s">
        <v>957</v>
      </c>
      <c r="AI553">
        <v>2</v>
      </c>
      <c r="AK553" s="104">
        <v>23</v>
      </c>
      <c r="AL553" s="102">
        <v>7</v>
      </c>
      <c r="AM553" s="102">
        <v>75</v>
      </c>
      <c r="AN553" s="101">
        <v>61875</v>
      </c>
      <c r="AO553" s="101">
        <f t="shared" si="117"/>
        <v>23007</v>
      </c>
      <c r="AP553" t="s">
        <v>131</v>
      </c>
      <c r="AQ553">
        <f t="shared" si="123"/>
        <v>2361875</v>
      </c>
    </row>
    <row r="554" spans="1:43" hidden="1" outlineLevel="1">
      <c r="A554" t="s">
        <v>641</v>
      </c>
      <c r="B554" s="10" t="s">
        <v>1315</v>
      </c>
      <c r="C554" s="1">
        <f t="shared" si="124"/>
        <v>1915</v>
      </c>
      <c r="D554" s="7">
        <f t="shared" si="118"/>
        <v>2</v>
      </c>
      <c r="E554" s="7">
        <f t="shared" si="119"/>
        <v>1</v>
      </c>
      <c r="F554" s="7">
        <f t="shared" si="120"/>
        <v>4</v>
      </c>
      <c r="G554" s="1">
        <f t="shared" si="121"/>
        <v>264</v>
      </c>
      <c r="H554" s="2">
        <f t="shared" si="122"/>
        <v>0.13785900783289817</v>
      </c>
      <c r="I554" s="8"/>
      <c r="J554" s="2">
        <f t="shared" si="113"/>
        <v>0.37389033942558747</v>
      </c>
      <c r="K554" s="2">
        <f t="shared" si="114"/>
        <v>0.51174934725848564</v>
      </c>
      <c r="L554" s="2">
        <f t="shared" si="115"/>
        <v>1.5665796344647518E-2</v>
      </c>
      <c r="M554" s="2">
        <f t="shared" si="116"/>
        <v>9.8694516971279372E-2</v>
      </c>
      <c r="N554" s="1">
        <v>716</v>
      </c>
      <c r="O554" s="1">
        <v>980</v>
      </c>
      <c r="P554" s="1">
        <v>30</v>
      </c>
      <c r="Q554" s="1">
        <v>189</v>
      </c>
      <c r="R554" s="1"/>
      <c r="S554" s="1"/>
      <c r="T554" s="66"/>
      <c r="U554" s="1"/>
      <c r="V554" s="1"/>
      <c r="W554" s="1"/>
      <c r="X554" s="1"/>
      <c r="Y554" s="1"/>
      <c r="Z554" s="1"/>
      <c r="AA554" s="1"/>
      <c r="AB554" s="1"/>
      <c r="AG554" t="str">
        <f t="shared" si="125"/>
        <v>Raymond</v>
      </c>
      <c r="AH554" t="s">
        <v>1492</v>
      </c>
      <c r="AI554">
        <v>1</v>
      </c>
      <c r="AK554" s="104">
        <v>23</v>
      </c>
      <c r="AL554" s="102">
        <v>5</v>
      </c>
      <c r="AM554" s="102">
        <v>95</v>
      </c>
      <c r="AN554" s="101">
        <v>61945</v>
      </c>
      <c r="AO554" s="101">
        <f t="shared" si="117"/>
        <v>23005</v>
      </c>
      <c r="AP554" t="s">
        <v>624</v>
      </c>
      <c r="AQ554">
        <f t="shared" si="123"/>
        <v>2361945</v>
      </c>
    </row>
    <row r="555" spans="1:43" hidden="1" outlineLevel="1">
      <c r="A555" t="s">
        <v>1376</v>
      </c>
      <c r="B555" s="10" t="s">
        <v>1315</v>
      </c>
      <c r="C555" s="1">
        <f t="shared" si="124"/>
        <v>1191</v>
      </c>
      <c r="D555" s="7">
        <f t="shared" si="118"/>
        <v>1</v>
      </c>
      <c r="E555" s="7">
        <f t="shared" si="119"/>
        <v>2</v>
      </c>
      <c r="F555" s="7">
        <f t="shared" si="120"/>
        <v>4</v>
      </c>
      <c r="G555" s="1">
        <f t="shared" si="121"/>
        <v>36</v>
      </c>
      <c r="H555" s="2">
        <f t="shared" si="122"/>
        <v>3.0226700251889168E-2</v>
      </c>
      <c r="I555" s="8"/>
      <c r="J555" s="2">
        <f t="shared" si="113"/>
        <v>0.44920235096557515</v>
      </c>
      <c r="K555" s="2">
        <f t="shared" si="114"/>
        <v>0.41897565071368598</v>
      </c>
      <c r="L555" s="2">
        <f t="shared" si="115"/>
        <v>1.7632241813602016E-2</v>
      </c>
      <c r="M555" s="2">
        <f t="shared" si="116"/>
        <v>0.11418975650713686</v>
      </c>
      <c r="N555" s="1">
        <v>535</v>
      </c>
      <c r="O555" s="1">
        <v>499</v>
      </c>
      <c r="P555" s="1">
        <v>21</v>
      </c>
      <c r="Q555" s="1">
        <v>136</v>
      </c>
      <c r="R555" s="1"/>
      <c r="S555" s="1"/>
      <c r="T555" s="66"/>
      <c r="U555" s="1"/>
      <c r="V555" s="1"/>
      <c r="W555" s="1"/>
      <c r="X555" s="1"/>
      <c r="Y555" s="1"/>
      <c r="Z555" s="1"/>
      <c r="AA555" s="1"/>
      <c r="AB555" s="1"/>
      <c r="AG555" t="str">
        <f t="shared" si="125"/>
        <v>Readfield</v>
      </c>
      <c r="AH555" t="s">
        <v>533</v>
      </c>
      <c r="AI555">
        <v>1</v>
      </c>
      <c r="AK555" s="104">
        <v>23</v>
      </c>
      <c r="AL555" s="102">
        <v>11</v>
      </c>
      <c r="AM555" s="102">
        <v>95</v>
      </c>
      <c r="AN555" s="101">
        <v>62190</v>
      </c>
      <c r="AO555" s="101">
        <f t="shared" si="117"/>
        <v>23011</v>
      </c>
      <c r="AP555" t="s">
        <v>624</v>
      </c>
      <c r="AQ555">
        <f t="shared" si="123"/>
        <v>2362190</v>
      </c>
    </row>
    <row r="556" spans="1:43" hidden="1" outlineLevel="1">
      <c r="A556" t="s">
        <v>2872</v>
      </c>
      <c r="B556" s="10" t="s">
        <v>1315</v>
      </c>
      <c r="C556" s="1">
        <f t="shared" si="124"/>
        <v>48</v>
      </c>
      <c r="D556" s="7">
        <f t="shared" si="118"/>
        <v>2</v>
      </c>
      <c r="E556" s="7">
        <f t="shared" si="119"/>
        <v>1</v>
      </c>
      <c r="F556" s="7">
        <f t="shared" si="120"/>
        <v>4</v>
      </c>
      <c r="G556" s="1">
        <f t="shared" si="121"/>
        <v>3</v>
      </c>
      <c r="H556" s="2">
        <f t="shared" si="122"/>
        <v>6.25E-2</v>
      </c>
      <c r="I556" s="8"/>
      <c r="J556" s="2">
        <f t="shared" si="113"/>
        <v>0.41666666666666669</v>
      </c>
      <c r="K556" s="2">
        <f t="shared" si="114"/>
        <v>0.47916666666666669</v>
      </c>
      <c r="L556" s="2">
        <f t="shared" si="115"/>
        <v>4.1666666666666664E-2</v>
      </c>
      <c r="M556" s="2">
        <f t="shared" si="116"/>
        <v>6.249999999999991E-2</v>
      </c>
      <c r="N556" s="1">
        <v>20</v>
      </c>
      <c r="O556" s="1">
        <v>23</v>
      </c>
      <c r="P556" s="1">
        <v>2</v>
      </c>
      <c r="Q556" s="1">
        <v>3</v>
      </c>
      <c r="R556" s="1"/>
      <c r="S556" s="1"/>
      <c r="T556" s="66"/>
      <c r="U556" s="1"/>
      <c r="V556" s="1"/>
      <c r="W556" s="1"/>
      <c r="X556" s="1"/>
      <c r="Y556" s="1"/>
      <c r="Z556" s="1"/>
      <c r="AA556" s="1"/>
      <c r="AB556" s="1"/>
      <c r="AG556" t="str">
        <f t="shared" si="125"/>
        <v>Reed</v>
      </c>
      <c r="AH556" t="s">
        <v>317</v>
      </c>
      <c r="AI556">
        <v>2</v>
      </c>
      <c r="AK556" s="104">
        <v>23</v>
      </c>
      <c r="AL556" s="102">
        <v>3</v>
      </c>
      <c r="AM556" s="102">
        <v>270</v>
      </c>
      <c r="AN556" s="101">
        <v>62400</v>
      </c>
      <c r="AO556" s="101">
        <f t="shared" si="117"/>
        <v>23003</v>
      </c>
      <c r="AP556" t="s">
        <v>131</v>
      </c>
      <c r="AQ556">
        <f t="shared" si="123"/>
        <v>2362400</v>
      </c>
    </row>
    <row r="557" spans="1:43" hidden="1" outlineLevel="1">
      <c r="A557" t="s">
        <v>360</v>
      </c>
      <c r="B557" s="10" t="s">
        <v>1315</v>
      </c>
      <c r="C557" s="1">
        <f t="shared" si="124"/>
        <v>1225</v>
      </c>
      <c r="D557" s="7">
        <f t="shared" si="118"/>
        <v>1</v>
      </c>
      <c r="E557" s="7">
        <f t="shared" si="119"/>
        <v>2</v>
      </c>
      <c r="F557" s="7">
        <f t="shared" si="120"/>
        <v>4</v>
      </c>
      <c r="G557" s="1">
        <f t="shared" si="121"/>
        <v>6</v>
      </c>
      <c r="H557" s="2">
        <f t="shared" si="122"/>
        <v>4.8979591836734691E-3</v>
      </c>
      <c r="I557" s="8"/>
      <c r="J557" s="2">
        <f t="shared" si="113"/>
        <v>0.42448979591836733</v>
      </c>
      <c r="K557" s="2">
        <f t="shared" si="114"/>
        <v>0.41959183673469386</v>
      </c>
      <c r="L557" s="2">
        <f t="shared" si="115"/>
        <v>3.1836734693877551E-2</v>
      </c>
      <c r="M557" s="2">
        <f t="shared" si="116"/>
        <v>0.12408163265306127</v>
      </c>
      <c r="N557" s="1">
        <v>520</v>
      </c>
      <c r="O557" s="1">
        <v>514</v>
      </c>
      <c r="P557" s="1">
        <v>39</v>
      </c>
      <c r="Q557" s="1">
        <v>152</v>
      </c>
      <c r="R557" s="1"/>
      <c r="S557" s="1"/>
      <c r="T557" s="66"/>
      <c r="U557" s="1"/>
      <c r="V557" s="1"/>
      <c r="W557" s="1"/>
      <c r="X557" s="1"/>
      <c r="Y557" s="1"/>
      <c r="Z557" s="1"/>
      <c r="AA557" s="1"/>
      <c r="AB557" s="1"/>
      <c r="AG557" t="str">
        <f t="shared" si="125"/>
        <v>Richmond</v>
      </c>
      <c r="AH557" t="s">
        <v>507</v>
      </c>
      <c r="AI557">
        <v>1</v>
      </c>
      <c r="AK557" s="104">
        <v>23</v>
      </c>
      <c r="AL557" s="102">
        <v>23</v>
      </c>
      <c r="AM557" s="102">
        <v>35</v>
      </c>
      <c r="AN557" s="101">
        <v>62645</v>
      </c>
      <c r="AO557" s="101">
        <f t="shared" si="117"/>
        <v>23023</v>
      </c>
      <c r="AP557" t="s">
        <v>624</v>
      </c>
      <c r="AQ557">
        <f t="shared" si="123"/>
        <v>2362645</v>
      </c>
    </row>
    <row r="558" spans="1:43" hidden="1" outlineLevel="1">
      <c r="A558" t="s">
        <v>1208</v>
      </c>
      <c r="B558" s="10" t="s">
        <v>1315</v>
      </c>
      <c r="C558" s="1">
        <f t="shared" si="124"/>
        <v>185</v>
      </c>
      <c r="D558" s="7">
        <f t="shared" si="118"/>
        <v>2</v>
      </c>
      <c r="E558" s="7">
        <f t="shared" si="119"/>
        <v>1</v>
      </c>
      <c r="F558" s="7">
        <f t="shared" si="120"/>
        <v>4</v>
      </c>
      <c r="G558" s="1">
        <f t="shared" si="121"/>
        <v>18</v>
      </c>
      <c r="H558" s="2">
        <f t="shared" si="122"/>
        <v>9.7297297297297303E-2</v>
      </c>
      <c r="I558" s="8"/>
      <c r="J558" s="2">
        <f t="shared" si="113"/>
        <v>0.42702702702702705</v>
      </c>
      <c r="K558" s="2">
        <f t="shared" si="114"/>
        <v>0.5243243243243243</v>
      </c>
      <c r="L558" s="2">
        <f t="shared" si="115"/>
        <v>1.0810810810810811E-2</v>
      </c>
      <c r="M558" s="2">
        <f t="shared" si="116"/>
        <v>3.7837837837837784E-2</v>
      </c>
      <c r="N558" s="1">
        <v>79</v>
      </c>
      <c r="O558" s="1">
        <v>97</v>
      </c>
      <c r="P558" s="1">
        <v>2</v>
      </c>
      <c r="Q558" s="1">
        <v>7</v>
      </c>
      <c r="R558" s="1"/>
      <c r="S558" s="1"/>
      <c r="T558" s="66"/>
      <c r="U558" s="1"/>
      <c r="V558" s="1"/>
      <c r="W558" s="1"/>
      <c r="X558" s="1"/>
      <c r="Y558" s="1"/>
      <c r="Z558" s="1"/>
      <c r="AA558" s="1"/>
      <c r="AB558" s="1"/>
      <c r="AG558" t="str">
        <f t="shared" si="125"/>
        <v>Ripley</v>
      </c>
      <c r="AH558" t="s">
        <v>1782</v>
      </c>
      <c r="AI558">
        <v>2</v>
      </c>
      <c r="AK558" s="104">
        <v>23</v>
      </c>
      <c r="AL558" s="102">
        <v>25</v>
      </c>
      <c r="AM558" s="102">
        <v>130</v>
      </c>
      <c r="AN558" s="101">
        <v>62995</v>
      </c>
      <c r="AO558" s="101">
        <f t="shared" ref="AO558:AO620" si="126">AK558*1000+AL558</f>
        <v>23025</v>
      </c>
      <c r="AP558" t="s">
        <v>624</v>
      </c>
      <c r="AQ558">
        <f t="shared" si="123"/>
        <v>2362995</v>
      </c>
    </row>
    <row r="559" spans="1:43" hidden="1" outlineLevel="1">
      <c r="A559" t="s">
        <v>1377</v>
      </c>
      <c r="B559" s="10" t="s">
        <v>1315</v>
      </c>
      <c r="C559" s="1">
        <f t="shared" si="124"/>
        <v>207</v>
      </c>
      <c r="D559" s="7">
        <f t="shared" si="118"/>
        <v>1</v>
      </c>
      <c r="E559" s="7">
        <f t="shared" si="119"/>
        <v>2</v>
      </c>
      <c r="F559" s="7">
        <f t="shared" si="120"/>
        <v>4</v>
      </c>
      <c r="G559" s="1">
        <f t="shared" si="121"/>
        <v>79</v>
      </c>
      <c r="H559" s="2">
        <f t="shared" si="122"/>
        <v>0.38164251207729466</v>
      </c>
      <c r="I559" s="8"/>
      <c r="J559" s="2">
        <f t="shared" si="113"/>
        <v>0.67149758454106279</v>
      </c>
      <c r="K559" s="2">
        <f t="shared" si="114"/>
        <v>0.28985507246376813</v>
      </c>
      <c r="L559" s="2">
        <f t="shared" si="115"/>
        <v>9.6618357487922701E-3</v>
      </c>
      <c r="M559" s="2">
        <f t="shared" si="116"/>
        <v>2.8985507246376815E-2</v>
      </c>
      <c r="N559" s="1">
        <v>139</v>
      </c>
      <c r="O559" s="1">
        <v>60</v>
      </c>
      <c r="P559" s="1">
        <v>2</v>
      </c>
      <c r="Q559" s="1">
        <v>6</v>
      </c>
      <c r="R559" s="1"/>
      <c r="S559" s="1"/>
      <c r="T559" s="66"/>
      <c r="U559" s="1"/>
      <c r="V559" s="1"/>
      <c r="W559" s="1"/>
      <c r="X559" s="1"/>
      <c r="Y559" s="1"/>
      <c r="Z559" s="1"/>
      <c r="AA559" s="1"/>
      <c r="AB559" s="1"/>
      <c r="AG559" t="str">
        <f t="shared" si="125"/>
        <v>Robbinston</v>
      </c>
      <c r="AH559" t="s">
        <v>1839</v>
      </c>
      <c r="AI559">
        <v>2</v>
      </c>
      <c r="AK559" s="104">
        <v>23</v>
      </c>
      <c r="AL559" s="102">
        <v>29</v>
      </c>
      <c r="AM559" s="102">
        <v>185</v>
      </c>
      <c r="AN559" s="101">
        <v>63275</v>
      </c>
      <c r="AO559" s="101">
        <f t="shared" si="126"/>
        <v>23029</v>
      </c>
      <c r="AP559" t="s">
        <v>624</v>
      </c>
      <c r="AQ559">
        <f t="shared" si="123"/>
        <v>2363275</v>
      </c>
    </row>
    <row r="560" spans="1:43" hidden="1" outlineLevel="1">
      <c r="A560" t="s">
        <v>2347</v>
      </c>
      <c r="B560" s="10" t="s">
        <v>1315</v>
      </c>
      <c r="C560" s="1">
        <f t="shared" si="124"/>
        <v>2537</v>
      </c>
      <c r="D560" s="7">
        <f t="shared" si="118"/>
        <v>2</v>
      </c>
      <c r="E560" s="7">
        <f t="shared" si="119"/>
        <v>1</v>
      </c>
      <c r="F560" s="7">
        <f t="shared" si="120"/>
        <v>4</v>
      </c>
      <c r="G560" s="1">
        <f t="shared" si="121"/>
        <v>15</v>
      </c>
      <c r="H560" s="2">
        <f t="shared" si="122"/>
        <v>5.912495072920773E-3</v>
      </c>
      <c r="I560" s="8"/>
      <c r="J560" s="2">
        <f t="shared" ref="J560:J625" si="127">IF(C560=0,"-",N560/C560)</f>
        <v>0.4268821442648798</v>
      </c>
      <c r="K560" s="2">
        <f t="shared" ref="K560:K625" si="128">IF(C560=0,"-",O560/C560)</f>
        <v>0.43279463933780055</v>
      </c>
      <c r="L560" s="2">
        <f t="shared" ref="L560:L625" si="129">IF(C560=0,"-",P560/C560)</f>
        <v>2.0496649586125345E-2</v>
      </c>
      <c r="M560" s="2">
        <f t="shared" ref="M560:M625" si="130">IF(C560=0,"-",(1-J560-K560-L560))</f>
        <v>0.1198265668111943</v>
      </c>
      <c r="N560" s="1">
        <v>1083</v>
      </c>
      <c r="O560" s="1">
        <v>1098</v>
      </c>
      <c r="P560" s="1">
        <v>52</v>
      </c>
      <c r="Q560" s="1">
        <v>304</v>
      </c>
      <c r="R560" s="1"/>
      <c r="S560" s="1"/>
      <c r="T560" s="66"/>
      <c r="U560" s="1"/>
      <c r="V560" s="1"/>
      <c r="W560" s="1"/>
      <c r="X560" s="1"/>
      <c r="Y560" s="1"/>
      <c r="Z560" s="1"/>
      <c r="AA560" s="1"/>
      <c r="AB560" s="1"/>
      <c r="AG560" t="str">
        <f t="shared" si="125"/>
        <v>Rockland</v>
      </c>
      <c r="AH560" t="s">
        <v>2044</v>
      </c>
      <c r="AI560">
        <v>1</v>
      </c>
      <c r="AK560" s="104">
        <v>23</v>
      </c>
      <c r="AL560" s="102">
        <v>13</v>
      </c>
      <c r="AM560" s="102">
        <v>50</v>
      </c>
      <c r="AN560" s="101">
        <v>63590</v>
      </c>
      <c r="AO560" s="101">
        <f t="shared" si="126"/>
        <v>23013</v>
      </c>
      <c r="AP560" t="s">
        <v>2432</v>
      </c>
      <c r="AQ560">
        <f t="shared" si="123"/>
        <v>2363590</v>
      </c>
    </row>
    <row r="561" spans="1:43" hidden="1" outlineLevel="1">
      <c r="A561" t="s">
        <v>1642</v>
      </c>
      <c r="B561" s="10" t="s">
        <v>1315</v>
      </c>
      <c r="C561" s="1">
        <f t="shared" si="124"/>
        <v>1544</v>
      </c>
      <c r="D561" s="7">
        <f t="shared" ref="D561:D626" si="131">RANK(N561,(N561:AE561))</f>
        <v>2</v>
      </c>
      <c r="E561" s="7">
        <f t="shared" ref="E561:E626" si="132">RANK(O561,(N561:AE561))</f>
        <v>1</v>
      </c>
      <c r="F561" s="7">
        <f t="shared" ref="F561:F626" si="133">IF(P561&gt;0,RANK(P561,(N561:AE561)),0)</f>
        <v>4</v>
      </c>
      <c r="G561" s="1">
        <f t="shared" ref="G561:G626" si="134">MAX(N561:P561)-LARGE(N561:P561,2)</f>
        <v>110</v>
      </c>
      <c r="H561" s="2">
        <f t="shared" ref="H561:H626" si="135">G561/C561</f>
        <v>7.1243523316062179E-2</v>
      </c>
      <c r="I561" s="8"/>
      <c r="J561" s="2">
        <f t="shared" si="127"/>
        <v>0.3860103626943005</v>
      </c>
      <c r="K561" s="2">
        <f t="shared" si="128"/>
        <v>0.45725388601036271</v>
      </c>
      <c r="L561" s="2">
        <f t="shared" si="129"/>
        <v>1.6191709844559584E-2</v>
      </c>
      <c r="M561" s="2">
        <f t="shared" si="130"/>
        <v>0.14054404145077715</v>
      </c>
      <c r="N561" s="1">
        <v>596</v>
      </c>
      <c r="O561" s="1">
        <v>706</v>
      </c>
      <c r="P561" s="1">
        <v>25</v>
      </c>
      <c r="Q561" s="1">
        <v>217</v>
      </c>
      <c r="R561" s="1"/>
      <c r="S561" s="1"/>
      <c r="T561" s="66"/>
      <c r="U561" s="1"/>
      <c r="V561" s="1"/>
      <c r="W561" s="1"/>
      <c r="X561" s="1"/>
      <c r="Y561" s="1"/>
      <c r="Z561" s="1"/>
      <c r="AA561" s="1"/>
      <c r="AB561" s="1"/>
      <c r="AG561" t="str">
        <f t="shared" si="125"/>
        <v>Rockport</v>
      </c>
      <c r="AH561" t="s">
        <v>2044</v>
      </c>
      <c r="AI561">
        <v>1</v>
      </c>
      <c r="AK561" s="104">
        <v>23</v>
      </c>
      <c r="AL561" s="102">
        <v>13</v>
      </c>
      <c r="AM561" s="102">
        <v>55</v>
      </c>
      <c r="AN561" s="101">
        <v>63660</v>
      </c>
      <c r="AO561" s="101">
        <f t="shared" si="126"/>
        <v>23013</v>
      </c>
      <c r="AP561" t="s">
        <v>624</v>
      </c>
      <c r="AQ561">
        <f t="shared" si="123"/>
        <v>2363660</v>
      </c>
    </row>
    <row r="562" spans="1:43" hidden="1" outlineLevel="1">
      <c r="A562" t="s">
        <v>2689</v>
      </c>
      <c r="B562" s="10" t="s">
        <v>1315</v>
      </c>
      <c r="C562" s="1">
        <f t="shared" si="124"/>
        <v>163</v>
      </c>
      <c r="D562" s="7">
        <f t="shared" si="131"/>
        <v>2</v>
      </c>
      <c r="E562" s="7">
        <f t="shared" si="132"/>
        <v>1</v>
      </c>
      <c r="F562" s="7">
        <f t="shared" si="133"/>
        <v>4</v>
      </c>
      <c r="G562" s="1">
        <f t="shared" si="134"/>
        <v>34</v>
      </c>
      <c r="H562" s="2">
        <f t="shared" si="135"/>
        <v>0.20858895705521471</v>
      </c>
      <c r="I562" s="8"/>
      <c r="J562" s="2">
        <f t="shared" si="127"/>
        <v>0.35582822085889571</v>
      </c>
      <c r="K562" s="2">
        <f t="shared" si="128"/>
        <v>0.56441717791411039</v>
      </c>
      <c r="L562" s="2">
        <f t="shared" si="129"/>
        <v>1.8404907975460124E-2</v>
      </c>
      <c r="M562" s="2">
        <f t="shared" si="130"/>
        <v>6.1349693251533832E-2</v>
      </c>
      <c r="N562" s="1">
        <v>58</v>
      </c>
      <c r="O562" s="1">
        <v>92</v>
      </c>
      <c r="P562" s="1">
        <v>3</v>
      </c>
      <c r="Q562" s="1">
        <v>10</v>
      </c>
      <c r="R562" s="1"/>
      <c r="S562" s="1"/>
      <c r="T562" s="66"/>
      <c r="U562" s="1"/>
      <c r="V562" s="1"/>
      <c r="W562" s="1"/>
      <c r="X562" s="1"/>
      <c r="Y562" s="1"/>
      <c r="Z562" s="1"/>
      <c r="AA562" s="1"/>
      <c r="AB562" s="1"/>
      <c r="AG562" t="str">
        <f>A562</f>
        <v>Rockwood</v>
      </c>
      <c r="AH562" t="s">
        <v>1782</v>
      </c>
      <c r="AI562">
        <v>2</v>
      </c>
      <c r="AK562" s="104">
        <v>23</v>
      </c>
      <c r="AL562" s="102">
        <v>25</v>
      </c>
      <c r="AN562" s="101">
        <v>63700</v>
      </c>
      <c r="AO562" s="101">
        <f t="shared" si="126"/>
        <v>23025</v>
      </c>
      <c r="AP562" t="s">
        <v>2462</v>
      </c>
      <c r="AQ562">
        <f t="shared" si="123"/>
        <v>2363700</v>
      </c>
    </row>
    <row r="563" spans="1:43" hidden="1" outlineLevel="1">
      <c r="A563" t="s">
        <v>1378</v>
      </c>
      <c r="B563" s="10" t="s">
        <v>1315</v>
      </c>
      <c r="C563" s="1">
        <f t="shared" si="124"/>
        <v>540</v>
      </c>
      <c r="D563" s="7">
        <f t="shared" si="131"/>
        <v>2</v>
      </c>
      <c r="E563" s="7">
        <f t="shared" si="132"/>
        <v>1</v>
      </c>
      <c r="F563" s="7">
        <f t="shared" si="133"/>
        <v>4</v>
      </c>
      <c r="G563" s="1">
        <f t="shared" si="134"/>
        <v>21</v>
      </c>
      <c r="H563" s="2">
        <f t="shared" si="135"/>
        <v>3.888888888888889E-2</v>
      </c>
      <c r="I563" s="8"/>
      <c r="J563" s="2">
        <f t="shared" si="127"/>
        <v>0.41296296296296298</v>
      </c>
      <c r="K563" s="2">
        <f t="shared" si="128"/>
        <v>0.45185185185185184</v>
      </c>
      <c r="L563" s="2">
        <f t="shared" si="129"/>
        <v>3.7037037037037035E-2</v>
      </c>
      <c r="M563" s="2">
        <f t="shared" si="130"/>
        <v>9.8148148148148151E-2</v>
      </c>
      <c r="N563" s="1">
        <v>223</v>
      </c>
      <c r="O563" s="1">
        <v>244</v>
      </c>
      <c r="P563" s="1">
        <v>20</v>
      </c>
      <c r="Q563" s="1">
        <v>53</v>
      </c>
      <c r="R563" s="1"/>
      <c r="S563" s="1"/>
      <c r="T563" s="66"/>
      <c r="U563" s="1"/>
      <c r="V563" s="1"/>
      <c r="W563" s="1"/>
      <c r="X563" s="1"/>
      <c r="Y563" s="1"/>
      <c r="Z563" s="1"/>
      <c r="AA563" s="1"/>
      <c r="AB563" s="1"/>
      <c r="AG563" t="str">
        <f t="shared" si="125"/>
        <v>Rome</v>
      </c>
      <c r="AH563" t="s">
        <v>533</v>
      </c>
      <c r="AI563">
        <v>1</v>
      </c>
      <c r="AK563" s="104">
        <v>23</v>
      </c>
      <c r="AL563" s="102">
        <v>11</v>
      </c>
      <c r="AM563" s="102">
        <v>100</v>
      </c>
      <c r="AN563" s="101">
        <v>63835</v>
      </c>
      <c r="AO563" s="101">
        <f t="shared" si="126"/>
        <v>23011</v>
      </c>
      <c r="AP563" t="s">
        <v>624</v>
      </c>
      <c r="AQ563">
        <f t="shared" si="123"/>
        <v>2363835</v>
      </c>
    </row>
    <row r="564" spans="1:43" hidden="1" outlineLevel="1">
      <c r="A564" t="s">
        <v>1236</v>
      </c>
      <c r="B564" s="10" t="s">
        <v>1315</v>
      </c>
      <c r="C564" s="1">
        <f t="shared" si="124"/>
        <v>111</v>
      </c>
      <c r="D564" s="7">
        <f t="shared" si="131"/>
        <v>1</v>
      </c>
      <c r="E564" s="7">
        <f t="shared" si="132"/>
        <v>2</v>
      </c>
      <c r="F564" s="7">
        <f t="shared" si="133"/>
        <v>4</v>
      </c>
      <c r="G564" s="1">
        <f t="shared" si="134"/>
        <v>19</v>
      </c>
      <c r="H564" s="2">
        <f t="shared" si="135"/>
        <v>0.17117117117117117</v>
      </c>
      <c r="I564" s="8"/>
      <c r="J564" s="2">
        <f t="shared" si="127"/>
        <v>0.5495495495495496</v>
      </c>
      <c r="K564" s="2">
        <f t="shared" si="128"/>
        <v>0.3783783783783784</v>
      </c>
      <c r="L564" s="2">
        <f t="shared" si="129"/>
        <v>9.0090090090090089E-3</v>
      </c>
      <c r="M564" s="2">
        <f t="shared" si="130"/>
        <v>6.3063063063062988E-2</v>
      </c>
      <c r="N564" s="1">
        <v>61</v>
      </c>
      <c r="O564" s="1">
        <v>42</v>
      </c>
      <c r="P564" s="1">
        <v>1</v>
      </c>
      <c r="Q564" s="1">
        <v>7</v>
      </c>
      <c r="R564" s="1"/>
      <c r="S564" s="1"/>
      <c r="T564" s="66"/>
      <c r="U564" s="1"/>
      <c r="V564" s="1"/>
      <c r="W564" s="1"/>
      <c r="X564" s="1"/>
      <c r="Y564" s="1"/>
      <c r="Z564" s="1"/>
      <c r="AA564" s="1"/>
      <c r="AB564" s="1"/>
      <c r="AG564" t="str">
        <f t="shared" si="125"/>
        <v>Roque Bluffs</v>
      </c>
      <c r="AH564" t="s">
        <v>1839</v>
      </c>
      <c r="AI564">
        <v>2</v>
      </c>
      <c r="AK564" s="104">
        <v>23</v>
      </c>
      <c r="AL564" s="102">
        <v>29</v>
      </c>
      <c r="AM564" s="102">
        <v>190</v>
      </c>
      <c r="AN564" s="101">
        <v>63940</v>
      </c>
      <c r="AO564" s="101">
        <f t="shared" si="126"/>
        <v>23029</v>
      </c>
      <c r="AP564" t="s">
        <v>624</v>
      </c>
      <c r="AQ564">
        <f t="shared" si="123"/>
        <v>2363940</v>
      </c>
    </row>
    <row r="565" spans="1:43" hidden="1" outlineLevel="1">
      <c r="A565" t="s">
        <v>1374</v>
      </c>
      <c r="B565" s="10" t="s">
        <v>1315</v>
      </c>
      <c r="C565" s="1">
        <f t="shared" si="124"/>
        <v>180</v>
      </c>
      <c r="D565" s="7">
        <f t="shared" si="131"/>
        <v>1</v>
      </c>
      <c r="E565" s="7">
        <f t="shared" si="132"/>
        <v>2</v>
      </c>
      <c r="F565" s="7">
        <f t="shared" si="133"/>
        <v>4</v>
      </c>
      <c r="G565" s="1">
        <f t="shared" si="134"/>
        <v>48</v>
      </c>
      <c r="H565" s="2">
        <f t="shared" si="135"/>
        <v>0.26666666666666666</v>
      </c>
      <c r="I565" s="8"/>
      <c r="J565" s="2">
        <f t="shared" si="127"/>
        <v>0.56666666666666665</v>
      </c>
      <c r="K565" s="2">
        <f t="shared" si="128"/>
        <v>0.3</v>
      </c>
      <c r="L565" s="2">
        <f t="shared" si="129"/>
        <v>3.888888888888889E-2</v>
      </c>
      <c r="M565" s="2">
        <f t="shared" si="130"/>
        <v>9.444444444444447E-2</v>
      </c>
      <c r="N565" s="1">
        <v>102</v>
      </c>
      <c r="O565" s="1">
        <v>54</v>
      </c>
      <c r="P565" s="1">
        <v>7</v>
      </c>
      <c r="Q565" s="1">
        <v>17</v>
      </c>
      <c r="R565" s="1"/>
      <c r="S565" s="1"/>
      <c r="T565" s="66"/>
      <c r="U565" s="1"/>
      <c r="V565" s="1"/>
      <c r="W565" s="1"/>
      <c r="X565" s="1"/>
      <c r="Y565" s="1"/>
      <c r="Z565" s="1"/>
      <c r="AA565" s="1"/>
      <c r="AB565" s="1"/>
      <c r="AG565" t="str">
        <f t="shared" si="125"/>
        <v>Roxbury</v>
      </c>
      <c r="AH565" t="s">
        <v>1480</v>
      </c>
      <c r="AI565">
        <v>2</v>
      </c>
      <c r="AK565" s="104">
        <v>23</v>
      </c>
      <c r="AL565" s="102">
        <v>17</v>
      </c>
      <c r="AM565" s="102">
        <v>130</v>
      </c>
      <c r="AN565" s="101">
        <v>64185</v>
      </c>
      <c r="AO565" s="101">
        <f t="shared" si="126"/>
        <v>23017</v>
      </c>
      <c r="AP565" t="s">
        <v>624</v>
      </c>
      <c r="AQ565">
        <f t="shared" si="123"/>
        <v>2364185</v>
      </c>
    </row>
    <row r="566" spans="1:43" hidden="1" outlineLevel="1">
      <c r="A566" t="s">
        <v>1237</v>
      </c>
      <c r="B566" s="10" t="s">
        <v>1315</v>
      </c>
      <c r="C566" s="1">
        <f t="shared" si="124"/>
        <v>2490</v>
      </c>
      <c r="D566" s="7">
        <f t="shared" si="131"/>
        <v>1</v>
      </c>
      <c r="E566" s="7">
        <f t="shared" si="132"/>
        <v>2</v>
      </c>
      <c r="F566" s="7">
        <f t="shared" si="133"/>
        <v>4</v>
      </c>
      <c r="G566" s="1">
        <f t="shared" si="134"/>
        <v>854</v>
      </c>
      <c r="H566" s="2">
        <f t="shared" si="135"/>
        <v>0.3429718875502008</v>
      </c>
      <c r="I566" s="8"/>
      <c r="J566" s="2">
        <f t="shared" si="127"/>
        <v>0.63172690763052208</v>
      </c>
      <c r="K566" s="2">
        <f t="shared" si="128"/>
        <v>0.28875502008032128</v>
      </c>
      <c r="L566" s="2">
        <f t="shared" si="129"/>
        <v>2.8112449799196786E-2</v>
      </c>
      <c r="M566" s="2">
        <f t="shared" si="130"/>
        <v>5.1405622489959849E-2</v>
      </c>
      <c r="N566" s="1">
        <v>1573</v>
      </c>
      <c r="O566" s="1">
        <v>719</v>
      </c>
      <c r="P566" s="1">
        <v>70</v>
      </c>
      <c r="Q566" s="1">
        <v>128</v>
      </c>
      <c r="R566" s="1"/>
      <c r="S566" s="1"/>
      <c r="T566" s="66"/>
      <c r="U566" s="1"/>
      <c r="V566" s="1"/>
      <c r="W566" s="1"/>
      <c r="X566" s="1"/>
      <c r="Y566" s="1"/>
      <c r="Z566" s="1"/>
      <c r="AA566" s="1"/>
      <c r="AB566" s="1"/>
      <c r="AG566" t="str">
        <f t="shared" si="125"/>
        <v>Rumford</v>
      </c>
      <c r="AH566" t="s">
        <v>1480</v>
      </c>
      <c r="AI566">
        <v>2</v>
      </c>
      <c r="AK566" s="104">
        <v>23</v>
      </c>
      <c r="AL566" s="102">
        <v>17</v>
      </c>
      <c r="AM566" s="102">
        <v>135</v>
      </c>
      <c r="AN566" s="101">
        <v>64290</v>
      </c>
      <c r="AO566" s="101">
        <f t="shared" si="126"/>
        <v>23017</v>
      </c>
      <c r="AP566" t="s">
        <v>624</v>
      </c>
      <c r="AQ566">
        <f t="shared" si="123"/>
        <v>2364290</v>
      </c>
    </row>
    <row r="567" spans="1:43" hidden="1" outlineLevel="1">
      <c r="A567" t="s">
        <v>1227</v>
      </c>
      <c r="B567" s="10" t="s">
        <v>1315</v>
      </c>
      <c r="C567" s="1">
        <f t="shared" si="124"/>
        <v>1469</v>
      </c>
      <c r="D567" s="7">
        <f t="shared" si="131"/>
        <v>1</v>
      </c>
      <c r="E567" s="7">
        <f t="shared" si="132"/>
        <v>2</v>
      </c>
      <c r="F567" s="7">
        <f t="shared" si="133"/>
        <v>4</v>
      </c>
      <c r="G567" s="1">
        <f t="shared" si="134"/>
        <v>107</v>
      </c>
      <c r="H567" s="2">
        <f t="shared" si="135"/>
        <v>7.2838665759019747E-2</v>
      </c>
      <c r="I567" s="8"/>
      <c r="J567" s="2">
        <f t="shared" si="127"/>
        <v>0.46630360789652825</v>
      </c>
      <c r="K567" s="2">
        <f t="shared" si="128"/>
        <v>0.39346494213750849</v>
      </c>
      <c r="L567" s="2">
        <f t="shared" si="129"/>
        <v>4.4247787610619468E-2</v>
      </c>
      <c r="M567" s="2">
        <f t="shared" si="130"/>
        <v>9.5983662355343793E-2</v>
      </c>
      <c r="N567" s="1">
        <v>685</v>
      </c>
      <c r="O567" s="1">
        <v>578</v>
      </c>
      <c r="P567" s="1">
        <v>65</v>
      </c>
      <c r="Q567" s="1">
        <v>141</v>
      </c>
      <c r="R567" s="1"/>
      <c r="S567" s="1"/>
      <c r="T567" s="66"/>
      <c r="U567" s="1"/>
      <c r="V567" s="1"/>
      <c r="W567" s="1"/>
      <c r="X567" s="1"/>
      <c r="Y567" s="1"/>
      <c r="Z567" s="1"/>
      <c r="AA567" s="1"/>
      <c r="AB567" s="1"/>
      <c r="AG567" t="str">
        <f t="shared" si="125"/>
        <v>Sabattus</v>
      </c>
      <c r="AH567" t="s">
        <v>371</v>
      </c>
      <c r="AI567">
        <v>2</v>
      </c>
      <c r="AK567" s="104">
        <v>23</v>
      </c>
      <c r="AL567" s="102">
        <v>1</v>
      </c>
      <c r="AM567" s="102">
        <v>57</v>
      </c>
      <c r="AN567" s="101">
        <v>64570</v>
      </c>
      <c r="AO567" s="101">
        <f t="shared" si="126"/>
        <v>23001</v>
      </c>
      <c r="AP567" t="s">
        <v>624</v>
      </c>
      <c r="AQ567">
        <f t="shared" si="123"/>
        <v>2364570</v>
      </c>
    </row>
    <row r="568" spans="1:43" hidden="1" outlineLevel="1">
      <c r="A568" t="s">
        <v>1223</v>
      </c>
      <c r="B568" s="10" t="s">
        <v>1315</v>
      </c>
      <c r="C568" s="1">
        <f t="shared" si="124"/>
        <v>6566</v>
      </c>
      <c r="D568" s="7">
        <f t="shared" si="131"/>
        <v>1</v>
      </c>
      <c r="E568" s="7">
        <f t="shared" si="132"/>
        <v>2</v>
      </c>
      <c r="F568" s="7">
        <f t="shared" si="133"/>
        <v>4</v>
      </c>
      <c r="G568" s="1">
        <f t="shared" si="134"/>
        <v>618</v>
      </c>
      <c r="H568" s="2">
        <f t="shared" si="135"/>
        <v>9.4121230581784954E-2</v>
      </c>
      <c r="I568" s="8"/>
      <c r="J568" s="2">
        <f t="shared" si="127"/>
        <v>0.4925373134328358</v>
      </c>
      <c r="K568" s="2">
        <f t="shared" si="128"/>
        <v>0.39841608285105085</v>
      </c>
      <c r="L568" s="2">
        <f t="shared" si="129"/>
        <v>1.279317697228145E-2</v>
      </c>
      <c r="M568" s="2">
        <f t="shared" si="130"/>
        <v>9.6253426743831902E-2</v>
      </c>
      <c r="N568" s="1">
        <v>3234</v>
      </c>
      <c r="O568" s="1">
        <v>2616</v>
      </c>
      <c r="P568" s="1">
        <v>84</v>
      </c>
      <c r="Q568" s="1">
        <v>632</v>
      </c>
      <c r="R568" s="1"/>
      <c r="S568" s="1"/>
      <c r="T568" s="66"/>
      <c r="U568" s="1"/>
      <c r="V568" s="1"/>
      <c r="W568" s="1"/>
      <c r="X568" s="1"/>
      <c r="Y568" s="1"/>
      <c r="Z568" s="1"/>
      <c r="AA568" s="1"/>
      <c r="AB568" s="1"/>
      <c r="AG568" t="str">
        <f t="shared" si="125"/>
        <v>Saco</v>
      </c>
      <c r="AH568" t="s">
        <v>1256</v>
      </c>
      <c r="AI568">
        <v>1</v>
      </c>
      <c r="AK568" s="104">
        <v>23</v>
      </c>
      <c r="AL568" s="102">
        <v>31</v>
      </c>
      <c r="AM568" s="102">
        <v>110</v>
      </c>
      <c r="AN568" s="101">
        <v>64675</v>
      </c>
      <c r="AO568" s="101">
        <f t="shared" si="126"/>
        <v>23031</v>
      </c>
      <c r="AP568" t="s">
        <v>2432</v>
      </c>
      <c r="AQ568">
        <f t="shared" si="123"/>
        <v>2364675</v>
      </c>
    </row>
    <row r="569" spans="1:43" hidden="1" outlineLevel="1">
      <c r="A569" t="s">
        <v>1224</v>
      </c>
      <c r="B569" s="10" t="s">
        <v>1315</v>
      </c>
      <c r="C569" s="1">
        <f t="shared" si="124"/>
        <v>383</v>
      </c>
      <c r="D569" s="7">
        <f t="shared" si="131"/>
        <v>1</v>
      </c>
      <c r="E569" s="7">
        <f t="shared" si="132"/>
        <v>2</v>
      </c>
      <c r="F569" s="7">
        <f t="shared" si="133"/>
        <v>4</v>
      </c>
      <c r="G569" s="1">
        <f t="shared" si="134"/>
        <v>244</v>
      </c>
      <c r="H569" s="2">
        <f t="shared" si="135"/>
        <v>0.63707571801566576</v>
      </c>
      <c r="I569" s="8"/>
      <c r="J569" s="2">
        <f t="shared" si="127"/>
        <v>0.78851174934725854</v>
      </c>
      <c r="K569" s="2">
        <f t="shared" si="128"/>
        <v>0.1514360313315927</v>
      </c>
      <c r="L569" s="2">
        <f t="shared" si="129"/>
        <v>2.3498694516971279E-2</v>
      </c>
      <c r="M569" s="2">
        <f t="shared" si="130"/>
        <v>3.6553524804177485E-2</v>
      </c>
      <c r="N569" s="1">
        <v>302</v>
      </c>
      <c r="O569" s="1">
        <v>58</v>
      </c>
      <c r="P569" s="1">
        <v>9</v>
      </c>
      <c r="Q569" s="1">
        <v>14</v>
      </c>
      <c r="R569" s="1"/>
      <c r="S569" s="1"/>
      <c r="T569" s="66"/>
      <c r="U569" s="1"/>
      <c r="V569" s="1"/>
      <c r="W569" s="1"/>
      <c r="X569" s="1"/>
      <c r="Y569" s="1"/>
      <c r="Z569" s="1"/>
      <c r="AA569" s="1"/>
      <c r="AB569" s="1"/>
      <c r="AG569" t="str">
        <f t="shared" si="125"/>
        <v>St. Agatha</v>
      </c>
      <c r="AH569" t="s">
        <v>317</v>
      </c>
      <c r="AI569">
        <v>2</v>
      </c>
      <c r="AK569" s="104">
        <v>23</v>
      </c>
      <c r="AL569" s="102">
        <v>3</v>
      </c>
      <c r="AM569" s="102">
        <v>275</v>
      </c>
      <c r="AN569" s="101">
        <v>64780</v>
      </c>
      <c r="AO569" s="101">
        <f t="shared" si="126"/>
        <v>23003</v>
      </c>
      <c r="AP569" t="s">
        <v>624</v>
      </c>
      <c r="AQ569">
        <f t="shared" si="123"/>
        <v>2364780</v>
      </c>
    </row>
    <row r="570" spans="1:43" hidden="1" outlineLevel="1">
      <c r="A570" t="s">
        <v>1502</v>
      </c>
      <c r="B570" s="10" t="s">
        <v>1315</v>
      </c>
      <c r="C570" s="1">
        <f t="shared" si="124"/>
        <v>726</v>
      </c>
      <c r="D570" s="7">
        <f t="shared" si="131"/>
        <v>2</v>
      </c>
      <c r="E570" s="7">
        <f t="shared" si="132"/>
        <v>1</v>
      </c>
      <c r="F570" s="7">
        <f t="shared" si="133"/>
        <v>4</v>
      </c>
      <c r="G570" s="1">
        <f t="shared" si="134"/>
        <v>63</v>
      </c>
      <c r="H570" s="2">
        <f t="shared" si="135"/>
        <v>8.6776859504132234E-2</v>
      </c>
      <c r="I570" s="8"/>
      <c r="J570" s="2">
        <f t="shared" si="127"/>
        <v>0.42424242424242425</v>
      </c>
      <c r="K570" s="2">
        <f t="shared" si="128"/>
        <v>0.51101928374655647</v>
      </c>
      <c r="L570" s="2">
        <f t="shared" si="129"/>
        <v>1.3774104683195593E-2</v>
      </c>
      <c r="M570" s="2">
        <f t="shared" si="130"/>
        <v>5.0964187327823623E-2</v>
      </c>
      <c r="N570" s="1">
        <v>308</v>
      </c>
      <c r="O570" s="1">
        <v>371</v>
      </c>
      <c r="P570" s="1">
        <v>10</v>
      </c>
      <c r="Q570" s="1">
        <v>37</v>
      </c>
      <c r="R570" s="1"/>
      <c r="S570" s="1"/>
      <c r="T570" s="66"/>
      <c r="U570" s="1"/>
      <c r="V570" s="1"/>
      <c r="W570" s="1"/>
      <c r="X570" s="1"/>
      <c r="Y570" s="1"/>
      <c r="Z570" s="1"/>
      <c r="AA570" s="1"/>
      <c r="AB570" s="1"/>
      <c r="AG570" t="str">
        <f t="shared" si="125"/>
        <v>St. Albans</v>
      </c>
      <c r="AH570" t="s">
        <v>1782</v>
      </c>
      <c r="AI570">
        <v>2</v>
      </c>
      <c r="AK570" s="104">
        <v>23</v>
      </c>
      <c r="AL570" s="102">
        <v>25</v>
      </c>
      <c r="AM570" s="102">
        <v>135</v>
      </c>
      <c r="AN570" s="101">
        <v>64850</v>
      </c>
      <c r="AO570" s="101">
        <f t="shared" si="126"/>
        <v>23025</v>
      </c>
      <c r="AP570" t="s">
        <v>624</v>
      </c>
      <c r="AQ570">
        <f t="shared" si="123"/>
        <v>2364850</v>
      </c>
    </row>
    <row r="571" spans="1:43" hidden="1" outlineLevel="1">
      <c r="A571" t="s">
        <v>391</v>
      </c>
      <c r="B571" s="10" t="s">
        <v>1315</v>
      </c>
      <c r="C571" s="1">
        <f t="shared" si="124"/>
        <v>284</v>
      </c>
      <c r="D571" s="7">
        <f t="shared" si="131"/>
        <v>1</v>
      </c>
      <c r="E571" s="7">
        <f t="shared" si="132"/>
        <v>2</v>
      </c>
      <c r="F571" s="7">
        <f t="shared" si="133"/>
        <v>4</v>
      </c>
      <c r="G571" s="1">
        <f t="shared" si="134"/>
        <v>157</v>
      </c>
      <c r="H571" s="2">
        <f t="shared" si="135"/>
        <v>0.55281690140845074</v>
      </c>
      <c r="I571" s="8"/>
      <c r="J571" s="2">
        <f t="shared" si="127"/>
        <v>0.71478873239436624</v>
      </c>
      <c r="K571" s="2">
        <f t="shared" si="128"/>
        <v>0.1619718309859155</v>
      </c>
      <c r="L571" s="2">
        <f t="shared" si="129"/>
        <v>3.1690140845070422E-2</v>
      </c>
      <c r="M571" s="2">
        <f t="shared" si="130"/>
        <v>9.1549295774647835E-2</v>
      </c>
      <c r="N571" s="1">
        <v>203</v>
      </c>
      <c r="O571" s="1">
        <v>46</v>
      </c>
      <c r="P571" s="1">
        <v>9</v>
      </c>
      <c r="Q571" s="1">
        <v>26</v>
      </c>
      <c r="R571" s="1"/>
      <c r="S571" s="1"/>
      <c r="T571" s="66"/>
      <c r="U571" s="1"/>
      <c r="V571" s="1"/>
      <c r="W571" s="1"/>
      <c r="X571" s="1"/>
      <c r="Y571" s="1"/>
      <c r="Z571" s="1"/>
      <c r="AA571" s="1"/>
      <c r="AB571" s="1"/>
      <c r="AG571" t="str">
        <f t="shared" si="125"/>
        <v>St. Francis</v>
      </c>
      <c r="AH571" t="s">
        <v>317</v>
      </c>
      <c r="AI571">
        <v>2</v>
      </c>
      <c r="AK571" s="104">
        <v>23</v>
      </c>
      <c r="AL571" s="102">
        <v>3</v>
      </c>
      <c r="AM571" s="102">
        <v>280</v>
      </c>
      <c r="AN571" s="101">
        <v>65025</v>
      </c>
      <c r="AO571" s="101">
        <f t="shared" si="126"/>
        <v>23003</v>
      </c>
      <c r="AP571" t="s">
        <v>624</v>
      </c>
      <c r="AQ571">
        <f t="shared" si="123"/>
        <v>2365025</v>
      </c>
    </row>
    <row r="572" spans="1:43" hidden="1" outlineLevel="1">
      <c r="A572" t="s">
        <v>1154</v>
      </c>
      <c r="B572" s="10" t="s">
        <v>1315</v>
      </c>
      <c r="C572" s="1">
        <f t="shared" si="124"/>
        <v>1269</v>
      </c>
      <c r="D572" s="7">
        <f t="shared" si="131"/>
        <v>1</v>
      </c>
      <c r="E572" s="7">
        <f t="shared" si="132"/>
        <v>2</v>
      </c>
      <c r="F572" s="7">
        <f t="shared" si="133"/>
        <v>4</v>
      </c>
      <c r="G572" s="1">
        <f t="shared" si="134"/>
        <v>54</v>
      </c>
      <c r="H572" s="2">
        <f t="shared" si="135"/>
        <v>4.2553191489361701E-2</v>
      </c>
      <c r="I572" s="8"/>
      <c r="J572" s="2">
        <f t="shared" si="127"/>
        <v>0.4389282899921198</v>
      </c>
      <c r="K572" s="2">
        <f t="shared" si="128"/>
        <v>0.39637509850275809</v>
      </c>
      <c r="L572" s="2">
        <f t="shared" si="129"/>
        <v>1.4184397163120567E-2</v>
      </c>
      <c r="M572" s="2">
        <f t="shared" si="130"/>
        <v>0.15051221434200149</v>
      </c>
      <c r="N572" s="1">
        <v>557</v>
      </c>
      <c r="O572" s="1">
        <v>503</v>
      </c>
      <c r="P572" s="1">
        <v>18</v>
      </c>
      <c r="Q572" s="1">
        <v>191</v>
      </c>
      <c r="R572" s="1"/>
      <c r="S572" s="1"/>
      <c r="T572" s="66"/>
      <c r="U572" s="1"/>
      <c r="V572" s="1"/>
      <c r="W572" s="1"/>
      <c r="X572" s="1"/>
      <c r="Y572" s="1"/>
      <c r="Z572" s="1"/>
      <c r="AA572" s="1"/>
      <c r="AB572" s="1"/>
      <c r="AG572" t="str">
        <f t="shared" si="125"/>
        <v>St. George</v>
      </c>
      <c r="AH572" t="s">
        <v>2044</v>
      </c>
      <c r="AI572">
        <v>1</v>
      </c>
      <c r="AK572" s="104">
        <v>23</v>
      </c>
      <c r="AL572" s="102">
        <v>13</v>
      </c>
      <c r="AM572" s="102">
        <v>60</v>
      </c>
      <c r="AN572" s="101">
        <v>65130</v>
      </c>
      <c r="AO572" s="101">
        <f t="shared" si="126"/>
        <v>23013</v>
      </c>
      <c r="AP572" t="s">
        <v>624</v>
      </c>
      <c r="AQ572">
        <f t="shared" si="123"/>
        <v>2365130</v>
      </c>
    </row>
    <row r="573" spans="1:43" hidden="1" outlineLevel="1">
      <c r="A573" t="s">
        <v>2873</v>
      </c>
      <c r="B573" s="10" t="s">
        <v>1315</v>
      </c>
      <c r="C573" s="1">
        <f t="shared" si="124"/>
        <v>125</v>
      </c>
      <c r="D573" s="7">
        <f t="shared" si="131"/>
        <v>1</v>
      </c>
      <c r="E573" s="7">
        <f t="shared" si="132"/>
        <v>2</v>
      </c>
      <c r="F573" s="7">
        <f t="shared" si="133"/>
        <v>3</v>
      </c>
      <c r="G573" s="1">
        <f t="shared" si="134"/>
        <v>53</v>
      </c>
      <c r="H573" s="2">
        <f t="shared" si="135"/>
        <v>0.42399999999999999</v>
      </c>
      <c r="I573" s="8"/>
      <c r="J573" s="2">
        <f t="shared" si="127"/>
        <v>0.68799999999999994</v>
      </c>
      <c r="K573" s="2">
        <f t="shared" si="128"/>
        <v>0.26400000000000001</v>
      </c>
      <c r="L573" s="2">
        <f t="shared" si="129"/>
        <v>3.2000000000000001E-2</v>
      </c>
      <c r="M573" s="2">
        <f t="shared" si="130"/>
        <v>1.6000000000000042E-2</v>
      </c>
      <c r="N573" s="1">
        <v>86</v>
      </c>
      <c r="O573" s="1">
        <v>33</v>
      </c>
      <c r="P573" s="1">
        <v>4</v>
      </c>
      <c r="Q573" s="1">
        <v>2</v>
      </c>
      <c r="R573" s="1"/>
      <c r="S573" s="1"/>
      <c r="T573" s="66"/>
      <c r="U573" s="1"/>
      <c r="V573" s="1"/>
      <c r="W573" s="1"/>
      <c r="X573" s="1"/>
      <c r="Y573" s="1"/>
      <c r="Z573" s="1"/>
      <c r="AA573" s="1"/>
      <c r="AB573" s="1"/>
      <c r="AG573" t="str">
        <f t="shared" si="125"/>
        <v>St. John</v>
      </c>
      <c r="AH573" t="s">
        <v>317</v>
      </c>
      <c r="AI573">
        <v>2</v>
      </c>
      <c r="AK573" s="104">
        <v>23</v>
      </c>
      <c r="AL573" s="102">
        <v>3</v>
      </c>
      <c r="AM573" s="102">
        <v>285</v>
      </c>
      <c r="AN573" s="101">
        <v>65200</v>
      </c>
      <c r="AO573" s="101">
        <f t="shared" si="126"/>
        <v>23003</v>
      </c>
      <c r="AP573" t="s">
        <v>131</v>
      </c>
      <c r="AQ573">
        <f t="shared" si="123"/>
        <v>2365200</v>
      </c>
    </row>
    <row r="574" spans="1:43" hidden="1" outlineLevel="1">
      <c r="A574" t="s">
        <v>2874</v>
      </c>
      <c r="B574" s="10" t="s">
        <v>1315</v>
      </c>
      <c r="C574" s="1">
        <f t="shared" si="124"/>
        <v>48</v>
      </c>
      <c r="D574" s="7">
        <f t="shared" si="131"/>
        <v>2</v>
      </c>
      <c r="E574" s="7">
        <f t="shared" si="132"/>
        <v>1</v>
      </c>
      <c r="F574" s="7">
        <f t="shared" si="133"/>
        <v>4</v>
      </c>
      <c r="G574" s="1">
        <f t="shared" si="134"/>
        <v>12</v>
      </c>
      <c r="H574" s="2">
        <f t="shared" si="135"/>
        <v>0.25</v>
      </c>
      <c r="I574" s="8"/>
      <c r="J574" s="2">
        <f t="shared" si="127"/>
        <v>0.3125</v>
      </c>
      <c r="K574" s="2">
        <f t="shared" si="128"/>
        <v>0.5625</v>
      </c>
      <c r="L574" s="2">
        <f t="shared" si="129"/>
        <v>4.1666666666666664E-2</v>
      </c>
      <c r="M574" s="2">
        <f t="shared" si="130"/>
        <v>8.3333333333333343E-2</v>
      </c>
      <c r="N574" s="1">
        <v>15</v>
      </c>
      <c r="O574" s="1">
        <v>27</v>
      </c>
      <c r="P574" s="1">
        <v>2</v>
      </c>
      <c r="Q574" s="1">
        <v>4</v>
      </c>
      <c r="R574" s="1"/>
      <c r="S574" s="1"/>
      <c r="T574" s="66"/>
      <c r="U574" s="1"/>
      <c r="V574" s="1"/>
      <c r="W574" s="1"/>
      <c r="X574" s="1"/>
      <c r="Y574" s="1"/>
      <c r="Z574" s="1"/>
      <c r="AA574" s="1"/>
      <c r="AB574" s="1"/>
      <c r="AG574" t="str">
        <f t="shared" si="125"/>
        <v>Sandy River</v>
      </c>
      <c r="AH574" t="s">
        <v>957</v>
      </c>
      <c r="AI574">
        <v>2</v>
      </c>
      <c r="AK574" s="104">
        <v>23</v>
      </c>
      <c r="AL574" s="102">
        <v>7</v>
      </c>
      <c r="AM574" s="102">
        <v>85</v>
      </c>
      <c r="AN574" s="101">
        <v>65655</v>
      </c>
      <c r="AO574" s="101">
        <f t="shared" si="126"/>
        <v>23007</v>
      </c>
      <c r="AP574" t="s">
        <v>131</v>
      </c>
      <c r="AQ574">
        <f t="shared" si="123"/>
        <v>2365655</v>
      </c>
    </row>
    <row r="575" spans="1:43" hidden="1" outlineLevel="1">
      <c r="A575" t="s">
        <v>1946</v>
      </c>
      <c r="B575" s="10" t="s">
        <v>1315</v>
      </c>
      <c r="C575" s="1">
        <f t="shared" si="124"/>
        <v>7131</v>
      </c>
      <c r="D575" s="7">
        <f t="shared" si="131"/>
        <v>1</v>
      </c>
      <c r="E575" s="7">
        <f t="shared" si="132"/>
        <v>2</v>
      </c>
      <c r="F575" s="7">
        <f t="shared" si="133"/>
        <v>4</v>
      </c>
      <c r="G575" s="1">
        <f t="shared" si="134"/>
        <v>528</v>
      </c>
      <c r="H575" s="2">
        <f t="shared" si="135"/>
        <v>7.4042911232646197E-2</v>
      </c>
      <c r="I575" s="8"/>
      <c r="J575" s="2">
        <f t="shared" si="127"/>
        <v>0.47721217220586171</v>
      </c>
      <c r="K575" s="2">
        <f t="shared" si="128"/>
        <v>0.40316926097321554</v>
      </c>
      <c r="L575" s="2">
        <f t="shared" si="129"/>
        <v>3.4777731033515634E-2</v>
      </c>
      <c r="M575" s="2">
        <f t="shared" si="130"/>
        <v>8.484083578740706E-2</v>
      </c>
      <c r="N575" s="1">
        <v>3403</v>
      </c>
      <c r="O575" s="1">
        <v>2875</v>
      </c>
      <c r="P575" s="1">
        <v>248</v>
      </c>
      <c r="Q575" s="1">
        <v>605</v>
      </c>
      <c r="R575" s="1"/>
      <c r="S575" s="1"/>
      <c r="T575" s="66"/>
      <c r="U575" s="1"/>
      <c r="V575" s="1"/>
      <c r="W575" s="1"/>
      <c r="X575" s="1"/>
      <c r="Y575" s="1"/>
      <c r="Z575" s="1"/>
      <c r="AA575" s="1"/>
      <c r="AB575" s="1"/>
      <c r="AG575" t="str">
        <f t="shared" si="125"/>
        <v>Sanford</v>
      </c>
      <c r="AH575" t="s">
        <v>1256</v>
      </c>
      <c r="AI575">
        <v>1</v>
      </c>
      <c r="AK575" s="104">
        <v>23</v>
      </c>
      <c r="AL575" s="102">
        <v>31</v>
      </c>
      <c r="AM575" s="102">
        <v>115</v>
      </c>
      <c r="AN575" s="101">
        <v>65760</v>
      </c>
      <c r="AO575" s="101">
        <f t="shared" si="126"/>
        <v>23031</v>
      </c>
      <c r="AP575" t="s">
        <v>624</v>
      </c>
      <c r="AQ575">
        <f t="shared" si="123"/>
        <v>2365760</v>
      </c>
    </row>
    <row r="576" spans="1:43" hidden="1" outlineLevel="1">
      <c r="A576" t="s">
        <v>776</v>
      </c>
      <c r="B576" s="10" t="s">
        <v>1315</v>
      </c>
      <c r="C576" s="1">
        <f t="shared" si="124"/>
        <v>508</v>
      </c>
      <c r="D576" s="7">
        <f t="shared" si="131"/>
        <v>1</v>
      </c>
      <c r="E576" s="7">
        <f t="shared" si="132"/>
        <v>2</v>
      </c>
      <c r="F576" s="7">
        <f t="shared" si="133"/>
        <v>4</v>
      </c>
      <c r="G576" s="1">
        <f t="shared" si="134"/>
        <v>19</v>
      </c>
      <c r="H576" s="2">
        <f t="shared" si="135"/>
        <v>3.7401574803149609E-2</v>
      </c>
      <c r="I576" s="8"/>
      <c r="J576" s="2">
        <f t="shared" si="127"/>
        <v>0.48425196850393698</v>
      </c>
      <c r="K576" s="2">
        <f t="shared" si="128"/>
        <v>0.44685039370078738</v>
      </c>
      <c r="L576" s="2">
        <f t="shared" si="129"/>
        <v>1.1811023622047244E-2</v>
      </c>
      <c r="M576" s="2">
        <f t="shared" si="130"/>
        <v>5.7086614173228335E-2</v>
      </c>
      <c r="N576" s="1">
        <v>246</v>
      </c>
      <c r="O576" s="1">
        <v>227</v>
      </c>
      <c r="P576" s="1">
        <v>6</v>
      </c>
      <c r="Q576" s="1">
        <v>29</v>
      </c>
      <c r="R576" s="1"/>
      <c r="S576" s="1"/>
      <c r="T576" s="66"/>
      <c r="U576" s="1"/>
      <c r="V576" s="1"/>
      <c r="W576" s="1"/>
      <c r="X576" s="1"/>
      <c r="Y576" s="1"/>
      <c r="Z576" s="1"/>
      <c r="AA576" s="1"/>
      <c r="AB576" s="1"/>
      <c r="AG576" t="str">
        <f t="shared" si="125"/>
        <v>Sangerville</v>
      </c>
      <c r="AH576" t="s">
        <v>688</v>
      </c>
      <c r="AI576">
        <v>2</v>
      </c>
      <c r="AK576" s="104">
        <v>23</v>
      </c>
      <c r="AL576" s="102">
        <v>21</v>
      </c>
      <c r="AM576" s="102">
        <v>80</v>
      </c>
      <c r="AN576" s="101">
        <v>65865</v>
      </c>
      <c r="AO576" s="101">
        <f t="shared" si="126"/>
        <v>23021</v>
      </c>
      <c r="AP576" t="s">
        <v>624</v>
      </c>
      <c r="AQ576">
        <f t="shared" si="123"/>
        <v>2365865</v>
      </c>
    </row>
    <row r="577" spans="1:43" hidden="1" outlineLevel="1">
      <c r="A577" t="s">
        <v>1387</v>
      </c>
      <c r="B577" s="10" t="s">
        <v>1315</v>
      </c>
      <c r="C577" s="1">
        <f t="shared" si="124"/>
        <v>7996</v>
      </c>
      <c r="D577" s="7">
        <f t="shared" si="131"/>
        <v>2</v>
      </c>
      <c r="E577" s="7">
        <f t="shared" si="132"/>
        <v>1</v>
      </c>
      <c r="F577" s="7">
        <f t="shared" si="133"/>
        <v>4</v>
      </c>
      <c r="G577" s="1">
        <f t="shared" si="134"/>
        <v>1435</v>
      </c>
      <c r="H577" s="2">
        <f t="shared" si="135"/>
        <v>0.1794647323661831</v>
      </c>
      <c r="I577" s="8"/>
      <c r="J577" s="2">
        <f t="shared" si="127"/>
        <v>0.36943471735867933</v>
      </c>
      <c r="K577" s="2">
        <f t="shared" si="128"/>
        <v>0.54889944972486238</v>
      </c>
      <c r="L577" s="2">
        <f t="shared" si="129"/>
        <v>9.8799399699849924E-3</v>
      </c>
      <c r="M577" s="2">
        <f t="shared" si="130"/>
        <v>7.1785892946473251E-2</v>
      </c>
      <c r="N577" s="1">
        <v>2954</v>
      </c>
      <c r="O577" s="1">
        <v>4389</v>
      </c>
      <c r="P577" s="1">
        <v>79</v>
      </c>
      <c r="Q577" s="1">
        <v>574</v>
      </c>
      <c r="R577" s="1"/>
      <c r="S577" s="1"/>
      <c r="T577" s="66"/>
      <c r="U577" s="1"/>
      <c r="V577" s="1"/>
      <c r="W577" s="1"/>
      <c r="X577" s="1"/>
      <c r="Y577" s="1"/>
      <c r="Z577" s="1"/>
      <c r="AA577" s="1"/>
      <c r="AB577" s="1"/>
      <c r="AG577" t="str">
        <f t="shared" si="125"/>
        <v>Scarborough</v>
      </c>
      <c r="AH577" t="s">
        <v>1492</v>
      </c>
      <c r="AI577">
        <v>1</v>
      </c>
      <c r="AK577" s="104">
        <v>23</v>
      </c>
      <c r="AL577" s="102">
        <v>5</v>
      </c>
      <c r="AM577" s="102">
        <v>100</v>
      </c>
      <c r="AN577" s="101">
        <v>66145</v>
      </c>
      <c r="AO577" s="101">
        <f t="shared" si="126"/>
        <v>23005</v>
      </c>
      <c r="AP577" t="s">
        <v>624</v>
      </c>
      <c r="AQ577">
        <f t="shared" si="123"/>
        <v>2366145</v>
      </c>
    </row>
    <row r="578" spans="1:43" hidden="1" outlineLevel="1">
      <c r="A578" t="s">
        <v>255</v>
      </c>
      <c r="B578" s="10" t="s">
        <v>1315</v>
      </c>
      <c r="C578" s="1">
        <f t="shared" si="124"/>
        <v>516</v>
      </c>
      <c r="D578" s="7">
        <f t="shared" si="131"/>
        <v>1</v>
      </c>
      <c r="E578" s="7">
        <f t="shared" si="132"/>
        <v>2</v>
      </c>
      <c r="F578" s="7">
        <f t="shared" si="133"/>
        <v>4</v>
      </c>
      <c r="G578" s="1">
        <f t="shared" si="134"/>
        <v>10</v>
      </c>
      <c r="H578" s="2">
        <f t="shared" si="135"/>
        <v>1.937984496124031E-2</v>
      </c>
      <c r="I578" s="8"/>
      <c r="J578" s="2">
        <f t="shared" si="127"/>
        <v>0.45155038759689925</v>
      </c>
      <c r="K578" s="2">
        <f t="shared" si="128"/>
        <v>0.43217054263565891</v>
      </c>
      <c r="L578" s="2">
        <f t="shared" si="129"/>
        <v>1.5503875968992248E-2</v>
      </c>
      <c r="M578" s="2">
        <f t="shared" si="130"/>
        <v>0.1007751937984496</v>
      </c>
      <c r="N578" s="1">
        <v>233</v>
      </c>
      <c r="O578" s="1">
        <v>223</v>
      </c>
      <c r="P578" s="1">
        <v>8</v>
      </c>
      <c r="Q578" s="1">
        <v>52</v>
      </c>
      <c r="R578" s="1"/>
      <c r="S578" s="1"/>
      <c r="T578" s="66"/>
      <c r="U578" s="1"/>
      <c r="V578" s="1"/>
      <c r="W578" s="1"/>
      <c r="X578" s="1"/>
      <c r="Y578" s="1"/>
      <c r="Z578" s="1"/>
      <c r="AA578" s="1"/>
      <c r="AB578" s="1"/>
      <c r="AG578" t="str">
        <f t="shared" si="125"/>
        <v>Searsmont</v>
      </c>
      <c r="AH578" t="s">
        <v>1255</v>
      </c>
      <c r="AI578">
        <v>2</v>
      </c>
      <c r="AK578" s="104">
        <v>23</v>
      </c>
      <c r="AL578" s="102">
        <v>27</v>
      </c>
      <c r="AM578" s="102">
        <v>90</v>
      </c>
      <c r="AN578" s="101">
        <v>66565</v>
      </c>
      <c r="AO578" s="101">
        <f t="shared" si="126"/>
        <v>23027</v>
      </c>
      <c r="AP578" t="s">
        <v>624</v>
      </c>
      <c r="AQ578">
        <f t="shared" ref="AQ578:AQ641" si="136">AK578*100000+AN578</f>
        <v>2366565</v>
      </c>
    </row>
    <row r="579" spans="1:43" hidden="1" outlineLevel="1">
      <c r="A579" t="s">
        <v>996</v>
      </c>
      <c r="B579" s="10" t="s">
        <v>1315</v>
      </c>
      <c r="C579" s="1">
        <f t="shared" si="124"/>
        <v>996</v>
      </c>
      <c r="D579" s="7">
        <f t="shared" si="131"/>
        <v>1</v>
      </c>
      <c r="E579" s="7">
        <f t="shared" si="132"/>
        <v>2</v>
      </c>
      <c r="F579" s="7">
        <f t="shared" si="133"/>
        <v>4</v>
      </c>
      <c r="G579" s="1">
        <f t="shared" si="134"/>
        <v>68</v>
      </c>
      <c r="H579" s="2">
        <f t="shared" si="135"/>
        <v>6.8273092369477914E-2</v>
      </c>
      <c r="I579" s="8"/>
      <c r="J579" s="2">
        <f t="shared" si="127"/>
        <v>0.50100401606425704</v>
      </c>
      <c r="K579" s="2">
        <f t="shared" si="128"/>
        <v>0.43273092369477911</v>
      </c>
      <c r="L579" s="2">
        <f t="shared" si="129"/>
        <v>2.2088353413654619E-2</v>
      </c>
      <c r="M579" s="2">
        <f t="shared" si="130"/>
        <v>4.4176706827309231E-2</v>
      </c>
      <c r="N579" s="1">
        <v>499</v>
      </c>
      <c r="O579" s="1">
        <v>431</v>
      </c>
      <c r="P579" s="1">
        <v>22</v>
      </c>
      <c r="Q579" s="1">
        <v>44</v>
      </c>
      <c r="R579" s="1"/>
      <c r="S579" s="1"/>
      <c r="T579" s="66"/>
      <c r="U579" s="1"/>
      <c r="V579" s="1"/>
      <c r="W579" s="1"/>
      <c r="X579" s="1"/>
      <c r="Y579" s="1"/>
      <c r="Z579" s="1"/>
      <c r="AA579" s="1"/>
      <c r="AB579" s="1"/>
      <c r="AG579" t="str">
        <f t="shared" si="125"/>
        <v>Searsport</v>
      </c>
      <c r="AH579" t="s">
        <v>1255</v>
      </c>
      <c r="AI579">
        <v>2</v>
      </c>
      <c r="AK579" s="104">
        <v>23</v>
      </c>
      <c r="AL579" s="102">
        <v>27</v>
      </c>
      <c r="AM579" s="102">
        <v>95</v>
      </c>
      <c r="AN579" s="101">
        <v>66635</v>
      </c>
      <c r="AO579" s="101">
        <f t="shared" si="126"/>
        <v>23027</v>
      </c>
      <c r="AP579" t="s">
        <v>624</v>
      </c>
      <c r="AQ579">
        <f t="shared" si="136"/>
        <v>2366635</v>
      </c>
    </row>
    <row r="580" spans="1:43" hidden="1" outlineLevel="1">
      <c r="A580" t="s">
        <v>2096</v>
      </c>
      <c r="B580" s="10" t="s">
        <v>1315</v>
      </c>
      <c r="C580" s="1">
        <f t="shared" si="124"/>
        <v>682</v>
      </c>
      <c r="D580" s="7">
        <f t="shared" si="131"/>
        <v>2</v>
      </c>
      <c r="E580" s="7">
        <f t="shared" si="132"/>
        <v>1</v>
      </c>
      <c r="F580" s="7">
        <f t="shared" si="133"/>
        <v>4</v>
      </c>
      <c r="G580" s="1">
        <f t="shared" si="134"/>
        <v>79</v>
      </c>
      <c r="H580" s="2">
        <f t="shared" si="135"/>
        <v>0.1158357771260997</v>
      </c>
      <c r="I580" s="8"/>
      <c r="J580" s="2">
        <f t="shared" si="127"/>
        <v>0.38269794721407624</v>
      </c>
      <c r="K580" s="2">
        <f t="shared" si="128"/>
        <v>0.49853372434017595</v>
      </c>
      <c r="L580" s="2">
        <f t="shared" si="129"/>
        <v>2.1994134897360705E-2</v>
      </c>
      <c r="M580" s="2">
        <f t="shared" si="130"/>
        <v>9.6774193548387094E-2</v>
      </c>
      <c r="N580" s="1">
        <v>261</v>
      </c>
      <c r="O580" s="1">
        <v>340</v>
      </c>
      <c r="P580" s="1">
        <v>15</v>
      </c>
      <c r="Q580" s="1">
        <v>66</v>
      </c>
      <c r="R580" s="1"/>
      <c r="S580" s="1"/>
      <c r="T580" s="66"/>
      <c r="U580" s="1"/>
      <c r="V580" s="1"/>
      <c r="W580" s="1"/>
      <c r="X580" s="1"/>
      <c r="Y580" s="1"/>
      <c r="Z580" s="1"/>
      <c r="AA580" s="1"/>
      <c r="AB580" s="1"/>
      <c r="AG580" t="str">
        <f t="shared" si="125"/>
        <v>Sebago</v>
      </c>
      <c r="AH580" t="s">
        <v>1492</v>
      </c>
      <c r="AI580">
        <v>1</v>
      </c>
      <c r="AK580" s="104">
        <v>23</v>
      </c>
      <c r="AL580" s="102">
        <v>5</v>
      </c>
      <c r="AM580" s="102">
        <v>105</v>
      </c>
      <c r="AN580" s="101">
        <v>66775</v>
      </c>
      <c r="AO580" s="101">
        <f t="shared" si="126"/>
        <v>23005</v>
      </c>
      <c r="AP580" t="s">
        <v>624</v>
      </c>
      <c r="AQ580">
        <f t="shared" si="136"/>
        <v>2366775</v>
      </c>
    </row>
    <row r="581" spans="1:43" hidden="1" outlineLevel="1">
      <c r="A581" t="s">
        <v>1942</v>
      </c>
      <c r="B581" s="10" t="s">
        <v>1315</v>
      </c>
      <c r="C581" s="1">
        <f t="shared" ref="C581:C640" si="137">SUM(N581:AE581)</f>
        <v>252</v>
      </c>
      <c r="D581" s="7">
        <f t="shared" si="131"/>
        <v>2</v>
      </c>
      <c r="E581" s="7">
        <f t="shared" si="132"/>
        <v>1</v>
      </c>
      <c r="F581" s="7">
        <f t="shared" si="133"/>
        <v>4</v>
      </c>
      <c r="G581" s="1">
        <f t="shared" si="134"/>
        <v>39</v>
      </c>
      <c r="H581" s="2">
        <f t="shared" si="135"/>
        <v>0.15476190476190477</v>
      </c>
      <c r="I581" s="8"/>
      <c r="J581" s="2">
        <f t="shared" si="127"/>
        <v>0.3888888888888889</v>
      </c>
      <c r="K581" s="2">
        <f t="shared" si="128"/>
        <v>0.54365079365079361</v>
      </c>
      <c r="L581" s="2">
        <f t="shared" si="129"/>
        <v>7.9365079365079361E-3</v>
      </c>
      <c r="M581" s="2">
        <f t="shared" si="130"/>
        <v>5.9523809523809618E-2</v>
      </c>
      <c r="N581" s="1">
        <v>98</v>
      </c>
      <c r="O581" s="1">
        <v>137</v>
      </c>
      <c r="P581" s="1">
        <v>2</v>
      </c>
      <c r="Q581" s="1">
        <v>15</v>
      </c>
      <c r="R581" s="1"/>
      <c r="S581" s="1"/>
      <c r="T581" s="66"/>
      <c r="U581" s="1"/>
      <c r="V581" s="1"/>
      <c r="W581" s="1"/>
      <c r="X581" s="1"/>
      <c r="Y581" s="1"/>
      <c r="Z581" s="1"/>
      <c r="AA581" s="1"/>
      <c r="AB581" s="1"/>
      <c r="AG581" t="str">
        <f t="shared" si="125"/>
        <v>Sebec</v>
      </c>
      <c r="AH581" t="s">
        <v>688</v>
      </c>
      <c r="AI581">
        <v>2</v>
      </c>
      <c r="AK581" s="104">
        <v>23</v>
      </c>
      <c r="AL581" s="102">
        <v>21</v>
      </c>
      <c r="AM581" s="102">
        <v>85</v>
      </c>
      <c r="AN581" s="101">
        <v>66950</v>
      </c>
      <c r="AO581" s="101">
        <f t="shared" si="126"/>
        <v>23021</v>
      </c>
      <c r="AP581" t="s">
        <v>624</v>
      </c>
      <c r="AQ581">
        <f t="shared" si="136"/>
        <v>2366950</v>
      </c>
    </row>
    <row r="582" spans="1:43" hidden="1" outlineLevel="1">
      <c r="A582" t="s">
        <v>2875</v>
      </c>
      <c r="B582" s="10" t="s">
        <v>1315</v>
      </c>
      <c r="C582" s="1">
        <f t="shared" si="137"/>
        <v>31</v>
      </c>
      <c r="D582" s="7">
        <f t="shared" si="131"/>
        <v>1</v>
      </c>
      <c r="E582" s="7">
        <f t="shared" si="132"/>
        <v>2</v>
      </c>
      <c r="F582" s="7">
        <f t="shared" si="133"/>
        <v>0</v>
      </c>
      <c r="G582" s="1">
        <f t="shared" si="134"/>
        <v>7</v>
      </c>
      <c r="H582" s="2">
        <f t="shared" si="135"/>
        <v>0.22580645161290322</v>
      </c>
      <c r="I582" s="8"/>
      <c r="J582" s="2">
        <f t="shared" si="127"/>
        <v>0.54838709677419351</v>
      </c>
      <c r="K582" s="2">
        <f t="shared" si="128"/>
        <v>0.32258064516129031</v>
      </c>
      <c r="L582" s="2">
        <f t="shared" si="129"/>
        <v>0</v>
      </c>
      <c r="M582" s="2">
        <f t="shared" si="130"/>
        <v>0.12903225806451618</v>
      </c>
      <c r="N582" s="1">
        <v>17</v>
      </c>
      <c r="O582" s="1">
        <v>10</v>
      </c>
      <c r="P582" s="1">
        <v>0</v>
      </c>
      <c r="Q582" s="1">
        <v>4</v>
      </c>
      <c r="R582" s="1"/>
      <c r="S582" s="1"/>
      <c r="T582" s="66"/>
      <c r="U582" s="1"/>
      <c r="V582" s="1"/>
      <c r="W582" s="1"/>
      <c r="X582" s="1"/>
      <c r="Y582" s="1"/>
      <c r="Z582" s="1"/>
      <c r="AA582" s="1"/>
      <c r="AB582" s="1"/>
      <c r="AG582" t="str">
        <f t="shared" si="125"/>
        <v>Seboeis</v>
      </c>
      <c r="AH582" t="s">
        <v>370</v>
      </c>
      <c r="AI582">
        <v>2</v>
      </c>
      <c r="AK582" s="104">
        <v>23</v>
      </c>
      <c r="AL582" s="102">
        <v>19</v>
      </c>
      <c r="AM582" s="102">
        <v>275</v>
      </c>
      <c r="AN582" s="101">
        <v>67160</v>
      </c>
      <c r="AO582" s="101">
        <f t="shared" si="126"/>
        <v>23019</v>
      </c>
      <c r="AP582" t="s">
        <v>131</v>
      </c>
      <c r="AQ582">
        <f t="shared" si="136"/>
        <v>2367160</v>
      </c>
    </row>
    <row r="583" spans="1:43" hidden="1" outlineLevel="1">
      <c r="A583" t="s">
        <v>1049</v>
      </c>
      <c r="B583" s="10" t="s">
        <v>1315</v>
      </c>
      <c r="C583" s="1">
        <f t="shared" si="137"/>
        <v>494</v>
      </c>
      <c r="D583" s="7">
        <f t="shared" si="131"/>
        <v>1</v>
      </c>
      <c r="E583" s="7">
        <f t="shared" si="132"/>
        <v>2</v>
      </c>
      <c r="F583" s="7">
        <f t="shared" si="133"/>
        <v>4</v>
      </c>
      <c r="G583" s="1">
        <f t="shared" si="134"/>
        <v>47</v>
      </c>
      <c r="H583" s="2">
        <f t="shared" si="135"/>
        <v>9.5141700404858295E-2</v>
      </c>
      <c r="I583" s="8"/>
      <c r="J583" s="2">
        <f t="shared" si="127"/>
        <v>0.48178137651821862</v>
      </c>
      <c r="K583" s="2">
        <f t="shared" si="128"/>
        <v>0.38663967611336031</v>
      </c>
      <c r="L583" s="2">
        <f t="shared" si="129"/>
        <v>8.0971659919028341E-3</v>
      </c>
      <c r="M583" s="2">
        <f t="shared" si="130"/>
        <v>0.12348178137651825</v>
      </c>
      <c r="N583" s="1">
        <v>238</v>
      </c>
      <c r="O583" s="1">
        <v>191</v>
      </c>
      <c r="P583" s="1">
        <v>4</v>
      </c>
      <c r="Q583" s="1">
        <v>61</v>
      </c>
      <c r="R583" s="1"/>
      <c r="S583" s="1"/>
      <c r="T583" s="66"/>
      <c r="U583" s="1"/>
      <c r="V583" s="1"/>
      <c r="W583" s="1"/>
      <c r="X583" s="1"/>
      <c r="Y583" s="1"/>
      <c r="Z583" s="1"/>
      <c r="AA583" s="1"/>
      <c r="AB583" s="1"/>
      <c r="AG583" t="str">
        <f t="shared" si="125"/>
        <v>Sedgwick</v>
      </c>
      <c r="AH583" t="s">
        <v>2459</v>
      </c>
      <c r="AI583">
        <v>2</v>
      </c>
      <c r="AK583" s="104">
        <v>23</v>
      </c>
      <c r="AL583" s="102">
        <v>9</v>
      </c>
      <c r="AM583" s="102">
        <v>130</v>
      </c>
      <c r="AN583" s="101">
        <v>67300</v>
      </c>
      <c r="AO583" s="101">
        <f t="shared" si="126"/>
        <v>23009</v>
      </c>
      <c r="AP583" t="s">
        <v>624</v>
      </c>
      <c r="AQ583">
        <f t="shared" si="136"/>
        <v>2367300</v>
      </c>
    </row>
    <row r="584" spans="1:43" hidden="1" outlineLevel="1">
      <c r="A584" t="s">
        <v>1388</v>
      </c>
      <c r="B584" s="10" t="s">
        <v>1315</v>
      </c>
      <c r="C584" s="1">
        <f t="shared" si="137"/>
        <v>964</v>
      </c>
      <c r="D584" s="7">
        <f t="shared" si="131"/>
        <v>2</v>
      </c>
      <c r="E584" s="7">
        <f t="shared" si="132"/>
        <v>1</v>
      </c>
      <c r="F584" s="7">
        <f t="shared" si="133"/>
        <v>4</v>
      </c>
      <c r="G584" s="1">
        <f t="shared" si="134"/>
        <v>106</v>
      </c>
      <c r="H584" s="2">
        <f t="shared" si="135"/>
        <v>0.10995850622406639</v>
      </c>
      <c r="I584" s="8"/>
      <c r="J584" s="2">
        <f t="shared" si="127"/>
        <v>0.36203319502074688</v>
      </c>
      <c r="K584" s="2">
        <f t="shared" si="128"/>
        <v>0.47199170124481327</v>
      </c>
      <c r="L584" s="2">
        <f t="shared" si="129"/>
        <v>4.2531120331950209E-2</v>
      </c>
      <c r="M584" s="2">
        <f t="shared" si="130"/>
        <v>0.12344398340248959</v>
      </c>
      <c r="N584" s="1">
        <v>349</v>
      </c>
      <c r="O584" s="1">
        <v>455</v>
      </c>
      <c r="P584" s="1">
        <v>41</v>
      </c>
      <c r="Q584" s="1">
        <v>119</v>
      </c>
      <c r="R584" s="1"/>
      <c r="S584" s="1"/>
      <c r="T584" s="66"/>
      <c r="U584" s="1"/>
      <c r="V584" s="1"/>
      <c r="W584" s="1"/>
      <c r="X584" s="1"/>
      <c r="Y584" s="1"/>
      <c r="Z584" s="1"/>
      <c r="AA584" s="1"/>
      <c r="AB584" s="1"/>
      <c r="AG584" t="str">
        <f t="shared" ref="AG584:AG641" si="138">A584</f>
        <v>Shapleigh</v>
      </c>
      <c r="AH584" t="s">
        <v>1256</v>
      </c>
      <c r="AI584">
        <v>1</v>
      </c>
      <c r="AK584" s="104">
        <v>23</v>
      </c>
      <c r="AL584" s="102">
        <v>31</v>
      </c>
      <c r="AM584" s="102">
        <v>120</v>
      </c>
      <c r="AN584" s="101">
        <v>67475</v>
      </c>
      <c r="AO584" s="101">
        <f t="shared" si="126"/>
        <v>23031</v>
      </c>
      <c r="AP584" t="s">
        <v>624</v>
      </c>
      <c r="AQ584">
        <f t="shared" si="136"/>
        <v>2367475</v>
      </c>
    </row>
    <row r="585" spans="1:43" hidden="1" outlineLevel="1">
      <c r="A585" t="s">
        <v>715</v>
      </c>
      <c r="B585" s="10" t="s">
        <v>1315</v>
      </c>
      <c r="C585" s="1">
        <f t="shared" si="137"/>
        <v>371</v>
      </c>
      <c r="D585" s="7">
        <f t="shared" si="131"/>
        <v>1</v>
      </c>
      <c r="E585" s="7">
        <f t="shared" si="132"/>
        <v>2</v>
      </c>
      <c r="F585" s="7">
        <f t="shared" si="133"/>
        <v>4</v>
      </c>
      <c r="G585" s="1">
        <f t="shared" si="134"/>
        <v>4</v>
      </c>
      <c r="H585" s="2">
        <f t="shared" si="135"/>
        <v>1.078167115902965E-2</v>
      </c>
      <c r="I585" s="8"/>
      <c r="J585" s="2">
        <f t="shared" si="127"/>
        <v>0.48517520215633425</v>
      </c>
      <c r="K585" s="2">
        <f t="shared" si="128"/>
        <v>0.47439353099730458</v>
      </c>
      <c r="L585" s="2">
        <f t="shared" si="129"/>
        <v>1.6172506738544475E-2</v>
      </c>
      <c r="M585" s="2">
        <f t="shared" si="130"/>
        <v>2.4258760107816694E-2</v>
      </c>
      <c r="N585" s="1">
        <v>180</v>
      </c>
      <c r="O585" s="1">
        <v>176</v>
      </c>
      <c r="P585" s="1">
        <v>6</v>
      </c>
      <c r="Q585" s="1">
        <v>9</v>
      </c>
      <c r="R585" s="1"/>
      <c r="S585" s="1"/>
      <c r="T585" s="66"/>
      <c r="U585" s="1"/>
      <c r="V585" s="1"/>
      <c r="W585" s="1"/>
      <c r="X585" s="1"/>
      <c r="Y585" s="1"/>
      <c r="Z585" s="1"/>
      <c r="AA585" s="1"/>
      <c r="AB585" s="1"/>
      <c r="AG585" t="str">
        <f t="shared" si="138"/>
        <v>Sherman</v>
      </c>
      <c r="AH585" t="s">
        <v>317</v>
      </c>
      <c r="AI585">
        <v>2</v>
      </c>
      <c r="AK585" s="104">
        <v>23</v>
      </c>
      <c r="AL585" s="102">
        <v>3</v>
      </c>
      <c r="AM585" s="102">
        <v>290</v>
      </c>
      <c r="AN585" s="101">
        <v>67790</v>
      </c>
      <c r="AO585" s="101">
        <f t="shared" si="126"/>
        <v>23003</v>
      </c>
      <c r="AP585" t="s">
        <v>624</v>
      </c>
      <c r="AQ585">
        <f t="shared" si="136"/>
        <v>2367790</v>
      </c>
    </row>
    <row r="586" spans="1:43" hidden="1" outlineLevel="1">
      <c r="A586" t="s">
        <v>1878</v>
      </c>
      <c r="B586" s="10" t="s">
        <v>1315</v>
      </c>
      <c r="C586" s="1">
        <f t="shared" si="137"/>
        <v>87</v>
      </c>
      <c r="D586" s="7">
        <f t="shared" si="131"/>
        <v>1</v>
      </c>
      <c r="E586" s="7">
        <f t="shared" si="132"/>
        <v>2</v>
      </c>
      <c r="F586" s="7">
        <f t="shared" si="133"/>
        <v>4</v>
      </c>
      <c r="G586" s="1">
        <f t="shared" si="134"/>
        <v>2</v>
      </c>
      <c r="H586" s="2">
        <f t="shared" si="135"/>
        <v>2.2988505747126436E-2</v>
      </c>
      <c r="I586" s="8"/>
      <c r="J586" s="2">
        <f t="shared" si="127"/>
        <v>0.48275862068965519</v>
      </c>
      <c r="K586" s="2">
        <f t="shared" si="128"/>
        <v>0.45977011494252873</v>
      </c>
      <c r="L586" s="2">
        <f t="shared" si="129"/>
        <v>2.2988505747126436E-2</v>
      </c>
      <c r="M586" s="2">
        <f t="shared" si="130"/>
        <v>3.4482758620689585E-2</v>
      </c>
      <c r="N586" s="1">
        <v>42</v>
      </c>
      <c r="O586" s="1">
        <v>40</v>
      </c>
      <c r="P586" s="1">
        <v>2</v>
      </c>
      <c r="Q586" s="1">
        <v>3</v>
      </c>
      <c r="R586" s="1"/>
      <c r="S586" s="1"/>
      <c r="T586" s="66"/>
      <c r="U586" s="1"/>
      <c r="V586" s="1"/>
      <c r="W586" s="1"/>
      <c r="X586" s="1"/>
      <c r="Y586" s="1"/>
      <c r="Z586" s="1"/>
      <c r="AA586" s="1"/>
      <c r="AB586" s="1"/>
      <c r="AG586" t="str">
        <f t="shared" si="138"/>
        <v>Shirley</v>
      </c>
      <c r="AH586" t="s">
        <v>688</v>
      </c>
      <c r="AI586">
        <v>2</v>
      </c>
      <c r="AK586" s="104">
        <v>23</v>
      </c>
      <c r="AL586" s="102">
        <v>21</v>
      </c>
      <c r="AM586" s="102">
        <v>90</v>
      </c>
      <c r="AN586" s="101">
        <v>68140</v>
      </c>
      <c r="AO586" s="101">
        <f t="shared" si="126"/>
        <v>23021</v>
      </c>
      <c r="AP586" t="s">
        <v>624</v>
      </c>
      <c r="AQ586">
        <f t="shared" si="136"/>
        <v>2368140</v>
      </c>
    </row>
    <row r="587" spans="1:43" hidden="1" outlineLevel="1">
      <c r="A587" t="s">
        <v>1944</v>
      </c>
      <c r="B587" s="10" t="s">
        <v>1315</v>
      </c>
      <c r="C587" s="1">
        <f t="shared" si="137"/>
        <v>1484</v>
      </c>
      <c r="D587" s="7">
        <f t="shared" si="131"/>
        <v>2</v>
      </c>
      <c r="E587" s="7">
        <f t="shared" si="132"/>
        <v>1</v>
      </c>
      <c r="F587" s="7">
        <f t="shared" si="133"/>
        <v>4</v>
      </c>
      <c r="G587" s="1">
        <f t="shared" si="134"/>
        <v>97</v>
      </c>
      <c r="H587" s="2">
        <f t="shared" si="135"/>
        <v>6.5363881401617252E-2</v>
      </c>
      <c r="I587" s="8"/>
      <c r="J587" s="2">
        <f t="shared" si="127"/>
        <v>0.41037735849056606</v>
      </c>
      <c r="K587" s="2">
        <f t="shared" si="128"/>
        <v>0.47574123989218331</v>
      </c>
      <c r="L587" s="2">
        <f t="shared" si="129"/>
        <v>2.358490566037736E-2</v>
      </c>
      <c r="M587" s="2">
        <f t="shared" si="130"/>
        <v>9.0296495956873224E-2</v>
      </c>
      <c r="N587" s="1">
        <v>609</v>
      </c>
      <c r="O587" s="1">
        <v>706</v>
      </c>
      <c r="P587" s="1">
        <v>35</v>
      </c>
      <c r="Q587" s="1">
        <v>134</v>
      </c>
      <c r="R587" s="1"/>
      <c r="S587" s="1"/>
      <c r="T587" s="66"/>
      <c r="U587" s="1"/>
      <c r="V587" s="1"/>
      <c r="W587" s="1"/>
      <c r="X587" s="1"/>
      <c r="Y587" s="1"/>
      <c r="Z587" s="1"/>
      <c r="AA587" s="1"/>
      <c r="AB587" s="1"/>
      <c r="AG587" t="str">
        <f t="shared" si="138"/>
        <v>Sidney</v>
      </c>
      <c r="AH587" t="s">
        <v>533</v>
      </c>
      <c r="AI587">
        <v>1</v>
      </c>
      <c r="AK587" s="104">
        <v>23</v>
      </c>
      <c r="AL587" s="102">
        <v>11</v>
      </c>
      <c r="AM587" s="102">
        <v>105</v>
      </c>
      <c r="AN587" s="101">
        <v>68385</v>
      </c>
      <c r="AO587" s="101">
        <f t="shared" si="126"/>
        <v>23011</v>
      </c>
      <c r="AP587" t="s">
        <v>624</v>
      </c>
      <c r="AQ587">
        <f t="shared" si="136"/>
        <v>2368385</v>
      </c>
    </row>
    <row r="588" spans="1:43" hidden="1" outlineLevel="1">
      <c r="A588" t="s">
        <v>2690</v>
      </c>
      <c r="B588" s="10" t="s">
        <v>1315</v>
      </c>
      <c r="C588" s="1">
        <f t="shared" si="137"/>
        <v>103</v>
      </c>
      <c r="D588" s="7">
        <f t="shared" si="131"/>
        <v>1</v>
      </c>
      <c r="E588" s="7">
        <f t="shared" si="132"/>
        <v>2</v>
      </c>
      <c r="F588" s="7">
        <f t="shared" si="133"/>
        <v>4</v>
      </c>
      <c r="G588" s="1">
        <f t="shared" si="134"/>
        <v>63</v>
      </c>
      <c r="H588" s="2">
        <f t="shared" si="135"/>
        <v>0.61165048543689315</v>
      </c>
      <c r="I588" s="8"/>
      <c r="J588" s="2">
        <f t="shared" si="127"/>
        <v>0.75728155339805825</v>
      </c>
      <c r="K588" s="2">
        <f t="shared" si="128"/>
        <v>0.14563106796116504</v>
      </c>
      <c r="L588" s="2">
        <f t="shared" si="129"/>
        <v>2.9126213592233011E-2</v>
      </c>
      <c r="M588" s="2">
        <f t="shared" si="130"/>
        <v>6.7961165048543701E-2</v>
      </c>
      <c r="N588" s="1">
        <v>78</v>
      </c>
      <c r="O588" s="1">
        <v>15</v>
      </c>
      <c r="P588" s="1">
        <v>3</v>
      </c>
      <c r="Q588" s="1">
        <v>7</v>
      </c>
      <c r="R588" s="1"/>
      <c r="S588" s="1"/>
      <c r="T588" s="66"/>
      <c r="U588" s="1"/>
      <c r="V588" s="1"/>
      <c r="W588" s="1"/>
      <c r="X588" s="1"/>
      <c r="Y588" s="1"/>
      <c r="Z588" s="1"/>
      <c r="AA588" s="1"/>
      <c r="AB588" s="1"/>
      <c r="AG588" t="str">
        <f>A588</f>
        <v>Sinclair</v>
      </c>
      <c r="AH588" t="s">
        <v>317</v>
      </c>
      <c r="AI588">
        <v>2</v>
      </c>
      <c r="AK588" s="104">
        <v>23</v>
      </c>
      <c r="AL588" s="102">
        <v>3</v>
      </c>
      <c r="AN588" s="101">
        <v>68400</v>
      </c>
      <c r="AO588" s="101">
        <f t="shared" si="126"/>
        <v>23003</v>
      </c>
      <c r="AP588" t="s">
        <v>2462</v>
      </c>
      <c r="AQ588">
        <f t="shared" si="136"/>
        <v>2368400</v>
      </c>
    </row>
    <row r="589" spans="1:43" hidden="1" outlineLevel="1">
      <c r="A589" t="s">
        <v>1674</v>
      </c>
      <c r="B589" s="10" t="s">
        <v>1315</v>
      </c>
      <c r="C589" s="1">
        <f t="shared" si="137"/>
        <v>2982</v>
      </c>
      <c r="D589" s="7">
        <f t="shared" si="131"/>
        <v>1</v>
      </c>
      <c r="E589" s="7">
        <f t="shared" si="132"/>
        <v>2</v>
      </c>
      <c r="F589" s="7">
        <f t="shared" si="133"/>
        <v>4</v>
      </c>
      <c r="G589" s="1">
        <f t="shared" si="134"/>
        <v>471</v>
      </c>
      <c r="H589" s="2">
        <f t="shared" si="135"/>
        <v>0.15794768611670021</v>
      </c>
      <c r="I589" s="8"/>
      <c r="J589" s="2">
        <f t="shared" si="127"/>
        <v>0.5365526492287056</v>
      </c>
      <c r="K589" s="2">
        <f t="shared" si="128"/>
        <v>0.37860496311200537</v>
      </c>
      <c r="L589" s="2">
        <f t="shared" si="129"/>
        <v>1.9785378940308518E-2</v>
      </c>
      <c r="M589" s="2">
        <f t="shared" si="130"/>
        <v>6.5057008718980514E-2</v>
      </c>
      <c r="N589" s="1">
        <v>1600</v>
      </c>
      <c r="O589" s="1">
        <v>1129</v>
      </c>
      <c r="P589" s="1">
        <v>59</v>
      </c>
      <c r="Q589" s="1">
        <v>194</v>
      </c>
      <c r="R589" s="1"/>
      <c r="S589" s="1"/>
      <c r="T589" s="66"/>
      <c r="U589" s="1"/>
      <c r="V589" s="1"/>
      <c r="W589" s="1"/>
      <c r="X589" s="1"/>
      <c r="Y589" s="1"/>
      <c r="Z589" s="1"/>
      <c r="AA589" s="1"/>
      <c r="AB589" s="1"/>
      <c r="AG589" t="str">
        <f t="shared" si="138"/>
        <v>Skowhegan</v>
      </c>
      <c r="AH589" t="s">
        <v>1782</v>
      </c>
      <c r="AI589">
        <v>2</v>
      </c>
      <c r="AK589" s="104">
        <v>23</v>
      </c>
      <c r="AL589" s="102">
        <v>25</v>
      </c>
      <c r="AM589" s="102">
        <v>140</v>
      </c>
      <c r="AN589" s="101">
        <v>68910</v>
      </c>
      <c r="AO589" s="101">
        <f t="shared" si="126"/>
        <v>23025</v>
      </c>
      <c r="AP589" t="s">
        <v>624</v>
      </c>
      <c r="AQ589">
        <f t="shared" si="136"/>
        <v>2368910</v>
      </c>
    </row>
    <row r="590" spans="1:43" hidden="1" outlineLevel="1">
      <c r="A590" t="s">
        <v>1285</v>
      </c>
      <c r="B590" s="10" t="s">
        <v>1315</v>
      </c>
      <c r="C590" s="1">
        <f t="shared" si="137"/>
        <v>369</v>
      </c>
      <c r="D590" s="7">
        <f t="shared" si="131"/>
        <v>1</v>
      </c>
      <c r="E590" s="7">
        <f t="shared" si="132"/>
        <v>1</v>
      </c>
      <c r="F590" s="7">
        <f t="shared" si="133"/>
        <v>4</v>
      </c>
      <c r="G590" s="1">
        <f t="shared" si="134"/>
        <v>0</v>
      </c>
      <c r="H590" s="2">
        <f t="shared" si="135"/>
        <v>0</v>
      </c>
      <c r="I590" s="8"/>
      <c r="J590" s="2">
        <f t="shared" si="127"/>
        <v>0.43631436314363142</v>
      </c>
      <c r="K590" s="2">
        <f t="shared" si="128"/>
        <v>0.43631436314363142</v>
      </c>
      <c r="L590" s="2">
        <f t="shared" si="129"/>
        <v>1.0840108401084011E-2</v>
      </c>
      <c r="M590" s="2">
        <f t="shared" si="130"/>
        <v>0.11653116531165308</v>
      </c>
      <c r="N590" s="1">
        <v>161</v>
      </c>
      <c r="O590" s="1">
        <v>161</v>
      </c>
      <c r="P590" s="1">
        <v>4</v>
      </c>
      <c r="Q590" s="1">
        <v>43</v>
      </c>
      <c r="R590" s="1"/>
      <c r="S590" s="1"/>
      <c r="T590" s="66"/>
      <c r="U590" s="1"/>
      <c r="V590" s="1"/>
      <c r="W590" s="1"/>
      <c r="X590" s="1"/>
      <c r="Y590" s="1"/>
      <c r="Z590" s="1"/>
      <c r="AA590" s="1"/>
      <c r="AB590" s="1"/>
      <c r="AG590" t="str">
        <f t="shared" si="138"/>
        <v>Smithfield</v>
      </c>
      <c r="AH590" t="s">
        <v>1782</v>
      </c>
      <c r="AI590">
        <v>2</v>
      </c>
      <c r="AK590" s="104">
        <v>23</v>
      </c>
      <c r="AL590" s="102">
        <v>25</v>
      </c>
      <c r="AM590" s="102">
        <v>145</v>
      </c>
      <c r="AN590" s="101">
        <v>69155</v>
      </c>
      <c r="AO590" s="101">
        <f t="shared" si="126"/>
        <v>23025</v>
      </c>
      <c r="AP590" t="s">
        <v>624</v>
      </c>
      <c r="AQ590">
        <f t="shared" si="136"/>
        <v>2369155</v>
      </c>
    </row>
    <row r="591" spans="1:43" hidden="1" outlineLevel="1">
      <c r="A591" t="s">
        <v>1675</v>
      </c>
      <c r="B591" s="10" t="s">
        <v>1315</v>
      </c>
      <c r="C591" s="1">
        <f t="shared" si="137"/>
        <v>97</v>
      </c>
      <c r="D591" s="7">
        <f t="shared" si="131"/>
        <v>1</v>
      </c>
      <c r="E591" s="7">
        <f t="shared" si="132"/>
        <v>2</v>
      </c>
      <c r="F591" s="7">
        <f t="shared" si="133"/>
        <v>3</v>
      </c>
      <c r="G591" s="1">
        <f t="shared" si="134"/>
        <v>31</v>
      </c>
      <c r="H591" s="2">
        <f t="shared" si="135"/>
        <v>0.31958762886597936</v>
      </c>
      <c r="I591" s="8"/>
      <c r="J591" s="2">
        <f t="shared" si="127"/>
        <v>0.62886597938144329</v>
      </c>
      <c r="K591" s="2">
        <f t="shared" si="128"/>
        <v>0.30927835051546393</v>
      </c>
      <c r="L591" s="2">
        <f t="shared" si="129"/>
        <v>3.0927835051546393E-2</v>
      </c>
      <c r="M591" s="2">
        <f t="shared" si="130"/>
        <v>3.0927835051546393E-2</v>
      </c>
      <c r="N591" s="1">
        <v>61</v>
      </c>
      <c r="O591" s="1">
        <v>30</v>
      </c>
      <c r="P591" s="1">
        <v>3</v>
      </c>
      <c r="Q591" s="1">
        <v>3</v>
      </c>
      <c r="R591" s="1"/>
      <c r="S591" s="1"/>
      <c r="T591" s="66"/>
      <c r="U591" s="1"/>
      <c r="V591" s="1"/>
      <c r="W591" s="1"/>
      <c r="X591" s="1"/>
      <c r="Y591" s="1"/>
      <c r="Z591" s="1"/>
      <c r="AA591" s="1"/>
      <c r="AB591" s="1"/>
      <c r="AG591" t="str">
        <f t="shared" si="138"/>
        <v>Smyrna</v>
      </c>
      <c r="AH591" t="s">
        <v>317</v>
      </c>
      <c r="AI591">
        <v>2</v>
      </c>
      <c r="AK591" s="104">
        <v>23</v>
      </c>
      <c r="AL591" s="102">
        <v>3</v>
      </c>
      <c r="AM591" s="102">
        <v>295</v>
      </c>
      <c r="AN591" s="101">
        <v>69260</v>
      </c>
      <c r="AO591" s="101">
        <f t="shared" si="126"/>
        <v>23003</v>
      </c>
      <c r="AP591" t="s">
        <v>624</v>
      </c>
      <c r="AQ591">
        <f t="shared" si="136"/>
        <v>2369260</v>
      </c>
    </row>
    <row r="592" spans="1:43" hidden="1" outlineLevel="1">
      <c r="A592" t="s">
        <v>1676</v>
      </c>
      <c r="B592" s="10" t="s">
        <v>1315</v>
      </c>
      <c r="C592" s="1">
        <f t="shared" si="137"/>
        <v>384</v>
      </c>
      <c r="D592" s="7">
        <f t="shared" si="131"/>
        <v>1</v>
      </c>
      <c r="E592" s="7">
        <f t="shared" si="132"/>
        <v>2</v>
      </c>
      <c r="F592" s="7">
        <f t="shared" si="133"/>
        <v>4</v>
      </c>
      <c r="G592" s="1">
        <f t="shared" si="134"/>
        <v>16</v>
      </c>
      <c r="H592" s="2">
        <f t="shared" si="135"/>
        <v>4.1666666666666664E-2</v>
      </c>
      <c r="I592" s="8"/>
      <c r="J592" s="2">
        <f t="shared" si="127"/>
        <v>0.4375</v>
      </c>
      <c r="K592" s="2">
        <f t="shared" si="128"/>
        <v>0.39583333333333331</v>
      </c>
      <c r="L592" s="2">
        <f t="shared" si="129"/>
        <v>3.125E-2</v>
      </c>
      <c r="M592" s="2">
        <f t="shared" si="130"/>
        <v>0.13541666666666669</v>
      </c>
      <c r="N592" s="1">
        <v>168</v>
      </c>
      <c r="O592" s="1">
        <v>152</v>
      </c>
      <c r="P592" s="1">
        <v>12</v>
      </c>
      <c r="Q592" s="1">
        <v>52</v>
      </c>
      <c r="R592" s="1"/>
      <c r="S592" s="1"/>
      <c r="T592" s="66"/>
      <c r="U592" s="1"/>
      <c r="V592" s="1"/>
      <c r="W592" s="1"/>
      <c r="X592" s="1"/>
      <c r="Y592" s="1"/>
      <c r="Z592" s="1"/>
      <c r="AA592" s="1"/>
      <c r="AB592" s="1"/>
      <c r="AG592" t="str">
        <f t="shared" si="138"/>
        <v>Solon</v>
      </c>
      <c r="AH592" t="s">
        <v>1782</v>
      </c>
      <c r="AI592">
        <v>2</v>
      </c>
      <c r="AK592" s="104">
        <v>23</v>
      </c>
      <c r="AL592" s="102">
        <v>25</v>
      </c>
      <c r="AM592" s="102">
        <v>150</v>
      </c>
      <c r="AN592" s="101">
        <v>69505</v>
      </c>
      <c r="AO592" s="101">
        <f t="shared" si="126"/>
        <v>23025</v>
      </c>
      <c r="AP592" t="s">
        <v>624</v>
      </c>
      <c r="AQ592">
        <f t="shared" si="136"/>
        <v>2369505</v>
      </c>
    </row>
    <row r="593" spans="1:43" hidden="1" outlineLevel="1">
      <c r="A593" t="s">
        <v>1581</v>
      </c>
      <c r="B593" s="10" t="s">
        <v>1315</v>
      </c>
      <c r="C593" s="1">
        <f t="shared" si="137"/>
        <v>198</v>
      </c>
      <c r="D593" s="7">
        <f t="shared" si="131"/>
        <v>1</v>
      </c>
      <c r="E593" s="7">
        <f t="shared" si="132"/>
        <v>2</v>
      </c>
      <c r="F593" s="7">
        <f t="shared" si="133"/>
        <v>4</v>
      </c>
      <c r="G593" s="1">
        <f t="shared" si="134"/>
        <v>4</v>
      </c>
      <c r="H593" s="2">
        <f t="shared" si="135"/>
        <v>2.0202020202020204E-2</v>
      </c>
      <c r="I593" s="8"/>
      <c r="J593" s="2">
        <f t="shared" si="127"/>
        <v>0.42929292929292928</v>
      </c>
      <c r="K593" s="2">
        <f t="shared" si="128"/>
        <v>0.40909090909090912</v>
      </c>
      <c r="L593" s="2">
        <f t="shared" si="129"/>
        <v>5.5555555555555552E-2</v>
      </c>
      <c r="M593" s="2">
        <f t="shared" si="130"/>
        <v>0.10606060606060605</v>
      </c>
      <c r="N593" s="1">
        <v>85</v>
      </c>
      <c r="O593" s="1">
        <v>81</v>
      </c>
      <c r="P593" s="1">
        <v>11</v>
      </c>
      <c r="Q593" s="1">
        <v>21</v>
      </c>
      <c r="R593" s="1"/>
      <c r="S593" s="1"/>
      <c r="T593" s="66"/>
      <c r="U593" s="1"/>
      <c r="V593" s="1"/>
      <c r="W593" s="1"/>
      <c r="X593" s="1"/>
      <c r="Y593" s="1"/>
      <c r="Z593" s="1"/>
      <c r="AA593" s="1"/>
      <c r="AB593" s="1"/>
      <c r="AG593" t="str">
        <f t="shared" si="138"/>
        <v>Somerville</v>
      </c>
      <c r="AH593" t="s">
        <v>1988</v>
      </c>
      <c r="AI593">
        <v>1</v>
      </c>
      <c r="AK593" s="104">
        <v>23</v>
      </c>
      <c r="AL593" s="102">
        <v>15</v>
      </c>
      <c r="AM593" s="102">
        <v>70</v>
      </c>
      <c r="AN593" s="101">
        <v>69645</v>
      </c>
      <c r="AO593" s="101">
        <f t="shared" si="126"/>
        <v>23015</v>
      </c>
      <c r="AP593" t="s">
        <v>624</v>
      </c>
      <c r="AQ593">
        <f t="shared" si="136"/>
        <v>2369645</v>
      </c>
    </row>
    <row r="594" spans="1:43" hidden="1" outlineLevel="1">
      <c r="A594" t="s">
        <v>990</v>
      </c>
      <c r="B594" s="10" t="s">
        <v>1315</v>
      </c>
      <c r="C594" s="1">
        <f t="shared" si="137"/>
        <v>184</v>
      </c>
      <c r="D594" s="7">
        <f t="shared" si="131"/>
        <v>1</v>
      </c>
      <c r="E594" s="7">
        <f t="shared" si="132"/>
        <v>2</v>
      </c>
      <c r="F594" s="7">
        <f t="shared" si="133"/>
        <v>4</v>
      </c>
      <c r="G594" s="1">
        <f t="shared" si="134"/>
        <v>36</v>
      </c>
      <c r="H594" s="2">
        <f t="shared" si="135"/>
        <v>0.19565217391304349</v>
      </c>
      <c r="I594" s="8"/>
      <c r="J594" s="2">
        <f t="shared" si="127"/>
        <v>0.54891304347826086</v>
      </c>
      <c r="K594" s="2">
        <f t="shared" si="128"/>
        <v>0.35326086956521741</v>
      </c>
      <c r="L594" s="2">
        <f t="shared" si="129"/>
        <v>5.434782608695652E-3</v>
      </c>
      <c r="M594" s="2">
        <f t="shared" si="130"/>
        <v>9.2391304347826081E-2</v>
      </c>
      <c r="N594" s="1">
        <v>101</v>
      </c>
      <c r="O594" s="1">
        <v>65</v>
      </c>
      <c r="P594" s="1">
        <v>1</v>
      </c>
      <c r="Q594" s="1">
        <v>17</v>
      </c>
      <c r="R594" s="1"/>
      <c r="S594" s="1"/>
      <c r="T594" s="66"/>
      <c r="U594" s="1"/>
      <c r="V594" s="1"/>
      <c r="W594" s="1"/>
      <c r="X594" s="1"/>
      <c r="Y594" s="1"/>
      <c r="Z594" s="1"/>
      <c r="AA594" s="1"/>
      <c r="AB594" s="1"/>
      <c r="AG594" t="str">
        <f t="shared" si="138"/>
        <v>Sorrento</v>
      </c>
      <c r="AH594" t="s">
        <v>2459</v>
      </c>
      <c r="AI594">
        <v>2</v>
      </c>
      <c r="AK594" s="104">
        <v>23</v>
      </c>
      <c r="AL594" s="102">
        <v>9</v>
      </c>
      <c r="AM594" s="102">
        <v>135</v>
      </c>
      <c r="AN594" s="101">
        <v>69750</v>
      </c>
      <c r="AO594" s="101">
        <f t="shared" si="126"/>
        <v>23009</v>
      </c>
      <c r="AP594" t="s">
        <v>624</v>
      </c>
      <c r="AQ594">
        <f t="shared" si="136"/>
        <v>2369750</v>
      </c>
    </row>
    <row r="595" spans="1:43" hidden="1" outlineLevel="1">
      <c r="A595" t="s">
        <v>490</v>
      </c>
      <c r="B595" s="10" t="s">
        <v>1315</v>
      </c>
      <c r="C595" s="1">
        <f t="shared" si="137"/>
        <v>2306</v>
      </c>
      <c r="D595" s="7">
        <f t="shared" si="131"/>
        <v>2</v>
      </c>
      <c r="E595" s="7">
        <f t="shared" si="132"/>
        <v>1</v>
      </c>
      <c r="F595" s="7">
        <f t="shared" si="133"/>
        <v>4</v>
      </c>
      <c r="G595" s="1">
        <f t="shared" si="134"/>
        <v>249</v>
      </c>
      <c r="H595" s="2">
        <f t="shared" si="135"/>
        <v>0.10797918473547267</v>
      </c>
      <c r="I595" s="8"/>
      <c r="J595" s="2">
        <f t="shared" si="127"/>
        <v>0.3777103209019948</v>
      </c>
      <c r="K595" s="2">
        <f t="shared" si="128"/>
        <v>0.48568950563746749</v>
      </c>
      <c r="L595" s="2">
        <f t="shared" si="129"/>
        <v>3.1222896790980052E-2</v>
      </c>
      <c r="M595" s="2">
        <f t="shared" si="130"/>
        <v>0.10537727666955771</v>
      </c>
      <c r="N595" s="1">
        <v>871</v>
      </c>
      <c r="O595" s="1">
        <v>1120</v>
      </c>
      <c r="P595" s="1">
        <v>72</v>
      </c>
      <c r="Q595" s="1">
        <v>243</v>
      </c>
      <c r="R595" s="1"/>
      <c r="S595" s="1"/>
      <c r="T595" s="66"/>
      <c r="U595" s="1"/>
      <c r="V595" s="1"/>
      <c r="W595" s="1"/>
      <c r="X595" s="1"/>
      <c r="Y595" s="1"/>
      <c r="Z595" s="1"/>
      <c r="AA595" s="1"/>
      <c r="AB595" s="1"/>
      <c r="AG595" t="str">
        <f t="shared" si="138"/>
        <v>South Berwick</v>
      </c>
      <c r="AH595" t="s">
        <v>1256</v>
      </c>
      <c r="AI595">
        <v>1</v>
      </c>
      <c r="AK595" s="104">
        <v>23</v>
      </c>
      <c r="AL595" s="102">
        <v>31</v>
      </c>
      <c r="AM595" s="102">
        <v>125</v>
      </c>
      <c r="AN595" s="101">
        <v>70030</v>
      </c>
      <c r="AO595" s="101">
        <f t="shared" si="126"/>
        <v>23031</v>
      </c>
      <c r="AP595" t="s">
        <v>624</v>
      </c>
      <c r="AQ595">
        <f t="shared" si="136"/>
        <v>2370030</v>
      </c>
    </row>
    <row r="596" spans="1:43" hidden="1" outlineLevel="1">
      <c r="A596" t="s">
        <v>491</v>
      </c>
      <c r="B596" s="10" t="s">
        <v>1315</v>
      </c>
      <c r="C596" s="1">
        <f t="shared" si="137"/>
        <v>536</v>
      </c>
      <c r="D596" s="7">
        <f t="shared" si="131"/>
        <v>2</v>
      </c>
      <c r="E596" s="7">
        <f t="shared" si="132"/>
        <v>1</v>
      </c>
      <c r="F596" s="7">
        <f t="shared" si="133"/>
        <v>4</v>
      </c>
      <c r="G596" s="1">
        <f t="shared" si="134"/>
        <v>47</v>
      </c>
      <c r="H596" s="2">
        <f t="shared" si="135"/>
        <v>8.7686567164179108E-2</v>
      </c>
      <c r="I596" s="8"/>
      <c r="J596" s="2">
        <f t="shared" si="127"/>
        <v>0.37313432835820898</v>
      </c>
      <c r="K596" s="2">
        <f t="shared" si="128"/>
        <v>0.46082089552238809</v>
      </c>
      <c r="L596" s="2">
        <f t="shared" si="129"/>
        <v>1.4925373134328358E-2</v>
      </c>
      <c r="M596" s="2">
        <f t="shared" si="130"/>
        <v>0.15111940298507465</v>
      </c>
      <c r="N596" s="1">
        <v>200</v>
      </c>
      <c r="O596" s="1">
        <v>247</v>
      </c>
      <c r="P596" s="1">
        <v>8</v>
      </c>
      <c r="Q596" s="1">
        <v>81</v>
      </c>
      <c r="R596" s="1"/>
      <c r="S596" s="1"/>
      <c r="T596" s="66"/>
      <c r="U596" s="1"/>
      <c r="V596" s="1"/>
      <c r="W596" s="1"/>
      <c r="X596" s="1"/>
      <c r="Y596" s="1"/>
      <c r="Z596" s="1"/>
      <c r="AA596" s="1"/>
      <c r="AB596" s="1"/>
      <c r="AG596" t="str">
        <f t="shared" si="138"/>
        <v>South Bristol</v>
      </c>
      <c r="AH596" t="s">
        <v>1988</v>
      </c>
      <c r="AI596">
        <v>1</v>
      </c>
      <c r="AK596" s="104">
        <v>23</v>
      </c>
      <c r="AL596" s="102">
        <v>15</v>
      </c>
      <c r="AM596" s="102">
        <v>75</v>
      </c>
      <c r="AN596" s="101">
        <v>70240</v>
      </c>
      <c r="AO596" s="101">
        <f t="shared" si="126"/>
        <v>23015</v>
      </c>
      <c r="AP596" t="s">
        <v>624</v>
      </c>
      <c r="AQ596">
        <f t="shared" si="136"/>
        <v>2370240</v>
      </c>
    </row>
    <row r="597" spans="1:43" hidden="1" outlineLevel="1">
      <c r="A597" t="s">
        <v>657</v>
      </c>
      <c r="B597" s="10" t="s">
        <v>1315</v>
      </c>
      <c r="C597" s="1">
        <f t="shared" si="137"/>
        <v>9875</v>
      </c>
      <c r="D597" s="7">
        <f t="shared" si="131"/>
        <v>1</v>
      </c>
      <c r="E597" s="7">
        <f t="shared" si="132"/>
        <v>2</v>
      </c>
      <c r="F597" s="7">
        <f t="shared" si="133"/>
        <v>4</v>
      </c>
      <c r="G597" s="1">
        <f t="shared" si="134"/>
        <v>741</v>
      </c>
      <c r="H597" s="2">
        <f t="shared" si="135"/>
        <v>7.5037974683544298E-2</v>
      </c>
      <c r="I597" s="8"/>
      <c r="J597" s="2">
        <f t="shared" si="127"/>
        <v>0.48081012658227851</v>
      </c>
      <c r="K597" s="2">
        <f t="shared" si="128"/>
        <v>0.40577215189873417</v>
      </c>
      <c r="L597" s="2">
        <f t="shared" si="129"/>
        <v>1.2151898734177215E-2</v>
      </c>
      <c r="M597" s="2">
        <f t="shared" si="130"/>
        <v>0.10126582278481011</v>
      </c>
      <c r="N597" s="1">
        <v>4748</v>
      </c>
      <c r="O597" s="1">
        <v>4007</v>
      </c>
      <c r="P597" s="1">
        <v>120</v>
      </c>
      <c r="Q597" s="1">
        <v>1000</v>
      </c>
      <c r="R597" s="1"/>
      <c r="S597" s="1"/>
      <c r="T597" s="66"/>
      <c r="U597" s="1"/>
      <c r="V597" s="1"/>
      <c r="W597" s="1"/>
      <c r="X597" s="1"/>
      <c r="Y597" s="1"/>
      <c r="Z597" s="1"/>
      <c r="AA597" s="1"/>
      <c r="AB597" s="1"/>
      <c r="AG597" t="str">
        <f t="shared" si="138"/>
        <v>South Portland</v>
      </c>
      <c r="AH597" t="s">
        <v>1492</v>
      </c>
      <c r="AI597">
        <v>1</v>
      </c>
      <c r="AK597" s="104">
        <v>23</v>
      </c>
      <c r="AL597" s="102">
        <v>5</v>
      </c>
      <c r="AM597" s="102">
        <v>110</v>
      </c>
      <c r="AN597" s="101">
        <v>71990</v>
      </c>
      <c r="AO597" s="101">
        <f t="shared" si="126"/>
        <v>23005</v>
      </c>
      <c r="AP597" t="s">
        <v>2432</v>
      </c>
      <c r="AQ597">
        <f t="shared" si="136"/>
        <v>2371990</v>
      </c>
    </row>
    <row r="598" spans="1:43" hidden="1" outlineLevel="1">
      <c r="A598" t="s">
        <v>437</v>
      </c>
      <c r="B598" s="10" t="s">
        <v>1315</v>
      </c>
      <c r="C598" s="1">
        <f t="shared" si="137"/>
        <v>618</v>
      </c>
      <c r="D598" s="7">
        <f t="shared" si="131"/>
        <v>2</v>
      </c>
      <c r="E598" s="7">
        <f t="shared" si="132"/>
        <v>1</v>
      </c>
      <c r="F598" s="7">
        <f t="shared" si="133"/>
        <v>4</v>
      </c>
      <c r="G598" s="1">
        <f t="shared" si="134"/>
        <v>12</v>
      </c>
      <c r="H598" s="2">
        <f t="shared" si="135"/>
        <v>1.9417475728155338E-2</v>
      </c>
      <c r="I598" s="8"/>
      <c r="J598" s="2">
        <f t="shared" si="127"/>
        <v>0.4110032362459547</v>
      </c>
      <c r="K598" s="2">
        <f t="shared" si="128"/>
        <v>0.43042071197411003</v>
      </c>
      <c r="L598" s="2">
        <f t="shared" si="129"/>
        <v>4.8543689320388345E-3</v>
      </c>
      <c r="M598" s="2">
        <f t="shared" si="130"/>
        <v>0.15372168284789645</v>
      </c>
      <c r="N598" s="1">
        <v>254</v>
      </c>
      <c r="O598" s="1">
        <v>266</v>
      </c>
      <c r="P598" s="1">
        <v>3</v>
      </c>
      <c r="Q598" s="1">
        <v>95</v>
      </c>
      <c r="R598" s="1"/>
      <c r="S598" s="1"/>
      <c r="T598" s="66"/>
      <c r="U598" s="1"/>
      <c r="V598" s="1"/>
      <c r="W598" s="1"/>
      <c r="X598" s="1"/>
      <c r="Y598" s="1"/>
      <c r="Z598" s="1"/>
      <c r="AA598" s="1"/>
      <c r="AB598" s="1"/>
      <c r="AG598" t="str">
        <f t="shared" si="138"/>
        <v>South Thomaston</v>
      </c>
      <c r="AH598" t="s">
        <v>2044</v>
      </c>
      <c r="AI598">
        <v>1</v>
      </c>
      <c r="AK598" s="104">
        <v>23</v>
      </c>
      <c r="AL598" s="102">
        <v>13</v>
      </c>
      <c r="AM598" s="102">
        <v>65</v>
      </c>
      <c r="AN598" s="101">
        <v>72585</v>
      </c>
      <c r="AO598" s="101">
        <f t="shared" si="126"/>
        <v>23013</v>
      </c>
      <c r="AP598" t="s">
        <v>624</v>
      </c>
      <c r="AQ598">
        <f t="shared" si="136"/>
        <v>2372585</v>
      </c>
    </row>
    <row r="599" spans="1:43" hidden="1" outlineLevel="1">
      <c r="A599" t="s">
        <v>29</v>
      </c>
      <c r="B599" s="10" t="s">
        <v>1315</v>
      </c>
      <c r="C599" s="1">
        <f t="shared" si="137"/>
        <v>412</v>
      </c>
      <c r="D599" s="7">
        <f t="shared" si="131"/>
        <v>2</v>
      </c>
      <c r="E599" s="7">
        <f t="shared" si="132"/>
        <v>1</v>
      </c>
      <c r="F599" s="7">
        <f t="shared" si="133"/>
        <v>4</v>
      </c>
      <c r="G599" s="1">
        <f t="shared" si="134"/>
        <v>105</v>
      </c>
      <c r="H599" s="2">
        <f t="shared" si="135"/>
        <v>0.25485436893203883</v>
      </c>
      <c r="I599" s="8"/>
      <c r="J599" s="2">
        <f t="shared" si="127"/>
        <v>0.32038834951456313</v>
      </c>
      <c r="K599" s="2">
        <f t="shared" si="128"/>
        <v>0.57524271844660191</v>
      </c>
      <c r="L599" s="2">
        <f t="shared" si="129"/>
        <v>9.7087378640776691E-3</v>
      </c>
      <c r="M599" s="2">
        <f t="shared" si="130"/>
        <v>9.466019417475724E-2</v>
      </c>
      <c r="N599" s="1">
        <v>132</v>
      </c>
      <c r="O599" s="1">
        <v>237</v>
      </c>
      <c r="P599" s="1">
        <v>4</v>
      </c>
      <c r="Q599" s="1">
        <v>39</v>
      </c>
      <c r="R599" s="1"/>
      <c r="S599" s="1"/>
      <c r="T599" s="66"/>
      <c r="U599" s="1"/>
      <c r="V599" s="1"/>
      <c r="W599" s="1"/>
      <c r="X599" s="1"/>
      <c r="Y599" s="1"/>
      <c r="Z599" s="1"/>
      <c r="AA599" s="1"/>
      <c r="AB599" s="1"/>
      <c r="AG599" t="str">
        <f t="shared" si="138"/>
        <v>Southport</v>
      </c>
      <c r="AH599" t="s">
        <v>1988</v>
      </c>
      <c r="AI599">
        <v>1</v>
      </c>
      <c r="AK599" s="104">
        <v>23</v>
      </c>
      <c r="AL599" s="102">
        <v>15</v>
      </c>
      <c r="AM599" s="102">
        <v>80</v>
      </c>
      <c r="AN599" s="101">
        <v>71955</v>
      </c>
      <c r="AO599" s="101">
        <f t="shared" si="126"/>
        <v>23015</v>
      </c>
      <c r="AP599" t="s">
        <v>624</v>
      </c>
      <c r="AQ599">
        <f t="shared" si="136"/>
        <v>2371955</v>
      </c>
    </row>
    <row r="600" spans="1:43" hidden="1" outlineLevel="1">
      <c r="A600" t="s">
        <v>1010</v>
      </c>
      <c r="B600" s="10" t="s">
        <v>1315</v>
      </c>
      <c r="C600" s="1">
        <f t="shared" si="137"/>
        <v>994</v>
      </c>
      <c r="D600" s="7">
        <f t="shared" si="131"/>
        <v>1</v>
      </c>
      <c r="E600" s="7">
        <f t="shared" si="132"/>
        <v>2</v>
      </c>
      <c r="F600" s="7">
        <f t="shared" si="133"/>
        <v>4</v>
      </c>
      <c r="G600" s="1">
        <f t="shared" si="134"/>
        <v>165</v>
      </c>
      <c r="H600" s="2">
        <f t="shared" si="135"/>
        <v>0.16599597585513079</v>
      </c>
      <c r="I600" s="8"/>
      <c r="J600" s="2">
        <f t="shared" si="127"/>
        <v>0.51509054325955739</v>
      </c>
      <c r="K600" s="2">
        <f t="shared" si="128"/>
        <v>0.34909456740442657</v>
      </c>
      <c r="L600" s="2">
        <f t="shared" si="129"/>
        <v>1.7102615694164991E-2</v>
      </c>
      <c r="M600" s="2">
        <f t="shared" si="130"/>
        <v>0.11871227364185105</v>
      </c>
      <c r="N600" s="1">
        <v>512</v>
      </c>
      <c r="O600" s="1">
        <v>347</v>
      </c>
      <c r="P600" s="1">
        <v>17</v>
      </c>
      <c r="Q600" s="1">
        <v>118</v>
      </c>
      <c r="R600" s="1"/>
      <c r="S600" s="1"/>
      <c r="T600" s="66"/>
      <c r="U600" s="1"/>
      <c r="V600" s="1"/>
      <c r="W600" s="1"/>
      <c r="X600" s="1"/>
      <c r="Y600" s="1"/>
      <c r="Z600" s="1"/>
      <c r="AA600" s="1"/>
      <c r="AB600" s="1"/>
      <c r="AG600" t="str">
        <f t="shared" si="138"/>
        <v>Southwest Harbor</v>
      </c>
      <c r="AH600" t="s">
        <v>2459</v>
      </c>
      <c r="AI600">
        <v>2</v>
      </c>
      <c r="AK600" s="104">
        <v>23</v>
      </c>
      <c r="AL600" s="102">
        <v>9</v>
      </c>
      <c r="AM600" s="102">
        <v>140</v>
      </c>
      <c r="AN600" s="101">
        <v>72865</v>
      </c>
      <c r="AO600" s="101">
        <f t="shared" si="126"/>
        <v>23009</v>
      </c>
      <c r="AP600" t="s">
        <v>624</v>
      </c>
      <c r="AQ600">
        <f t="shared" si="136"/>
        <v>2372865</v>
      </c>
    </row>
    <row r="601" spans="1:43" hidden="1" outlineLevel="1">
      <c r="A601" t="s">
        <v>1412</v>
      </c>
      <c r="B601" s="10" t="s">
        <v>1315</v>
      </c>
      <c r="C601" s="1">
        <f t="shared" si="137"/>
        <v>126</v>
      </c>
      <c r="D601" s="7">
        <f t="shared" si="131"/>
        <v>1</v>
      </c>
      <c r="E601" s="7">
        <f t="shared" si="132"/>
        <v>2</v>
      </c>
      <c r="F601" s="7">
        <f t="shared" si="133"/>
        <v>3</v>
      </c>
      <c r="G601" s="1">
        <f t="shared" si="134"/>
        <v>38</v>
      </c>
      <c r="H601" s="2">
        <f t="shared" si="135"/>
        <v>0.30158730158730157</v>
      </c>
      <c r="I601" s="8"/>
      <c r="J601" s="2">
        <f t="shared" si="127"/>
        <v>0.61904761904761907</v>
      </c>
      <c r="K601" s="2">
        <f t="shared" si="128"/>
        <v>0.31746031746031744</v>
      </c>
      <c r="L601" s="2">
        <f t="shared" si="129"/>
        <v>3.1746031746031744E-2</v>
      </c>
      <c r="M601" s="2">
        <f t="shared" si="130"/>
        <v>3.1746031746031744E-2</v>
      </c>
      <c r="N601" s="1">
        <v>78</v>
      </c>
      <c r="O601" s="1">
        <v>40</v>
      </c>
      <c r="P601" s="1">
        <v>4</v>
      </c>
      <c r="Q601" s="1">
        <v>4</v>
      </c>
      <c r="R601" s="1"/>
      <c r="S601" s="1"/>
      <c r="T601" s="66"/>
      <c r="U601" s="1"/>
      <c r="V601" s="1"/>
      <c r="W601" s="1"/>
      <c r="X601" s="1"/>
      <c r="Y601" s="1"/>
      <c r="Z601" s="1"/>
      <c r="AA601" s="1"/>
      <c r="AB601" s="1"/>
      <c r="AG601" t="str">
        <f t="shared" si="138"/>
        <v>Springfield</v>
      </c>
      <c r="AH601" t="s">
        <v>370</v>
      </c>
      <c r="AI601">
        <v>2</v>
      </c>
      <c r="AK601" s="104">
        <v>23</v>
      </c>
      <c r="AL601" s="102">
        <v>19</v>
      </c>
      <c r="AM601" s="102">
        <v>280</v>
      </c>
      <c r="AN601" s="101">
        <v>73250</v>
      </c>
      <c r="AO601" s="101">
        <f t="shared" si="126"/>
        <v>23019</v>
      </c>
      <c r="AP601" t="s">
        <v>624</v>
      </c>
      <c r="AQ601">
        <f t="shared" si="136"/>
        <v>2373250</v>
      </c>
    </row>
    <row r="602" spans="1:43" hidden="1" outlineLevel="1">
      <c r="A602" t="s">
        <v>438</v>
      </c>
      <c r="B602" s="10" t="s">
        <v>1315</v>
      </c>
      <c r="C602" s="1">
        <f t="shared" si="137"/>
        <v>157</v>
      </c>
      <c r="D602" s="7">
        <f t="shared" si="131"/>
        <v>1</v>
      </c>
      <c r="E602" s="7">
        <f t="shared" si="132"/>
        <v>2</v>
      </c>
      <c r="F602" s="7">
        <f t="shared" si="133"/>
        <v>4</v>
      </c>
      <c r="G602" s="1">
        <f t="shared" si="134"/>
        <v>21</v>
      </c>
      <c r="H602" s="2">
        <f t="shared" si="135"/>
        <v>0.13375796178343949</v>
      </c>
      <c r="I602" s="8"/>
      <c r="J602" s="2">
        <f t="shared" si="127"/>
        <v>0.5286624203821656</v>
      </c>
      <c r="K602" s="2">
        <f t="shared" si="128"/>
        <v>0.39490445859872614</v>
      </c>
      <c r="L602" s="2">
        <f t="shared" si="129"/>
        <v>3.1847133757961783E-2</v>
      </c>
      <c r="M602" s="2">
        <f t="shared" si="130"/>
        <v>4.458598726114648E-2</v>
      </c>
      <c r="N602" s="1">
        <v>83</v>
      </c>
      <c r="O602" s="1">
        <v>62</v>
      </c>
      <c r="P602" s="1">
        <v>5</v>
      </c>
      <c r="Q602" s="1">
        <v>7</v>
      </c>
      <c r="R602" s="1"/>
      <c r="S602" s="1"/>
      <c r="T602" s="66"/>
      <c r="U602" s="1"/>
      <c r="V602" s="1"/>
      <c r="W602" s="1"/>
      <c r="X602" s="1"/>
      <c r="Y602" s="1"/>
      <c r="Z602" s="1"/>
      <c r="AA602" s="1"/>
      <c r="AB602" s="1"/>
      <c r="AG602" t="str">
        <f t="shared" si="138"/>
        <v>Stacyville</v>
      </c>
      <c r="AH602" t="s">
        <v>370</v>
      </c>
      <c r="AI602">
        <v>2</v>
      </c>
      <c r="AK602" s="104">
        <v>23</v>
      </c>
      <c r="AL602" s="102">
        <v>19</v>
      </c>
      <c r="AM602" s="102">
        <v>285</v>
      </c>
      <c r="AN602" s="101">
        <v>73600</v>
      </c>
      <c r="AO602" s="101">
        <f t="shared" si="126"/>
        <v>23019</v>
      </c>
      <c r="AP602" t="s">
        <v>624</v>
      </c>
      <c r="AQ602">
        <f t="shared" si="136"/>
        <v>2373600</v>
      </c>
    </row>
    <row r="603" spans="1:43" hidden="1" outlineLevel="1">
      <c r="A603" t="s">
        <v>556</v>
      </c>
      <c r="B603" s="10" t="s">
        <v>1315</v>
      </c>
      <c r="C603" s="1">
        <f t="shared" si="137"/>
        <v>3766</v>
      </c>
      <c r="D603" s="7">
        <f t="shared" si="131"/>
        <v>2</v>
      </c>
      <c r="E603" s="7">
        <f t="shared" si="132"/>
        <v>1</v>
      </c>
      <c r="F603" s="7">
        <f t="shared" si="133"/>
        <v>4</v>
      </c>
      <c r="G603" s="1">
        <f t="shared" si="134"/>
        <v>484</v>
      </c>
      <c r="H603" s="2">
        <f t="shared" si="135"/>
        <v>0.12851832182687201</v>
      </c>
      <c r="I603" s="8"/>
      <c r="J603" s="2">
        <f t="shared" si="127"/>
        <v>0.38024429102496016</v>
      </c>
      <c r="K603" s="2">
        <f t="shared" si="128"/>
        <v>0.50876261285183222</v>
      </c>
      <c r="L603" s="2">
        <f t="shared" si="129"/>
        <v>1.7790759426447159E-2</v>
      </c>
      <c r="M603" s="2">
        <f t="shared" si="130"/>
        <v>9.3202336696760466E-2</v>
      </c>
      <c r="N603" s="1">
        <v>1432</v>
      </c>
      <c r="O603" s="1">
        <v>1916</v>
      </c>
      <c r="P603" s="1">
        <v>67</v>
      </c>
      <c r="Q603" s="1">
        <v>351</v>
      </c>
      <c r="R603" s="1"/>
      <c r="S603" s="1"/>
      <c r="T603" s="66"/>
      <c r="U603" s="1"/>
      <c r="V603" s="1"/>
      <c r="W603" s="1"/>
      <c r="X603" s="1"/>
      <c r="Y603" s="1"/>
      <c r="Z603" s="1"/>
      <c r="AA603" s="1"/>
      <c r="AB603" s="1"/>
      <c r="AG603" t="str">
        <f t="shared" si="138"/>
        <v>Standish</v>
      </c>
      <c r="AH603" t="s">
        <v>1492</v>
      </c>
      <c r="AI603">
        <v>1</v>
      </c>
      <c r="AK603" s="104">
        <v>23</v>
      </c>
      <c r="AL603" s="102">
        <v>5</v>
      </c>
      <c r="AM603" s="102">
        <v>115</v>
      </c>
      <c r="AN603" s="101">
        <v>73670</v>
      </c>
      <c r="AO603" s="101">
        <f t="shared" si="126"/>
        <v>23005</v>
      </c>
      <c r="AP603" t="s">
        <v>624</v>
      </c>
      <c r="AQ603">
        <f t="shared" si="136"/>
        <v>2373670</v>
      </c>
    </row>
    <row r="604" spans="1:43" hidden="1" outlineLevel="1">
      <c r="A604" t="s">
        <v>1943</v>
      </c>
      <c r="B604" s="10" t="s">
        <v>1315</v>
      </c>
      <c r="C604" s="1">
        <f t="shared" si="137"/>
        <v>236</v>
      </c>
      <c r="D604" s="7">
        <f t="shared" si="131"/>
        <v>1</v>
      </c>
      <c r="E604" s="7">
        <f t="shared" si="132"/>
        <v>2</v>
      </c>
      <c r="F604" s="7">
        <f t="shared" si="133"/>
        <v>4</v>
      </c>
      <c r="G604" s="1">
        <f t="shared" si="134"/>
        <v>27</v>
      </c>
      <c r="H604" s="2">
        <f t="shared" si="135"/>
        <v>0.11440677966101695</v>
      </c>
      <c r="I604" s="8"/>
      <c r="J604" s="2">
        <f t="shared" si="127"/>
        <v>0.47033898305084748</v>
      </c>
      <c r="K604" s="2">
        <f t="shared" si="128"/>
        <v>0.3559322033898305</v>
      </c>
      <c r="L604" s="2">
        <f t="shared" si="129"/>
        <v>2.9661016949152543E-2</v>
      </c>
      <c r="M604" s="2">
        <f t="shared" si="130"/>
        <v>0.14406779661016941</v>
      </c>
      <c r="N604" s="1">
        <v>111</v>
      </c>
      <c r="O604" s="1">
        <v>84</v>
      </c>
      <c r="P604" s="1">
        <v>7</v>
      </c>
      <c r="Q604" s="1">
        <v>34</v>
      </c>
      <c r="R604" s="1"/>
      <c r="S604" s="1"/>
      <c r="T604" s="66"/>
      <c r="U604" s="1"/>
      <c r="V604" s="1"/>
      <c r="W604" s="1"/>
      <c r="X604" s="1"/>
      <c r="Y604" s="1"/>
      <c r="Z604" s="1"/>
      <c r="AA604" s="1"/>
      <c r="AB604" s="1"/>
      <c r="AG604" t="str">
        <f t="shared" si="138"/>
        <v>Starks</v>
      </c>
      <c r="AH604" t="s">
        <v>1782</v>
      </c>
      <c r="AI604">
        <v>2</v>
      </c>
      <c r="AK604" s="104">
        <v>23</v>
      </c>
      <c r="AL604" s="102">
        <v>25</v>
      </c>
      <c r="AM604" s="102">
        <v>155</v>
      </c>
      <c r="AN604" s="101">
        <v>73845</v>
      </c>
      <c r="AO604" s="101">
        <f t="shared" si="126"/>
        <v>23025</v>
      </c>
      <c r="AP604" t="s">
        <v>624</v>
      </c>
      <c r="AQ604">
        <f t="shared" si="136"/>
        <v>2373845</v>
      </c>
    </row>
    <row r="605" spans="1:43" hidden="1" outlineLevel="1">
      <c r="A605" t="s">
        <v>393</v>
      </c>
      <c r="B605" s="10" t="s">
        <v>1315</v>
      </c>
      <c r="C605" s="1">
        <f t="shared" si="137"/>
        <v>391</v>
      </c>
      <c r="D605" s="7">
        <f t="shared" si="131"/>
        <v>1</v>
      </c>
      <c r="E605" s="7">
        <f t="shared" si="132"/>
        <v>2</v>
      </c>
      <c r="F605" s="7">
        <f t="shared" si="133"/>
        <v>4</v>
      </c>
      <c r="G605" s="1">
        <f t="shared" si="134"/>
        <v>12</v>
      </c>
      <c r="H605" s="2">
        <f t="shared" si="135"/>
        <v>3.0690537084398978E-2</v>
      </c>
      <c r="I605" s="8"/>
      <c r="J605" s="2">
        <f t="shared" si="127"/>
        <v>0.48337595907928388</v>
      </c>
      <c r="K605" s="2">
        <f t="shared" si="128"/>
        <v>0.45268542199488493</v>
      </c>
      <c r="L605" s="2">
        <f t="shared" si="129"/>
        <v>7.6726342710997444E-3</v>
      </c>
      <c r="M605" s="2">
        <f t="shared" si="130"/>
        <v>5.6265984654731448E-2</v>
      </c>
      <c r="N605" s="1">
        <v>189</v>
      </c>
      <c r="O605" s="1">
        <v>177</v>
      </c>
      <c r="P605" s="1">
        <v>3</v>
      </c>
      <c r="Q605" s="1">
        <v>22</v>
      </c>
      <c r="R605" s="1"/>
      <c r="S605" s="1"/>
      <c r="T605" s="66"/>
      <c r="U605" s="1"/>
      <c r="V605" s="1"/>
      <c r="W605" s="1"/>
      <c r="X605" s="1"/>
      <c r="Y605" s="1"/>
      <c r="Z605" s="1"/>
      <c r="AA605" s="1"/>
      <c r="AB605" s="1"/>
      <c r="AG605" t="str">
        <f t="shared" si="138"/>
        <v>Stetson</v>
      </c>
      <c r="AH605" t="s">
        <v>370</v>
      </c>
      <c r="AI605">
        <v>2</v>
      </c>
      <c r="AK605" s="104">
        <v>23</v>
      </c>
      <c r="AL605" s="102">
        <v>19</v>
      </c>
      <c r="AM605" s="102">
        <v>290</v>
      </c>
      <c r="AN605" s="101">
        <v>74055</v>
      </c>
      <c r="AO605" s="101">
        <f t="shared" si="126"/>
        <v>23019</v>
      </c>
      <c r="AP605" t="s">
        <v>624</v>
      </c>
      <c r="AQ605">
        <f t="shared" si="136"/>
        <v>2374055</v>
      </c>
    </row>
    <row r="606" spans="1:43" hidden="1" outlineLevel="1">
      <c r="A606" t="s">
        <v>2135</v>
      </c>
      <c r="B606" s="10" t="s">
        <v>1315</v>
      </c>
      <c r="C606" s="1">
        <f t="shared" si="137"/>
        <v>387</v>
      </c>
      <c r="D606" s="7">
        <f t="shared" si="131"/>
        <v>1</v>
      </c>
      <c r="E606" s="7">
        <f t="shared" si="132"/>
        <v>2</v>
      </c>
      <c r="F606" s="7">
        <f t="shared" si="133"/>
        <v>4</v>
      </c>
      <c r="G606" s="1">
        <f t="shared" si="134"/>
        <v>66</v>
      </c>
      <c r="H606" s="2">
        <f t="shared" si="135"/>
        <v>0.17054263565891473</v>
      </c>
      <c r="I606" s="8"/>
      <c r="J606" s="2">
        <f t="shared" si="127"/>
        <v>0.51937984496124034</v>
      </c>
      <c r="K606" s="2">
        <f t="shared" si="128"/>
        <v>0.34883720930232559</v>
      </c>
      <c r="L606" s="2">
        <f t="shared" si="129"/>
        <v>1.5503875968992248E-2</v>
      </c>
      <c r="M606" s="2">
        <f t="shared" si="130"/>
        <v>0.11627906976744182</v>
      </c>
      <c r="N606" s="1">
        <v>201</v>
      </c>
      <c r="O606" s="1">
        <v>135</v>
      </c>
      <c r="P606" s="1">
        <v>6</v>
      </c>
      <c r="Q606" s="1">
        <v>45</v>
      </c>
      <c r="R606" s="1"/>
      <c r="S606" s="1"/>
      <c r="T606" s="66"/>
      <c r="U606" s="1"/>
      <c r="V606" s="1"/>
      <c r="W606" s="1"/>
      <c r="X606" s="1"/>
      <c r="Y606" s="1"/>
      <c r="Z606" s="1"/>
      <c r="AA606" s="1"/>
      <c r="AB606" s="1"/>
      <c r="AG606" t="str">
        <f t="shared" si="138"/>
        <v>Steuben</v>
      </c>
      <c r="AH606" t="s">
        <v>1839</v>
      </c>
      <c r="AI606">
        <v>2</v>
      </c>
      <c r="AK606" s="104">
        <v>23</v>
      </c>
      <c r="AL606" s="102">
        <v>29</v>
      </c>
      <c r="AM606" s="102">
        <v>195</v>
      </c>
      <c r="AN606" s="101">
        <v>74125</v>
      </c>
      <c r="AO606" s="101">
        <f t="shared" si="126"/>
        <v>23029</v>
      </c>
      <c r="AP606" t="s">
        <v>624</v>
      </c>
      <c r="AQ606">
        <f t="shared" si="136"/>
        <v>2374125</v>
      </c>
    </row>
    <row r="607" spans="1:43" hidden="1" outlineLevel="1">
      <c r="A607" t="s">
        <v>521</v>
      </c>
      <c r="B607" s="10" t="s">
        <v>1315</v>
      </c>
      <c r="C607" s="1">
        <f t="shared" si="137"/>
        <v>139</v>
      </c>
      <c r="D607" s="7">
        <f t="shared" si="131"/>
        <v>1</v>
      </c>
      <c r="E607" s="7">
        <f t="shared" si="132"/>
        <v>2</v>
      </c>
      <c r="F607" s="7">
        <f t="shared" si="133"/>
        <v>4</v>
      </c>
      <c r="G607" s="1">
        <f t="shared" si="134"/>
        <v>51</v>
      </c>
      <c r="H607" s="2">
        <f t="shared" si="135"/>
        <v>0.36690647482014388</v>
      </c>
      <c r="I607" s="8"/>
      <c r="J607" s="2">
        <f t="shared" si="127"/>
        <v>0.64748201438848918</v>
      </c>
      <c r="K607" s="2">
        <f t="shared" si="128"/>
        <v>0.2805755395683453</v>
      </c>
      <c r="L607" s="2">
        <f t="shared" si="129"/>
        <v>2.8776978417266189E-2</v>
      </c>
      <c r="M607" s="2">
        <f t="shared" si="130"/>
        <v>4.3165467625899331E-2</v>
      </c>
      <c r="N607" s="1">
        <v>90</v>
      </c>
      <c r="O607" s="1">
        <v>39</v>
      </c>
      <c r="P607" s="1">
        <v>4</v>
      </c>
      <c r="Q607" s="1">
        <v>6</v>
      </c>
      <c r="R607" s="1"/>
      <c r="S607" s="1"/>
      <c r="T607" s="66"/>
      <c r="U607" s="1"/>
      <c r="V607" s="1"/>
      <c r="W607" s="1"/>
      <c r="X607" s="1"/>
      <c r="Y607" s="1"/>
      <c r="Z607" s="1"/>
      <c r="AA607" s="1"/>
      <c r="AB607" s="1"/>
      <c r="AG607" t="str">
        <f t="shared" si="138"/>
        <v>Stockholm</v>
      </c>
      <c r="AH607" t="s">
        <v>317</v>
      </c>
      <c r="AI607">
        <v>2</v>
      </c>
      <c r="AK607" s="104">
        <v>23</v>
      </c>
      <c r="AL607" s="102">
        <v>3</v>
      </c>
      <c r="AM607" s="102">
        <v>300</v>
      </c>
      <c r="AN607" s="101">
        <v>74405</v>
      </c>
      <c r="AO607" s="101">
        <f t="shared" si="126"/>
        <v>23003</v>
      </c>
      <c r="AP607" t="s">
        <v>624</v>
      </c>
      <c r="AQ607">
        <f t="shared" si="136"/>
        <v>2374405</v>
      </c>
    </row>
    <row r="608" spans="1:43" hidden="1" outlineLevel="1">
      <c r="A608" t="s">
        <v>724</v>
      </c>
      <c r="B608" s="10" t="s">
        <v>1315</v>
      </c>
      <c r="C608" s="1">
        <f t="shared" si="137"/>
        <v>667</v>
      </c>
      <c r="D608" s="7">
        <f t="shared" si="131"/>
        <v>1</v>
      </c>
      <c r="E608" s="7">
        <f t="shared" si="132"/>
        <v>2</v>
      </c>
      <c r="F608" s="7">
        <f t="shared" si="133"/>
        <v>4</v>
      </c>
      <c r="G608" s="1">
        <f t="shared" si="134"/>
        <v>68</v>
      </c>
      <c r="H608" s="2">
        <f t="shared" si="135"/>
        <v>0.10194902548725637</v>
      </c>
      <c r="I608" s="8"/>
      <c r="J608" s="2">
        <f t="shared" si="127"/>
        <v>0.4962518740629685</v>
      </c>
      <c r="K608" s="2">
        <f t="shared" si="128"/>
        <v>0.39430284857571213</v>
      </c>
      <c r="L608" s="2">
        <f t="shared" si="129"/>
        <v>1.7991004497751123E-2</v>
      </c>
      <c r="M608" s="2">
        <f t="shared" si="130"/>
        <v>9.1454272863568303E-2</v>
      </c>
      <c r="N608" s="1">
        <v>331</v>
      </c>
      <c r="O608" s="1">
        <v>263</v>
      </c>
      <c r="P608" s="1">
        <v>12</v>
      </c>
      <c r="Q608" s="1">
        <v>61</v>
      </c>
      <c r="R608" s="1"/>
      <c r="S608" s="1"/>
      <c r="T608" s="66"/>
      <c r="U608" s="1"/>
      <c r="V608" s="1"/>
      <c r="W608" s="1"/>
      <c r="X608" s="1"/>
      <c r="Y608" s="1"/>
      <c r="Z608" s="1"/>
      <c r="AA608" s="1"/>
      <c r="AB608" s="1"/>
      <c r="AG608" t="str">
        <f t="shared" si="138"/>
        <v>Stockton Springs</v>
      </c>
      <c r="AH608" t="s">
        <v>1255</v>
      </c>
      <c r="AI608">
        <v>2</v>
      </c>
      <c r="AK608" s="104">
        <v>23</v>
      </c>
      <c r="AL608" s="102">
        <v>27</v>
      </c>
      <c r="AM608" s="102">
        <v>100</v>
      </c>
      <c r="AN608" s="101">
        <v>74475</v>
      </c>
      <c r="AO608" s="101">
        <f t="shared" si="126"/>
        <v>23027</v>
      </c>
      <c r="AP608" t="s">
        <v>624</v>
      </c>
      <c r="AQ608">
        <f t="shared" si="136"/>
        <v>2374475</v>
      </c>
    </row>
    <row r="609" spans="1:43" hidden="1" outlineLevel="1">
      <c r="A609" t="s">
        <v>520</v>
      </c>
      <c r="B609" s="10" t="s">
        <v>1315</v>
      </c>
      <c r="C609" s="1">
        <f t="shared" si="137"/>
        <v>110</v>
      </c>
      <c r="D609" s="7">
        <f t="shared" si="131"/>
        <v>2</v>
      </c>
      <c r="E609" s="7">
        <f t="shared" si="132"/>
        <v>1</v>
      </c>
      <c r="F609" s="7">
        <f t="shared" si="133"/>
        <v>4</v>
      </c>
      <c r="G609" s="1">
        <f t="shared" si="134"/>
        <v>17</v>
      </c>
      <c r="H609" s="2">
        <f t="shared" si="135"/>
        <v>0.15454545454545454</v>
      </c>
      <c r="I609" s="8"/>
      <c r="J609" s="2">
        <f t="shared" si="127"/>
        <v>0.35454545454545455</v>
      </c>
      <c r="K609" s="2">
        <f t="shared" si="128"/>
        <v>0.50909090909090904</v>
      </c>
      <c r="L609" s="2">
        <f t="shared" si="129"/>
        <v>3.6363636363636362E-2</v>
      </c>
      <c r="M609" s="2">
        <f t="shared" si="130"/>
        <v>0.1000000000000001</v>
      </c>
      <c r="N609" s="1">
        <v>39</v>
      </c>
      <c r="O609" s="1">
        <v>56</v>
      </c>
      <c r="P609" s="1">
        <v>4</v>
      </c>
      <c r="Q609" s="1">
        <v>11</v>
      </c>
      <c r="R609" s="1"/>
      <c r="S609" s="1"/>
      <c r="T609" s="66"/>
      <c r="U609" s="1"/>
      <c r="V609" s="1"/>
      <c r="W609" s="1"/>
      <c r="X609" s="1"/>
      <c r="Y609" s="1"/>
      <c r="Z609" s="1"/>
      <c r="AA609" s="1"/>
      <c r="AB609" s="1"/>
      <c r="AG609" t="str">
        <f t="shared" si="138"/>
        <v>Stoneham</v>
      </c>
      <c r="AH609" t="s">
        <v>1480</v>
      </c>
      <c r="AI609">
        <v>2</v>
      </c>
      <c r="AK609" s="104">
        <v>23</v>
      </c>
      <c r="AL609" s="102">
        <v>17</v>
      </c>
      <c r="AM609" s="102">
        <v>140</v>
      </c>
      <c r="AN609" s="101">
        <v>74510</v>
      </c>
      <c r="AO609" s="101">
        <f t="shared" si="126"/>
        <v>23017</v>
      </c>
      <c r="AP609" t="s">
        <v>624</v>
      </c>
      <c r="AQ609">
        <f t="shared" si="136"/>
        <v>2374510</v>
      </c>
    </row>
    <row r="610" spans="1:43" hidden="1" outlineLevel="1">
      <c r="A610" t="s">
        <v>725</v>
      </c>
      <c r="B610" s="10" t="s">
        <v>1315</v>
      </c>
      <c r="C610" s="1">
        <f t="shared" si="137"/>
        <v>477</v>
      </c>
      <c r="D610" s="7">
        <f t="shared" si="131"/>
        <v>1</v>
      </c>
      <c r="E610" s="7">
        <f t="shared" si="132"/>
        <v>2</v>
      </c>
      <c r="F610" s="7">
        <f t="shared" si="133"/>
        <v>4</v>
      </c>
      <c r="G610" s="1">
        <f t="shared" si="134"/>
        <v>186</v>
      </c>
      <c r="H610" s="2">
        <f t="shared" si="135"/>
        <v>0.38993710691823902</v>
      </c>
      <c r="I610" s="8"/>
      <c r="J610" s="2">
        <f t="shared" si="127"/>
        <v>0.62893081761006286</v>
      </c>
      <c r="K610" s="2">
        <f t="shared" si="128"/>
        <v>0.2389937106918239</v>
      </c>
      <c r="L610" s="2">
        <f t="shared" si="129"/>
        <v>2.0964360587002098E-2</v>
      </c>
      <c r="M610" s="2">
        <f t="shared" si="130"/>
        <v>0.11111111111111113</v>
      </c>
      <c r="N610" s="1">
        <v>300</v>
      </c>
      <c r="O610" s="1">
        <v>114</v>
      </c>
      <c r="P610" s="1">
        <v>10</v>
      </c>
      <c r="Q610" s="1">
        <v>53</v>
      </c>
      <c r="R610" s="1"/>
      <c r="S610" s="1"/>
      <c r="T610" s="66"/>
      <c r="U610" s="1"/>
      <c r="V610" s="1"/>
      <c r="W610" s="1"/>
      <c r="X610" s="1"/>
      <c r="Y610" s="1"/>
      <c r="Z610" s="1"/>
      <c r="AA610" s="1"/>
      <c r="AB610" s="1"/>
      <c r="AG610" t="str">
        <f t="shared" si="138"/>
        <v>Stonington</v>
      </c>
      <c r="AH610" t="s">
        <v>2459</v>
      </c>
      <c r="AI610">
        <v>2</v>
      </c>
      <c r="AK610" s="104">
        <v>23</v>
      </c>
      <c r="AL610" s="102">
        <v>9</v>
      </c>
      <c r="AM610" s="102">
        <v>145</v>
      </c>
      <c r="AN610" s="101">
        <v>74580</v>
      </c>
      <c r="AO610" s="101">
        <f t="shared" si="126"/>
        <v>23009</v>
      </c>
      <c r="AP610" t="s">
        <v>624</v>
      </c>
      <c r="AQ610">
        <f t="shared" si="136"/>
        <v>2374580</v>
      </c>
    </row>
    <row r="611" spans="1:43" hidden="1" outlineLevel="1">
      <c r="A611" t="s">
        <v>803</v>
      </c>
      <c r="B611" s="10" t="s">
        <v>1315</v>
      </c>
      <c r="C611" s="1">
        <f t="shared" si="137"/>
        <v>114</v>
      </c>
      <c r="D611" s="7">
        <f t="shared" si="131"/>
        <v>2</v>
      </c>
      <c r="E611" s="7">
        <f t="shared" si="132"/>
        <v>1</v>
      </c>
      <c r="F611" s="7">
        <f t="shared" si="133"/>
        <v>4</v>
      </c>
      <c r="G611" s="1">
        <f t="shared" si="134"/>
        <v>5</v>
      </c>
      <c r="H611" s="2">
        <f t="shared" si="135"/>
        <v>4.3859649122807015E-2</v>
      </c>
      <c r="I611" s="8"/>
      <c r="J611" s="2">
        <f t="shared" si="127"/>
        <v>0.42105263157894735</v>
      </c>
      <c r="K611" s="2">
        <f t="shared" si="128"/>
        <v>0.46491228070175439</v>
      </c>
      <c r="L611" s="2">
        <f t="shared" si="129"/>
        <v>2.6315789473684209E-2</v>
      </c>
      <c r="M611" s="2">
        <f t="shared" si="130"/>
        <v>8.7719298245614058E-2</v>
      </c>
      <c r="N611" s="1">
        <v>48</v>
      </c>
      <c r="O611" s="1">
        <v>53</v>
      </c>
      <c r="P611" s="1">
        <v>3</v>
      </c>
      <c r="Q611" s="1">
        <v>10</v>
      </c>
      <c r="R611" s="1"/>
      <c r="S611" s="1"/>
      <c r="T611" s="66"/>
      <c r="U611" s="1"/>
      <c r="V611" s="1"/>
      <c r="W611" s="1"/>
      <c r="X611" s="1"/>
      <c r="Y611" s="1"/>
      <c r="Z611" s="1"/>
      <c r="AA611" s="1"/>
      <c r="AB611" s="1"/>
      <c r="AG611" t="str">
        <f t="shared" si="138"/>
        <v>Stow</v>
      </c>
      <c r="AH611" t="s">
        <v>1480</v>
      </c>
      <c r="AI611">
        <v>2</v>
      </c>
      <c r="AK611" s="104">
        <v>23</v>
      </c>
      <c r="AL611" s="102">
        <v>17</v>
      </c>
      <c r="AM611" s="102">
        <v>145</v>
      </c>
      <c r="AN611" s="101">
        <v>74685</v>
      </c>
      <c r="AO611" s="101">
        <f t="shared" si="126"/>
        <v>23017</v>
      </c>
      <c r="AP611" t="s">
        <v>624</v>
      </c>
      <c r="AQ611">
        <f t="shared" si="136"/>
        <v>2374685</v>
      </c>
    </row>
    <row r="612" spans="1:43" hidden="1" outlineLevel="1">
      <c r="A612" t="s">
        <v>1776</v>
      </c>
      <c r="B612" s="10" t="s">
        <v>1315</v>
      </c>
      <c r="C612" s="1">
        <f t="shared" si="137"/>
        <v>440</v>
      </c>
      <c r="D612" s="7">
        <f t="shared" si="131"/>
        <v>2</v>
      </c>
      <c r="E612" s="7">
        <f t="shared" si="132"/>
        <v>1</v>
      </c>
      <c r="F612" s="7">
        <f t="shared" si="133"/>
        <v>4</v>
      </c>
      <c r="G612" s="1">
        <f t="shared" si="134"/>
        <v>37</v>
      </c>
      <c r="H612" s="2">
        <f t="shared" si="135"/>
        <v>8.4090909090909091E-2</v>
      </c>
      <c r="I612" s="8"/>
      <c r="J612" s="2">
        <f t="shared" si="127"/>
        <v>0.39772727272727271</v>
      </c>
      <c r="K612" s="2">
        <f t="shared" si="128"/>
        <v>0.48181818181818181</v>
      </c>
      <c r="L612" s="2">
        <f t="shared" si="129"/>
        <v>3.1818181818181815E-2</v>
      </c>
      <c r="M612" s="2">
        <f t="shared" si="130"/>
        <v>8.8636363636363666E-2</v>
      </c>
      <c r="N612" s="1">
        <v>175</v>
      </c>
      <c r="O612" s="1">
        <v>212</v>
      </c>
      <c r="P612" s="1">
        <v>14</v>
      </c>
      <c r="Q612" s="1">
        <v>39</v>
      </c>
      <c r="R612" s="1"/>
      <c r="S612" s="1"/>
      <c r="T612" s="66"/>
      <c r="U612" s="1"/>
      <c r="V612" s="1"/>
      <c r="W612" s="1"/>
      <c r="X612" s="1"/>
      <c r="Y612" s="1"/>
      <c r="Z612" s="1"/>
      <c r="AA612" s="1"/>
      <c r="AB612" s="1"/>
      <c r="AG612" t="str">
        <f t="shared" si="138"/>
        <v>Strong</v>
      </c>
      <c r="AH612" t="s">
        <v>957</v>
      </c>
      <c r="AI612">
        <v>2</v>
      </c>
      <c r="AK612" s="104">
        <v>23</v>
      </c>
      <c r="AL612" s="102">
        <v>7</v>
      </c>
      <c r="AM612" s="102">
        <v>90</v>
      </c>
      <c r="AN612" s="101">
        <v>74825</v>
      </c>
      <c r="AO612" s="101">
        <f t="shared" si="126"/>
        <v>23007</v>
      </c>
      <c r="AP612" t="s">
        <v>624</v>
      </c>
      <c r="AQ612">
        <f t="shared" si="136"/>
        <v>2374825</v>
      </c>
    </row>
    <row r="613" spans="1:43" hidden="1" outlineLevel="1">
      <c r="A613" t="s">
        <v>2136</v>
      </c>
      <c r="B613" s="10" t="s">
        <v>1315</v>
      </c>
      <c r="C613" s="1">
        <f t="shared" si="137"/>
        <v>437</v>
      </c>
      <c r="D613" s="7">
        <f t="shared" si="131"/>
        <v>1</v>
      </c>
      <c r="E613" s="7">
        <f t="shared" si="132"/>
        <v>2</v>
      </c>
      <c r="F613" s="7">
        <f t="shared" si="133"/>
        <v>4</v>
      </c>
      <c r="G613" s="1">
        <f t="shared" si="134"/>
        <v>64</v>
      </c>
      <c r="H613" s="2">
        <f t="shared" si="135"/>
        <v>0.14645308924485126</v>
      </c>
      <c r="I613" s="8"/>
      <c r="J613" s="2">
        <f t="shared" si="127"/>
        <v>0.51487414187643021</v>
      </c>
      <c r="K613" s="2">
        <f t="shared" si="128"/>
        <v>0.36842105263157893</v>
      </c>
      <c r="L613" s="2">
        <f t="shared" si="129"/>
        <v>6.8649885583524023E-3</v>
      </c>
      <c r="M613" s="2">
        <f t="shared" si="130"/>
        <v>0.10983981693363845</v>
      </c>
      <c r="N613" s="1">
        <v>225</v>
      </c>
      <c r="O613" s="1">
        <v>161</v>
      </c>
      <c r="P613" s="1">
        <v>3</v>
      </c>
      <c r="Q613" s="1">
        <v>48</v>
      </c>
      <c r="R613" s="1"/>
      <c r="S613" s="1"/>
      <c r="T613" s="66"/>
      <c r="U613" s="1"/>
      <c r="V613" s="1"/>
      <c r="W613" s="1"/>
      <c r="X613" s="1"/>
      <c r="Y613" s="1"/>
      <c r="Z613" s="1"/>
      <c r="AA613" s="1"/>
      <c r="AB613" s="1"/>
      <c r="AG613" t="str">
        <f t="shared" si="138"/>
        <v>Sullivan</v>
      </c>
      <c r="AH613" t="s">
        <v>2459</v>
      </c>
      <c r="AI613">
        <v>2</v>
      </c>
      <c r="AK613" s="104">
        <v>23</v>
      </c>
      <c r="AL613" s="102">
        <v>9</v>
      </c>
      <c r="AM613" s="102">
        <v>150</v>
      </c>
      <c r="AN613" s="101">
        <v>74965</v>
      </c>
      <c r="AO613" s="101">
        <f t="shared" si="126"/>
        <v>23009</v>
      </c>
      <c r="AP613" t="s">
        <v>624</v>
      </c>
      <c r="AQ613">
        <f t="shared" si="136"/>
        <v>2374965</v>
      </c>
    </row>
    <row r="614" spans="1:43" hidden="1" outlineLevel="1">
      <c r="A614" t="s">
        <v>542</v>
      </c>
      <c r="B614" s="10" t="s">
        <v>1315</v>
      </c>
      <c r="C614" s="1">
        <f t="shared" si="137"/>
        <v>321</v>
      </c>
      <c r="D614" s="7">
        <f t="shared" si="131"/>
        <v>2</v>
      </c>
      <c r="E614" s="7">
        <f t="shared" si="132"/>
        <v>1</v>
      </c>
      <c r="F614" s="7">
        <f t="shared" si="133"/>
        <v>4</v>
      </c>
      <c r="G614" s="1">
        <f t="shared" si="134"/>
        <v>26</v>
      </c>
      <c r="H614" s="2">
        <f t="shared" si="135"/>
        <v>8.0996884735202487E-2</v>
      </c>
      <c r="I614" s="8"/>
      <c r="J614" s="2">
        <f t="shared" si="127"/>
        <v>0.38006230529595014</v>
      </c>
      <c r="K614" s="2">
        <f t="shared" si="128"/>
        <v>0.46105919003115264</v>
      </c>
      <c r="L614" s="2">
        <f t="shared" si="129"/>
        <v>5.2959501557632398E-2</v>
      </c>
      <c r="M614" s="2">
        <f t="shared" si="130"/>
        <v>0.10591900311526475</v>
      </c>
      <c r="N614" s="1">
        <v>122</v>
      </c>
      <c r="O614" s="1">
        <v>148</v>
      </c>
      <c r="P614" s="1">
        <v>17</v>
      </c>
      <c r="Q614" s="1">
        <v>34</v>
      </c>
      <c r="R614" s="1"/>
      <c r="S614" s="1"/>
      <c r="T614" s="66"/>
      <c r="U614" s="1"/>
      <c r="V614" s="1"/>
      <c r="W614" s="1"/>
      <c r="X614" s="1"/>
      <c r="Y614" s="1"/>
      <c r="Z614" s="1"/>
      <c r="AA614" s="1"/>
      <c r="AB614" s="1"/>
      <c r="AG614" t="str">
        <f t="shared" si="138"/>
        <v>Sumner</v>
      </c>
      <c r="AH614" t="s">
        <v>1480</v>
      </c>
      <c r="AI614">
        <v>2</v>
      </c>
      <c r="AK614" s="104">
        <v>23</v>
      </c>
      <c r="AL614" s="102">
        <v>17</v>
      </c>
      <c r="AM614" s="102">
        <v>150</v>
      </c>
      <c r="AN614" s="101">
        <v>75035</v>
      </c>
      <c r="AO614" s="101">
        <f t="shared" si="126"/>
        <v>23017</v>
      </c>
      <c r="AP614" t="s">
        <v>624</v>
      </c>
      <c r="AQ614">
        <f t="shared" si="136"/>
        <v>2375035</v>
      </c>
    </row>
    <row r="615" spans="1:43" hidden="1" outlineLevel="1">
      <c r="A615" t="s">
        <v>647</v>
      </c>
      <c r="B615" s="10" t="s">
        <v>1315</v>
      </c>
      <c r="C615" s="1">
        <f t="shared" si="137"/>
        <v>687</v>
      </c>
      <c r="D615" s="7">
        <f t="shared" si="131"/>
        <v>1</v>
      </c>
      <c r="E615" s="7">
        <f t="shared" si="132"/>
        <v>2</v>
      </c>
      <c r="F615" s="7">
        <f t="shared" si="133"/>
        <v>4</v>
      </c>
      <c r="G615" s="1">
        <f t="shared" si="134"/>
        <v>44</v>
      </c>
      <c r="H615" s="2">
        <f t="shared" si="135"/>
        <v>6.4046579330422126E-2</v>
      </c>
      <c r="I615" s="8"/>
      <c r="J615" s="2">
        <f t="shared" si="127"/>
        <v>0.47016011644832606</v>
      </c>
      <c r="K615" s="2">
        <f t="shared" si="128"/>
        <v>0.40611353711790393</v>
      </c>
      <c r="L615" s="2">
        <f t="shared" si="129"/>
        <v>2.0378457059679767E-2</v>
      </c>
      <c r="M615" s="2">
        <f t="shared" si="130"/>
        <v>0.1033478893740903</v>
      </c>
      <c r="N615" s="1">
        <v>323</v>
      </c>
      <c r="O615" s="1">
        <v>279</v>
      </c>
      <c r="P615" s="1">
        <v>14</v>
      </c>
      <c r="Q615" s="1">
        <v>71</v>
      </c>
      <c r="R615" s="1"/>
      <c r="S615" s="1"/>
      <c r="T615" s="66"/>
      <c r="U615" s="1"/>
      <c r="V615" s="1"/>
      <c r="W615" s="1"/>
      <c r="X615" s="1"/>
      <c r="Y615" s="1"/>
      <c r="Z615" s="1"/>
      <c r="AA615" s="1"/>
      <c r="AB615" s="1"/>
      <c r="AG615" t="str">
        <f t="shared" si="138"/>
        <v>Surry</v>
      </c>
      <c r="AH615" t="s">
        <v>2459</v>
      </c>
      <c r="AI615">
        <v>2</v>
      </c>
      <c r="AK615" s="104">
        <v>23</v>
      </c>
      <c r="AL615" s="102">
        <v>9</v>
      </c>
      <c r="AM615" s="102">
        <v>155</v>
      </c>
      <c r="AN615" s="101">
        <v>75280</v>
      </c>
      <c r="AO615" s="101">
        <f t="shared" si="126"/>
        <v>23009</v>
      </c>
      <c r="AP615" t="s">
        <v>624</v>
      </c>
      <c r="AQ615">
        <f t="shared" si="136"/>
        <v>2375280</v>
      </c>
    </row>
    <row r="616" spans="1:43" hidden="1" outlineLevel="1">
      <c r="A616" t="s">
        <v>1777</v>
      </c>
      <c r="B616" s="10" t="s">
        <v>1315</v>
      </c>
      <c r="C616" s="1">
        <f t="shared" si="137"/>
        <v>190</v>
      </c>
      <c r="D616" s="7">
        <f t="shared" si="131"/>
        <v>1</v>
      </c>
      <c r="E616" s="7">
        <f t="shared" si="132"/>
        <v>2</v>
      </c>
      <c r="F616" s="7">
        <f t="shared" si="133"/>
        <v>4</v>
      </c>
      <c r="G616" s="1">
        <f t="shared" si="134"/>
        <v>8</v>
      </c>
      <c r="H616" s="2">
        <f t="shared" si="135"/>
        <v>4.2105263157894736E-2</v>
      </c>
      <c r="I616" s="8"/>
      <c r="J616" s="2">
        <f t="shared" si="127"/>
        <v>0.47894736842105262</v>
      </c>
      <c r="K616" s="2">
        <f t="shared" si="128"/>
        <v>0.43684210526315792</v>
      </c>
      <c r="L616" s="2">
        <f t="shared" si="129"/>
        <v>2.6315789473684209E-2</v>
      </c>
      <c r="M616" s="2">
        <f t="shared" si="130"/>
        <v>5.7894736842105304E-2</v>
      </c>
      <c r="N616" s="1">
        <v>91</v>
      </c>
      <c r="O616" s="1">
        <v>83</v>
      </c>
      <c r="P616" s="1">
        <v>5</v>
      </c>
      <c r="Q616" s="1">
        <v>11</v>
      </c>
      <c r="R616" s="1"/>
      <c r="S616" s="1"/>
      <c r="T616" s="66"/>
      <c r="U616" s="1"/>
      <c r="V616" s="1"/>
      <c r="W616" s="1"/>
      <c r="X616" s="1"/>
      <c r="Y616" s="1"/>
      <c r="Z616" s="1"/>
      <c r="AA616" s="1"/>
      <c r="AB616" s="1"/>
      <c r="AG616" t="str">
        <f t="shared" si="138"/>
        <v>Swan's Island</v>
      </c>
      <c r="AH616" t="s">
        <v>2459</v>
      </c>
      <c r="AI616">
        <v>2</v>
      </c>
      <c r="AK616" s="104">
        <v>23</v>
      </c>
      <c r="AL616" s="102">
        <v>9</v>
      </c>
      <c r="AM616" s="102">
        <v>160</v>
      </c>
      <c r="AN616" s="101">
        <v>75455</v>
      </c>
      <c r="AO616" s="101">
        <f t="shared" si="126"/>
        <v>23009</v>
      </c>
      <c r="AP616" t="s">
        <v>624</v>
      </c>
      <c r="AQ616">
        <f t="shared" si="136"/>
        <v>2375455</v>
      </c>
    </row>
    <row r="617" spans="1:43" hidden="1" outlineLevel="1">
      <c r="A617" t="s">
        <v>1499</v>
      </c>
      <c r="B617" s="10" t="s">
        <v>1315</v>
      </c>
      <c r="C617" s="1">
        <f t="shared" si="137"/>
        <v>453</v>
      </c>
      <c r="D617" s="7">
        <f t="shared" si="131"/>
        <v>2</v>
      </c>
      <c r="E617" s="7">
        <f t="shared" si="132"/>
        <v>1</v>
      </c>
      <c r="F617" s="7">
        <f t="shared" si="133"/>
        <v>4</v>
      </c>
      <c r="G617" s="1">
        <f t="shared" si="134"/>
        <v>12</v>
      </c>
      <c r="H617" s="2">
        <f t="shared" si="135"/>
        <v>2.6490066225165563E-2</v>
      </c>
      <c r="I617" s="8"/>
      <c r="J617" s="2">
        <f t="shared" si="127"/>
        <v>0.41501103752759383</v>
      </c>
      <c r="K617" s="2">
        <f t="shared" si="128"/>
        <v>0.44150110375275936</v>
      </c>
      <c r="L617" s="2">
        <f t="shared" si="129"/>
        <v>2.2075055187637971E-2</v>
      </c>
      <c r="M617" s="2">
        <f t="shared" si="130"/>
        <v>0.12141280353200884</v>
      </c>
      <c r="N617" s="1">
        <v>188</v>
      </c>
      <c r="O617" s="1">
        <v>200</v>
      </c>
      <c r="P617" s="1">
        <v>10</v>
      </c>
      <c r="Q617" s="1">
        <v>55</v>
      </c>
      <c r="R617" s="1"/>
      <c r="S617" s="1"/>
      <c r="T617" s="66"/>
      <c r="U617" s="1"/>
      <c r="V617" s="1"/>
      <c r="W617" s="1"/>
      <c r="X617" s="1"/>
      <c r="Y617" s="1"/>
      <c r="Z617" s="1"/>
      <c r="AA617" s="1"/>
      <c r="AB617" s="1"/>
      <c r="AG617" t="str">
        <f t="shared" si="138"/>
        <v>Swanville</v>
      </c>
      <c r="AH617" t="s">
        <v>1255</v>
      </c>
      <c r="AI617">
        <v>2</v>
      </c>
      <c r="AK617" s="104">
        <v>23</v>
      </c>
      <c r="AL617" s="102">
        <v>27</v>
      </c>
      <c r="AM617" s="102">
        <v>105</v>
      </c>
      <c r="AN617" s="101">
        <v>75525</v>
      </c>
      <c r="AO617" s="101">
        <f t="shared" si="126"/>
        <v>23027</v>
      </c>
      <c r="AP617" t="s">
        <v>624</v>
      </c>
      <c r="AQ617">
        <f t="shared" si="136"/>
        <v>2375525</v>
      </c>
    </row>
    <row r="618" spans="1:43" hidden="1" outlineLevel="1">
      <c r="A618" t="s">
        <v>1500</v>
      </c>
      <c r="B618" s="10" t="s">
        <v>1315</v>
      </c>
      <c r="C618" s="1">
        <f t="shared" si="137"/>
        <v>123</v>
      </c>
      <c r="D618" s="7">
        <f t="shared" si="131"/>
        <v>2</v>
      </c>
      <c r="E618" s="7">
        <f t="shared" si="132"/>
        <v>1</v>
      </c>
      <c r="F618" s="7">
        <f t="shared" si="133"/>
        <v>4</v>
      </c>
      <c r="G618" s="1">
        <f t="shared" si="134"/>
        <v>9</v>
      </c>
      <c r="H618" s="2">
        <f t="shared" si="135"/>
        <v>7.3170731707317069E-2</v>
      </c>
      <c r="I618" s="8"/>
      <c r="J618" s="2">
        <f t="shared" si="127"/>
        <v>0.3902439024390244</v>
      </c>
      <c r="K618" s="2">
        <f t="shared" si="128"/>
        <v>0.46341463414634149</v>
      </c>
      <c r="L618" s="2">
        <f t="shared" si="129"/>
        <v>3.2520325203252036E-2</v>
      </c>
      <c r="M618" s="2">
        <f t="shared" si="130"/>
        <v>0.11382113821138207</v>
      </c>
      <c r="N618" s="1">
        <v>48</v>
      </c>
      <c r="O618" s="1">
        <v>57</v>
      </c>
      <c r="P618" s="1">
        <v>4</v>
      </c>
      <c r="Q618" s="1">
        <v>14</v>
      </c>
      <c r="R618" s="1"/>
      <c r="S618" s="1"/>
      <c r="T618" s="66"/>
      <c r="U618" s="1"/>
      <c r="V618" s="1"/>
      <c r="W618" s="1"/>
      <c r="X618" s="1"/>
      <c r="Y618" s="1"/>
      <c r="Z618" s="1"/>
      <c r="AA618" s="1"/>
      <c r="AB618" s="1"/>
      <c r="AG618" t="str">
        <f t="shared" si="138"/>
        <v>Sweden</v>
      </c>
      <c r="AH618" t="s">
        <v>1480</v>
      </c>
      <c r="AI618">
        <v>2</v>
      </c>
      <c r="AK618" s="104">
        <v>23</v>
      </c>
      <c r="AL618" s="102">
        <v>17</v>
      </c>
      <c r="AM618" s="102">
        <v>155</v>
      </c>
      <c r="AN618" s="101">
        <v>75595</v>
      </c>
      <c r="AO618" s="101">
        <f t="shared" si="126"/>
        <v>23017</v>
      </c>
      <c r="AP618" t="s">
        <v>624</v>
      </c>
      <c r="AQ618">
        <f t="shared" si="136"/>
        <v>2375595</v>
      </c>
    </row>
    <row r="619" spans="1:43" hidden="1" outlineLevel="1">
      <c r="A619" t="s">
        <v>3003</v>
      </c>
      <c r="B619" s="10" t="s">
        <v>1315</v>
      </c>
      <c r="C619" s="1">
        <f>SUM(N619:AE619)</f>
        <v>50</v>
      </c>
      <c r="D619" s="7">
        <f>RANK(N619,(N619:AE619))</f>
        <v>1</v>
      </c>
      <c r="E619" s="7">
        <f>RANK(O619,(N619:AE619))</f>
        <v>2</v>
      </c>
      <c r="F619" s="7">
        <f>IF(P619&gt;0,RANK(P619,(N619:AE619)),0)</f>
        <v>3</v>
      </c>
      <c r="G619" s="1">
        <f>MAX(N619:P619)-LARGE(N619:P619,2)</f>
        <v>10</v>
      </c>
      <c r="H619" s="2">
        <f>G619/C619</f>
        <v>0.2</v>
      </c>
      <c r="I619" s="8"/>
      <c r="J619" s="2">
        <f>IF(C619=0,"-",N619/C619)</f>
        <v>0.57999999999999996</v>
      </c>
      <c r="K619" s="2">
        <f>IF(C619=0,"-",O619/C619)</f>
        <v>0.38</v>
      </c>
      <c r="L619" s="2">
        <f>IF(C619=0,"-",P619/C619)</f>
        <v>0.02</v>
      </c>
      <c r="M619" s="2">
        <f>IF(C619=0,"-",(1-J619-K619-L619))</f>
        <v>2.0000000000000035E-2</v>
      </c>
      <c r="N619" s="1">
        <v>29</v>
      </c>
      <c r="O619" s="1">
        <v>19</v>
      </c>
      <c r="P619" s="1">
        <v>1</v>
      </c>
      <c r="Q619" s="1">
        <v>1</v>
      </c>
      <c r="R619" s="1"/>
      <c r="S619" s="1"/>
      <c r="T619" s="66"/>
      <c r="U619" s="1"/>
      <c r="V619" s="1"/>
      <c r="W619" s="1"/>
      <c r="X619" s="1"/>
      <c r="Y619" s="1"/>
      <c r="Z619" s="1"/>
      <c r="AA619" s="1"/>
      <c r="AB619" s="1"/>
      <c r="AG619" t="str">
        <f>A619</f>
        <v>T1 R9</v>
      </c>
      <c r="AH619" t="s">
        <v>688</v>
      </c>
      <c r="AI619">
        <v>2</v>
      </c>
      <c r="AK619" s="104">
        <v>23</v>
      </c>
      <c r="AL619" s="102">
        <v>21</v>
      </c>
      <c r="AN619" s="101">
        <v>75619</v>
      </c>
      <c r="AO619" s="101">
        <f t="shared" si="126"/>
        <v>23021</v>
      </c>
      <c r="AP619" t="s">
        <v>2462</v>
      </c>
      <c r="AQ619">
        <f t="shared" si="136"/>
        <v>2375619</v>
      </c>
    </row>
    <row r="620" spans="1:43" hidden="1" outlineLevel="1">
      <c r="A620" t="s">
        <v>422</v>
      </c>
      <c r="B620" s="10" t="s">
        <v>1315</v>
      </c>
      <c r="C620" s="1">
        <f t="shared" si="137"/>
        <v>2</v>
      </c>
      <c r="D620" s="7">
        <f t="shared" si="131"/>
        <v>3</v>
      </c>
      <c r="E620" s="7">
        <f t="shared" si="132"/>
        <v>1</v>
      </c>
      <c r="F620" s="7">
        <f t="shared" si="133"/>
        <v>1</v>
      </c>
      <c r="G620" s="1">
        <f t="shared" si="134"/>
        <v>0</v>
      </c>
      <c r="H620" s="2">
        <f t="shared" si="135"/>
        <v>0</v>
      </c>
      <c r="I620" s="8"/>
      <c r="J620" s="2">
        <f t="shared" si="127"/>
        <v>0</v>
      </c>
      <c r="K620" s="2">
        <f t="shared" si="128"/>
        <v>0.5</v>
      </c>
      <c r="L620" s="2">
        <f t="shared" si="129"/>
        <v>0.5</v>
      </c>
      <c r="M620" s="2">
        <f t="shared" si="130"/>
        <v>0</v>
      </c>
      <c r="N620" s="1">
        <v>0</v>
      </c>
      <c r="O620" s="1">
        <v>1</v>
      </c>
      <c r="P620" s="1">
        <v>1</v>
      </c>
      <c r="Q620" s="1">
        <v>0</v>
      </c>
      <c r="R620" s="1"/>
      <c r="S620" s="1"/>
      <c r="T620" s="66"/>
      <c r="U620" s="1"/>
      <c r="V620" s="1"/>
      <c r="W620" s="1"/>
      <c r="X620" s="1"/>
      <c r="Y620" s="1"/>
      <c r="Z620" s="1"/>
      <c r="AA620" s="1"/>
      <c r="AB620" s="1"/>
      <c r="AG620" t="str">
        <f>A620</f>
        <v>T3 ND</v>
      </c>
      <c r="AH620" t="s">
        <v>2459</v>
      </c>
      <c r="AI620">
        <v>2</v>
      </c>
      <c r="AK620" s="104">
        <v>23</v>
      </c>
      <c r="AL620" s="102">
        <v>9</v>
      </c>
      <c r="AN620" s="101">
        <v>75630</v>
      </c>
      <c r="AO620" s="101">
        <f t="shared" si="126"/>
        <v>23009</v>
      </c>
      <c r="AP620" t="s">
        <v>2462</v>
      </c>
      <c r="AQ620">
        <f t="shared" si="136"/>
        <v>2375630</v>
      </c>
    </row>
    <row r="621" spans="1:43" hidden="1" outlineLevel="1">
      <c r="A621" t="s">
        <v>3004</v>
      </c>
      <c r="B621" s="10" t="s">
        <v>1315</v>
      </c>
      <c r="C621" s="1">
        <f>SUM(N621:AE621)</f>
        <v>97</v>
      </c>
      <c r="D621" s="7">
        <f>RANK(N621,(N621:AE621))</f>
        <v>1</v>
      </c>
      <c r="E621" s="7">
        <f>RANK(O621,(N621:AE621))</f>
        <v>2</v>
      </c>
      <c r="F621" s="7">
        <f>IF(P621&gt;0,RANK(P621,(N621:AE621)),0)</f>
        <v>4</v>
      </c>
      <c r="G621" s="1">
        <f>MAX(N621:P621)-LARGE(N621:P621,2)</f>
        <v>38</v>
      </c>
      <c r="H621" s="2">
        <f>G621/C621</f>
        <v>0.39175257731958762</v>
      </c>
      <c r="I621" s="8"/>
      <c r="J621" s="2">
        <f>IF(C621=0,"-",N621/C621)</f>
        <v>0.61855670103092786</v>
      </c>
      <c r="K621" s="2">
        <f>IF(C621=0,"-",O621/C621)</f>
        <v>0.22680412371134021</v>
      </c>
      <c r="L621" s="2">
        <f>IF(C621=0,"-",P621/C621)</f>
        <v>4.1237113402061855E-2</v>
      </c>
      <c r="M621" s="2">
        <f>IF(C621=0,"-",(1-J621-K621-L621))</f>
        <v>0.11340206185567009</v>
      </c>
      <c r="N621" s="1">
        <v>60</v>
      </c>
      <c r="O621" s="1">
        <v>22</v>
      </c>
      <c r="P621" s="1">
        <v>4</v>
      </c>
      <c r="Q621" s="1">
        <v>11</v>
      </c>
      <c r="R621" s="1"/>
      <c r="S621" s="1"/>
      <c r="T621" s="66"/>
      <c r="U621" s="1"/>
      <c r="V621" s="1"/>
      <c r="W621" s="1"/>
      <c r="X621" s="1"/>
      <c r="Y621" s="1"/>
      <c r="Z621" s="1"/>
      <c r="AA621" s="1"/>
      <c r="AB621" s="1"/>
      <c r="AG621" t="str">
        <f>A621</f>
        <v>T17 R5</v>
      </c>
      <c r="AH621" t="s">
        <v>317</v>
      </c>
      <c r="AI621">
        <v>2</v>
      </c>
      <c r="AK621" s="104">
        <v>23</v>
      </c>
      <c r="AL621" s="102">
        <v>3</v>
      </c>
      <c r="AN621" s="101">
        <v>75625</v>
      </c>
      <c r="AO621" s="101">
        <f>AK621*1000+AL621</f>
        <v>23003</v>
      </c>
      <c r="AP621" t="s">
        <v>2462</v>
      </c>
      <c r="AQ621">
        <f t="shared" si="136"/>
        <v>2375625</v>
      </c>
    </row>
    <row r="622" spans="1:43" hidden="1" outlineLevel="1">
      <c r="A622" t="s">
        <v>268</v>
      </c>
      <c r="B622" s="10" t="s">
        <v>1315</v>
      </c>
      <c r="C622" s="1">
        <f t="shared" si="137"/>
        <v>29</v>
      </c>
      <c r="D622" s="7">
        <f t="shared" si="131"/>
        <v>2</v>
      </c>
      <c r="E622" s="7">
        <f t="shared" si="132"/>
        <v>1</v>
      </c>
      <c r="F622" s="7">
        <f t="shared" si="133"/>
        <v>0</v>
      </c>
      <c r="G622" s="1">
        <f t="shared" si="134"/>
        <v>9</v>
      </c>
      <c r="H622" s="2">
        <f t="shared" si="135"/>
        <v>0.31034482758620691</v>
      </c>
      <c r="I622" s="8"/>
      <c r="J622" s="2">
        <f t="shared" si="127"/>
        <v>0.34482758620689657</v>
      </c>
      <c r="K622" s="2">
        <f t="shared" si="128"/>
        <v>0.65517241379310343</v>
      </c>
      <c r="L622" s="2">
        <f t="shared" si="129"/>
        <v>0</v>
      </c>
      <c r="M622" s="2">
        <f t="shared" si="130"/>
        <v>0</v>
      </c>
      <c r="N622" s="1">
        <v>10</v>
      </c>
      <c r="O622" s="1">
        <v>19</v>
      </c>
      <c r="P622" s="1">
        <v>0</v>
      </c>
      <c r="Q622" s="1">
        <v>0</v>
      </c>
      <c r="R622" s="1"/>
      <c r="S622" s="1"/>
      <c r="T622" s="66"/>
      <c r="U622" s="1"/>
      <c r="V622" s="1"/>
      <c r="W622" s="1"/>
      <c r="X622" s="1"/>
      <c r="Y622" s="1"/>
      <c r="Z622" s="1"/>
      <c r="AA622" s="1"/>
      <c r="AB622" s="1"/>
      <c r="AG622" t="str">
        <f t="shared" si="138"/>
        <v>Talmadge</v>
      </c>
      <c r="AH622" t="s">
        <v>1839</v>
      </c>
      <c r="AI622">
        <v>2</v>
      </c>
      <c r="AK622" s="104">
        <v>23</v>
      </c>
      <c r="AL622" s="102">
        <v>29</v>
      </c>
      <c r="AM622" s="102">
        <v>200</v>
      </c>
      <c r="AN622" s="101">
        <v>75770</v>
      </c>
      <c r="AO622" s="101">
        <f t="shared" ref="AO622:AO687" si="139">AK622*1000+AL622</f>
        <v>23029</v>
      </c>
      <c r="AP622" t="s">
        <v>624</v>
      </c>
      <c r="AQ622">
        <f t="shared" si="136"/>
        <v>2375770</v>
      </c>
    </row>
    <row r="623" spans="1:43" hidden="1" outlineLevel="1">
      <c r="A623" t="s">
        <v>739</v>
      </c>
      <c r="B623" s="10" t="s">
        <v>1315</v>
      </c>
      <c r="C623" s="1">
        <f t="shared" si="137"/>
        <v>239</v>
      </c>
      <c r="D623" s="7">
        <f t="shared" si="131"/>
        <v>1</v>
      </c>
      <c r="E623" s="7">
        <f t="shared" si="132"/>
        <v>2</v>
      </c>
      <c r="F623" s="7">
        <f t="shared" si="133"/>
        <v>4</v>
      </c>
      <c r="G623" s="1">
        <f t="shared" si="134"/>
        <v>41</v>
      </c>
      <c r="H623" s="2">
        <f t="shared" si="135"/>
        <v>0.17154811715481172</v>
      </c>
      <c r="I623" s="8"/>
      <c r="J623" s="2">
        <f t="shared" si="127"/>
        <v>0.50627615062761511</v>
      </c>
      <c r="K623" s="2">
        <f t="shared" si="128"/>
        <v>0.33472803347280333</v>
      </c>
      <c r="L623" s="2">
        <f t="shared" si="129"/>
        <v>2.5104602510460251E-2</v>
      </c>
      <c r="M623" s="2">
        <f t="shared" si="130"/>
        <v>0.1338912133891213</v>
      </c>
      <c r="N623" s="1">
        <v>121</v>
      </c>
      <c r="O623" s="1">
        <v>80</v>
      </c>
      <c r="P623" s="1">
        <v>6</v>
      </c>
      <c r="Q623" s="1">
        <v>32</v>
      </c>
      <c r="R623" s="1"/>
      <c r="S623" s="1"/>
      <c r="T623" s="66"/>
      <c r="U623" s="1"/>
      <c r="V623" s="1"/>
      <c r="W623" s="1"/>
      <c r="X623" s="1"/>
      <c r="Y623" s="1"/>
      <c r="Z623" s="1"/>
      <c r="AA623" s="1"/>
      <c r="AB623" s="1"/>
      <c r="AG623" t="str">
        <f t="shared" si="138"/>
        <v>Temple</v>
      </c>
      <c r="AH623" t="s">
        <v>957</v>
      </c>
      <c r="AI623">
        <v>2</v>
      </c>
      <c r="AK623" s="104">
        <v>23</v>
      </c>
      <c r="AL623" s="102">
        <v>7</v>
      </c>
      <c r="AM623" s="102">
        <v>95</v>
      </c>
      <c r="AN623" s="101">
        <v>75980</v>
      </c>
      <c r="AO623" s="101">
        <f t="shared" si="139"/>
        <v>23007</v>
      </c>
      <c r="AP623" t="s">
        <v>624</v>
      </c>
      <c r="AQ623">
        <f t="shared" si="136"/>
        <v>2375980</v>
      </c>
    </row>
    <row r="624" spans="1:43" hidden="1" outlineLevel="1">
      <c r="A624" t="s">
        <v>2876</v>
      </c>
      <c r="B624" s="10" t="s">
        <v>1315</v>
      </c>
      <c r="C624" s="1">
        <f t="shared" si="137"/>
        <v>28</v>
      </c>
      <c r="D624" s="7">
        <f t="shared" si="131"/>
        <v>2</v>
      </c>
      <c r="E624" s="7">
        <f t="shared" si="132"/>
        <v>1</v>
      </c>
      <c r="F624" s="7">
        <f t="shared" si="133"/>
        <v>0</v>
      </c>
      <c r="G624" s="1">
        <f t="shared" si="134"/>
        <v>4</v>
      </c>
      <c r="H624" s="2">
        <f t="shared" si="135"/>
        <v>0.14285714285714285</v>
      </c>
      <c r="I624" s="8"/>
      <c r="J624" s="2">
        <f t="shared" si="127"/>
        <v>0.39285714285714285</v>
      </c>
      <c r="K624" s="2">
        <f t="shared" si="128"/>
        <v>0.5357142857142857</v>
      </c>
      <c r="L624" s="2">
        <f t="shared" si="129"/>
        <v>0</v>
      </c>
      <c r="M624" s="2">
        <f t="shared" si="130"/>
        <v>7.1428571428571508E-2</v>
      </c>
      <c r="N624" s="1">
        <v>11</v>
      </c>
      <c r="O624" s="1">
        <v>15</v>
      </c>
      <c r="P624" s="1">
        <v>0</v>
      </c>
      <c r="Q624" s="1">
        <v>2</v>
      </c>
      <c r="R624" s="1"/>
      <c r="S624" s="1"/>
      <c r="T624" s="66"/>
      <c r="U624" s="1"/>
      <c r="V624" s="1"/>
      <c r="W624" s="1"/>
      <c r="X624" s="1"/>
      <c r="Y624" s="1"/>
      <c r="Z624" s="1"/>
      <c r="AA624" s="1"/>
      <c r="AB624" s="1"/>
      <c r="AG624" t="str">
        <f t="shared" si="138"/>
        <v>The Forks</v>
      </c>
      <c r="AH624" t="s">
        <v>1782</v>
      </c>
      <c r="AI624">
        <v>2</v>
      </c>
      <c r="AK624" s="104">
        <v>23</v>
      </c>
      <c r="AL624" s="102">
        <v>25</v>
      </c>
      <c r="AM624" s="102">
        <v>160</v>
      </c>
      <c r="AN624" s="101">
        <v>76190</v>
      </c>
      <c r="AO624" s="101">
        <f t="shared" si="139"/>
        <v>23025</v>
      </c>
      <c r="AP624" t="s">
        <v>131</v>
      </c>
      <c r="AQ624">
        <f t="shared" si="136"/>
        <v>2376190</v>
      </c>
    </row>
    <row r="625" spans="1:43" hidden="1" outlineLevel="1">
      <c r="A625" t="s">
        <v>325</v>
      </c>
      <c r="B625" s="10" t="s">
        <v>1315</v>
      </c>
      <c r="C625" s="1">
        <f t="shared" si="137"/>
        <v>1094</v>
      </c>
      <c r="D625" s="7">
        <f t="shared" si="131"/>
        <v>2</v>
      </c>
      <c r="E625" s="7">
        <f t="shared" si="132"/>
        <v>1</v>
      </c>
      <c r="F625" s="7">
        <f t="shared" si="133"/>
        <v>4</v>
      </c>
      <c r="G625" s="1">
        <f t="shared" si="134"/>
        <v>119</v>
      </c>
      <c r="H625" s="2">
        <f t="shared" si="135"/>
        <v>0.10877513711151737</v>
      </c>
      <c r="I625" s="8"/>
      <c r="J625" s="2">
        <f t="shared" si="127"/>
        <v>0.38848263254113347</v>
      </c>
      <c r="K625" s="2">
        <f t="shared" si="128"/>
        <v>0.49725776965265084</v>
      </c>
      <c r="L625" s="2">
        <f t="shared" si="129"/>
        <v>1.8281535648994516E-2</v>
      </c>
      <c r="M625" s="2">
        <f t="shared" si="130"/>
        <v>9.5978062157221183E-2</v>
      </c>
      <c r="N625" s="1">
        <v>425</v>
      </c>
      <c r="O625" s="1">
        <v>544</v>
      </c>
      <c r="P625" s="1">
        <v>20</v>
      </c>
      <c r="Q625" s="1">
        <v>105</v>
      </c>
      <c r="R625" s="1"/>
      <c r="S625" s="1"/>
      <c r="T625" s="66"/>
      <c r="U625" s="1"/>
      <c r="V625" s="1"/>
      <c r="W625" s="1"/>
      <c r="X625" s="1"/>
      <c r="Y625" s="1"/>
      <c r="Z625" s="1"/>
      <c r="AA625" s="1"/>
      <c r="AB625" s="1"/>
      <c r="AG625" t="str">
        <f t="shared" si="138"/>
        <v>Thomaston</v>
      </c>
      <c r="AH625" t="s">
        <v>2044</v>
      </c>
      <c r="AI625">
        <v>1</v>
      </c>
      <c r="AK625" s="104">
        <v>23</v>
      </c>
      <c r="AL625" s="102">
        <v>13</v>
      </c>
      <c r="AM625" s="102">
        <v>70</v>
      </c>
      <c r="AN625" s="101">
        <v>76365</v>
      </c>
      <c r="AO625" s="101">
        <f t="shared" si="139"/>
        <v>23013</v>
      </c>
      <c r="AP625" t="s">
        <v>624</v>
      </c>
      <c r="AQ625">
        <f t="shared" si="136"/>
        <v>2376365</v>
      </c>
    </row>
    <row r="626" spans="1:43" hidden="1" outlineLevel="1">
      <c r="A626" t="s">
        <v>267</v>
      </c>
      <c r="B626" s="10" t="s">
        <v>1315</v>
      </c>
      <c r="C626" s="1">
        <f t="shared" si="137"/>
        <v>283</v>
      </c>
      <c r="D626" s="7">
        <f t="shared" si="131"/>
        <v>1</v>
      </c>
      <c r="E626" s="7">
        <f t="shared" si="132"/>
        <v>2</v>
      </c>
      <c r="F626" s="7">
        <f t="shared" si="133"/>
        <v>4</v>
      </c>
      <c r="G626" s="1">
        <f t="shared" si="134"/>
        <v>13</v>
      </c>
      <c r="H626" s="2">
        <f t="shared" si="135"/>
        <v>4.5936395759717315E-2</v>
      </c>
      <c r="I626" s="8"/>
      <c r="J626" s="2">
        <f t="shared" ref="J626:J683" si="140">IF(C626=0,"-",N626/C626)</f>
        <v>0.45583038869257952</v>
      </c>
      <c r="K626" s="2">
        <f t="shared" ref="K626:K683" si="141">IF(C626=0,"-",O626/C626)</f>
        <v>0.40989399293286222</v>
      </c>
      <c r="L626" s="2">
        <f t="shared" ref="L626:L683" si="142">IF(C626=0,"-",P626/C626)</f>
        <v>1.7667844522968199E-2</v>
      </c>
      <c r="M626" s="2">
        <f t="shared" ref="M626:M683" si="143">IF(C626=0,"-",(1-J626-K626-L626))</f>
        <v>0.11660777385159006</v>
      </c>
      <c r="N626" s="1">
        <v>129</v>
      </c>
      <c r="O626" s="1">
        <v>116</v>
      </c>
      <c r="P626" s="1">
        <v>5</v>
      </c>
      <c r="Q626" s="1">
        <v>33</v>
      </c>
      <c r="R626" s="1"/>
      <c r="S626" s="1"/>
      <c r="T626" s="66"/>
      <c r="U626" s="1"/>
      <c r="V626" s="1"/>
      <c r="W626" s="1"/>
      <c r="X626" s="1"/>
      <c r="Y626" s="1"/>
      <c r="Z626" s="1"/>
      <c r="AA626" s="1"/>
      <c r="AB626" s="1"/>
      <c r="AG626" t="str">
        <f t="shared" si="138"/>
        <v>Thorndike</v>
      </c>
      <c r="AH626" t="s">
        <v>1255</v>
      </c>
      <c r="AI626">
        <v>2</v>
      </c>
      <c r="AK626" s="104">
        <v>23</v>
      </c>
      <c r="AL626" s="102">
        <v>27</v>
      </c>
      <c r="AM626" s="102">
        <v>110</v>
      </c>
      <c r="AN626" s="101">
        <v>76610</v>
      </c>
      <c r="AO626" s="101">
        <f t="shared" si="139"/>
        <v>23027</v>
      </c>
      <c r="AP626" t="s">
        <v>624</v>
      </c>
      <c r="AQ626">
        <f t="shared" si="136"/>
        <v>2376610</v>
      </c>
    </row>
    <row r="627" spans="1:43" hidden="1" outlineLevel="1">
      <c r="A627" t="s">
        <v>1441</v>
      </c>
      <c r="B627" s="10" t="s">
        <v>1315</v>
      </c>
      <c r="C627" s="1">
        <f t="shared" si="137"/>
        <v>80</v>
      </c>
      <c r="D627" s="7">
        <f t="shared" ref="D627:D684" si="144">RANK(N627,(N627:AE627))</f>
        <v>2</v>
      </c>
      <c r="E627" s="7">
        <f t="shared" ref="E627:E684" si="145">RANK(O627,(N627:AE627))</f>
        <v>1</v>
      </c>
      <c r="F627" s="7">
        <f t="shared" ref="F627:F684" si="146">IF(P627&gt;0,RANK(P627,(N627:AE627)),0)</f>
        <v>3</v>
      </c>
      <c r="G627" s="1">
        <f t="shared" ref="G627:G684" si="147">MAX(N627:P627)-LARGE(N627:P627,2)</f>
        <v>7</v>
      </c>
      <c r="H627" s="2">
        <f t="shared" ref="H627:H684" si="148">G627/C627</f>
        <v>8.7499999999999994E-2</v>
      </c>
      <c r="I627" s="8"/>
      <c r="J627" s="2">
        <f t="shared" si="140"/>
        <v>0.4375</v>
      </c>
      <c r="K627" s="2">
        <f t="shared" si="141"/>
        <v>0.52500000000000002</v>
      </c>
      <c r="L627" s="2">
        <f t="shared" si="142"/>
        <v>2.5000000000000001E-2</v>
      </c>
      <c r="M627" s="2">
        <f t="shared" si="143"/>
        <v>1.2499999999999976E-2</v>
      </c>
      <c r="N627" s="1">
        <v>35</v>
      </c>
      <c r="O627" s="1">
        <v>42</v>
      </c>
      <c r="P627" s="1">
        <v>2</v>
      </c>
      <c r="Q627" s="1">
        <v>1</v>
      </c>
      <c r="R627" s="1"/>
      <c r="S627" s="1"/>
      <c r="T627" s="66"/>
      <c r="U627" s="1"/>
      <c r="V627" s="1"/>
      <c r="W627" s="1"/>
      <c r="X627" s="1"/>
      <c r="Y627" s="1"/>
      <c r="Z627" s="1"/>
      <c r="AA627" s="1"/>
      <c r="AB627" s="1"/>
      <c r="AG627" t="str">
        <f t="shared" si="138"/>
        <v>Topsfield</v>
      </c>
      <c r="AH627" t="s">
        <v>1839</v>
      </c>
      <c r="AI627">
        <v>2</v>
      </c>
      <c r="AK627" s="104">
        <v>23</v>
      </c>
      <c r="AL627" s="102">
        <v>29</v>
      </c>
      <c r="AM627" s="102">
        <v>202</v>
      </c>
      <c r="AN627" s="101">
        <v>76895</v>
      </c>
      <c r="AO627" s="101">
        <f t="shared" si="139"/>
        <v>23029</v>
      </c>
      <c r="AP627" t="s">
        <v>624</v>
      </c>
      <c r="AQ627">
        <f t="shared" si="136"/>
        <v>2376895</v>
      </c>
    </row>
    <row r="628" spans="1:43" hidden="1" outlineLevel="1">
      <c r="A628" t="s">
        <v>1875</v>
      </c>
      <c r="B628" s="10" t="s">
        <v>1315</v>
      </c>
      <c r="C628" s="1">
        <f t="shared" si="137"/>
        <v>3616</v>
      </c>
      <c r="D628" s="7">
        <f t="shared" si="144"/>
        <v>2</v>
      </c>
      <c r="E628" s="7">
        <f t="shared" si="145"/>
        <v>1</v>
      </c>
      <c r="F628" s="7">
        <f t="shared" si="146"/>
        <v>4</v>
      </c>
      <c r="G628" s="1">
        <f t="shared" si="147"/>
        <v>99</v>
      </c>
      <c r="H628" s="2">
        <f t="shared" si="148"/>
        <v>2.7378318584070797E-2</v>
      </c>
      <c r="I628" s="8"/>
      <c r="J628" s="2">
        <f t="shared" si="140"/>
        <v>0.42754424778761063</v>
      </c>
      <c r="K628" s="2">
        <f t="shared" si="141"/>
        <v>0.45492256637168144</v>
      </c>
      <c r="L628" s="2">
        <f t="shared" si="142"/>
        <v>1.9358407079646017E-2</v>
      </c>
      <c r="M628" s="2">
        <f t="shared" si="143"/>
        <v>9.8174778761061968E-2</v>
      </c>
      <c r="N628" s="1">
        <v>1546</v>
      </c>
      <c r="O628" s="1">
        <v>1645</v>
      </c>
      <c r="P628" s="1">
        <v>70</v>
      </c>
      <c r="Q628" s="1">
        <v>355</v>
      </c>
      <c r="R628" s="1"/>
      <c r="S628" s="1"/>
      <c r="T628" s="66"/>
      <c r="U628" s="1"/>
      <c r="V628" s="1"/>
      <c r="W628" s="1"/>
      <c r="X628" s="1"/>
      <c r="Y628" s="1"/>
      <c r="Z628" s="1"/>
      <c r="AA628" s="1"/>
      <c r="AB628" s="1"/>
      <c r="AG628" t="str">
        <f t="shared" si="138"/>
        <v>Topsham</v>
      </c>
      <c r="AH628" t="s">
        <v>507</v>
      </c>
      <c r="AI628">
        <v>1</v>
      </c>
      <c r="AK628" s="104">
        <v>23</v>
      </c>
      <c r="AL628" s="102">
        <v>23</v>
      </c>
      <c r="AM628" s="102">
        <v>40</v>
      </c>
      <c r="AN628" s="101">
        <v>76960</v>
      </c>
      <c r="AO628" s="101">
        <f t="shared" si="139"/>
        <v>23023</v>
      </c>
      <c r="AP628" t="s">
        <v>624</v>
      </c>
      <c r="AQ628">
        <f t="shared" si="136"/>
        <v>2376960</v>
      </c>
    </row>
    <row r="629" spans="1:43" hidden="1" outlineLevel="1">
      <c r="A629" t="s">
        <v>862</v>
      </c>
      <c r="B629" s="10" t="s">
        <v>1315</v>
      </c>
      <c r="C629" s="1">
        <f t="shared" si="137"/>
        <v>709</v>
      </c>
      <c r="D629" s="7">
        <f t="shared" si="144"/>
        <v>1</v>
      </c>
      <c r="E629" s="7">
        <f t="shared" si="145"/>
        <v>2</v>
      </c>
      <c r="F629" s="7">
        <f t="shared" si="146"/>
        <v>4</v>
      </c>
      <c r="G629" s="1">
        <f t="shared" si="147"/>
        <v>145</v>
      </c>
      <c r="H629" s="2">
        <f t="shared" si="148"/>
        <v>0.20451339915373765</v>
      </c>
      <c r="I629" s="8"/>
      <c r="J629" s="2">
        <f t="shared" si="140"/>
        <v>0.54442877291960512</v>
      </c>
      <c r="K629" s="2">
        <f t="shared" si="141"/>
        <v>0.33991537376586745</v>
      </c>
      <c r="L629" s="2">
        <f t="shared" si="142"/>
        <v>1.4104372355430184E-2</v>
      </c>
      <c r="M629" s="2">
        <f t="shared" si="143"/>
        <v>0.10155148095909725</v>
      </c>
      <c r="N629" s="1">
        <v>386</v>
      </c>
      <c r="O629" s="1">
        <v>241</v>
      </c>
      <c r="P629" s="1">
        <v>10</v>
      </c>
      <c r="Q629" s="1">
        <v>72</v>
      </c>
      <c r="R629" s="1"/>
      <c r="S629" s="1"/>
      <c r="T629" s="66"/>
      <c r="U629" s="1"/>
      <c r="V629" s="1"/>
      <c r="W629" s="1"/>
      <c r="X629" s="1"/>
      <c r="Y629" s="1"/>
      <c r="Z629" s="1"/>
      <c r="AA629" s="1"/>
      <c r="AB629" s="1"/>
      <c r="AG629" t="str">
        <f t="shared" si="138"/>
        <v>Tremont</v>
      </c>
      <c r="AH629" t="s">
        <v>2459</v>
      </c>
      <c r="AI629">
        <v>2</v>
      </c>
      <c r="AK629" s="104">
        <v>23</v>
      </c>
      <c r="AL629" s="102">
        <v>9</v>
      </c>
      <c r="AM629" s="102">
        <v>165</v>
      </c>
      <c r="AN629" s="101">
        <v>77345</v>
      </c>
      <c r="AO629" s="101">
        <f t="shared" si="139"/>
        <v>23009</v>
      </c>
      <c r="AP629" t="s">
        <v>624</v>
      </c>
      <c r="AQ629">
        <f t="shared" si="136"/>
        <v>2377345</v>
      </c>
    </row>
    <row r="630" spans="1:43" hidden="1" outlineLevel="1">
      <c r="A630" t="s">
        <v>162</v>
      </c>
      <c r="B630" s="10" t="s">
        <v>1315</v>
      </c>
      <c r="C630" s="1">
        <f t="shared" si="137"/>
        <v>589</v>
      </c>
      <c r="D630" s="7">
        <f t="shared" si="144"/>
        <v>1</v>
      </c>
      <c r="E630" s="7">
        <f t="shared" si="145"/>
        <v>2</v>
      </c>
      <c r="F630" s="7">
        <f t="shared" si="146"/>
        <v>4</v>
      </c>
      <c r="G630" s="1">
        <f t="shared" si="147"/>
        <v>69</v>
      </c>
      <c r="H630" s="2">
        <f t="shared" si="148"/>
        <v>0.11714770797962648</v>
      </c>
      <c r="I630" s="8"/>
      <c r="J630" s="2">
        <f t="shared" si="140"/>
        <v>0.50933786078098475</v>
      </c>
      <c r="K630" s="2">
        <f t="shared" si="141"/>
        <v>0.39219015280135822</v>
      </c>
      <c r="L630" s="2">
        <f t="shared" si="142"/>
        <v>1.8675721561969439E-2</v>
      </c>
      <c r="M630" s="2">
        <f t="shared" si="143"/>
        <v>7.9796264855687596E-2</v>
      </c>
      <c r="N630" s="1">
        <v>300</v>
      </c>
      <c r="O630" s="1">
        <v>231</v>
      </c>
      <c r="P630" s="1">
        <v>11</v>
      </c>
      <c r="Q630" s="1">
        <v>47</v>
      </c>
      <c r="R630" s="1"/>
      <c r="S630" s="1"/>
      <c r="T630" s="66"/>
      <c r="U630" s="1"/>
      <c r="V630" s="1"/>
      <c r="W630" s="1"/>
      <c r="X630" s="1"/>
      <c r="Y630" s="1"/>
      <c r="Z630" s="1"/>
      <c r="AA630" s="1"/>
      <c r="AB630" s="1"/>
      <c r="AG630" t="str">
        <f t="shared" si="138"/>
        <v>Trenton</v>
      </c>
      <c r="AH630" t="s">
        <v>2459</v>
      </c>
      <c r="AI630">
        <v>2</v>
      </c>
      <c r="AK630" s="104">
        <v>23</v>
      </c>
      <c r="AL630" s="102">
        <v>9</v>
      </c>
      <c r="AM630" s="102">
        <v>170</v>
      </c>
      <c r="AN630" s="101">
        <v>77415</v>
      </c>
      <c r="AO630" s="101">
        <f t="shared" si="139"/>
        <v>23009</v>
      </c>
      <c r="AP630" t="s">
        <v>624</v>
      </c>
      <c r="AQ630">
        <f t="shared" si="136"/>
        <v>2377415</v>
      </c>
    </row>
    <row r="631" spans="1:43" hidden="1" outlineLevel="1">
      <c r="A631" s="36" t="s">
        <v>3005</v>
      </c>
      <c r="B631" s="10" t="s">
        <v>1315</v>
      </c>
      <c r="C631" s="1">
        <f>SUM(N631:AE631)</f>
        <v>34</v>
      </c>
      <c r="D631" s="7">
        <f>RANK(N631,(N631:AE631))</f>
        <v>2</v>
      </c>
      <c r="E631" s="7">
        <f>RANK(O631,(N631:AE631))</f>
        <v>1</v>
      </c>
      <c r="F631" s="7">
        <f>IF(P631&gt;0,RANK(P631,(N631:AE631)),0)</f>
        <v>4</v>
      </c>
      <c r="G631" s="1">
        <f>MAX(N631:P631)-LARGE(N631:P631,2)</f>
        <v>1</v>
      </c>
      <c r="H631" s="2">
        <f>G631/C631</f>
        <v>2.9411764705882353E-2</v>
      </c>
      <c r="I631" s="8"/>
      <c r="J631" s="2">
        <f>IF(C631=0,"-",N631/C631)</f>
        <v>0.44117647058823528</v>
      </c>
      <c r="K631" s="2">
        <f>IF(C631=0,"-",O631/C631)</f>
        <v>0.47058823529411764</v>
      </c>
      <c r="L631" s="2">
        <f>IF(C631=0,"-",P631/C631)</f>
        <v>2.9411764705882353E-2</v>
      </c>
      <c r="M631" s="2">
        <f>IF(C631=0,"-",(1-J631-K631-L631))</f>
        <v>5.8823529411764726E-2</v>
      </c>
      <c r="N631" s="1">
        <v>15</v>
      </c>
      <c r="O631" s="1">
        <v>16</v>
      </c>
      <c r="P631" s="1">
        <v>1</v>
      </c>
      <c r="Q631" s="1">
        <v>2</v>
      </c>
      <c r="R631" s="1"/>
      <c r="S631" s="1"/>
      <c r="T631" s="66"/>
      <c r="U631" s="1"/>
      <c r="V631" s="1"/>
      <c r="W631" s="1"/>
      <c r="X631" s="1"/>
      <c r="Y631" s="1"/>
      <c r="Z631" s="1"/>
      <c r="AA631" s="1"/>
      <c r="AB631" s="1"/>
      <c r="AG631" t="str">
        <f>A631</f>
        <v>Trescott</v>
      </c>
      <c r="AH631" t="s">
        <v>1839</v>
      </c>
      <c r="AI631">
        <v>2</v>
      </c>
      <c r="AK631" s="10">
        <v>23</v>
      </c>
      <c r="AL631" s="105">
        <v>29</v>
      </c>
      <c r="AM631" s="105" t="s">
        <v>130</v>
      </c>
      <c r="AN631" s="114">
        <v>77500</v>
      </c>
      <c r="AO631" s="68">
        <f t="shared" si="139"/>
        <v>23029</v>
      </c>
      <c r="AP631" s="68" t="s">
        <v>2462</v>
      </c>
      <c r="AQ631">
        <f t="shared" si="136"/>
        <v>2377500</v>
      </c>
    </row>
    <row r="632" spans="1:43" hidden="1" outlineLevel="1">
      <c r="A632" t="s">
        <v>1991</v>
      </c>
      <c r="B632" s="10" t="s">
        <v>1315</v>
      </c>
      <c r="C632" s="1">
        <f t="shared" si="137"/>
        <v>358</v>
      </c>
      <c r="D632" s="7">
        <f t="shared" si="144"/>
        <v>2</v>
      </c>
      <c r="E632" s="7">
        <f t="shared" si="145"/>
        <v>1</v>
      </c>
      <c r="F632" s="7">
        <f t="shared" si="146"/>
        <v>4</v>
      </c>
      <c r="G632" s="1">
        <f t="shared" si="147"/>
        <v>25</v>
      </c>
      <c r="H632" s="2">
        <f t="shared" si="148"/>
        <v>6.9832402234636867E-2</v>
      </c>
      <c r="I632" s="8"/>
      <c r="J632" s="2">
        <f t="shared" si="140"/>
        <v>0.41340782122905029</v>
      </c>
      <c r="K632" s="2">
        <f t="shared" si="141"/>
        <v>0.48324022346368717</v>
      </c>
      <c r="L632" s="2">
        <f t="shared" si="142"/>
        <v>8.3798882681564244E-3</v>
      </c>
      <c r="M632" s="2">
        <f t="shared" si="143"/>
        <v>9.4972067039106114E-2</v>
      </c>
      <c r="N632" s="1">
        <v>148</v>
      </c>
      <c r="O632" s="1">
        <v>173</v>
      </c>
      <c r="P632" s="1">
        <v>3</v>
      </c>
      <c r="Q632" s="1">
        <v>34</v>
      </c>
      <c r="R632" s="1"/>
      <c r="S632" s="1"/>
      <c r="T632" s="66"/>
      <c r="U632" s="1"/>
      <c r="V632" s="1"/>
      <c r="W632" s="1"/>
      <c r="X632" s="1"/>
      <c r="Y632" s="1"/>
      <c r="Z632" s="1"/>
      <c r="AA632" s="1"/>
      <c r="AB632" s="1"/>
      <c r="AG632" t="str">
        <f t="shared" si="138"/>
        <v>Troy</v>
      </c>
      <c r="AH632" t="s">
        <v>1255</v>
      </c>
      <c r="AI632">
        <v>2</v>
      </c>
      <c r="AK632" s="104">
        <v>23</v>
      </c>
      <c r="AL632" s="102">
        <v>27</v>
      </c>
      <c r="AM632" s="102">
        <v>115</v>
      </c>
      <c r="AN632" s="101">
        <v>77625</v>
      </c>
      <c r="AO632" s="101">
        <f t="shared" si="139"/>
        <v>23027</v>
      </c>
      <c r="AP632" t="s">
        <v>624</v>
      </c>
      <c r="AQ632">
        <f t="shared" si="136"/>
        <v>2377625</v>
      </c>
    </row>
    <row r="633" spans="1:43" hidden="1" outlineLevel="1">
      <c r="A633" t="s">
        <v>1764</v>
      </c>
      <c r="B633" s="10" t="s">
        <v>1315</v>
      </c>
      <c r="C633" s="1">
        <f t="shared" si="137"/>
        <v>1871</v>
      </c>
      <c r="D633" s="7">
        <f t="shared" si="144"/>
        <v>2</v>
      </c>
      <c r="E633" s="7">
        <f t="shared" si="145"/>
        <v>1</v>
      </c>
      <c r="F633" s="7">
        <f t="shared" si="146"/>
        <v>4</v>
      </c>
      <c r="G633" s="1">
        <f t="shared" si="147"/>
        <v>282</v>
      </c>
      <c r="H633" s="2">
        <f t="shared" si="148"/>
        <v>0.15072153928380544</v>
      </c>
      <c r="I633" s="8"/>
      <c r="J633" s="2">
        <f t="shared" si="140"/>
        <v>0.36237306253340462</v>
      </c>
      <c r="K633" s="2">
        <f t="shared" si="141"/>
        <v>0.51309460181721001</v>
      </c>
      <c r="L633" s="2">
        <f t="shared" si="142"/>
        <v>3.5809727418492782E-2</v>
      </c>
      <c r="M633" s="2">
        <f t="shared" si="143"/>
        <v>8.8722608230892591E-2</v>
      </c>
      <c r="N633" s="1">
        <v>678</v>
      </c>
      <c r="O633" s="1">
        <v>960</v>
      </c>
      <c r="P633" s="1">
        <v>67</v>
      </c>
      <c r="Q633" s="1">
        <v>166</v>
      </c>
      <c r="R633" s="1"/>
      <c r="S633" s="1"/>
      <c r="T633" s="66"/>
      <c r="U633" s="1"/>
      <c r="V633" s="1"/>
      <c r="W633" s="1"/>
      <c r="X633" s="1"/>
      <c r="Y633" s="1"/>
      <c r="Z633" s="1"/>
      <c r="AA633" s="1"/>
      <c r="AB633" s="1"/>
      <c r="AG633" t="str">
        <f t="shared" si="138"/>
        <v>Turner</v>
      </c>
      <c r="AH633" t="s">
        <v>371</v>
      </c>
      <c r="AI633">
        <v>2</v>
      </c>
      <c r="AK633" s="104">
        <v>23</v>
      </c>
      <c r="AL633" s="102">
        <v>1</v>
      </c>
      <c r="AM633" s="102">
        <v>60</v>
      </c>
      <c r="AN633" s="101">
        <v>77800</v>
      </c>
      <c r="AO633" s="101">
        <f t="shared" si="139"/>
        <v>23001</v>
      </c>
      <c r="AP633" t="s">
        <v>624</v>
      </c>
      <c r="AQ633">
        <f t="shared" si="136"/>
        <v>2377800</v>
      </c>
    </row>
    <row r="634" spans="1:43" hidden="1" outlineLevel="1">
      <c r="A634" t="s">
        <v>2887</v>
      </c>
      <c r="B634" s="10" t="s">
        <v>1315</v>
      </c>
      <c r="C634" s="1">
        <f t="shared" si="137"/>
        <v>1001</v>
      </c>
      <c r="D634" s="7">
        <f t="shared" si="144"/>
        <v>2</v>
      </c>
      <c r="E634" s="7">
        <f t="shared" si="145"/>
        <v>1</v>
      </c>
      <c r="F634" s="7">
        <f t="shared" si="146"/>
        <v>4</v>
      </c>
      <c r="G634" s="1">
        <f t="shared" si="147"/>
        <v>149</v>
      </c>
      <c r="H634" s="2">
        <f t="shared" si="148"/>
        <v>0.14885114885114886</v>
      </c>
      <c r="I634" s="8"/>
      <c r="J634" s="2">
        <f t="shared" si="140"/>
        <v>0.34365634365634368</v>
      </c>
      <c r="K634" s="2">
        <f t="shared" si="141"/>
        <v>0.49250749250749248</v>
      </c>
      <c r="L634" s="2">
        <f t="shared" si="142"/>
        <v>2.2977022977022976E-2</v>
      </c>
      <c r="M634" s="2">
        <f t="shared" si="143"/>
        <v>0.14085914085914086</v>
      </c>
      <c r="N634" s="1">
        <v>344</v>
      </c>
      <c r="O634" s="1">
        <v>493</v>
      </c>
      <c r="P634" s="1">
        <v>23</v>
      </c>
      <c r="Q634" s="1">
        <v>141</v>
      </c>
      <c r="R634" s="1"/>
      <c r="S634" s="1"/>
      <c r="T634" s="66"/>
      <c r="U634" s="1"/>
      <c r="V634" s="1"/>
      <c r="W634" s="1"/>
      <c r="X634" s="1"/>
      <c r="Y634" s="1"/>
      <c r="Z634" s="1"/>
      <c r="AA634" s="1"/>
      <c r="AB634" s="1"/>
      <c r="AG634" t="str">
        <f t="shared" si="138"/>
        <v>Union</v>
      </c>
      <c r="AH634" t="s">
        <v>2044</v>
      </c>
      <c r="AI634">
        <v>1</v>
      </c>
      <c r="AK634" s="104">
        <v>23</v>
      </c>
      <c r="AL634" s="102">
        <v>13</v>
      </c>
      <c r="AM634" s="102">
        <v>75</v>
      </c>
      <c r="AN634" s="101">
        <v>78115</v>
      </c>
      <c r="AO634" s="101">
        <f t="shared" si="139"/>
        <v>23013</v>
      </c>
      <c r="AP634" t="s">
        <v>624</v>
      </c>
      <c r="AQ634">
        <f t="shared" si="136"/>
        <v>2378115</v>
      </c>
    </row>
    <row r="635" spans="1:43" hidden="1" outlineLevel="1">
      <c r="A635" t="s">
        <v>738</v>
      </c>
      <c r="B635" s="10" t="s">
        <v>1315</v>
      </c>
      <c r="C635" s="1">
        <f t="shared" si="137"/>
        <v>630</v>
      </c>
      <c r="D635" s="7">
        <f t="shared" si="144"/>
        <v>1</v>
      </c>
      <c r="E635" s="7">
        <f t="shared" si="145"/>
        <v>2</v>
      </c>
      <c r="F635" s="7">
        <f t="shared" si="146"/>
        <v>4</v>
      </c>
      <c r="G635" s="1">
        <f t="shared" si="147"/>
        <v>35</v>
      </c>
      <c r="H635" s="2">
        <f t="shared" si="148"/>
        <v>5.5555555555555552E-2</v>
      </c>
      <c r="I635" s="8"/>
      <c r="J635" s="2">
        <f t="shared" si="140"/>
        <v>0.45396825396825397</v>
      </c>
      <c r="K635" s="2">
        <f t="shared" si="141"/>
        <v>0.39841269841269839</v>
      </c>
      <c r="L635" s="2">
        <f t="shared" si="142"/>
        <v>2.3809523809523808E-2</v>
      </c>
      <c r="M635" s="2">
        <f t="shared" si="143"/>
        <v>0.1238095238095239</v>
      </c>
      <c r="N635" s="1">
        <v>286</v>
      </c>
      <c r="O635" s="1">
        <v>251</v>
      </c>
      <c r="P635" s="1">
        <v>15</v>
      </c>
      <c r="Q635" s="1">
        <v>78</v>
      </c>
      <c r="R635" s="1"/>
      <c r="S635" s="1"/>
      <c r="T635" s="66"/>
      <c r="U635" s="1"/>
      <c r="V635" s="1"/>
      <c r="W635" s="1"/>
      <c r="X635" s="1"/>
      <c r="Y635" s="1"/>
      <c r="Z635" s="1"/>
      <c r="AA635" s="1"/>
      <c r="AB635" s="1"/>
      <c r="AG635" t="str">
        <f t="shared" si="138"/>
        <v>Unity</v>
      </c>
      <c r="AH635" t="s">
        <v>1255</v>
      </c>
      <c r="AI635">
        <v>2</v>
      </c>
      <c r="AK635" s="104">
        <v>23</v>
      </c>
      <c r="AL635" s="102">
        <v>27</v>
      </c>
      <c r="AM635" s="102">
        <v>120</v>
      </c>
      <c r="AN635" s="101">
        <v>78255</v>
      </c>
      <c r="AO635" s="101">
        <f t="shared" si="139"/>
        <v>23027</v>
      </c>
      <c r="AP635" t="s">
        <v>624</v>
      </c>
      <c r="AQ635">
        <f t="shared" si="136"/>
        <v>2378255</v>
      </c>
    </row>
    <row r="636" spans="1:43" hidden="1" outlineLevel="1">
      <c r="A636" t="s">
        <v>1110</v>
      </c>
      <c r="B636" s="10" t="s">
        <v>1315</v>
      </c>
      <c r="C636" s="1">
        <f t="shared" si="137"/>
        <v>37</v>
      </c>
      <c r="D636" s="7">
        <f t="shared" si="144"/>
        <v>1</v>
      </c>
      <c r="E636" s="7">
        <f t="shared" si="145"/>
        <v>2</v>
      </c>
      <c r="F636" s="7">
        <f t="shared" si="146"/>
        <v>3</v>
      </c>
      <c r="G636" s="1">
        <f t="shared" si="147"/>
        <v>2</v>
      </c>
      <c r="H636" s="2">
        <f t="shared" si="148"/>
        <v>5.4054054054054057E-2</v>
      </c>
      <c r="I636" s="8"/>
      <c r="J636" s="2">
        <f t="shared" si="140"/>
        <v>0.45945945945945948</v>
      </c>
      <c r="K636" s="2">
        <f t="shared" si="141"/>
        <v>0.40540540540540543</v>
      </c>
      <c r="L636" s="2">
        <f t="shared" si="142"/>
        <v>0.13513513513513514</v>
      </c>
      <c r="M636" s="2">
        <f t="shared" si="143"/>
        <v>0</v>
      </c>
      <c r="N636" s="1">
        <v>17</v>
      </c>
      <c r="O636" s="1">
        <v>15</v>
      </c>
      <c r="P636" s="1">
        <v>5</v>
      </c>
      <c r="Q636" s="1">
        <v>0</v>
      </c>
      <c r="R636" s="1"/>
      <c r="S636" s="1"/>
      <c r="T636" s="66"/>
      <c r="U636" s="1"/>
      <c r="V636" s="1"/>
      <c r="W636" s="1"/>
      <c r="X636" s="1"/>
      <c r="Y636" s="1"/>
      <c r="Z636" s="1"/>
      <c r="AA636" s="1"/>
      <c r="AB636" s="1"/>
      <c r="AG636" t="str">
        <f t="shared" si="138"/>
        <v>Upton</v>
      </c>
      <c r="AH636" t="s">
        <v>1480</v>
      </c>
      <c r="AI636">
        <v>2</v>
      </c>
      <c r="AK636" s="104">
        <v>23</v>
      </c>
      <c r="AL636" s="102">
        <v>17</v>
      </c>
      <c r="AM636" s="102">
        <v>160</v>
      </c>
      <c r="AN636" s="101">
        <v>78465</v>
      </c>
      <c r="AO636" s="101">
        <f t="shared" si="139"/>
        <v>23017</v>
      </c>
      <c r="AP636" t="s">
        <v>624</v>
      </c>
      <c r="AQ636">
        <f t="shared" si="136"/>
        <v>2378465</v>
      </c>
    </row>
    <row r="637" spans="1:43" hidden="1" outlineLevel="1">
      <c r="A637" t="s">
        <v>1239</v>
      </c>
      <c r="B637" s="10" t="s">
        <v>1315</v>
      </c>
      <c r="C637" s="1">
        <f t="shared" si="137"/>
        <v>881</v>
      </c>
      <c r="D637" s="7">
        <f t="shared" si="144"/>
        <v>1</v>
      </c>
      <c r="E637" s="7">
        <f t="shared" si="145"/>
        <v>2</v>
      </c>
      <c r="F637" s="7">
        <f t="shared" si="146"/>
        <v>3</v>
      </c>
      <c r="G637" s="1">
        <f t="shared" si="147"/>
        <v>558</v>
      </c>
      <c r="H637" s="2">
        <f t="shared" si="148"/>
        <v>0.63337116912599323</v>
      </c>
      <c r="I637" s="8"/>
      <c r="J637" s="2">
        <f t="shared" si="140"/>
        <v>0.78206583427922816</v>
      </c>
      <c r="K637" s="2">
        <f t="shared" si="141"/>
        <v>0.14869466515323496</v>
      </c>
      <c r="L637" s="2">
        <f t="shared" si="142"/>
        <v>3.8592508513053347E-2</v>
      </c>
      <c r="M637" s="2">
        <f t="shared" si="143"/>
        <v>3.0646992054483541E-2</v>
      </c>
      <c r="N637" s="1">
        <v>689</v>
      </c>
      <c r="O637" s="1">
        <v>131</v>
      </c>
      <c r="P637" s="1">
        <v>34</v>
      </c>
      <c r="Q637" s="1">
        <v>27</v>
      </c>
      <c r="R637" s="1"/>
      <c r="S637" s="1"/>
      <c r="T637" s="66"/>
      <c r="U637" s="1"/>
      <c r="V637" s="1"/>
      <c r="W637" s="1"/>
      <c r="X637" s="1"/>
      <c r="Y637" s="1"/>
      <c r="Z637" s="1"/>
      <c r="AA637" s="1"/>
      <c r="AB637" s="1"/>
      <c r="AG637" t="str">
        <f t="shared" si="138"/>
        <v>Van Buren</v>
      </c>
      <c r="AH637" t="s">
        <v>317</v>
      </c>
      <c r="AI637">
        <v>2</v>
      </c>
      <c r="AK637" s="104">
        <v>23</v>
      </c>
      <c r="AL637" s="102">
        <v>3</v>
      </c>
      <c r="AM637" s="102">
        <v>305</v>
      </c>
      <c r="AN637" s="101">
        <v>78570</v>
      </c>
      <c r="AO637" s="101">
        <f t="shared" si="139"/>
        <v>23003</v>
      </c>
      <c r="AP637" t="s">
        <v>624</v>
      </c>
      <c r="AQ637">
        <f t="shared" si="136"/>
        <v>2378570</v>
      </c>
    </row>
    <row r="638" spans="1:43" hidden="1" outlineLevel="1">
      <c r="A638" t="s">
        <v>721</v>
      </c>
      <c r="B638" s="10" t="s">
        <v>1315</v>
      </c>
      <c r="C638" s="1">
        <f t="shared" si="137"/>
        <v>68</v>
      </c>
      <c r="D638" s="7">
        <f t="shared" si="144"/>
        <v>1</v>
      </c>
      <c r="E638" s="7">
        <f t="shared" si="145"/>
        <v>2</v>
      </c>
      <c r="F638" s="7">
        <f t="shared" si="146"/>
        <v>3</v>
      </c>
      <c r="G638" s="1">
        <f t="shared" si="147"/>
        <v>28</v>
      </c>
      <c r="H638" s="2">
        <f t="shared" si="148"/>
        <v>0.41176470588235292</v>
      </c>
      <c r="I638" s="8"/>
      <c r="J638" s="2">
        <f t="shared" si="140"/>
        <v>0.66176470588235292</v>
      </c>
      <c r="K638" s="2">
        <f t="shared" si="141"/>
        <v>0.25</v>
      </c>
      <c r="L638" s="2">
        <f t="shared" si="142"/>
        <v>5.8823529411764705E-2</v>
      </c>
      <c r="M638" s="2">
        <f t="shared" si="143"/>
        <v>2.9411764705882373E-2</v>
      </c>
      <c r="N638" s="1">
        <v>45</v>
      </c>
      <c r="O638" s="1">
        <v>17</v>
      </c>
      <c r="P638" s="1">
        <v>4</v>
      </c>
      <c r="Q638" s="1">
        <v>2</v>
      </c>
      <c r="R638" s="1"/>
      <c r="S638" s="1"/>
      <c r="T638" s="66"/>
      <c r="U638" s="1"/>
      <c r="V638" s="1"/>
      <c r="W638" s="1"/>
      <c r="X638" s="1"/>
      <c r="Y638" s="1"/>
      <c r="Z638" s="1"/>
      <c r="AA638" s="1"/>
      <c r="AB638" s="1"/>
      <c r="AG638" t="str">
        <f t="shared" si="138"/>
        <v>Vanceboro</v>
      </c>
      <c r="AH638" t="s">
        <v>1839</v>
      </c>
      <c r="AI638">
        <v>2</v>
      </c>
      <c r="AK638" s="104">
        <v>23</v>
      </c>
      <c r="AL638" s="102">
        <v>29</v>
      </c>
      <c r="AM638" s="102">
        <v>205</v>
      </c>
      <c r="AN638" s="101">
        <v>78675</v>
      </c>
      <c r="AO638" s="101">
        <f t="shared" si="139"/>
        <v>23029</v>
      </c>
      <c r="AP638" t="s">
        <v>624</v>
      </c>
      <c r="AQ638">
        <f t="shared" si="136"/>
        <v>2378675</v>
      </c>
    </row>
    <row r="639" spans="1:43" hidden="1" outlineLevel="1">
      <c r="A639" t="s">
        <v>1728</v>
      </c>
      <c r="B639" s="10" t="s">
        <v>1315</v>
      </c>
      <c r="C639" s="1">
        <f t="shared" si="137"/>
        <v>1627</v>
      </c>
      <c r="D639" s="7">
        <f t="shared" si="144"/>
        <v>1</v>
      </c>
      <c r="E639" s="7">
        <f t="shared" si="145"/>
        <v>2</v>
      </c>
      <c r="F639" s="7">
        <f t="shared" si="146"/>
        <v>4</v>
      </c>
      <c r="G639" s="1">
        <f t="shared" si="147"/>
        <v>5</v>
      </c>
      <c r="H639" s="2">
        <f t="shared" si="148"/>
        <v>3.0731407498463428E-3</v>
      </c>
      <c r="I639" s="8"/>
      <c r="J639" s="2">
        <f t="shared" si="140"/>
        <v>0.44622003687768902</v>
      </c>
      <c r="K639" s="2">
        <f t="shared" si="141"/>
        <v>0.44314689612784264</v>
      </c>
      <c r="L639" s="2">
        <f t="shared" si="142"/>
        <v>2.5199754148740011E-2</v>
      </c>
      <c r="M639" s="2">
        <f t="shared" si="143"/>
        <v>8.5433312845728387E-2</v>
      </c>
      <c r="N639" s="1">
        <v>726</v>
      </c>
      <c r="O639" s="1">
        <v>721</v>
      </c>
      <c r="P639" s="1">
        <v>41</v>
      </c>
      <c r="Q639" s="1">
        <v>139</v>
      </c>
      <c r="R639" s="1"/>
      <c r="S639" s="1"/>
      <c r="T639" s="66"/>
      <c r="U639" s="1"/>
      <c r="V639" s="1"/>
      <c r="W639" s="1"/>
      <c r="X639" s="1"/>
      <c r="Y639" s="1"/>
      <c r="Z639" s="1"/>
      <c r="AA639" s="1"/>
      <c r="AB639" s="1"/>
      <c r="AG639" t="str">
        <f t="shared" si="138"/>
        <v>Vassalboro</v>
      </c>
      <c r="AH639" t="s">
        <v>533</v>
      </c>
      <c r="AI639">
        <v>1</v>
      </c>
      <c r="AK639" s="104">
        <v>23</v>
      </c>
      <c r="AL639" s="102">
        <v>11</v>
      </c>
      <c r="AM639" s="102">
        <v>110</v>
      </c>
      <c r="AN639" s="101">
        <v>78745</v>
      </c>
      <c r="AO639" s="101">
        <f t="shared" si="139"/>
        <v>23011</v>
      </c>
      <c r="AP639" t="s">
        <v>624</v>
      </c>
      <c r="AQ639">
        <f t="shared" si="136"/>
        <v>2378745</v>
      </c>
    </row>
    <row r="640" spans="1:43" hidden="1" outlineLevel="1">
      <c r="A640" t="s">
        <v>1729</v>
      </c>
      <c r="B640" s="10" t="s">
        <v>1315</v>
      </c>
      <c r="C640" s="1">
        <f t="shared" si="137"/>
        <v>774</v>
      </c>
      <c r="D640" s="7">
        <f t="shared" si="144"/>
        <v>1</v>
      </c>
      <c r="E640" s="7">
        <f t="shared" si="145"/>
        <v>2</v>
      </c>
      <c r="F640" s="7">
        <f t="shared" si="146"/>
        <v>4</v>
      </c>
      <c r="G640" s="1">
        <f t="shared" si="147"/>
        <v>140</v>
      </c>
      <c r="H640" s="2">
        <f t="shared" si="148"/>
        <v>0.18087855297157623</v>
      </c>
      <c r="I640" s="8"/>
      <c r="J640" s="2">
        <f t="shared" si="140"/>
        <v>0.56589147286821706</v>
      </c>
      <c r="K640" s="2">
        <f t="shared" si="141"/>
        <v>0.38501291989664083</v>
      </c>
      <c r="L640" s="2">
        <f t="shared" si="142"/>
        <v>5.1679586563307496E-3</v>
      </c>
      <c r="M640" s="2">
        <f t="shared" si="143"/>
        <v>4.3927648578811367E-2</v>
      </c>
      <c r="N640" s="1">
        <v>438</v>
      </c>
      <c r="O640" s="1">
        <v>298</v>
      </c>
      <c r="P640" s="1">
        <v>4</v>
      </c>
      <c r="Q640" s="1">
        <v>34</v>
      </c>
      <c r="R640" s="1"/>
      <c r="S640" s="1"/>
      <c r="T640" s="66"/>
      <c r="U640" s="1"/>
      <c r="V640" s="1"/>
      <c r="W640" s="1"/>
      <c r="X640" s="1"/>
      <c r="Y640" s="1"/>
      <c r="Z640" s="1"/>
      <c r="AA640" s="1"/>
      <c r="AB640" s="1"/>
      <c r="AG640" t="str">
        <f t="shared" si="138"/>
        <v>Veazie</v>
      </c>
      <c r="AH640" t="s">
        <v>370</v>
      </c>
      <c r="AI640">
        <v>2</v>
      </c>
      <c r="AK640" s="104">
        <v>23</v>
      </c>
      <c r="AL640" s="102">
        <v>19</v>
      </c>
      <c r="AM640" s="102">
        <v>295</v>
      </c>
      <c r="AN640" s="101">
        <v>78780</v>
      </c>
      <c r="AO640" s="101">
        <f t="shared" si="139"/>
        <v>23019</v>
      </c>
      <c r="AP640" t="s">
        <v>624</v>
      </c>
      <c r="AQ640">
        <f t="shared" si="136"/>
        <v>2378780</v>
      </c>
    </row>
    <row r="641" spans="1:43" hidden="1" outlineLevel="1">
      <c r="A641" t="s">
        <v>508</v>
      </c>
      <c r="B641" s="10" t="s">
        <v>1315</v>
      </c>
      <c r="C641" s="1">
        <f t="shared" ref="C641:C705" si="149">SUM(N641:AE641)</f>
        <v>224</v>
      </c>
      <c r="D641" s="7">
        <f t="shared" si="144"/>
        <v>1</v>
      </c>
      <c r="E641" s="7">
        <f t="shared" si="145"/>
        <v>2</v>
      </c>
      <c r="F641" s="7">
        <f t="shared" si="146"/>
        <v>4</v>
      </c>
      <c r="G641" s="1">
        <f t="shared" si="147"/>
        <v>54</v>
      </c>
      <c r="H641" s="2">
        <f t="shared" si="148"/>
        <v>0.24107142857142858</v>
      </c>
      <c r="I641" s="8"/>
      <c r="J641" s="2">
        <f t="shared" si="140"/>
        <v>0.5803571428571429</v>
      </c>
      <c r="K641" s="2">
        <f t="shared" si="141"/>
        <v>0.3392857142857143</v>
      </c>
      <c r="L641" s="2">
        <f t="shared" si="142"/>
        <v>2.2321428571428572E-2</v>
      </c>
      <c r="M641" s="2">
        <f t="shared" si="143"/>
        <v>5.8035714285714218E-2</v>
      </c>
      <c r="N641" s="1">
        <v>130</v>
      </c>
      <c r="O641" s="1">
        <v>76</v>
      </c>
      <c r="P641" s="1">
        <v>5</v>
      </c>
      <c r="Q641" s="1">
        <v>13</v>
      </c>
      <c r="R641" s="1"/>
      <c r="S641" s="1"/>
      <c r="T641" s="66"/>
      <c r="U641" s="1"/>
      <c r="V641" s="1"/>
      <c r="W641" s="1"/>
      <c r="X641" s="1"/>
      <c r="Y641" s="1"/>
      <c r="Z641" s="1"/>
      <c r="AA641" s="1"/>
      <c r="AB641" s="1"/>
      <c r="AG641" t="str">
        <f t="shared" si="138"/>
        <v>Verona</v>
      </c>
      <c r="AH641" t="s">
        <v>2459</v>
      </c>
      <c r="AI641">
        <v>2</v>
      </c>
      <c r="AK641" s="104">
        <v>23</v>
      </c>
      <c r="AL641" s="102">
        <v>9</v>
      </c>
      <c r="AM641" s="102">
        <v>175</v>
      </c>
      <c r="AN641" s="101">
        <v>78920</v>
      </c>
      <c r="AO641" s="101">
        <f t="shared" si="139"/>
        <v>23009</v>
      </c>
      <c r="AP641" t="s">
        <v>624</v>
      </c>
      <c r="AQ641">
        <f t="shared" si="136"/>
        <v>2378920</v>
      </c>
    </row>
    <row r="642" spans="1:43" hidden="1" outlineLevel="1">
      <c r="A642" t="s">
        <v>757</v>
      </c>
      <c r="B642" s="10" t="s">
        <v>1315</v>
      </c>
      <c r="C642" s="1">
        <f t="shared" si="149"/>
        <v>254</v>
      </c>
      <c r="D642" s="7">
        <f t="shared" si="144"/>
        <v>1</v>
      </c>
      <c r="E642" s="7">
        <f t="shared" si="145"/>
        <v>2</v>
      </c>
      <c r="F642" s="7">
        <f t="shared" si="146"/>
        <v>4</v>
      </c>
      <c r="G642" s="1">
        <f t="shared" si="147"/>
        <v>43</v>
      </c>
      <c r="H642" s="2">
        <f t="shared" si="148"/>
        <v>0.16929133858267717</v>
      </c>
      <c r="I642" s="8"/>
      <c r="J642" s="2">
        <f t="shared" si="140"/>
        <v>0.4763779527559055</v>
      </c>
      <c r="K642" s="2">
        <f t="shared" si="141"/>
        <v>0.30708661417322836</v>
      </c>
      <c r="L642" s="2">
        <f t="shared" si="142"/>
        <v>3.937007874015748E-2</v>
      </c>
      <c r="M642" s="2">
        <f t="shared" si="143"/>
        <v>0.17716535433070862</v>
      </c>
      <c r="N642" s="1">
        <v>121</v>
      </c>
      <c r="O642" s="1">
        <v>78</v>
      </c>
      <c r="P642" s="1">
        <v>10</v>
      </c>
      <c r="Q642" s="1">
        <v>45</v>
      </c>
      <c r="R642" s="1"/>
      <c r="S642" s="1"/>
      <c r="T642" s="66"/>
      <c r="U642" s="1"/>
      <c r="V642" s="1"/>
      <c r="W642" s="1"/>
      <c r="X642" s="1"/>
      <c r="Y642" s="1"/>
      <c r="Z642" s="1"/>
      <c r="AA642" s="1"/>
      <c r="AB642" s="1"/>
      <c r="AG642" t="str">
        <f t="shared" ref="AG642:AG706" si="150">A642</f>
        <v>Vienna</v>
      </c>
      <c r="AH642" t="s">
        <v>533</v>
      </c>
      <c r="AI642">
        <v>1</v>
      </c>
      <c r="AK642" s="104">
        <v>23</v>
      </c>
      <c r="AL642" s="102">
        <v>11</v>
      </c>
      <c r="AM642" s="102">
        <v>115</v>
      </c>
      <c r="AN642" s="101">
        <v>79025</v>
      </c>
      <c r="AO642" s="101">
        <f t="shared" si="139"/>
        <v>23011</v>
      </c>
      <c r="AP642" t="s">
        <v>624</v>
      </c>
      <c r="AQ642">
        <f t="shared" ref="AQ642:AQ706" si="151">AK642*100000+AN642</f>
        <v>2379025</v>
      </c>
    </row>
    <row r="643" spans="1:43" hidden="1" outlineLevel="1">
      <c r="A643" t="s">
        <v>1790</v>
      </c>
      <c r="B643" s="10" t="s">
        <v>1315</v>
      </c>
      <c r="C643" s="1">
        <f t="shared" si="149"/>
        <v>544</v>
      </c>
      <c r="D643" s="7">
        <f t="shared" si="144"/>
        <v>1</v>
      </c>
      <c r="E643" s="7">
        <f t="shared" si="145"/>
        <v>2</v>
      </c>
      <c r="F643" s="7">
        <f t="shared" si="146"/>
        <v>4</v>
      </c>
      <c r="G643" s="1">
        <f t="shared" si="147"/>
        <v>112</v>
      </c>
      <c r="H643" s="2">
        <f t="shared" si="148"/>
        <v>0.20588235294117646</v>
      </c>
      <c r="I643" s="8"/>
      <c r="J643" s="2">
        <f t="shared" si="140"/>
        <v>0.4889705882352941</v>
      </c>
      <c r="K643" s="2">
        <f t="shared" si="141"/>
        <v>0.28308823529411764</v>
      </c>
      <c r="L643" s="2">
        <f t="shared" si="142"/>
        <v>3.3088235294117647E-2</v>
      </c>
      <c r="M643" s="2">
        <f t="shared" si="143"/>
        <v>0.19485294117647056</v>
      </c>
      <c r="N643" s="1">
        <v>266</v>
      </c>
      <c r="O643" s="1">
        <v>154</v>
      </c>
      <c r="P643" s="1">
        <v>18</v>
      </c>
      <c r="Q643" s="1">
        <v>106</v>
      </c>
      <c r="R643" s="1"/>
      <c r="S643" s="1"/>
      <c r="T643" s="66"/>
      <c r="U643" s="1"/>
      <c r="V643" s="1"/>
      <c r="W643" s="1"/>
      <c r="X643" s="1"/>
      <c r="Y643" s="1"/>
      <c r="Z643" s="1"/>
      <c r="AA643" s="1"/>
      <c r="AB643" s="1"/>
      <c r="AG643" t="str">
        <f t="shared" si="150"/>
        <v>Vinalhaven</v>
      </c>
      <c r="AH643" t="s">
        <v>2044</v>
      </c>
      <c r="AI643">
        <v>1</v>
      </c>
      <c r="AK643" s="104">
        <v>23</v>
      </c>
      <c r="AL643" s="102">
        <v>13</v>
      </c>
      <c r="AM643" s="102">
        <v>80</v>
      </c>
      <c r="AN643" s="101">
        <v>79130</v>
      </c>
      <c r="AO643" s="101">
        <f t="shared" si="139"/>
        <v>23013</v>
      </c>
      <c r="AP643" t="s">
        <v>624</v>
      </c>
      <c r="AQ643">
        <f t="shared" si="151"/>
        <v>2379130</v>
      </c>
    </row>
    <row r="644" spans="1:43" hidden="1" outlineLevel="1">
      <c r="A644" t="s">
        <v>1019</v>
      </c>
      <c r="B644" s="10" t="s">
        <v>1315</v>
      </c>
      <c r="C644" s="1">
        <f t="shared" si="149"/>
        <v>86</v>
      </c>
      <c r="D644" s="7">
        <f t="shared" si="144"/>
        <v>2</v>
      </c>
      <c r="E644" s="7">
        <f t="shared" si="145"/>
        <v>1</v>
      </c>
      <c r="F644" s="7">
        <f t="shared" si="146"/>
        <v>4</v>
      </c>
      <c r="G644" s="1">
        <f t="shared" si="147"/>
        <v>14</v>
      </c>
      <c r="H644" s="2">
        <f t="shared" si="148"/>
        <v>0.16279069767441862</v>
      </c>
      <c r="I644" s="8"/>
      <c r="J644" s="2">
        <f t="shared" si="140"/>
        <v>0.34883720930232559</v>
      </c>
      <c r="K644" s="2">
        <f t="shared" si="141"/>
        <v>0.51162790697674421</v>
      </c>
      <c r="L644" s="2">
        <f t="shared" si="142"/>
        <v>4.6511627906976744E-2</v>
      </c>
      <c r="M644" s="2">
        <f t="shared" si="143"/>
        <v>9.3023255813953515E-2</v>
      </c>
      <c r="N644" s="1">
        <v>30</v>
      </c>
      <c r="O644" s="1">
        <v>44</v>
      </c>
      <c r="P644" s="1">
        <v>4</v>
      </c>
      <c r="Q644" s="1">
        <v>8</v>
      </c>
      <c r="R644" s="1"/>
      <c r="S644" s="1"/>
      <c r="T644" s="66"/>
      <c r="U644" s="1"/>
      <c r="V644" s="1"/>
      <c r="W644" s="1"/>
      <c r="X644" s="1"/>
      <c r="Y644" s="1"/>
      <c r="Z644" s="1"/>
      <c r="AA644" s="1"/>
      <c r="AB644" s="1"/>
      <c r="AG644" t="str">
        <f t="shared" si="150"/>
        <v>Wade</v>
      </c>
      <c r="AH644" t="s">
        <v>317</v>
      </c>
      <c r="AI644">
        <v>2</v>
      </c>
      <c r="AK644" s="104">
        <v>23</v>
      </c>
      <c r="AL644" s="102">
        <v>3</v>
      </c>
      <c r="AM644" s="102">
        <v>310</v>
      </c>
      <c r="AN644" s="101">
        <v>79270</v>
      </c>
      <c r="AO644" s="101">
        <f t="shared" si="139"/>
        <v>23003</v>
      </c>
      <c r="AP644" t="s">
        <v>624</v>
      </c>
      <c r="AQ644">
        <f t="shared" si="151"/>
        <v>2379270</v>
      </c>
    </row>
    <row r="645" spans="1:43" hidden="1" outlineLevel="1">
      <c r="A645" t="s">
        <v>2002</v>
      </c>
      <c r="B645" s="10" t="s">
        <v>1315</v>
      </c>
      <c r="C645" s="1">
        <f t="shared" si="149"/>
        <v>37</v>
      </c>
      <c r="D645" s="7">
        <f t="shared" si="144"/>
        <v>1</v>
      </c>
      <c r="E645" s="7">
        <f t="shared" si="145"/>
        <v>1</v>
      </c>
      <c r="F645" s="7">
        <f t="shared" si="146"/>
        <v>4</v>
      </c>
      <c r="G645" s="1">
        <f t="shared" si="147"/>
        <v>0</v>
      </c>
      <c r="H645" s="2">
        <f t="shared" si="148"/>
        <v>0</v>
      </c>
      <c r="I645" s="8"/>
      <c r="J645" s="2">
        <f t="shared" si="140"/>
        <v>0.45945945945945948</v>
      </c>
      <c r="K645" s="2">
        <f t="shared" si="141"/>
        <v>0.45945945945945948</v>
      </c>
      <c r="L645" s="2">
        <f t="shared" si="142"/>
        <v>2.7027027027027029E-2</v>
      </c>
      <c r="M645" s="2">
        <f t="shared" si="143"/>
        <v>5.4054054054054057E-2</v>
      </c>
      <c r="N645" s="1">
        <v>17</v>
      </c>
      <c r="O645" s="1">
        <v>17</v>
      </c>
      <c r="P645" s="1">
        <v>1</v>
      </c>
      <c r="Q645" s="1">
        <v>2</v>
      </c>
      <c r="R645" s="1"/>
      <c r="S645" s="1"/>
      <c r="T645" s="66"/>
      <c r="U645" s="1"/>
      <c r="V645" s="1"/>
      <c r="W645" s="1"/>
      <c r="X645" s="1"/>
      <c r="Y645" s="1"/>
      <c r="Z645" s="1"/>
      <c r="AA645" s="1"/>
      <c r="AB645" s="1"/>
      <c r="AG645" t="str">
        <f t="shared" si="150"/>
        <v>Waite</v>
      </c>
      <c r="AH645" t="s">
        <v>1839</v>
      </c>
      <c r="AI645">
        <v>2</v>
      </c>
      <c r="AK645" s="104">
        <v>23</v>
      </c>
      <c r="AL645" s="102">
        <v>29</v>
      </c>
      <c r="AM645" s="102">
        <v>210</v>
      </c>
      <c r="AN645" s="101">
        <v>79375</v>
      </c>
      <c r="AO645" s="101">
        <f t="shared" si="139"/>
        <v>23029</v>
      </c>
      <c r="AP645" t="s">
        <v>624</v>
      </c>
      <c r="AQ645">
        <f t="shared" si="151"/>
        <v>2379375</v>
      </c>
    </row>
    <row r="646" spans="1:43" hidden="1" outlineLevel="1">
      <c r="A646" t="s">
        <v>1255</v>
      </c>
      <c r="B646" s="10" t="s">
        <v>1315</v>
      </c>
      <c r="C646" s="1">
        <f t="shared" si="149"/>
        <v>279</v>
      </c>
      <c r="D646" s="7">
        <f t="shared" si="144"/>
        <v>1</v>
      </c>
      <c r="E646" s="7">
        <f t="shared" si="145"/>
        <v>2</v>
      </c>
      <c r="F646" s="7">
        <f t="shared" si="146"/>
        <v>4</v>
      </c>
      <c r="G646" s="1">
        <f t="shared" si="147"/>
        <v>24</v>
      </c>
      <c r="H646" s="2">
        <f t="shared" si="148"/>
        <v>8.6021505376344093E-2</v>
      </c>
      <c r="I646" s="8"/>
      <c r="J646" s="2">
        <f t="shared" si="140"/>
        <v>0.4838709677419355</v>
      </c>
      <c r="K646" s="2">
        <f t="shared" si="141"/>
        <v>0.39784946236559138</v>
      </c>
      <c r="L646" s="2">
        <f t="shared" si="142"/>
        <v>7.1684587813620072E-3</v>
      </c>
      <c r="M646" s="2">
        <f t="shared" si="143"/>
        <v>0.11111111111111112</v>
      </c>
      <c r="N646" s="1">
        <v>135</v>
      </c>
      <c r="O646" s="1">
        <v>111</v>
      </c>
      <c r="P646" s="1">
        <v>2</v>
      </c>
      <c r="Q646" s="1">
        <v>31</v>
      </c>
      <c r="R646" s="1"/>
      <c r="S646" s="1"/>
      <c r="T646" s="66"/>
      <c r="U646" s="1"/>
      <c r="V646" s="1"/>
      <c r="W646" s="1"/>
      <c r="X646" s="1"/>
      <c r="Y646" s="1"/>
      <c r="Z646" s="1"/>
      <c r="AA646" s="1"/>
      <c r="AB646" s="1"/>
      <c r="AG646" t="str">
        <f t="shared" si="150"/>
        <v>Waldo</v>
      </c>
      <c r="AH646" t="s">
        <v>1255</v>
      </c>
      <c r="AI646">
        <v>2</v>
      </c>
      <c r="AK646" s="104">
        <v>23</v>
      </c>
      <c r="AL646" s="102">
        <v>27</v>
      </c>
      <c r="AM646" s="102">
        <v>125</v>
      </c>
      <c r="AN646" s="101">
        <v>79480</v>
      </c>
      <c r="AO646" s="101">
        <f t="shared" si="139"/>
        <v>23027</v>
      </c>
      <c r="AP646" t="s">
        <v>624</v>
      </c>
      <c r="AQ646">
        <f t="shared" si="151"/>
        <v>2379480</v>
      </c>
    </row>
    <row r="647" spans="1:43" hidden="1" outlineLevel="1">
      <c r="A647" t="s">
        <v>2003</v>
      </c>
      <c r="B647" s="10" t="s">
        <v>1315</v>
      </c>
      <c r="C647" s="1">
        <f t="shared" si="149"/>
        <v>1932</v>
      </c>
      <c r="D647" s="7">
        <f t="shared" si="144"/>
        <v>2</v>
      </c>
      <c r="E647" s="7">
        <f t="shared" si="145"/>
        <v>1</v>
      </c>
      <c r="F647" s="7">
        <f t="shared" si="146"/>
        <v>4</v>
      </c>
      <c r="G647" s="1">
        <f t="shared" si="147"/>
        <v>150</v>
      </c>
      <c r="H647" s="2">
        <f t="shared" si="148"/>
        <v>7.7639751552795025E-2</v>
      </c>
      <c r="I647" s="8"/>
      <c r="J647" s="2">
        <f t="shared" si="140"/>
        <v>0.38923395445134573</v>
      </c>
      <c r="K647" s="2">
        <f t="shared" si="141"/>
        <v>0.4668737060041408</v>
      </c>
      <c r="L647" s="2">
        <f t="shared" si="142"/>
        <v>2.7432712215320912E-2</v>
      </c>
      <c r="M647" s="2">
        <f t="shared" si="143"/>
        <v>0.11645962732919261</v>
      </c>
      <c r="N647" s="1">
        <v>752</v>
      </c>
      <c r="O647" s="1">
        <v>902</v>
      </c>
      <c r="P647" s="1">
        <v>53</v>
      </c>
      <c r="Q647" s="1">
        <v>225</v>
      </c>
      <c r="R647" s="1"/>
      <c r="S647" s="1"/>
      <c r="T647" s="66"/>
      <c r="U647" s="1"/>
      <c r="V647" s="1"/>
      <c r="W647" s="1"/>
      <c r="X647" s="1"/>
      <c r="Y647" s="1"/>
      <c r="Z647" s="1"/>
      <c r="AA647" s="1"/>
      <c r="AB647" s="1"/>
      <c r="AG647" t="str">
        <f t="shared" si="150"/>
        <v>Waldoboro</v>
      </c>
      <c r="AH647" t="s">
        <v>1988</v>
      </c>
      <c r="AI647">
        <v>1</v>
      </c>
      <c r="AK647" s="104">
        <v>23</v>
      </c>
      <c r="AL647" s="102">
        <v>15</v>
      </c>
      <c r="AM647" s="102">
        <v>85</v>
      </c>
      <c r="AN647" s="101">
        <v>79550</v>
      </c>
      <c r="AO647" s="101">
        <f t="shared" si="139"/>
        <v>23015</v>
      </c>
      <c r="AP647" t="s">
        <v>624</v>
      </c>
      <c r="AQ647">
        <f t="shared" si="151"/>
        <v>2379550</v>
      </c>
    </row>
    <row r="648" spans="1:43" hidden="1" outlineLevel="1">
      <c r="A648" t="s">
        <v>723</v>
      </c>
      <c r="B648" s="10" t="s">
        <v>1315</v>
      </c>
      <c r="C648" s="1">
        <f t="shared" si="149"/>
        <v>491</v>
      </c>
      <c r="D648" s="7">
        <f t="shared" si="144"/>
        <v>2</v>
      </c>
      <c r="E648" s="7">
        <f t="shared" si="145"/>
        <v>1</v>
      </c>
      <c r="F648" s="7">
        <f t="shared" si="146"/>
        <v>4</v>
      </c>
      <c r="G648" s="1">
        <f t="shared" si="147"/>
        <v>50</v>
      </c>
      <c r="H648" s="2">
        <f t="shared" si="148"/>
        <v>0.10183299389002037</v>
      </c>
      <c r="I648" s="8"/>
      <c r="J648" s="2">
        <f t="shared" si="140"/>
        <v>0.39307535641547864</v>
      </c>
      <c r="K648" s="2">
        <f t="shared" si="141"/>
        <v>0.49490835030549896</v>
      </c>
      <c r="L648" s="2">
        <f t="shared" si="142"/>
        <v>3.6659877800407331E-2</v>
      </c>
      <c r="M648" s="2">
        <f t="shared" si="143"/>
        <v>7.5356415478615074E-2</v>
      </c>
      <c r="N648" s="1">
        <v>193</v>
      </c>
      <c r="O648" s="1">
        <v>243</v>
      </c>
      <c r="P648" s="1">
        <v>18</v>
      </c>
      <c r="Q648" s="1">
        <v>37</v>
      </c>
      <c r="R648" s="1"/>
      <c r="S648" s="1"/>
      <c r="T648" s="66"/>
      <c r="U648" s="1"/>
      <c r="V648" s="1"/>
      <c r="W648" s="1"/>
      <c r="X648" s="1"/>
      <c r="Y648" s="1"/>
      <c r="Z648" s="1"/>
      <c r="AA648" s="1"/>
      <c r="AB648" s="1"/>
      <c r="AG648" t="str">
        <f t="shared" si="150"/>
        <v>Wales</v>
      </c>
      <c r="AH648" t="s">
        <v>371</v>
      </c>
      <c r="AI648">
        <v>2</v>
      </c>
      <c r="AK648" s="104">
        <v>23</v>
      </c>
      <c r="AL648" s="102">
        <v>1</v>
      </c>
      <c r="AM648" s="102">
        <v>65</v>
      </c>
      <c r="AN648" s="101">
        <v>79585</v>
      </c>
      <c r="AO648" s="101">
        <f t="shared" si="139"/>
        <v>23001</v>
      </c>
      <c r="AP648" t="s">
        <v>624</v>
      </c>
      <c r="AQ648">
        <f t="shared" si="151"/>
        <v>2379585</v>
      </c>
    </row>
    <row r="649" spans="1:43" hidden="1" outlineLevel="1">
      <c r="A649" t="s">
        <v>2127</v>
      </c>
      <c r="B649" s="10" t="s">
        <v>1315</v>
      </c>
      <c r="C649" s="1">
        <f t="shared" si="149"/>
        <v>196</v>
      </c>
      <c r="D649" s="7">
        <f t="shared" si="144"/>
        <v>1</v>
      </c>
      <c r="E649" s="7">
        <f t="shared" si="145"/>
        <v>2</v>
      </c>
      <c r="F649" s="7">
        <f t="shared" si="146"/>
        <v>4</v>
      </c>
      <c r="G649" s="1">
        <f t="shared" si="147"/>
        <v>101</v>
      </c>
      <c r="H649" s="2">
        <f t="shared" si="148"/>
        <v>0.51530612244897955</v>
      </c>
      <c r="I649" s="8"/>
      <c r="J649" s="2">
        <f t="shared" si="140"/>
        <v>0.69897959183673475</v>
      </c>
      <c r="K649" s="2">
        <f t="shared" si="141"/>
        <v>0.18367346938775511</v>
      </c>
      <c r="L649" s="2">
        <f t="shared" si="142"/>
        <v>3.0612244897959183E-2</v>
      </c>
      <c r="M649" s="2">
        <f t="shared" si="143"/>
        <v>8.673469387755095E-2</v>
      </c>
      <c r="N649" s="1">
        <v>137</v>
      </c>
      <c r="O649" s="1">
        <v>36</v>
      </c>
      <c r="P649" s="1">
        <v>6</v>
      </c>
      <c r="Q649" s="1">
        <v>17</v>
      </c>
      <c r="R649" s="1"/>
      <c r="S649" s="1"/>
      <c r="T649" s="66"/>
      <c r="U649" s="1"/>
      <c r="V649" s="1"/>
      <c r="W649" s="1"/>
      <c r="X649" s="1"/>
      <c r="Y649" s="1"/>
      <c r="Z649" s="1"/>
      <c r="AA649" s="1"/>
      <c r="AB649" s="1"/>
      <c r="AG649" t="str">
        <f t="shared" si="150"/>
        <v>Wallagrass</v>
      </c>
      <c r="AH649" t="s">
        <v>317</v>
      </c>
      <c r="AI649">
        <v>2</v>
      </c>
      <c r="AK649" s="104">
        <v>23</v>
      </c>
      <c r="AL649" s="102">
        <v>3</v>
      </c>
      <c r="AM649" s="102">
        <v>315</v>
      </c>
      <c r="AN649" s="101">
        <v>79865</v>
      </c>
      <c r="AO649" s="101">
        <f t="shared" si="139"/>
        <v>23003</v>
      </c>
      <c r="AP649" t="s">
        <v>624</v>
      </c>
      <c r="AQ649">
        <f t="shared" si="151"/>
        <v>2379865</v>
      </c>
    </row>
    <row r="650" spans="1:43" hidden="1" outlineLevel="1">
      <c r="A650" t="s">
        <v>1125</v>
      </c>
      <c r="B650" s="10" t="s">
        <v>1315</v>
      </c>
      <c r="C650" s="1">
        <f t="shared" si="149"/>
        <v>118</v>
      </c>
      <c r="D650" s="7">
        <f t="shared" si="144"/>
        <v>2</v>
      </c>
      <c r="E650" s="7">
        <f t="shared" si="145"/>
        <v>1</v>
      </c>
      <c r="F650" s="7">
        <f t="shared" si="146"/>
        <v>4</v>
      </c>
      <c r="G650" s="1">
        <f t="shared" si="147"/>
        <v>34</v>
      </c>
      <c r="H650" s="2">
        <f t="shared" si="148"/>
        <v>0.28813559322033899</v>
      </c>
      <c r="I650" s="8"/>
      <c r="J650" s="2">
        <f t="shared" si="140"/>
        <v>0.33050847457627119</v>
      </c>
      <c r="K650" s="2">
        <f t="shared" si="141"/>
        <v>0.61864406779661019</v>
      </c>
      <c r="L650" s="2">
        <f t="shared" si="142"/>
        <v>8.4745762711864406E-3</v>
      </c>
      <c r="M650" s="2">
        <f t="shared" si="143"/>
        <v>4.2372881355932181E-2</v>
      </c>
      <c r="N650" s="1">
        <v>39</v>
      </c>
      <c r="O650" s="1">
        <v>73</v>
      </c>
      <c r="P650" s="1">
        <v>1</v>
      </c>
      <c r="Q650" s="1">
        <v>5</v>
      </c>
      <c r="R650" s="1"/>
      <c r="S650" s="1"/>
      <c r="T650" s="66"/>
      <c r="U650" s="1"/>
      <c r="V650" s="1"/>
      <c r="W650" s="1"/>
      <c r="X650" s="1"/>
      <c r="Y650" s="1"/>
      <c r="Z650" s="1"/>
      <c r="AA650" s="1"/>
      <c r="AB650" s="1"/>
      <c r="AG650" t="str">
        <f t="shared" si="150"/>
        <v>Waltham</v>
      </c>
      <c r="AH650" t="s">
        <v>2459</v>
      </c>
      <c r="AI650">
        <v>2</v>
      </c>
      <c r="AK650" s="104">
        <v>23</v>
      </c>
      <c r="AL650" s="102">
        <v>9</v>
      </c>
      <c r="AM650" s="102">
        <v>180</v>
      </c>
      <c r="AN650" s="101">
        <v>80040</v>
      </c>
      <c r="AO650" s="101">
        <f t="shared" si="139"/>
        <v>23009</v>
      </c>
      <c r="AP650" t="s">
        <v>624</v>
      </c>
      <c r="AQ650">
        <f t="shared" si="151"/>
        <v>2380040</v>
      </c>
    </row>
    <row r="651" spans="1:43" hidden="1" outlineLevel="1">
      <c r="A651" t="s">
        <v>1279</v>
      </c>
      <c r="B651" s="10" t="s">
        <v>1315</v>
      </c>
      <c r="C651" s="1">
        <f t="shared" si="149"/>
        <v>1282</v>
      </c>
      <c r="D651" s="7">
        <f t="shared" si="144"/>
        <v>2</v>
      </c>
      <c r="E651" s="7">
        <f t="shared" si="145"/>
        <v>1</v>
      </c>
      <c r="F651" s="7">
        <f t="shared" si="146"/>
        <v>4</v>
      </c>
      <c r="G651" s="1">
        <f t="shared" si="147"/>
        <v>221</v>
      </c>
      <c r="H651" s="2">
        <f t="shared" si="148"/>
        <v>0.17238689547581904</v>
      </c>
      <c r="I651" s="8"/>
      <c r="J651" s="2">
        <f t="shared" si="140"/>
        <v>0.3455538221528861</v>
      </c>
      <c r="K651" s="2">
        <f t="shared" si="141"/>
        <v>0.51794071762870519</v>
      </c>
      <c r="L651" s="2">
        <f t="shared" si="142"/>
        <v>2.4180967238689548E-2</v>
      </c>
      <c r="M651" s="2">
        <f t="shared" si="143"/>
        <v>0.11232449297971915</v>
      </c>
      <c r="N651" s="1">
        <v>443</v>
      </c>
      <c r="O651" s="1">
        <v>664</v>
      </c>
      <c r="P651" s="1">
        <v>31</v>
      </c>
      <c r="Q651" s="1">
        <v>144</v>
      </c>
      <c r="R651" s="1"/>
      <c r="S651" s="1"/>
      <c r="T651" s="66"/>
      <c r="U651" s="1"/>
      <c r="V651" s="1"/>
      <c r="W651" s="1"/>
      <c r="X651" s="1"/>
      <c r="Y651" s="1"/>
      <c r="Z651" s="1"/>
      <c r="AA651" s="1"/>
      <c r="AB651" s="1"/>
      <c r="AG651" t="str">
        <f t="shared" si="150"/>
        <v>Warren</v>
      </c>
      <c r="AH651" t="s">
        <v>2044</v>
      </c>
      <c r="AI651">
        <v>1</v>
      </c>
      <c r="AK651" s="104">
        <v>23</v>
      </c>
      <c r="AL651" s="102">
        <v>13</v>
      </c>
      <c r="AM651" s="102">
        <v>85</v>
      </c>
      <c r="AN651" s="101">
        <v>80215</v>
      </c>
      <c r="AO651" s="101">
        <f t="shared" si="139"/>
        <v>23013</v>
      </c>
      <c r="AP651" t="s">
        <v>624</v>
      </c>
      <c r="AQ651">
        <f t="shared" si="151"/>
        <v>2380215</v>
      </c>
    </row>
    <row r="652" spans="1:43" hidden="1" outlineLevel="1">
      <c r="A652" t="s">
        <v>2888</v>
      </c>
      <c r="B652" s="10" t="s">
        <v>1315</v>
      </c>
      <c r="C652" s="1">
        <f t="shared" si="149"/>
        <v>595</v>
      </c>
      <c r="D652" s="7">
        <f t="shared" si="144"/>
        <v>1</v>
      </c>
      <c r="E652" s="7">
        <f t="shared" si="145"/>
        <v>2</v>
      </c>
      <c r="F652" s="7">
        <f t="shared" si="146"/>
        <v>4</v>
      </c>
      <c r="G652" s="1">
        <f t="shared" si="147"/>
        <v>87</v>
      </c>
      <c r="H652" s="2">
        <f t="shared" si="148"/>
        <v>0.14621848739495799</v>
      </c>
      <c r="I652" s="8"/>
      <c r="J652" s="2">
        <f t="shared" si="140"/>
        <v>0.53277310924369747</v>
      </c>
      <c r="K652" s="2">
        <f t="shared" si="141"/>
        <v>0.38655462184873951</v>
      </c>
      <c r="L652" s="2">
        <f t="shared" si="142"/>
        <v>2.5210084033613446E-2</v>
      </c>
      <c r="M652" s="2">
        <f t="shared" si="143"/>
        <v>5.546218487394957E-2</v>
      </c>
      <c r="N652" s="1">
        <v>317</v>
      </c>
      <c r="O652" s="1">
        <v>230</v>
      </c>
      <c r="P652" s="1">
        <v>15</v>
      </c>
      <c r="Q652" s="1">
        <v>33</v>
      </c>
      <c r="R652" s="1"/>
      <c r="S652" s="1"/>
      <c r="T652" s="66"/>
      <c r="U652" s="1"/>
      <c r="V652" s="1"/>
      <c r="W652" s="1"/>
      <c r="X652" s="1"/>
      <c r="Y652" s="1"/>
      <c r="Z652" s="1"/>
      <c r="AA652" s="1"/>
      <c r="AB652" s="1"/>
      <c r="AG652" t="str">
        <f t="shared" si="150"/>
        <v>Washburn</v>
      </c>
      <c r="AH652" t="s">
        <v>317</v>
      </c>
      <c r="AI652">
        <v>2</v>
      </c>
      <c r="AK652" s="104">
        <v>23</v>
      </c>
      <c r="AL652" s="102">
        <v>3</v>
      </c>
      <c r="AM652" s="102">
        <v>320</v>
      </c>
      <c r="AN652" s="101">
        <v>80285</v>
      </c>
      <c r="AO652" s="101">
        <f t="shared" si="139"/>
        <v>23003</v>
      </c>
      <c r="AP652" t="s">
        <v>624</v>
      </c>
      <c r="AQ652">
        <f t="shared" si="151"/>
        <v>2380285</v>
      </c>
    </row>
    <row r="653" spans="1:43" hidden="1" outlineLevel="1">
      <c r="A653" t="s">
        <v>1839</v>
      </c>
      <c r="B653" s="10" t="s">
        <v>1315</v>
      </c>
      <c r="C653" s="1">
        <f t="shared" si="149"/>
        <v>617</v>
      </c>
      <c r="D653" s="7">
        <f t="shared" si="144"/>
        <v>1</v>
      </c>
      <c r="E653" s="7">
        <f t="shared" si="145"/>
        <v>2</v>
      </c>
      <c r="F653" s="7">
        <f t="shared" si="146"/>
        <v>4</v>
      </c>
      <c r="G653" s="1">
        <f t="shared" si="147"/>
        <v>4</v>
      </c>
      <c r="H653" s="2">
        <f t="shared" si="148"/>
        <v>6.4829821717990272E-3</v>
      </c>
      <c r="I653" s="8"/>
      <c r="J653" s="2">
        <f t="shared" si="140"/>
        <v>0.40194489465153971</v>
      </c>
      <c r="K653" s="2">
        <f t="shared" si="141"/>
        <v>0.39546191247974066</v>
      </c>
      <c r="L653" s="2">
        <f t="shared" si="142"/>
        <v>5.6726094003241488E-2</v>
      </c>
      <c r="M653" s="2">
        <f t="shared" si="143"/>
        <v>0.14586709886547813</v>
      </c>
      <c r="N653" s="1">
        <v>248</v>
      </c>
      <c r="O653" s="1">
        <v>244</v>
      </c>
      <c r="P653" s="1">
        <v>35</v>
      </c>
      <c r="Q653" s="1">
        <v>90</v>
      </c>
      <c r="R653" s="1"/>
      <c r="S653" s="1"/>
      <c r="T653" s="66"/>
      <c r="U653" s="1"/>
      <c r="V653" s="1"/>
      <c r="W653" s="1"/>
      <c r="X653" s="1"/>
      <c r="Y653" s="1"/>
      <c r="Z653" s="1"/>
      <c r="AA653" s="1"/>
      <c r="AB653" s="1"/>
      <c r="AG653" t="str">
        <f t="shared" si="150"/>
        <v>Washington</v>
      </c>
      <c r="AH653" t="s">
        <v>2044</v>
      </c>
      <c r="AI653">
        <v>1</v>
      </c>
      <c r="AK653" s="104">
        <v>23</v>
      </c>
      <c r="AL653" s="102">
        <v>13</v>
      </c>
      <c r="AM653" s="102">
        <v>90</v>
      </c>
      <c r="AN653" s="101">
        <v>80425</v>
      </c>
      <c r="AO653" s="101">
        <f t="shared" si="139"/>
        <v>23013</v>
      </c>
      <c r="AP653" t="s">
        <v>624</v>
      </c>
      <c r="AQ653">
        <f t="shared" si="151"/>
        <v>2380425</v>
      </c>
    </row>
    <row r="654" spans="1:43" hidden="1" outlineLevel="1">
      <c r="A654" t="s">
        <v>920</v>
      </c>
      <c r="B654" s="10" t="s">
        <v>1315</v>
      </c>
      <c r="C654" s="1">
        <f t="shared" si="149"/>
        <v>2052</v>
      </c>
      <c r="D654" s="7">
        <f t="shared" si="144"/>
        <v>2</v>
      </c>
      <c r="E654" s="7">
        <f t="shared" si="145"/>
        <v>1</v>
      </c>
      <c r="F654" s="7">
        <f t="shared" si="146"/>
        <v>4</v>
      </c>
      <c r="G654" s="1">
        <f t="shared" si="147"/>
        <v>193</v>
      </c>
      <c r="H654" s="2">
        <f t="shared" si="148"/>
        <v>9.4054580896686155E-2</v>
      </c>
      <c r="I654" s="8"/>
      <c r="J654" s="2">
        <f t="shared" si="140"/>
        <v>0.3810916179337232</v>
      </c>
      <c r="K654" s="2">
        <f t="shared" si="141"/>
        <v>0.47514619883040937</v>
      </c>
      <c r="L654" s="2">
        <f t="shared" si="142"/>
        <v>2.7290448343079921E-2</v>
      </c>
      <c r="M654" s="2">
        <f t="shared" si="143"/>
        <v>0.11647173489278756</v>
      </c>
      <c r="N654" s="1">
        <v>782</v>
      </c>
      <c r="O654" s="1">
        <v>975</v>
      </c>
      <c r="P654" s="1">
        <v>56</v>
      </c>
      <c r="Q654" s="1">
        <v>239</v>
      </c>
      <c r="R654" s="1"/>
      <c r="S654" s="1"/>
      <c r="T654" s="66"/>
      <c r="U654" s="1"/>
      <c r="V654" s="1"/>
      <c r="W654" s="1"/>
      <c r="X654" s="1"/>
      <c r="Y654" s="1"/>
      <c r="Z654" s="1"/>
      <c r="AA654" s="1"/>
      <c r="AB654" s="1"/>
      <c r="AG654" t="str">
        <f t="shared" si="150"/>
        <v>Waterboro</v>
      </c>
      <c r="AH654" t="s">
        <v>1256</v>
      </c>
      <c r="AI654">
        <v>1</v>
      </c>
      <c r="AK654" s="104">
        <v>23</v>
      </c>
      <c r="AL654" s="102">
        <v>31</v>
      </c>
      <c r="AM654" s="102">
        <v>130</v>
      </c>
      <c r="AN654" s="101">
        <v>80530</v>
      </c>
      <c r="AO654" s="101">
        <f t="shared" si="139"/>
        <v>23031</v>
      </c>
      <c r="AP654" t="s">
        <v>624</v>
      </c>
      <c r="AQ654">
        <f t="shared" si="151"/>
        <v>2380530</v>
      </c>
    </row>
    <row r="655" spans="1:43" hidden="1" outlineLevel="1">
      <c r="A655" t="s">
        <v>1466</v>
      </c>
      <c r="B655" s="10" t="s">
        <v>1315</v>
      </c>
      <c r="C655" s="1">
        <f t="shared" si="149"/>
        <v>634</v>
      </c>
      <c r="D655" s="7">
        <f t="shared" si="144"/>
        <v>2</v>
      </c>
      <c r="E655" s="7">
        <f t="shared" si="145"/>
        <v>1</v>
      </c>
      <c r="F655" s="7">
        <f t="shared" si="146"/>
        <v>4</v>
      </c>
      <c r="G655" s="1">
        <f t="shared" si="147"/>
        <v>72</v>
      </c>
      <c r="H655" s="2">
        <f t="shared" si="148"/>
        <v>0.11356466876971609</v>
      </c>
      <c r="I655" s="8"/>
      <c r="J655" s="2">
        <f t="shared" si="140"/>
        <v>0.39274447949526814</v>
      </c>
      <c r="K655" s="2">
        <f t="shared" si="141"/>
        <v>0.50630914826498419</v>
      </c>
      <c r="L655" s="2">
        <f t="shared" si="142"/>
        <v>2.2082018927444796E-2</v>
      </c>
      <c r="M655" s="2">
        <f t="shared" si="143"/>
        <v>7.8864353312302876E-2</v>
      </c>
      <c r="N655" s="1">
        <v>249</v>
      </c>
      <c r="O655" s="1">
        <v>321</v>
      </c>
      <c r="P655" s="1">
        <v>14</v>
      </c>
      <c r="Q655" s="1">
        <v>50</v>
      </c>
      <c r="R655" s="1"/>
      <c r="S655" s="1"/>
      <c r="T655" s="66"/>
      <c r="U655" s="1"/>
      <c r="V655" s="1"/>
      <c r="W655" s="1"/>
      <c r="X655" s="1"/>
      <c r="Y655" s="1"/>
      <c r="Z655" s="1"/>
      <c r="AA655" s="1"/>
      <c r="AB655" s="1"/>
      <c r="AG655" t="str">
        <f t="shared" si="150"/>
        <v>Waterford</v>
      </c>
      <c r="AH655" t="s">
        <v>1480</v>
      </c>
      <c r="AI655">
        <v>2</v>
      </c>
      <c r="AK655" s="104">
        <v>23</v>
      </c>
      <c r="AL655" s="102">
        <v>17</v>
      </c>
      <c r="AM655" s="102">
        <v>165</v>
      </c>
      <c r="AN655" s="101">
        <v>80635</v>
      </c>
      <c r="AO655" s="101">
        <f t="shared" si="139"/>
        <v>23017</v>
      </c>
      <c r="AP655" t="s">
        <v>624</v>
      </c>
      <c r="AQ655">
        <f t="shared" si="151"/>
        <v>2380635</v>
      </c>
    </row>
    <row r="656" spans="1:43" hidden="1" outlineLevel="1">
      <c r="A656" t="s">
        <v>2495</v>
      </c>
      <c r="B656" s="10" t="s">
        <v>1315</v>
      </c>
      <c r="C656" s="1">
        <f t="shared" si="149"/>
        <v>4889</v>
      </c>
      <c r="D656" s="7">
        <f t="shared" si="144"/>
        <v>1</v>
      </c>
      <c r="E656" s="7">
        <f t="shared" si="145"/>
        <v>2</v>
      </c>
      <c r="F656" s="7">
        <f t="shared" si="146"/>
        <v>4</v>
      </c>
      <c r="G656" s="1">
        <f t="shared" si="147"/>
        <v>1329</v>
      </c>
      <c r="H656" s="2">
        <f t="shared" si="148"/>
        <v>0.27183473102884026</v>
      </c>
      <c r="I656" s="8"/>
      <c r="J656" s="2">
        <f t="shared" si="140"/>
        <v>0.58171405195336467</v>
      </c>
      <c r="K656" s="2">
        <f t="shared" si="141"/>
        <v>0.30987932092452442</v>
      </c>
      <c r="L656" s="2">
        <f t="shared" si="142"/>
        <v>2.3726733483329925E-2</v>
      </c>
      <c r="M656" s="2">
        <f t="shared" si="143"/>
        <v>8.4679893638780979E-2</v>
      </c>
      <c r="N656" s="1">
        <v>2844</v>
      </c>
      <c r="O656" s="1">
        <v>1515</v>
      </c>
      <c r="P656" s="1">
        <v>116</v>
      </c>
      <c r="Q656" s="1">
        <v>414</v>
      </c>
      <c r="R656" s="1"/>
      <c r="S656" s="1"/>
      <c r="T656" s="66"/>
      <c r="U656" s="1"/>
      <c r="V656" s="1"/>
      <c r="W656" s="1"/>
      <c r="X656" s="1"/>
      <c r="Y656" s="1"/>
      <c r="Z656" s="1"/>
      <c r="AA656" s="1"/>
      <c r="AB656" s="1"/>
      <c r="AG656" t="str">
        <f t="shared" si="150"/>
        <v>Waterville</v>
      </c>
      <c r="AH656" t="s">
        <v>533</v>
      </c>
      <c r="AI656">
        <v>1</v>
      </c>
      <c r="AK656" s="104">
        <v>23</v>
      </c>
      <c r="AL656" s="102">
        <v>11</v>
      </c>
      <c r="AM656" s="102">
        <v>120</v>
      </c>
      <c r="AN656" s="101">
        <v>80740</v>
      </c>
      <c r="AO656" s="101">
        <f t="shared" si="139"/>
        <v>23011</v>
      </c>
      <c r="AP656" t="s">
        <v>2432</v>
      </c>
      <c r="AQ656">
        <f t="shared" si="151"/>
        <v>2380740</v>
      </c>
    </row>
    <row r="657" spans="1:43" hidden="1" outlineLevel="1">
      <c r="A657" t="s">
        <v>1280</v>
      </c>
      <c r="B657" s="10" t="s">
        <v>1315</v>
      </c>
      <c r="C657" s="1">
        <f t="shared" si="149"/>
        <v>556</v>
      </c>
      <c r="D657" s="7">
        <f t="shared" si="144"/>
        <v>1</v>
      </c>
      <c r="E657" s="7">
        <f t="shared" si="145"/>
        <v>2</v>
      </c>
      <c r="F657" s="7">
        <f t="shared" si="146"/>
        <v>4</v>
      </c>
      <c r="G657" s="1">
        <f t="shared" si="147"/>
        <v>36</v>
      </c>
      <c r="H657" s="2">
        <f t="shared" si="148"/>
        <v>6.4748201438848921E-2</v>
      </c>
      <c r="I657" s="8"/>
      <c r="J657" s="2">
        <f t="shared" si="140"/>
        <v>0.46043165467625902</v>
      </c>
      <c r="K657" s="2">
        <f t="shared" si="141"/>
        <v>0.39568345323741005</v>
      </c>
      <c r="L657" s="2">
        <f t="shared" si="142"/>
        <v>1.4388489208633094E-2</v>
      </c>
      <c r="M657" s="2">
        <f t="shared" si="143"/>
        <v>0.12949640287769784</v>
      </c>
      <c r="N657" s="1">
        <v>256</v>
      </c>
      <c r="O657" s="1">
        <v>220</v>
      </c>
      <c r="P657" s="1">
        <v>8</v>
      </c>
      <c r="Q657" s="1">
        <v>72</v>
      </c>
      <c r="R657" s="1"/>
      <c r="S657" s="1"/>
      <c r="T657" s="66"/>
      <c r="U657" s="1"/>
      <c r="V657" s="1"/>
      <c r="W657" s="1"/>
      <c r="X657" s="1"/>
      <c r="Y657" s="1"/>
      <c r="Z657" s="1"/>
      <c r="AA657" s="1"/>
      <c r="AB657" s="1"/>
      <c r="AG657" t="str">
        <f t="shared" si="150"/>
        <v>Wayne</v>
      </c>
      <c r="AH657" t="s">
        <v>533</v>
      </c>
      <c r="AI657">
        <v>2</v>
      </c>
      <c r="AK657" s="104">
        <v>23</v>
      </c>
      <c r="AL657" s="102">
        <v>11</v>
      </c>
      <c r="AM657" s="102">
        <v>125</v>
      </c>
      <c r="AN657" s="101">
        <v>80880</v>
      </c>
      <c r="AO657" s="101">
        <f t="shared" si="139"/>
        <v>23011</v>
      </c>
      <c r="AP657" t="s">
        <v>624</v>
      </c>
      <c r="AQ657">
        <f t="shared" si="151"/>
        <v>2380880</v>
      </c>
    </row>
    <row r="658" spans="1:43" hidden="1" outlineLevel="1">
      <c r="A658" t="s">
        <v>2324</v>
      </c>
      <c r="B658" s="10" t="s">
        <v>1315</v>
      </c>
      <c r="C658" s="1">
        <f t="shared" si="149"/>
        <v>13</v>
      </c>
      <c r="D658" s="7">
        <f t="shared" si="144"/>
        <v>1</v>
      </c>
      <c r="E658" s="7">
        <f t="shared" si="145"/>
        <v>2</v>
      </c>
      <c r="F658" s="7">
        <f t="shared" si="146"/>
        <v>0</v>
      </c>
      <c r="G658" s="1">
        <f t="shared" si="147"/>
        <v>9</v>
      </c>
      <c r="H658" s="2">
        <f t="shared" si="148"/>
        <v>0.69230769230769229</v>
      </c>
      <c r="I658" s="8"/>
      <c r="J658" s="2">
        <f t="shared" si="140"/>
        <v>0.84615384615384615</v>
      </c>
      <c r="K658" s="2">
        <f t="shared" si="141"/>
        <v>0.15384615384615385</v>
      </c>
      <c r="L658" s="2">
        <f t="shared" si="142"/>
        <v>0</v>
      </c>
      <c r="M658" s="2">
        <f t="shared" si="143"/>
        <v>0</v>
      </c>
      <c r="N658" s="1">
        <v>11</v>
      </c>
      <c r="O658" s="1">
        <v>2</v>
      </c>
      <c r="P658" s="1">
        <v>0</v>
      </c>
      <c r="Q658" s="1">
        <v>0</v>
      </c>
      <c r="R658" s="1"/>
      <c r="S658" s="1"/>
      <c r="T658" s="66"/>
      <c r="U658" s="1"/>
      <c r="V658" s="1"/>
      <c r="W658" s="1"/>
      <c r="X658" s="1"/>
      <c r="Y658" s="1"/>
      <c r="Z658" s="1"/>
      <c r="AA658" s="1"/>
      <c r="AB658" s="1"/>
      <c r="AG658" t="str">
        <f t="shared" si="150"/>
        <v>Webster</v>
      </c>
      <c r="AH658" t="s">
        <v>370</v>
      </c>
      <c r="AI658">
        <v>2</v>
      </c>
      <c r="AK658" s="104">
        <v>23</v>
      </c>
      <c r="AL658" s="102">
        <v>19</v>
      </c>
      <c r="AM658" s="102">
        <v>300</v>
      </c>
      <c r="AN658" s="101">
        <v>81055</v>
      </c>
      <c r="AO658" s="101">
        <f t="shared" si="139"/>
        <v>23019</v>
      </c>
      <c r="AP658" t="s">
        <v>131</v>
      </c>
      <c r="AQ658">
        <f t="shared" si="151"/>
        <v>2381055</v>
      </c>
    </row>
    <row r="659" spans="1:43" hidden="1" outlineLevel="1">
      <c r="A659" t="s">
        <v>1290</v>
      </c>
      <c r="B659" s="10" t="s">
        <v>1315</v>
      </c>
      <c r="C659" s="1">
        <f t="shared" si="149"/>
        <v>216</v>
      </c>
      <c r="D659" s="7">
        <f t="shared" si="144"/>
        <v>2</v>
      </c>
      <c r="E659" s="7">
        <f t="shared" si="145"/>
        <v>1</v>
      </c>
      <c r="F659" s="7">
        <f t="shared" si="146"/>
        <v>4</v>
      </c>
      <c r="G659" s="1">
        <f t="shared" si="147"/>
        <v>13</v>
      </c>
      <c r="H659" s="2">
        <f t="shared" si="148"/>
        <v>6.0185185185185182E-2</v>
      </c>
      <c r="I659" s="8"/>
      <c r="J659" s="2">
        <f t="shared" si="140"/>
        <v>0.42592592592592593</v>
      </c>
      <c r="K659" s="2">
        <f t="shared" si="141"/>
        <v>0.4861111111111111</v>
      </c>
      <c r="L659" s="2">
        <f t="shared" si="142"/>
        <v>2.7777777777777776E-2</v>
      </c>
      <c r="M659" s="2">
        <f t="shared" si="143"/>
        <v>6.0185185185185189E-2</v>
      </c>
      <c r="N659" s="1">
        <v>92</v>
      </c>
      <c r="O659" s="1">
        <v>105</v>
      </c>
      <c r="P659" s="1">
        <v>6</v>
      </c>
      <c r="Q659" s="1">
        <v>13</v>
      </c>
      <c r="R659" s="1"/>
      <c r="S659" s="1"/>
      <c r="T659" s="66"/>
      <c r="U659" s="1"/>
      <c r="V659" s="1"/>
      <c r="W659" s="1"/>
      <c r="X659" s="1"/>
      <c r="Y659" s="1"/>
      <c r="Z659" s="1"/>
      <c r="AA659" s="1"/>
      <c r="AB659" s="1"/>
      <c r="AG659" t="str">
        <f t="shared" si="150"/>
        <v>Weld</v>
      </c>
      <c r="AH659" t="s">
        <v>957</v>
      </c>
      <c r="AI659">
        <v>2</v>
      </c>
      <c r="AK659" s="104">
        <v>23</v>
      </c>
      <c r="AL659" s="102">
        <v>7</v>
      </c>
      <c r="AM659" s="102">
        <v>100</v>
      </c>
      <c r="AN659" s="101">
        <v>81300</v>
      </c>
      <c r="AO659" s="101">
        <f t="shared" si="139"/>
        <v>23007</v>
      </c>
      <c r="AP659" t="s">
        <v>624</v>
      </c>
      <c r="AQ659">
        <f t="shared" si="151"/>
        <v>2381300</v>
      </c>
    </row>
    <row r="660" spans="1:43" hidden="1" outlineLevel="1">
      <c r="A660" t="s">
        <v>1958</v>
      </c>
      <c r="B660" s="10" t="s">
        <v>1315</v>
      </c>
      <c r="C660" s="1">
        <f t="shared" si="149"/>
        <v>102</v>
      </c>
      <c r="D660" s="7">
        <f t="shared" si="144"/>
        <v>1</v>
      </c>
      <c r="E660" s="7">
        <f t="shared" si="145"/>
        <v>2</v>
      </c>
      <c r="F660" s="7">
        <f t="shared" si="146"/>
        <v>4</v>
      </c>
      <c r="G660" s="1">
        <f t="shared" si="147"/>
        <v>48</v>
      </c>
      <c r="H660" s="2">
        <f t="shared" si="148"/>
        <v>0.47058823529411764</v>
      </c>
      <c r="I660" s="8"/>
      <c r="J660" s="2">
        <f t="shared" si="140"/>
        <v>0.70588235294117652</v>
      </c>
      <c r="K660" s="2">
        <f t="shared" si="141"/>
        <v>0.23529411764705882</v>
      </c>
      <c r="L660" s="2">
        <f t="shared" si="142"/>
        <v>9.8039215686274508E-3</v>
      </c>
      <c r="M660" s="2">
        <f t="shared" si="143"/>
        <v>4.9019607843137213E-2</v>
      </c>
      <c r="N660" s="1">
        <v>72</v>
      </c>
      <c r="O660" s="1">
        <v>24</v>
      </c>
      <c r="P660" s="1">
        <v>1</v>
      </c>
      <c r="Q660" s="1">
        <v>5</v>
      </c>
      <c r="R660" s="1"/>
      <c r="S660" s="1"/>
      <c r="T660" s="66"/>
      <c r="U660" s="1"/>
      <c r="V660" s="1"/>
      <c r="W660" s="1"/>
      <c r="X660" s="1"/>
      <c r="Y660" s="1"/>
      <c r="Z660" s="1"/>
      <c r="AA660" s="1"/>
      <c r="AB660" s="1"/>
      <c r="AG660" t="str">
        <f t="shared" si="150"/>
        <v>Wellington</v>
      </c>
      <c r="AH660" t="s">
        <v>688</v>
      </c>
      <c r="AI660">
        <v>2</v>
      </c>
      <c r="AK660" s="104">
        <v>23</v>
      </c>
      <c r="AL660" s="102">
        <v>21</v>
      </c>
      <c r="AM660" s="102">
        <v>95</v>
      </c>
      <c r="AN660" s="101">
        <v>81405</v>
      </c>
      <c r="AO660" s="101">
        <f t="shared" si="139"/>
        <v>23021</v>
      </c>
      <c r="AP660" t="s">
        <v>624</v>
      </c>
      <c r="AQ660">
        <f t="shared" si="151"/>
        <v>2381405</v>
      </c>
    </row>
    <row r="661" spans="1:43" hidden="1" outlineLevel="1">
      <c r="A661" t="s">
        <v>1571</v>
      </c>
      <c r="B661" s="10" t="s">
        <v>1315</v>
      </c>
      <c r="C661" s="1">
        <f t="shared" si="149"/>
        <v>3844</v>
      </c>
      <c r="D661" s="7">
        <f t="shared" si="144"/>
        <v>2</v>
      </c>
      <c r="E661" s="7">
        <f t="shared" si="145"/>
        <v>1</v>
      </c>
      <c r="F661" s="7">
        <f t="shared" si="146"/>
        <v>4</v>
      </c>
      <c r="G661" s="1">
        <f t="shared" si="147"/>
        <v>441</v>
      </c>
      <c r="H661" s="2">
        <f t="shared" si="148"/>
        <v>0.11472424557752341</v>
      </c>
      <c r="I661" s="8"/>
      <c r="J661" s="2">
        <f t="shared" si="140"/>
        <v>0.37825182101977106</v>
      </c>
      <c r="K661" s="2">
        <f t="shared" si="141"/>
        <v>0.49297606659729448</v>
      </c>
      <c r="L661" s="2">
        <f t="shared" si="142"/>
        <v>2.1071800208116546E-2</v>
      </c>
      <c r="M661" s="2">
        <f t="shared" si="143"/>
        <v>0.1077003121748179</v>
      </c>
      <c r="N661" s="1">
        <v>1454</v>
      </c>
      <c r="O661" s="1">
        <v>1895</v>
      </c>
      <c r="P661" s="1">
        <v>81</v>
      </c>
      <c r="Q661" s="1">
        <v>414</v>
      </c>
      <c r="R661" s="1"/>
      <c r="S661" s="1"/>
      <c r="T661" s="66"/>
      <c r="U661" s="1"/>
      <c r="V661" s="1"/>
      <c r="W661" s="1"/>
      <c r="X661" s="1"/>
      <c r="Y661" s="1"/>
      <c r="Z661" s="1"/>
      <c r="AA661" s="1"/>
      <c r="AB661" s="1"/>
      <c r="AG661" t="str">
        <f t="shared" si="150"/>
        <v>Wells</v>
      </c>
      <c r="AH661" t="s">
        <v>1256</v>
      </c>
      <c r="AI661">
        <v>1</v>
      </c>
      <c r="AK661" s="104">
        <v>23</v>
      </c>
      <c r="AL661" s="102">
        <v>31</v>
      </c>
      <c r="AM661" s="102">
        <v>135</v>
      </c>
      <c r="AN661" s="101">
        <v>81475</v>
      </c>
      <c r="AO661" s="101">
        <f t="shared" si="139"/>
        <v>23031</v>
      </c>
      <c r="AP661" t="s">
        <v>624</v>
      </c>
      <c r="AQ661">
        <f t="shared" si="151"/>
        <v>2381475</v>
      </c>
    </row>
    <row r="662" spans="1:43" hidden="1" outlineLevel="1">
      <c r="A662" t="s">
        <v>2009</v>
      </c>
      <c r="B662" s="10" t="s">
        <v>1315</v>
      </c>
      <c r="C662" s="1">
        <f t="shared" si="149"/>
        <v>52</v>
      </c>
      <c r="D662" s="7">
        <f t="shared" si="144"/>
        <v>1</v>
      </c>
      <c r="E662" s="7">
        <f t="shared" si="145"/>
        <v>2</v>
      </c>
      <c r="F662" s="7">
        <f t="shared" si="146"/>
        <v>0</v>
      </c>
      <c r="G662" s="1">
        <f t="shared" si="147"/>
        <v>25</v>
      </c>
      <c r="H662" s="2">
        <f t="shared" si="148"/>
        <v>0.48076923076923078</v>
      </c>
      <c r="I662" s="8"/>
      <c r="J662" s="2">
        <f t="shared" si="140"/>
        <v>0.71153846153846156</v>
      </c>
      <c r="K662" s="2">
        <f t="shared" si="141"/>
        <v>0.23076923076923078</v>
      </c>
      <c r="L662" s="2">
        <f t="shared" si="142"/>
        <v>0</v>
      </c>
      <c r="M662" s="2">
        <f t="shared" si="143"/>
        <v>5.7692307692307654E-2</v>
      </c>
      <c r="N662" s="1">
        <v>37</v>
      </c>
      <c r="O662" s="1">
        <v>12</v>
      </c>
      <c r="P662" s="1">
        <v>0</v>
      </c>
      <c r="Q662" s="1">
        <v>3</v>
      </c>
      <c r="R662" s="1"/>
      <c r="S662" s="1"/>
      <c r="T662" s="66"/>
      <c r="U662" s="1"/>
      <c r="V662" s="1"/>
      <c r="W662" s="1"/>
      <c r="X662" s="1"/>
      <c r="Y662" s="1"/>
      <c r="Z662" s="1"/>
      <c r="AA662" s="1"/>
      <c r="AB662" s="1"/>
      <c r="AG662" t="str">
        <f t="shared" si="150"/>
        <v>Wesley</v>
      </c>
      <c r="AH662" t="s">
        <v>1839</v>
      </c>
      <c r="AI662">
        <v>2</v>
      </c>
      <c r="AK662" s="104">
        <v>23</v>
      </c>
      <c r="AL662" s="102">
        <v>29</v>
      </c>
      <c r="AM662" s="102">
        <v>215</v>
      </c>
      <c r="AN662" s="101">
        <v>81685</v>
      </c>
      <c r="AO662" s="101">
        <f t="shared" si="139"/>
        <v>23029</v>
      </c>
      <c r="AP662" t="s">
        <v>624</v>
      </c>
      <c r="AQ662">
        <f t="shared" si="151"/>
        <v>2381685</v>
      </c>
    </row>
    <row r="663" spans="1:43" hidden="1" outlineLevel="1">
      <c r="A663" t="s">
        <v>1327</v>
      </c>
      <c r="B663" s="10" t="s">
        <v>1315</v>
      </c>
      <c r="C663" s="1">
        <f t="shared" si="149"/>
        <v>847</v>
      </c>
      <c r="D663" s="7">
        <f t="shared" si="144"/>
        <v>2</v>
      </c>
      <c r="E663" s="7">
        <f t="shared" si="145"/>
        <v>1</v>
      </c>
      <c r="F663" s="7">
        <f t="shared" si="146"/>
        <v>4</v>
      </c>
      <c r="G663" s="1">
        <f t="shared" si="147"/>
        <v>53</v>
      </c>
      <c r="H663" s="2">
        <f t="shared" si="148"/>
        <v>6.2573789846517125E-2</v>
      </c>
      <c r="I663" s="8"/>
      <c r="J663" s="2">
        <f t="shared" si="140"/>
        <v>0.40259740259740262</v>
      </c>
      <c r="K663" s="2">
        <f t="shared" si="141"/>
        <v>0.46517119244391969</v>
      </c>
      <c r="L663" s="2">
        <f t="shared" si="142"/>
        <v>2.5974025974025976E-2</v>
      </c>
      <c r="M663" s="2">
        <f t="shared" si="143"/>
        <v>0.10625737898465171</v>
      </c>
      <c r="N663" s="1">
        <v>341</v>
      </c>
      <c r="O663" s="1">
        <v>394</v>
      </c>
      <c r="P663" s="1">
        <v>22</v>
      </c>
      <c r="Q663" s="1">
        <v>90</v>
      </c>
      <c r="R663" s="1"/>
      <c r="S663" s="1"/>
      <c r="T663" s="66"/>
      <c r="U663" s="1"/>
      <c r="V663" s="1"/>
      <c r="W663" s="1"/>
      <c r="X663" s="1"/>
      <c r="Y663" s="1"/>
      <c r="Z663" s="1"/>
      <c r="AA663" s="1"/>
      <c r="AB663" s="1"/>
      <c r="AG663" t="str">
        <f t="shared" si="150"/>
        <v>West Bath</v>
      </c>
      <c r="AH663" t="s">
        <v>507</v>
      </c>
      <c r="AI663">
        <v>1</v>
      </c>
      <c r="AK663" s="104">
        <v>23</v>
      </c>
      <c r="AL663" s="102">
        <v>23</v>
      </c>
      <c r="AM663" s="102">
        <v>45</v>
      </c>
      <c r="AN663" s="101">
        <v>81930</v>
      </c>
      <c r="AO663" s="101">
        <f t="shared" si="139"/>
        <v>23023</v>
      </c>
      <c r="AP663" t="s">
        <v>624</v>
      </c>
      <c r="AQ663">
        <f t="shared" si="151"/>
        <v>2381930</v>
      </c>
    </row>
    <row r="664" spans="1:43" hidden="1" outlineLevel="1">
      <c r="A664" t="s">
        <v>2877</v>
      </c>
      <c r="B664" s="10" t="s">
        <v>1315</v>
      </c>
      <c r="C664" s="1">
        <f t="shared" si="149"/>
        <v>37</v>
      </c>
      <c r="D664" s="7">
        <f t="shared" si="144"/>
        <v>1</v>
      </c>
      <c r="E664" s="7">
        <f t="shared" si="145"/>
        <v>1</v>
      </c>
      <c r="F664" s="7">
        <f t="shared" si="146"/>
        <v>0</v>
      </c>
      <c r="G664" s="1">
        <f t="shared" si="147"/>
        <v>0</v>
      </c>
      <c r="H664" s="2">
        <f t="shared" si="148"/>
        <v>0</v>
      </c>
      <c r="I664" s="8"/>
      <c r="J664" s="2">
        <f t="shared" si="140"/>
        <v>0.48648648648648651</v>
      </c>
      <c r="K664" s="2">
        <f t="shared" si="141"/>
        <v>0.48648648648648651</v>
      </c>
      <c r="L664" s="2">
        <f t="shared" si="142"/>
        <v>0</v>
      </c>
      <c r="M664" s="2">
        <f t="shared" si="143"/>
        <v>2.7027027027026973E-2</v>
      </c>
      <c r="N664" s="1">
        <v>18</v>
      </c>
      <c r="O664" s="1">
        <v>18</v>
      </c>
      <c r="P664" s="1">
        <v>0</v>
      </c>
      <c r="Q664" s="1">
        <v>1</v>
      </c>
      <c r="R664" s="1"/>
      <c r="S664" s="1"/>
      <c r="T664" s="66"/>
      <c r="U664" s="1"/>
      <c r="V664" s="1"/>
      <c r="W664" s="1"/>
      <c r="X664" s="1"/>
      <c r="Y664" s="1"/>
      <c r="Z664" s="1"/>
      <c r="AA664" s="1"/>
      <c r="AB664" s="1"/>
      <c r="AG664" t="str">
        <f t="shared" si="150"/>
        <v>West Forks</v>
      </c>
      <c r="AH664" t="s">
        <v>1782</v>
      </c>
      <c r="AI664">
        <v>2</v>
      </c>
      <c r="AK664" s="104">
        <v>23</v>
      </c>
      <c r="AL664" s="102">
        <v>25</v>
      </c>
      <c r="AM664" s="102">
        <v>165</v>
      </c>
      <c r="AN664" s="101">
        <v>82840</v>
      </c>
      <c r="AO664" s="101">
        <f t="shared" si="139"/>
        <v>23025</v>
      </c>
      <c r="AP664" t="s">
        <v>131</v>
      </c>
      <c r="AQ664">
        <f t="shared" si="151"/>
        <v>2382840</v>
      </c>
    </row>
    <row r="665" spans="1:43" hidden="1" outlineLevel="1">
      <c r="A665" t="s">
        <v>1725</v>
      </c>
      <c r="B665" s="10" t="s">
        <v>1315</v>
      </c>
      <c r="C665" s="1">
        <f t="shared" si="149"/>
        <v>1369</v>
      </c>
      <c r="D665" s="7">
        <f t="shared" si="144"/>
        <v>1</v>
      </c>
      <c r="E665" s="7">
        <f t="shared" si="145"/>
        <v>2</v>
      </c>
      <c r="F665" s="7">
        <f t="shared" si="146"/>
        <v>4</v>
      </c>
      <c r="G665" s="1">
        <f t="shared" si="147"/>
        <v>14</v>
      </c>
      <c r="H665" s="2">
        <f t="shared" si="148"/>
        <v>1.0226442658875092E-2</v>
      </c>
      <c r="I665" s="8"/>
      <c r="J665" s="2">
        <f t="shared" si="140"/>
        <v>0.43681519357195031</v>
      </c>
      <c r="K665" s="2">
        <f t="shared" si="141"/>
        <v>0.42658875091307524</v>
      </c>
      <c r="L665" s="2">
        <f t="shared" si="142"/>
        <v>2.1913805697589481E-2</v>
      </c>
      <c r="M665" s="2">
        <f t="shared" si="143"/>
        <v>0.11468224981738497</v>
      </c>
      <c r="N665" s="1">
        <v>598</v>
      </c>
      <c r="O665" s="1">
        <v>584</v>
      </c>
      <c r="P665" s="1">
        <v>30</v>
      </c>
      <c r="Q665" s="1">
        <v>157</v>
      </c>
      <c r="R665" s="1"/>
      <c r="S665" s="1"/>
      <c r="T665" s="66"/>
      <c r="U665" s="1"/>
      <c r="V665" s="1"/>
      <c r="W665" s="1"/>
      <c r="X665" s="1"/>
      <c r="Y665" s="1"/>
      <c r="Z665" s="1"/>
      <c r="AA665" s="1"/>
      <c r="AB665" s="1"/>
      <c r="AG665" t="str">
        <f t="shared" si="150"/>
        <v>West Gardiner</v>
      </c>
      <c r="AH665" t="s">
        <v>533</v>
      </c>
      <c r="AI665">
        <v>1</v>
      </c>
      <c r="AK665" s="104">
        <v>23</v>
      </c>
      <c r="AL665" s="102">
        <v>11</v>
      </c>
      <c r="AM665" s="102">
        <v>130</v>
      </c>
      <c r="AN665" s="101">
        <v>82945</v>
      </c>
      <c r="AO665" s="101">
        <f t="shared" si="139"/>
        <v>23011</v>
      </c>
      <c r="AP665" t="s">
        <v>624</v>
      </c>
      <c r="AQ665">
        <f t="shared" si="151"/>
        <v>2382945</v>
      </c>
    </row>
    <row r="666" spans="1:43" hidden="1" outlineLevel="1">
      <c r="A666" t="s">
        <v>1726</v>
      </c>
      <c r="B666" s="10" t="s">
        <v>1315</v>
      </c>
      <c r="C666" s="1">
        <f t="shared" si="149"/>
        <v>563</v>
      </c>
      <c r="D666" s="7">
        <f t="shared" si="144"/>
        <v>2</v>
      </c>
      <c r="E666" s="7">
        <f t="shared" si="145"/>
        <v>1</v>
      </c>
      <c r="F666" s="7">
        <f t="shared" si="146"/>
        <v>4</v>
      </c>
      <c r="G666" s="1">
        <f t="shared" si="147"/>
        <v>33</v>
      </c>
      <c r="H666" s="2">
        <f t="shared" si="148"/>
        <v>5.8614564831261103E-2</v>
      </c>
      <c r="I666" s="8"/>
      <c r="J666" s="2">
        <f t="shared" si="140"/>
        <v>0.40319715808170514</v>
      </c>
      <c r="K666" s="2">
        <f t="shared" si="141"/>
        <v>0.46181172291296624</v>
      </c>
      <c r="L666" s="2">
        <f t="shared" si="142"/>
        <v>3.3747779751332148E-2</v>
      </c>
      <c r="M666" s="2">
        <f t="shared" si="143"/>
        <v>0.10124333925399653</v>
      </c>
      <c r="N666" s="1">
        <v>227</v>
      </c>
      <c r="O666" s="1">
        <v>260</v>
      </c>
      <c r="P666" s="1">
        <v>19</v>
      </c>
      <c r="Q666" s="1">
        <v>57</v>
      </c>
      <c r="R666" s="1"/>
      <c r="S666" s="1"/>
      <c r="T666" s="66"/>
      <c r="U666" s="1"/>
      <c r="V666" s="1"/>
      <c r="W666" s="1"/>
      <c r="X666" s="1"/>
      <c r="Y666" s="1"/>
      <c r="Z666" s="1"/>
      <c r="AA666" s="1"/>
      <c r="AB666" s="1"/>
      <c r="AG666" t="str">
        <f t="shared" si="150"/>
        <v>West Paris</v>
      </c>
      <c r="AH666" t="s">
        <v>1480</v>
      </c>
      <c r="AI666">
        <v>2</v>
      </c>
      <c r="AK666" s="104">
        <v>23</v>
      </c>
      <c r="AL666" s="102">
        <v>17</v>
      </c>
      <c r="AM666" s="102">
        <v>170</v>
      </c>
      <c r="AN666" s="101">
        <v>83890</v>
      </c>
      <c r="AO666" s="101">
        <f t="shared" si="139"/>
        <v>23017</v>
      </c>
      <c r="AP666" t="s">
        <v>624</v>
      </c>
      <c r="AQ666">
        <f t="shared" si="151"/>
        <v>2383890</v>
      </c>
    </row>
    <row r="667" spans="1:43" hidden="1" outlineLevel="1">
      <c r="A667" t="s">
        <v>1847</v>
      </c>
      <c r="B667" s="10" t="s">
        <v>1315</v>
      </c>
      <c r="C667" s="1">
        <f t="shared" si="149"/>
        <v>6453</v>
      </c>
      <c r="D667" s="7">
        <f t="shared" si="144"/>
        <v>1</v>
      </c>
      <c r="E667" s="7">
        <f t="shared" si="145"/>
        <v>2</v>
      </c>
      <c r="F667" s="7">
        <f t="shared" si="146"/>
        <v>4</v>
      </c>
      <c r="G667" s="1">
        <f t="shared" si="147"/>
        <v>386</v>
      </c>
      <c r="H667" s="2">
        <f t="shared" si="148"/>
        <v>5.9817139315047264E-2</v>
      </c>
      <c r="I667" s="8"/>
      <c r="J667" s="2">
        <f t="shared" si="140"/>
        <v>0.48008678134201149</v>
      </c>
      <c r="K667" s="2">
        <f t="shared" si="141"/>
        <v>0.42026964202696421</v>
      </c>
      <c r="L667" s="2">
        <f t="shared" si="142"/>
        <v>1.7046335037966837E-2</v>
      </c>
      <c r="M667" s="2">
        <f t="shared" si="143"/>
        <v>8.2597241593057411E-2</v>
      </c>
      <c r="N667" s="1">
        <v>3098</v>
      </c>
      <c r="O667" s="1">
        <v>2712</v>
      </c>
      <c r="P667" s="1">
        <v>110</v>
      </c>
      <c r="Q667" s="1">
        <v>533</v>
      </c>
      <c r="R667" s="1"/>
      <c r="S667" s="1"/>
      <c r="T667" s="66"/>
      <c r="U667" s="1"/>
      <c r="V667" s="1"/>
      <c r="W667" s="1"/>
      <c r="X667" s="1"/>
      <c r="Y667" s="1"/>
      <c r="Z667" s="1"/>
      <c r="AA667" s="1"/>
      <c r="AB667" s="1"/>
      <c r="AG667" t="str">
        <f t="shared" si="150"/>
        <v>Westbrook</v>
      </c>
      <c r="AH667" t="s">
        <v>1492</v>
      </c>
      <c r="AI667">
        <v>1</v>
      </c>
      <c r="AK667" s="104">
        <v>23</v>
      </c>
      <c r="AL667" s="102">
        <v>5</v>
      </c>
      <c r="AM667" s="102">
        <v>120</v>
      </c>
      <c r="AN667" s="101">
        <v>82105</v>
      </c>
      <c r="AO667" s="101">
        <f t="shared" si="139"/>
        <v>23005</v>
      </c>
      <c r="AP667" t="s">
        <v>2432</v>
      </c>
      <c r="AQ667">
        <f t="shared" si="151"/>
        <v>2382105</v>
      </c>
    </row>
    <row r="668" spans="1:43" hidden="1" outlineLevel="1">
      <c r="A668" t="s">
        <v>575</v>
      </c>
      <c r="B668" s="10" t="s">
        <v>1315</v>
      </c>
      <c r="C668" s="1">
        <f t="shared" si="149"/>
        <v>192</v>
      </c>
      <c r="D668" s="7">
        <f t="shared" si="144"/>
        <v>2</v>
      </c>
      <c r="E668" s="7">
        <f t="shared" si="145"/>
        <v>1</v>
      </c>
      <c r="F668" s="7">
        <f t="shared" si="146"/>
        <v>4</v>
      </c>
      <c r="G668" s="1">
        <f t="shared" si="147"/>
        <v>3</v>
      </c>
      <c r="H668" s="2">
        <f t="shared" si="148"/>
        <v>1.5625E-2</v>
      </c>
      <c r="I668" s="8"/>
      <c r="J668" s="2">
        <f t="shared" si="140"/>
        <v>0.46354166666666669</v>
      </c>
      <c r="K668" s="2">
        <f t="shared" si="141"/>
        <v>0.47916666666666669</v>
      </c>
      <c r="L668" s="2">
        <f t="shared" si="142"/>
        <v>1.5625E-2</v>
      </c>
      <c r="M668" s="2">
        <f t="shared" si="143"/>
        <v>4.1666666666666574E-2</v>
      </c>
      <c r="N668" s="1">
        <v>89</v>
      </c>
      <c r="O668" s="1">
        <v>92</v>
      </c>
      <c r="P668" s="1">
        <v>3</v>
      </c>
      <c r="Q668" s="1">
        <v>8</v>
      </c>
      <c r="R668" s="1"/>
      <c r="S668" s="1"/>
      <c r="T668" s="66"/>
      <c r="U668" s="1"/>
      <c r="V668" s="1"/>
      <c r="W668" s="1"/>
      <c r="X668" s="1"/>
      <c r="Y668" s="1"/>
      <c r="Z668" s="1"/>
      <c r="AA668" s="1"/>
      <c r="AB668" s="1"/>
      <c r="AG668" t="str">
        <f t="shared" si="150"/>
        <v>Westfield</v>
      </c>
      <c r="AH668" t="s">
        <v>317</v>
      </c>
      <c r="AI668">
        <v>2</v>
      </c>
      <c r="AK668" s="104">
        <v>23</v>
      </c>
      <c r="AL668" s="102">
        <v>3</v>
      </c>
      <c r="AM668" s="102">
        <v>325</v>
      </c>
      <c r="AN668" s="101">
        <v>82770</v>
      </c>
      <c r="AO668" s="101">
        <f t="shared" si="139"/>
        <v>23003</v>
      </c>
      <c r="AP668" t="s">
        <v>624</v>
      </c>
      <c r="AQ668">
        <f t="shared" si="151"/>
        <v>2382770</v>
      </c>
    </row>
    <row r="669" spans="1:43" hidden="1" outlineLevel="1">
      <c r="A669" t="s">
        <v>979</v>
      </c>
      <c r="B669" s="10" t="s">
        <v>1315</v>
      </c>
      <c r="C669" s="1">
        <f t="shared" si="149"/>
        <v>40</v>
      </c>
      <c r="D669" s="7">
        <f t="shared" si="144"/>
        <v>1</v>
      </c>
      <c r="E669" s="7">
        <f t="shared" si="145"/>
        <v>2</v>
      </c>
      <c r="F669" s="7">
        <f t="shared" si="146"/>
        <v>4</v>
      </c>
      <c r="G669" s="1">
        <f t="shared" si="147"/>
        <v>4</v>
      </c>
      <c r="H669" s="2">
        <f t="shared" si="148"/>
        <v>0.1</v>
      </c>
      <c r="I669" s="8"/>
      <c r="J669" s="2">
        <f t="shared" si="140"/>
        <v>0.4</v>
      </c>
      <c r="K669" s="2">
        <f t="shared" si="141"/>
        <v>0.3</v>
      </c>
      <c r="L669" s="2">
        <f t="shared" si="142"/>
        <v>7.4999999999999997E-2</v>
      </c>
      <c r="M669" s="2">
        <f t="shared" si="143"/>
        <v>0.22499999999999998</v>
      </c>
      <c r="N669" s="1">
        <v>16</v>
      </c>
      <c r="O669" s="1">
        <v>12</v>
      </c>
      <c r="P669" s="1">
        <v>3</v>
      </c>
      <c r="Q669" s="1">
        <v>9</v>
      </c>
      <c r="R669" s="1"/>
      <c r="S669" s="1"/>
      <c r="T669" s="66"/>
      <c r="U669" s="1"/>
      <c r="V669" s="1"/>
      <c r="W669" s="1"/>
      <c r="X669" s="1"/>
      <c r="Y669" s="1"/>
      <c r="Z669" s="1"/>
      <c r="AA669" s="1"/>
      <c r="AB669" s="1"/>
      <c r="AG669" t="str">
        <f t="shared" si="150"/>
        <v>Westmanland</v>
      </c>
      <c r="AH669" t="s">
        <v>317</v>
      </c>
      <c r="AI669">
        <v>2</v>
      </c>
      <c r="AK669" s="104">
        <v>23</v>
      </c>
      <c r="AL669" s="102">
        <v>3</v>
      </c>
      <c r="AM669" s="102">
        <v>330</v>
      </c>
      <c r="AN669" s="101">
        <v>83540</v>
      </c>
      <c r="AO669" s="101">
        <f t="shared" si="139"/>
        <v>23003</v>
      </c>
      <c r="AP669" t="s">
        <v>624</v>
      </c>
      <c r="AQ669">
        <f t="shared" si="151"/>
        <v>2383540</v>
      </c>
    </row>
    <row r="670" spans="1:43" hidden="1" outlineLevel="1">
      <c r="A670" t="s">
        <v>885</v>
      </c>
      <c r="B670" s="10" t="s">
        <v>1315</v>
      </c>
      <c r="C670" s="1">
        <f t="shared" si="149"/>
        <v>83</v>
      </c>
      <c r="D670" s="7">
        <f t="shared" si="144"/>
        <v>2</v>
      </c>
      <c r="E670" s="7">
        <f t="shared" si="145"/>
        <v>1</v>
      </c>
      <c r="F670" s="7">
        <f t="shared" si="146"/>
        <v>3</v>
      </c>
      <c r="G670" s="1">
        <f t="shared" si="147"/>
        <v>14</v>
      </c>
      <c r="H670" s="2">
        <f t="shared" si="148"/>
        <v>0.16867469879518071</v>
      </c>
      <c r="I670" s="8"/>
      <c r="J670" s="2">
        <f t="shared" si="140"/>
        <v>0.39759036144578314</v>
      </c>
      <c r="K670" s="2">
        <f t="shared" si="141"/>
        <v>0.5662650602409639</v>
      </c>
      <c r="L670" s="2">
        <f t="shared" si="142"/>
        <v>2.4096385542168676E-2</v>
      </c>
      <c r="M670" s="2">
        <f t="shared" si="143"/>
        <v>1.204819277108423E-2</v>
      </c>
      <c r="N670" s="1">
        <v>33</v>
      </c>
      <c r="O670" s="1">
        <v>47</v>
      </c>
      <c r="P670" s="1">
        <v>2</v>
      </c>
      <c r="Q670" s="1">
        <v>1</v>
      </c>
      <c r="R670" s="1"/>
      <c r="S670" s="1"/>
      <c r="T670" s="66"/>
      <c r="U670" s="1"/>
      <c r="V670" s="1"/>
      <c r="W670" s="1"/>
      <c r="X670" s="1"/>
      <c r="Y670" s="1"/>
      <c r="Z670" s="1"/>
      <c r="AA670" s="1"/>
      <c r="AB670" s="1"/>
      <c r="AG670" t="str">
        <f t="shared" si="150"/>
        <v>Weston</v>
      </c>
      <c r="AH670" t="s">
        <v>317</v>
      </c>
      <c r="AI670">
        <v>2</v>
      </c>
      <c r="AK670" s="104">
        <v>23</v>
      </c>
      <c r="AL670" s="102">
        <v>3</v>
      </c>
      <c r="AM670" s="102">
        <v>335</v>
      </c>
      <c r="AN670" s="101">
        <v>83785</v>
      </c>
      <c r="AO670" s="101">
        <f t="shared" si="139"/>
        <v>23003</v>
      </c>
      <c r="AP670" t="s">
        <v>624</v>
      </c>
      <c r="AQ670">
        <f t="shared" si="151"/>
        <v>2383785</v>
      </c>
    </row>
    <row r="671" spans="1:43" hidden="1" outlineLevel="1">
      <c r="A671" t="s">
        <v>218</v>
      </c>
      <c r="B671" s="10" t="s">
        <v>1315</v>
      </c>
      <c r="C671" s="1">
        <f t="shared" si="149"/>
        <v>410</v>
      </c>
      <c r="D671" s="7">
        <f t="shared" si="144"/>
        <v>2</v>
      </c>
      <c r="E671" s="7">
        <f t="shared" si="145"/>
        <v>1</v>
      </c>
      <c r="F671" s="7">
        <f t="shared" si="146"/>
        <v>4</v>
      </c>
      <c r="G671" s="1">
        <f t="shared" si="147"/>
        <v>62</v>
      </c>
      <c r="H671" s="2">
        <f t="shared" si="148"/>
        <v>0.15121951219512195</v>
      </c>
      <c r="I671" s="8"/>
      <c r="J671" s="2">
        <f t="shared" si="140"/>
        <v>0.35365853658536583</v>
      </c>
      <c r="K671" s="2">
        <f t="shared" si="141"/>
        <v>0.50487804878048781</v>
      </c>
      <c r="L671" s="2">
        <f t="shared" si="142"/>
        <v>1.7073170731707318E-2</v>
      </c>
      <c r="M671" s="2">
        <f t="shared" si="143"/>
        <v>0.12439024390243904</v>
      </c>
      <c r="N671" s="1">
        <v>145</v>
      </c>
      <c r="O671" s="1">
        <v>207</v>
      </c>
      <c r="P671" s="1">
        <v>7</v>
      </c>
      <c r="Q671" s="1">
        <v>51</v>
      </c>
      <c r="R671" s="1"/>
      <c r="S671" s="1"/>
      <c r="T671" s="66"/>
      <c r="U671" s="1"/>
      <c r="V671" s="1"/>
      <c r="W671" s="1"/>
      <c r="X671" s="1"/>
      <c r="Y671" s="1"/>
      <c r="Z671" s="1"/>
      <c r="AA671" s="1"/>
      <c r="AB671" s="1"/>
      <c r="AG671" t="str">
        <f t="shared" si="150"/>
        <v>Westport</v>
      </c>
      <c r="AH671" t="s">
        <v>1988</v>
      </c>
      <c r="AI671">
        <v>1</v>
      </c>
      <c r="AK671" s="104">
        <v>23</v>
      </c>
      <c r="AL671" s="102">
        <v>15</v>
      </c>
      <c r="AM671" s="102">
        <v>92</v>
      </c>
      <c r="AN671" s="101">
        <v>84135</v>
      </c>
      <c r="AO671" s="101">
        <f t="shared" si="139"/>
        <v>23015</v>
      </c>
      <c r="AP671" t="s">
        <v>624</v>
      </c>
      <c r="AQ671">
        <f t="shared" si="151"/>
        <v>2384135</v>
      </c>
    </row>
    <row r="672" spans="1:43" hidden="1" outlineLevel="1">
      <c r="A672" t="s">
        <v>1804</v>
      </c>
      <c r="B672" s="10" t="s">
        <v>1315</v>
      </c>
      <c r="C672" s="1">
        <f t="shared" si="149"/>
        <v>929</v>
      </c>
      <c r="D672" s="7">
        <f t="shared" si="144"/>
        <v>1</v>
      </c>
      <c r="E672" s="7">
        <f t="shared" si="145"/>
        <v>2</v>
      </c>
      <c r="F672" s="7">
        <f t="shared" si="146"/>
        <v>4</v>
      </c>
      <c r="G672" s="1">
        <f t="shared" si="147"/>
        <v>50</v>
      </c>
      <c r="H672" s="2">
        <f t="shared" si="148"/>
        <v>5.3821313240043057E-2</v>
      </c>
      <c r="I672" s="8"/>
      <c r="J672" s="2">
        <f t="shared" si="140"/>
        <v>0.43487621097954793</v>
      </c>
      <c r="K672" s="2">
        <f t="shared" si="141"/>
        <v>0.38105489773950485</v>
      </c>
      <c r="L672" s="2">
        <f t="shared" si="142"/>
        <v>3.1216361679224973E-2</v>
      </c>
      <c r="M672" s="2">
        <f t="shared" si="143"/>
        <v>0.1528525296017223</v>
      </c>
      <c r="N672" s="1">
        <v>404</v>
      </c>
      <c r="O672" s="1">
        <v>354</v>
      </c>
      <c r="P672" s="1">
        <v>29</v>
      </c>
      <c r="Q672" s="1">
        <v>142</v>
      </c>
      <c r="R672" s="1"/>
      <c r="S672" s="1"/>
      <c r="T672" s="66"/>
      <c r="U672" s="1"/>
      <c r="V672" s="1"/>
      <c r="W672" s="1"/>
      <c r="X672" s="1"/>
      <c r="Y672" s="1"/>
      <c r="Z672" s="1"/>
      <c r="AA672" s="1"/>
      <c r="AB672" s="1"/>
      <c r="AG672" t="str">
        <f t="shared" si="150"/>
        <v>Whitefield</v>
      </c>
      <c r="AH672" t="s">
        <v>1988</v>
      </c>
      <c r="AI672">
        <v>1</v>
      </c>
      <c r="AK672" s="104">
        <v>23</v>
      </c>
      <c r="AL672" s="102">
        <v>15</v>
      </c>
      <c r="AM672" s="102">
        <v>95</v>
      </c>
      <c r="AN672" s="101">
        <v>85010</v>
      </c>
      <c r="AO672" s="101">
        <f t="shared" si="139"/>
        <v>23015</v>
      </c>
      <c r="AP672" t="s">
        <v>624</v>
      </c>
      <c r="AQ672">
        <f t="shared" si="151"/>
        <v>2385010</v>
      </c>
    </row>
    <row r="673" spans="1:43" hidden="1" outlineLevel="1">
      <c r="A673" t="s">
        <v>1084</v>
      </c>
      <c r="B673" s="10" t="s">
        <v>1315</v>
      </c>
      <c r="C673" s="1">
        <f t="shared" si="149"/>
        <v>178</v>
      </c>
      <c r="D673" s="7">
        <f t="shared" si="144"/>
        <v>1</v>
      </c>
      <c r="E673" s="7">
        <f t="shared" si="145"/>
        <v>2</v>
      </c>
      <c r="F673" s="7">
        <f t="shared" si="146"/>
        <v>3</v>
      </c>
      <c r="G673" s="1">
        <f t="shared" si="147"/>
        <v>34</v>
      </c>
      <c r="H673" s="2">
        <f t="shared" si="148"/>
        <v>0.19101123595505617</v>
      </c>
      <c r="I673" s="8"/>
      <c r="J673" s="2">
        <f t="shared" si="140"/>
        <v>0.5617977528089888</v>
      </c>
      <c r="K673" s="2">
        <f t="shared" si="141"/>
        <v>0.3707865168539326</v>
      </c>
      <c r="L673" s="2">
        <f t="shared" si="142"/>
        <v>3.3707865168539325E-2</v>
      </c>
      <c r="M673" s="2">
        <f t="shared" si="143"/>
        <v>3.3707865168539269E-2</v>
      </c>
      <c r="N673" s="1">
        <v>100</v>
      </c>
      <c r="O673" s="1">
        <v>66</v>
      </c>
      <c r="P673" s="1">
        <v>6</v>
      </c>
      <c r="Q673" s="1">
        <v>6</v>
      </c>
      <c r="R673" s="1"/>
      <c r="S673" s="1"/>
      <c r="T673" s="66"/>
      <c r="U673" s="1"/>
      <c r="V673" s="1"/>
      <c r="W673" s="1"/>
      <c r="X673" s="1"/>
      <c r="Y673" s="1"/>
      <c r="Z673" s="1"/>
      <c r="AA673" s="1"/>
      <c r="AB673" s="1"/>
      <c r="AG673" t="str">
        <f t="shared" si="150"/>
        <v>Whiting</v>
      </c>
      <c r="AH673" t="s">
        <v>1839</v>
      </c>
      <c r="AI673">
        <v>2</v>
      </c>
      <c r="AK673" s="104">
        <v>23</v>
      </c>
      <c r="AL673" s="102">
        <v>29</v>
      </c>
      <c r="AM673" s="102">
        <v>220</v>
      </c>
      <c r="AN673" s="101">
        <v>85185</v>
      </c>
      <c r="AO673" s="101">
        <f t="shared" si="139"/>
        <v>23029</v>
      </c>
      <c r="AP673" t="s">
        <v>624</v>
      </c>
      <c r="AQ673">
        <f t="shared" si="151"/>
        <v>2385185</v>
      </c>
    </row>
    <row r="674" spans="1:43" hidden="1" outlineLevel="1">
      <c r="A674" t="s">
        <v>980</v>
      </c>
      <c r="B674" s="10" t="s">
        <v>1315</v>
      </c>
      <c r="C674" s="1">
        <f t="shared" si="149"/>
        <v>84</v>
      </c>
      <c r="D674" s="7">
        <f t="shared" si="144"/>
        <v>1</v>
      </c>
      <c r="E674" s="7">
        <f t="shared" si="145"/>
        <v>2</v>
      </c>
      <c r="F674" s="7">
        <f t="shared" si="146"/>
        <v>0</v>
      </c>
      <c r="G674" s="1">
        <f t="shared" si="147"/>
        <v>25</v>
      </c>
      <c r="H674" s="2">
        <f t="shared" si="148"/>
        <v>0.29761904761904762</v>
      </c>
      <c r="I674" s="8"/>
      <c r="J674" s="2">
        <f t="shared" si="140"/>
        <v>0.6428571428571429</v>
      </c>
      <c r="K674" s="2">
        <f t="shared" si="141"/>
        <v>0.34523809523809523</v>
      </c>
      <c r="L674" s="2">
        <f t="shared" si="142"/>
        <v>0</v>
      </c>
      <c r="M674" s="2">
        <f t="shared" si="143"/>
        <v>1.1904761904761862E-2</v>
      </c>
      <c r="N674" s="1">
        <v>54</v>
      </c>
      <c r="O674" s="1">
        <v>29</v>
      </c>
      <c r="P674" s="1">
        <v>0</v>
      </c>
      <c r="Q674" s="1">
        <v>1</v>
      </c>
      <c r="R674" s="1"/>
      <c r="S674" s="1"/>
      <c r="T674" s="66"/>
      <c r="U674" s="1"/>
      <c r="V674" s="1"/>
      <c r="W674" s="1"/>
      <c r="X674" s="1"/>
      <c r="Y674" s="1"/>
      <c r="Z674" s="1"/>
      <c r="AA674" s="1"/>
      <c r="AB674" s="1"/>
      <c r="AG674" t="str">
        <f t="shared" si="150"/>
        <v>Whitneyville</v>
      </c>
      <c r="AH674" t="s">
        <v>1839</v>
      </c>
      <c r="AI674">
        <v>2</v>
      </c>
      <c r="AK674" s="104">
        <v>23</v>
      </c>
      <c r="AL674" s="102">
        <v>29</v>
      </c>
      <c r="AM674" s="102">
        <v>225</v>
      </c>
      <c r="AN674" s="101">
        <v>85290</v>
      </c>
      <c r="AO674" s="101">
        <f t="shared" si="139"/>
        <v>23029</v>
      </c>
      <c r="AP674" t="s">
        <v>624</v>
      </c>
      <c r="AQ674">
        <f t="shared" si="151"/>
        <v>2385290</v>
      </c>
    </row>
    <row r="675" spans="1:43" hidden="1" outlineLevel="1">
      <c r="A675" t="s">
        <v>981</v>
      </c>
      <c r="B675" s="10" t="s">
        <v>1315</v>
      </c>
      <c r="C675" s="1">
        <f t="shared" si="149"/>
        <v>76</v>
      </c>
      <c r="D675" s="7">
        <f t="shared" si="144"/>
        <v>2</v>
      </c>
      <c r="E675" s="7">
        <f t="shared" si="145"/>
        <v>1</v>
      </c>
      <c r="F675" s="7">
        <f t="shared" si="146"/>
        <v>4</v>
      </c>
      <c r="G675" s="1">
        <f t="shared" si="147"/>
        <v>44</v>
      </c>
      <c r="H675" s="2">
        <f t="shared" si="148"/>
        <v>0.57894736842105265</v>
      </c>
      <c r="I675" s="8"/>
      <c r="J675" s="2">
        <f t="shared" si="140"/>
        <v>0.18421052631578946</v>
      </c>
      <c r="K675" s="2">
        <f t="shared" si="141"/>
        <v>0.76315789473684215</v>
      </c>
      <c r="L675" s="2">
        <f t="shared" si="142"/>
        <v>1.3157894736842105E-2</v>
      </c>
      <c r="M675" s="2">
        <f t="shared" si="143"/>
        <v>3.9473684210526258E-2</v>
      </c>
      <c r="N675" s="1">
        <v>14</v>
      </c>
      <c r="O675" s="1">
        <v>58</v>
      </c>
      <c r="P675" s="1">
        <v>1</v>
      </c>
      <c r="Q675" s="1">
        <v>3</v>
      </c>
      <c r="R675" s="1"/>
      <c r="S675" s="1"/>
      <c r="T675" s="66"/>
      <c r="U675" s="1"/>
      <c r="V675" s="1"/>
      <c r="W675" s="1"/>
      <c r="X675" s="1"/>
      <c r="Y675" s="1"/>
      <c r="Z675" s="1"/>
      <c r="AA675" s="1"/>
      <c r="AB675" s="1"/>
      <c r="AG675" t="str">
        <f t="shared" si="150"/>
        <v>Willimantic</v>
      </c>
      <c r="AH675" t="s">
        <v>688</v>
      </c>
      <c r="AI675">
        <v>2</v>
      </c>
      <c r="AK675" s="104">
        <v>23</v>
      </c>
      <c r="AL675" s="102">
        <v>21</v>
      </c>
      <c r="AM675" s="102">
        <v>100</v>
      </c>
      <c r="AN675" s="101">
        <v>85710</v>
      </c>
      <c r="AO675" s="101">
        <f t="shared" si="139"/>
        <v>23021</v>
      </c>
      <c r="AP675" t="s">
        <v>624</v>
      </c>
      <c r="AQ675">
        <f t="shared" si="151"/>
        <v>2385710</v>
      </c>
    </row>
    <row r="676" spans="1:43" hidden="1" outlineLevel="1">
      <c r="A676" t="s">
        <v>69</v>
      </c>
      <c r="B676" s="10" t="s">
        <v>1315</v>
      </c>
      <c r="C676" s="1">
        <f t="shared" si="149"/>
        <v>1658</v>
      </c>
      <c r="D676" s="7">
        <f t="shared" si="144"/>
        <v>1</v>
      </c>
      <c r="E676" s="7">
        <f t="shared" si="145"/>
        <v>2</v>
      </c>
      <c r="F676" s="7">
        <f t="shared" si="146"/>
        <v>4</v>
      </c>
      <c r="G676" s="1">
        <f t="shared" si="147"/>
        <v>84</v>
      </c>
      <c r="H676" s="2">
        <f t="shared" si="148"/>
        <v>5.066344993968637E-2</v>
      </c>
      <c r="I676" s="8"/>
      <c r="J676" s="2">
        <f t="shared" si="140"/>
        <v>0.47768395657418578</v>
      </c>
      <c r="K676" s="2">
        <f t="shared" si="141"/>
        <v>0.42702050663449942</v>
      </c>
      <c r="L676" s="2">
        <f t="shared" si="142"/>
        <v>2.5934861278648975E-2</v>
      </c>
      <c r="M676" s="2">
        <f t="shared" si="143"/>
        <v>6.9360675512665892E-2</v>
      </c>
      <c r="N676" s="1">
        <v>792</v>
      </c>
      <c r="O676" s="1">
        <v>708</v>
      </c>
      <c r="P676" s="1">
        <v>43</v>
      </c>
      <c r="Q676" s="1">
        <v>115</v>
      </c>
      <c r="R676" s="1"/>
      <c r="S676" s="1"/>
      <c r="T676" s="66"/>
      <c r="U676" s="1"/>
      <c r="V676" s="1"/>
      <c r="W676" s="1"/>
      <c r="X676" s="1"/>
      <c r="Y676" s="1"/>
      <c r="Z676" s="1"/>
      <c r="AA676" s="1"/>
      <c r="AB676" s="1"/>
      <c r="AG676" t="str">
        <f t="shared" si="150"/>
        <v>Wilton</v>
      </c>
      <c r="AH676" t="s">
        <v>957</v>
      </c>
      <c r="AI676">
        <v>2</v>
      </c>
      <c r="AK676" s="104">
        <v>23</v>
      </c>
      <c r="AL676" s="102">
        <v>7</v>
      </c>
      <c r="AM676" s="102">
        <v>105</v>
      </c>
      <c r="AN676" s="101">
        <v>85850</v>
      </c>
      <c r="AO676" s="101">
        <f t="shared" si="139"/>
        <v>23007</v>
      </c>
      <c r="AP676" t="s">
        <v>624</v>
      </c>
      <c r="AQ676">
        <f t="shared" si="151"/>
        <v>2385850</v>
      </c>
    </row>
    <row r="677" spans="1:43" hidden="1" outlineLevel="1">
      <c r="A677" t="s">
        <v>247</v>
      </c>
      <c r="B677" s="10" t="s">
        <v>1315</v>
      </c>
      <c r="C677" s="1">
        <f t="shared" si="149"/>
        <v>5858</v>
      </c>
      <c r="D677" s="7">
        <f t="shared" si="144"/>
        <v>2</v>
      </c>
      <c r="E677" s="7">
        <f t="shared" si="145"/>
        <v>1</v>
      </c>
      <c r="F677" s="7">
        <f t="shared" si="146"/>
        <v>4</v>
      </c>
      <c r="G677" s="1">
        <f t="shared" si="147"/>
        <v>682</v>
      </c>
      <c r="H677" s="2">
        <f t="shared" si="148"/>
        <v>0.11642198702628884</v>
      </c>
      <c r="I677" s="8"/>
      <c r="J677" s="2">
        <f t="shared" si="140"/>
        <v>0.38733356094230115</v>
      </c>
      <c r="K677" s="2">
        <f t="shared" si="141"/>
        <v>0.50375554796859001</v>
      </c>
      <c r="L677" s="2">
        <f t="shared" si="142"/>
        <v>1.8265619665414817E-2</v>
      </c>
      <c r="M677" s="2">
        <f t="shared" si="143"/>
        <v>9.0645271423693968E-2</v>
      </c>
      <c r="N677" s="1">
        <v>2269</v>
      </c>
      <c r="O677" s="1">
        <v>2951</v>
      </c>
      <c r="P677" s="1">
        <v>107</v>
      </c>
      <c r="Q677" s="1">
        <v>531</v>
      </c>
      <c r="R677" s="1"/>
      <c r="S677" s="1"/>
      <c r="T677" s="66"/>
      <c r="U677" s="1"/>
      <c r="V677" s="1"/>
      <c r="W677" s="1"/>
      <c r="X677" s="1"/>
      <c r="Y677" s="1"/>
      <c r="Z677" s="1"/>
      <c r="AA677" s="1"/>
      <c r="AB677" s="1"/>
      <c r="AG677" t="str">
        <f t="shared" si="150"/>
        <v>Windham</v>
      </c>
      <c r="AH677" t="s">
        <v>1492</v>
      </c>
      <c r="AI677">
        <v>1</v>
      </c>
      <c r="AK677" s="104">
        <v>23</v>
      </c>
      <c r="AL677" s="102">
        <v>5</v>
      </c>
      <c r="AM677" s="102">
        <v>125</v>
      </c>
      <c r="AN677" s="101">
        <v>86025</v>
      </c>
      <c r="AO677" s="101">
        <f t="shared" si="139"/>
        <v>23005</v>
      </c>
      <c r="AP677" t="s">
        <v>624</v>
      </c>
      <c r="AQ677">
        <f t="shared" si="151"/>
        <v>2386025</v>
      </c>
    </row>
    <row r="678" spans="1:43" hidden="1" outlineLevel="1">
      <c r="A678" t="s">
        <v>1051</v>
      </c>
      <c r="B678" s="10" t="s">
        <v>1315</v>
      </c>
      <c r="C678" s="1">
        <f t="shared" si="149"/>
        <v>842</v>
      </c>
      <c r="D678" s="7">
        <f t="shared" si="144"/>
        <v>2</v>
      </c>
      <c r="E678" s="7">
        <f t="shared" si="145"/>
        <v>1</v>
      </c>
      <c r="F678" s="7">
        <f t="shared" si="146"/>
        <v>4</v>
      </c>
      <c r="G678" s="1">
        <f t="shared" si="147"/>
        <v>70</v>
      </c>
      <c r="H678" s="2">
        <f t="shared" si="148"/>
        <v>8.3135391923990498E-2</v>
      </c>
      <c r="I678" s="8"/>
      <c r="J678" s="2">
        <f t="shared" si="140"/>
        <v>0.40736342042755347</v>
      </c>
      <c r="K678" s="2">
        <f t="shared" si="141"/>
        <v>0.49049881235154397</v>
      </c>
      <c r="L678" s="2">
        <f t="shared" si="142"/>
        <v>2.9691211401425176E-2</v>
      </c>
      <c r="M678" s="2">
        <f t="shared" si="143"/>
        <v>7.2446555819477385E-2</v>
      </c>
      <c r="N678" s="1">
        <v>343</v>
      </c>
      <c r="O678" s="1">
        <v>413</v>
      </c>
      <c r="P678" s="1">
        <v>25</v>
      </c>
      <c r="Q678" s="1">
        <v>61</v>
      </c>
      <c r="R678" s="1"/>
      <c r="S678" s="1"/>
      <c r="T678" s="66"/>
      <c r="U678" s="1"/>
      <c r="V678" s="1"/>
      <c r="W678" s="1"/>
      <c r="X678" s="1"/>
      <c r="Y678" s="1"/>
      <c r="Z678" s="1"/>
      <c r="AA678" s="1"/>
      <c r="AB678" s="1"/>
      <c r="AG678" t="str">
        <f t="shared" si="150"/>
        <v>Windsor</v>
      </c>
      <c r="AH678" t="s">
        <v>533</v>
      </c>
      <c r="AI678">
        <v>1</v>
      </c>
      <c r="AK678" s="104">
        <v>23</v>
      </c>
      <c r="AL678" s="102">
        <v>11</v>
      </c>
      <c r="AM678" s="102">
        <v>135</v>
      </c>
      <c r="AN678" s="101">
        <v>86165</v>
      </c>
      <c r="AO678" s="101">
        <f t="shared" si="139"/>
        <v>23011</v>
      </c>
      <c r="AP678" t="s">
        <v>624</v>
      </c>
      <c r="AQ678">
        <f t="shared" si="151"/>
        <v>2386165</v>
      </c>
    </row>
    <row r="679" spans="1:43" hidden="1" outlineLevel="1">
      <c r="A679" t="s">
        <v>1587</v>
      </c>
      <c r="B679" s="10" t="s">
        <v>1315</v>
      </c>
      <c r="C679" s="1">
        <f t="shared" si="149"/>
        <v>158</v>
      </c>
      <c r="D679" s="7">
        <f t="shared" si="144"/>
        <v>1</v>
      </c>
      <c r="E679" s="7">
        <f t="shared" si="145"/>
        <v>2</v>
      </c>
      <c r="F679" s="7">
        <f t="shared" si="146"/>
        <v>3</v>
      </c>
      <c r="G679" s="1">
        <f t="shared" si="147"/>
        <v>17</v>
      </c>
      <c r="H679" s="2">
        <f t="shared" si="148"/>
        <v>0.10759493670886076</v>
      </c>
      <c r="I679" s="8"/>
      <c r="J679" s="2">
        <f t="shared" si="140"/>
        <v>0.52531645569620256</v>
      </c>
      <c r="K679" s="2">
        <f t="shared" si="141"/>
        <v>0.41772151898734178</v>
      </c>
      <c r="L679" s="2">
        <f t="shared" si="142"/>
        <v>4.4303797468354431E-2</v>
      </c>
      <c r="M679" s="2">
        <f t="shared" si="143"/>
        <v>1.2658227848101236E-2</v>
      </c>
      <c r="N679" s="1">
        <v>83</v>
      </c>
      <c r="O679" s="1">
        <v>66</v>
      </c>
      <c r="P679" s="1">
        <v>7</v>
      </c>
      <c r="Q679" s="1">
        <v>2</v>
      </c>
      <c r="R679" s="1"/>
      <c r="S679" s="1"/>
      <c r="T679" s="66"/>
      <c r="U679" s="1"/>
      <c r="V679" s="1"/>
      <c r="W679" s="1"/>
      <c r="X679" s="1"/>
      <c r="Y679" s="1"/>
      <c r="Z679" s="1"/>
      <c r="AA679" s="1"/>
      <c r="AB679" s="1"/>
      <c r="AG679" t="str">
        <f t="shared" si="150"/>
        <v>Winn</v>
      </c>
      <c r="AH679" t="s">
        <v>370</v>
      </c>
      <c r="AI679">
        <v>2</v>
      </c>
      <c r="AK679" s="104">
        <v>23</v>
      </c>
      <c r="AL679" s="102">
        <v>19</v>
      </c>
      <c r="AM679" s="102">
        <v>305</v>
      </c>
      <c r="AN679" s="101">
        <v>86305</v>
      </c>
      <c r="AO679" s="101">
        <f t="shared" si="139"/>
        <v>23019</v>
      </c>
      <c r="AP679" t="s">
        <v>624</v>
      </c>
      <c r="AQ679">
        <f t="shared" si="151"/>
        <v>2386305</v>
      </c>
    </row>
    <row r="680" spans="1:43" hidden="1" outlineLevel="1">
      <c r="A680" t="s">
        <v>1506</v>
      </c>
      <c r="B680" s="10" t="s">
        <v>1315</v>
      </c>
      <c r="C680" s="1">
        <f t="shared" si="149"/>
        <v>3217</v>
      </c>
      <c r="D680" s="7">
        <f t="shared" si="144"/>
        <v>1</v>
      </c>
      <c r="E680" s="7">
        <f t="shared" si="145"/>
        <v>2</v>
      </c>
      <c r="F680" s="7">
        <f t="shared" si="146"/>
        <v>4</v>
      </c>
      <c r="G680" s="1">
        <f t="shared" si="147"/>
        <v>344</v>
      </c>
      <c r="H680" s="2">
        <f t="shared" si="148"/>
        <v>0.10693192415293752</v>
      </c>
      <c r="I680" s="8"/>
      <c r="J680" s="2">
        <f t="shared" si="140"/>
        <v>0.51321106621075541</v>
      </c>
      <c r="K680" s="2">
        <f t="shared" si="141"/>
        <v>0.40627914205781784</v>
      </c>
      <c r="L680" s="2">
        <f t="shared" si="142"/>
        <v>2.0826857320484924E-2</v>
      </c>
      <c r="M680" s="2">
        <f t="shared" si="143"/>
        <v>5.9682934410941829E-2</v>
      </c>
      <c r="N680" s="1">
        <v>1651</v>
      </c>
      <c r="O680" s="1">
        <v>1307</v>
      </c>
      <c r="P680" s="1">
        <v>67</v>
      </c>
      <c r="Q680" s="1">
        <v>192</v>
      </c>
      <c r="R680" s="1"/>
      <c r="S680" s="1"/>
      <c r="T680" s="66"/>
      <c r="U680" s="1"/>
      <c r="V680" s="1"/>
      <c r="W680" s="1"/>
      <c r="X680" s="1"/>
      <c r="Y680" s="1"/>
      <c r="Z680" s="1"/>
      <c r="AA680" s="1"/>
      <c r="AB680" s="1"/>
      <c r="AG680" t="str">
        <f t="shared" si="150"/>
        <v>Winslow</v>
      </c>
      <c r="AH680" t="s">
        <v>533</v>
      </c>
      <c r="AI680">
        <v>1</v>
      </c>
      <c r="AK680" s="104">
        <v>23</v>
      </c>
      <c r="AL680" s="102">
        <v>11</v>
      </c>
      <c r="AM680" s="102">
        <v>140</v>
      </c>
      <c r="AN680" s="101">
        <v>86515</v>
      </c>
      <c r="AO680" s="101">
        <f t="shared" si="139"/>
        <v>23011</v>
      </c>
      <c r="AP680" t="s">
        <v>624</v>
      </c>
      <c r="AQ680">
        <f t="shared" si="151"/>
        <v>2386515</v>
      </c>
    </row>
    <row r="681" spans="1:43" hidden="1" outlineLevel="1">
      <c r="A681" t="s">
        <v>2064</v>
      </c>
      <c r="B681" s="10" t="s">
        <v>1315</v>
      </c>
      <c r="C681" s="1">
        <f t="shared" si="149"/>
        <v>241</v>
      </c>
      <c r="D681" s="7">
        <f t="shared" si="144"/>
        <v>1</v>
      </c>
      <c r="E681" s="7">
        <f t="shared" si="145"/>
        <v>2</v>
      </c>
      <c r="F681" s="7">
        <f t="shared" si="146"/>
        <v>4</v>
      </c>
      <c r="G681" s="1">
        <f t="shared" si="147"/>
        <v>38</v>
      </c>
      <c r="H681" s="2">
        <f t="shared" si="148"/>
        <v>0.15767634854771784</v>
      </c>
      <c r="I681" s="8"/>
      <c r="J681" s="2">
        <f t="shared" si="140"/>
        <v>0.53941908713692943</v>
      </c>
      <c r="K681" s="2">
        <f t="shared" si="141"/>
        <v>0.38174273858921159</v>
      </c>
      <c r="L681" s="2">
        <f t="shared" si="142"/>
        <v>1.6597510373443983E-2</v>
      </c>
      <c r="M681" s="2">
        <f t="shared" si="143"/>
        <v>6.2240663900414994E-2</v>
      </c>
      <c r="N681" s="1">
        <v>130</v>
      </c>
      <c r="O681" s="1">
        <v>92</v>
      </c>
      <c r="P681" s="1">
        <v>4</v>
      </c>
      <c r="Q681" s="1">
        <v>15</v>
      </c>
      <c r="R681" s="1"/>
      <c r="S681" s="1"/>
      <c r="T681" s="66"/>
      <c r="U681" s="1"/>
      <c r="V681" s="1"/>
      <c r="W681" s="1"/>
      <c r="X681" s="1"/>
      <c r="Y681" s="1"/>
      <c r="Z681" s="1"/>
      <c r="AA681" s="1"/>
      <c r="AB681" s="1"/>
      <c r="AG681" t="str">
        <f t="shared" si="150"/>
        <v>Winter Harbor</v>
      </c>
      <c r="AH681" t="s">
        <v>2459</v>
      </c>
      <c r="AI681">
        <v>2</v>
      </c>
      <c r="AK681" s="104">
        <v>23</v>
      </c>
      <c r="AL681" s="102">
        <v>9</v>
      </c>
      <c r="AM681" s="102">
        <v>185</v>
      </c>
      <c r="AN681" s="101">
        <v>86655</v>
      </c>
      <c r="AO681" s="101">
        <f t="shared" si="139"/>
        <v>23009</v>
      </c>
      <c r="AP681" t="s">
        <v>624</v>
      </c>
      <c r="AQ681">
        <f t="shared" si="151"/>
        <v>2386655</v>
      </c>
    </row>
    <row r="682" spans="1:43" hidden="1" outlineLevel="1">
      <c r="A682" t="s">
        <v>1177</v>
      </c>
      <c r="B682" s="10" t="s">
        <v>1315</v>
      </c>
      <c r="C682" s="1">
        <f t="shared" si="149"/>
        <v>1405</v>
      </c>
      <c r="D682" s="7">
        <f t="shared" si="144"/>
        <v>1</v>
      </c>
      <c r="E682" s="7">
        <f t="shared" si="145"/>
        <v>2</v>
      </c>
      <c r="F682" s="7">
        <f t="shared" si="146"/>
        <v>4</v>
      </c>
      <c r="G682" s="1">
        <f t="shared" si="147"/>
        <v>180</v>
      </c>
      <c r="H682" s="2">
        <f t="shared" si="148"/>
        <v>0.12811387900355872</v>
      </c>
      <c r="I682" s="8"/>
      <c r="J682" s="2">
        <f t="shared" si="140"/>
        <v>0.52313167259786475</v>
      </c>
      <c r="K682" s="2">
        <f t="shared" si="141"/>
        <v>0.39501779359430605</v>
      </c>
      <c r="L682" s="2">
        <f t="shared" si="142"/>
        <v>9.9644128113879002E-3</v>
      </c>
      <c r="M682" s="2">
        <f t="shared" si="143"/>
        <v>7.1886120996441288E-2</v>
      </c>
      <c r="N682" s="1">
        <v>735</v>
      </c>
      <c r="O682" s="1">
        <v>555</v>
      </c>
      <c r="P682" s="1">
        <v>14</v>
      </c>
      <c r="Q682" s="1">
        <v>101</v>
      </c>
      <c r="R682" s="1"/>
      <c r="S682" s="1"/>
      <c r="T682" s="66"/>
      <c r="U682" s="1"/>
      <c r="V682" s="1"/>
      <c r="W682" s="1"/>
      <c r="X682" s="1"/>
      <c r="Y682" s="1"/>
      <c r="Z682" s="1"/>
      <c r="AA682" s="1"/>
      <c r="AB682" s="1"/>
      <c r="AG682" t="str">
        <f t="shared" si="150"/>
        <v>Winterport</v>
      </c>
      <c r="AH682" t="s">
        <v>1255</v>
      </c>
      <c r="AI682">
        <v>2</v>
      </c>
      <c r="AK682" s="104">
        <v>23</v>
      </c>
      <c r="AL682" s="102">
        <v>27</v>
      </c>
      <c r="AM682" s="102">
        <v>130</v>
      </c>
      <c r="AN682" s="101">
        <v>86760</v>
      </c>
      <c r="AO682" s="101">
        <f t="shared" si="139"/>
        <v>23027</v>
      </c>
      <c r="AP682" t="s">
        <v>624</v>
      </c>
      <c r="AQ682">
        <f t="shared" si="151"/>
        <v>2386760</v>
      </c>
    </row>
    <row r="683" spans="1:43" hidden="1" outlineLevel="1">
      <c r="A683" t="s">
        <v>2878</v>
      </c>
      <c r="B683" s="10" t="s">
        <v>1315</v>
      </c>
      <c r="C683" s="1">
        <f t="shared" si="149"/>
        <v>108</v>
      </c>
      <c r="D683" s="7">
        <f t="shared" si="144"/>
        <v>1</v>
      </c>
      <c r="E683" s="7">
        <f t="shared" si="145"/>
        <v>2</v>
      </c>
      <c r="F683" s="7">
        <f t="shared" si="146"/>
        <v>3</v>
      </c>
      <c r="G683" s="1">
        <f t="shared" si="147"/>
        <v>62</v>
      </c>
      <c r="H683" s="2">
        <f t="shared" si="148"/>
        <v>0.57407407407407407</v>
      </c>
      <c r="I683" s="8"/>
      <c r="J683" s="2">
        <f t="shared" si="140"/>
        <v>0.7407407407407407</v>
      </c>
      <c r="K683" s="2">
        <f t="shared" si="141"/>
        <v>0.16666666666666666</v>
      </c>
      <c r="L683" s="2">
        <f t="shared" si="142"/>
        <v>4.6296296296296294E-2</v>
      </c>
      <c r="M683" s="2">
        <f t="shared" si="143"/>
        <v>4.6296296296296349E-2</v>
      </c>
      <c r="N683" s="1">
        <v>80</v>
      </c>
      <c r="O683" s="1">
        <v>18</v>
      </c>
      <c r="P683" s="1">
        <v>5</v>
      </c>
      <c r="Q683" s="1">
        <v>5</v>
      </c>
      <c r="R683" s="1"/>
      <c r="S683" s="1"/>
      <c r="T683" s="66"/>
      <c r="U683" s="1"/>
      <c r="V683" s="1"/>
      <c r="W683" s="1"/>
      <c r="X683" s="1"/>
      <c r="Y683" s="1"/>
      <c r="Z683" s="1"/>
      <c r="AA683" s="1"/>
      <c r="AB683" s="1"/>
      <c r="AG683" t="str">
        <f t="shared" si="150"/>
        <v>Winterville</v>
      </c>
      <c r="AH683" t="s">
        <v>317</v>
      </c>
      <c r="AI683">
        <v>2</v>
      </c>
      <c r="AK683" s="104">
        <v>23</v>
      </c>
      <c r="AL683" s="102">
        <v>3</v>
      </c>
      <c r="AM683" s="102">
        <v>340</v>
      </c>
      <c r="AN683" s="101">
        <v>86865</v>
      </c>
      <c r="AO683" s="101">
        <f t="shared" si="139"/>
        <v>23003</v>
      </c>
      <c r="AP683" t="s">
        <v>131</v>
      </c>
      <c r="AQ683">
        <f t="shared" si="151"/>
        <v>2386865</v>
      </c>
    </row>
    <row r="684" spans="1:43" hidden="1" outlineLevel="1">
      <c r="A684" t="s">
        <v>551</v>
      </c>
      <c r="B684" s="10" t="s">
        <v>1315</v>
      </c>
      <c r="C684" s="1">
        <f t="shared" si="149"/>
        <v>2664</v>
      </c>
      <c r="D684" s="7">
        <f t="shared" si="144"/>
        <v>2</v>
      </c>
      <c r="E684" s="7">
        <f t="shared" si="145"/>
        <v>1</v>
      </c>
      <c r="F684" s="7">
        <f t="shared" si="146"/>
        <v>4</v>
      </c>
      <c r="G684" s="1">
        <f t="shared" si="147"/>
        <v>46</v>
      </c>
      <c r="H684" s="2">
        <f t="shared" si="148"/>
        <v>1.7267267267267267E-2</v>
      </c>
      <c r="I684" s="8"/>
      <c r="J684" s="2">
        <f t="shared" ref="J684:J748" si="152">IF(C684=0,"-",N684/C684)</f>
        <v>0.44181681681681684</v>
      </c>
      <c r="K684" s="2">
        <f t="shared" ref="K684:K748" si="153">IF(C684=0,"-",O684/C684)</f>
        <v>0.45908408408408408</v>
      </c>
      <c r="L684" s="2">
        <f t="shared" ref="L684:L748" si="154">IF(C684=0,"-",P684/C684)</f>
        <v>1.4639639639639639E-2</v>
      </c>
      <c r="M684" s="2">
        <f t="shared" ref="M684:M748" si="155">IF(C684=0,"-",(1-J684-K684-L684))</f>
        <v>8.4459459459459443E-2</v>
      </c>
      <c r="N684" s="1">
        <v>1177</v>
      </c>
      <c r="O684" s="1">
        <v>1223</v>
      </c>
      <c r="P684" s="1">
        <v>39</v>
      </c>
      <c r="Q684" s="1">
        <v>225</v>
      </c>
      <c r="R684" s="1"/>
      <c r="S684" s="1"/>
      <c r="T684" s="66"/>
      <c r="U684" s="1"/>
      <c r="V684" s="1"/>
      <c r="W684" s="1"/>
      <c r="X684" s="1"/>
      <c r="Y684" s="1"/>
      <c r="Z684" s="1"/>
      <c r="AA684" s="1"/>
      <c r="AB684" s="1"/>
      <c r="AG684" t="str">
        <f t="shared" si="150"/>
        <v>Winthrop</v>
      </c>
      <c r="AH684" t="s">
        <v>533</v>
      </c>
      <c r="AI684">
        <v>1</v>
      </c>
      <c r="AK684" s="104">
        <v>23</v>
      </c>
      <c r="AL684" s="102">
        <v>11</v>
      </c>
      <c r="AM684" s="102">
        <v>145</v>
      </c>
      <c r="AN684" s="101">
        <v>86970</v>
      </c>
      <c r="AO684" s="101">
        <f t="shared" si="139"/>
        <v>23011</v>
      </c>
      <c r="AP684" t="s">
        <v>624</v>
      </c>
      <c r="AQ684">
        <f t="shared" si="151"/>
        <v>2386970</v>
      </c>
    </row>
    <row r="685" spans="1:43" hidden="1" outlineLevel="1">
      <c r="A685" t="s">
        <v>1178</v>
      </c>
      <c r="B685" s="10" t="s">
        <v>1315</v>
      </c>
      <c r="C685" s="1">
        <f t="shared" si="149"/>
        <v>1700</v>
      </c>
      <c r="D685" s="7">
        <f t="shared" ref="D685:D692" si="156">RANK(N685,(N685:AE685))</f>
        <v>2</v>
      </c>
      <c r="E685" s="7">
        <f t="shared" ref="E685:E692" si="157">RANK(O685,(N685:AE685))</f>
        <v>1</v>
      </c>
      <c r="F685" s="7">
        <f t="shared" ref="F685:F692" si="158">IF(P685&gt;0,RANK(P685,(N685:AE685)),0)</f>
        <v>4</v>
      </c>
      <c r="G685" s="1">
        <f t="shared" ref="G685:G692" si="159">MAX(N685:P685)-LARGE(N685:P685,2)</f>
        <v>128</v>
      </c>
      <c r="H685" s="2">
        <f t="shared" ref="H685:H692" si="160">G685/C685</f>
        <v>7.5294117647058817E-2</v>
      </c>
      <c r="I685" s="8"/>
      <c r="J685" s="2">
        <f t="shared" si="152"/>
        <v>0.4</v>
      </c>
      <c r="K685" s="2">
        <f t="shared" si="153"/>
        <v>0.47529411764705881</v>
      </c>
      <c r="L685" s="2">
        <f t="shared" si="154"/>
        <v>1.7058823529411765E-2</v>
      </c>
      <c r="M685" s="2">
        <f t="shared" si="155"/>
        <v>0.1076470588235294</v>
      </c>
      <c r="N685" s="1">
        <v>680</v>
      </c>
      <c r="O685" s="1">
        <v>808</v>
      </c>
      <c r="P685" s="1">
        <v>29</v>
      </c>
      <c r="Q685" s="1">
        <v>183</v>
      </c>
      <c r="R685" s="1"/>
      <c r="S685" s="1"/>
      <c r="T685" s="66"/>
      <c r="U685" s="1"/>
      <c r="V685" s="1"/>
      <c r="W685" s="1"/>
      <c r="X685" s="1"/>
      <c r="Y685" s="1"/>
      <c r="Z685" s="1"/>
      <c r="AA685" s="1"/>
      <c r="AB685" s="1"/>
      <c r="AG685" t="str">
        <f t="shared" si="150"/>
        <v>Wiscasset</v>
      </c>
      <c r="AH685" t="s">
        <v>1988</v>
      </c>
      <c r="AI685">
        <v>1</v>
      </c>
      <c r="AK685" s="104">
        <v>23</v>
      </c>
      <c r="AL685" s="102">
        <v>15</v>
      </c>
      <c r="AM685" s="102">
        <v>100</v>
      </c>
      <c r="AN685" s="101">
        <v>87075</v>
      </c>
      <c r="AO685" s="101">
        <f t="shared" si="139"/>
        <v>23015</v>
      </c>
      <c r="AP685" t="s">
        <v>624</v>
      </c>
      <c r="AQ685">
        <f t="shared" si="151"/>
        <v>2387075</v>
      </c>
    </row>
    <row r="686" spans="1:43" hidden="1" outlineLevel="1">
      <c r="A686" t="s">
        <v>1234</v>
      </c>
      <c r="B686" s="10" t="s">
        <v>1315</v>
      </c>
      <c r="C686" s="1">
        <f t="shared" si="149"/>
        <v>446</v>
      </c>
      <c r="D686" s="7">
        <f t="shared" si="156"/>
        <v>1</v>
      </c>
      <c r="E686" s="7">
        <f t="shared" si="157"/>
        <v>2</v>
      </c>
      <c r="F686" s="7">
        <f t="shared" si="158"/>
        <v>4</v>
      </c>
      <c r="G686" s="1">
        <f t="shared" si="159"/>
        <v>54</v>
      </c>
      <c r="H686" s="2">
        <f t="shared" si="160"/>
        <v>0.1210762331838565</v>
      </c>
      <c r="I686" s="8"/>
      <c r="J686" s="2">
        <f t="shared" si="152"/>
        <v>0.50448430493273544</v>
      </c>
      <c r="K686" s="2">
        <f t="shared" si="153"/>
        <v>0.38340807174887892</v>
      </c>
      <c r="L686" s="2">
        <f t="shared" si="154"/>
        <v>2.6905829596412557E-2</v>
      </c>
      <c r="M686" s="2">
        <f t="shared" si="155"/>
        <v>8.520179372197309E-2</v>
      </c>
      <c r="N686" s="1">
        <v>225</v>
      </c>
      <c r="O686" s="1">
        <v>171</v>
      </c>
      <c r="P686" s="1">
        <v>12</v>
      </c>
      <c r="Q686" s="1">
        <v>38</v>
      </c>
      <c r="R686" s="1"/>
      <c r="S686" s="1"/>
      <c r="T686" s="66"/>
      <c r="U686" s="1"/>
      <c r="V686" s="1"/>
      <c r="W686" s="1"/>
      <c r="X686" s="1"/>
      <c r="Y686" s="1"/>
      <c r="Z686" s="1"/>
      <c r="AA686" s="1"/>
      <c r="AB686" s="1"/>
      <c r="AG686" t="str">
        <f t="shared" si="150"/>
        <v>Woodland</v>
      </c>
      <c r="AH686" t="s">
        <v>317</v>
      </c>
      <c r="AI686">
        <v>2</v>
      </c>
      <c r="AK686" s="104">
        <v>23</v>
      </c>
      <c r="AL686" s="102">
        <v>3</v>
      </c>
      <c r="AM686" s="102">
        <v>345</v>
      </c>
      <c r="AN686" s="101">
        <v>87215</v>
      </c>
      <c r="AO686" s="101">
        <f t="shared" si="139"/>
        <v>23003</v>
      </c>
      <c r="AP686" t="s">
        <v>624</v>
      </c>
      <c r="AQ686">
        <f t="shared" si="151"/>
        <v>2387215</v>
      </c>
    </row>
    <row r="687" spans="1:43" hidden="1" outlineLevel="1">
      <c r="A687" t="s">
        <v>1615</v>
      </c>
      <c r="B687" s="10" t="s">
        <v>1315</v>
      </c>
      <c r="C687" s="1">
        <f t="shared" si="149"/>
        <v>501</v>
      </c>
      <c r="D687" s="7">
        <f t="shared" si="156"/>
        <v>2</v>
      </c>
      <c r="E687" s="7">
        <f t="shared" si="157"/>
        <v>1</v>
      </c>
      <c r="F687" s="7">
        <f t="shared" si="158"/>
        <v>4</v>
      </c>
      <c r="G687" s="1">
        <f t="shared" si="159"/>
        <v>96</v>
      </c>
      <c r="H687" s="2">
        <f t="shared" si="160"/>
        <v>0.19161676646706588</v>
      </c>
      <c r="I687" s="8"/>
      <c r="J687" s="2">
        <f t="shared" si="152"/>
        <v>0.34930139720558884</v>
      </c>
      <c r="K687" s="2">
        <f t="shared" si="153"/>
        <v>0.54091816367265466</v>
      </c>
      <c r="L687" s="2">
        <f t="shared" si="154"/>
        <v>1.1976047904191617E-2</v>
      </c>
      <c r="M687" s="2">
        <f t="shared" si="155"/>
        <v>9.7804391217564887E-2</v>
      </c>
      <c r="N687" s="1">
        <v>175</v>
      </c>
      <c r="O687" s="1">
        <v>271</v>
      </c>
      <c r="P687" s="1">
        <v>6</v>
      </c>
      <c r="Q687" s="1">
        <v>49</v>
      </c>
      <c r="R687" s="1"/>
      <c r="S687" s="1"/>
      <c r="T687" s="66"/>
      <c r="U687" s="1"/>
      <c r="V687" s="1"/>
      <c r="W687" s="1"/>
      <c r="X687" s="1"/>
      <c r="Y687" s="1"/>
      <c r="Z687" s="1"/>
      <c r="AA687" s="1"/>
      <c r="AB687" s="1"/>
      <c r="AG687" t="str">
        <f t="shared" si="150"/>
        <v>Woodstock</v>
      </c>
      <c r="AH687" t="s">
        <v>1480</v>
      </c>
      <c r="AI687">
        <v>2</v>
      </c>
      <c r="AK687" s="104">
        <v>23</v>
      </c>
      <c r="AL687" s="102">
        <v>17</v>
      </c>
      <c r="AM687" s="102">
        <v>175</v>
      </c>
      <c r="AN687" s="101">
        <v>87355</v>
      </c>
      <c r="AO687" s="101">
        <f t="shared" si="139"/>
        <v>23017</v>
      </c>
      <c r="AP687" t="s">
        <v>624</v>
      </c>
      <c r="AQ687">
        <f t="shared" si="151"/>
        <v>2387355</v>
      </c>
    </row>
    <row r="688" spans="1:43" hidden="1" outlineLevel="1">
      <c r="A688" t="s">
        <v>1339</v>
      </c>
      <c r="B688" s="10" t="s">
        <v>1315</v>
      </c>
      <c r="C688" s="1">
        <f t="shared" si="149"/>
        <v>86</v>
      </c>
      <c r="D688" s="7">
        <f t="shared" si="156"/>
        <v>1</v>
      </c>
      <c r="E688" s="7">
        <f t="shared" si="157"/>
        <v>2</v>
      </c>
      <c r="F688" s="7">
        <f t="shared" si="158"/>
        <v>0</v>
      </c>
      <c r="G688" s="1">
        <f t="shared" si="159"/>
        <v>37</v>
      </c>
      <c r="H688" s="2">
        <f t="shared" si="160"/>
        <v>0.43023255813953487</v>
      </c>
      <c r="I688" s="8"/>
      <c r="J688" s="2">
        <f t="shared" si="152"/>
        <v>0.70930232558139539</v>
      </c>
      <c r="K688" s="2">
        <f t="shared" si="153"/>
        <v>0.27906976744186046</v>
      </c>
      <c r="L688" s="2">
        <f t="shared" si="154"/>
        <v>0</v>
      </c>
      <c r="M688" s="2">
        <f t="shared" si="155"/>
        <v>1.1627906976744151E-2</v>
      </c>
      <c r="N688" s="1">
        <v>61</v>
      </c>
      <c r="O688" s="1">
        <v>24</v>
      </c>
      <c r="P688" s="1">
        <v>0</v>
      </c>
      <c r="Q688" s="1">
        <v>1</v>
      </c>
      <c r="R688" s="1"/>
      <c r="S688" s="1"/>
      <c r="T688" s="66"/>
      <c r="U688" s="1"/>
      <c r="V688" s="1"/>
      <c r="W688" s="1"/>
      <c r="X688" s="1"/>
      <c r="Y688" s="1"/>
      <c r="Z688" s="1"/>
      <c r="AA688" s="1"/>
      <c r="AB688" s="1"/>
      <c r="AG688" t="str">
        <f t="shared" si="150"/>
        <v>Woodville</v>
      </c>
      <c r="AH688" t="s">
        <v>370</v>
      </c>
      <c r="AI688">
        <v>2</v>
      </c>
      <c r="AK688" s="104">
        <v>23</v>
      </c>
      <c r="AL688" s="102">
        <v>19</v>
      </c>
      <c r="AM688" s="102">
        <v>310</v>
      </c>
      <c r="AN688" s="101">
        <v>87390</v>
      </c>
      <c r="AO688" s="101">
        <f>AK688*1000+AL688</f>
        <v>23019</v>
      </c>
      <c r="AP688" t="s">
        <v>624</v>
      </c>
      <c r="AQ688">
        <f t="shared" si="151"/>
        <v>2387390</v>
      </c>
    </row>
    <row r="689" spans="1:43" hidden="1" outlineLevel="1">
      <c r="A689" t="s">
        <v>1340</v>
      </c>
      <c r="B689" s="10" t="s">
        <v>1315</v>
      </c>
      <c r="C689" s="1">
        <f t="shared" si="149"/>
        <v>1300</v>
      </c>
      <c r="D689" s="7">
        <f t="shared" si="156"/>
        <v>2</v>
      </c>
      <c r="E689" s="7">
        <f t="shared" si="157"/>
        <v>1</v>
      </c>
      <c r="F689" s="7">
        <f t="shared" si="158"/>
        <v>4</v>
      </c>
      <c r="G689" s="1">
        <f t="shared" si="159"/>
        <v>112</v>
      </c>
      <c r="H689" s="2">
        <f t="shared" si="160"/>
        <v>8.615384615384615E-2</v>
      </c>
      <c r="I689" s="8"/>
      <c r="J689" s="2">
        <f t="shared" si="152"/>
        <v>0.37384615384615383</v>
      </c>
      <c r="K689" s="2">
        <f t="shared" si="153"/>
        <v>0.46</v>
      </c>
      <c r="L689" s="2">
        <f t="shared" si="154"/>
        <v>1.3076923076923076E-2</v>
      </c>
      <c r="M689" s="2">
        <f t="shared" si="155"/>
        <v>0.15307692307692308</v>
      </c>
      <c r="N689" s="1">
        <v>486</v>
      </c>
      <c r="O689" s="1">
        <v>598</v>
      </c>
      <c r="P689" s="1">
        <v>17</v>
      </c>
      <c r="Q689" s="1">
        <v>199</v>
      </c>
      <c r="R689" s="1"/>
      <c r="S689" s="1"/>
      <c r="T689" s="66"/>
      <c r="U689" s="1"/>
      <c r="V689" s="1"/>
      <c r="W689" s="1"/>
      <c r="X689" s="1"/>
      <c r="Y689" s="1"/>
      <c r="Z689" s="1"/>
      <c r="AA689" s="1"/>
      <c r="AB689" s="1"/>
      <c r="AG689" t="str">
        <f t="shared" si="150"/>
        <v>Woolwich</v>
      </c>
      <c r="AH689" t="s">
        <v>507</v>
      </c>
      <c r="AI689">
        <v>1</v>
      </c>
      <c r="AK689" s="104">
        <v>23</v>
      </c>
      <c r="AL689" s="102">
        <v>23</v>
      </c>
      <c r="AM689" s="102">
        <v>50</v>
      </c>
      <c r="AN689" s="101">
        <v>87460</v>
      </c>
      <c r="AO689" s="101">
        <f>AK689*1000+AL689</f>
        <v>23023</v>
      </c>
      <c r="AP689" t="s">
        <v>624</v>
      </c>
      <c r="AQ689">
        <f t="shared" si="151"/>
        <v>2387460</v>
      </c>
    </row>
    <row r="690" spans="1:43" hidden="1" outlineLevel="1">
      <c r="A690" t="s">
        <v>1369</v>
      </c>
      <c r="B690" s="10" t="s">
        <v>1315</v>
      </c>
      <c r="C690" s="1">
        <f t="shared" si="149"/>
        <v>4349</v>
      </c>
      <c r="D690" s="7">
        <f t="shared" si="156"/>
        <v>2</v>
      </c>
      <c r="E690" s="7">
        <f t="shared" si="157"/>
        <v>1</v>
      </c>
      <c r="F690" s="7">
        <f t="shared" si="158"/>
        <v>4</v>
      </c>
      <c r="G690" s="1">
        <f t="shared" si="159"/>
        <v>595</v>
      </c>
      <c r="H690" s="2">
        <f t="shared" si="160"/>
        <v>0.13681306047367212</v>
      </c>
      <c r="I690" s="8"/>
      <c r="J690" s="2">
        <f t="shared" si="152"/>
        <v>0.37617843182340766</v>
      </c>
      <c r="K690" s="2">
        <f t="shared" si="153"/>
        <v>0.51299149229707974</v>
      </c>
      <c r="L690" s="2">
        <f t="shared" si="154"/>
        <v>6.8981375028742235E-3</v>
      </c>
      <c r="M690" s="2">
        <f t="shared" si="155"/>
        <v>0.10393193837663843</v>
      </c>
      <c r="N690" s="1">
        <v>1636</v>
      </c>
      <c r="O690" s="1">
        <v>2231</v>
      </c>
      <c r="P690" s="1">
        <v>30</v>
      </c>
      <c r="Q690" s="1">
        <v>452</v>
      </c>
      <c r="R690" s="1"/>
      <c r="S690" s="1"/>
      <c r="T690" s="66"/>
      <c r="U690" s="1"/>
      <c r="V690" s="1"/>
      <c r="W690" s="1"/>
      <c r="X690" s="1"/>
      <c r="Y690" s="1"/>
      <c r="Z690" s="1"/>
      <c r="AA690" s="1"/>
      <c r="AB690" s="1"/>
      <c r="AG690" t="str">
        <f t="shared" si="150"/>
        <v>Yarmouth</v>
      </c>
      <c r="AH690" t="s">
        <v>1492</v>
      </c>
      <c r="AI690">
        <v>1</v>
      </c>
      <c r="AK690" s="104">
        <v>23</v>
      </c>
      <c r="AL690" s="102">
        <v>5</v>
      </c>
      <c r="AM690" s="102">
        <v>130</v>
      </c>
      <c r="AN690" s="101">
        <v>87845</v>
      </c>
      <c r="AO690" s="101">
        <f>AK690*1000+AL690</f>
        <v>23005</v>
      </c>
      <c r="AP690" t="s">
        <v>624</v>
      </c>
      <c r="AQ690">
        <f t="shared" si="151"/>
        <v>2387845</v>
      </c>
    </row>
    <row r="691" spans="1:43" hidden="1" outlineLevel="1">
      <c r="A691" t="s">
        <v>1256</v>
      </c>
      <c r="B691" s="10" t="s">
        <v>1315</v>
      </c>
      <c r="C691" s="1">
        <f t="shared" si="149"/>
        <v>5605</v>
      </c>
      <c r="D691" s="7">
        <f t="shared" si="156"/>
        <v>2</v>
      </c>
      <c r="E691" s="7">
        <f t="shared" si="157"/>
        <v>1</v>
      </c>
      <c r="F691" s="7">
        <f t="shared" si="158"/>
        <v>4</v>
      </c>
      <c r="G691" s="1">
        <f t="shared" si="159"/>
        <v>734</v>
      </c>
      <c r="H691" s="2">
        <f t="shared" si="160"/>
        <v>0.13095450490633362</v>
      </c>
      <c r="I691" s="8"/>
      <c r="J691" s="2">
        <f t="shared" si="152"/>
        <v>0.35967885816235506</v>
      </c>
      <c r="K691" s="2">
        <f t="shared" si="153"/>
        <v>0.49063336306868865</v>
      </c>
      <c r="L691" s="2">
        <f t="shared" si="154"/>
        <v>2.3371989295272077E-2</v>
      </c>
      <c r="M691" s="2">
        <f t="shared" si="155"/>
        <v>0.12631578947368416</v>
      </c>
      <c r="N691" s="1">
        <v>2016</v>
      </c>
      <c r="O691" s="1">
        <v>2750</v>
      </c>
      <c r="P691" s="1">
        <v>131</v>
      </c>
      <c r="Q691" s="1">
        <v>708</v>
      </c>
      <c r="R691" s="1"/>
      <c r="S691" s="1"/>
      <c r="T691" s="66"/>
      <c r="U691" s="1"/>
      <c r="V691" s="1"/>
      <c r="W691" s="1"/>
      <c r="X691" s="1"/>
      <c r="Y691" s="1"/>
      <c r="Z691" s="1"/>
      <c r="AA691" s="1"/>
      <c r="AB691" s="1"/>
      <c r="AG691" t="str">
        <f t="shared" si="150"/>
        <v>York</v>
      </c>
      <c r="AH691" t="s">
        <v>1256</v>
      </c>
      <c r="AI691">
        <v>1</v>
      </c>
      <c r="AK691" s="104">
        <v>23</v>
      </c>
      <c r="AL691" s="102">
        <v>31</v>
      </c>
      <c r="AM691" s="102">
        <v>140</v>
      </c>
      <c r="AN691" s="101">
        <v>87985</v>
      </c>
      <c r="AO691" s="101">
        <f>AK691*1000+AL691</f>
        <v>23031</v>
      </c>
      <c r="AP691" t="s">
        <v>624</v>
      </c>
      <c r="AQ691">
        <f t="shared" si="151"/>
        <v>2387985</v>
      </c>
    </row>
    <row r="692" spans="1:43" collapsed="1">
      <c r="A692" s="10" t="s">
        <v>202</v>
      </c>
      <c r="B692" s="10" t="s">
        <v>1842</v>
      </c>
      <c r="C692" s="1">
        <f t="shared" si="149"/>
        <v>505190</v>
      </c>
      <c r="D692" s="7">
        <f t="shared" si="156"/>
        <v>1</v>
      </c>
      <c r="E692" s="7">
        <f t="shared" si="157"/>
        <v>2</v>
      </c>
      <c r="F692" s="7">
        <f t="shared" si="158"/>
        <v>4</v>
      </c>
      <c r="G692" s="1">
        <f t="shared" si="159"/>
        <v>28683</v>
      </c>
      <c r="H692" s="2">
        <f t="shared" si="160"/>
        <v>5.6776658286981134E-2</v>
      </c>
      <c r="I692" s="8"/>
      <c r="J692" s="2">
        <f t="shared" si="152"/>
        <v>0.4714642015875215</v>
      </c>
      <c r="K692" s="2">
        <f t="shared" si="153"/>
        <v>0.41468754330054042</v>
      </c>
      <c r="L692" s="2">
        <f t="shared" si="154"/>
        <v>2.1005958154357768E-2</v>
      </c>
      <c r="M692" s="2">
        <f t="shared" si="155"/>
        <v>9.2842296957580367E-2</v>
      </c>
      <c r="N692" s="1">
        <f>SUM(N174:N691)</f>
        <v>238179</v>
      </c>
      <c r="O692" s="1">
        <f>SUM(O174:O691)</f>
        <v>209496</v>
      </c>
      <c r="P692" s="1">
        <f>SUM(P174:P691)</f>
        <v>10612</v>
      </c>
      <c r="Q692" s="1">
        <f>SUM(Q174:Q691)</f>
        <v>46903</v>
      </c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G692" t="str">
        <f t="shared" si="150"/>
        <v>Maine</v>
      </c>
      <c r="AK692" s="104">
        <v>23</v>
      </c>
      <c r="AO692" s="104">
        <v>23</v>
      </c>
      <c r="AP692" t="s">
        <v>831</v>
      </c>
      <c r="AQ692" s="104">
        <v>23</v>
      </c>
    </row>
    <row r="693" spans="1:43" s="64" customFormat="1">
      <c r="A693" s="10"/>
      <c r="B693" s="10"/>
      <c r="C693" s="1"/>
      <c r="D693" s="7"/>
      <c r="E693" s="7"/>
      <c r="F693" s="7"/>
      <c r="G693" s="1"/>
      <c r="H693" s="2"/>
      <c r="I693" s="16"/>
      <c r="J693" s="2"/>
      <c r="K693" s="2"/>
      <c r="L693" s="2"/>
      <c r="M693" s="2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G693"/>
      <c r="AK693" s="104"/>
      <c r="AL693" s="102"/>
      <c r="AM693" s="102"/>
      <c r="AN693" s="101"/>
      <c r="AO693" s="101"/>
      <c r="AQ693"/>
    </row>
    <row r="694" spans="1:43" hidden="1" outlineLevel="1">
      <c r="A694" s="63" t="s">
        <v>1616</v>
      </c>
      <c r="B694" s="10" t="s">
        <v>550</v>
      </c>
      <c r="C694" s="1">
        <f t="shared" si="149"/>
        <v>5824</v>
      </c>
      <c r="D694" s="7">
        <f t="shared" ref="D694:D758" si="161">RANK(N694,(N694:AE694))</f>
        <v>2</v>
      </c>
      <c r="E694" s="7">
        <f t="shared" ref="E694:E758" si="162">RANK(O694,(N694:AE694))</f>
        <v>1</v>
      </c>
      <c r="F694" s="7">
        <f t="shared" ref="F694:F758" si="163">IF(P694&gt;0,RANK(P694,(N694:AE694)),0)</f>
        <v>0</v>
      </c>
      <c r="G694" s="1">
        <f t="shared" ref="G694:G758" si="164">MAX(N694:P694)-LARGE(N694:P694,2)</f>
        <v>878</v>
      </c>
      <c r="H694" s="2">
        <f t="shared" ref="H694:H758" si="165">G694/C694</f>
        <v>0.1507554945054945</v>
      </c>
      <c r="I694" s="8"/>
      <c r="J694" s="2">
        <f t="shared" si="152"/>
        <v>0.40521978021978022</v>
      </c>
      <c r="K694" s="2">
        <f t="shared" si="153"/>
        <v>0.55597527472527475</v>
      </c>
      <c r="L694" s="2">
        <f t="shared" si="154"/>
        <v>0</v>
      </c>
      <c r="M694" s="2">
        <f t="shared" si="155"/>
        <v>3.8804945054945028E-2</v>
      </c>
      <c r="N694" s="1">
        <v>2360</v>
      </c>
      <c r="O694" s="1">
        <v>3238</v>
      </c>
      <c r="P694" s="1"/>
      <c r="Q694" s="1">
        <v>117</v>
      </c>
      <c r="R694" s="1">
        <v>70</v>
      </c>
      <c r="S694" s="1"/>
      <c r="T694" s="1"/>
      <c r="U694" s="1">
        <v>39</v>
      </c>
      <c r="V694" s="1"/>
      <c r="W694" s="1"/>
      <c r="X694" s="1"/>
      <c r="Y694" s="1"/>
      <c r="Z694" s="1"/>
      <c r="AA694" s="1"/>
      <c r="AB694" s="1"/>
      <c r="AG694" t="str">
        <f t="shared" si="150"/>
        <v>Abington</v>
      </c>
      <c r="AH694" t="s">
        <v>2043</v>
      </c>
      <c r="AI694">
        <v>10</v>
      </c>
      <c r="AK694" s="104">
        <v>25</v>
      </c>
      <c r="AL694" s="102">
        <v>23</v>
      </c>
      <c r="AM694" s="102">
        <v>5</v>
      </c>
      <c r="AN694" s="101">
        <v>170</v>
      </c>
      <c r="AO694" s="101">
        <f t="shared" ref="AO694:AO707" si="166">1000*AK694+AL694</f>
        <v>25023</v>
      </c>
      <c r="AP694" t="s">
        <v>624</v>
      </c>
      <c r="AQ694">
        <f t="shared" si="151"/>
        <v>2500170</v>
      </c>
    </row>
    <row r="695" spans="1:43" hidden="1" outlineLevel="1">
      <c r="A695" s="63" t="s">
        <v>1617</v>
      </c>
      <c r="B695" s="10" t="s">
        <v>550</v>
      </c>
      <c r="C695" s="1">
        <f t="shared" si="149"/>
        <v>8870</v>
      </c>
      <c r="D695" s="7">
        <f t="shared" si="161"/>
        <v>2</v>
      </c>
      <c r="E695" s="7">
        <f t="shared" si="162"/>
        <v>1</v>
      </c>
      <c r="F695" s="7">
        <f t="shared" si="163"/>
        <v>0</v>
      </c>
      <c r="G695" s="1">
        <f t="shared" si="164"/>
        <v>905</v>
      </c>
      <c r="H695" s="2">
        <f t="shared" si="165"/>
        <v>0.1020293122886133</v>
      </c>
      <c r="I695" s="8"/>
      <c r="J695" s="2">
        <f t="shared" si="152"/>
        <v>0.41454340473506202</v>
      </c>
      <c r="K695" s="2">
        <f t="shared" si="153"/>
        <v>0.51657271702367535</v>
      </c>
      <c r="L695" s="2">
        <f t="shared" si="154"/>
        <v>0</v>
      </c>
      <c r="M695" s="2">
        <f t="shared" si="155"/>
        <v>6.888387824126263E-2</v>
      </c>
      <c r="N695" s="1">
        <v>3677</v>
      </c>
      <c r="O695" s="1">
        <v>4582</v>
      </c>
      <c r="P695" s="1"/>
      <c r="Q695" s="1">
        <v>497</v>
      </c>
      <c r="R695" s="1">
        <v>74</v>
      </c>
      <c r="S695" s="1"/>
      <c r="T695" s="1"/>
      <c r="U695" s="1">
        <v>40</v>
      </c>
      <c r="V695" s="1"/>
      <c r="W695" s="1"/>
      <c r="X695" s="1"/>
      <c r="Y695" s="1"/>
      <c r="Z695" s="1"/>
      <c r="AA695" s="1"/>
      <c r="AB695" s="1"/>
      <c r="AG695" t="str">
        <f t="shared" si="150"/>
        <v>Acton</v>
      </c>
      <c r="AH695" t="s">
        <v>2433</v>
      </c>
      <c r="AI695">
        <v>5</v>
      </c>
      <c r="AK695" s="104">
        <v>25</v>
      </c>
      <c r="AL695" s="102">
        <v>17</v>
      </c>
      <c r="AM695" s="102">
        <v>5</v>
      </c>
      <c r="AN695" s="101">
        <v>380</v>
      </c>
      <c r="AO695" s="101">
        <f t="shared" si="166"/>
        <v>25017</v>
      </c>
      <c r="AP695" t="s">
        <v>624</v>
      </c>
      <c r="AQ695">
        <f t="shared" si="151"/>
        <v>2500380</v>
      </c>
    </row>
    <row r="696" spans="1:43" hidden="1" outlineLevel="1">
      <c r="A696" s="63" t="s">
        <v>659</v>
      </c>
      <c r="B696" s="10" t="s">
        <v>550</v>
      </c>
      <c r="C696" s="1">
        <f t="shared" si="149"/>
        <v>3700</v>
      </c>
      <c r="D696" s="7">
        <f t="shared" si="161"/>
        <v>1</v>
      </c>
      <c r="E696" s="7">
        <f t="shared" si="162"/>
        <v>2</v>
      </c>
      <c r="F696" s="7">
        <f t="shared" si="163"/>
        <v>0</v>
      </c>
      <c r="G696" s="1">
        <f t="shared" si="164"/>
        <v>998</v>
      </c>
      <c r="H696" s="2">
        <f t="shared" si="165"/>
        <v>0.26972972972972975</v>
      </c>
      <c r="I696" s="8"/>
      <c r="J696" s="2">
        <f t="shared" si="152"/>
        <v>0.61351351351351346</v>
      </c>
      <c r="K696" s="2">
        <f t="shared" si="153"/>
        <v>0.34378378378378377</v>
      </c>
      <c r="L696" s="2">
        <f t="shared" si="154"/>
        <v>0</v>
      </c>
      <c r="M696" s="2">
        <f t="shared" si="155"/>
        <v>4.2702702702702766E-2</v>
      </c>
      <c r="N696" s="1">
        <v>2270</v>
      </c>
      <c r="O696" s="1">
        <v>1272</v>
      </c>
      <c r="P696" s="1"/>
      <c r="Q696" s="1">
        <v>70</v>
      </c>
      <c r="R696" s="1">
        <v>54</v>
      </c>
      <c r="S696" s="1"/>
      <c r="T696" s="1"/>
      <c r="U696" s="1">
        <v>34</v>
      </c>
      <c r="V696" s="1"/>
      <c r="W696" s="1"/>
      <c r="X696" s="1"/>
      <c r="Y696" s="1"/>
      <c r="Z696" s="1"/>
      <c r="AA696" s="1"/>
      <c r="AB696" s="1"/>
      <c r="AG696" t="str">
        <f t="shared" si="150"/>
        <v>Acushnet</v>
      </c>
      <c r="AH696" t="s">
        <v>1037</v>
      </c>
      <c r="AI696">
        <v>4</v>
      </c>
      <c r="AK696" s="104">
        <v>25</v>
      </c>
      <c r="AL696" s="102">
        <v>5</v>
      </c>
      <c r="AM696" s="102">
        <v>5</v>
      </c>
      <c r="AN696" s="101">
        <v>520</v>
      </c>
      <c r="AO696" s="101">
        <f t="shared" si="166"/>
        <v>25005</v>
      </c>
      <c r="AP696" t="s">
        <v>624</v>
      </c>
      <c r="AQ696">
        <f t="shared" si="151"/>
        <v>2500520</v>
      </c>
    </row>
    <row r="697" spans="1:43" hidden="1" outlineLevel="1">
      <c r="A697" s="63" t="s">
        <v>956</v>
      </c>
      <c r="B697" s="10" t="s">
        <v>550</v>
      </c>
      <c r="C697" s="1">
        <f t="shared" si="149"/>
        <v>2632</v>
      </c>
      <c r="D697" s="7">
        <f t="shared" si="161"/>
        <v>1</v>
      </c>
      <c r="E697" s="7">
        <f t="shared" si="162"/>
        <v>2</v>
      </c>
      <c r="F697" s="7">
        <f t="shared" si="163"/>
        <v>0</v>
      </c>
      <c r="G697" s="1">
        <f t="shared" si="164"/>
        <v>997</v>
      </c>
      <c r="H697" s="2">
        <f t="shared" si="165"/>
        <v>0.37879939209726443</v>
      </c>
      <c r="I697" s="8"/>
      <c r="J697" s="2">
        <f t="shared" si="152"/>
        <v>0.66793313069908811</v>
      </c>
      <c r="K697" s="2">
        <f t="shared" si="153"/>
        <v>0.28913373860182373</v>
      </c>
      <c r="L697" s="2">
        <f t="shared" si="154"/>
        <v>0</v>
      </c>
      <c r="M697" s="2">
        <f t="shared" si="155"/>
        <v>4.2933130699088162E-2</v>
      </c>
      <c r="N697" s="1">
        <v>1758</v>
      </c>
      <c r="O697" s="1">
        <v>761</v>
      </c>
      <c r="P697" s="1"/>
      <c r="Q697" s="1">
        <v>50</v>
      </c>
      <c r="R697" s="1">
        <v>28</v>
      </c>
      <c r="S697" s="1"/>
      <c r="T697" s="1"/>
      <c r="U697" s="1">
        <v>35</v>
      </c>
      <c r="V697" s="1"/>
      <c r="W697" s="1"/>
      <c r="X697" s="1"/>
      <c r="Y697" s="1"/>
      <c r="Z697" s="1"/>
      <c r="AA697" s="1"/>
      <c r="AB697" s="1"/>
      <c r="AG697" t="str">
        <f t="shared" si="150"/>
        <v>Adams</v>
      </c>
      <c r="AH697" t="s">
        <v>2349</v>
      </c>
      <c r="AI697">
        <v>1</v>
      </c>
      <c r="AK697" s="104">
        <v>25</v>
      </c>
      <c r="AL697" s="102">
        <v>3</v>
      </c>
      <c r="AM697" s="102">
        <v>5</v>
      </c>
      <c r="AN697" s="101">
        <v>555</v>
      </c>
      <c r="AO697" s="101">
        <f t="shared" si="166"/>
        <v>25003</v>
      </c>
      <c r="AP697" t="s">
        <v>624</v>
      </c>
      <c r="AQ697">
        <f t="shared" si="151"/>
        <v>2500555</v>
      </c>
    </row>
    <row r="698" spans="1:43" hidden="1" outlineLevel="1">
      <c r="A698" s="63" t="s">
        <v>660</v>
      </c>
      <c r="B698" s="10" t="s">
        <v>550</v>
      </c>
      <c r="C698" s="1">
        <f t="shared" si="149"/>
        <v>9708</v>
      </c>
      <c r="D698" s="7">
        <f t="shared" si="161"/>
        <v>2</v>
      </c>
      <c r="E698" s="7">
        <f t="shared" si="162"/>
        <v>1</v>
      </c>
      <c r="F698" s="7">
        <f t="shared" si="163"/>
        <v>0</v>
      </c>
      <c r="G698" s="1">
        <f t="shared" si="164"/>
        <v>1541</v>
      </c>
      <c r="H698" s="2">
        <f t="shared" si="165"/>
        <v>0.15873506386485373</v>
      </c>
      <c r="I698" s="8"/>
      <c r="J698" s="2">
        <f t="shared" si="152"/>
        <v>0.39781623403378658</v>
      </c>
      <c r="K698" s="2">
        <f t="shared" si="153"/>
        <v>0.55655129789864033</v>
      </c>
      <c r="L698" s="2">
        <f t="shared" si="154"/>
        <v>0</v>
      </c>
      <c r="M698" s="2">
        <f t="shared" si="155"/>
        <v>4.5632468067573151E-2</v>
      </c>
      <c r="N698" s="1">
        <v>3862</v>
      </c>
      <c r="O698" s="1">
        <v>5403</v>
      </c>
      <c r="P698" s="1"/>
      <c r="Q698" s="1">
        <v>204</v>
      </c>
      <c r="R698" s="1">
        <v>96</v>
      </c>
      <c r="S698" s="1"/>
      <c r="T698" s="1"/>
      <c r="U698" s="1">
        <v>143</v>
      </c>
      <c r="V698" s="1"/>
      <c r="W698" s="1"/>
      <c r="X698" s="1"/>
      <c r="Y698" s="1"/>
      <c r="Z698" s="1"/>
      <c r="AA698" s="1"/>
      <c r="AB698" s="1"/>
      <c r="AG698" t="str">
        <f t="shared" si="150"/>
        <v>Agawam</v>
      </c>
      <c r="AH698" t="s">
        <v>440</v>
      </c>
      <c r="AI698">
        <v>2</v>
      </c>
      <c r="AK698" s="104">
        <v>25</v>
      </c>
      <c r="AL698" s="102">
        <v>13</v>
      </c>
      <c r="AM698" s="102">
        <v>5</v>
      </c>
      <c r="AN698" s="101">
        <v>765</v>
      </c>
      <c r="AO698" s="101">
        <f t="shared" si="166"/>
        <v>25013</v>
      </c>
      <c r="AP698" t="s">
        <v>2432</v>
      </c>
      <c r="AQ698">
        <f t="shared" si="151"/>
        <v>2500765</v>
      </c>
    </row>
    <row r="699" spans="1:43" hidden="1" outlineLevel="1">
      <c r="A699" s="63" t="s">
        <v>987</v>
      </c>
      <c r="B699" s="10" t="s">
        <v>550</v>
      </c>
      <c r="C699" s="1">
        <f t="shared" si="149"/>
        <v>214</v>
      </c>
      <c r="D699" s="7">
        <f t="shared" si="161"/>
        <v>1</v>
      </c>
      <c r="E699" s="7">
        <f t="shared" si="162"/>
        <v>2</v>
      </c>
      <c r="F699" s="7">
        <f t="shared" si="163"/>
        <v>0</v>
      </c>
      <c r="G699" s="1">
        <f t="shared" si="164"/>
        <v>46</v>
      </c>
      <c r="H699" s="2">
        <f t="shared" si="165"/>
        <v>0.21495327102803738</v>
      </c>
      <c r="I699" s="8"/>
      <c r="J699" s="2">
        <f t="shared" si="152"/>
        <v>0.56074766355140182</v>
      </c>
      <c r="K699" s="2">
        <f t="shared" si="153"/>
        <v>0.34579439252336447</v>
      </c>
      <c r="L699" s="2">
        <f t="shared" si="154"/>
        <v>0</v>
      </c>
      <c r="M699" s="2">
        <f t="shared" si="155"/>
        <v>9.3457943925233711E-2</v>
      </c>
      <c r="N699" s="1">
        <v>120</v>
      </c>
      <c r="O699" s="1">
        <v>74</v>
      </c>
      <c r="P699" s="1"/>
      <c r="Q699" s="1">
        <v>17</v>
      </c>
      <c r="R699" s="1">
        <v>2</v>
      </c>
      <c r="S699" s="1"/>
      <c r="T699" s="1"/>
      <c r="U699" s="1">
        <v>1</v>
      </c>
      <c r="V699" s="1"/>
      <c r="W699" s="1"/>
      <c r="X699" s="1"/>
      <c r="Y699" s="1"/>
      <c r="Z699" s="1"/>
      <c r="AA699" s="1"/>
      <c r="AB699" s="1"/>
      <c r="AG699" t="str">
        <f t="shared" si="150"/>
        <v>Alford</v>
      </c>
      <c r="AH699" t="s">
        <v>2349</v>
      </c>
      <c r="AI699">
        <v>1</v>
      </c>
      <c r="AK699" s="104">
        <v>25</v>
      </c>
      <c r="AL699" s="102">
        <v>3</v>
      </c>
      <c r="AM699" s="102">
        <v>10</v>
      </c>
      <c r="AN699" s="101">
        <v>975</v>
      </c>
      <c r="AO699" s="101">
        <f t="shared" si="166"/>
        <v>25003</v>
      </c>
      <c r="AP699" t="s">
        <v>624</v>
      </c>
      <c r="AQ699">
        <f t="shared" si="151"/>
        <v>2500975</v>
      </c>
    </row>
    <row r="700" spans="1:43" hidden="1" outlineLevel="1">
      <c r="A700" s="63" t="s">
        <v>988</v>
      </c>
      <c r="B700" s="10" t="s">
        <v>550</v>
      </c>
      <c r="C700" s="1">
        <f t="shared" si="149"/>
        <v>5581</v>
      </c>
      <c r="D700" s="7">
        <f t="shared" si="161"/>
        <v>2</v>
      </c>
      <c r="E700" s="7">
        <f t="shared" si="162"/>
        <v>1</v>
      </c>
      <c r="F700" s="7">
        <f t="shared" si="163"/>
        <v>0</v>
      </c>
      <c r="G700" s="1">
        <f t="shared" si="164"/>
        <v>1032</v>
      </c>
      <c r="H700" s="2">
        <f t="shared" si="165"/>
        <v>0.18491309801110911</v>
      </c>
      <c r="I700" s="8"/>
      <c r="J700" s="2">
        <f t="shared" si="152"/>
        <v>0.37609747357104462</v>
      </c>
      <c r="K700" s="2">
        <f t="shared" si="153"/>
        <v>0.56101057158215373</v>
      </c>
      <c r="L700" s="2">
        <f t="shared" si="154"/>
        <v>0</v>
      </c>
      <c r="M700" s="2">
        <f t="shared" si="155"/>
        <v>6.2891954846801656E-2</v>
      </c>
      <c r="N700" s="1">
        <v>2099</v>
      </c>
      <c r="O700" s="1">
        <v>3131</v>
      </c>
      <c r="P700" s="1"/>
      <c r="Q700" s="1">
        <v>213</v>
      </c>
      <c r="R700" s="1">
        <v>101</v>
      </c>
      <c r="S700" s="1"/>
      <c r="T700" s="1"/>
      <c r="U700" s="1">
        <v>37</v>
      </c>
      <c r="V700" s="1"/>
      <c r="W700" s="1"/>
      <c r="X700" s="1"/>
      <c r="Y700" s="1"/>
      <c r="Z700" s="1"/>
      <c r="AA700" s="1"/>
      <c r="AB700" s="1"/>
      <c r="AG700" t="str">
        <f t="shared" si="150"/>
        <v>Amesbury</v>
      </c>
      <c r="AH700" t="s">
        <v>1819</v>
      </c>
      <c r="AI700">
        <v>6</v>
      </c>
      <c r="AK700" s="104">
        <v>25</v>
      </c>
      <c r="AL700" s="102">
        <v>9</v>
      </c>
      <c r="AM700" s="102">
        <v>5</v>
      </c>
      <c r="AN700" s="101">
        <v>1185</v>
      </c>
      <c r="AO700" s="101">
        <f t="shared" si="166"/>
        <v>25009</v>
      </c>
      <c r="AP700" t="s">
        <v>624</v>
      </c>
      <c r="AQ700">
        <f t="shared" si="151"/>
        <v>2501185</v>
      </c>
    </row>
    <row r="701" spans="1:43" hidden="1" outlineLevel="1">
      <c r="A701" s="63" t="s">
        <v>1779</v>
      </c>
      <c r="B701" s="10" t="s">
        <v>550</v>
      </c>
      <c r="C701" s="1">
        <f t="shared" si="149"/>
        <v>7998</v>
      </c>
      <c r="D701" s="7">
        <f t="shared" si="161"/>
        <v>1</v>
      </c>
      <c r="E701" s="7">
        <f t="shared" si="162"/>
        <v>2</v>
      </c>
      <c r="F701" s="7">
        <f t="shared" si="163"/>
        <v>0</v>
      </c>
      <c r="G701" s="1">
        <f t="shared" si="164"/>
        <v>4260</v>
      </c>
      <c r="H701" s="2">
        <f t="shared" si="165"/>
        <v>0.53263315828957236</v>
      </c>
      <c r="I701" s="8"/>
      <c r="J701" s="2">
        <f t="shared" si="152"/>
        <v>0.7154288572143036</v>
      </c>
      <c r="K701" s="2">
        <f t="shared" si="153"/>
        <v>0.18279569892473119</v>
      </c>
      <c r="L701" s="2">
        <f t="shared" si="154"/>
        <v>0</v>
      </c>
      <c r="M701" s="2">
        <f t="shared" si="155"/>
        <v>0.10177544386096521</v>
      </c>
      <c r="N701" s="1">
        <v>5722</v>
      </c>
      <c r="O701" s="1">
        <v>1462</v>
      </c>
      <c r="P701" s="1"/>
      <c r="Q701" s="1">
        <v>724</v>
      </c>
      <c r="R701" s="1">
        <v>65</v>
      </c>
      <c r="S701" s="1"/>
      <c r="T701" s="1"/>
      <c r="U701" s="1">
        <v>25</v>
      </c>
      <c r="V701" s="1"/>
      <c r="W701" s="1"/>
      <c r="X701" s="1"/>
      <c r="Y701" s="1"/>
      <c r="Z701" s="1"/>
      <c r="AA701" s="1"/>
      <c r="AB701" s="1"/>
      <c r="AG701" t="str">
        <f t="shared" si="150"/>
        <v>Amherst</v>
      </c>
      <c r="AH701" t="s">
        <v>1816</v>
      </c>
      <c r="AI701">
        <v>1</v>
      </c>
      <c r="AK701" s="104">
        <v>25</v>
      </c>
      <c r="AL701" s="102">
        <v>15</v>
      </c>
      <c r="AM701" s="102">
        <v>5</v>
      </c>
      <c r="AN701" s="101">
        <v>1325</v>
      </c>
      <c r="AO701" s="101">
        <f t="shared" si="166"/>
        <v>25015</v>
      </c>
      <c r="AP701" t="s">
        <v>624</v>
      </c>
      <c r="AQ701">
        <f t="shared" si="151"/>
        <v>2501325</v>
      </c>
    </row>
    <row r="702" spans="1:43" hidden="1" outlineLevel="1">
      <c r="A702" s="63" t="s">
        <v>1249</v>
      </c>
      <c r="B702" s="10" t="s">
        <v>550</v>
      </c>
      <c r="C702" s="1">
        <f t="shared" si="149"/>
        <v>13674</v>
      </c>
      <c r="D702" s="7">
        <f t="shared" si="161"/>
        <v>2</v>
      </c>
      <c r="E702" s="7">
        <f t="shared" si="162"/>
        <v>1</v>
      </c>
      <c r="F702" s="7">
        <f t="shared" si="163"/>
        <v>0</v>
      </c>
      <c r="G702" s="1">
        <f t="shared" si="164"/>
        <v>4246</v>
      </c>
      <c r="H702" s="2">
        <f t="shared" si="165"/>
        <v>0.3105163083223636</v>
      </c>
      <c r="I702" s="8"/>
      <c r="J702" s="2">
        <f t="shared" si="152"/>
        <v>0.320462191019453</v>
      </c>
      <c r="K702" s="2">
        <f t="shared" si="153"/>
        <v>0.6309784993418166</v>
      </c>
      <c r="L702" s="2">
        <f t="shared" si="154"/>
        <v>0</v>
      </c>
      <c r="M702" s="2">
        <f t="shared" si="155"/>
        <v>4.8559309638730452E-2</v>
      </c>
      <c r="N702" s="1">
        <v>4382</v>
      </c>
      <c r="O702" s="1">
        <v>8628</v>
      </c>
      <c r="P702" s="1"/>
      <c r="Q702" s="1">
        <v>504</v>
      </c>
      <c r="R702" s="1">
        <v>90</v>
      </c>
      <c r="S702" s="1"/>
      <c r="T702" s="1"/>
      <c r="U702" s="1">
        <v>70</v>
      </c>
      <c r="V702" s="1"/>
      <c r="W702" s="1"/>
      <c r="X702" s="1"/>
      <c r="Y702" s="1"/>
      <c r="Z702" s="1"/>
      <c r="AA702" s="1"/>
      <c r="AB702" s="1"/>
      <c r="AG702" t="str">
        <f t="shared" si="150"/>
        <v>Andover</v>
      </c>
      <c r="AH702" t="s">
        <v>1819</v>
      </c>
      <c r="AI702">
        <v>5</v>
      </c>
      <c r="AK702" s="104">
        <v>25</v>
      </c>
      <c r="AL702" s="102">
        <v>9</v>
      </c>
      <c r="AM702" s="102">
        <v>10</v>
      </c>
      <c r="AN702" s="101">
        <v>1465</v>
      </c>
      <c r="AO702" s="101">
        <f t="shared" si="166"/>
        <v>25009</v>
      </c>
      <c r="AP702" t="s">
        <v>624</v>
      </c>
      <c r="AQ702">
        <f t="shared" si="151"/>
        <v>2501465</v>
      </c>
    </row>
    <row r="703" spans="1:43" hidden="1" outlineLevel="1">
      <c r="A703" s="63" t="s">
        <v>2961</v>
      </c>
      <c r="B703" s="10" t="s">
        <v>550</v>
      </c>
      <c r="C703" s="1">
        <f>SUM(N703:AE703)</f>
        <v>190</v>
      </c>
      <c r="D703" s="7">
        <f>RANK(N703,(N703:AE703))</f>
        <v>1</v>
      </c>
      <c r="E703" s="7">
        <f>RANK(O703,(N703:AE703))</f>
        <v>2</v>
      </c>
      <c r="F703" s="7">
        <f>IF(P703&gt;0,RANK(P703,(N703:AE703)),0)</f>
        <v>0</v>
      </c>
      <c r="G703" s="1">
        <f>MAX(N703:P703)-LARGE(N703:P703,2)</f>
        <v>93</v>
      </c>
      <c r="H703" s="2">
        <f>G703/C703</f>
        <v>0.48947368421052634</v>
      </c>
      <c r="I703" s="8"/>
      <c r="J703" s="2">
        <f>IF(C703=0,"-",N703/C703)</f>
        <v>0.68421052631578949</v>
      </c>
      <c r="K703" s="2">
        <f>IF(C703=0,"-",O703/C703)</f>
        <v>0.19473684210526315</v>
      </c>
      <c r="L703" s="2">
        <f>IF(C703=0,"-",P703/C703)</f>
        <v>0</v>
      </c>
      <c r="M703" s="2">
        <f>IF(C703=0,"-",(1-J703-K703-L703))</f>
        <v>0.12105263157894736</v>
      </c>
      <c r="N703" s="1">
        <v>130</v>
      </c>
      <c r="O703" s="1">
        <v>37</v>
      </c>
      <c r="P703" s="1"/>
      <c r="Q703" s="1">
        <v>19</v>
      </c>
      <c r="R703" s="1">
        <v>3</v>
      </c>
      <c r="S703" s="1"/>
      <c r="T703" s="1"/>
      <c r="U703" s="1">
        <v>1</v>
      </c>
      <c r="V703" s="1"/>
      <c r="W703" s="1"/>
      <c r="X703" s="1"/>
      <c r="Y703" s="1"/>
      <c r="Z703" s="1"/>
      <c r="AA703" s="1"/>
      <c r="AB703" s="1"/>
      <c r="AG703" t="str">
        <f>A703</f>
        <v>Aquinnah</v>
      </c>
      <c r="AH703" t="s">
        <v>741</v>
      </c>
      <c r="AI703">
        <v>10</v>
      </c>
      <c r="AK703" s="104">
        <v>25</v>
      </c>
      <c r="AL703" s="102">
        <v>7</v>
      </c>
      <c r="AM703" s="102">
        <v>3</v>
      </c>
      <c r="AN703" s="101">
        <v>1585</v>
      </c>
      <c r="AO703" s="101">
        <f>1000*AK703+AL703</f>
        <v>25007</v>
      </c>
      <c r="AP703" t="s">
        <v>624</v>
      </c>
      <c r="AQ703">
        <f>AK703*100000+AN703</f>
        <v>2501585</v>
      </c>
    </row>
    <row r="704" spans="1:43" hidden="1" outlineLevel="1">
      <c r="A704" s="63" t="s">
        <v>1094</v>
      </c>
      <c r="B704" s="10" t="s">
        <v>550</v>
      </c>
      <c r="C704" s="1">
        <f t="shared" si="149"/>
        <v>20371</v>
      </c>
      <c r="D704" s="7">
        <f t="shared" si="161"/>
        <v>1</v>
      </c>
      <c r="E704" s="7">
        <f t="shared" si="162"/>
        <v>2</v>
      </c>
      <c r="F704" s="7">
        <f t="shared" si="163"/>
        <v>0</v>
      </c>
      <c r="G704" s="1">
        <f t="shared" si="164"/>
        <v>2947</v>
      </c>
      <c r="H704" s="2">
        <f t="shared" si="165"/>
        <v>0.14466643758283834</v>
      </c>
      <c r="I704" s="8"/>
      <c r="J704" s="2">
        <f t="shared" si="152"/>
        <v>0.5369888567080654</v>
      </c>
      <c r="K704" s="2">
        <f t="shared" si="153"/>
        <v>0.39232241912522703</v>
      </c>
      <c r="L704" s="2">
        <f t="shared" si="154"/>
        <v>0</v>
      </c>
      <c r="M704" s="2">
        <f t="shared" si="155"/>
        <v>7.0688724166707573E-2</v>
      </c>
      <c r="N704" s="1">
        <v>10939</v>
      </c>
      <c r="O704" s="1">
        <v>7992</v>
      </c>
      <c r="P704" s="1"/>
      <c r="Q704" s="1">
        <v>1198</v>
      </c>
      <c r="R704" s="1">
        <v>160</v>
      </c>
      <c r="S704" s="1"/>
      <c r="T704" s="1"/>
      <c r="U704" s="1">
        <v>82</v>
      </c>
      <c r="V704" s="1"/>
      <c r="W704" s="1"/>
      <c r="X704" s="1"/>
      <c r="Y704" s="1"/>
      <c r="Z704" s="1"/>
      <c r="AA704" s="1"/>
      <c r="AB704" s="1"/>
      <c r="AG704" t="str">
        <f t="shared" si="150"/>
        <v>Arlington</v>
      </c>
      <c r="AH704" t="s">
        <v>2433</v>
      </c>
      <c r="AI704">
        <v>7</v>
      </c>
      <c r="AK704" s="104">
        <v>25</v>
      </c>
      <c r="AL704" s="102">
        <v>17</v>
      </c>
      <c r="AM704" s="102">
        <v>10</v>
      </c>
      <c r="AN704" s="101">
        <v>1605</v>
      </c>
      <c r="AO704" s="101">
        <f t="shared" si="166"/>
        <v>25017</v>
      </c>
      <c r="AP704" t="s">
        <v>624</v>
      </c>
      <c r="AQ704">
        <f t="shared" si="151"/>
        <v>2501605</v>
      </c>
    </row>
    <row r="705" spans="1:43" hidden="1" outlineLevel="1">
      <c r="A705" s="63" t="s">
        <v>989</v>
      </c>
      <c r="B705" s="10" t="s">
        <v>550</v>
      </c>
      <c r="C705" s="1">
        <f t="shared" si="149"/>
        <v>2284</v>
      </c>
      <c r="D705" s="7">
        <f t="shared" si="161"/>
        <v>2</v>
      </c>
      <c r="E705" s="7">
        <f t="shared" si="162"/>
        <v>1</v>
      </c>
      <c r="F705" s="7">
        <f t="shared" si="163"/>
        <v>0</v>
      </c>
      <c r="G705" s="1">
        <f t="shared" si="164"/>
        <v>428</v>
      </c>
      <c r="H705" s="2">
        <f t="shared" si="165"/>
        <v>0.18739054290718038</v>
      </c>
      <c r="I705" s="8"/>
      <c r="J705" s="2">
        <f t="shared" si="152"/>
        <v>0.36646234676007006</v>
      </c>
      <c r="K705" s="2">
        <f t="shared" si="153"/>
        <v>0.55385288966725044</v>
      </c>
      <c r="L705" s="2">
        <f t="shared" si="154"/>
        <v>0</v>
      </c>
      <c r="M705" s="2">
        <f t="shared" si="155"/>
        <v>7.9684763572679507E-2</v>
      </c>
      <c r="N705" s="1">
        <v>837</v>
      </c>
      <c r="O705" s="1">
        <v>1265</v>
      </c>
      <c r="P705" s="1"/>
      <c r="Q705" s="1">
        <v>118</v>
      </c>
      <c r="R705" s="1">
        <v>43</v>
      </c>
      <c r="S705" s="1"/>
      <c r="T705" s="1"/>
      <c r="U705" s="1">
        <v>21</v>
      </c>
      <c r="V705" s="1"/>
      <c r="W705" s="1"/>
      <c r="X705" s="1"/>
      <c r="Y705" s="1"/>
      <c r="Z705" s="1"/>
      <c r="AA705" s="1"/>
      <c r="AB705" s="1"/>
      <c r="AG705" t="str">
        <f t="shared" si="150"/>
        <v>Ashburnham</v>
      </c>
      <c r="AH705" s="10" t="s">
        <v>1368</v>
      </c>
      <c r="AI705" s="10">
        <v>1</v>
      </c>
      <c r="AK705" s="104">
        <v>25</v>
      </c>
      <c r="AL705" s="102">
        <v>27</v>
      </c>
      <c r="AM705" s="102">
        <v>5</v>
      </c>
      <c r="AN705" s="101">
        <v>1885</v>
      </c>
      <c r="AO705" s="101">
        <f t="shared" si="166"/>
        <v>25027</v>
      </c>
      <c r="AP705" t="s">
        <v>624</v>
      </c>
      <c r="AQ705">
        <f t="shared" si="151"/>
        <v>2501885</v>
      </c>
    </row>
    <row r="706" spans="1:43" hidden="1" outlineLevel="1">
      <c r="A706" s="63" t="s">
        <v>991</v>
      </c>
      <c r="B706" s="10" t="s">
        <v>550</v>
      </c>
      <c r="C706" s="1">
        <f t="shared" ref="C706:C769" si="167">SUM(N706:AE706)</f>
        <v>1222</v>
      </c>
      <c r="D706" s="7">
        <f t="shared" si="161"/>
        <v>2</v>
      </c>
      <c r="E706" s="7">
        <f t="shared" si="162"/>
        <v>1</v>
      </c>
      <c r="F706" s="7">
        <f t="shared" si="163"/>
        <v>0</v>
      </c>
      <c r="G706" s="1">
        <f t="shared" si="164"/>
        <v>371</v>
      </c>
      <c r="H706" s="2">
        <f t="shared" si="165"/>
        <v>0.30360065466448444</v>
      </c>
      <c r="I706" s="8"/>
      <c r="J706" s="2">
        <f t="shared" si="152"/>
        <v>0.30441898527004913</v>
      </c>
      <c r="K706" s="2">
        <f t="shared" si="153"/>
        <v>0.60801963993453356</v>
      </c>
      <c r="L706" s="2">
        <f t="shared" si="154"/>
        <v>0</v>
      </c>
      <c r="M706" s="2">
        <f t="shared" si="155"/>
        <v>8.7561374795417257E-2</v>
      </c>
      <c r="N706" s="1">
        <v>372</v>
      </c>
      <c r="O706" s="1">
        <v>743</v>
      </c>
      <c r="P706" s="1"/>
      <c r="Q706" s="1">
        <v>79</v>
      </c>
      <c r="R706" s="1">
        <v>20</v>
      </c>
      <c r="S706" s="1"/>
      <c r="T706" s="1"/>
      <c r="U706" s="1">
        <v>8</v>
      </c>
      <c r="V706" s="1"/>
      <c r="W706" s="1"/>
      <c r="X706" s="1"/>
      <c r="Y706" s="1"/>
      <c r="Z706" s="1"/>
      <c r="AA706" s="1"/>
      <c r="AB706" s="1"/>
      <c r="AG706" t="str">
        <f t="shared" si="150"/>
        <v>Ashby</v>
      </c>
      <c r="AH706" t="s">
        <v>2433</v>
      </c>
      <c r="AI706">
        <v>1</v>
      </c>
      <c r="AK706" s="104">
        <v>25</v>
      </c>
      <c r="AL706" s="102">
        <v>17</v>
      </c>
      <c r="AM706" s="102">
        <v>15</v>
      </c>
      <c r="AN706" s="101">
        <v>1955</v>
      </c>
      <c r="AO706" s="101">
        <f t="shared" si="166"/>
        <v>25017</v>
      </c>
      <c r="AP706" t="s">
        <v>624</v>
      </c>
      <c r="AQ706">
        <f t="shared" si="151"/>
        <v>2501955</v>
      </c>
    </row>
    <row r="707" spans="1:43" hidden="1" outlineLevel="1">
      <c r="A707" s="63" t="s">
        <v>992</v>
      </c>
      <c r="B707" s="10" t="s">
        <v>550</v>
      </c>
      <c r="C707" s="1">
        <f t="shared" si="167"/>
        <v>796</v>
      </c>
      <c r="D707" s="7">
        <f t="shared" si="161"/>
        <v>1</v>
      </c>
      <c r="E707" s="7">
        <f t="shared" si="162"/>
        <v>2</v>
      </c>
      <c r="F707" s="7">
        <f t="shared" si="163"/>
        <v>0</v>
      </c>
      <c r="G707" s="1">
        <f t="shared" si="164"/>
        <v>252</v>
      </c>
      <c r="H707" s="2">
        <f t="shared" si="165"/>
        <v>0.3165829145728643</v>
      </c>
      <c r="I707" s="8"/>
      <c r="J707" s="2">
        <f t="shared" si="152"/>
        <v>0.60301507537688437</v>
      </c>
      <c r="K707" s="2">
        <f t="shared" si="153"/>
        <v>0.28643216080402012</v>
      </c>
      <c r="L707" s="2">
        <f t="shared" si="154"/>
        <v>0</v>
      </c>
      <c r="M707" s="2">
        <f t="shared" si="155"/>
        <v>0.11055276381909551</v>
      </c>
      <c r="N707" s="1">
        <v>480</v>
      </c>
      <c r="O707" s="1">
        <v>228</v>
      </c>
      <c r="P707" s="1"/>
      <c r="Q707" s="1">
        <v>71</v>
      </c>
      <c r="R707" s="1">
        <v>9</v>
      </c>
      <c r="S707" s="1"/>
      <c r="T707" s="1"/>
      <c r="U707" s="1">
        <v>8</v>
      </c>
      <c r="V707" s="1"/>
      <c r="W707" s="1"/>
      <c r="X707" s="1"/>
      <c r="Y707" s="1"/>
      <c r="Z707" s="1"/>
      <c r="AA707" s="1"/>
      <c r="AB707" s="1"/>
      <c r="AG707" t="str">
        <f t="shared" ref="AG707:AG770" si="168">A707</f>
        <v>Ashfield</v>
      </c>
      <c r="AH707" t="s">
        <v>957</v>
      </c>
      <c r="AI707">
        <v>1</v>
      </c>
      <c r="AK707" s="104">
        <v>25</v>
      </c>
      <c r="AL707" s="102">
        <v>11</v>
      </c>
      <c r="AM707" s="102">
        <v>5</v>
      </c>
      <c r="AN707" s="101">
        <v>2095</v>
      </c>
      <c r="AO707" s="101">
        <f t="shared" si="166"/>
        <v>25011</v>
      </c>
      <c r="AP707" t="s">
        <v>624</v>
      </c>
      <c r="AQ707">
        <f t="shared" ref="AQ707:AQ770" si="169">AK707*100000+AN707</f>
        <v>2502095</v>
      </c>
    </row>
    <row r="708" spans="1:43" hidden="1" outlineLevel="1">
      <c r="A708" s="63" t="s">
        <v>1334</v>
      </c>
      <c r="B708" s="10" t="s">
        <v>550</v>
      </c>
      <c r="C708" s="1">
        <f t="shared" si="167"/>
        <v>6360</v>
      </c>
      <c r="D708" s="7">
        <f t="shared" si="161"/>
        <v>2</v>
      </c>
      <c r="E708" s="7">
        <f t="shared" si="162"/>
        <v>1</v>
      </c>
      <c r="F708" s="7">
        <f t="shared" si="163"/>
        <v>0</v>
      </c>
      <c r="G708" s="1">
        <f t="shared" si="164"/>
        <v>1438</v>
      </c>
      <c r="H708" s="2">
        <f t="shared" si="165"/>
        <v>0.22610062893081762</v>
      </c>
      <c r="I708" s="8"/>
      <c r="J708" s="2">
        <f t="shared" si="152"/>
        <v>0.36147798742138365</v>
      </c>
      <c r="K708" s="2">
        <f t="shared" si="153"/>
        <v>0.58757861635220121</v>
      </c>
      <c r="L708" s="2">
        <f t="shared" si="154"/>
        <v>0</v>
      </c>
      <c r="M708" s="2">
        <f t="shared" si="155"/>
        <v>5.0943396226415194E-2</v>
      </c>
      <c r="N708" s="1">
        <v>2299</v>
      </c>
      <c r="O708" s="1">
        <v>3737</v>
      </c>
      <c r="P708" s="1"/>
      <c r="Q708" s="1">
        <v>223</v>
      </c>
      <c r="R708" s="1">
        <v>65</v>
      </c>
      <c r="S708" s="1"/>
      <c r="T708" s="1"/>
      <c r="U708" s="1">
        <v>36</v>
      </c>
      <c r="V708" s="1"/>
      <c r="W708" s="1"/>
      <c r="X708" s="1"/>
      <c r="Y708" s="1"/>
      <c r="Z708" s="1"/>
      <c r="AA708" s="1"/>
      <c r="AB708" s="1"/>
      <c r="AG708" t="str">
        <f t="shared" si="168"/>
        <v>Ashland</v>
      </c>
      <c r="AH708" t="s">
        <v>2433</v>
      </c>
      <c r="AI708">
        <v>5</v>
      </c>
      <c r="AK708" s="104">
        <v>25</v>
      </c>
      <c r="AL708" s="102">
        <v>17</v>
      </c>
      <c r="AM708" s="102">
        <v>20</v>
      </c>
      <c r="AN708" s="101">
        <v>2130</v>
      </c>
      <c r="AO708" s="101">
        <f t="shared" ref="AO708:AO771" si="170">1000*AK708+AL708</f>
        <v>25017</v>
      </c>
      <c r="AP708" t="s">
        <v>624</v>
      </c>
      <c r="AQ708">
        <f t="shared" si="169"/>
        <v>2502130</v>
      </c>
    </row>
    <row r="709" spans="1:43" hidden="1" outlineLevel="1">
      <c r="A709" s="63" t="s">
        <v>993</v>
      </c>
      <c r="B709" s="10" t="s">
        <v>550</v>
      </c>
      <c r="C709" s="1">
        <f t="shared" si="167"/>
        <v>3074</v>
      </c>
      <c r="D709" s="7">
        <f t="shared" si="161"/>
        <v>2</v>
      </c>
      <c r="E709" s="7">
        <f t="shared" si="162"/>
        <v>1</v>
      </c>
      <c r="F709" s="7">
        <f t="shared" si="163"/>
        <v>0</v>
      </c>
      <c r="G709" s="1">
        <f t="shared" si="164"/>
        <v>390</v>
      </c>
      <c r="H709" s="2">
        <f t="shared" si="165"/>
        <v>0.12687052700065063</v>
      </c>
      <c r="I709" s="8"/>
      <c r="J709" s="2">
        <f t="shared" si="152"/>
        <v>0.40793754066363047</v>
      </c>
      <c r="K709" s="2">
        <f t="shared" si="153"/>
        <v>0.53480806766428102</v>
      </c>
      <c r="L709" s="2">
        <f t="shared" si="154"/>
        <v>0</v>
      </c>
      <c r="M709" s="2">
        <f t="shared" si="155"/>
        <v>5.7254391672088456E-2</v>
      </c>
      <c r="N709" s="1">
        <v>1254</v>
      </c>
      <c r="O709" s="1">
        <v>1644</v>
      </c>
      <c r="P709" s="1"/>
      <c r="Q709" s="1">
        <v>84</v>
      </c>
      <c r="R709" s="1">
        <v>62</v>
      </c>
      <c r="S709" s="1"/>
      <c r="T709" s="1"/>
      <c r="U709" s="1">
        <v>30</v>
      </c>
      <c r="V709" s="1"/>
      <c r="W709" s="1"/>
      <c r="X709" s="1"/>
      <c r="Y709" s="1"/>
      <c r="Z709" s="1"/>
      <c r="AA709" s="1"/>
      <c r="AB709" s="1"/>
      <c r="AG709" t="str">
        <f t="shared" si="168"/>
        <v>Athol</v>
      </c>
      <c r="AH709" s="10" t="s">
        <v>1368</v>
      </c>
      <c r="AI709" s="10">
        <v>1</v>
      </c>
      <c r="AK709" s="104">
        <v>25</v>
      </c>
      <c r="AL709" s="102">
        <v>27</v>
      </c>
      <c r="AM709" s="102">
        <v>10</v>
      </c>
      <c r="AN709" s="101">
        <v>2480</v>
      </c>
      <c r="AO709" s="101">
        <f t="shared" si="170"/>
        <v>25027</v>
      </c>
      <c r="AP709" t="s">
        <v>624</v>
      </c>
      <c r="AQ709">
        <f t="shared" si="169"/>
        <v>2502480</v>
      </c>
    </row>
    <row r="710" spans="1:43" hidden="1" outlineLevel="1">
      <c r="A710" s="63" t="s">
        <v>1117</v>
      </c>
      <c r="B710" s="10" t="s">
        <v>550</v>
      </c>
      <c r="C710" s="1">
        <f t="shared" si="167"/>
        <v>11638</v>
      </c>
      <c r="D710" s="7">
        <f t="shared" si="161"/>
        <v>2</v>
      </c>
      <c r="E710" s="7">
        <f t="shared" si="162"/>
        <v>1</v>
      </c>
      <c r="F710" s="7">
        <f t="shared" si="163"/>
        <v>0</v>
      </c>
      <c r="G710" s="1">
        <f t="shared" si="164"/>
        <v>2544</v>
      </c>
      <c r="H710" s="2">
        <f t="shared" si="165"/>
        <v>0.21859426018216188</v>
      </c>
      <c r="I710" s="8"/>
      <c r="J710" s="2">
        <f t="shared" si="152"/>
        <v>0.36870596322392163</v>
      </c>
      <c r="K710" s="2">
        <f t="shared" si="153"/>
        <v>0.58730022340608357</v>
      </c>
      <c r="L710" s="2">
        <f t="shared" si="154"/>
        <v>0</v>
      </c>
      <c r="M710" s="2">
        <f t="shared" si="155"/>
        <v>4.3993813369994861E-2</v>
      </c>
      <c r="N710" s="1">
        <v>4291</v>
      </c>
      <c r="O710" s="1">
        <v>6835</v>
      </c>
      <c r="P710" s="1"/>
      <c r="Q710" s="1">
        <v>259</v>
      </c>
      <c r="R710" s="1">
        <v>124</v>
      </c>
      <c r="S710" s="1"/>
      <c r="T710" s="1"/>
      <c r="U710" s="1">
        <v>129</v>
      </c>
      <c r="V710" s="1"/>
      <c r="W710" s="1"/>
      <c r="X710" s="1"/>
      <c r="Y710" s="1"/>
      <c r="Z710" s="1"/>
      <c r="AA710" s="1"/>
      <c r="AB710" s="1"/>
      <c r="AG710" t="str">
        <f t="shared" si="168"/>
        <v>Attleboro</v>
      </c>
      <c r="AH710" t="s">
        <v>1037</v>
      </c>
      <c r="AI710">
        <v>3</v>
      </c>
      <c r="AK710" s="104">
        <v>25</v>
      </c>
      <c r="AL710" s="102">
        <v>5</v>
      </c>
      <c r="AM710" s="102">
        <v>10</v>
      </c>
      <c r="AN710" s="101">
        <v>2690</v>
      </c>
      <c r="AO710" s="101">
        <f t="shared" si="170"/>
        <v>25005</v>
      </c>
      <c r="AP710" t="s">
        <v>2432</v>
      </c>
      <c r="AQ710">
        <f t="shared" si="169"/>
        <v>2502690</v>
      </c>
    </row>
    <row r="711" spans="1:43" hidden="1" outlineLevel="1">
      <c r="A711" s="63" t="s">
        <v>1884</v>
      </c>
      <c r="B711" s="10" t="s">
        <v>550</v>
      </c>
      <c r="C711" s="1">
        <f t="shared" si="167"/>
        <v>6665</v>
      </c>
      <c r="D711" s="7">
        <f t="shared" si="161"/>
        <v>2</v>
      </c>
      <c r="E711" s="7">
        <f t="shared" si="162"/>
        <v>1</v>
      </c>
      <c r="F711" s="7">
        <f t="shared" si="163"/>
        <v>0</v>
      </c>
      <c r="G711" s="1">
        <f t="shared" si="164"/>
        <v>1140</v>
      </c>
      <c r="H711" s="2">
        <f t="shared" si="165"/>
        <v>0.17104276069017255</v>
      </c>
      <c r="I711" s="8"/>
      <c r="J711" s="2">
        <f t="shared" si="152"/>
        <v>0.39099774943735932</v>
      </c>
      <c r="K711" s="2">
        <f t="shared" si="153"/>
        <v>0.56204051012753187</v>
      </c>
      <c r="L711" s="2">
        <f t="shared" si="154"/>
        <v>0</v>
      </c>
      <c r="M711" s="2">
        <f t="shared" si="155"/>
        <v>4.6961740435108812E-2</v>
      </c>
      <c r="N711" s="1">
        <v>2606</v>
      </c>
      <c r="O711" s="1">
        <v>3746</v>
      </c>
      <c r="P711" s="1"/>
      <c r="Q711" s="1">
        <v>188</v>
      </c>
      <c r="R711" s="1">
        <v>64</v>
      </c>
      <c r="S711" s="1"/>
      <c r="T711" s="1"/>
      <c r="U711" s="1">
        <v>61</v>
      </c>
      <c r="V711" s="1"/>
      <c r="W711" s="1"/>
      <c r="X711" s="1"/>
      <c r="Y711" s="1"/>
      <c r="Z711" s="1"/>
      <c r="AA711" s="1"/>
      <c r="AB711" s="1"/>
      <c r="AG711" t="str">
        <f t="shared" si="168"/>
        <v>Auburn</v>
      </c>
      <c r="AH711" s="10" t="s">
        <v>1368</v>
      </c>
      <c r="AI711" s="10" t="s">
        <v>740</v>
      </c>
      <c r="AK711" s="104">
        <v>25</v>
      </c>
      <c r="AL711" s="102">
        <v>27</v>
      </c>
      <c r="AM711" s="102">
        <v>15</v>
      </c>
      <c r="AN711" s="101">
        <v>2760</v>
      </c>
      <c r="AO711" s="101">
        <f t="shared" si="170"/>
        <v>25027</v>
      </c>
      <c r="AP711" t="s">
        <v>624</v>
      </c>
      <c r="AQ711">
        <f t="shared" si="169"/>
        <v>2502760</v>
      </c>
    </row>
    <row r="712" spans="1:43" hidden="1" outlineLevel="1">
      <c r="A712" s="63" t="s">
        <v>1885</v>
      </c>
      <c r="B712" s="10" t="s">
        <v>550</v>
      </c>
      <c r="C712" s="1">
        <f t="shared" si="167"/>
        <v>1897</v>
      </c>
      <c r="D712" s="7">
        <f t="shared" si="161"/>
        <v>2</v>
      </c>
      <c r="E712" s="7">
        <f t="shared" si="162"/>
        <v>1</v>
      </c>
      <c r="F712" s="7">
        <f t="shared" si="163"/>
        <v>0</v>
      </c>
      <c r="G712" s="1">
        <f t="shared" si="164"/>
        <v>327</v>
      </c>
      <c r="H712" s="2">
        <f t="shared" si="165"/>
        <v>0.1723774380600949</v>
      </c>
      <c r="I712" s="8"/>
      <c r="J712" s="2">
        <f t="shared" si="152"/>
        <v>0.39219820769636266</v>
      </c>
      <c r="K712" s="2">
        <f t="shared" si="153"/>
        <v>0.56457564575645758</v>
      </c>
      <c r="L712" s="2">
        <f t="shared" si="154"/>
        <v>0</v>
      </c>
      <c r="M712" s="2">
        <f t="shared" si="155"/>
        <v>4.3226146547179822E-2</v>
      </c>
      <c r="N712" s="1">
        <v>744</v>
      </c>
      <c r="O712" s="1">
        <v>1071</v>
      </c>
      <c r="P712" s="1"/>
      <c r="Q712" s="1">
        <v>39</v>
      </c>
      <c r="R712" s="1">
        <v>25</v>
      </c>
      <c r="S712" s="1"/>
      <c r="T712" s="1"/>
      <c r="U712" s="1">
        <v>18</v>
      </c>
      <c r="V712" s="1"/>
      <c r="W712" s="1"/>
      <c r="X712" s="1"/>
      <c r="Y712" s="1"/>
      <c r="Z712" s="1"/>
      <c r="AA712" s="1"/>
      <c r="AB712" s="1"/>
      <c r="AG712" t="str">
        <f t="shared" si="168"/>
        <v>Avon</v>
      </c>
      <c r="AH712" t="s">
        <v>605</v>
      </c>
      <c r="AI712">
        <v>10</v>
      </c>
      <c r="AK712" s="104">
        <v>25</v>
      </c>
      <c r="AL712" s="102">
        <v>21</v>
      </c>
      <c r="AM712" s="102">
        <v>5</v>
      </c>
      <c r="AN712" s="101">
        <v>2935</v>
      </c>
      <c r="AO712" s="101">
        <f t="shared" si="170"/>
        <v>25021</v>
      </c>
      <c r="AP712" t="s">
        <v>624</v>
      </c>
      <c r="AQ712">
        <f t="shared" si="169"/>
        <v>2502935</v>
      </c>
    </row>
    <row r="713" spans="1:43" hidden="1" outlineLevel="1">
      <c r="A713" s="63" t="s">
        <v>2211</v>
      </c>
      <c r="B713" s="10" t="s">
        <v>550</v>
      </c>
      <c r="C713" s="1">
        <f t="shared" si="167"/>
        <v>2249</v>
      </c>
      <c r="D713" s="7">
        <f t="shared" si="161"/>
        <v>2</v>
      </c>
      <c r="E713" s="7">
        <f t="shared" si="162"/>
        <v>1</v>
      </c>
      <c r="F713" s="7">
        <f t="shared" si="163"/>
        <v>0</v>
      </c>
      <c r="G713" s="1">
        <f t="shared" si="164"/>
        <v>426</v>
      </c>
      <c r="H713" s="2">
        <f t="shared" si="165"/>
        <v>0.1894175188972877</v>
      </c>
      <c r="I713" s="8"/>
      <c r="J713" s="2">
        <f t="shared" si="152"/>
        <v>0.36638506002667853</v>
      </c>
      <c r="K713" s="2">
        <f t="shared" si="153"/>
        <v>0.55580257892396623</v>
      </c>
      <c r="L713" s="2">
        <f t="shared" si="154"/>
        <v>0</v>
      </c>
      <c r="M713" s="2">
        <f t="shared" si="155"/>
        <v>7.7812361049355294E-2</v>
      </c>
      <c r="N713" s="1">
        <v>824</v>
      </c>
      <c r="O713" s="1">
        <v>1250</v>
      </c>
      <c r="P713" s="1"/>
      <c r="Q713" s="1">
        <v>102</v>
      </c>
      <c r="R713" s="1">
        <v>53</v>
      </c>
      <c r="S713" s="1"/>
      <c r="T713" s="1"/>
      <c r="U713" s="1">
        <v>20</v>
      </c>
      <c r="V713" s="1"/>
      <c r="W713" s="1"/>
      <c r="X713" s="1"/>
      <c r="Y713" s="1"/>
      <c r="Z713" s="1"/>
      <c r="AA713" s="1"/>
      <c r="AB713" s="1"/>
      <c r="AG713" t="str">
        <f t="shared" si="168"/>
        <v>Ayer</v>
      </c>
      <c r="AH713" t="s">
        <v>2433</v>
      </c>
      <c r="AI713">
        <v>5</v>
      </c>
      <c r="AK713" s="104">
        <v>25</v>
      </c>
      <c r="AL713" s="102">
        <v>17</v>
      </c>
      <c r="AM713" s="102">
        <v>25</v>
      </c>
      <c r="AN713" s="101">
        <v>3005</v>
      </c>
      <c r="AO713" s="101">
        <f t="shared" si="170"/>
        <v>25017</v>
      </c>
      <c r="AP713" t="s">
        <v>624</v>
      </c>
      <c r="AQ713">
        <f t="shared" si="169"/>
        <v>2503005</v>
      </c>
    </row>
    <row r="714" spans="1:43" hidden="1" outlineLevel="1">
      <c r="A714" s="63" t="s">
        <v>1586</v>
      </c>
      <c r="B714" s="10" t="s">
        <v>550</v>
      </c>
      <c r="C714" s="1">
        <f t="shared" si="167"/>
        <v>19926</v>
      </c>
      <c r="D714" s="7">
        <f t="shared" si="161"/>
        <v>2</v>
      </c>
      <c r="E714" s="7">
        <f t="shared" si="162"/>
        <v>1</v>
      </c>
      <c r="F714" s="7">
        <f t="shared" si="163"/>
        <v>0</v>
      </c>
      <c r="G714" s="1">
        <f t="shared" si="164"/>
        <v>4486</v>
      </c>
      <c r="H714" s="2">
        <f t="shared" si="165"/>
        <v>0.22513299207066145</v>
      </c>
      <c r="I714" s="8"/>
      <c r="J714" s="2">
        <f t="shared" si="152"/>
        <v>0.36484994479574423</v>
      </c>
      <c r="K714" s="2">
        <f t="shared" si="153"/>
        <v>0.58998293686640568</v>
      </c>
      <c r="L714" s="2">
        <f t="shared" si="154"/>
        <v>0</v>
      </c>
      <c r="M714" s="2">
        <f t="shared" si="155"/>
        <v>4.5167118337850032E-2</v>
      </c>
      <c r="N714" s="1">
        <v>7270</v>
      </c>
      <c r="O714" s="1">
        <v>11756</v>
      </c>
      <c r="P714" s="1"/>
      <c r="Q714" s="1">
        <v>668</v>
      </c>
      <c r="R714" s="1">
        <v>143</v>
      </c>
      <c r="S714" s="1"/>
      <c r="T714" s="1"/>
      <c r="U714" s="1">
        <v>89</v>
      </c>
      <c r="V714" s="1"/>
      <c r="W714" s="1"/>
      <c r="X714" s="1"/>
      <c r="Y714" s="1"/>
      <c r="Z714" s="1"/>
      <c r="AA714" s="1"/>
      <c r="AB714" s="1"/>
      <c r="AG714" t="str">
        <f t="shared" si="168"/>
        <v>Barnstable</v>
      </c>
      <c r="AH714" t="s">
        <v>1586</v>
      </c>
      <c r="AI714">
        <v>10</v>
      </c>
      <c r="AK714" s="104">
        <v>25</v>
      </c>
      <c r="AL714" s="102">
        <v>1</v>
      </c>
      <c r="AM714" s="102">
        <v>5</v>
      </c>
      <c r="AN714" s="101">
        <v>3600</v>
      </c>
      <c r="AO714" s="101">
        <f t="shared" si="170"/>
        <v>25001</v>
      </c>
      <c r="AP714" t="s">
        <v>2432</v>
      </c>
      <c r="AQ714">
        <f t="shared" si="169"/>
        <v>2503600</v>
      </c>
    </row>
    <row r="715" spans="1:43" hidden="1" outlineLevel="1">
      <c r="A715" s="63" t="s">
        <v>2212</v>
      </c>
      <c r="B715" s="10" t="s">
        <v>550</v>
      </c>
      <c r="C715" s="1">
        <f t="shared" si="167"/>
        <v>1995</v>
      </c>
      <c r="D715" s="7">
        <f t="shared" si="161"/>
        <v>2</v>
      </c>
      <c r="E715" s="7">
        <f t="shared" si="162"/>
        <v>1</v>
      </c>
      <c r="F715" s="7">
        <f t="shared" si="163"/>
        <v>0</v>
      </c>
      <c r="G715" s="1">
        <f t="shared" si="164"/>
        <v>257</v>
      </c>
      <c r="H715" s="2">
        <f t="shared" si="165"/>
        <v>0.12882205513784462</v>
      </c>
      <c r="I715" s="8"/>
      <c r="J715" s="2">
        <f t="shared" si="152"/>
        <v>0.4</v>
      </c>
      <c r="K715" s="2">
        <f t="shared" si="153"/>
        <v>0.52882205513784464</v>
      </c>
      <c r="L715" s="2">
        <f t="shared" si="154"/>
        <v>0</v>
      </c>
      <c r="M715" s="2">
        <f t="shared" si="155"/>
        <v>7.117794486215534E-2</v>
      </c>
      <c r="N715" s="1">
        <v>798</v>
      </c>
      <c r="O715" s="1">
        <v>1055</v>
      </c>
      <c r="P715" s="1"/>
      <c r="Q715" s="1">
        <v>84</v>
      </c>
      <c r="R715" s="1">
        <v>32</v>
      </c>
      <c r="S715" s="1"/>
      <c r="T715" s="1"/>
      <c r="U715" s="1">
        <v>26</v>
      </c>
      <c r="V715" s="1"/>
      <c r="W715" s="1"/>
      <c r="X715" s="1"/>
      <c r="Y715" s="1"/>
      <c r="Z715" s="1"/>
      <c r="AA715" s="1"/>
      <c r="AB715" s="1"/>
      <c r="AG715" t="str">
        <f t="shared" si="168"/>
        <v>Barre</v>
      </c>
      <c r="AH715" s="10" t="s">
        <v>1368</v>
      </c>
      <c r="AI715" s="10">
        <v>1</v>
      </c>
      <c r="AK715" s="104">
        <v>25</v>
      </c>
      <c r="AL715" s="102">
        <v>27</v>
      </c>
      <c r="AM715" s="102">
        <v>20</v>
      </c>
      <c r="AN715" s="101">
        <v>3740</v>
      </c>
      <c r="AO715" s="101">
        <f t="shared" si="170"/>
        <v>25027</v>
      </c>
      <c r="AP715" t="s">
        <v>624</v>
      </c>
      <c r="AQ715">
        <f t="shared" si="169"/>
        <v>2503740</v>
      </c>
    </row>
    <row r="716" spans="1:43" hidden="1" outlineLevel="1">
      <c r="A716" s="63" t="s">
        <v>1014</v>
      </c>
      <c r="B716" s="10" t="s">
        <v>550</v>
      </c>
      <c r="C716" s="1">
        <f t="shared" si="167"/>
        <v>491</v>
      </c>
      <c r="D716" s="7">
        <f t="shared" si="161"/>
        <v>1</v>
      </c>
      <c r="E716" s="7">
        <f t="shared" si="162"/>
        <v>2</v>
      </c>
      <c r="F716" s="7">
        <f t="shared" si="163"/>
        <v>0</v>
      </c>
      <c r="G716" s="1">
        <f t="shared" si="164"/>
        <v>100</v>
      </c>
      <c r="H716" s="2">
        <f t="shared" si="165"/>
        <v>0.20366598778004075</v>
      </c>
      <c r="I716" s="8"/>
      <c r="J716" s="2">
        <f t="shared" si="152"/>
        <v>0.56619144602851323</v>
      </c>
      <c r="K716" s="2">
        <f t="shared" si="153"/>
        <v>0.36252545824847249</v>
      </c>
      <c r="L716" s="2">
        <f t="shared" si="154"/>
        <v>0</v>
      </c>
      <c r="M716" s="2">
        <f t="shared" si="155"/>
        <v>7.1283095723014278E-2</v>
      </c>
      <c r="N716" s="1">
        <v>278</v>
      </c>
      <c r="O716" s="1">
        <v>178</v>
      </c>
      <c r="P716" s="1"/>
      <c r="Q716" s="1">
        <v>24</v>
      </c>
      <c r="R716" s="1">
        <v>8</v>
      </c>
      <c r="S716" s="1"/>
      <c r="T716" s="1"/>
      <c r="U716" s="1">
        <v>3</v>
      </c>
      <c r="V716" s="1"/>
      <c r="W716" s="1"/>
      <c r="X716" s="1"/>
      <c r="Y716" s="1"/>
      <c r="Z716" s="1"/>
      <c r="AA716" s="1"/>
      <c r="AB716" s="1"/>
      <c r="AG716" t="str">
        <f t="shared" si="168"/>
        <v>Becket</v>
      </c>
      <c r="AH716" t="s">
        <v>2349</v>
      </c>
      <c r="AI716">
        <v>1</v>
      </c>
      <c r="AK716" s="104">
        <v>25</v>
      </c>
      <c r="AL716" s="102">
        <v>3</v>
      </c>
      <c r="AM716" s="102">
        <v>15</v>
      </c>
      <c r="AN716" s="101">
        <v>4545</v>
      </c>
      <c r="AO716" s="101">
        <f t="shared" si="170"/>
        <v>25003</v>
      </c>
      <c r="AP716" t="s">
        <v>624</v>
      </c>
      <c r="AQ716">
        <f t="shared" si="169"/>
        <v>2504545</v>
      </c>
    </row>
    <row r="717" spans="1:43" hidden="1" outlineLevel="1">
      <c r="A717" s="63" t="s">
        <v>2446</v>
      </c>
      <c r="B717" s="10" t="s">
        <v>550</v>
      </c>
      <c r="C717" s="1">
        <f t="shared" si="167"/>
        <v>5366</v>
      </c>
      <c r="D717" s="7">
        <f t="shared" si="161"/>
        <v>2</v>
      </c>
      <c r="E717" s="7">
        <f t="shared" si="162"/>
        <v>1</v>
      </c>
      <c r="F717" s="7">
        <f t="shared" si="163"/>
        <v>0</v>
      </c>
      <c r="G717" s="1">
        <f t="shared" si="164"/>
        <v>838</v>
      </c>
      <c r="H717" s="2">
        <f t="shared" si="165"/>
        <v>0.15616846813268728</v>
      </c>
      <c r="I717" s="8"/>
      <c r="J717" s="2">
        <f t="shared" si="152"/>
        <v>0.39563920983973166</v>
      </c>
      <c r="K717" s="2">
        <f t="shared" si="153"/>
        <v>0.55180767797241892</v>
      </c>
      <c r="L717" s="2">
        <f t="shared" si="154"/>
        <v>0</v>
      </c>
      <c r="M717" s="2">
        <f t="shared" si="155"/>
        <v>5.2553112187849416E-2</v>
      </c>
      <c r="N717" s="1">
        <v>2123</v>
      </c>
      <c r="O717" s="1">
        <v>2961</v>
      </c>
      <c r="P717" s="1"/>
      <c r="Q717" s="1">
        <v>225</v>
      </c>
      <c r="R717" s="1">
        <v>32</v>
      </c>
      <c r="S717" s="1"/>
      <c r="T717" s="1"/>
      <c r="U717" s="1">
        <v>25</v>
      </c>
      <c r="V717" s="1"/>
      <c r="W717" s="1"/>
      <c r="X717" s="1"/>
      <c r="Y717" s="1"/>
      <c r="Z717" s="1"/>
      <c r="AA717" s="1"/>
      <c r="AB717" s="1"/>
      <c r="AG717" t="str">
        <f t="shared" si="168"/>
        <v>Bedford</v>
      </c>
      <c r="AH717" t="s">
        <v>2433</v>
      </c>
      <c r="AI717">
        <v>6</v>
      </c>
      <c r="AK717" s="104">
        <v>25</v>
      </c>
      <c r="AL717" s="102">
        <v>17</v>
      </c>
      <c r="AM717" s="102">
        <v>30</v>
      </c>
      <c r="AN717" s="101">
        <v>4615</v>
      </c>
      <c r="AO717" s="101">
        <f t="shared" si="170"/>
        <v>25017</v>
      </c>
      <c r="AP717" t="s">
        <v>624</v>
      </c>
      <c r="AQ717">
        <f t="shared" si="169"/>
        <v>2504615</v>
      </c>
    </row>
    <row r="718" spans="1:43" hidden="1" outlineLevel="1">
      <c r="A718" s="63" t="s">
        <v>1386</v>
      </c>
      <c r="B718" s="10" t="s">
        <v>550</v>
      </c>
      <c r="C718" s="1">
        <f t="shared" si="167"/>
        <v>4441</v>
      </c>
      <c r="D718" s="7">
        <f t="shared" si="161"/>
        <v>1</v>
      </c>
      <c r="E718" s="7">
        <f t="shared" si="162"/>
        <v>2</v>
      </c>
      <c r="F718" s="7">
        <f t="shared" si="163"/>
        <v>0</v>
      </c>
      <c r="G718" s="1">
        <f t="shared" si="164"/>
        <v>113</v>
      </c>
      <c r="H718" s="2">
        <f t="shared" si="165"/>
        <v>2.5444719657734743E-2</v>
      </c>
      <c r="I718" s="8"/>
      <c r="J718" s="2">
        <f t="shared" si="152"/>
        <v>0.48209862643548751</v>
      </c>
      <c r="K718" s="2">
        <f t="shared" si="153"/>
        <v>0.45665390677775275</v>
      </c>
      <c r="L718" s="2">
        <f t="shared" si="154"/>
        <v>0</v>
      </c>
      <c r="M718" s="2">
        <f t="shared" si="155"/>
        <v>6.1247466786759741E-2</v>
      </c>
      <c r="N718" s="1">
        <v>2141</v>
      </c>
      <c r="O718" s="1">
        <v>2028</v>
      </c>
      <c r="P718" s="1"/>
      <c r="Q718" s="1">
        <v>181</v>
      </c>
      <c r="R718" s="1">
        <v>49</v>
      </c>
      <c r="S718" s="1"/>
      <c r="T718" s="1"/>
      <c r="U718" s="1">
        <v>42</v>
      </c>
      <c r="V718" s="1"/>
      <c r="W718" s="1"/>
      <c r="X718" s="1"/>
      <c r="Y718" s="1"/>
      <c r="Z718" s="1"/>
      <c r="AA718" s="1"/>
      <c r="AB718" s="1"/>
      <c r="AG718" t="str">
        <f t="shared" si="168"/>
        <v>Belchertown</v>
      </c>
      <c r="AH718" t="s">
        <v>1816</v>
      </c>
      <c r="AI718">
        <v>1</v>
      </c>
      <c r="AK718" s="104">
        <v>25</v>
      </c>
      <c r="AL718" s="102">
        <v>15</v>
      </c>
      <c r="AM718" s="102">
        <v>10</v>
      </c>
      <c r="AN718" s="101">
        <v>4825</v>
      </c>
      <c r="AO718" s="101">
        <f t="shared" si="170"/>
        <v>25015</v>
      </c>
      <c r="AP718" t="s">
        <v>624</v>
      </c>
      <c r="AQ718">
        <f t="shared" si="169"/>
        <v>2504825</v>
      </c>
    </row>
    <row r="719" spans="1:43" hidden="1" outlineLevel="1">
      <c r="A719" s="63" t="s">
        <v>1486</v>
      </c>
      <c r="B719" s="10" t="s">
        <v>550</v>
      </c>
      <c r="C719" s="1">
        <f t="shared" si="167"/>
        <v>5715</v>
      </c>
      <c r="D719" s="7">
        <f t="shared" si="161"/>
        <v>2</v>
      </c>
      <c r="E719" s="7">
        <f t="shared" si="162"/>
        <v>1</v>
      </c>
      <c r="F719" s="7">
        <f t="shared" si="163"/>
        <v>0</v>
      </c>
      <c r="G719" s="1">
        <f t="shared" si="164"/>
        <v>1110</v>
      </c>
      <c r="H719" s="2">
        <f t="shared" si="165"/>
        <v>0.1942257217847769</v>
      </c>
      <c r="I719" s="8"/>
      <c r="J719" s="2">
        <f t="shared" si="152"/>
        <v>0.37690288713910763</v>
      </c>
      <c r="K719" s="2">
        <f t="shared" si="153"/>
        <v>0.57112860892388451</v>
      </c>
      <c r="L719" s="2">
        <f t="shared" si="154"/>
        <v>0</v>
      </c>
      <c r="M719" s="2">
        <f t="shared" si="155"/>
        <v>5.1968503937007915E-2</v>
      </c>
      <c r="N719" s="1">
        <v>2154</v>
      </c>
      <c r="O719" s="1">
        <v>3264</v>
      </c>
      <c r="P719" s="1"/>
      <c r="Q719" s="1">
        <v>140</v>
      </c>
      <c r="R719" s="1">
        <v>92</v>
      </c>
      <c r="S719" s="1"/>
      <c r="T719" s="1"/>
      <c r="U719" s="1">
        <v>65</v>
      </c>
      <c r="V719" s="1"/>
      <c r="W719" s="1"/>
      <c r="X719" s="1"/>
      <c r="Y719" s="1"/>
      <c r="Z719" s="1"/>
      <c r="AA719" s="1"/>
      <c r="AB719" s="1"/>
      <c r="AG719" t="str">
        <f t="shared" si="168"/>
        <v>Bellingham</v>
      </c>
      <c r="AH719" t="s">
        <v>605</v>
      </c>
      <c r="AI719">
        <v>2</v>
      </c>
      <c r="AK719" s="104">
        <v>25</v>
      </c>
      <c r="AL719" s="102">
        <v>21</v>
      </c>
      <c r="AM719" s="102">
        <v>10</v>
      </c>
      <c r="AN719" s="101">
        <v>4930</v>
      </c>
      <c r="AO719" s="101">
        <f t="shared" si="170"/>
        <v>25021</v>
      </c>
      <c r="AP719" t="s">
        <v>624</v>
      </c>
      <c r="AQ719">
        <f t="shared" si="169"/>
        <v>2504930</v>
      </c>
    </row>
    <row r="720" spans="1:43" hidden="1" outlineLevel="1">
      <c r="A720" s="63" t="s">
        <v>1194</v>
      </c>
      <c r="B720" s="10" t="s">
        <v>550</v>
      </c>
      <c r="C720" s="1">
        <f t="shared" si="167"/>
        <v>11895</v>
      </c>
      <c r="D720" s="7">
        <f t="shared" si="161"/>
        <v>2</v>
      </c>
      <c r="E720" s="7">
        <f t="shared" si="162"/>
        <v>1</v>
      </c>
      <c r="F720" s="7">
        <f t="shared" si="163"/>
        <v>0</v>
      </c>
      <c r="G720" s="1">
        <f t="shared" si="164"/>
        <v>1403</v>
      </c>
      <c r="H720" s="2">
        <f t="shared" si="165"/>
        <v>0.11794871794871795</v>
      </c>
      <c r="I720" s="8"/>
      <c r="J720" s="2">
        <f t="shared" si="152"/>
        <v>0.41479613282891969</v>
      </c>
      <c r="K720" s="2">
        <f t="shared" si="153"/>
        <v>0.53274485077763767</v>
      </c>
      <c r="L720" s="2">
        <f t="shared" si="154"/>
        <v>0</v>
      </c>
      <c r="M720" s="2">
        <f t="shared" si="155"/>
        <v>5.2459016393442637E-2</v>
      </c>
      <c r="N720" s="1">
        <v>4934</v>
      </c>
      <c r="O720" s="1">
        <v>6337</v>
      </c>
      <c r="P720" s="1"/>
      <c r="Q720" s="1">
        <v>523</v>
      </c>
      <c r="R720" s="1">
        <v>59</v>
      </c>
      <c r="S720" s="1"/>
      <c r="T720" s="1"/>
      <c r="U720" s="1">
        <v>42</v>
      </c>
      <c r="V720" s="1"/>
      <c r="W720" s="1"/>
      <c r="X720" s="1"/>
      <c r="Y720" s="1"/>
      <c r="Z720" s="1"/>
      <c r="AA720" s="1"/>
      <c r="AB720" s="1"/>
      <c r="AG720" t="str">
        <f t="shared" si="168"/>
        <v>Belmont</v>
      </c>
      <c r="AH720" t="s">
        <v>2433</v>
      </c>
      <c r="AI720">
        <v>8</v>
      </c>
      <c r="AK720" s="104">
        <v>25</v>
      </c>
      <c r="AL720" s="102">
        <v>17</v>
      </c>
      <c r="AM720" s="102">
        <v>35</v>
      </c>
      <c r="AN720" s="101">
        <v>5070</v>
      </c>
      <c r="AO720" s="101">
        <f t="shared" si="170"/>
        <v>25017</v>
      </c>
      <c r="AP720" t="s">
        <v>624</v>
      </c>
      <c r="AQ720">
        <f t="shared" si="169"/>
        <v>2505070</v>
      </c>
    </row>
    <row r="721" spans="1:43" hidden="1" outlineLevel="1">
      <c r="A721" s="63" t="s">
        <v>1945</v>
      </c>
      <c r="B721" s="10" t="s">
        <v>550</v>
      </c>
      <c r="C721" s="1">
        <f t="shared" si="167"/>
        <v>2032</v>
      </c>
      <c r="D721" s="7">
        <f t="shared" si="161"/>
        <v>2</v>
      </c>
      <c r="E721" s="7">
        <f t="shared" si="162"/>
        <v>1</v>
      </c>
      <c r="F721" s="7">
        <f t="shared" si="163"/>
        <v>0</v>
      </c>
      <c r="G721" s="1">
        <f t="shared" si="164"/>
        <v>384</v>
      </c>
      <c r="H721" s="2">
        <f t="shared" si="165"/>
        <v>0.1889763779527559</v>
      </c>
      <c r="I721" s="8"/>
      <c r="J721" s="2">
        <f t="shared" si="152"/>
        <v>0.37696850393700787</v>
      </c>
      <c r="K721" s="2">
        <f t="shared" si="153"/>
        <v>0.56594488188976377</v>
      </c>
      <c r="L721" s="2">
        <f t="shared" si="154"/>
        <v>0</v>
      </c>
      <c r="M721" s="2">
        <f t="shared" si="155"/>
        <v>5.7086614173228356E-2</v>
      </c>
      <c r="N721" s="1">
        <v>766</v>
      </c>
      <c r="O721" s="1">
        <v>1150</v>
      </c>
      <c r="P721" s="1"/>
      <c r="Q721" s="1">
        <v>51</v>
      </c>
      <c r="R721" s="1">
        <v>32</v>
      </c>
      <c r="S721" s="1"/>
      <c r="T721" s="1"/>
      <c r="U721" s="1">
        <v>33</v>
      </c>
      <c r="V721" s="1"/>
      <c r="W721" s="1"/>
      <c r="X721" s="1"/>
      <c r="Y721" s="1"/>
      <c r="Z721" s="1"/>
      <c r="AA721" s="1"/>
      <c r="AB721" s="1"/>
      <c r="AG721" t="str">
        <f t="shared" si="168"/>
        <v>Berkley</v>
      </c>
      <c r="AH721" t="s">
        <v>1037</v>
      </c>
      <c r="AI721">
        <v>4</v>
      </c>
      <c r="AK721" s="104">
        <v>25</v>
      </c>
      <c r="AL721" s="102">
        <v>5</v>
      </c>
      <c r="AM721" s="102">
        <v>15</v>
      </c>
      <c r="AN721" s="101">
        <v>5280</v>
      </c>
      <c r="AO721" s="101">
        <f t="shared" si="170"/>
        <v>25005</v>
      </c>
      <c r="AP721" t="s">
        <v>624</v>
      </c>
      <c r="AQ721">
        <f t="shared" si="169"/>
        <v>2505280</v>
      </c>
    </row>
    <row r="722" spans="1:43" hidden="1" outlineLevel="1">
      <c r="A722" s="63" t="s">
        <v>1263</v>
      </c>
      <c r="B722" s="10" t="s">
        <v>550</v>
      </c>
      <c r="C722" s="1">
        <f t="shared" si="167"/>
        <v>1216</v>
      </c>
      <c r="D722" s="7">
        <f t="shared" si="161"/>
        <v>2</v>
      </c>
      <c r="E722" s="7">
        <f t="shared" si="162"/>
        <v>1</v>
      </c>
      <c r="F722" s="7">
        <f t="shared" si="163"/>
        <v>0</v>
      </c>
      <c r="G722" s="1">
        <f t="shared" si="164"/>
        <v>370</v>
      </c>
      <c r="H722" s="2">
        <f t="shared" si="165"/>
        <v>0.30427631578947367</v>
      </c>
      <c r="I722" s="8"/>
      <c r="J722" s="2">
        <f t="shared" si="152"/>
        <v>0.30756578947368424</v>
      </c>
      <c r="K722" s="2">
        <f t="shared" si="153"/>
        <v>0.61184210526315785</v>
      </c>
      <c r="L722" s="2">
        <f t="shared" si="154"/>
        <v>0</v>
      </c>
      <c r="M722" s="2">
        <f t="shared" si="155"/>
        <v>8.0592105263157854E-2</v>
      </c>
      <c r="N722" s="1">
        <v>374</v>
      </c>
      <c r="O722" s="1">
        <v>744</v>
      </c>
      <c r="P722" s="1"/>
      <c r="Q722" s="1">
        <v>54</v>
      </c>
      <c r="R722" s="1">
        <v>36</v>
      </c>
      <c r="S722" s="1"/>
      <c r="T722" s="1"/>
      <c r="U722" s="1">
        <v>8</v>
      </c>
      <c r="V722" s="1"/>
      <c r="W722" s="1"/>
      <c r="X722" s="1"/>
      <c r="Y722" s="1"/>
      <c r="Z722" s="1"/>
      <c r="AA722" s="1"/>
      <c r="AB722" s="1"/>
      <c r="AG722" t="str">
        <f t="shared" si="168"/>
        <v>Berlin</v>
      </c>
      <c r="AH722" s="10" t="s">
        <v>1368</v>
      </c>
      <c r="AI722" s="10">
        <v>3</v>
      </c>
      <c r="AK722" s="104">
        <v>25</v>
      </c>
      <c r="AL722" s="102">
        <v>27</v>
      </c>
      <c r="AM722" s="102">
        <v>25</v>
      </c>
      <c r="AN722" s="101">
        <v>5490</v>
      </c>
      <c r="AO722" s="101">
        <f t="shared" si="170"/>
        <v>25027</v>
      </c>
      <c r="AP722" t="s">
        <v>624</v>
      </c>
      <c r="AQ722">
        <f t="shared" si="169"/>
        <v>2505490</v>
      </c>
    </row>
    <row r="723" spans="1:43" hidden="1" outlineLevel="1">
      <c r="A723" s="63" t="s">
        <v>748</v>
      </c>
      <c r="B723" s="10" t="s">
        <v>550</v>
      </c>
      <c r="C723" s="1">
        <f t="shared" si="167"/>
        <v>766</v>
      </c>
      <c r="D723" s="7">
        <f t="shared" si="161"/>
        <v>1</v>
      </c>
      <c r="E723" s="7">
        <f t="shared" si="162"/>
        <v>2</v>
      </c>
      <c r="F723" s="7">
        <f t="shared" si="163"/>
        <v>0</v>
      </c>
      <c r="G723" s="1">
        <f t="shared" si="164"/>
        <v>39</v>
      </c>
      <c r="H723" s="2">
        <f t="shared" si="165"/>
        <v>5.0913838120104436E-2</v>
      </c>
      <c r="I723" s="8"/>
      <c r="J723" s="2">
        <f t="shared" si="152"/>
        <v>0.48955613577023499</v>
      </c>
      <c r="K723" s="2">
        <f t="shared" si="153"/>
        <v>0.43864229765013057</v>
      </c>
      <c r="L723" s="2">
        <f t="shared" si="154"/>
        <v>0</v>
      </c>
      <c r="M723" s="2">
        <f t="shared" si="155"/>
        <v>7.180156657963449E-2</v>
      </c>
      <c r="N723" s="1">
        <v>375</v>
      </c>
      <c r="O723" s="1">
        <v>336</v>
      </c>
      <c r="P723" s="1"/>
      <c r="Q723" s="1">
        <v>36</v>
      </c>
      <c r="R723" s="1">
        <v>11</v>
      </c>
      <c r="S723" s="1"/>
      <c r="T723" s="1"/>
      <c r="U723" s="1">
        <v>8</v>
      </c>
      <c r="V723" s="1"/>
      <c r="W723" s="1"/>
      <c r="X723" s="1"/>
      <c r="Y723" s="1"/>
      <c r="Z723" s="1"/>
      <c r="AA723" s="1"/>
      <c r="AB723" s="1"/>
      <c r="AG723" t="str">
        <f t="shared" si="168"/>
        <v>Bernardston</v>
      </c>
      <c r="AH723" t="s">
        <v>957</v>
      </c>
      <c r="AI723">
        <v>1</v>
      </c>
      <c r="AK723" s="104">
        <v>25</v>
      </c>
      <c r="AL723" s="102">
        <v>11</v>
      </c>
      <c r="AM723" s="102">
        <v>10</v>
      </c>
      <c r="AN723" s="101">
        <v>5560</v>
      </c>
      <c r="AO723" s="101">
        <f t="shared" si="170"/>
        <v>25011</v>
      </c>
      <c r="AP723" t="s">
        <v>624</v>
      </c>
      <c r="AQ723">
        <f t="shared" si="169"/>
        <v>2505560</v>
      </c>
    </row>
    <row r="724" spans="1:43" hidden="1" outlineLevel="1">
      <c r="A724" s="63" t="s">
        <v>749</v>
      </c>
      <c r="B724" s="10" t="s">
        <v>550</v>
      </c>
      <c r="C724" s="1">
        <f t="shared" si="167"/>
        <v>15353</v>
      </c>
      <c r="D724" s="7">
        <f t="shared" si="161"/>
        <v>2</v>
      </c>
      <c r="E724" s="7">
        <f t="shared" si="162"/>
        <v>1</v>
      </c>
      <c r="F724" s="7">
        <f t="shared" si="163"/>
        <v>0</v>
      </c>
      <c r="G724" s="1">
        <f t="shared" si="164"/>
        <v>2468</v>
      </c>
      <c r="H724" s="2">
        <f t="shared" si="165"/>
        <v>0.16075034195271282</v>
      </c>
      <c r="I724" s="8"/>
      <c r="J724" s="2">
        <f t="shared" si="152"/>
        <v>0.39373412362404742</v>
      </c>
      <c r="K724" s="2">
        <f t="shared" si="153"/>
        <v>0.55448446557676023</v>
      </c>
      <c r="L724" s="2">
        <f t="shared" si="154"/>
        <v>0</v>
      </c>
      <c r="M724" s="2">
        <f t="shared" si="155"/>
        <v>5.1781410799192296E-2</v>
      </c>
      <c r="N724" s="1">
        <v>6045</v>
      </c>
      <c r="O724" s="1">
        <v>8513</v>
      </c>
      <c r="P724" s="1"/>
      <c r="Q724" s="1">
        <v>544</v>
      </c>
      <c r="R724" s="1">
        <v>144</v>
      </c>
      <c r="S724" s="1"/>
      <c r="T724" s="1"/>
      <c r="U724" s="1">
        <v>107</v>
      </c>
      <c r="V724" s="1"/>
      <c r="W724" s="1"/>
      <c r="X724" s="1"/>
      <c r="Y724" s="1"/>
      <c r="Z724" s="1"/>
      <c r="AA724" s="1"/>
      <c r="AB724" s="1"/>
      <c r="AG724" t="str">
        <f t="shared" si="168"/>
        <v>Beverly</v>
      </c>
      <c r="AH724" t="s">
        <v>1819</v>
      </c>
      <c r="AI724">
        <v>6</v>
      </c>
      <c r="AK724" s="104">
        <v>25</v>
      </c>
      <c r="AL724" s="102">
        <v>9</v>
      </c>
      <c r="AM724" s="102">
        <v>15</v>
      </c>
      <c r="AN724" s="101">
        <v>5595</v>
      </c>
      <c r="AO724" s="101">
        <f t="shared" si="170"/>
        <v>25009</v>
      </c>
      <c r="AP724" t="s">
        <v>2432</v>
      </c>
      <c r="AQ724">
        <f t="shared" si="169"/>
        <v>2505595</v>
      </c>
    </row>
    <row r="725" spans="1:43" hidden="1" outlineLevel="1">
      <c r="A725" s="63" t="s">
        <v>1997</v>
      </c>
      <c r="B725" s="10" t="s">
        <v>550</v>
      </c>
      <c r="C725" s="1">
        <f t="shared" si="167"/>
        <v>13246</v>
      </c>
      <c r="D725" s="7">
        <f t="shared" si="161"/>
        <v>2</v>
      </c>
      <c r="E725" s="7">
        <f t="shared" si="162"/>
        <v>1</v>
      </c>
      <c r="F725" s="7">
        <f t="shared" si="163"/>
        <v>0</v>
      </c>
      <c r="G725" s="1">
        <f t="shared" si="164"/>
        <v>2964</v>
      </c>
      <c r="H725" s="2">
        <f t="shared" si="165"/>
        <v>0.22376566510644724</v>
      </c>
      <c r="I725" s="8"/>
      <c r="J725" s="2">
        <f t="shared" si="152"/>
        <v>0.3613166238864563</v>
      </c>
      <c r="K725" s="2">
        <f t="shared" si="153"/>
        <v>0.58508228899290349</v>
      </c>
      <c r="L725" s="2">
        <f t="shared" si="154"/>
        <v>0</v>
      </c>
      <c r="M725" s="2">
        <f t="shared" si="155"/>
        <v>5.3601087120640267E-2</v>
      </c>
      <c r="N725" s="1">
        <v>4786</v>
      </c>
      <c r="O725" s="1">
        <v>7750</v>
      </c>
      <c r="P725" s="1"/>
      <c r="Q725" s="1">
        <v>416</v>
      </c>
      <c r="R725" s="1">
        <v>188</v>
      </c>
      <c r="S725" s="1"/>
      <c r="T725" s="1"/>
      <c r="U725" s="1">
        <v>106</v>
      </c>
      <c r="V725" s="1"/>
      <c r="W725" s="1"/>
      <c r="X725" s="1"/>
      <c r="Y725" s="1"/>
      <c r="Z725" s="1"/>
      <c r="AA725" s="1"/>
      <c r="AB725" s="1"/>
      <c r="AG725" t="str">
        <f t="shared" si="168"/>
        <v>Billerica</v>
      </c>
      <c r="AH725" t="s">
        <v>2433</v>
      </c>
      <c r="AI725">
        <v>5</v>
      </c>
      <c r="AK725" s="104">
        <v>25</v>
      </c>
      <c r="AL725" s="102">
        <v>17</v>
      </c>
      <c r="AM725" s="102">
        <v>40</v>
      </c>
      <c r="AN725" s="101">
        <v>5805</v>
      </c>
      <c r="AO725" s="101">
        <f t="shared" si="170"/>
        <v>25017</v>
      </c>
      <c r="AP725" t="s">
        <v>624</v>
      </c>
      <c r="AQ725">
        <f t="shared" si="169"/>
        <v>2505805</v>
      </c>
    </row>
    <row r="726" spans="1:43" hidden="1" outlineLevel="1">
      <c r="A726" s="63" t="s">
        <v>872</v>
      </c>
      <c r="B726" s="10" t="s">
        <v>550</v>
      </c>
      <c r="C726" s="1">
        <f t="shared" si="167"/>
        <v>2898</v>
      </c>
      <c r="D726" s="7">
        <f t="shared" si="161"/>
        <v>2</v>
      </c>
      <c r="E726" s="7">
        <f t="shared" si="162"/>
        <v>1</v>
      </c>
      <c r="F726" s="7">
        <f t="shared" si="163"/>
        <v>0</v>
      </c>
      <c r="G726" s="1">
        <f t="shared" si="164"/>
        <v>530</v>
      </c>
      <c r="H726" s="2">
        <f t="shared" si="165"/>
        <v>0.18288474810213939</v>
      </c>
      <c r="I726" s="8"/>
      <c r="J726" s="2">
        <f t="shared" si="152"/>
        <v>0.38198757763975155</v>
      </c>
      <c r="K726" s="2">
        <f t="shared" si="153"/>
        <v>0.56487232574189095</v>
      </c>
      <c r="L726" s="2">
        <f t="shared" si="154"/>
        <v>0</v>
      </c>
      <c r="M726" s="2">
        <f t="shared" si="155"/>
        <v>5.3140096618357502E-2</v>
      </c>
      <c r="N726" s="1">
        <v>1107</v>
      </c>
      <c r="O726" s="1">
        <v>1637</v>
      </c>
      <c r="P726" s="1"/>
      <c r="Q726" s="1">
        <v>64</v>
      </c>
      <c r="R726" s="1">
        <v>53</v>
      </c>
      <c r="S726" s="1"/>
      <c r="T726" s="1"/>
      <c r="U726" s="1">
        <v>37</v>
      </c>
      <c r="V726" s="1"/>
      <c r="W726" s="1"/>
      <c r="X726" s="1"/>
      <c r="Y726" s="1"/>
      <c r="Z726" s="1"/>
      <c r="AA726" s="1"/>
      <c r="AB726" s="1"/>
      <c r="AG726" t="str">
        <f t="shared" si="168"/>
        <v>Blackstone</v>
      </c>
      <c r="AH726" s="10" t="s">
        <v>1368</v>
      </c>
      <c r="AI726" s="10">
        <v>2</v>
      </c>
      <c r="AK726" s="104">
        <v>25</v>
      </c>
      <c r="AL726" s="102">
        <v>27</v>
      </c>
      <c r="AM726" s="102">
        <v>30</v>
      </c>
      <c r="AN726" s="101">
        <v>6015</v>
      </c>
      <c r="AO726" s="101">
        <f t="shared" si="170"/>
        <v>25027</v>
      </c>
      <c r="AP726" t="s">
        <v>624</v>
      </c>
      <c r="AQ726">
        <f t="shared" si="169"/>
        <v>2506015</v>
      </c>
    </row>
    <row r="727" spans="1:43" hidden="1" outlineLevel="1">
      <c r="A727" s="63" t="s">
        <v>262</v>
      </c>
      <c r="B727" s="10" t="s">
        <v>550</v>
      </c>
      <c r="C727" s="1">
        <f t="shared" si="167"/>
        <v>446</v>
      </c>
      <c r="D727" s="7">
        <f t="shared" si="161"/>
        <v>2</v>
      </c>
      <c r="E727" s="7">
        <f t="shared" si="162"/>
        <v>1</v>
      </c>
      <c r="F727" s="7">
        <f t="shared" si="163"/>
        <v>0</v>
      </c>
      <c r="G727" s="1">
        <f t="shared" si="164"/>
        <v>59</v>
      </c>
      <c r="H727" s="2">
        <f t="shared" si="165"/>
        <v>0.13228699551569506</v>
      </c>
      <c r="I727" s="8"/>
      <c r="J727" s="2">
        <f t="shared" si="152"/>
        <v>0.40358744394618834</v>
      </c>
      <c r="K727" s="2">
        <f t="shared" si="153"/>
        <v>0.5358744394618834</v>
      </c>
      <c r="L727" s="2">
        <f t="shared" si="154"/>
        <v>0</v>
      </c>
      <c r="M727" s="2">
        <f t="shared" si="155"/>
        <v>6.0538116591928204E-2</v>
      </c>
      <c r="N727" s="1">
        <v>180</v>
      </c>
      <c r="O727" s="1">
        <v>239</v>
      </c>
      <c r="P727" s="1"/>
      <c r="Q727" s="1">
        <v>14</v>
      </c>
      <c r="R727" s="1">
        <v>6</v>
      </c>
      <c r="S727" s="1"/>
      <c r="T727" s="1"/>
      <c r="U727" s="1">
        <v>7</v>
      </c>
      <c r="V727" s="1"/>
      <c r="W727" s="1"/>
      <c r="X727" s="1"/>
      <c r="Y727" s="1"/>
      <c r="Z727" s="1"/>
      <c r="AA727" s="1"/>
      <c r="AB727" s="1"/>
      <c r="AG727" t="str">
        <f t="shared" si="168"/>
        <v>Blandford</v>
      </c>
      <c r="AH727" t="s">
        <v>440</v>
      </c>
      <c r="AI727">
        <v>1</v>
      </c>
      <c r="AK727" s="104">
        <v>25</v>
      </c>
      <c r="AL727" s="102">
        <v>13</v>
      </c>
      <c r="AM727" s="102">
        <v>10</v>
      </c>
      <c r="AN727" s="101">
        <v>6085</v>
      </c>
      <c r="AO727" s="101">
        <f t="shared" si="170"/>
        <v>25013</v>
      </c>
      <c r="AP727" t="s">
        <v>624</v>
      </c>
      <c r="AQ727">
        <f t="shared" si="169"/>
        <v>2506085</v>
      </c>
    </row>
    <row r="728" spans="1:43" hidden="1" outlineLevel="1">
      <c r="A728" s="63" t="s">
        <v>1266</v>
      </c>
      <c r="B728" s="10" t="s">
        <v>550</v>
      </c>
      <c r="C728" s="1">
        <f t="shared" si="167"/>
        <v>2074</v>
      </c>
      <c r="D728" s="7">
        <f t="shared" si="161"/>
        <v>2</v>
      </c>
      <c r="E728" s="7">
        <f t="shared" si="162"/>
        <v>1</v>
      </c>
      <c r="F728" s="7">
        <f t="shared" si="163"/>
        <v>0</v>
      </c>
      <c r="G728" s="1">
        <f t="shared" si="164"/>
        <v>622</v>
      </c>
      <c r="H728" s="2">
        <f t="shared" si="165"/>
        <v>0.29990356798457085</v>
      </c>
      <c r="I728" s="8"/>
      <c r="J728" s="2">
        <f t="shared" si="152"/>
        <v>0.31436837029893927</v>
      </c>
      <c r="K728" s="2">
        <f t="shared" si="153"/>
        <v>0.61427193828351012</v>
      </c>
      <c r="L728" s="2">
        <f t="shared" si="154"/>
        <v>0</v>
      </c>
      <c r="M728" s="2">
        <f t="shared" si="155"/>
        <v>7.1359691417550608E-2</v>
      </c>
      <c r="N728" s="1">
        <v>652</v>
      </c>
      <c r="O728" s="1">
        <v>1274</v>
      </c>
      <c r="P728" s="1"/>
      <c r="Q728" s="1">
        <v>120</v>
      </c>
      <c r="R728" s="1">
        <v>19</v>
      </c>
      <c r="S728" s="1"/>
      <c r="T728" s="1"/>
      <c r="U728" s="1">
        <v>9</v>
      </c>
      <c r="V728" s="1"/>
      <c r="W728" s="1"/>
      <c r="X728" s="1"/>
      <c r="Y728" s="1"/>
      <c r="Z728" s="1"/>
      <c r="AA728" s="1"/>
      <c r="AB728" s="1"/>
      <c r="AG728" t="str">
        <f t="shared" si="168"/>
        <v>Bolton</v>
      </c>
      <c r="AH728" s="10" t="s">
        <v>1368</v>
      </c>
      <c r="AI728" s="10">
        <v>5</v>
      </c>
      <c r="AK728" s="104">
        <v>25</v>
      </c>
      <c r="AL728" s="102">
        <v>27</v>
      </c>
      <c r="AM728" s="102">
        <v>35</v>
      </c>
      <c r="AN728" s="101">
        <v>6365</v>
      </c>
      <c r="AO728" s="101">
        <f t="shared" si="170"/>
        <v>25027</v>
      </c>
      <c r="AP728" t="s">
        <v>624</v>
      </c>
      <c r="AQ728">
        <f t="shared" si="169"/>
        <v>2506365</v>
      </c>
    </row>
    <row r="729" spans="1:43" hidden="1" outlineLevel="1">
      <c r="A729" s="63" t="s">
        <v>263</v>
      </c>
      <c r="B729" s="10" t="s">
        <v>550</v>
      </c>
      <c r="C729" s="1">
        <f t="shared" si="167"/>
        <v>149617</v>
      </c>
      <c r="D729" s="7">
        <f t="shared" si="161"/>
        <v>1</v>
      </c>
      <c r="E729" s="7">
        <f t="shared" si="162"/>
        <v>2</v>
      </c>
      <c r="F729" s="7">
        <f t="shared" si="163"/>
        <v>0</v>
      </c>
      <c r="G729" s="1">
        <f t="shared" si="164"/>
        <v>43524</v>
      </c>
      <c r="H729" s="2">
        <f t="shared" si="165"/>
        <v>0.29090277174385265</v>
      </c>
      <c r="I729" s="8"/>
      <c r="J729" s="2">
        <f t="shared" si="152"/>
        <v>0.61696865997847838</v>
      </c>
      <c r="K729" s="2">
        <f t="shared" si="153"/>
        <v>0.32606588823462573</v>
      </c>
      <c r="L729" s="2">
        <f t="shared" si="154"/>
        <v>0</v>
      </c>
      <c r="M729" s="2">
        <f t="shared" si="155"/>
        <v>5.6965451786895882E-2</v>
      </c>
      <c r="N729" s="1">
        <v>92309</v>
      </c>
      <c r="O729" s="1">
        <v>48785</v>
      </c>
      <c r="P729" s="1"/>
      <c r="Q729" s="1">
        <v>6462</v>
      </c>
      <c r="R729" s="1">
        <v>1239</v>
      </c>
      <c r="S729" s="1"/>
      <c r="T729" s="1"/>
      <c r="U729" s="1">
        <v>822</v>
      </c>
      <c r="V729" s="1"/>
      <c r="W729" s="1"/>
      <c r="X729" s="1"/>
      <c r="Y729" s="1"/>
      <c r="Z729" s="1"/>
      <c r="AA729" s="1"/>
      <c r="AB729" s="1"/>
      <c r="AG729" t="str">
        <f t="shared" si="168"/>
        <v>Boston</v>
      </c>
      <c r="AH729" t="s">
        <v>1091</v>
      </c>
      <c r="AI729" t="s">
        <v>740</v>
      </c>
      <c r="AK729" s="104">
        <v>25</v>
      </c>
      <c r="AL729" s="102">
        <v>25</v>
      </c>
      <c r="AM729" s="102">
        <v>5</v>
      </c>
      <c r="AN729" s="101">
        <v>7000</v>
      </c>
      <c r="AO729" s="101">
        <f t="shared" si="170"/>
        <v>25025</v>
      </c>
      <c r="AP729" t="s">
        <v>2432</v>
      </c>
      <c r="AQ729">
        <f t="shared" si="169"/>
        <v>2507000</v>
      </c>
    </row>
    <row r="730" spans="1:43" hidden="1" outlineLevel="1">
      <c r="A730" s="63" t="s">
        <v>264</v>
      </c>
      <c r="B730" s="10" t="s">
        <v>550</v>
      </c>
      <c r="C730" s="1">
        <f t="shared" si="167"/>
        <v>7289</v>
      </c>
      <c r="D730" s="7">
        <f t="shared" si="161"/>
        <v>2</v>
      </c>
      <c r="E730" s="7">
        <f t="shared" si="162"/>
        <v>1</v>
      </c>
      <c r="F730" s="7">
        <f t="shared" si="163"/>
        <v>0</v>
      </c>
      <c r="G730" s="1">
        <f t="shared" si="164"/>
        <v>1714</v>
      </c>
      <c r="H730" s="2">
        <f t="shared" si="165"/>
        <v>0.23514885443819453</v>
      </c>
      <c r="I730" s="8"/>
      <c r="J730" s="2">
        <f t="shared" si="152"/>
        <v>0.36013170530937028</v>
      </c>
      <c r="K730" s="2">
        <f t="shared" si="153"/>
        <v>0.59528055974756477</v>
      </c>
      <c r="L730" s="2">
        <f t="shared" si="154"/>
        <v>0</v>
      </c>
      <c r="M730" s="2">
        <f t="shared" si="155"/>
        <v>4.4587734943065005E-2</v>
      </c>
      <c r="N730" s="1">
        <v>2625</v>
      </c>
      <c r="O730" s="1">
        <v>4339</v>
      </c>
      <c r="P730" s="1"/>
      <c r="Q730" s="1">
        <v>228</v>
      </c>
      <c r="R730" s="1">
        <v>62</v>
      </c>
      <c r="S730" s="1"/>
      <c r="T730" s="1"/>
      <c r="U730" s="1">
        <v>35</v>
      </c>
      <c r="V730" s="1"/>
      <c r="W730" s="1"/>
      <c r="X730" s="1"/>
      <c r="Y730" s="1"/>
      <c r="Z730" s="1"/>
      <c r="AA730" s="1"/>
      <c r="AB730" s="1"/>
      <c r="AG730" t="str">
        <f t="shared" si="168"/>
        <v>Bourne</v>
      </c>
      <c r="AH730" t="s">
        <v>1586</v>
      </c>
      <c r="AI730">
        <v>10</v>
      </c>
      <c r="AK730" s="104">
        <v>25</v>
      </c>
      <c r="AL730" s="102">
        <v>1</v>
      </c>
      <c r="AM730" s="102">
        <v>10</v>
      </c>
      <c r="AN730" s="101">
        <v>7175</v>
      </c>
      <c r="AO730" s="101">
        <f t="shared" si="170"/>
        <v>25001</v>
      </c>
      <c r="AP730" t="s">
        <v>624</v>
      </c>
      <c r="AQ730">
        <f t="shared" si="169"/>
        <v>2507175</v>
      </c>
    </row>
    <row r="731" spans="1:43" hidden="1" outlineLevel="1">
      <c r="A731" s="63" t="s">
        <v>265</v>
      </c>
      <c r="B731" s="10" t="s">
        <v>550</v>
      </c>
      <c r="C731" s="1">
        <f t="shared" si="167"/>
        <v>2070</v>
      </c>
      <c r="D731" s="7">
        <f t="shared" si="161"/>
        <v>2</v>
      </c>
      <c r="E731" s="7">
        <f t="shared" si="162"/>
        <v>1</v>
      </c>
      <c r="F731" s="7">
        <f t="shared" si="163"/>
        <v>0</v>
      </c>
      <c r="G731" s="1">
        <f t="shared" si="164"/>
        <v>419</v>
      </c>
      <c r="H731" s="2">
        <f t="shared" si="165"/>
        <v>0.20241545893719806</v>
      </c>
      <c r="I731" s="8"/>
      <c r="J731" s="2">
        <f t="shared" si="152"/>
        <v>0.36038647342995167</v>
      </c>
      <c r="K731" s="2">
        <f t="shared" si="153"/>
        <v>0.5628019323671497</v>
      </c>
      <c r="L731" s="2">
        <f t="shared" si="154"/>
        <v>0</v>
      </c>
      <c r="M731" s="2">
        <f t="shared" si="155"/>
        <v>7.6811594202898625E-2</v>
      </c>
      <c r="N731" s="1">
        <v>746</v>
      </c>
      <c r="O731" s="1">
        <v>1165</v>
      </c>
      <c r="P731" s="1"/>
      <c r="Q731" s="1">
        <v>131</v>
      </c>
      <c r="R731" s="1">
        <v>24</v>
      </c>
      <c r="S731" s="1"/>
      <c r="T731" s="1"/>
      <c r="U731" s="1">
        <v>4</v>
      </c>
      <c r="V731" s="1"/>
      <c r="W731" s="1"/>
      <c r="X731" s="1"/>
      <c r="Y731" s="1"/>
      <c r="Z731" s="1"/>
      <c r="AA731" s="1"/>
      <c r="AB731" s="1"/>
      <c r="AG731" t="str">
        <f t="shared" si="168"/>
        <v>Boxborough</v>
      </c>
      <c r="AH731" t="s">
        <v>2433</v>
      </c>
      <c r="AI731">
        <v>5</v>
      </c>
      <c r="AK731" s="104">
        <v>25</v>
      </c>
      <c r="AL731" s="102">
        <v>17</v>
      </c>
      <c r="AM731" s="102">
        <v>45</v>
      </c>
      <c r="AN731" s="101">
        <v>7350</v>
      </c>
      <c r="AO731" s="101">
        <f t="shared" si="170"/>
        <v>25017</v>
      </c>
      <c r="AP731" t="s">
        <v>624</v>
      </c>
      <c r="AQ731">
        <f t="shared" si="169"/>
        <v>2507350</v>
      </c>
    </row>
    <row r="732" spans="1:43" hidden="1" outlineLevel="1">
      <c r="A732" s="63" t="s">
        <v>266</v>
      </c>
      <c r="B732" s="10" t="s">
        <v>550</v>
      </c>
      <c r="C732" s="1">
        <f t="shared" si="167"/>
        <v>3852</v>
      </c>
      <c r="D732" s="7">
        <f t="shared" si="161"/>
        <v>2</v>
      </c>
      <c r="E732" s="7">
        <f t="shared" si="162"/>
        <v>1</v>
      </c>
      <c r="F732" s="7">
        <f t="shared" si="163"/>
        <v>0</v>
      </c>
      <c r="G732" s="1">
        <f t="shared" si="164"/>
        <v>1821</v>
      </c>
      <c r="H732" s="2">
        <f t="shared" si="165"/>
        <v>0.47274143302180688</v>
      </c>
      <c r="I732" s="8"/>
      <c r="J732" s="2">
        <f t="shared" si="152"/>
        <v>0.24584631360332296</v>
      </c>
      <c r="K732" s="2">
        <f t="shared" si="153"/>
        <v>0.71858774662512981</v>
      </c>
      <c r="L732" s="2">
        <f t="shared" si="154"/>
        <v>0</v>
      </c>
      <c r="M732" s="2">
        <f t="shared" si="155"/>
        <v>3.5565939771547206E-2</v>
      </c>
      <c r="N732" s="1">
        <v>947</v>
      </c>
      <c r="O732" s="1">
        <v>2768</v>
      </c>
      <c r="P732" s="1"/>
      <c r="Q732" s="1">
        <v>87</v>
      </c>
      <c r="R732" s="1">
        <v>39</v>
      </c>
      <c r="S732" s="1"/>
      <c r="T732" s="1"/>
      <c r="U732" s="1">
        <v>11</v>
      </c>
      <c r="V732" s="1"/>
      <c r="W732" s="1"/>
      <c r="X732" s="1"/>
      <c r="Y732" s="1"/>
      <c r="Z732" s="1"/>
      <c r="AA732" s="1"/>
      <c r="AB732" s="1"/>
      <c r="AG732" t="str">
        <f t="shared" si="168"/>
        <v>Boxford</v>
      </c>
      <c r="AH732" t="s">
        <v>1819</v>
      </c>
      <c r="AI732">
        <v>6</v>
      </c>
      <c r="AK732" s="104">
        <v>25</v>
      </c>
      <c r="AL732" s="102">
        <v>9</v>
      </c>
      <c r="AM732" s="102">
        <v>20</v>
      </c>
      <c r="AN732" s="101">
        <v>7420</v>
      </c>
      <c r="AO732" s="101">
        <f t="shared" si="170"/>
        <v>25009</v>
      </c>
      <c r="AP732" t="s">
        <v>624</v>
      </c>
      <c r="AQ732">
        <f t="shared" si="169"/>
        <v>2507420</v>
      </c>
    </row>
    <row r="733" spans="1:43" hidden="1" outlineLevel="1">
      <c r="A733" s="63" t="s">
        <v>119</v>
      </c>
      <c r="B733" s="10" t="s">
        <v>550</v>
      </c>
      <c r="C733" s="1">
        <f t="shared" si="167"/>
        <v>1936</v>
      </c>
      <c r="D733" s="7">
        <f t="shared" si="161"/>
        <v>2</v>
      </c>
      <c r="E733" s="7">
        <f t="shared" si="162"/>
        <v>1</v>
      </c>
      <c r="F733" s="7">
        <f t="shared" si="163"/>
        <v>0</v>
      </c>
      <c r="G733" s="1">
        <f t="shared" si="164"/>
        <v>592</v>
      </c>
      <c r="H733" s="2">
        <f t="shared" si="165"/>
        <v>0.30578512396694213</v>
      </c>
      <c r="I733" s="8"/>
      <c r="J733" s="2">
        <f t="shared" si="152"/>
        <v>0.31714876033057854</v>
      </c>
      <c r="K733" s="2">
        <f t="shared" si="153"/>
        <v>0.62293388429752061</v>
      </c>
      <c r="L733" s="2">
        <f t="shared" si="154"/>
        <v>0</v>
      </c>
      <c r="M733" s="2">
        <f t="shared" si="155"/>
        <v>5.9917355371900904E-2</v>
      </c>
      <c r="N733" s="1">
        <v>614</v>
      </c>
      <c r="O733" s="1">
        <v>1206</v>
      </c>
      <c r="P733" s="1"/>
      <c r="Q733" s="1">
        <v>78</v>
      </c>
      <c r="R733" s="1">
        <v>24</v>
      </c>
      <c r="S733" s="1"/>
      <c r="T733" s="1"/>
      <c r="U733" s="1">
        <v>14</v>
      </c>
      <c r="V733" s="1"/>
      <c r="W733" s="1"/>
      <c r="X733" s="1"/>
      <c r="Y733" s="1"/>
      <c r="Z733" s="1"/>
      <c r="AA733" s="1"/>
      <c r="AB733" s="1"/>
      <c r="AG733" t="str">
        <f t="shared" si="168"/>
        <v>Boylston</v>
      </c>
      <c r="AH733" s="10" t="s">
        <v>1368</v>
      </c>
      <c r="AI733" s="10">
        <v>3</v>
      </c>
      <c r="AK733" s="104">
        <v>25</v>
      </c>
      <c r="AL733" s="102">
        <v>27</v>
      </c>
      <c r="AM733" s="102">
        <v>40</v>
      </c>
      <c r="AN733" s="101">
        <v>7525</v>
      </c>
      <c r="AO733" s="101">
        <f t="shared" si="170"/>
        <v>25027</v>
      </c>
      <c r="AP733" t="s">
        <v>624</v>
      </c>
      <c r="AQ733">
        <f t="shared" si="169"/>
        <v>2507525</v>
      </c>
    </row>
    <row r="734" spans="1:43" hidden="1" outlineLevel="1">
      <c r="A734" s="63" t="s">
        <v>1267</v>
      </c>
      <c r="B734" s="10" t="s">
        <v>550</v>
      </c>
      <c r="C734" s="1">
        <f t="shared" si="167"/>
        <v>14724</v>
      </c>
      <c r="D734" s="7">
        <f t="shared" si="161"/>
        <v>2</v>
      </c>
      <c r="E734" s="7">
        <f t="shared" si="162"/>
        <v>1</v>
      </c>
      <c r="F734" s="7">
        <f t="shared" si="163"/>
        <v>0</v>
      </c>
      <c r="G734" s="1">
        <f t="shared" si="164"/>
        <v>1943</v>
      </c>
      <c r="H734" s="2">
        <f t="shared" si="165"/>
        <v>0.1319614235262157</v>
      </c>
      <c r="I734" s="8"/>
      <c r="J734" s="2">
        <f t="shared" si="152"/>
        <v>0.4163270850312415</v>
      </c>
      <c r="K734" s="2">
        <f t="shared" si="153"/>
        <v>0.54828850855745725</v>
      </c>
      <c r="L734" s="2">
        <f t="shared" si="154"/>
        <v>0</v>
      </c>
      <c r="M734" s="2">
        <f t="shared" si="155"/>
        <v>3.538440641130125E-2</v>
      </c>
      <c r="N734" s="1">
        <v>6130</v>
      </c>
      <c r="O734" s="1">
        <v>8073</v>
      </c>
      <c r="P734" s="1"/>
      <c r="Q734" s="1">
        <v>328</v>
      </c>
      <c r="R734" s="1">
        <v>100</v>
      </c>
      <c r="S734" s="1"/>
      <c r="T734" s="1"/>
      <c r="U734" s="1">
        <v>93</v>
      </c>
      <c r="V734" s="1"/>
      <c r="W734" s="1"/>
      <c r="X734" s="1"/>
      <c r="Y734" s="1"/>
      <c r="Z734" s="1"/>
      <c r="AA734" s="1"/>
      <c r="AB734" s="1"/>
      <c r="AG734" t="str">
        <f t="shared" si="168"/>
        <v>Braintree</v>
      </c>
      <c r="AH734" t="s">
        <v>605</v>
      </c>
      <c r="AI734">
        <v>9</v>
      </c>
      <c r="AK734" s="104">
        <v>25</v>
      </c>
      <c r="AL734" s="102">
        <v>21</v>
      </c>
      <c r="AM734" s="102">
        <v>15</v>
      </c>
      <c r="AN734" s="101">
        <v>7665</v>
      </c>
      <c r="AO734" s="101">
        <f t="shared" si="170"/>
        <v>25021</v>
      </c>
      <c r="AP734" t="s">
        <v>624</v>
      </c>
      <c r="AQ734">
        <f t="shared" si="169"/>
        <v>2507665</v>
      </c>
    </row>
    <row r="735" spans="1:43" hidden="1" outlineLevel="1">
      <c r="A735" s="63" t="s">
        <v>1671</v>
      </c>
      <c r="B735" s="10" t="s">
        <v>550</v>
      </c>
      <c r="C735" s="1">
        <f t="shared" si="167"/>
        <v>4951</v>
      </c>
      <c r="D735" s="7">
        <f t="shared" si="161"/>
        <v>2</v>
      </c>
      <c r="E735" s="7">
        <f t="shared" si="162"/>
        <v>1</v>
      </c>
      <c r="F735" s="7">
        <f t="shared" si="163"/>
        <v>0</v>
      </c>
      <c r="G735" s="1">
        <f t="shared" si="164"/>
        <v>910</v>
      </c>
      <c r="H735" s="2">
        <f t="shared" si="165"/>
        <v>0.18380125227226823</v>
      </c>
      <c r="I735" s="8"/>
      <c r="J735" s="2">
        <f t="shared" si="152"/>
        <v>0.37467178347808522</v>
      </c>
      <c r="K735" s="2">
        <f t="shared" si="153"/>
        <v>0.55847303575035345</v>
      </c>
      <c r="L735" s="2">
        <f t="shared" si="154"/>
        <v>0</v>
      </c>
      <c r="M735" s="2">
        <f t="shared" si="155"/>
        <v>6.6855180771561273E-2</v>
      </c>
      <c r="N735" s="1">
        <v>1855</v>
      </c>
      <c r="O735" s="1">
        <v>2765</v>
      </c>
      <c r="P735" s="1"/>
      <c r="Q735" s="1">
        <v>255</v>
      </c>
      <c r="R735" s="1">
        <v>57</v>
      </c>
      <c r="S735" s="1"/>
      <c r="T735" s="1"/>
      <c r="U735" s="1">
        <v>19</v>
      </c>
      <c r="V735" s="1"/>
      <c r="W735" s="1"/>
      <c r="X735" s="1"/>
      <c r="Y735" s="1"/>
      <c r="Z735" s="1"/>
      <c r="AA735" s="1"/>
      <c r="AB735" s="1"/>
      <c r="AG735" t="str">
        <f t="shared" si="168"/>
        <v>Brewster</v>
      </c>
      <c r="AH735" t="s">
        <v>1586</v>
      </c>
      <c r="AI735">
        <v>10</v>
      </c>
      <c r="AK735" s="104">
        <v>25</v>
      </c>
      <c r="AL735" s="102">
        <v>1</v>
      </c>
      <c r="AM735" s="102">
        <v>15</v>
      </c>
      <c r="AN735" s="101">
        <v>7980</v>
      </c>
      <c r="AO735" s="101">
        <f t="shared" si="170"/>
        <v>25001</v>
      </c>
      <c r="AP735" t="s">
        <v>624</v>
      </c>
      <c r="AQ735">
        <f t="shared" si="169"/>
        <v>2507980</v>
      </c>
    </row>
    <row r="736" spans="1:43" hidden="1" outlineLevel="1">
      <c r="A736" s="63" t="s">
        <v>967</v>
      </c>
      <c r="B736" s="10" t="s">
        <v>550</v>
      </c>
      <c r="C736" s="1">
        <f t="shared" si="167"/>
        <v>8096</v>
      </c>
      <c r="D736" s="7">
        <f t="shared" si="161"/>
        <v>2</v>
      </c>
      <c r="E736" s="7">
        <f t="shared" si="162"/>
        <v>1</v>
      </c>
      <c r="F736" s="7">
        <f t="shared" si="163"/>
        <v>0</v>
      </c>
      <c r="G736" s="1">
        <f t="shared" si="164"/>
        <v>1781</v>
      </c>
      <c r="H736" s="2">
        <f t="shared" si="165"/>
        <v>0.21998517786561264</v>
      </c>
      <c r="I736" s="8"/>
      <c r="J736" s="2">
        <f t="shared" si="152"/>
        <v>0.36894762845849804</v>
      </c>
      <c r="K736" s="2">
        <f t="shared" si="153"/>
        <v>0.58893280632411071</v>
      </c>
      <c r="L736" s="2">
        <f t="shared" si="154"/>
        <v>0</v>
      </c>
      <c r="M736" s="2">
        <f t="shared" si="155"/>
        <v>4.2119565217391242E-2</v>
      </c>
      <c r="N736" s="1">
        <v>2987</v>
      </c>
      <c r="O736" s="1">
        <v>4768</v>
      </c>
      <c r="P736" s="1"/>
      <c r="Q736" s="1">
        <v>184</v>
      </c>
      <c r="R736" s="1">
        <v>97</v>
      </c>
      <c r="S736" s="1"/>
      <c r="T736" s="1"/>
      <c r="U736" s="1">
        <v>60</v>
      </c>
      <c r="V736" s="1"/>
      <c r="W736" s="1"/>
      <c r="X736" s="1"/>
      <c r="Y736" s="1"/>
      <c r="Z736" s="1"/>
      <c r="AA736" s="1"/>
      <c r="AB736" s="1"/>
      <c r="AG736" t="str">
        <f t="shared" si="168"/>
        <v>Bridgewater</v>
      </c>
      <c r="AH736" t="s">
        <v>2043</v>
      </c>
      <c r="AI736">
        <v>4</v>
      </c>
      <c r="AK736" s="104">
        <v>25</v>
      </c>
      <c r="AL736" s="102">
        <v>23</v>
      </c>
      <c r="AM736" s="102">
        <v>10</v>
      </c>
      <c r="AN736" s="101">
        <v>8085</v>
      </c>
      <c r="AO736" s="101">
        <f t="shared" si="170"/>
        <v>25023</v>
      </c>
      <c r="AP736" t="s">
        <v>624</v>
      </c>
      <c r="AQ736">
        <f t="shared" si="169"/>
        <v>2508085</v>
      </c>
    </row>
    <row r="737" spans="1:43" hidden="1" outlineLevel="1">
      <c r="A737" s="63" t="s">
        <v>997</v>
      </c>
      <c r="B737" s="10" t="s">
        <v>550</v>
      </c>
      <c r="C737" s="1">
        <f t="shared" si="167"/>
        <v>1299</v>
      </c>
      <c r="D737" s="7">
        <f t="shared" si="161"/>
        <v>2</v>
      </c>
      <c r="E737" s="7">
        <f t="shared" si="162"/>
        <v>1</v>
      </c>
      <c r="F737" s="7">
        <f t="shared" si="163"/>
        <v>0</v>
      </c>
      <c r="G737" s="1">
        <f t="shared" si="164"/>
        <v>300</v>
      </c>
      <c r="H737" s="2">
        <f t="shared" si="165"/>
        <v>0.23094688221709006</v>
      </c>
      <c r="I737" s="8"/>
      <c r="J737" s="2">
        <f t="shared" si="152"/>
        <v>0.35488837567359505</v>
      </c>
      <c r="K737" s="2">
        <f t="shared" si="153"/>
        <v>0.58583525789068513</v>
      </c>
      <c r="L737" s="2">
        <f t="shared" si="154"/>
        <v>0</v>
      </c>
      <c r="M737" s="2">
        <f t="shared" si="155"/>
        <v>5.9276366435719874E-2</v>
      </c>
      <c r="N737" s="1">
        <v>461</v>
      </c>
      <c r="O737" s="1">
        <v>761</v>
      </c>
      <c r="P737" s="1"/>
      <c r="Q737" s="1">
        <v>39</v>
      </c>
      <c r="R737" s="1">
        <v>21</v>
      </c>
      <c r="S737" s="1"/>
      <c r="T737" s="1"/>
      <c r="U737" s="1">
        <v>17</v>
      </c>
      <c r="V737" s="1"/>
      <c r="W737" s="1"/>
      <c r="X737" s="1"/>
      <c r="Y737" s="1"/>
      <c r="Z737" s="1"/>
      <c r="AA737" s="1"/>
      <c r="AB737" s="1"/>
      <c r="AG737" t="str">
        <f t="shared" si="168"/>
        <v>Brimfield</v>
      </c>
      <c r="AH737" t="s">
        <v>440</v>
      </c>
      <c r="AI737">
        <v>2</v>
      </c>
      <c r="AK737" s="104">
        <v>25</v>
      </c>
      <c r="AL737" s="102">
        <v>13</v>
      </c>
      <c r="AM737" s="102">
        <v>15</v>
      </c>
      <c r="AN737" s="101">
        <v>8470</v>
      </c>
      <c r="AO737" s="101">
        <f t="shared" si="170"/>
        <v>25013</v>
      </c>
      <c r="AP737" t="s">
        <v>624</v>
      </c>
      <c r="AQ737">
        <f t="shared" si="169"/>
        <v>2508470</v>
      </c>
    </row>
    <row r="738" spans="1:43" hidden="1" outlineLevel="1">
      <c r="A738" s="63" t="s">
        <v>1360</v>
      </c>
      <c r="B738" s="10" t="s">
        <v>550</v>
      </c>
      <c r="C738" s="1">
        <f t="shared" si="167"/>
        <v>21610</v>
      </c>
      <c r="D738" s="7">
        <f t="shared" si="161"/>
        <v>1</v>
      </c>
      <c r="E738" s="7">
        <f t="shared" si="162"/>
        <v>2</v>
      </c>
      <c r="F738" s="7">
        <f t="shared" si="163"/>
        <v>0</v>
      </c>
      <c r="G738" s="1">
        <f t="shared" si="164"/>
        <v>549</v>
      </c>
      <c r="H738" s="2">
        <f t="shared" si="165"/>
        <v>2.5404905136510874E-2</v>
      </c>
      <c r="I738" s="8"/>
      <c r="J738" s="2">
        <f t="shared" si="152"/>
        <v>0.49051365108745953</v>
      </c>
      <c r="K738" s="2">
        <f t="shared" si="153"/>
        <v>0.46510874595094864</v>
      </c>
      <c r="L738" s="2">
        <f t="shared" si="154"/>
        <v>0</v>
      </c>
      <c r="M738" s="2">
        <f t="shared" si="155"/>
        <v>4.4377602961591878E-2</v>
      </c>
      <c r="N738" s="1">
        <v>10600</v>
      </c>
      <c r="O738" s="1">
        <v>10051</v>
      </c>
      <c r="P738" s="1"/>
      <c r="Q738" s="1">
        <v>492</v>
      </c>
      <c r="R738" s="1">
        <v>272</v>
      </c>
      <c r="S738" s="1"/>
      <c r="T738" s="1"/>
      <c r="U738" s="1">
        <v>195</v>
      </c>
      <c r="V738" s="1"/>
      <c r="W738" s="1"/>
      <c r="X738" s="1"/>
      <c r="Y738" s="1"/>
      <c r="Z738" s="1"/>
      <c r="AA738" s="1"/>
      <c r="AB738" s="1"/>
      <c r="AG738" t="str">
        <f t="shared" si="168"/>
        <v>Brockton</v>
      </c>
      <c r="AH738" t="s">
        <v>2043</v>
      </c>
      <c r="AI738" t="s">
        <v>740</v>
      </c>
      <c r="AK738" s="104">
        <v>25</v>
      </c>
      <c r="AL738" s="102">
        <v>23</v>
      </c>
      <c r="AM738" s="102">
        <v>15</v>
      </c>
      <c r="AN738" s="101">
        <v>9000</v>
      </c>
      <c r="AO738" s="101">
        <f t="shared" si="170"/>
        <v>25023</v>
      </c>
      <c r="AP738" t="s">
        <v>2432</v>
      </c>
      <c r="AQ738">
        <f t="shared" si="169"/>
        <v>2509000</v>
      </c>
    </row>
    <row r="739" spans="1:43" hidden="1" outlineLevel="1">
      <c r="A739" s="63" t="s">
        <v>2119</v>
      </c>
      <c r="B739" s="10" t="s">
        <v>550</v>
      </c>
      <c r="C739" s="1">
        <f t="shared" si="167"/>
        <v>1177</v>
      </c>
      <c r="D739" s="7">
        <f t="shared" si="161"/>
        <v>2</v>
      </c>
      <c r="E739" s="7">
        <f t="shared" si="162"/>
        <v>1</v>
      </c>
      <c r="F739" s="7">
        <f t="shared" si="163"/>
        <v>0</v>
      </c>
      <c r="G739" s="1">
        <f t="shared" si="164"/>
        <v>242</v>
      </c>
      <c r="H739" s="2">
        <f t="shared" si="165"/>
        <v>0.20560747663551401</v>
      </c>
      <c r="I739" s="8"/>
      <c r="J739" s="2">
        <f t="shared" si="152"/>
        <v>0.36193712829226848</v>
      </c>
      <c r="K739" s="2">
        <f t="shared" si="153"/>
        <v>0.56754460492778247</v>
      </c>
      <c r="L739" s="2">
        <f t="shared" si="154"/>
        <v>0</v>
      </c>
      <c r="M739" s="2">
        <f t="shared" si="155"/>
        <v>7.051826677994899E-2</v>
      </c>
      <c r="N739" s="1">
        <v>426</v>
      </c>
      <c r="O739" s="1">
        <v>668</v>
      </c>
      <c r="P739" s="1"/>
      <c r="Q739" s="1">
        <v>39</v>
      </c>
      <c r="R739" s="1">
        <v>31</v>
      </c>
      <c r="S739" s="1"/>
      <c r="T739" s="1"/>
      <c r="U739" s="1">
        <v>13</v>
      </c>
      <c r="V739" s="1"/>
      <c r="W739" s="1"/>
      <c r="X739" s="1"/>
      <c r="Y739" s="1"/>
      <c r="Z739" s="1"/>
      <c r="AA739" s="1"/>
      <c r="AB739" s="1"/>
      <c r="AG739" t="str">
        <f t="shared" si="168"/>
        <v>Brookfield</v>
      </c>
      <c r="AH739" s="10" t="s">
        <v>1368</v>
      </c>
      <c r="AI739" s="10">
        <v>2</v>
      </c>
      <c r="AK739" s="104">
        <v>25</v>
      </c>
      <c r="AL739" s="102">
        <v>27</v>
      </c>
      <c r="AM739" s="102">
        <v>45</v>
      </c>
      <c r="AN739" s="101">
        <v>9105</v>
      </c>
      <c r="AO739" s="101">
        <f t="shared" si="170"/>
        <v>25027</v>
      </c>
      <c r="AP739" t="s">
        <v>624</v>
      </c>
      <c r="AQ739">
        <f t="shared" si="169"/>
        <v>2509105</v>
      </c>
    </row>
    <row r="740" spans="1:43" hidden="1" outlineLevel="1">
      <c r="A740" s="63" t="s">
        <v>237</v>
      </c>
      <c r="B740" s="10" t="s">
        <v>550</v>
      </c>
      <c r="C740" s="1">
        <f t="shared" si="167"/>
        <v>20175</v>
      </c>
      <c r="D740" s="7">
        <f t="shared" si="161"/>
        <v>1</v>
      </c>
      <c r="E740" s="7">
        <f t="shared" si="162"/>
        <v>2</v>
      </c>
      <c r="F740" s="7">
        <f t="shared" si="163"/>
        <v>0</v>
      </c>
      <c r="G740" s="1">
        <f t="shared" si="164"/>
        <v>6020</v>
      </c>
      <c r="H740" s="2">
        <f t="shared" si="165"/>
        <v>0.29838909541511771</v>
      </c>
      <c r="I740" s="8"/>
      <c r="J740" s="2">
        <f t="shared" si="152"/>
        <v>0.61744733581164812</v>
      </c>
      <c r="K740" s="2">
        <f t="shared" si="153"/>
        <v>0.31905824039653036</v>
      </c>
      <c r="L740" s="2">
        <f t="shared" si="154"/>
        <v>0</v>
      </c>
      <c r="M740" s="2">
        <f t="shared" si="155"/>
        <v>6.3494423791821519E-2</v>
      </c>
      <c r="N740" s="1">
        <v>12457</v>
      </c>
      <c r="O740" s="1">
        <v>6437</v>
      </c>
      <c r="P740" s="1"/>
      <c r="Q740" s="1">
        <v>1111</v>
      </c>
      <c r="R740" s="1">
        <v>110</v>
      </c>
      <c r="S740" s="1"/>
      <c r="T740" s="1"/>
      <c r="U740" s="1">
        <v>60</v>
      </c>
      <c r="V740" s="1"/>
      <c r="W740" s="1"/>
      <c r="X740" s="1"/>
      <c r="Y740" s="1"/>
      <c r="Z740" s="1"/>
      <c r="AA740" s="1"/>
      <c r="AB740" s="1"/>
      <c r="AG740" t="str">
        <f t="shared" si="168"/>
        <v>Brookline</v>
      </c>
      <c r="AH740" t="s">
        <v>605</v>
      </c>
      <c r="AI740">
        <v>4</v>
      </c>
      <c r="AK740" s="104">
        <v>25</v>
      </c>
      <c r="AL740" s="102">
        <v>21</v>
      </c>
      <c r="AM740" s="102">
        <v>20</v>
      </c>
      <c r="AN740" s="101">
        <v>9175</v>
      </c>
      <c r="AO740" s="101">
        <f t="shared" si="170"/>
        <v>25021</v>
      </c>
      <c r="AP740" t="s">
        <v>624</v>
      </c>
      <c r="AQ740">
        <f t="shared" si="169"/>
        <v>2509175</v>
      </c>
    </row>
    <row r="741" spans="1:43" hidden="1" outlineLevel="1">
      <c r="A741" s="63" t="s">
        <v>1361</v>
      </c>
      <c r="B741" s="10" t="s">
        <v>550</v>
      </c>
      <c r="C741" s="1">
        <f t="shared" si="167"/>
        <v>734</v>
      </c>
      <c r="D741" s="7">
        <f t="shared" si="161"/>
        <v>1</v>
      </c>
      <c r="E741" s="7">
        <f t="shared" si="162"/>
        <v>2</v>
      </c>
      <c r="F741" s="7">
        <f t="shared" si="163"/>
        <v>0</v>
      </c>
      <c r="G741" s="1">
        <f t="shared" si="164"/>
        <v>108</v>
      </c>
      <c r="H741" s="2">
        <f t="shared" si="165"/>
        <v>0.14713896457765668</v>
      </c>
      <c r="I741" s="8"/>
      <c r="J741" s="2">
        <f t="shared" si="152"/>
        <v>0.50544959128065392</v>
      </c>
      <c r="K741" s="2">
        <f t="shared" si="153"/>
        <v>0.35831062670299729</v>
      </c>
      <c r="L741" s="2">
        <f t="shared" si="154"/>
        <v>0</v>
      </c>
      <c r="M741" s="2">
        <f t="shared" si="155"/>
        <v>0.13623978201634879</v>
      </c>
      <c r="N741" s="1">
        <v>371</v>
      </c>
      <c r="O741" s="1">
        <v>263</v>
      </c>
      <c r="P741" s="1"/>
      <c r="Q741" s="1">
        <v>82</v>
      </c>
      <c r="R741" s="1">
        <v>13</v>
      </c>
      <c r="S741" s="1"/>
      <c r="T741" s="1"/>
      <c r="U741" s="1">
        <v>5</v>
      </c>
      <c r="V741" s="1"/>
      <c r="W741" s="1"/>
      <c r="X741" s="1"/>
      <c r="Y741" s="1"/>
      <c r="Z741" s="1"/>
      <c r="AA741" s="1"/>
      <c r="AB741" s="1"/>
      <c r="AG741" t="str">
        <f t="shared" si="168"/>
        <v>Buckland</v>
      </c>
      <c r="AH741" t="s">
        <v>957</v>
      </c>
      <c r="AI741">
        <v>1</v>
      </c>
      <c r="AK741" s="104">
        <v>25</v>
      </c>
      <c r="AL741" s="102">
        <v>11</v>
      </c>
      <c r="AM741" s="102">
        <v>15</v>
      </c>
      <c r="AN741" s="101">
        <v>9595</v>
      </c>
      <c r="AO741" s="101">
        <f t="shared" si="170"/>
        <v>25011</v>
      </c>
      <c r="AP741" t="s">
        <v>624</v>
      </c>
      <c r="AQ741">
        <f t="shared" si="169"/>
        <v>2509595</v>
      </c>
    </row>
    <row r="742" spans="1:43" hidden="1" outlineLevel="1">
      <c r="A742" s="63" t="s">
        <v>480</v>
      </c>
      <c r="B742" s="10" t="s">
        <v>550</v>
      </c>
      <c r="C742" s="1">
        <f t="shared" si="167"/>
        <v>9270</v>
      </c>
      <c r="D742" s="7">
        <f t="shared" si="161"/>
        <v>2</v>
      </c>
      <c r="E742" s="7">
        <f t="shared" si="162"/>
        <v>1</v>
      </c>
      <c r="F742" s="7">
        <f t="shared" si="163"/>
        <v>0</v>
      </c>
      <c r="G742" s="1">
        <f t="shared" si="164"/>
        <v>1942</v>
      </c>
      <c r="H742" s="2">
        <f t="shared" si="165"/>
        <v>0.20949298813376482</v>
      </c>
      <c r="I742" s="8"/>
      <c r="J742" s="2">
        <f t="shared" si="152"/>
        <v>0.37303128371089533</v>
      </c>
      <c r="K742" s="2">
        <f t="shared" si="153"/>
        <v>0.58252427184466016</v>
      </c>
      <c r="L742" s="2">
        <f t="shared" si="154"/>
        <v>0</v>
      </c>
      <c r="M742" s="2">
        <f t="shared" si="155"/>
        <v>4.4444444444444509E-2</v>
      </c>
      <c r="N742" s="1">
        <v>3458</v>
      </c>
      <c r="O742" s="1">
        <v>5400</v>
      </c>
      <c r="P742" s="1"/>
      <c r="Q742" s="1">
        <v>244</v>
      </c>
      <c r="R742" s="1">
        <v>125</v>
      </c>
      <c r="S742" s="1"/>
      <c r="T742" s="1"/>
      <c r="U742" s="1">
        <v>43</v>
      </c>
      <c r="V742" s="1"/>
      <c r="W742" s="1"/>
      <c r="X742" s="1"/>
      <c r="Y742" s="1"/>
      <c r="Z742" s="1"/>
      <c r="AA742" s="1"/>
      <c r="AB742" s="1"/>
      <c r="AG742" t="str">
        <f t="shared" si="168"/>
        <v>Burlington</v>
      </c>
      <c r="AH742" t="s">
        <v>2433</v>
      </c>
      <c r="AI742">
        <v>6</v>
      </c>
      <c r="AK742" s="104">
        <v>25</v>
      </c>
      <c r="AL742" s="102">
        <v>17</v>
      </c>
      <c r="AM742" s="102">
        <v>50</v>
      </c>
      <c r="AN742" s="101">
        <v>9840</v>
      </c>
      <c r="AO742" s="101">
        <f t="shared" si="170"/>
        <v>25017</v>
      </c>
      <c r="AP742" t="s">
        <v>624</v>
      </c>
      <c r="AQ742">
        <f t="shared" si="169"/>
        <v>2509840</v>
      </c>
    </row>
    <row r="743" spans="1:43" hidden="1" outlineLevel="1">
      <c r="A743" s="63" t="s">
        <v>1146</v>
      </c>
      <c r="B743" s="10" t="s">
        <v>550</v>
      </c>
      <c r="C743" s="1">
        <f t="shared" si="167"/>
        <v>32076</v>
      </c>
      <c r="D743" s="7">
        <f t="shared" si="161"/>
        <v>1</v>
      </c>
      <c r="E743" s="7">
        <f t="shared" si="162"/>
        <v>2</v>
      </c>
      <c r="F743" s="7">
        <f t="shared" si="163"/>
        <v>0</v>
      </c>
      <c r="G743" s="1">
        <f t="shared" si="164"/>
        <v>14944</v>
      </c>
      <c r="H743" s="2">
        <f t="shared" si="165"/>
        <v>0.46589350293053999</v>
      </c>
      <c r="I743" s="8"/>
      <c r="J743" s="2">
        <f t="shared" si="152"/>
        <v>0.6877727896246415</v>
      </c>
      <c r="K743" s="2">
        <f t="shared" si="153"/>
        <v>0.22187928669410151</v>
      </c>
      <c r="L743" s="2">
        <f t="shared" si="154"/>
        <v>0</v>
      </c>
      <c r="M743" s="2">
        <f t="shared" si="155"/>
        <v>9.0347923681256992E-2</v>
      </c>
      <c r="N743" s="1">
        <v>22061</v>
      </c>
      <c r="O743" s="1">
        <v>7117</v>
      </c>
      <c r="P743" s="1"/>
      <c r="Q743" s="1">
        <v>2490</v>
      </c>
      <c r="R743" s="1">
        <v>268</v>
      </c>
      <c r="S743" s="1"/>
      <c r="T743" s="1"/>
      <c r="U743" s="1">
        <v>140</v>
      </c>
      <c r="V743" s="1"/>
      <c r="W743" s="1"/>
      <c r="X743" s="1"/>
      <c r="Y743" s="1"/>
      <c r="Z743" s="1"/>
      <c r="AA743" s="1"/>
      <c r="AB743" s="1"/>
      <c r="AG743" t="str">
        <f t="shared" si="168"/>
        <v>Cambridge</v>
      </c>
      <c r="AH743" t="s">
        <v>2433</v>
      </c>
      <c r="AI743">
        <v>8</v>
      </c>
      <c r="AK743" s="104">
        <v>25</v>
      </c>
      <c r="AL743" s="102">
        <v>17</v>
      </c>
      <c r="AM743" s="102">
        <v>55</v>
      </c>
      <c r="AN743" s="101">
        <v>11000</v>
      </c>
      <c r="AO743" s="101">
        <f t="shared" si="170"/>
        <v>25017</v>
      </c>
      <c r="AP743" t="s">
        <v>2432</v>
      </c>
      <c r="AQ743">
        <f t="shared" si="169"/>
        <v>2511000</v>
      </c>
    </row>
    <row r="744" spans="1:43" hidden="1" outlineLevel="1">
      <c r="A744" s="63" t="s">
        <v>1362</v>
      </c>
      <c r="B744" s="10" t="s">
        <v>550</v>
      </c>
      <c r="C744" s="1">
        <f t="shared" si="167"/>
        <v>8950</v>
      </c>
      <c r="D744" s="7">
        <f t="shared" si="161"/>
        <v>2</v>
      </c>
      <c r="E744" s="7">
        <f t="shared" si="162"/>
        <v>1</v>
      </c>
      <c r="F744" s="7">
        <f t="shared" si="163"/>
        <v>0</v>
      </c>
      <c r="G744" s="1">
        <f t="shared" si="164"/>
        <v>1744</v>
      </c>
      <c r="H744" s="2">
        <f t="shared" si="165"/>
        <v>0.19486033519553073</v>
      </c>
      <c r="I744" s="8"/>
      <c r="J744" s="2">
        <f t="shared" si="152"/>
        <v>0.38201117318435757</v>
      </c>
      <c r="K744" s="2">
        <f t="shared" si="153"/>
        <v>0.57687150837988832</v>
      </c>
      <c r="L744" s="2">
        <f t="shared" si="154"/>
        <v>0</v>
      </c>
      <c r="M744" s="2">
        <f t="shared" si="155"/>
        <v>4.1117318435754058E-2</v>
      </c>
      <c r="N744" s="1">
        <v>3419</v>
      </c>
      <c r="O744" s="1">
        <v>5163</v>
      </c>
      <c r="P744" s="1"/>
      <c r="Q744" s="1">
        <v>243</v>
      </c>
      <c r="R744" s="1">
        <v>72</v>
      </c>
      <c r="S744" s="1"/>
      <c r="T744" s="1"/>
      <c r="U744" s="1">
        <v>53</v>
      </c>
      <c r="V744" s="1"/>
      <c r="W744" s="1"/>
      <c r="X744" s="1"/>
      <c r="Y744" s="1"/>
      <c r="Z744" s="1"/>
      <c r="AA744" s="1"/>
      <c r="AB744" s="1"/>
      <c r="AG744" t="str">
        <f t="shared" si="168"/>
        <v>Canton</v>
      </c>
      <c r="AH744" t="s">
        <v>605</v>
      </c>
      <c r="AI744">
        <v>9</v>
      </c>
      <c r="AK744" s="104">
        <v>25</v>
      </c>
      <c r="AL744" s="102">
        <v>21</v>
      </c>
      <c r="AM744" s="102">
        <v>25</v>
      </c>
      <c r="AN744" s="101">
        <v>11315</v>
      </c>
      <c r="AO744" s="101">
        <f t="shared" si="170"/>
        <v>25021</v>
      </c>
      <c r="AP744" t="s">
        <v>624</v>
      </c>
      <c r="AQ744">
        <f t="shared" si="169"/>
        <v>2511315</v>
      </c>
    </row>
    <row r="745" spans="1:43" hidden="1" outlineLevel="1">
      <c r="A745" s="63" t="s">
        <v>2938</v>
      </c>
      <c r="B745" s="10" t="s">
        <v>550</v>
      </c>
      <c r="C745" s="1">
        <f t="shared" si="167"/>
        <v>2551</v>
      </c>
      <c r="D745" s="7">
        <f t="shared" si="161"/>
        <v>2</v>
      </c>
      <c r="E745" s="7">
        <f t="shared" si="162"/>
        <v>1</v>
      </c>
      <c r="F745" s="7">
        <f t="shared" si="163"/>
        <v>0</v>
      </c>
      <c r="G745" s="1">
        <f t="shared" si="164"/>
        <v>454</v>
      </c>
      <c r="H745" s="2">
        <f t="shared" si="165"/>
        <v>0.17796942375539004</v>
      </c>
      <c r="I745" s="8"/>
      <c r="J745" s="2">
        <f t="shared" si="152"/>
        <v>0.37436299490395925</v>
      </c>
      <c r="K745" s="2">
        <f t="shared" si="153"/>
        <v>0.55233241865934923</v>
      </c>
      <c r="L745" s="2">
        <f t="shared" si="154"/>
        <v>0</v>
      </c>
      <c r="M745" s="2">
        <f t="shared" si="155"/>
        <v>7.3304586436691466E-2</v>
      </c>
      <c r="N745" s="1">
        <v>955</v>
      </c>
      <c r="O745" s="1">
        <v>1409</v>
      </c>
      <c r="P745" s="1"/>
      <c r="Q745" s="1">
        <v>157</v>
      </c>
      <c r="R745" s="1">
        <v>26</v>
      </c>
      <c r="S745" s="1"/>
      <c r="T745" s="1"/>
      <c r="U745" s="1">
        <v>4</v>
      </c>
      <c r="V745" s="1"/>
      <c r="W745" s="1"/>
      <c r="X745" s="1"/>
      <c r="Y745" s="1"/>
      <c r="Z745" s="1"/>
      <c r="AA745" s="1"/>
      <c r="AB745" s="1"/>
      <c r="AG745" t="str">
        <f t="shared" si="168"/>
        <v>Carlisle</v>
      </c>
      <c r="AH745" t="s">
        <v>2433</v>
      </c>
      <c r="AI745">
        <v>5</v>
      </c>
      <c r="AK745" s="104">
        <v>25</v>
      </c>
      <c r="AL745" s="102">
        <v>17</v>
      </c>
      <c r="AM745" s="102">
        <v>60</v>
      </c>
      <c r="AN745" s="101">
        <v>11525</v>
      </c>
      <c r="AO745" s="101">
        <f t="shared" si="170"/>
        <v>25017</v>
      </c>
      <c r="AP745" t="s">
        <v>624</v>
      </c>
      <c r="AQ745">
        <f t="shared" si="169"/>
        <v>2511525</v>
      </c>
    </row>
    <row r="746" spans="1:43" hidden="1" outlineLevel="1">
      <c r="A746" s="63" t="s">
        <v>1380</v>
      </c>
      <c r="B746" s="10" t="s">
        <v>550</v>
      </c>
      <c r="C746" s="1">
        <f t="shared" si="167"/>
        <v>4142</v>
      </c>
      <c r="D746" s="7">
        <f t="shared" si="161"/>
        <v>2</v>
      </c>
      <c r="E746" s="7">
        <f t="shared" si="162"/>
        <v>1</v>
      </c>
      <c r="F746" s="7">
        <f t="shared" si="163"/>
        <v>0</v>
      </c>
      <c r="G746" s="1">
        <f t="shared" si="164"/>
        <v>944</v>
      </c>
      <c r="H746" s="2">
        <f t="shared" si="165"/>
        <v>0.22790922259777885</v>
      </c>
      <c r="I746" s="8"/>
      <c r="J746" s="2">
        <f t="shared" si="152"/>
        <v>0.36238532110091742</v>
      </c>
      <c r="K746" s="2">
        <f t="shared" si="153"/>
        <v>0.59029454369869627</v>
      </c>
      <c r="L746" s="2">
        <f t="shared" si="154"/>
        <v>0</v>
      </c>
      <c r="M746" s="2">
        <f t="shared" si="155"/>
        <v>4.732013520038636E-2</v>
      </c>
      <c r="N746" s="1">
        <v>1501</v>
      </c>
      <c r="O746" s="1">
        <v>2445</v>
      </c>
      <c r="P746" s="1"/>
      <c r="Q746" s="1">
        <v>92</v>
      </c>
      <c r="R746" s="1">
        <v>60</v>
      </c>
      <c r="S746" s="1"/>
      <c r="T746" s="1"/>
      <c r="U746" s="1">
        <v>44</v>
      </c>
      <c r="V746" s="1"/>
      <c r="W746" s="1"/>
      <c r="X746" s="1"/>
      <c r="Y746" s="1"/>
      <c r="Z746" s="1"/>
      <c r="AA746" s="1"/>
      <c r="AB746" s="1"/>
      <c r="AG746" t="str">
        <f t="shared" si="168"/>
        <v>Carver</v>
      </c>
      <c r="AH746" t="s">
        <v>2043</v>
      </c>
      <c r="AI746">
        <v>4</v>
      </c>
      <c r="AK746" s="104">
        <v>25</v>
      </c>
      <c r="AL746" s="102">
        <v>23</v>
      </c>
      <c r="AM746" s="102">
        <v>20</v>
      </c>
      <c r="AN746" s="101">
        <v>11665</v>
      </c>
      <c r="AO746" s="101">
        <f t="shared" si="170"/>
        <v>25023</v>
      </c>
      <c r="AP746" t="s">
        <v>624</v>
      </c>
      <c r="AQ746">
        <f t="shared" si="169"/>
        <v>2511665</v>
      </c>
    </row>
    <row r="747" spans="1:43" hidden="1" outlineLevel="1">
      <c r="A747" s="63" t="s">
        <v>684</v>
      </c>
      <c r="B747" s="10" t="s">
        <v>550</v>
      </c>
      <c r="C747" s="1">
        <f t="shared" si="167"/>
        <v>409</v>
      </c>
      <c r="D747" s="7">
        <f t="shared" si="161"/>
        <v>1</v>
      </c>
      <c r="E747" s="7">
        <f t="shared" si="162"/>
        <v>2</v>
      </c>
      <c r="F747" s="7">
        <f t="shared" si="163"/>
        <v>0</v>
      </c>
      <c r="G747" s="1">
        <f t="shared" si="164"/>
        <v>67</v>
      </c>
      <c r="H747" s="2">
        <f t="shared" si="165"/>
        <v>0.16381418092909536</v>
      </c>
      <c r="I747" s="8"/>
      <c r="J747" s="2">
        <f t="shared" si="152"/>
        <v>0.50611246943765276</v>
      </c>
      <c r="K747" s="2">
        <f t="shared" si="153"/>
        <v>0.34229828850855748</v>
      </c>
      <c r="L747" s="2">
        <f t="shared" si="154"/>
        <v>0</v>
      </c>
      <c r="M747" s="2">
        <f t="shared" si="155"/>
        <v>0.15158924205378976</v>
      </c>
      <c r="N747" s="1">
        <v>207</v>
      </c>
      <c r="O747" s="1">
        <v>140</v>
      </c>
      <c r="P747" s="1"/>
      <c r="Q747" s="1">
        <v>30</v>
      </c>
      <c r="R747" s="1">
        <v>23</v>
      </c>
      <c r="S747" s="1"/>
      <c r="T747" s="1"/>
      <c r="U747" s="1">
        <v>9</v>
      </c>
      <c r="V747" s="1"/>
      <c r="W747" s="1"/>
      <c r="X747" s="1"/>
      <c r="Y747" s="1"/>
      <c r="Z747" s="1"/>
      <c r="AA747" s="1"/>
      <c r="AB747" s="1"/>
      <c r="AG747" t="str">
        <f t="shared" si="168"/>
        <v>Charlemont</v>
      </c>
      <c r="AH747" t="s">
        <v>957</v>
      </c>
      <c r="AI747">
        <v>1</v>
      </c>
      <c r="AK747" s="104">
        <v>25</v>
      </c>
      <c r="AL747" s="102">
        <v>11</v>
      </c>
      <c r="AM747" s="102">
        <v>20</v>
      </c>
      <c r="AN747" s="101">
        <v>12505</v>
      </c>
      <c r="AO747" s="101">
        <f t="shared" si="170"/>
        <v>25011</v>
      </c>
      <c r="AP747" t="s">
        <v>624</v>
      </c>
      <c r="AQ747">
        <f t="shared" si="169"/>
        <v>2512505</v>
      </c>
    </row>
    <row r="748" spans="1:43" hidden="1" outlineLevel="1">
      <c r="A748" s="63" t="s">
        <v>2620</v>
      </c>
      <c r="B748" s="10" t="s">
        <v>550</v>
      </c>
      <c r="C748" s="1">
        <f t="shared" si="167"/>
        <v>3832</v>
      </c>
      <c r="D748" s="7">
        <f t="shared" si="161"/>
        <v>2</v>
      </c>
      <c r="E748" s="7">
        <f t="shared" si="162"/>
        <v>1</v>
      </c>
      <c r="F748" s="7">
        <f t="shared" si="163"/>
        <v>0</v>
      </c>
      <c r="G748" s="1">
        <f t="shared" si="164"/>
        <v>1269</v>
      </c>
      <c r="H748" s="2">
        <f t="shared" si="165"/>
        <v>0.33115866388308979</v>
      </c>
      <c r="I748" s="8"/>
      <c r="J748" s="2">
        <f t="shared" si="152"/>
        <v>0.30662839248434237</v>
      </c>
      <c r="K748" s="2">
        <f t="shared" si="153"/>
        <v>0.63778705636743216</v>
      </c>
      <c r="L748" s="2">
        <f t="shared" si="154"/>
        <v>0</v>
      </c>
      <c r="M748" s="2">
        <f t="shared" si="155"/>
        <v>5.5584551148225469E-2</v>
      </c>
      <c r="N748" s="1">
        <v>1175</v>
      </c>
      <c r="O748" s="1">
        <v>2444</v>
      </c>
      <c r="P748" s="1"/>
      <c r="Q748" s="1">
        <v>104</v>
      </c>
      <c r="R748" s="1">
        <v>54</v>
      </c>
      <c r="S748" s="1"/>
      <c r="T748" s="1"/>
      <c r="U748" s="1">
        <v>55</v>
      </c>
      <c r="V748" s="1"/>
      <c r="W748" s="1"/>
      <c r="X748" s="1"/>
      <c r="Y748" s="1"/>
      <c r="Z748" s="1"/>
      <c r="AA748" s="1"/>
      <c r="AB748" s="1"/>
      <c r="AG748" t="str">
        <f t="shared" si="168"/>
        <v>Charlton</v>
      </c>
      <c r="AH748" s="10" t="s">
        <v>1368</v>
      </c>
      <c r="AI748" s="10">
        <v>2</v>
      </c>
      <c r="AK748" s="104">
        <v>25</v>
      </c>
      <c r="AL748" s="102">
        <v>27</v>
      </c>
      <c r="AM748" s="102">
        <v>50</v>
      </c>
      <c r="AN748" s="101">
        <v>12715</v>
      </c>
      <c r="AO748" s="101">
        <f t="shared" si="170"/>
        <v>25027</v>
      </c>
      <c r="AP748" t="s">
        <v>624</v>
      </c>
      <c r="AQ748">
        <f t="shared" si="169"/>
        <v>2512715</v>
      </c>
    </row>
    <row r="749" spans="1:43" hidden="1" outlineLevel="1">
      <c r="A749" s="63" t="s">
        <v>2621</v>
      </c>
      <c r="B749" s="10" t="s">
        <v>550</v>
      </c>
      <c r="C749" s="1">
        <f t="shared" si="167"/>
        <v>3897</v>
      </c>
      <c r="D749" s="7">
        <f t="shared" si="161"/>
        <v>2</v>
      </c>
      <c r="E749" s="7">
        <f t="shared" si="162"/>
        <v>1</v>
      </c>
      <c r="F749" s="7">
        <f t="shared" si="163"/>
        <v>0</v>
      </c>
      <c r="G749" s="1">
        <f t="shared" si="164"/>
        <v>1044</v>
      </c>
      <c r="H749" s="2">
        <f t="shared" si="165"/>
        <v>0.26789838337182448</v>
      </c>
      <c r="I749" s="8"/>
      <c r="J749" s="2">
        <f t="shared" ref="J749:J811" si="171">IF(C749=0,"-",N749/C749)</f>
        <v>0.34231460097510907</v>
      </c>
      <c r="K749" s="2">
        <f t="shared" ref="K749:K811" si="172">IF(C749=0,"-",O749/C749)</f>
        <v>0.6102129843469335</v>
      </c>
      <c r="L749" s="2">
        <f t="shared" ref="L749:L811" si="173">IF(C749=0,"-",P749/C749)</f>
        <v>0</v>
      </c>
      <c r="M749" s="2">
        <f t="shared" ref="M749:M811" si="174">IF(C749=0,"-",(1-J749-K749-L749))</f>
        <v>4.7472414677957486E-2</v>
      </c>
      <c r="N749" s="1">
        <v>1334</v>
      </c>
      <c r="O749" s="1">
        <v>2378</v>
      </c>
      <c r="P749" s="1"/>
      <c r="Q749" s="1">
        <v>138</v>
      </c>
      <c r="R749" s="1">
        <v>28</v>
      </c>
      <c r="S749" s="1"/>
      <c r="T749" s="1"/>
      <c r="U749" s="1">
        <v>19</v>
      </c>
      <c r="V749" s="1"/>
      <c r="W749" s="1"/>
      <c r="X749" s="1"/>
      <c r="Y749" s="1"/>
      <c r="Z749" s="1"/>
      <c r="AA749" s="1"/>
      <c r="AB749" s="1"/>
      <c r="AG749" t="str">
        <f t="shared" si="168"/>
        <v>Chatham</v>
      </c>
      <c r="AH749" t="s">
        <v>1586</v>
      </c>
      <c r="AI749">
        <v>10</v>
      </c>
      <c r="AK749" s="104">
        <v>25</v>
      </c>
      <c r="AL749" s="102">
        <v>1</v>
      </c>
      <c r="AM749" s="102">
        <v>20</v>
      </c>
      <c r="AN749" s="101">
        <v>12995</v>
      </c>
      <c r="AO749" s="101">
        <f t="shared" si="170"/>
        <v>25001</v>
      </c>
      <c r="AP749" t="s">
        <v>624</v>
      </c>
      <c r="AQ749">
        <f t="shared" si="169"/>
        <v>2512995</v>
      </c>
    </row>
    <row r="750" spans="1:43" hidden="1" outlineLevel="1">
      <c r="A750" s="63" t="s">
        <v>1737</v>
      </c>
      <c r="B750" s="10" t="s">
        <v>550</v>
      </c>
      <c r="C750" s="1">
        <f t="shared" si="167"/>
        <v>14845</v>
      </c>
      <c r="D750" s="7">
        <f t="shared" si="161"/>
        <v>2</v>
      </c>
      <c r="E750" s="7">
        <f t="shared" si="162"/>
        <v>1</v>
      </c>
      <c r="F750" s="7">
        <f t="shared" si="163"/>
        <v>0</v>
      </c>
      <c r="G750" s="1">
        <f t="shared" si="164"/>
        <v>3987</v>
      </c>
      <c r="H750" s="2">
        <f t="shared" si="165"/>
        <v>0.26857527787133717</v>
      </c>
      <c r="I750" s="8"/>
      <c r="J750" s="2">
        <f t="shared" si="171"/>
        <v>0.339508251936679</v>
      </c>
      <c r="K750" s="2">
        <f t="shared" si="172"/>
        <v>0.60808352980801617</v>
      </c>
      <c r="L750" s="2">
        <f t="shared" si="173"/>
        <v>0</v>
      </c>
      <c r="M750" s="2">
        <f t="shared" si="174"/>
        <v>5.2408218255304839E-2</v>
      </c>
      <c r="N750" s="1">
        <v>5040</v>
      </c>
      <c r="O750" s="1">
        <v>9027</v>
      </c>
      <c r="P750" s="1"/>
      <c r="Q750" s="1">
        <v>504</v>
      </c>
      <c r="R750" s="1">
        <v>176</v>
      </c>
      <c r="S750" s="1"/>
      <c r="T750" s="1"/>
      <c r="U750" s="1">
        <v>98</v>
      </c>
      <c r="V750" s="1"/>
      <c r="W750" s="1"/>
      <c r="X750" s="1"/>
      <c r="Y750" s="1"/>
      <c r="Z750" s="1"/>
      <c r="AA750" s="1"/>
      <c r="AB750" s="1"/>
      <c r="AG750" t="str">
        <f t="shared" si="168"/>
        <v>Chelmsford</v>
      </c>
      <c r="AH750" t="s">
        <v>2433</v>
      </c>
      <c r="AI750">
        <v>5</v>
      </c>
      <c r="AK750" s="104">
        <v>25</v>
      </c>
      <c r="AL750" s="102">
        <v>17</v>
      </c>
      <c r="AM750" s="102">
        <v>65</v>
      </c>
      <c r="AN750" s="101">
        <v>13135</v>
      </c>
      <c r="AO750" s="101">
        <f t="shared" si="170"/>
        <v>25017</v>
      </c>
      <c r="AP750" t="s">
        <v>624</v>
      </c>
      <c r="AQ750">
        <f t="shared" si="169"/>
        <v>2513135</v>
      </c>
    </row>
    <row r="751" spans="1:43" hidden="1" outlineLevel="1">
      <c r="A751" s="63" t="s">
        <v>1150</v>
      </c>
      <c r="B751" s="10" t="s">
        <v>550</v>
      </c>
      <c r="C751" s="1">
        <f t="shared" si="167"/>
        <v>5582</v>
      </c>
      <c r="D751" s="7">
        <f t="shared" si="161"/>
        <v>1</v>
      </c>
      <c r="E751" s="7">
        <f t="shared" si="162"/>
        <v>2</v>
      </c>
      <c r="F751" s="7">
        <f t="shared" si="163"/>
        <v>0</v>
      </c>
      <c r="G751" s="1">
        <f t="shared" si="164"/>
        <v>1303</v>
      </c>
      <c r="H751" s="2">
        <f t="shared" si="165"/>
        <v>0.23342887853815836</v>
      </c>
      <c r="I751" s="8"/>
      <c r="J751" s="2">
        <f t="shared" si="171"/>
        <v>0.58885704048728049</v>
      </c>
      <c r="K751" s="2">
        <f t="shared" si="172"/>
        <v>0.35542816194912219</v>
      </c>
      <c r="L751" s="2">
        <f t="shared" si="173"/>
        <v>0</v>
      </c>
      <c r="M751" s="2">
        <f t="shared" si="174"/>
        <v>5.5714797563597318E-2</v>
      </c>
      <c r="N751" s="1">
        <v>3287</v>
      </c>
      <c r="O751" s="1">
        <v>1984</v>
      </c>
      <c r="P751" s="1"/>
      <c r="Q751" s="1">
        <v>194</v>
      </c>
      <c r="R751" s="1">
        <v>71</v>
      </c>
      <c r="S751" s="1"/>
      <c r="T751" s="1"/>
      <c r="U751" s="1">
        <v>46</v>
      </c>
      <c r="V751" s="1"/>
      <c r="W751" s="1"/>
      <c r="X751" s="1"/>
      <c r="Y751" s="1"/>
      <c r="Z751" s="1"/>
      <c r="AA751" s="1"/>
      <c r="AB751" s="1"/>
      <c r="AG751" t="str">
        <f t="shared" si="168"/>
        <v>Chelsea</v>
      </c>
      <c r="AH751" t="s">
        <v>1091</v>
      </c>
      <c r="AI751">
        <v>8</v>
      </c>
      <c r="AK751" s="104">
        <v>25</v>
      </c>
      <c r="AL751" s="102">
        <v>25</v>
      </c>
      <c r="AM751" s="102">
        <v>10</v>
      </c>
      <c r="AN751" s="101">
        <v>13205</v>
      </c>
      <c r="AO751" s="101">
        <f t="shared" si="170"/>
        <v>25025</v>
      </c>
      <c r="AP751" t="s">
        <v>2432</v>
      </c>
      <c r="AQ751">
        <f t="shared" si="169"/>
        <v>2513205</v>
      </c>
    </row>
    <row r="752" spans="1:43" hidden="1" outlineLevel="1">
      <c r="A752" s="63" t="s">
        <v>576</v>
      </c>
      <c r="B752" s="10" t="s">
        <v>550</v>
      </c>
      <c r="C752" s="1">
        <f t="shared" si="167"/>
        <v>1164</v>
      </c>
      <c r="D752" s="7">
        <f t="shared" si="161"/>
        <v>1</v>
      </c>
      <c r="E752" s="7">
        <f t="shared" si="162"/>
        <v>2</v>
      </c>
      <c r="F752" s="7">
        <f t="shared" si="163"/>
        <v>0</v>
      </c>
      <c r="G752" s="1">
        <f t="shared" si="164"/>
        <v>310</v>
      </c>
      <c r="H752" s="2">
        <f t="shared" si="165"/>
        <v>0.26632302405498282</v>
      </c>
      <c r="I752" s="8"/>
      <c r="J752" s="2">
        <f t="shared" si="171"/>
        <v>0.615979381443299</v>
      </c>
      <c r="K752" s="2">
        <f t="shared" si="172"/>
        <v>0.34965635738831613</v>
      </c>
      <c r="L752" s="2">
        <f t="shared" si="173"/>
        <v>0</v>
      </c>
      <c r="M752" s="2">
        <f t="shared" si="174"/>
        <v>3.4364261168384869E-2</v>
      </c>
      <c r="N752" s="1">
        <v>717</v>
      </c>
      <c r="O752" s="1">
        <v>407</v>
      </c>
      <c r="P752" s="1"/>
      <c r="Q752" s="1">
        <v>16</v>
      </c>
      <c r="R752" s="1">
        <v>14</v>
      </c>
      <c r="S752" s="1"/>
      <c r="T752" s="1"/>
      <c r="U752" s="1">
        <v>10</v>
      </c>
      <c r="V752" s="1"/>
      <c r="W752" s="1"/>
      <c r="X752" s="1"/>
      <c r="Y752" s="1"/>
      <c r="Z752" s="1"/>
      <c r="AA752" s="1"/>
      <c r="AB752" s="1"/>
      <c r="AG752" t="str">
        <f t="shared" si="168"/>
        <v>Cheshire</v>
      </c>
      <c r="AH752" t="s">
        <v>2349</v>
      </c>
      <c r="AI752">
        <v>1</v>
      </c>
      <c r="AK752" s="104">
        <v>25</v>
      </c>
      <c r="AL752" s="102">
        <v>3</v>
      </c>
      <c r="AM752" s="102">
        <v>20</v>
      </c>
      <c r="AN752" s="101">
        <v>13345</v>
      </c>
      <c r="AO752" s="101">
        <f t="shared" si="170"/>
        <v>25003</v>
      </c>
      <c r="AP752" t="s">
        <v>624</v>
      </c>
      <c r="AQ752">
        <f t="shared" si="169"/>
        <v>2513345</v>
      </c>
    </row>
    <row r="753" spans="1:43" hidden="1" outlineLevel="1">
      <c r="A753" s="63" t="s">
        <v>2429</v>
      </c>
      <c r="B753" s="10" t="s">
        <v>550</v>
      </c>
      <c r="C753" s="1">
        <f t="shared" si="167"/>
        <v>457</v>
      </c>
      <c r="D753" s="7">
        <f t="shared" si="161"/>
        <v>2</v>
      </c>
      <c r="E753" s="7">
        <f t="shared" si="162"/>
        <v>1</v>
      </c>
      <c r="F753" s="7">
        <f t="shared" si="163"/>
        <v>0</v>
      </c>
      <c r="G753" s="1">
        <f t="shared" si="164"/>
        <v>67</v>
      </c>
      <c r="H753" s="2">
        <f t="shared" si="165"/>
        <v>0.14660831509846828</v>
      </c>
      <c r="I753" s="8"/>
      <c r="J753" s="2">
        <f t="shared" si="171"/>
        <v>0.37855579868708972</v>
      </c>
      <c r="K753" s="2">
        <f t="shared" si="172"/>
        <v>0.52516411378555794</v>
      </c>
      <c r="L753" s="2">
        <f t="shared" si="173"/>
        <v>0</v>
      </c>
      <c r="M753" s="2">
        <f t="shared" si="174"/>
        <v>9.6280087527352287E-2</v>
      </c>
      <c r="N753" s="1">
        <v>173</v>
      </c>
      <c r="O753" s="1">
        <v>240</v>
      </c>
      <c r="P753" s="1"/>
      <c r="Q753" s="1">
        <v>18</v>
      </c>
      <c r="R753" s="1">
        <v>10</v>
      </c>
      <c r="S753" s="1"/>
      <c r="T753" s="1"/>
      <c r="U753" s="1">
        <v>16</v>
      </c>
      <c r="V753" s="1"/>
      <c r="W753" s="1"/>
      <c r="X753" s="1"/>
      <c r="Y753" s="1"/>
      <c r="Z753" s="1"/>
      <c r="AA753" s="1"/>
      <c r="AB753" s="1"/>
      <c r="AG753" t="str">
        <f t="shared" si="168"/>
        <v>Chester</v>
      </c>
      <c r="AH753" t="s">
        <v>440</v>
      </c>
      <c r="AI753">
        <v>1</v>
      </c>
      <c r="AK753" s="104">
        <v>25</v>
      </c>
      <c r="AL753" s="102">
        <v>13</v>
      </c>
      <c r="AM753" s="102">
        <v>20</v>
      </c>
      <c r="AN753" s="101">
        <v>13485</v>
      </c>
      <c r="AO753" s="101">
        <f t="shared" si="170"/>
        <v>25013</v>
      </c>
      <c r="AP753" t="s">
        <v>624</v>
      </c>
      <c r="AQ753">
        <f t="shared" si="169"/>
        <v>2513485</v>
      </c>
    </row>
    <row r="754" spans="1:43" hidden="1" outlineLevel="1">
      <c r="A754" s="63" t="s">
        <v>157</v>
      </c>
      <c r="B754" s="10" t="s">
        <v>550</v>
      </c>
      <c r="C754" s="1">
        <f t="shared" si="167"/>
        <v>459</v>
      </c>
      <c r="D754" s="7">
        <f t="shared" si="161"/>
        <v>2</v>
      </c>
      <c r="E754" s="7">
        <f t="shared" si="162"/>
        <v>1</v>
      </c>
      <c r="F754" s="7">
        <f t="shared" si="163"/>
        <v>0</v>
      </c>
      <c r="G754" s="1">
        <f t="shared" si="164"/>
        <v>9</v>
      </c>
      <c r="H754" s="2">
        <f t="shared" si="165"/>
        <v>1.9607843137254902E-2</v>
      </c>
      <c r="I754" s="8"/>
      <c r="J754" s="2">
        <f t="shared" si="171"/>
        <v>0.43790849673202614</v>
      </c>
      <c r="K754" s="2">
        <f t="shared" si="172"/>
        <v>0.45751633986928103</v>
      </c>
      <c r="L754" s="2">
        <f t="shared" si="173"/>
        <v>0</v>
      </c>
      <c r="M754" s="2">
        <f t="shared" si="174"/>
        <v>0.10457516339869283</v>
      </c>
      <c r="N754" s="1">
        <v>201</v>
      </c>
      <c r="O754" s="1">
        <v>210</v>
      </c>
      <c r="P754" s="1"/>
      <c r="Q754" s="1">
        <v>31</v>
      </c>
      <c r="R754" s="1">
        <v>11</v>
      </c>
      <c r="S754" s="1"/>
      <c r="T754" s="1"/>
      <c r="U754" s="1">
        <v>6</v>
      </c>
      <c r="V754" s="1"/>
      <c r="W754" s="1"/>
      <c r="X754" s="1"/>
      <c r="Y754" s="1"/>
      <c r="Z754" s="1"/>
      <c r="AA754" s="1"/>
      <c r="AB754" s="1"/>
      <c r="AG754" t="str">
        <f t="shared" si="168"/>
        <v>Chesterfield</v>
      </c>
      <c r="AH754" t="s">
        <v>1816</v>
      </c>
      <c r="AI754">
        <v>1</v>
      </c>
      <c r="AK754" s="104">
        <v>25</v>
      </c>
      <c r="AL754" s="102">
        <v>15</v>
      </c>
      <c r="AM754" s="102">
        <v>15</v>
      </c>
      <c r="AN754" s="101">
        <v>13590</v>
      </c>
      <c r="AO754" s="101">
        <f t="shared" si="170"/>
        <v>25015</v>
      </c>
      <c r="AP754" t="s">
        <v>624</v>
      </c>
      <c r="AQ754">
        <f t="shared" si="169"/>
        <v>2513590</v>
      </c>
    </row>
    <row r="755" spans="1:43" hidden="1" outlineLevel="1">
      <c r="A755" s="63" t="s">
        <v>1738</v>
      </c>
      <c r="B755" s="10" t="s">
        <v>550</v>
      </c>
      <c r="C755" s="1">
        <f t="shared" si="167"/>
        <v>16764</v>
      </c>
      <c r="D755" s="7">
        <f t="shared" si="161"/>
        <v>1</v>
      </c>
      <c r="E755" s="7">
        <f t="shared" si="162"/>
        <v>2</v>
      </c>
      <c r="F755" s="7">
        <f t="shared" si="163"/>
        <v>0</v>
      </c>
      <c r="G755" s="1">
        <f t="shared" si="164"/>
        <v>861</v>
      </c>
      <c r="H755" s="2">
        <f t="shared" si="165"/>
        <v>5.1360057265569074E-2</v>
      </c>
      <c r="I755" s="8"/>
      <c r="J755" s="2">
        <f t="shared" si="171"/>
        <v>0.50423526604628965</v>
      </c>
      <c r="K755" s="2">
        <f t="shared" si="172"/>
        <v>0.45287520878072057</v>
      </c>
      <c r="L755" s="2">
        <f t="shared" si="173"/>
        <v>0</v>
      </c>
      <c r="M755" s="2">
        <f t="shared" si="174"/>
        <v>4.2889525172989773E-2</v>
      </c>
      <c r="N755" s="1">
        <v>8453</v>
      </c>
      <c r="O755" s="1">
        <v>7592</v>
      </c>
      <c r="P755" s="1"/>
      <c r="Q755" s="1">
        <v>309</v>
      </c>
      <c r="R755" s="1">
        <v>195</v>
      </c>
      <c r="S755" s="1"/>
      <c r="T755" s="1"/>
      <c r="U755" s="1">
        <v>215</v>
      </c>
      <c r="V755" s="1"/>
      <c r="W755" s="1"/>
      <c r="X755" s="1"/>
      <c r="Y755" s="1"/>
      <c r="Z755" s="1"/>
      <c r="AA755" s="1"/>
      <c r="AB755" s="1"/>
      <c r="AG755" t="str">
        <f t="shared" si="168"/>
        <v>Chicopee</v>
      </c>
      <c r="AH755" t="s">
        <v>440</v>
      </c>
      <c r="AI755">
        <v>2</v>
      </c>
      <c r="AK755" s="104">
        <v>25</v>
      </c>
      <c r="AL755" s="102">
        <v>13</v>
      </c>
      <c r="AM755" s="102">
        <v>25</v>
      </c>
      <c r="AN755" s="101">
        <v>13660</v>
      </c>
      <c r="AO755" s="101">
        <f t="shared" si="170"/>
        <v>25013</v>
      </c>
      <c r="AP755" t="s">
        <v>2432</v>
      </c>
      <c r="AQ755">
        <f t="shared" si="169"/>
        <v>2513660</v>
      </c>
    </row>
    <row r="756" spans="1:43" hidden="1" outlineLevel="1">
      <c r="A756" s="63" t="s">
        <v>1739</v>
      </c>
      <c r="B756" s="10" t="s">
        <v>550</v>
      </c>
      <c r="C756" s="1">
        <f t="shared" si="167"/>
        <v>585</v>
      </c>
      <c r="D756" s="7">
        <f t="shared" si="161"/>
        <v>1</v>
      </c>
      <c r="E756" s="7">
        <f t="shared" si="162"/>
        <v>2</v>
      </c>
      <c r="F756" s="7">
        <f t="shared" si="163"/>
        <v>0</v>
      </c>
      <c r="G756" s="1">
        <f t="shared" si="164"/>
        <v>75</v>
      </c>
      <c r="H756" s="2">
        <f t="shared" si="165"/>
        <v>0.12820512820512819</v>
      </c>
      <c r="I756" s="8"/>
      <c r="J756" s="2">
        <f t="shared" si="171"/>
        <v>0.53504273504273503</v>
      </c>
      <c r="K756" s="2">
        <f t="shared" si="172"/>
        <v>0.40683760683760684</v>
      </c>
      <c r="L756" s="2">
        <f t="shared" si="173"/>
        <v>0</v>
      </c>
      <c r="M756" s="2">
        <f t="shared" si="174"/>
        <v>5.8119658119658135E-2</v>
      </c>
      <c r="N756" s="1">
        <v>313</v>
      </c>
      <c r="O756" s="1">
        <v>238</v>
      </c>
      <c r="P756" s="1"/>
      <c r="Q756" s="1">
        <v>29</v>
      </c>
      <c r="R756" s="1">
        <v>4</v>
      </c>
      <c r="S756" s="1"/>
      <c r="T756" s="1"/>
      <c r="U756" s="1">
        <v>1</v>
      </c>
      <c r="V756" s="1"/>
      <c r="W756" s="1"/>
      <c r="X756" s="1"/>
      <c r="Y756" s="1"/>
      <c r="Z756" s="1"/>
      <c r="AA756" s="1"/>
      <c r="AB756" s="1"/>
      <c r="AG756" t="str">
        <f t="shared" si="168"/>
        <v>Chilmark</v>
      </c>
      <c r="AH756" t="s">
        <v>741</v>
      </c>
      <c r="AI756">
        <v>10</v>
      </c>
      <c r="AK756" s="104">
        <v>25</v>
      </c>
      <c r="AL756" s="102">
        <v>7</v>
      </c>
      <c r="AM756" s="102">
        <v>5</v>
      </c>
      <c r="AN756" s="101">
        <v>13800</v>
      </c>
      <c r="AO756" s="101">
        <f t="shared" si="170"/>
        <v>25007</v>
      </c>
      <c r="AP756" t="s">
        <v>624</v>
      </c>
      <c r="AQ756">
        <f t="shared" si="169"/>
        <v>2513800</v>
      </c>
    </row>
    <row r="757" spans="1:43" hidden="1" outlineLevel="1">
      <c r="A757" s="63" t="s">
        <v>259</v>
      </c>
      <c r="B757" s="10" t="s">
        <v>550</v>
      </c>
      <c r="C757" s="1">
        <f t="shared" si="167"/>
        <v>528</v>
      </c>
      <c r="D757" s="7">
        <f t="shared" si="161"/>
        <v>1</v>
      </c>
      <c r="E757" s="7">
        <f t="shared" si="162"/>
        <v>2</v>
      </c>
      <c r="F757" s="7">
        <f t="shared" si="163"/>
        <v>0</v>
      </c>
      <c r="G757" s="1">
        <f t="shared" si="164"/>
        <v>130</v>
      </c>
      <c r="H757" s="2">
        <f t="shared" si="165"/>
        <v>0.24621212121212122</v>
      </c>
      <c r="I757" s="8"/>
      <c r="J757" s="2">
        <f t="shared" si="171"/>
        <v>0.60795454545454541</v>
      </c>
      <c r="K757" s="2">
        <f t="shared" si="172"/>
        <v>0.36174242424242425</v>
      </c>
      <c r="L757" s="2">
        <f t="shared" si="173"/>
        <v>0</v>
      </c>
      <c r="M757" s="2">
        <f t="shared" si="174"/>
        <v>3.0303030303030332E-2</v>
      </c>
      <c r="N757" s="1">
        <v>321</v>
      </c>
      <c r="O757" s="1">
        <v>191</v>
      </c>
      <c r="P757" s="1"/>
      <c r="Q757" s="1">
        <v>11</v>
      </c>
      <c r="R757" s="1">
        <v>2</v>
      </c>
      <c r="S757" s="1"/>
      <c r="T757" s="1"/>
      <c r="U757" s="1">
        <v>3</v>
      </c>
      <c r="V757" s="1"/>
      <c r="W757" s="1"/>
      <c r="X757" s="1"/>
      <c r="Y757" s="1"/>
      <c r="Z757" s="1"/>
      <c r="AA757" s="1"/>
      <c r="AB757" s="1"/>
      <c r="AG757" t="str">
        <f t="shared" si="168"/>
        <v>Clarksburg</v>
      </c>
      <c r="AH757" t="s">
        <v>2349</v>
      </c>
      <c r="AI757">
        <v>1</v>
      </c>
      <c r="AK757" s="104">
        <v>25</v>
      </c>
      <c r="AL757" s="102">
        <v>3</v>
      </c>
      <c r="AM757" s="102">
        <v>25</v>
      </c>
      <c r="AN757" s="101">
        <v>14010</v>
      </c>
      <c r="AO757" s="101">
        <f t="shared" si="170"/>
        <v>25003</v>
      </c>
      <c r="AP757" t="s">
        <v>624</v>
      </c>
      <c r="AQ757">
        <f t="shared" si="169"/>
        <v>2514010</v>
      </c>
    </row>
    <row r="758" spans="1:43" hidden="1" outlineLevel="1">
      <c r="A758" s="63" t="s">
        <v>2057</v>
      </c>
      <c r="B758" s="10" t="s">
        <v>550</v>
      </c>
      <c r="C758" s="1">
        <f t="shared" si="167"/>
        <v>4451</v>
      </c>
      <c r="D758" s="7">
        <f t="shared" si="161"/>
        <v>2</v>
      </c>
      <c r="E758" s="7">
        <f t="shared" si="162"/>
        <v>1</v>
      </c>
      <c r="F758" s="7">
        <f t="shared" si="163"/>
        <v>0</v>
      </c>
      <c r="G758" s="1">
        <f t="shared" si="164"/>
        <v>419</v>
      </c>
      <c r="H758" s="2">
        <f t="shared" si="165"/>
        <v>9.4136149179959563E-2</v>
      </c>
      <c r="I758" s="8"/>
      <c r="J758" s="2">
        <f t="shared" si="171"/>
        <v>0.4248483486856886</v>
      </c>
      <c r="K758" s="2">
        <f t="shared" si="172"/>
        <v>0.51898449786564815</v>
      </c>
      <c r="L758" s="2">
        <f t="shared" si="173"/>
        <v>0</v>
      </c>
      <c r="M758" s="2">
        <f t="shared" si="174"/>
        <v>5.6167153448663187E-2</v>
      </c>
      <c r="N758" s="1">
        <v>1891</v>
      </c>
      <c r="O758" s="1">
        <v>2310</v>
      </c>
      <c r="P758" s="1"/>
      <c r="Q758" s="1">
        <v>134</v>
      </c>
      <c r="R758" s="1">
        <v>69</v>
      </c>
      <c r="S758" s="1"/>
      <c r="T758" s="1"/>
      <c r="U758" s="1">
        <v>47</v>
      </c>
      <c r="V758" s="1"/>
      <c r="W758" s="1"/>
      <c r="X758" s="1"/>
      <c r="Y758" s="1"/>
      <c r="Z758" s="1"/>
      <c r="AA758" s="1"/>
      <c r="AB758" s="1"/>
      <c r="AG758" t="str">
        <f t="shared" si="168"/>
        <v>Clinton</v>
      </c>
      <c r="AH758" s="10" t="s">
        <v>1368</v>
      </c>
      <c r="AI758" s="10">
        <v>3</v>
      </c>
      <c r="AK758" s="104">
        <v>25</v>
      </c>
      <c r="AL758" s="102">
        <v>27</v>
      </c>
      <c r="AM758" s="102">
        <v>55</v>
      </c>
      <c r="AN758" s="101">
        <v>14395</v>
      </c>
      <c r="AO758" s="101">
        <f t="shared" si="170"/>
        <v>25027</v>
      </c>
      <c r="AP758" t="s">
        <v>624</v>
      </c>
      <c r="AQ758">
        <f t="shared" si="169"/>
        <v>2514395</v>
      </c>
    </row>
    <row r="759" spans="1:43" hidden="1" outlineLevel="1">
      <c r="A759" s="63" t="s">
        <v>256</v>
      </c>
      <c r="B759" s="10" t="s">
        <v>550</v>
      </c>
      <c r="C759" s="1">
        <f t="shared" si="167"/>
        <v>3727</v>
      </c>
      <c r="D759" s="7">
        <f t="shared" ref="D759:D821" si="175">RANK(N759,(N759:AE759))</f>
        <v>2</v>
      </c>
      <c r="E759" s="7">
        <f t="shared" ref="E759:E821" si="176">RANK(O759,(N759:AE759))</f>
        <v>1</v>
      </c>
      <c r="F759" s="7">
        <f t="shared" ref="F759:F821" si="177">IF(P759&gt;0,RANK(P759,(N759:AE759)),0)</f>
        <v>0</v>
      </c>
      <c r="G759" s="1">
        <f t="shared" ref="G759:G821" si="178">MAX(N759:P759)-LARGE(N759:P759,2)</f>
        <v>1391</v>
      </c>
      <c r="H759" s="2">
        <f t="shared" ref="H759:H821" si="179">G759/C759</f>
        <v>0.37322243090957874</v>
      </c>
      <c r="I759" s="8"/>
      <c r="J759" s="2">
        <f t="shared" si="171"/>
        <v>0.29675342098202306</v>
      </c>
      <c r="K759" s="2">
        <f t="shared" si="172"/>
        <v>0.6699758518916018</v>
      </c>
      <c r="L759" s="2">
        <f t="shared" si="173"/>
        <v>0</v>
      </c>
      <c r="M759" s="2">
        <f t="shared" si="174"/>
        <v>3.3270727126375133E-2</v>
      </c>
      <c r="N759" s="1">
        <v>1106</v>
      </c>
      <c r="O759" s="1">
        <v>2497</v>
      </c>
      <c r="P759" s="1"/>
      <c r="Q759" s="1">
        <v>92</v>
      </c>
      <c r="R759" s="1">
        <v>19</v>
      </c>
      <c r="S759" s="1"/>
      <c r="T759" s="1"/>
      <c r="U759" s="1">
        <v>13</v>
      </c>
      <c r="V759" s="1"/>
      <c r="W759" s="1"/>
      <c r="X759" s="1"/>
      <c r="Y759" s="1"/>
      <c r="Z759" s="1"/>
      <c r="AA759" s="1"/>
      <c r="AB759" s="1"/>
      <c r="AG759" t="str">
        <f t="shared" si="168"/>
        <v>Cohasset</v>
      </c>
      <c r="AH759" t="s">
        <v>605</v>
      </c>
      <c r="AI759">
        <v>10</v>
      </c>
      <c r="AK759" s="104">
        <v>25</v>
      </c>
      <c r="AL759" s="102">
        <v>21</v>
      </c>
      <c r="AM759" s="102">
        <v>30</v>
      </c>
      <c r="AN759" s="101">
        <v>14640</v>
      </c>
      <c r="AO759" s="101">
        <f t="shared" si="170"/>
        <v>25021</v>
      </c>
      <c r="AP759" t="s">
        <v>624</v>
      </c>
      <c r="AQ759">
        <f t="shared" si="169"/>
        <v>2514640</v>
      </c>
    </row>
    <row r="760" spans="1:43" hidden="1" outlineLevel="1">
      <c r="A760" s="63" t="s">
        <v>2477</v>
      </c>
      <c r="B760" s="10" t="s">
        <v>550</v>
      </c>
      <c r="C760" s="1">
        <f t="shared" si="167"/>
        <v>578</v>
      </c>
      <c r="D760" s="7">
        <f t="shared" si="175"/>
        <v>1</v>
      </c>
      <c r="E760" s="7">
        <f t="shared" si="176"/>
        <v>2</v>
      </c>
      <c r="F760" s="7">
        <f t="shared" si="177"/>
        <v>0</v>
      </c>
      <c r="G760" s="1">
        <f t="shared" si="178"/>
        <v>56</v>
      </c>
      <c r="H760" s="2">
        <f t="shared" si="179"/>
        <v>9.6885813148788927E-2</v>
      </c>
      <c r="I760" s="8"/>
      <c r="J760" s="2">
        <f t="shared" si="171"/>
        <v>0.4982698961937716</v>
      </c>
      <c r="K760" s="2">
        <f t="shared" si="172"/>
        <v>0.40138408304498269</v>
      </c>
      <c r="L760" s="2">
        <f t="shared" si="173"/>
        <v>0</v>
      </c>
      <c r="M760" s="2">
        <f t="shared" si="174"/>
        <v>0.10034602076124571</v>
      </c>
      <c r="N760" s="1">
        <v>288</v>
      </c>
      <c r="O760" s="1">
        <v>232</v>
      </c>
      <c r="P760" s="1"/>
      <c r="Q760" s="1">
        <v>38</v>
      </c>
      <c r="R760" s="1">
        <v>13</v>
      </c>
      <c r="S760" s="1"/>
      <c r="T760" s="1"/>
      <c r="U760" s="1">
        <v>7</v>
      </c>
      <c r="V760" s="1"/>
      <c r="W760" s="1"/>
      <c r="X760" s="1"/>
      <c r="Y760" s="1"/>
      <c r="Z760" s="1"/>
      <c r="AA760" s="1"/>
      <c r="AB760" s="1"/>
      <c r="AG760" t="str">
        <f t="shared" si="168"/>
        <v>Colrain</v>
      </c>
      <c r="AH760" t="s">
        <v>957</v>
      </c>
      <c r="AI760">
        <v>1</v>
      </c>
      <c r="AK760" s="104">
        <v>25</v>
      </c>
      <c r="AL760" s="102">
        <v>11</v>
      </c>
      <c r="AM760" s="102">
        <v>25</v>
      </c>
      <c r="AN760" s="101">
        <v>14885</v>
      </c>
      <c r="AO760" s="101">
        <f t="shared" si="170"/>
        <v>25011</v>
      </c>
      <c r="AP760" t="s">
        <v>624</v>
      </c>
      <c r="AQ760">
        <f t="shared" si="169"/>
        <v>2514885</v>
      </c>
    </row>
    <row r="761" spans="1:43" hidden="1" outlineLevel="1">
      <c r="A761" s="63" t="s">
        <v>114</v>
      </c>
      <c r="B761" s="10" t="s">
        <v>550</v>
      </c>
      <c r="C761" s="1">
        <f t="shared" si="167"/>
        <v>8407</v>
      </c>
      <c r="D761" s="7">
        <f t="shared" si="175"/>
        <v>2</v>
      </c>
      <c r="E761" s="7">
        <f t="shared" si="176"/>
        <v>1</v>
      </c>
      <c r="F761" s="7">
        <f t="shared" si="177"/>
        <v>0</v>
      </c>
      <c r="G761" s="1">
        <f t="shared" si="178"/>
        <v>192</v>
      </c>
      <c r="H761" s="2">
        <f t="shared" si="179"/>
        <v>2.283811109789461E-2</v>
      </c>
      <c r="I761" s="8"/>
      <c r="J761" s="2">
        <f t="shared" si="171"/>
        <v>0.45331271559414771</v>
      </c>
      <c r="K761" s="2">
        <f t="shared" si="172"/>
        <v>0.47615082669204234</v>
      </c>
      <c r="L761" s="2">
        <f t="shared" si="173"/>
        <v>0</v>
      </c>
      <c r="M761" s="2">
        <f t="shared" si="174"/>
        <v>7.0536457713810008E-2</v>
      </c>
      <c r="N761" s="1">
        <v>3811</v>
      </c>
      <c r="O761" s="1">
        <v>4003</v>
      </c>
      <c r="P761" s="1"/>
      <c r="Q761" s="1">
        <v>521</v>
      </c>
      <c r="R761" s="1">
        <v>52</v>
      </c>
      <c r="S761" s="1"/>
      <c r="T761" s="1"/>
      <c r="U761" s="1">
        <v>20</v>
      </c>
      <c r="V761" s="1"/>
      <c r="W761" s="1"/>
      <c r="X761" s="1"/>
      <c r="Y761" s="1"/>
      <c r="Z761" s="1"/>
      <c r="AA761" s="1"/>
      <c r="AB761" s="1"/>
      <c r="AG761" t="str">
        <f t="shared" si="168"/>
        <v>Concord</v>
      </c>
      <c r="AH761" t="s">
        <v>2433</v>
      </c>
      <c r="AI761">
        <v>5</v>
      </c>
      <c r="AK761" s="104">
        <v>25</v>
      </c>
      <c r="AL761" s="102">
        <v>17</v>
      </c>
      <c r="AM761" s="102">
        <v>70</v>
      </c>
      <c r="AN761" s="101">
        <v>15060</v>
      </c>
      <c r="AO761" s="101">
        <f t="shared" si="170"/>
        <v>25017</v>
      </c>
      <c r="AP761" t="s">
        <v>624</v>
      </c>
      <c r="AQ761">
        <f t="shared" si="169"/>
        <v>2515060</v>
      </c>
    </row>
    <row r="762" spans="1:43" hidden="1" outlineLevel="1">
      <c r="A762" s="63" t="s">
        <v>487</v>
      </c>
      <c r="B762" s="10" t="s">
        <v>550</v>
      </c>
      <c r="C762" s="1">
        <f t="shared" si="167"/>
        <v>916</v>
      </c>
      <c r="D762" s="7">
        <f t="shared" si="175"/>
        <v>1</v>
      </c>
      <c r="E762" s="7">
        <f t="shared" si="176"/>
        <v>2</v>
      </c>
      <c r="F762" s="7">
        <f t="shared" si="177"/>
        <v>0</v>
      </c>
      <c r="G762" s="1">
        <f t="shared" si="178"/>
        <v>281</v>
      </c>
      <c r="H762" s="2">
        <f t="shared" si="179"/>
        <v>0.30676855895196509</v>
      </c>
      <c r="I762" s="8"/>
      <c r="J762" s="2">
        <f t="shared" si="171"/>
        <v>0.59716157205240172</v>
      </c>
      <c r="K762" s="2">
        <f t="shared" si="172"/>
        <v>0.29039301310043669</v>
      </c>
      <c r="L762" s="2">
        <f t="shared" si="173"/>
        <v>0</v>
      </c>
      <c r="M762" s="2">
        <f t="shared" si="174"/>
        <v>0.11244541484716158</v>
      </c>
      <c r="N762" s="1">
        <v>547</v>
      </c>
      <c r="O762" s="1">
        <v>266</v>
      </c>
      <c r="P762" s="1"/>
      <c r="Q762" s="1">
        <v>91</v>
      </c>
      <c r="R762" s="1">
        <v>7</v>
      </c>
      <c r="S762" s="1"/>
      <c r="T762" s="1"/>
      <c r="U762" s="1">
        <v>5</v>
      </c>
      <c r="V762" s="1"/>
      <c r="W762" s="1"/>
      <c r="X762" s="1"/>
      <c r="Y762" s="1"/>
      <c r="Z762" s="1"/>
      <c r="AA762" s="1"/>
      <c r="AB762" s="1"/>
      <c r="AG762" t="str">
        <f t="shared" si="168"/>
        <v>Conway</v>
      </c>
      <c r="AH762" t="s">
        <v>957</v>
      </c>
      <c r="AI762">
        <v>1</v>
      </c>
      <c r="AK762" s="104">
        <v>25</v>
      </c>
      <c r="AL762" s="102">
        <v>11</v>
      </c>
      <c r="AM762" s="102">
        <v>30</v>
      </c>
      <c r="AN762" s="101">
        <v>15200</v>
      </c>
      <c r="AO762" s="101">
        <f t="shared" si="170"/>
        <v>25011</v>
      </c>
      <c r="AP762" t="s">
        <v>624</v>
      </c>
      <c r="AQ762">
        <f t="shared" si="169"/>
        <v>2515200</v>
      </c>
    </row>
    <row r="763" spans="1:43" hidden="1" outlineLevel="1">
      <c r="A763" s="63" t="s">
        <v>2286</v>
      </c>
      <c r="B763" s="10" t="s">
        <v>550</v>
      </c>
      <c r="C763" s="1">
        <f t="shared" si="167"/>
        <v>355</v>
      </c>
      <c r="D763" s="7">
        <f t="shared" si="175"/>
        <v>1</v>
      </c>
      <c r="E763" s="7">
        <f t="shared" si="176"/>
        <v>2</v>
      </c>
      <c r="F763" s="7">
        <f t="shared" si="177"/>
        <v>0</v>
      </c>
      <c r="G763" s="1">
        <f t="shared" si="178"/>
        <v>131</v>
      </c>
      <c r="H763" s="2">
        <f t="shared" si="179"/>
        <v>0.36901408450704226</v>
      </c>
      <c r="I763" s="8"/>
      <c r="J763" s="2">
        <f t="shared" si="171"/>
        <v>0.63661971830985919</v>
      </c>
      <c r="K763" s="2">
        <f t="shared" si="172"/>
        <v>0.26760563380281688</v>
      </c>
      <c r="L763" s="2">
        <f t="shared" si="173"/>
        <v>0</v>
      </c>
      <c r="M763" s="2">
        <f t="shared" si="174"/>
        <v>9.5774647887323927E-2</v>
      </c>
      <c r="N763" s="1">
        <v>226</v>
      </c>
      <c r="O763" s="1">
        <v>95</v>
      </c>
      <c r="P763" s="1"/>
      <c r="Q763" s="1">
        <v>24</v>
      </c>
      <c r="R763" s="1">
        <v>5</v>
      </c>
      <c r="S763" s="1"/>
      <c r="T763" s="1"/>
      <c r="U763" s="1">
        <v>5</v>
      </c>
      <c r="V763" s="1"/>
      <c r="W763" s="1"/>
      <c r="X763" s="1"/>
      <c r="Y763" s="1"/>
      <c r="Z763" s="1"/>
      <c r="AA763" s="1"/>
      <c r="AB763" s="1"/>
      <c r="AG763" t="str">
        <f t="shared" si="168"/>
        <v>Cummington</v>
      </c>
      <c r="AH763" t="s">
        <v>1816</v>
      </c>
      <c r="AI763">
        <v>1</v>
      </c>
      <c r="AK763" s="104">
        <v>25</v>
      </c>
      <c r="AL763" s="102">
        <v>15</v>
      </c>
      <c r="AM763" s="102">
        <v>20</v>
      </c>
      <c r="AN763" s="101">
        <v>16040</v>
      </c>
      <c r="AO763" s="101">
        <f t="shared" si="170"/>
        <v>25015</v>
      </c>
      <c r="AP763" t="s">
        <v>624</v>
      </c>
      <c r="AQ763">
        <f t="shared" si="169"/>
        <v>2516040</v>
      </c>
    </row>
    <row r="764" spans="1:43" hidden="1" outlineLevel="1">
      <c r="A764" s="63" t="s">
        <v>2287</v>
      </c>
      <c r="B764" s="10" t="s">
        <v>550</v>
      </c>
      <c r="C764" s="1">
        <f t="shared" si="167"/>
        <v>2244</v>
      </c>
      <c r="D764" s="7">
        <f t="shared" si="175"/>
        <v>1</v>
      </c>
      <c r="E764" s="7">
        <f t="shared" si="176"/>
        <v>2</v>
      </c>
      <c r="F764" s="7">
        <f t="shared" si="177"/>
        <v>0</v>
      </c>
      <c r="G764" s="1">
        <f t="shared" si="178"/>
        <v>434</v>
      </c>
      <c r="H764" s="2">
        <f t="shared" si="179"/>
        <v>0.19340463458110516</v>
      </c>
      <c r="I764" s="8"/>
      <c r="J764" s="2">
        <f t="shared" si="171"/>
        <v>0.57664884135472372</v>
      </c>
      <c r="K764" s="2">
        <f t="shared" si="172"/>
        <v>0.38324420677361853</v>
      </c>
      <c r="L764" s="2">
        <f t="shared" si="173"/>
        <v>0</v>
      </c>
      <c r="M764" s="2">
        <f t="shared" si="174"/>
        <v>4.0106951871657748E-2</v>
      </c>
      <c r="N764" s="1">
        <v>1294</v>
      </c>
      <c r="O764" s="1">
        <v>860</v>
      </c>
      <c r="P764" s="1"/>
      <c r="Q764" s="1">
        <v>51</v>
      </c>
      <c r="R764" s="1">
        <v>22</v>
      </c>
      <c r="S764" s="1"/>
      <c r="T764" s="1"/>
      <c r="U764" s="1">
        <v>17</v>
      </c>
      <c r="V764" s="1"/>
      <c r="W764" s="1"/>
      <c r="X764" s="1"/>
      <c r="Y764" s="1"/>
      <c r="Z764" s="1"/>
      <c r="AA764" s="1"/>
      <c r="AB764" s="1"/>
      <c r="AG764" t="str">
        <f t="shared" si="168"/>
        <v>Dalton</v>
      </c>
      <c r="AH764" t="s">
        <v>2349</v>
      </c>
      <c r="AI764">
        <v>1</v>
      </c>
      <c r="AK764" s="104">
        <v>25</v>
      </c>
      <c r="AL764" s="102">
        <v>3</v>
      </c>
      <c r="AM764" s="102">
        <v>30</v>
      </c>
      <c r="AN764" s="101">
        <v>16180</v>
      </c>
      <c r="AO764" s="101">
        <f t="shared" si="170"/>
        <v>25003</v>
      </c>
      <c r="AP764" t="s">
        <v>624</v>
      </c>
      <c r="AQ764">
        <f t="shared" si="169"/>
        <v>2516180</v>
      </c>
    </row>
    <row r="765" spans="1:43" hidden="1" outlineLevel="1">
      <c r="A765" s="63" t="s">
        <v>2067</v>
      </c>
      <c r="B765" s="10" t="s">
        <v>550</v>
      </c>
      <c r="C765" s="1">
        <f t="shared" si="167"/>
        <v>10337</v>
      </c>
      <c r="D765" s="7">
        <f t="shared" si="175"/>
        <v>2</v>
      </c>
      <c r="E765" s="7">
        <f t="shared" si="176"/>
        <v>1</v>
      </c>
      <c r="F765" s="7">
        <f t="shared" si="177"/>
        <v>0</v>
      </c>
      <c r="G765" s="1">
        <f t="shared" si="178"/>
        <v>2752</v>
      </c>
      <c r="H765" s="2">
        <f t="shared" si="179"/>
        <v>0.26622811260520463</v>
      </c>
      <c r="I765" s="8"/>
      <c r="J765" s="2">
        <f t="shared" si="171"/>
        <v>0.34690916126535748</v>
      </c>
      <c r="K765" s="2">
        <f t="shared" si="172"/>
        <v>0.61313727387056205</v>
      </c>
      <c r="L765" s="2">
        <f t="shared" si="173"/>
        <v>0</v>
      </c>
      <c r="M765" s="2">
        <f t="shared" si="174"/>
        <v>3.9953564864080526E-2</v>
      </c>
      <c r="N765" s="1">
        <v>3586</v>
      </c>
      <c r="O765" s="1">
        <v>6338</v>
      </c>
      <c r="P765" s="1"/>
      <c r="Q765" s="1">
        <v>244</v>
      </c>
      <c r="R765" s="1">
        <v>96</v>
      </c>
      <c r="S765" s="1"/>
      <c r="T765" s="1"/>
      <c r="U765" s="1">
        <v>73</v>
      </c>
      <c r="V765" s="1"/>
      <c r="W765" s="1"/>
      <c r="X765" s="1"/>
      <c r="Y765" s="1"/>
      <c r="Z765" s="1"/>
      <c r="AA765" s="1"/>
      <c r="AB765" s="1"/>
      <c r="AG765" t="str">
        <f t="shared" si="168"/>
        <v>Danvers</v>
      </c>
      <c r="AH765" t="s">
        <v>1819</v>
      </c>
      <c r="AI765">
        <v>6</v>
      </c>
      <c r="AK765" s="104">
        <v>25</v>
      </c>
      <c r="AL765" s="102">
        <v>9</v>
      </c>
      <c r="AM765" s="102">
        <v>25</v>
      </c>
      <c r="AN765" s="101">
        <v>16250</v>
      </c>
      <c r="AO765" s="101">
        <f t="shared" si="170"/>
        <v>25009</v>
      </c>
      <c r="AP765" t="s">
        <v>624</v>
      </c>
      <c r="AQ765">
        <f t="shared" si="169"/>
        <v>2516250</v>
      </c>
    </row>
    <row r="766" spans="1:43" hidden="1" outlineLevel="1">
      <c r="A766" s="63" t="s">
        <v>1298</v>
      </c>
      <c r="B766" s="10" t="s">
        <v>550</v>
      </c>
      <c r="C766" s="1">
        <f t="shared" si="167"/>
        <v>9875</v>
      </c>
      <c r="D766" s="7">
        <f t="shared" si="175"/>
        <v>1</v>
      </c>
      <c r="E766" s="7">
        <f t="shared" si="176"/>
        <v>2</v>
      </c>
      <c r="F766" s="7">
        <f t="shared" si="177"/>
        <v>0</v>
      </c>
      <c r="G766" s="1">
        <f t="shared" si="178"/>
        <v>1387</v>
      </c>
      <c r="H766" s="2">
        <f t="shared" si="179"/>
        <v>0.14045569620253165</v>
      </c>
      <c r="I766" s="8"/>
      <c r="J766" s="2">
        <f t="shared" si="171"/>
        <v>0.54713924050632912</v>
      </c>
      <c r="K766" s="2">
        <f t="shared" si="172"/>
        <v>0.4066835443037975</v>
      </c>
      <c r="L766" s="2">
        <f t="shared" si="173"/>
        <v>0</v>
      </c>
      <c r="M766" s="2">
        <f t="shared" si="174"/>
        <v>4.6177215189873388E-2</v>
      </c>
      <c r="N766" s="1">
        <v>5403</v>
      </c>
      <c r="O766" s="1">
        <v>4016</v>
      </c>
      <c r="P766" s="1"/>
      <c r="Q766" s="1">
        <v>255</v>
      </c>
      <c r="R766" s="1">
        <v>131</v>
      </c>
      <c r="S766" s="1"/>
      <c r="T766" s="1"/>
      <c r="U766" s="1">
        <v>70</v>
      </c>
      <c r="V766" s="1"/>
      <c r="W766" s="1"/>
      <c r="X766" s="1"/>
      <c r="Y766" s="1"/>
      <c r="Z766" s="1"/>
      <c r="AA766" s="1"/>
      <c r="AB766" s="1"/>
      <c r="AG766" t="str">
        <f t="shared" si="168"/>
        <v>Dartmouth</v>
      </c>
      <c r="AH766" t="s">
        <v>1037</v>
      </c>
      <c r="AI766">
        <v>3</v>
      </c>
      <c r="AK766" s="104">
        <v>25</v>
      </c>
      <c r="AL766" s="102">
        <v>5</v>
      </c>
      <c r="AM766" s="102">
        <v>20</v>
      </c>
      <c r="AN766" s="101">
        <v>16425</v>
      </c>
      <c r="AO766" s="101">
        <f t="shared" si="170"/>
        <v>25005</v>
      </c>
      <c r="AP766" t="s">
        <v>624</v>
      </c>
      <c r="AQ766">
        <f t="shared" si="169"/>
        <v>2516425</v>
      </c>
    </row>
    <row r="767" spans="1:43" hidden="1" outlineLevel="1">
      <c r="A767" s="63" t="s">
        <v>975</v>
      </c>
      <c r="B767" s="10" t="s">
        <v>550</v>
      </c>
      <c r="C767" s="1">
        <f t="shared" si="167"/>
        <v>10357</v>
      </c>
      <c r="D767" s="7">
        <f t="shared" si="175"/>
        <v>2</v>
      </c>
      <c r="E767" s="7">
        <f t="shared" si="176"/>
        <v>1</v>
      </c>
      <c r="F767" s="7">
        <f t="shared" si="177"/>
        <v>0</v>
      </c>
      <c r="G767" s="1">
        <f t="shared" si="178"/>
        <v>1117</v>
      </c>
      <c r="H767" s="2">
        <f t="shared" si="179"/>
        <v>0.10784976344501304</v>
      </c>
      <c r="I767" s="8"/>
      <c r="J767" s="2">
        <f t="shared" si="171"/>
        <v>0.42415757458723569</v>
      </c>
      <c r="K767" s="2">
        <f t="shared" si="172"/>
        <v>0.53200733803224876</v>
      </c>
      <c r="L767" s="2">
        <f t="shared" si="173"/>
        <v>0</v>
      </c>
      <c r="M767" s="2">
        <f t="shared" si="174"/>
        <v>4.3835087380515558E-2</v>
      </c>
      <c r="N767" s="1">
        <v>4393</v>
      </c>
      <c r="O767" s="1">
        <v>5510</v>
      </c>
      <c r="P767" s="1"/>
      <c r="Q767" s="1">
        <v>293</v>
      </c>
      <c r="R767" s="1">
        <v>107</v>
      </c>
      <c r="S767" s="1"/>
      <c r="T767" s="1"/>
      <c r="U767" s="1">
        <v>54</v>
      </c>
      <c r="V767" s="1"/>
      <c r="W767" s="1"/>
      <c r="X767" s="1"/>
      <c r="Y767" s="1"/>
      <c r="Z767" s="1"/>
      <c r="AA767" s="1"/>
      <c r="AB767" s="1"/>
      <c r="AG767" t="str">
        <f t="shared" si="168"/>
        <v>Dedham</v>
      </c>
      <c r="AH767" t="s">
        <v>605</v>
      </c>
      <c r="AI767">
        <v>9</v>
      </c>
      <c r="AK767" s="104">
        <v>25</v>
      </c>
      <c r="AL767" s="102">
        <v>21</v>
      </c>
      <c r="AM767" s="102">
        <v>35</v>
      </c>
      <c r="AN767" s="101">
        <v>16495</v>
      </c>
      <c r="AO767" s="101">
        <f t="shared" si="170"/>
        <v>25021</v>
      </c>
      <c r="AP767" t="s">
        <v>624</v>
      </c>
      <c r="AQ767">
        <f t="shared" si="169"/>
        <v>2516495</v>
      </c>
    </row>
    <row r="768" spans="1:43" hidden="1" outlineLevel="1">
      <c r="A768" s="63" t="s">
        <v>496</v>
      </c>
      <c r="B768" s="10" t="s">
        <v>550</v>
      </c>
      <c r="C768" s="1">
        <f t="shared" si="167"/>
        <v>2268</v>
      </c>
      <c r="D768" s="7">
        <f t="shared" si="175"/>
        <v>1</v>
      </c>
      <c r="E768" s="7">
        <f t="shared" si="176"/>
        <v>2</v>
      </c>
      <c r="F768" s="7">
        <f t="shared" si="177"/>
        <v>0</v>
      </c>
      <c r="G768" s="1">
        <f t="shared" si="178"/>
        <v>475</v>
      </c>
      <c r="H768" s="2">
        <f t="shared" si="179"/>
        <v>0.20943562610229277</v>
      </c>
      <c r="I768" s="8"/>
      <c r="J768" s="2">
        <f t="shared" si="171"/>
        <v>0.5714285714285714</v>
      </c>
      <c r="K768" s="2">
        <f t="shared" si="172"/>
        <v>0.36199294532627868</v>
      </c>
      <c r="L768" s="2">
        <f t="shared" si="173"/>
        <v>0</v>
      </c>
      <c r="M768" s="2">
        <f t="shared" si="174"/>
        <v>6.6578483245149922E-2</v>
      </c>
      <c r="N768" s="1">
        <v>1296</v>
      </c>
      <c r="O768" s="1">
        <v>821</v>
      </c>
      <c r="P768" s="1"/>
      <c r="Q768" s="1">
        <v>108</v>
      </c>
      <c r="R768" s="1">
        <v>16</v>
      </c>
      <c r="S768" s="1"/>
      <c r="T768" s="1"/>
      <c r="U768" s="1">
        <v>27</v>
      </c>
      <c r="V768" s="1"/>
      <c r="W768" s="1"/>
      <c r="X768" s="1"/>
      <c r="Y768" s="1"/>
      <c r="Z768" s="1"/>
      <c r="AA768" s="1"/>
      <c r="AB768" s="1"/>
      <c r="AG768" t="str">
        <f t="shared" si="168"/>
        <v>Deerfield</v>
      </c>
      <c r="AH768" t="s">
        <v>957</v>
      </c>
      <c r="AI768">
        <v>1</v>
      </c>
      <c r="AK768" s="104">
        <v>25</v>
      </c>
      <c r="AL768" s="102">
        <v>11</v>
      </c>
      <c r="AM768" s="102">
        <v>35</v>
      </c>
      <c r="AN768" s="101">
        <v>16670</v>
      </c>
      <c r="AO768" s="101">
        <f t="shared" si="170"/>
        <v>25011</v>
      </c>
      <c r="AP768" t="s">
        <v>624</v>
      </c>
      <c r="AQ768">
        <f t="shared" si="169"/>
        <v>2516670</v>
      </c>
    </row>
    <row r="769" spans="1:43" hidden="1" outlineLevel="1">
      <c r="A769" s="63" t="s">
        <v>497</v>
      </c>
      <c r="B769" s="10" t="s">
        <v>550</v>
      </c>
      <c r="C769" s="1">
        <f t="shared" si="167"/>
        <v>7764</v>
      </c>
      <c r="D769" s="7">
        <f t="shared" si="175"/>
        <v>2</v>
      </c>
      <c r="E769" s="7">
        <f t="shared" si="176"/>
        <v>1</v>
      </c>
      <c r="F769" s="7">
        <f t="shared" si="177"/>
        <v>0</v>
      </c>
      <c r="G769" s="1">
        <f t="shared" si="178"/>
        <v>1469</v>
      </c>
      <c r="H769" s="2">
        <f t="shared" si="179"/>
        <v>0.18920659453889749</v>
      </c>
      <c r="I769" s="8"/>
      <c r="J769" s="2">
        <f t="shared" si="171"/>
        <v>0.38266357547655849</v>
      </c>
      <c r="K769" s="2">
        <f t="shared" si="172"/>
        <v>0.57187017001545593</v>
      </c>
      <c r="L769" s="2">
        <f t="shared" si="173"/>
        <v>0</v>
      </c>
      <c r="M769" s="2">
        <f t="shared" si="174"/>
        <v>4.5466254507985582E-2</v>
      </c>
      <c r="N769" s="1">
        <v>2971</v>
      </c>
      <c r="O769" s="1">
        <v>4440</v>
      </c>
      <c r="P769" s="1"/>
      <c r="Q769" s="1">
        <v>270</v>
      </c>
      <c r="R769" s="1">
        <v>45</v>
      </c>
      <c r="S769" s="1"/>
      <c r="T769" s="1"/>
      <c r="U769" s="1">
        <v>38</v>
      </c>
      <c r="V769" s="1"/>
      <c r="W769" s="1"/>
      <c r="X769" s="1"/>
      <c r="Y769" s="1"/>
      <c r="Z769" s="1"/>
      <c r="AA769" s="1"/>
      <c r="AB769" s="1"/>
      <c r="AG769" t="str">
        <f t="shared" si="168"/>
        <v>Dennis</v>
      </c>
      <c r="AH769" t="s">
        <v>1586</v>
      </c>
      <c r="AI769">
        <v>10</v>
      </c>
      <c r="AK769" s="104">
        <v>25</v>
      </c>
      <c r="AL769" s="102">
        <v>1</v>
      </c>
      <c r="AM769" s="102">
        <v>25</v>
      </c>
      <c r="AN769" s="101">
        <v>16775</v>
      </c>
      <c r="AO769" s="101">
        <f t="shared" si="170"/>
        <v>25001</v>
      </c>
      <c r="AP769" t="s">
        <v>624</v>
      </c>
      <c r="AQ769">
        <f t="shared" si="169"/>
        <v>2516775</v>
      </c>
    </row>
    <row r="770" spans="1:43" hidden="1" outlineLevel="1">
      <c r="A770" s="63" t="s">
        <v>498</v>
      </c>
      <c r="B770" s="10" t="s">
        <v>550</v>
      </c>
      <c r="C770" s="1">
        <f t="shared" ref="C770:C832" si="180">SUM(N770:AE770)</f>
        <v>2152</v>
      </c>
      <c r="D770" s="7">
        <f t="shared" si="175"/>
        <v>2</v>
      </c>
      <c r="E770" s="7">
        <f t="shared" si="176"/>
        <v>1</v>
      </c>
      <c r="F770" s="7">
        <f t="shared" si="177"/>
        <v>0</v>
      </c>
      <c r="G770" s="1">
        <f t="shared" si="178"/>
        <v>226</v>
      </c>
      <c r="H770" s="2">
        <f t="shared" si="179"/>
        <v>0.1050185873605948</v>
      </c>
      <c r="I770" s="8"/>
      <c r="J770" s="2">
        <f t="shared" si="171"/>
        <v>0.42239776951672864</v>
      </c>
      <c r="K770" s="2">
        <f t="shared" si="172"/>
        <v>0.52741635687732347</v>
      </c>
      <c r="L770" s="2">
        <f t="shared" si="173"/>
        <v>0</v>
      </c>
      <c r="M770" s="2">
        <f t="shared" si="174"/>
        <v>5.0185873605947839E-2</v>
      </c>
      <c r="N770" s="1">
        <v>909</v>
      </c>
      <c r="O770" s="1">
        <v>1135</v>
      </c>
      <c r="P770" s="1"/>
      <c r="Q770" s="1">
        <v>57</v>
      </c>
      <c r="R770" s="1">
        <v>25</v>
      </c>
      <c r="S770" s="1"/>
      <c r="T770" s="1"/>
      <c r="U770" s="1">
        <v>26</v>
      </c>
      <c r="V770" s="1"/>
      <c r="W770" s="1"/>
      <c r="X770" s="1"/>
      <c r="Y770" s="1"/>
      <c r="Z770" s="1"/>
      <c r="AA770" s="1"/>
      <c r="AB770" s="1"/>
      <c r="AG770" t="str">
        <f t="shared" si="168"/>
        <v>Dighton</v>
      </c>
      <c r="AH770" t="s">
        <v>1037</v>
      </c>
      <c r="AI770">
        <v>4</v>
      </c>
      <c r="AK770" s="104">
        <v>25</v>
      </c>
      <c r="AL770" s="102">
        <v>5</v>
      </c>
      <c r="AM770" s="102">
        <v>25</v>
      </c>
      <c r="AN770" s="101">
        <v>16950</v>
      </c>
      <c r="AO770" s="101">
        <f t="shared" si="170"/>
        <v>25005</v>
      </c>
      <c r="AP770" t="s">
        <v>624</v>
      </c>
      <c r="AQ770">
        <f t="shared" si="169"/>
        <v>2516950</v>
      </c>
    </row>
    <row r="771" spans="1:43" hidden="1" outlineLevel="1">
      <c r="A771" s="63" t="s">
        <v>2899</v>
      </c>
      <c r="B771" s="10" t="s">
        <v>550</v>
      </c>
      <c r="C771" s="1">
        <f t="shared" si="180"/>
        <v>2697</v>
      </c>
      <c r="D771" s="7">
        <f t="shared" si="175"/>
        <v>2</v>
      </c>
      <c r="E771" s="7">
        <f t="shared" si="176"/>
        <v>1</v>
      </c>
      <c r="F771" s="7">
        <f t="shared" si="177"/>
        <v>0</v>
      </c>
      <c r="G771" s="1">
        <f t="shared" si="178"/>
        <v>913</v>
      </c>
      <c r="H771" s="2">
        <f t="shared" si="179"/>
        <v>0.33852428624397479</v>
      </c>
      <c r="I771" s="8"/>
      <c r="J771" s="2">
        <f t="shared" si="171"/>
        <v>0.30107526881720431</v>
      </c>
      <c r="K771" s="2">
        <f t="shared" si="172"/>
        <v>0.63959955506117905</v>
      </c>
      <c r="L771" s="2">
        <f t="shared" si="173"/>
        <v>0</v>
      </c>
      <c r="M771" s="2">
        <f t="shared" si="174"/>
        <v>5.9325176121616696E-2</v>
      </c>
      <c r="N771" s="1">
        <v>812</v>
      </c>
      <c r="O771" s="1">
        <v>1725</v>
      </c>
      <c r="P771" s="1"/>
      <c r="Q771" s="1">
        <v>75</v>
      </c>
      <c r="R771" s="1">
        <v>57</v>
      </c>
      <c r="S771" s="1"/>
      <c r="T771" s="1"/>
      <c r="U771" s="1">
        <v>28</v>
      </c>
      <c r="V771" s="1"/>
      <c r="W771" s="1"/>
      <c r="X771" s="1"/>
      <c r="Y771" s="1"/>
      <c r="Z771" s="1"/>
      <c r="AA771" s="1"/>
      <c r="AB771" s="1"/>
      <c r="AG771" t="str">
        <f t="shared" ref="AG771:AG833" si="181">A771</f>
        <v>Douglas</v>
      </c>
      <c r="AH771" s="10" t="s">
        <v>1368</v>
      </c>
      <c r="AI771" s="10">
        <v>2</v>
      </c>
      <c r="AK771" s="104">
        <v>25</v>
      </c>
      <c r="AL771" s="102">
        <v>27</v>
      </c>
      <c r="AM771" s="102">
        <v>60</v>
      </c>
      <c r="AN771" s="101">
        <v>17300</v>
      </c>
      <c r="AO771" s="101">
        <f t="shared" si="170"/>
        <v>25027</v>
      </c>
      <c r="AP771" t="s">
        <v>624</v>
      </c>
      <c r="AQ771">
        <f t="shared" ref="AQ771:AQ833" si="182">AK771*100000+AN771</f>
        <v>2517300</v>
      </c>
    </row>
    <row r="772" spans="1:43" hidden="1" outlineLevel="1">
      <c r="A772" s="63" t="s">
        <v>22</v>
      </c>
      <c r="B772" s="10" t="s">
        <v>550</v>
      </c>
      <c r="C772" s="1">
        <f t="shared" si="180"/>
        <v>2874</v>
      </c>
      <c r="D772" s="7">
        <f t="shared" si="175"/>
        <v>2</v>
      </c>
      <c r="E772" s="7">
        <f t="shared" si="176"/>
        <v>1</v>
      </c>
      <c r="F772" s="7">
        <f t="shared" si="177"/>
        <v>0</v>
      </c>
      <c r="G772" s="1">
        <f t="shared" si="178"/>
        <v>1346</v>
      </c>
      <c r="H772" s="2">
        <f t="shared" si="179"/>
        <v>0.46833681280445372</v>
      </c>
      <c r="I772" s="8"/>
      <c r="J772" s="2">
        <f t="shared" si="171"/>
        <v>0.2501739735560195</v>
      </c>
      <c r="K772" s="2">
        <f t="shared" si="172"/>
        <v>0.71851078636047316</v>
      </c>
      <c r="L772" s="2">
        <f t="shared" si="173"/>
        <v>0</v>
      </c>
      <c r="M772" s="2">
        <f t="shared" si="174"/>
        <v>3.1315240083507279E-2</v>
      </c>
      <c r="N772" s="1">
        <v>719</v>
      </c>
      <c r="O772" s="1">
        <v>2065</v>
      </c>
      <c r="P772" s="1"/>
      <c r="Q772" s="1">
        <v>73</v>
      </c>
      <c r="R772" s="1">
        <v>11</v>
      </c>
      <c r="S772" s="1"/>
      <c r="T772" s="1"/>
      <c r="U772" s="1">
        <v>6</v>
      </c>
      <c r="V772" s="1"/>
      <c r="W772" s="1"/>
      <c r="X772" s="1"/>
      <c r="Y772" s="1"/>
      <c r="Z772" s="1"/>
      <c r="AA772" s="1"/>
      <c r="AB772" s="1"/>
      <c r="AG772" t="str">
        <f t="shared" si="181"/>
        <v>Dover</v>
      </c>
      <c r="AH772" t="s">
        <v>605</v>
      </c>
      <c r="AI772">
        <v>4</v>
      </c>
      <c r="AK772" s="104">
        <v>25</v>
      </c>
      <c r="AL772" s="102">
        <v>21</v>
      </c>
      <c r="AM772" s="102">
        <v>40</v>
      </c>
      <c r="AN772" s="101">
        <v>17405</v>
      </c>
      <c r="AO772" s="101">
        <f t="shared" ref="AO772:AO834" si="183">1000*AK772+AL772</f>
        <v>25021</v>
      </c>
      <c r="AP772" t="s">
        <v>624</v>
      </c>
      <c r="AQ772">
        <f t="shared" si="182"/>
        <v>2517405</v>
      </c>
    </row>
    <row r="773" spans="1:43" hidden="1" outlineLevel="1">
      <c r="A773" s="63" t="s">
        <v>313</v>
      </c>
      <c r="B773" s="10" t="s">
        <v>550</v>
      </c>
      <c r="C773" s="1">
        <f t="shared" si="180"/>
        <v>10126</v>
      </c>
      <c r="D773" s="7">
        <f t="shared" si="175"/>
        <v>2</v>
      </c>
      <c r="E773" s="7">
        <f t="shared" si="176"/>
        <v>1</v>
      </c>
      <c r="F773" s="7">
        <f t="shared" si="177"/>
        <v>0</v>
      </c>
      <c r="G773" s="1">
        <f t="shared" si="178"/>
        <v>2315</v>
      </c>
      <c r="H773" s="2">
        <f t="shared" si="179"/>
        <v>0.22861939561524788</v>
      </c>
      <c r="I773" s="8"/>
      <c r="J773" s="2">
        <f t="shared" si="171"/>
        <v>0.3620383172032392</v>
      </c>
      <c r="K773" s="2">
        <f t="shared" si="172"/>
        <v>0.59065771281848711</v>
      </c>
      <c r="L773" s="2">
        <f t="shared" si="173"/>
        <v>0</v>
      </c>
      <c r="M773" s="2">
        <f t="shared" si="174"/>
        <v>4.7303969978273686E-2</v>
      </c>
      <c r="N773" s="1">
        <v>3666</v>
      </c>
      <c r="O773" s="1">
        <v>5981</v>
      </c>
      <c r="P773" s="1"/>
      <c r="Q773" s="1">
        <v>243</v>
      </c>
      <c r="R773" s="1">
        <v>127</v>
      </c>
      <c r="S773" s="1"/>
      <c r="T773" s="1"/>
      <c r="U773" s="1">
        <v>109</v>
      </c>
      <c r="V773" s="1"/>
      <c r="W773" s="1"/>
      <c r="X773" s="1"/>
      <c r="Y773" s="1"/>
      <c r="Z773" s="1"/>
      <c r="AA773" s="1"/>
      <c r="AB773" s="1"/>
      <c r="AG773" t="str">
        <f t="shared" si="181"/>
        <v>Dracut</v>
      </c>
      <c r="AH773" t="s">
        <v>2433</v>
      </c>
      <c r="AI773">
        <v>5</v>
      </c>
      <c r="AK773" s="104">
        <v>25</v>
      </c>
      <c r="AL773" s="102">
        <v>17</v>
      </c>
      <c r="AM773" s="102">
        <v>75</v>
      </c>
      <c r="AN773" s="101">
        <v>17475</v>
      </c>
      <c r="AO773" s="101">
        <f t="shared" si="183"/>
        <v>25017</v>
      </c>
      <c r="AP773" t="s">
        <v>624</v>
      </c>
      <c r="AQ773">
        <f t="shared" si="182"/>
        <v>2517475</v>
      </c>
    </row>
    <row r="774" spans="1:43" hidden="1" outlineLevel="1">
      <c r="A774" s="63" t="s">
        <v>314</v>
      </c>
      <c r="B774" s="10" t="s">
        <v>550</v>
      </c>
      <c r="C774" s="1">
        <f t="shared" si="180"/>
        <v>3243</v>
      </c>
      <c r="D774" s="7">
        <f t="shared" si="175"/>
        <v>2</v>
      </c>
      <c r="E774" s="7">
        <f t="shared" si="176"/>
        <v>1</v>
      </c>
      <c r="F774" s="7">
        <f t="shared" si="177"/>
        <v>0</v>
      </c>
      <c r="G774" s="1">
        <f t="shared" si="178"/>
        <v>721</v>
      </c>
      <c r="H774" s="2">
        <f t="shared" si="179"/>
        <v>0.2223250077089115</v>
      </c>
      <c r="I774" s="8"/>
      <c r="J774" s="2">
        <f t="shared" si="171"/>
        <v>0.36571076164045635</v>
      </c>
      <c r="K774" s="2">
        <f t="shared" si="172"/>
        <v>0.58803576934936785</v>
      </c>
      <c r="L774" s="2">
        <f t="shared" si="173"/>
        <v>0</v>
      </c>
      <c r="M774" s="2">
        <f t="shared" si="174"/>
        <v>4.6253469010175796E-2</v>
      </c>
      <c r="N774" s="1">
        <v>1186</v>
      </c>
      <c r="O774" s="1">
        <v>1907</v>
      </c>
      <c r="P774" s="1"/>
      <c r="Q774" s="1">
        <v>82</v>
      </c>
      <c r="R774" s="1">
        <v>39</v>
      </c>
      <c r="S774" s="1"/>
      <c r="T774" s="1"/>
      <c r="U774" s="1">
        <v>29</v>
      </c>
      <c r="V774" s="1"/>
      <c r="W774" s="1"/>
      <c r="X774" s="1"/>
      <c r="Y774" s="1"/>
      <c r="Z774" s="1"/>
      <c r="AA774" s="1"/>
      <c r="AB774" s="1"/>
      <c r="AG774" t="str">
        <f t="shared" si="181"/>
        <v>Dudley</v>
      </c>
      <c r="AH774" s="10" t="s">
        <v>1368</v>
      </c>
      <c r="AI774" s="10">
        <v>2</v>
      </c>
      <c r="AK774" s="104">
        <v>25</v>
      </c>
      <c r="AL774" s="102">
        <v>27</v>
      </c>
      <c r="AM774" s="102">
        <v>65</v>
      </c>
      <c r="AN774" s="101">
        <v>17685</v>
      </c>
      <c r="AO774" s="101">
        <f t="shared" si="183"/>
        <v>25027</v>
      </c>
      <c r="AP774" t="s">
        <v>624</v>
      </c>
      <c r="AQ774">
        <f t="shared" si="182"/>
        <v>2517685</v>
      </c>
    </row>
    <row r="775" spans="1:43" hidden="1" outlineLevel="1">
      <c r="A775" s="63" t="s">
        <v>145</v>
      </c>
      <c r="B775" s="10" t="s">
        <v>550</v>
      </c>
      <c r="C775" s="1">
        <f t="shared" si="180"/>
        <v>1286</v>
      </c>
      <c r="D775" s="7">
        <f t="shared" si="175"/>
        <v>2</v>
      </c>
      <c r="E775" s="7">
        <f t="shared" si="176"/>
        <v>1</v>
      </c>
      <c r="F775" s="7">
        <f t="shared" si="177"/>
        <v>0</v>
      </c>
      <c r="G775" s="1">
        <f t="shared" si="178"/>
        <v>499</v>
      </c>
      <c r="H775" s="2">
        <f t="shared" si="179"/>
        <v>0.3880248833592535</v>
      </c>
      <c r="I775" s="8"/>
      <c r="J775" s="2">
        <f t="shared" si="171"/>
        <v>0.28538102643856922</v>
      </c>
      <c r="K775" s="2">
        <f t="shared" si="172"/>
        <v>0.67340590979782267</v>
      </c>
      <c r="L775" s="2">
        <f t="shared" si="173"/>
        <v>0</v>
      </c>
      <c r="M775" s="2">
        <f t="shared" si="174"/>
        <v>4.1213063763608115E-2</v>
      </c>
      <c r="N775" s="1">
        <v>367</v>
      </c>
      <c r="O775" s="1">
        <v>866</v>
      </c>
      <c r="P775" s="1"/>
      <c r="Q775" s="1">
        <v>30</v>
      </c>
      <c r="R775" s="1">
        <v>15</v>
      </c>
      <c r="S775" s="1"/>
      <c r="T775" s="1"/>
      <c r="U775" s="1">
        <v>8</v>
      </c>
      <c r="V775" s="1"/>
      <c r="W775" s="1"/>
      <c r="X775" s="1"/>
      <c r="Y775" s="1"/>
      <c r="Z775" s="1"/>
      <c r="AA775" s="1"/>
      <c r="AB775" s="1"/>
      <c r="AG775" t="str">
        <f t="shared" si="181"/>
        <v>Dunstable</v>
      </c>
      <c r="AH775" t="s">
        <v>2433</v>
      </c>
      <c r="AI775">
        <v>5</v>
      </c>
      <c r="AK775" s="104">
        <v>25</v>
      </c>
      <c r="AL775" s="102">
        <v>17</v>
      </c>
      <c r="AM775" s="102">
        <v>80</v>
      </c>
      <c r="AN775" s="101">
        <v>17825</v>
      </c>
      <c r="AO775" s="101">
        <f t="shared" si="183"/>
        <v>25017</v>
      </c>
      <c r="AP775" t="s">
        <v>624</v>
      </c>
      <c r="AQ775">
        <f t="shared" si="182"/>
        <v>2517825</v>
      </c>
    </row>
    <row r="776" spans="1:43" hidden="1" outlineLevel="1">
      <c r="A776" s="63" t="s">
        <v>24</v>
      </c>
      <c r="B776" s="10" t="s">
        <v>550</v>
      </c>
      <c r="C776" s="1">
        <f t="shared" si="180"/>
        <v>7115</v>
      </c>
      <c r="D776" s="7">
        <f t="shared" si="175"/>
        <v>2</v>
      </c>
      <c r="E776" s="7">
        <f t="shared" si="176"/>
        <v>1</v>
      </c>
      <c r="F776" s="7">
        <f t="shared" si="177"/>
        <v>0</v>
      </c>
      <c r="G776" s="1">
        <f t="shared" si="178"/>
        <v>2860</v>
      </c>
      <c r="H776" s="2">
        <f t="shared" si="179"/>
        <v>0.40196767392832045</v>
      </c>
      <c r="I776" s="8"/>
      <c r="J776" s="2">
        <f t="shared" si="171"/>
        <v>0.28264230498945891</v>
      </c>
      <c r="K776" s="2">
        <f t="shared" si="172"/>
        <v>0.6846099789177793</v>
      </c>
      <c r="L776" s="2">
        <f t="shared" si="173"/>
        <v>0</v>
      </c>
      <c r="M776" s="2">
        <f t="shared" si="174"/>
        <v>3.2747716092761836E-2</v>
      </c>
      <c r="N776" s="1">
        <v>2011</v>
      </c>
      <c r="O776" s="1">
        <v>4871</v>
      </c>
      <c r="P776" s="1"/>
      <c r="Q776" s="1">
        <v>167</v>
      </c>
      <c r="R776" s="1">
        <v>46</v>
      </c>
      <c r="S776" s="1"/>
      <c r="T776" s="1"/>
      <c r="U776" s="1">
        <v>20</v>
      </c>
      <c r="V776" s="1"/>
      <c r="W776" s="1"/>
      <c r="X776" s="1"/>
      <c r="Y776" s="1"/>
      <c r="Z776" s="1"/>
      <c r="AA776" s="1"/>
      <c r="AB776" s="1"/>
      <c r="AG776" t="str">
        <f t="shared" si="181"/>
        <v>Duxbury</v>
      </c>
      <c r="AH776" t="s">
        <v>2043</v>
      </c>
      <c r="AI776">
        <v>10</v>
      </c>
      <c r="AK776" s="104">
        <v>25</v>
      </c>
      <c r="AL776" s="102">
        <v>23</v>
      </c>
      <c r="AM776" s="102">
        <v>25</v>
      </c>
      <c r="AN776" s="101">
        <v>17895</v>
      </c>
      <c r="AO776" s="101">
        <f t="shared" si="183"/>
        <v>25023</v>
      </c>
      <c r="AP776" t="s">
        <v>624</v>
      </c>
      <c r="AQ776">
        <f t="shared" si="182"/>
        <v>2517895</v>
      </c>
    </row>
    <row r="777" spans="1:43" hidden="1" outlineLevel="1">
      <c r="A777" s="63" t="s">
        <v>1203</v>
      </c>
      <c r="B777" s="10" t="s">
        <v>550</v>
      </c>
      <c r="C777" s="1">
        <f t="shared" si="180"/>
        <v>4688</v>
      </c>
      <c r="D777" s="7">
        <f t="shared" si="175"/>
        <v>2</v>
      </c>
      <c r="E777" s="7">
        <f t="shared" si="176"/>
        <v>1</v>
      </c>
      <c r="F777" s="7">
        <f t="shared" si="177"/>
        <v>0</v>
      </c>
      <c r="G777" s="1">
        <f t="shared" si="178"/>
        <v>1197</v>
      </c>
      <c r="H777" s="2">
        <f t="shared" si="179"/>
        <v>0.25533276450511944</v>
      </c>
      <c r="I777" s="8"/>
      <c r="J777" s="2">
        <f t="shared" si="171"/>
        <v>0.35260238907849828</v>
      </c>
      <c r="K777" s="2">
        <f t="shared" si="172"/>
        <v>0.60793515358361772</v>
      </c>
      <c r="L777" s="2">
        <f t="shared" si="173"/>
        <v>0</v>
      </c>
      <c r="M777" s="2">
        <f t="shared" si="174"/>
        <v>3.9462457337884005E-2</v>
      </c>
      <c r="N777" s="1">
        <v>1653</v>
      </c>
      <c r="O777" s="1">
        <v>2850</v>
      </c>
      <c r="P777" s="1"/>
      <c r="Q777" s="1">
        <v>104</v>
      </c>
      <c r="R777" s="1">
        <v>47</v>
      </c>
      <c r="S777" s="1"/>
      <c r="T777" s="1"/>
      <c r="U777" s="1">
        <v>34</v>
      </c>
      <c r="V777" s="1"/>
      <c r="W777" s="1"/>
      <c r="X777" s="1"/>
      <c r="Y777" s="1"/>
      <c r="Z777" s="1"/>
      <c r="AA777" s="1"/>
      <c r="AB777" s="1"/>
      <c r="AG777" t="str">
        <f t="shared" si="181"/>
        <v>East Bridgewater</v>
      </c>
      <c r="AH777" t="s">
        <v>2043</v>
      </c>
      <c r="AI777">
        <v>4</v>
      </c>
      <c r="AK777" s="104">
        <v>25</v>
      </c>
      <c r="AL777" s="102">
        <v>23</v>
      </c>
      <c r="AM777" s="102">
        <v>30</v>
      </c>
      <c r="AN777" s="101">
        <v>18455</v>
      </c>
      <c r="AO777" s="101">
        <f t="shared" si="183"/>
        <v>25023</v>
      </c>
      <c r="AP777" t="s">
        <v>624</v>
      </c>
      <c r="AQ777">
        <f t="shared" si="182"/>
        <v>2518455</v>
      </c>
    </row>
    <row r="778" spans="1:43" hidden="1" outlineLevel="1">
      <c r="A778" s="63" t="s">
        <v>204</v>
      </c>
      <c r="B778" s="10" t="s">
        <v>550</v>
      </c>
      <c r="C778" s="1">
        <f t="shared" si="180"/>
        <v>802</v>
      </c>
      <c r="D778" s="7">
        <f t="shared" si="175"/>
        <v>2</v>
      </c>
      <c r="E778" s="7">
        <f t="shared" si="176"/>
        <v>1</v>
      </c>
      <c r="F778" s="7">
        <f t="shared" si="177"/>
        <v>0</v>
      </c>
      <c r="G778" s="1">
        <f t="shared" si="178"/>
        <v>229</v>
      </c>
      <c r="H778" s="2">
        <f t="shared" si="179"/>
        <v>0.28553615960099749</v>
      </c>
      <c r="I778" s="8"/>
      <c r="J778" s="2">
        <f t="shared" si="171"/>
        <v>0.32418952618453867</v>
      </c>
      <c r="K778" s="2">
        <f t="shared" si="172"/>
        <v>0.60972568578553621</v>
      </c>
      <c r="L778" s="2">
        <f t="shared" si="173"/>
        <v>0</v>
      </c>
      <c r="M778" s="2">
        <f t="shared" si="174"/>
        <v>6.6084788029925123E-2</v>
      </c>
      <c r="N778" s="1">
        <v>260</v>
      </c>
      <c r="O778" s="1">
        <v>489</v>
      </c>
      <c r="P778" s="1"/>
      <c r="Q778" s="1">
        <v>21</v>
      </c>
      <c r="R778" s="1">
        <v>23</v>
      </c>
      <c r="S778" s="1"/>
      <c r="T778" s="1"/>
      <c r="U778" s="1">
        <v>9</v>
      </c>
      <c r="V778" s="1"/>
      <c r="W778" s="1"/>
      <c r="X778" s="1"/>
      <c r="Y778" s="1"/>
      <c r="Z778" s="1"/>
      <c r="AA778" s="1"/>
      <c r="AB778" s="1"/>
      <c r="AG778" t="str">
        <f t="shared" si="181"/>
        <v>East Brookfield</v>
      </c>
      <c r="AH778" s="10" t="s">
        <v>1368</v>
      </c>
      <c r="AI778" s="10">
        <v>2</v>
      </c>
      <c r="AK778" s="104">
        <v>25</v>
      </c>
      <c r="AL778" s="102">
        <v>27</v>
      </c>
      <c r="AM778" s="102">
        <v>70</v>
      </c>
      <c r="AN778" s="101">
        <v>18560</v>
      </c>
      <c r="AO778" s="101">
        <f t="shared" si="183"/>
        <v>25027</v>
      </c>
      <c r="AP778" t="s">
        <v>624</v>
      </c>
      <c r="AQ778">
        <f t="shared" si="182"/>
        <v>2518560</v>
      </c>
    </row>
    <row r="779" spans="1:43" hidden="1" outlineLevel="1">
      <c r="A779" s="63" t="s">
        <v>37</v>
      </c>
      <c r="B779" s="10" t="s">
        <v>550</v>
      </c>
      <c r="C779" s="1">
        <f t="shared" si="180"/>
        <v>5986</v>
      </c>
      <c r="D779" s="7">
        <f t="shared" si="175"/>
        <v>2</v>
      </c>
      <c r="E779" s="7">
        <f t="shared" si="176"/>
        <v>1</v>
      </c>
      <c r="F779" s="7">
        <f t="shared" si="177"/>
        <v>0</v>
      </c>
      <c r="G779" s="1">
        <f t="shared" si="178"/>
        <v>1685</v>
      </c>
      <c r="H779" s="2">
        <f t="shared" si="179"/>
        <v>0.28149014366855996</v>
      </c>
      <c r="I779" s="8"/>
      <c r="J779" s="2">
        <f t="shared" si="171"/>
        <v>0.34463748747076511</v>
      </c>
      <c r="K779" s="2">
        <f t="shared" si="172"/>
        <v>0.62612763113932512</v>
      </c>
      <c r="L779" s="2">
        <f t="shared" si="173"/>
        <v>0</v>
      </c>
      <c r="M779" s="2">
        <f t="shared" si="174"/>
        <v>2.9234881389909706E-2</v>
      </c>
      <c r="N779" s="1">
        <v>2063</v>
      </c>
      <c r="O779" s="1">
        <v>3748</v>
      </c>
      <c r="P779" s="1"/>
      <c r="Q779" s="1">
        <v>99</v>
      </c>
      <c r="R779" s="1">
        <v>31</v>
      </c>
      <c r="S779" s="1"/>
      <c r="T779" s="1"/>
      <c r="U779" s="1">
        <v>45</v>
      </c>
      <c r="V779" s="1"/>
      <c r="W779" s="1"/>
      <c r="X779" s="1"/>
      <c r="Y779" s="1"/>
      <c r="Z779" s="1"/>
      <c r="AA779" s="1"/>
      <c r="AB779" s="1"/>
      <c r="AG779" t="str">
        <f t="shared" si="181"/>
        <v>East Longmeadow</v>
      </c>
      <c r="AH779" t="s">
        <v>440</v>
      </c>
      <c r="AI779">
        <v>2</v>
      </c>
      <c r="AK779" s="104">
        <v>25</v>
      </c>
      <c r="AL779" s="102">
        <v>13</v>
      </c>
      <c r="AM779" s="102">
        <v>30</v>
      </c>
      <c r="AN779" s="101">
        <v>19645</v>
      </c>
      <c r="AO779" s="101">
        <f t="shared" si="183"/>
        <v>25013</v>
      </c>
      <c r="AP779" t="s">
        <v>624</v>
      </c>
      <c r="AQ779">
        <f t="shared" si="182"/>
        <v>2519645</v>
      </c>
    </row>
    <row r="780" spans="1:43" hidden="1" outlineLevel="1">
      <c r="A780" s="63" t="s">
        <v>869</v>
      </c>
      <c r="B780" s="10" t="s">
        <v>550</v>
      </c>
      <c r="C780" s="1">
        <f t="shared" si="180"/>
        <v>2918</v>
      </c>
      <c r="D780" s="7">
        <f t="shared" si="175"/>
        <v>2</v>
      </c>
      <c r="E780" s="7">
        <f t="shared" si="176"/>
        <v>1</v>
      </c>
      <c r="F780" s="7">
        <f t="shared" si="177"/>
        <v>0</v>
      </c>
      <c r="G780" s="1">
        <f t="shared" si="178"/>
        <v>312</v>
      </c>
      <c r="H780" s="2">
        <f t="shared" si="179"/>
        <v>0.10692254969156957</v>
      </c>
      <c r="I780" s="8"/>
      <c r="J780" s="2">
        <f t="shared" si="171"/>
        <v>0.41843728581220013</v>
      </c>
      <c r="K780" s="2">
        <f t="shared" si="172"/>
        <v>0.52535983550376975</v>
      </c>
      <c r="L780" s="2">
        <f t="shared" si="173"/>
        <v>0</v>
      </c>
      <c r="M780" s="2">
        <f t="shared" si="174"/>
        <v>5.6202878684030178E-2</v>
      </c>
      <c r="N780" s="1">
        <v>1221</v>
      </c>
      <c r="O780" s="1">
        <v>1533</v>
      </c>
      <c r="P780" s="1"/>
      <c r="Q780" s="1">
        <v>128</v>
      </c>
      <c r="R780" s="1">
        <v>26</v>
      </c>
      <c r="S780" s="1"/>
      <c r="T780" s="1"/>
      <c r="U780" s="1">
        <v>10</v>
      </c>
      <c r="V780" s="1"/>
      <c r="W780" s="1"/>
      <c r="X780" s="1"/>
      <c r="Y780" s="1"/>
      <c r="Z780" s="1"/>
      <c r="AA780" s="1"/>
      <c r="AB780" s="1"/>
      <c r="AG780" t="str">
        <f t="shared" si="181"/>
        <v>Eastham</v>
      </c>
      <c r="AH780" t="s">
        <v>1586</v>
      </c>
      <c r="AI780">
        <v>10</v>
      </c>
      <c r="AK780" s="104">
        <v>25</v>
      </c>
      <c r="AL780" s="102">
        <v>1</v>
      </c>
      <c r="AM780" s="102">
        <v>30</v>
      </c>
      <c r="AN780" s="101">
        <v>19295</v>
      </c>
      <c r="AO780" s="101">
        <f t="shared" si="183"/>
        <v>25001</v>
      </c>
      <c r="AP780" t="s">
        <v>624</v>
      </c>
      <c r="AQ780">
        <f t="shared" si="182"/>
        <v>2519295</v>
      </c>
    </row>
    <row r="781" spans="1:43" hidden="1" outlineLevel="1">
      <c r="A781" s="63" t="s">
        <v>495</v>
      </c>
      <c r="B781" s="10" t="s">
        <v>550</v>
      </c>
      <c r="C781" s="1">
        <f t="shared" si="180"/>
        <v>6326</v>
      </c>
      <c r="D781" s="7">
        <f t="shared" si="175"/>
        <v>1</v>
      </c>
      <c r="E781" s="7">
        <f t="shared" si="176"/>
        <v>2</v>
      </c>
      <c r="F781" s="7">
        <f t="shared" si="177"/>
        <v>0</v>
      </c>
      <c r="G781" s="1">
        <f t="shared" si="178"/>
        <v>1875</v>
      </c>
      <c r="H781" s="2">
        <f t="shared" si="179"/>
        <v>0.29639582674675941</v>
      </c>
      <c r="I781" s="8"/>
      <c r="J781" s="2">
        <f t="shared" si="171"/>
        <v>0.62251027505532719</v>
      </c>
      <c r="K781" s="2">
        <f t="shared" si="172"/>
        <v>0.32611444830856784</v>
      </c>
      <c r="L781" s="2">
        <f t="shared" si="173"/>
        <v>0</v>
      </c>
      <c r="M781" s="2">
        <f t="shared" si="174"/>
        <v>5.1375276636104972E-2</v>
      </c>
      <c r="N781" s="1">
        <v>3938</v>
      </c>
      <c r="O781" s="1">
        <v>2063</v>
      </c>
      <c r="P781" s="1"/>
      <c r="Q781" s="1">
        <v>224</v>
      </c>
      <c r="R781" s="1">
        <v>46</v>
      </c>
      <c r="S781" s="1"/>
      <c r="T781" s="1"/>
      <c r="U781" s="1">
        <v>55</v>
      </c>
      <c r="V781" s="1"/>
      <c r="W781" s="1"/>
      <c r="X781" s="1"/>
      <c r="Y781" s="1"/>
      <c r="Z781" s="1"/>
      <c r="AA781" s="1"/>
      <c r="AB781" s="1"/>
      <c r="AG781" t="str">
        <f t="shared" si="181"/>
        <v>Easthampton</v>
      </c>
      <c r="AH781" t="s">
        <v>1816</v>
      </c>
      <c r="AI781">
        <v>1</v>
      </c>
      <c r="AK781" s="104">
        <v>25</v>
      </c>
      <c r="AL781" s="102">
        <v>15</v>
      </c>
      <c r="AM781" s="102">
        <v>25</v>
      </c>
      <c r="AN781" s="101">
        <v>19330</v>
      </c>
      <c r="AO781" s="101">
        <f t="shared" si="183"/>
        <v>25015</v>
      </c>
      <c r="AP781" t="s">
        <v>2432</v>
      </c>
      <c r="AQ781">
        <f t="shared" si="182"/>
        <v>2519330</v>
      </c>
    </row>
    <row r="782" spans="1:43" hidden="1" outlineLevel="1">
      <c r="A782" s="63" t="s">
        <v>1363</v>
      </c>
      <c r="B782" s="10" t="s">
        <v>550</v>
      </c>
      <c r="C782" s="1">
        <f t="shared" si="180"/>
        <v>8783</v>
      </c>
      <c r="D782" s="7">
        <f t="shared" si="175"/>
        <v>2</v>
      </c>
      <c r="E782" s="7">
        <f t="shared" si="176"/>
        <v>1</v>
      </c>
      <c r="F782" s="7">
        <f t="shared" si="177"/>
        <v>0</v>
      </c>
      <c r="G782" s="1">
        <f t="shared" si="178"/>
        <v>2333</v>
      </c>
      <c r="H782" s="2">
        <f t="shared" si="179"/>
        <v>0.26562677900489584</v>
      </c>
      <c r="I782" s="8"/>
      <c r="J782" s="2">
        <f t="shared" si="171"/>
        <v>0.34600933621769325</v>
      </c>
      <c r="K782" s="2">
        <f t="shared" si="172"/>
        <v>0.61163611522258909</v>
      </c>
      <c r="L782" s="2">
        <f t="shared" si="173"/>
        <v>0</v>
      </c>
      <c r="M782" s="2">
        <f t="shared" si="174"/>
        <v>4.2354548559717653E-2</v>
      </c>
      <c r="N782" s="1">
        <v>3039</v>
      </c>
      <c r="O782" s="1">
        <v>5372</v>
      </c>
      <c r="P782" s="1"/>
      <c r="Q782" s="1">
        <v>223</v>
      </c>
      <c r="R782" s="1">
        <v>98</v>
      </c>
      <c r="S782" s="1"/>
      <c r="T782" s="1"/>
      <c r="U782" s="1">
        <v>51</v>
      </c>
      <c r="V782" s="1"/>
      <c r="W782" s="1"/>
      <c r="X782" s="1"/>
      <c r="Y782" s="1"/>
      <c r="Z782" s="1"/>
      <c r="AA782" s="1"/>
      <c r="AB782" s="1"/>
      <c r="AG782" t="str">
        <f t="shared" si="181"/>
        <v>Easton</v>
      </c>
      <c r="AH782" t="s">
        <v>1037</v>
      </c>
      <c r="AI782" t="s">
        <v>740</v>
      </c>
      <c r="AK782" s="104">
        <v>25</v>
      </c>
      <c r="AL782" s="102">
        <v>5</v>
      </c>
      <c r="AM782" s="102">
        <v>30</v>
      </c>
      <c r="AN782" s="101">
        <v>20100</v>
      </c>
      <c r="AO782" s="101">
        <f t="shared" si="183"/>
        <v>25005</v>
      </c>
      <c r="AP782" t="s">
        <v>624</v>
      </c>
      <c r="AQ782">
        <f t="shared" si="182"/>
        <v>2520100</v>
      </c>
    </row>
    <row r="783" spans="1:43" hidden="1" outlineLevel="1">
      <c r="A783" s="63" t="s">
        <v>1364</v>
      </c>
      <c r="B783" s="10" t="s">
        <v>550</v>
      </c>
      <c r="C783" s="1">
        <f t="shared" si="180"/>
        <v>1590</v>
      </c>
      <c r="D783" s="7">
        <f t="shared" si="175"/>
        <v>2</v>
      </c>
      <c r="E783" s="7">
        <f t="shared" si="176"/>
        <v>1</v>
      </c>
      <c r="F783" s="7">
        <f t="shared" si="177"/>
        <v>0</v>
      </c>
      <c r="G783" s="1">
        <f t="shared" si="178"/>
        <v>67</v>
      </c>
      <c r="H783" s="2">
        <f t="shared" si="179"/>
        <v>4.2138364779874211E-2</v>
      </c>
      <c r="I783" s="8"/>
      <c r="J783" s="2">
        <f t="shared" si="171"/>
        <v>0.45220125786163523</v>
      </c>
      <c r="K783" s="2">
        <f t="shared" si="172"/>
        <v>0.49433962264150944</v>
      </c>
      <c r="L783" s="2">
        <f t="shared" si="173"/>
        <v>0</v>
      </c>
      <c r="M783" s="2">
        <f t="shared" si="174"/>
        <v>5.3459119496855334E-2</v>
      </c>
      <c r="N783" s="1">
        <v>719</v>
      </c>
      <c r="O783" s="1">
        <v>786</v>
      </c>
      <c r="P783" s="1"/>
      <c r="Q783" s="1">
        <v>60</v>
      </c>
      <c r="R783" s="1">
        <v>17</v>
      </c>
      <c r="S783" s="1"/>
      <c r="T783" s="1"/>
      <c r="U783" s="1">
        <v>8</v>
      </c>
      <c r="V783" s="1"/>
      <c r="W783" s="1"/>
      <c r="X783" s="1"/>
      <c r="Y783" s="1"/>
      <c r="Z783" s="1"/>
      <c r="AA783" s="1"/>
      <c r="AB783" s="1"/>
      <c r="AG783" t="str">
        <f t="shared" si="181"/>
        <v>Edgartown</v>
      </c>
      <c r="AH783" t="s">
        <v>741</v>
      </c>
      <c r="AI783">
        <v>10</v>
      </c>
      <c r="AK783" s="104">
        <v>25</v>
      </c>
      <c r="AL783" s="102">
        <v>7</v>
      </c>
      <c r="AM783" s="102">
        <v>10</v>
      </c>
      <c r="AN783" s="101">
        <v>21150</v>
      </c>
      <c r="AO783" s="101">
        <f t="shared" si="183"/>
        <v>25007</v>
      </c>
      <c r="AP783" t="s">
        <v>624</v>
      </c>
      <c r="AQ783">
        <f t="shared" si="182"/>
        <v>2521150</v>
      </c>
    </row>
    <row r="784" spans="1:43" hidden="1" outlineLevel="1">
      <c r="A784" s="63" t="s">
        <v>150</v>
      </c>
      <c r="B784" s="10" t="s">
        <v>550</v>
      </c>
      <c r="C784" s="1">
        <f t="shared" si="180"/>
        <v>575</v>
      </c>
      <c r="D784" s="7">
        <f t="shared" si="175"/>
        <v>1</v>
      </c>
      <c r="E784" s="7">
        <f t="shared" si="176"/>
        <v>2</v>
      </c>
      <c r="F784" s="7">
        <f t="shared" si="177"/>
        <v>0</v>
      </c>
      <c r="G784" s="1">
        <f t="shared" si="178"/>
        <v>188</v>
      </c>
      <c r="H784" s="2">
        <f t="shared" si="179"/>
        <v>0.32695652173913042</v>
      </c>
      <c r="I784" s="8"/>
      <c r="J784" s="2">
        <f t="shared" si="171"/>
        <v>0.62608695652173918</v>
      </c>
      <c r="K784" s="2">
        <f t="shared" si="172"/>
        <v>0.2991304347826087</v>
      </c>
      <c r="L784" s="2">
        <f t="shared" si="173"/>
        <v>0</v>
      </c>
      <c r="M784" s="2">
        <f t="shared" si="174"/>
        <v>7.478260869565212E-2</v>
      </c>
      <c r="N784" s="1">
        <v>360</v>
      </c>
      <c r="O784" s="1">
        <v>172</v>
      </c>
      <c r="P784" s="1"/>
      <c r="Q784" s="1">
        <v>34</v>
      </c>
      <c r="R784" s="1">
        <v>6</v>
      </c>
      <c r="S784" s="1"/>
      <c r="T784" s="1"/>
      <c r="U784" s="1">
        <v>3</v>
      </c>
      <c r="V784" s="1"/>
      <c r="W784" s="1"/>
      <c r="X784" s="1"/>
      <c r="Y784" s="1"/>
      <c r="Z784" s="1"/>
      <c r="AA784" s="1"/>
      <c r="AB784" s="1"/>
      <c r="AG784" t="str">
        <f t="shared" si="181"/>
        <v>Egremont</v>
      </c>
      <c r="AH784" t="s">
        <v>2349</v>
      </c>
      <c r="AI784">
        <v>1</v>
      </c>
      <c r="AK784" s="104">
        <v>25</v>
      </c>
      <c r="AL784" s="102">
        <v>3</v>
      </c>
      <c r="AM784" s="102">
        <v>35</v>
      </c>
      <c r="AN784" s="101">
        <v>21360</v>
      </c>
      <c r="AO784" s="101">
        <f t="shared" si="183"/>
        <v>25003</v>
      </c>
      <c r="AP784" t="s">
        <v>624</v>
      </c>
      <c r="AQ784">
        <f t="shared" si="182"/>
        <v>2521360</v>
      </c>
    </row>
    <row r="785" spans="1:43" hidden="1" outlineLevel="1">
      <c r="A785" s="63" t="s">
        <v>151</v>
      </c>
      <c r="B785" s="10" t="s">
        <v>550</v>
      </c>
      <c r="C785" s="1">
        <f t="shared" si="180"/>
        <v>501</v>
      </c>
      <c r="D785" s="7">
        <f t="shared" si="175"/>
        <v>1</v>
      </c>
      <c r="E785" s="7">
        <f t="shared" si="176"/>
        <v>2</v>
      </c>
      <c r="F785" s="7">
        <f t="shared" si="177"/>
        <v>0</v>
      </c>
      <c r="G785" s="1">
        <f t="shared" si="178"/>
        <v>76</v>
      </c>
      <c r="H785" s="2">
        <f t="shared" si="179"/>
        <v>0.15169660678642716</v>
      </c>
      <c r="I785" s="8"/>
      <c r="J785" s="2">
        <f t="shared" si="171"/>
        <v>0.53293413173652693</v>
      </c>
      <c r="K785" s="2">
        <f t="shared" si="172"/>
        <v>0.38123752495009983</v>
      </c>
      <c r="L785" s="2">
        <f t="shared" si="173"/>
        <v>0</v>
      </c>
      <c r="M785" s="2">
        <f t="shared" si="174"/>
        <v>8.5828343313373245E-2</v>
      </c>
      <c r="N785" s="1">
        <v>267</v>
      </c>
      <c r="O785" s="1">
        <v>191</v>
      </c>
      <c r="P785" s="1"/>
      <c r="Q785" s="1">
        <v>25</v>
      </c>
      <c r="R785" s="1">
        <v>13</v>
      </c>
      <c r="S785" s="1"/>
      <c r="T785" s="1"/>
      <c r="U785" s="1">
        <v>5</v>
      </c>
      <c r="V785" s="1"/>
      <c r="W785" s="1"/>
      <c r="X785" s="1"/>
      <c r="Y785" s="1"/>
      <c r="Z785" s="1"/>
      <c r="AA785" s="1"/>
      <c r="AB785" s="1"/>
      <c r="AG785" t="str">
        <f t="shared" si="181"/>
        <v>Erving</v>
      </c>
      <c r="AH785" t="s">
        <v>957</v>
      </c>
      <c r="AI785">
        <v>1</v>
      </c>
      <c r="AK785" s="104">
        <v>25</v>
      </c>
      <c r="AL785" s="102">
        <v>11</v>
      </c>
      <c r="AM785" s="102">
        <v>40</v>
      </c>
      <c r="AN785" s="101">
        <v>21780</v>
      </c>
      <c r="AO785" s="101">
        <f t="shared" si="183"/>
        <v>25011</v>
      </c>
      <c r="AP785" t="s">
        <v>624</v>
      </c>
      <c r="AQ785">
        <f t="shared" si="182"/>
        <v>2521780</v>
      </c>
    </row>
    <row r="786" spans="1:43" hidden="1" outlineLevel="1">
      <c r="A786" s="63" t="s">
        <v>1819</v>
      </c>
      <c r="B786" s="10" t="s">
        <v>550</v>
      </c>
      <c r="C786" s="1">
        <f t="shared" si="180"/>
        <v>1642</v>
      </c>
      <c r="D786" s="7">
        <f t="shared" si="175"/>
        <v>2</v>
      </c>
      <c r="E786" s="7">
        <f t="shared" si="176"/>
        <v>1</v>
      </c>
      <c r="F786" s="7">
        <f t="shared" si="177"/>
        <v>0</v>
      </c>
      <c r="G786" s="1">
        <f t="shared" si="178"/>
        <v>433</v>
      </c>
      <c r="H786" s="2">
        <f t="shared" si="179"/>
        <v>0.26370280146163216</v>
      </c>
      <c r="I786" s="8"/>
      <c r="J786" s="2">
        <f t="shared" si="171"/>
        <v>0.33861144945188792</v>
      </c>
      <c r="K786" s="2">
        <f t="shared" si="172"/>
        <v>0.60231425091352009</v>
      </c>
      <c r="L786" s="2">
        <f t="shared" si="173"/>
        <v>0</v>
      </c>
      <c r="M786" s="2">
        <f t="shared" si="174"/>
        <v>5.9074299634591987E-2</v>
      </c>
      <c r="N786" s="1">
        <v>556</v>
      </c>
      <c r="O786" s="1">
        <v>989</v>
      </c>
      <c r="P786" s="1"/>
      <c r="Q786" s="1">
        <v>66</v>
      </c>
      <c r="R786" s="1">
        <v>18</v>
      </c>
      <c r="S786" s="1"/>
      <c r="T786" s="1"/>
      <c r="U786" s="1">
        <v>13</v>
      </c>
      <c r="V786" s="1"/>
      <c r="W786" s="1"/>
      <c r="X786" s="1"/>
      <c r="Y786" s="1"/>
      <c r="Z786" s="1"/>
      <c r="AA786" s="1"/>
      <c r="AB786" s="1"/>
      <c r="AG786" t="str">
        <f t="shared" si="181"/>
        <v>Essex</v>
      </c>
      <c r="AH786" t="s">
        <v>1819</v>
      </c>
      <c r="AI786">
        <v>6</v>
      </c>
      <c r="AK786" s="104">
        <v>25</v>
      </c>
      <c r="AL786" s="102">
        <v>9</v>
      </c>
      <c r="AM786" s="102">
        <v>30</v>
      </c>
      <c r="AN786" s="101">
        <v>21850</v>
      </c>
      <c r="AO786" s="101">
        <f t="shared" si="183"/>
        <v>25009</v>
      </c>
      <c r="AP786" t="s">
        <v>624</v>
      </c>
      <c r="AQ786">
        <f t="shared" si="182"/>
        <v>2521850</v>
      </c>
    </row>
    <row r="787" spans="1:43" hidden="1" outlineLevel="1">
      <c r="A787" s="63" t="s">
        <v>152</v>
      </c>
      <c r="B787" s="10" t="s">
        <v>550</v>
      </c>
      <c r="C787" s="1">
        <f t="shared" si="180"/>
        <v>10458</v>
      </c>
      <c r="D787" s="7">
        <f t="shared" si="175"/>
        <v>1</v>
      </c>
      <c r="E787" s="7">
        <f t="shared" si="176"/>
        <v>2</v>
      </c>
      <c r="F787" s="7">
        <f t="shared" si="177"/>
        <v>0</v>
      </c>
      <c r="G787" s="1">
        <f t="shared" si="178"/>
        <v>637</v>
      </c>
      <c r="H787" s="2">
        <f t="shared" si="179"/>
        <v>6.0910307898259707E-2</v>
      </c>
      <c r="I787" s="8"/>
      <c r="J787" s="2">
        <f t="shared" si="171"/>
        <v>0.50812774909160452</v>
      </c>
      <c r="K787" s="2">
        <f t="shared" si="172"/>
        <v>0.44721744119334483</v>
      </c>
      <c r="L787" s="2">
        <f t="shared" si="173"/>
        <v>0</v>
      </c>
      <c r="M787" s="2">
        <f t="shared" si="174"/>
        <v>4.4654809715050647E-2</v>
      </c>
      <c r="N787" s="1">
        <v>5314</v>
      </c>
      <c r="O787" s="1">
        <v>4677</v>
      </c>
      <c r="P787" s="1"/>
      <c r="Q787" s="1">
        <v>262</v>
      </c>
      <c r="R787" s="1">
        <v>113</v>
      </c>
      <c r="S787" s="1"/>
      <c r="T787" s="1"/>
      <c r="U787" s="1">
        <v>92</v>
      </c>
      <c r="V787" s="1"/>
      <c r="W787" s="1"/>
      <c r="X787" s="1"/>
      <c r="Y787" s="1"/>
      <c r="Z787" s="1"/>
      <c r="AA787" s="1"/>
      <c r="AB787" s="1"/>
      <c r="AG787" t="str">
        <f t="shared" si="181"/>
        <v>Everett</v>
      </c>
      <c r="AH787" t="s">
        <v>2433</v>
      </c>
      <c r="AI787">
        <v>7</v>
      </c>
      <c r="AK787" s="104">
        <v>25</v>
      </c>
      <c r="AL787" s="102">
        <v>17</v>
      </c>
      <c r="AM787" s="102">
        <v>85</v>
      </c>
      <c r="AN787" s="101">
        <v>21990</v>
      </c>
      <c r="AO787" s="101">
        <f t="shared" si="183"/>
        <v>25017</v>
      </c>
      <c r="AP787" t="s">
        <v>2432</v>
      </c>
      <c r="AQ787">
        <f t="shared" si="182"/>
        <v>2521990</v>
      </c>
    </row>
    <row r="788" spans="1:43" hidden="1" outlineLevel="1">
      <c r="A788" s="63" t="s">
        <v>276</v>
      </c>
      <c r="B788" s="10" t="s">
        <v>550</v>
      </c>
      <c r="C788" s="1">
        <f t="shared" si="180"/>
        <v>5422</v>
      </c>
      <c r="D788" s="7">
        <f t="shared" si="175"/>
        <v>1</v>
      </c>
      <c r="E788" s="7">
        <f t="shared" si="176"/>
        <v>2</v>
      </c>
      <c r="F788" s="7">
        <f t="shared" si="177"/>
        <v>0</v>
      </c>
      <c r="G788" s="1">
        <f t="shared" si="178"/>
        <v>1078</v>
      </c>
      <c r="H788" s="2">
        <f t="shared" si="179"/>
        <v>0.19881962375507192</v>
      </c>
      <c r="I788" s="8"/>
      <c r="J788" s="2">
        <f t="shared" si="171"/>
        <v>0.57598672076724455</v>
      </c>
      <c r="K788" s="2">
        <f t="shared" si="172"/>
        <v>0.3771670970121726</v>
      </c>
      <c r="L788" s="2">
        <f t="shared" si="173"/>
        <v>0</v>
      </c>
      <c r="M788" s="2">
        <f t="shared" si="174"/>
        <v>4.6846182220582844E-2</v>
      </c>
      <c r="N788" s="1">
        <v>3123</v>
      </c>
      <c r="O788" s="1">
        <v>2045</v>
      </c>
      <c r="P788" s="1"/>
      <c r="Q788" s="1">
        <v>136</v>
      </c>
      <c r="R788" s="1">
        <v>82</v>
      </c>
      <c r="S788" s="1"/>
      <c r="T788" s="1"/>
      <c r="U788" s="1">
        <v>36</v>
      </c>
      <c r="V788" s="1"/>
      <c r="W788" s="1"/>
      <c r="X788" s="1"/>
      <c r="Y788" s="1"/>
      <c r="Z788" s="1"/>
      <c r="AA788" s="1"/>
      <c r="AB788" s="1"/>
      <c r="AG788" t="str">
        <f t="shared" si="181"/>
        <v>Fairhaven</v>
      </c>
      <c r="AH788" t="s">
        <v>1037</v>
      </c>
      <c r="AI788">
        <v>4</v>
      </c>
      <c r="AK788" s="104">
        <v>25</v>
      </c>
      <c r="AL788" s="102">
        <v>5</v>
      </c>
      <c r="AM788" s="102">
        <v>35</v>
      </c>
      <c r="AN788" s="101">
        <v>22130</v>
      </c>
      <c r="AO788" s="101">
        <f t="shared" si="183"/>
        <v>25005</v>
      </c>
      <c r="AP788" t="s">
        <v>624</v>
      </c>
      <c r="AQ788">
        <f t="shared" si="182"/>
        <v>2522130</v>
      </c>
    </row>
    <row r="789" spans="1:43" hidden="1" outlineLevel="1">
      <c r="A789" s="63" t="s">
        <v>21</v>
      </c>
      <c r="B789" s="10" t="s">
        <v>550</v>
      </c>
      <c r="C789" s="1">
        <f t="shared" si="180"/>
        <v>20804</v>
      </c>
      <c r="D789" s="7">
        <f t="shared" si="175"/>
        <v>1</v>
      </c>
      <c r="E789" s="7">
        <f t="shared" si="176"/>
        <v>2</v>
      </c>
      <c r="F789" s="7">
        <f t="shared" si="177"/>
        <v>0</v>
      </c>
      <c r="G789" s="1">
        <f t="shared" si="178"/>
        <v>7880</v>
      </c>
      <c r="H789" s="2">
        <f t="shared" si="179"/>
        <v>0.37877331282445681</v>
      </c>
      <c r="I789" s="8"/>
      <c r="J789" s="2">
        <f t="shared" si="171"/>
        <v>0.66996731397808118</v>
      </c>
      <c r="K789" s="2">
        <f t="shared" si="172"/>
        <v>0.29119400115362432</v>
      </c>
      <c r="L789" s="2">
        <f t="shared" si="173"/>
        <v>0</v>
      </c>
      <c r="M789" s="2">
        <f t="shared" si="174"/>
        <v>3.8838684868294504E-2</v>
      </c>
      <c r="N789" s="1">
        <v>13938</v>
      </c>
      <c r="O789" s="1">
        <v>6058</v>
      </c>
      <c r="P789" s="1"/>
      <c r="Q789" s="1">
        <v>308</v>
      </c>
      <c r="R789" s="1">
        <v>257</v>
      </c>
      <c r="S789" s="1"/>
      <c r="T789" s="1"/>
      <c r="U789" s="1">
        <v>243</v>
      </c>
      <c r="V789" s="1"/>
      <c r="W789" s="1"/>
      <c r="X789" s="1"/>
      <c r="Y789" s="1"/>
      <c r="Z789" s="1"/>
      <c r="AA789" s="1"/>
      <c r="AB789" s="1"/>
      <c r="AG789" t="str">
        <f t="shared" si="181"/>
        <v>Fall River</v>
      </c>
      <c r="AH789" t="s">
        <v>1037</v>
      </c>
      <c r="AI789" t="s">
        <v>740</v>
      </c>
      <c r="AK789" s="104">
        <v>25</v>
      </c>
      <c r="AL789" s="102">
        <v>5</v>
      </c>
      <c r="AM789" s="102">
        <v>40</v>
      </c>
      <c r="AN789" s="101">
        <v>23000</v>
      </c>
      <c r="AO789" s="101">
        <f t="shared" si="183"/>
        <v>25005</v>
      </c>
      <c r="AP789" t="s">
        <v>2432</v>
      </c>
      <c r="AQ789">
        <f t="shared" si="182"/>
        <v>2523000</v>
      </c>
    </row>
    <row r="790" spans="1:43" hidden="1" outlineLevel="1">
      <c r="A790" s="63" t="s">
        <v>277</v>
      </c>
      <c r="B790" s="10" t="s">
        <v>550</v>
      </c>
      <c r="C790" s="1">
        <f t="shared" si="180"/>
        <v>14895</v>
      </c>
      <c r="D790" s="7">
        <f t="shared" si="175"/>
        <v>2</v>
      </c>
      <c r="E790" s="7">
        <f t="shared" si="176"/>
        <v>1</v>
      </c>
      <c r="F790" s="7">
        <f t="shared" si="177"/>
        <v>0</v>
      </c>
      <c r="G790" s="1">
        <f t="shared" si="178"/>
        <v>1151</v>
      </c>
      <c r="H790" s="2">
        <f t="shared" si="179"/>
        <v>7.7274253105068816E-2</v>
      </c>
      <c r="I790" s="8"/>
      <c r="J790" s="2">
        <f t="shared" si="171"/>
        <v>0.43585095669687812</v>
      </c>
      <c r="K790" s="2">
        <f t="shared" si="172"/>
        <v>0.51312520980194698</v>
      </c>
      <c r="L790" s="2">
        <f t="shared" si="173"/>
        <v>0</v>
      </c>
      <c r="M790" s="2">
        <f t="shared" si="174"/>
        <v>5.1023833501174898E-2</v>
      </c>
      <c r="N790" s="1">
        <v>6492</v>
      </c>
      <c r="O790" s="1">
        <v>7643</v>
      </c>
      <c r="P790" s="1"/>
      <c r="Q790" s="1">
        <v>576</v>
      </c>
      <c r="R790" s="1">
        <v>115</v>
      </c>
      <c r="S790" s="1"/>
      <c r="T790" s="1"/>
      <c r="U790" s="1">
        <v>69</v>
      </c>
      <c r="V790" s="1"/>
      <c r="W790" s="1"/>
      <c r="X790" s="1"/>
      <c r="Y790" s="1"/>
      <c r="Z790" s="1"/>
      <c r="AA790" s="1"/>
      <c r="AB790" s="1"/>
      <c r="AG790" t="str">
        <f t="shared" si="181"/>
        <v>Falmouth</v>
      </c>
      <c r="AH790" t="s">
        <v>1586</v>
      </c>
      <c r="AI790">
        <v>10</v>
      </c>
      <c r="AK790" s="104">
        <v>25</v>
      </c>
      <c r="AL790" s="102">
        <v>1</v>
      </c>
      <c r="AM790" s="102">
        <v>35</v>
      </c>
      <c r="AN790" s="101">
        <v>23105</v>
      </c>
      <c r="AO790" s="101">
        <f t="shared" si="183"/>
        <v>25001</v>
      </c>
      <c r="AP790" t="s">
        <v>624</v>
      </c>
      <c r="AQ790">
        <f t="shared" si="182"/>
        <v>2523105</v>
      </c>
    </row>
    <row r="791" spans="1:43" hidden="1" outlineLevel="1">
      <c r="A791" s="63" t="s">
        <v>705</v>
      </c>
      <c r="B791" s="10" t="s">
        <v>550</v>
      </c>
      <c r="C791" s="1">
        <f t="shared" si="180"/>
        <v>10252</v>
      </c>
      <c r="D791" s="7">
        <f t="shared" si="175"/>
        <v>2</v>
      </c>
      <c r="E791" s="7">
        <f t="shared" si="176"/>
        <v>1</v>
      </c>
      <c r="F791" s="7">
        <f t="shared" si="177"/>
        <v>0</v>
      </c>
      <c r="G791" s="1">
        <f t="shared" si="178"/>
        <v>406</v>
      </c>
      <c r="H791" s="2">
        <f t="shared" si="179"/>
        <v>3.9602028872415138E-2</v>
      </c>
      <c r="I791" s="8"/>
      <c r="J791" s="2">
        <f t="shared" si="171"/>
        <v>0.45415528677331252</v>
      </c>
      <c r="K791" s="2">
        <f t="shared" si="172"/>
        <v>0.49375731564572767</v>
      </c>
      <c r="L791" s="2">
        <f t="shared" si="173"/>
        <v>0</v>
      </c>
      <c r="M791" s="2">
        <f t="shared" si="174"/>
        <v>5.2087397580959816E-2</v>
      </c>
      <c r="N791" s="1">
        <v>4656</v>
      </c>
      <c r="O791" s="1">
        <v>5062</v>
      </c>
      <c r="P791" s="1"/>
      <c r="Q791" s="1">
        <v>302</v>
      </c>
      <c r="R791" s="1">
        <v>138</v>
      </c>
      <c r="S791" s="1"/>
      <c r="T791" s="1"/>
      <c r="U791" s="1">
        <v>94</v>
      </c>
      <c r="V791" s="1"/>
      <c r="W791" s="1"/>
      <c r="X791" s="1"/>
      <c r="Y791" s="1"/>
      <c r="Z791" s="1"/>
      <c r="AA791" s="1"/>
      <c r="AB791" s="1"/>
      <c r="AG791" t="str">
        <f t="shared" si="181"/>
        <v>Fitchburg</v>
      </c>
      <c r="AH791" s="10" t="s">
        <v>1368</v>
      </c>
      <c r="AI791" s="10">
        <v>1</v>
      </c>
      <c r="AK791" s="104">
        <v>25</v>
      </c>
      <c r="AL791" s="102">
        <v>27</v>
      </c>
      <c r="AM791" s="102">
        <v>75</v>
      </c>
      <c r="AN791" s="101">
        <v>23875</v>
      </c>
      <c r="AO791" s="101">
        <f t="shared" si="183"/>
        <v>25027</v>
      </c>
      <c r="AP791" t="s">
        <v>2432</v>
      </c>
      <c r="AQ791">
        <f t="shared" si="182"/>
        <v>2523875</v>
      </c>
    </row>
    <row r="792" spans="1:43" hidden="1" outlineLevel="1">
      <c r="A792" s="63" t="s">
        <v>820</v>
      </c>
      <c r="B792" s="10" t="s">
        <v>550</v>
      </c>
      <c r="C792" s="1">
        <f t="shared" si="180"/>
        <v>233</v>
      </c>
      <c r="D792" s="7">
        <f t="shared" si="175"/>
        <v>1</v>
      </c>
      <c r="E792" s="7">
        <f t="shared" si="176"/>
        <v>2</v>
      </c>
      <c r="F792" s="7">
        <f t="shared" si="177"/>
        <v>0</v>
      </c>
      <c r="G792" s="1">
        <f t="shared" si="178"/>
        <v>53</v>
      </c>
      <c r="H792" s="2">
        <f t="shared" si="179"/>
        <v>0.22746781115879827</v>
      </c>
      <c r="I792" s="8"/>
      <c r="J792" s="2">
        <f t="shared" si="171"/>
        <v>0.57510729613733902</v>
      </c>
      <c r="K792" s="2">
        <f t="shared" si="172"/>
        <v>0.34763948497854075</v>
      </c>
      <c r="L792" s="2">
        <f t="shared" si="173"/>
        <v>0</v>
      </c>
      <c r="M792" s="2">
        <f t="shared" si="174"/>
        <v>7.7253218884120234E-2</v>
      </c>
      <c r="N792" s="1">
        <v>134</v>
      </c>
      <c r="O792" s="1">
        <v>81</v>
      </c>
      <c r="P792" s="1"/>
      <c r="Q792" s="1">
        <v>2</v>
      </c>
      <c r="R792" s="1">
        <v>8</v>
      </c>
      <c r="S792" s="1"/>
      <c r="T792" s="1"/>
      <c r="U792" s="1">
        <v>8</v>
      </c>
      <c r="V792" s="1"/>
      <c r="W792" s="1"/>
      <c r="X792" s="1"/>
      <c r="Y792" s="1"/>
      <c r="Z792" s="1"/>
      <c r="AA792" s="1"/>
      <c r="AB792" s="1"/>
      <c r="AG792" t="str">
        <f t="shared" si="181"/>
        <v>Florida</v>
      </c>
      <c r="AH792" t="s">
        <v>2349</v>
      </c>
      <c r="AI792">
        <v>1</v>
      </c>
      <c r="AK792" s="104">
        <v>25</v>
      </c>
      <c r="AL792" s="102">
        <v>3</v>
      </c>
      <c r="AM792" s="102">
        <v>40</v>
      </c>
      <c r="AN792" s="101">
        <v>24120</v>
      </c>
      <c r="AO792" s="101">
        <f t="shared" si="183"/>
        <v>25003</v>
      </c>
      <c r="AP792" t="s">
        <v>624</v>
      </c>
      <c r="AQ792">
        <f t="shared" si="182"/>
        <v>2524120</v>
      </c>
    </row>
    <row r="793" spans="1:43" hidden="1" outlineLevel="1">
      <c r="A793" s="63" t="s">
        <v>2086</v>
      </c>
      <c r="B793" s="10" t="s">
        <v>550</v>
      </c>
      <c r="C793" s="1">
        <f t="shared" si="180"/>
        <v>6804</v>
      </c>
      <c r="D793" s="7">
        <f t="shared" si="175"/>
        <v>2</v>
      </c>
      <c r="E793" s="7">
        <f t="shared" si="176"/>
        <v>1</v>
      </c>
      <c r="F793" s="7">
        <f t="shared" si="177"/>
        <v>0</v>
      </c>
      <c r="G793" s="1">
        <f t="shared" si="178"/>
        <v>1776</v>
      </c>
      <c r="H793" s="2">
        <f t="shared" si="179"/>
        <v>0.26102292768959434</v>
      </c>
      <c r="I793" s="8"/>
      <c r="J793" s="2">
        <f t="shared" si="171"/>
        <v>0.34435626102292771</v>
      </c>
      <c r="K793" s="2">
        <f t="shared" si="172"/>
        <v>0.60537918871252205</v>
      </c>
      <c r="L793" s="2">
        <f t="shared" si="173"/>
        <v>0</v>
      </c>
      <c r="M793" s="2">
        <f t="shared" si="174"/>
        <v>5.0264550264550234E-2</v>
      </c>
      <c r="N793" s="1">
        <v>2343</v>
      </c>
      <c r="O793" s="1">
        <v>4119</v>
      </c>
      <c r="P793" s="1"/>
      <c r="Q793" s="1">
        <v>216</v>
      </c>
      <c r="R793" s="1">
        <v>95</v>
      </c>
      <c r="S793" s="1"/>
      <c r="T793" s="1"/>
      <c r="U793" s="1">
        <v>31</v>
      </c>
      <c r="V793" s="1"/>
      <c r="W793" s="1"/>
      <c r="X793" s="1"/>
      <c r="Y793" s="1"/>
      <c r="Z793" s="1"/>
      <c r="AA793" s="1"/>
      <c r="AB793" s="1"/>
      <c r="AG793" t="str">
        <f t="shared" si="181"/>
        <v>Foxborough</v>
      </c>
      <c r="AH793" t="s">
        <v>605</v>
      </c>
      <c r="AI793" t="s">
        <v>740</v>
      </c>
      <c r="AK793" s="104">
        <v>25</v>
      </c>
      <c r="AL793" s="102">
        <v>21</v>
      </c>
      <c r="AM793" s="102">
        <v>45</v>
      </c>
      <c r="AN793" s="101">
        <v>24820</v>
      </c>
      <c r="AO793" s="101">
        <f t="shared" si="183"/>
        <v>25021</v>
      </c>
      <c r="AP793" t="s">
        <v>624</v>
      </c>
      <c r="AQ793">
        <f t="shared" si="182"/>
        <v>2524820</v>
      </c>
    </row>
    <row r="794" spans="1:43" hidden="1" outlineLevel="1">
      <c r="A794" s="63" t="s">
        <v>2087</v>
      </c>
      <c r="B794" s="10" t="s">
        <v>550</v>
      </c>
      <c r="C794" s="1">
        <f t="shared" si="180"/>
        <v>21202</v>
      </c>
      <c r="D794" s="7">
        <f t="shared" si="175"/>
        <v>2</v>
      </c>
      <c r="E794" s="7">
        <f t="shared" si="176"/>
        <v>1</v>
      </c>
      <c r="F794" s="7">
        <f t="shared" si="177"/>
        <v>0</v>
      </c>
      <c r="G794" s="1">
        <f t="shared" si="178"/>
        <v>1642</v>
      </c>
      <c r="H794" s="2">
        <f t="shared" si="179"/>
        <v>7.7445524007169128E-2</v>
      </c>
      <c r="I794" s="8"/>
      <c r="J794" s="2">
        <f t="shared" si="171"/>
        <v>0.43519479294406188</v>
      </c>
      <c r="K794" s="2">
        <f t="shared" si="172"/>
        <v>0.51264031695123102</v>
      </c>
      <c r="L794" s="2">
        <f t="shared" si="173"/>
        <v>0</v>
      </c>
      <c r="M794" s="2">
        <f t="shared" si="174"/>
        <v>5.2164890104707151E-2</v>
      </c>
      <c r="N794" s="1">
        <v>9227</v>
      </c>
      <c r="O794" s="1">
        <v>10869</v>
      </c>
      <c r="P794" s="1"/>
      <c r="Q794" s="1">
        <v>791</v>
      </c>
      <c r="R794" s="1">
        <v>229</v>
      </c>
      <c r="S794" s="1"/>
      <c r="T794" s="1"/>
      <c r="U794" s="1">
        <v>86</v>
      </c>
      <c r="V794" s="1"/>
      <c r="W794" s="1"/>
      <c r="X794" s="1"/>
      <c r="Y794" s="1"/>
      <c r="Z794" s="1"/>
      <c r="AA794" s="1"/>
      <c r="AB794" s="1"/>
      <c r="AG794" t="str">
        <f t="shared" si="181"/>
        <v>Framingham</v>
      </c>
      <c r="AH794" t="s">
        <v>2433</v>
      </c>
      <c r="AI794">
        <v>7</v>
      </c>
      <c r="AK794" s="104">
        <v>25</v>
      </c>
      <c r="AL794" s="102">
        <v>17</v>
      </c>
      <c r="AM794" s="102">
        <v>90</v>
      </c>
      <c r="AN794" s="101">
        <v>24925</v>
      </c>
      <c r="AO794" s="101">
        <f t="shared" si="183"/>
        <v>25017</v>
      </c>
      <c r="AP794" t="s">
        <v>624</v>
      </c>
      <c r="AQ794">
        <f t="shared" si="182"/>
        <v>2524925</v>
      </c>
    </row>
    <row r="795" spans="1:43" hidden="1" outlineLevel="1">
      <c r="A795" s="63" t="s">
        <v>957</v>
      </c>
      <c r="B795" s="10" t="s">
        <v>550</v>
      </c>
      <c r="C795" s="1">
        <f t="shared" si="180"/>
        <v>11252</v>
      </c>
      <c r="D795" s="7">
        <f t="shared" si="175"/>
        <v>2</v>
      </c>
      <c r="E795" s="7">
        <f t="shared" si="176"/>
        <v>1</v>
      </c>
      <c r="F795" s="7">
        <f t="shared" si="177"/>
        <v>0</v>
      </c>
      <c r="G795" s="1">
        <f t="shared" si="178"/>
        <v>3187</v>
      </c>
      <c r="H795" s="2">
        <f t="shared" si="179"/>
        <v>0.28323853537148952</v>
      </c>
      <c r="I795" s="8"/>
      <c r="J795" s="2">
        <f t="shared" si="171"/>
        <v>0.33638464273018132</v>
      </c>
      <c r="K795" s="2">
        <f t="shared" si="172"/>
        <v>0.61962317810167078</v>
      </c>
      <c r="L795" s="2">
        <f t="shared" si="173"/>
        <v>0</v>
      </c>
      <c r="M795" s="2">
        <f t="shared" si="174"/>
        <v>4.3992179168147905E-2</v>
      </c>
      <c r="N795" s="1">
        <v>3785</v>
      </c>
      <c r="O795" s="1">
        <v>6972</v>
      </c>
      <c r="P795" s="1"/>
      <c r="Q795" s="1">
        <v>309</v>
      </c>
      <c r="R795" s="1">
        <v>109</v>
      </c>
      <c r="S795" s="1"/>
      <c r="T795" s="1"/>
      <c r="U795" s="1">
        <v>77</v>
      </c>
      <c r="V795" s="1"/>
      <c r="W795" s="1"/>
      <c r="X795" s="1"/>
      <c r="Y795" s="1"/>
      <c r="Z795" s="1"/>
      <c r="AA795" s="1"/>
      <c r="AB795" s="1"/>
      <c r="AG795" t="str">
        <f t="shared" si="181"/>
        <v>Franklin</v>
      </c>
      <c r="AH795" t="s">
        <v>605</v>
      </c>
      <c r="AI795">
        <v>3</v>
      </c>
      <c r="AK795" s="104">
        <v>25</v>
      </c>
      <c r="AL795" s="102">
        <v>21</v>
      </c>
      <c r="AM795" s="102">
        <v>50</v>
      </c>
      <c r="AN795" s="101">
        <v>25100</v>
      </c>
      <c r="AO795" s="101">
        <f t="shared" si="183"/>
        <v>25021</v>
      </c>
      <c r="AP795" t="s">
        <v>2432</v>
      </c>
      <c r="AQ795">
        <f t="shared" si="182"/>
        <v>2525100</v>
      </c>
    </row>
    <row r="796" spans="1:43" hidden="1" outlineLevel="1">
      <c r="A796" s="63" t="s">
        <v>1032</v>
      </c>
      <c r="B796" s="10" t="s">
        <v>550</v>
      </c>
      <c r="C796" s="1">
        <f t="shared" si="180"/>
        <v>2919</v>
      </c>
      <c r="D796" s="7">
        <f t="shared" si="175"/>
        <v>2</v>
      </c>
      <c r="E796" s="7">
        <f t="shared" si="176"/>
        <v>1</v>
      </c>
      <c r="F796" s="7">
        <f t="shared" si="177"/>
        <v>0</v>
      </c>
      <c r="G796" s="1">
        <f t="shared" si="178"/>
        <v>201</v>
      </c>
      <c r="H796" s="2">
        <f t="shared" si="179"/>
        <v>6.8859198355601239E-2</v>
      </c>
      <c r="I796" s="8"/>
      <c r="J796" s="2">
        <f t="shared" si="171"/>
        <v>0.44501541623843782</v>
      </c>
      <c r="K796" s="2">
        <f t="shared" si="172"/>
        <v>0.51387461459403905</v>
      </c>
      <c r="L796" s="2">
        <f t="shared" si="173"/>
        <v>0</v>
      </c>
      <c r="M796" s="2">
        <f t="shared" si="174"/>
        <v>4.1109969167523075E-2</v>
      </c>
      <c r="N796" s="1">
        <v>1299</v>
      </c>
      <c r="O796" s="1">
        <v>1500</v>
      </c>
      <c r="P796" s="1"/>
      <c r="Q796" s="1">
        <v>68</v>
      </c>
      <c r="R796" s="1">
        <v>29</v>
      </c>
      <c r="S796" s="1"/>
      <c r="T796" s="1"/>
      <c r="U796" s="1">
        <v>23</v>
      </c>
      <c r="V796" s="1"/>
      <c r="W796" s="1"/>
      <c r="X796" s="1"/>
      <c r="Y796" s="1"/>
      <c r="Z796" s="1"/>
      <c r="AA796" s="1"/>
      <c r="AB796" s="1"/>
      <c r="AG796" t="str">
        <f t="shared" si="181"/>
        <v>Freetown</v>
      </c>
      <c r="AH796" t="s">
        <v>1037</v>
      </c>
      <c r="AI796">
        <v>4</v>
      </c>
      <c r="AK796" s="104">
        <v>25</v>
      </c>
      <c r="AL796" s="102">
        <v>5</v>
      </c>
      <c r="AM796" s="102">
        <v>45</v>
      </c>
      <c r="AN796" s="101">
        <v>25240</v>
      </c>
      <c r="AO796" s="101">
        <f t="shared" si="183"/>
        <v>25005</v>
      </c>
      <c r="AP796" t="s">
        <v>624</v>
      </c>
      <c r="AQ796">
        <f t="shared" si="182"/>
        <v>2525240</v>
      </c>
    </row>
    <row r="797" spans="1:43" hidden="1" outlineLevel="1">
      <c r="A797" s="63" t="s">
        <v>1297</v>
      </c>
      <c r="B797" s="10" t="s">
        <v>550</v>
      </c>
      <c r="C797" s="1">
        <f t="shared" si="180"/>
        <v>6261</v>
      </c>
      <c r="D797" s="7">
        <f t="shared" si="175"/>
        <v>2</v>
      </c>
      <c r="E797" s="7">
        <f t="shared" si="176"/>
        <v>1</v>
      </c>
      <c r="F797" s="7">
        <f t="shared" si="177"/>
        <v>0</v>
      </c>
      <c r="G797" s="1">
        <f t="shared" si="178"/>
        <v>162</v>
      </c>
      <c r="H797" s="2">
        <f t="shared" si="179"/>
        <v>2.5874460948730235E-2</v>
      </c>
      <c r="I797" s="8"/>
      <c r="J797" s="2">
        <f t="shared" si="171"/>
        <v>0.45663632007666505</v>
      </c>
      <c r="K797" s="2">
        <f t="shared" si="172"/>
        <v>0.4825107810253953</v>
      </c>
      <c r="L797" s="2">
        <f t="shared" si="173"/>
        <v>0</v>
      </c>
      <c r="M797" s="2">
        <f t="shared" si="174"/>
        <v>6.0852898897939711E-2</v>
      </c>
      <c r="N797" s="1">
        <v>2859</v>
      </c>
      <c r="O797" s="1">
        <v>3021</v>
      </c>
      <c r="P797" s="1"/>
      <c r="Q797" s="1">
        <v>200</v>
      </c>
      <c r="R797" s="1">
        <v>99</v>
      </c>
      <c r="S797" s="1"/>
      <c r="T797" s="1"/>
      <c r="U797" s="1">
        <v>82</v>
      </c>
      <c r="V797" s="1"/>
      <c r="W797" s="1"/>
      <c r="X797" s="1"/>
      <c r="Y797" s="1"/>
      <c r="Z797" s="1"/>
      <c r="AA797" s="1"/>
      <c r="AB797" s="1"/>
      <c r="AG797" t="str">
        <f t="shared" si="181"/>
        <v>Gardner</v>
      </c>
      <c r="AH797" s="10" t="s">
        <v>1368</v>
      </c>
      <c r="AI797" s="10">
        <v>1</v>
      </c>
      <c r="AK797" s="104">
        <v>25</v>
      </c>
      <c r="AL797" s="102">
        <v>27</v>
      </c>
      <c r="AM797" s="102">
        <v>80</v>
      </c>
      <c r="AN797" s="101">
        <v>25485</v>
      </c>
      <c r="AO797" s="101">
        <f t="shared" si="183"/>
        <v>25027</v>
      </c>
      <c r="AP797" t="s">
        <v>2432</v>
      </c>
      <c r="AQ797">
        <f t="shared" si="182"/>
        <v>2525485</v>
      </c>
    </row>
    <row r="798" spans="1:43" hidden="1" outlineLevel="1">
      <c r="A798" s="63" t="s">
        <v>2711</v>
      </c>
      <c r="B798" s="10" t="s">
        <v>550</v>
      </c>
      <c r="C798" s="1">
        <f t="shared" si="180"/>
        <v>3123</v>
      </c>
      <c r="D798" s="7">
        <f t="shared" si="175"/>
        <v>2</v>
      </c>
      <c r="E798" s="7">
        <f t="shared" si="176"/>
        <v>1</v>
      </c>
      <c r="F798" s="7">
        <f t="shared" si="177"/>
        <v>0</v>
      </c>
      <c r="G798" s="1">
        <f t="shared" si="178"/>
        <v>911</v>
      </c>
      <c r="H798" s="2">
        <f t="shared" si="179"/>
        <v>0.29170669228306118</v>
      </c>
      <c r="I798" s="8"/>
      <c r="J798" s="2">
        <f t="shared" si="171"/>
        <v>0.33077169388408584</v>
      </c>
      <c r="K798" s="2">
        <f t="shared" si="172"/>
        <v>0.62247838616714701</v>
      </c>
      <c r="L798" s="2">
        <f t="shared" si="173"/>
        <v>0</v>
      </c>
      <c r="M798" s="2">
        <f t="shared" si="174"/>
        <v>4.6749919948767094E-2</v>
      </c>
      <c r="N798" s="1">
        <v>1033</v>
      </c>
      <c r="O798" s="1">
        <v>1944</v>
      </c>
      <c r="P798" s="1"/>
      <c r="Q798" s="1">
        <v>93</v>
      </c>
      <c r="R798" s="1">
        <v>30</v>
      </c>
      <c r="S798" s="1"/>
      <c r="T798" s="1"/>
      <c r="U798" s="1">
        <v>23</v>
      </c>
      <c r="V798" s="1"/>
      <c r="W798" s="1"/>
      <c r="X798" s="1"/>
      <c r="Y798" s="1"/>
      <c r="Z798" s="1"/>
      <c r="AA798" s="1"/>
      <c r="AB798" s="1"/>
      <c r="AG798" t="str">
        <f t="shared" si="181"/>
        <v>Georgetown</v>
      </c>
      <c r="AH798" t="s">
        <v>1819</v>
      </c>
      <c r="AI798">
        <v>6</v>
      </c>
      <c r="AK798" s="104">
        <v>25</v>
      </c>
      <c r="AL798" s="102">
        <v>9</v>
      </c>
      <c r="AM798" s="102">
        <v>35</v>
      </c>
      <c r="AN798" s="101">
        <v>25625</v>
      </c>
      <c r="AO798" s="101">
        <f t="shared" si="183"/>
        <v>25009</v>
      </c>
      <c r="AP798" t="s">
        <v>624</v>
      </c>
      <c r="AQ798">
        <f t="shared" si="182"/>
        <v>2525625</v>
      </c>
    </row>
    <row r="799" spans="1:43" hidden="1" outlineLevel="1">
      <c r="A799" s="63" t="s">
        <v>672</v>
      </c>
      <c r="B799" s="10" t="s">
        <v>550</v>
      </c>
      <c r="C799" s="1">
        <f t="shared" si="180"/>
        <v>561</v>
      </c>
      <c r="D799" s="7">
        <f t="shared" si="175"/>
        <v>1</v>
      </c>
      <c r="E799" s="7">
        <f t="shared" si="176"/>
        <v>2</v>
      </c>
      <c r="F799" s="7">
        <f t="shared" si="177"/>
        <v>0</v>
      </c>
      <c r="G799" s="1">
        <f t="shared" si="178"/>
        <v>122</v>
      </c>
      <c r="H799" s="2">
        <f t="shared" si="179"/>
        <v>0.21746880570409982</v>
      </c>
      <c r="I799" s="8"/>
      <c r="J799" s="2">
        <f t="shared" si="171"/>
        <v>0.56149732620320858</v>
      </c>
      <c r="K799" s="2">
        <f t="shared" si="172"/>
        <v>0.34402852049910876</v>
      </c>
      <c r="L799" s="2">
        <f t="shared" si="173"/>
        <v>0</v>
      </c>
      <c r="M799" s="2">
        <f t="shared" si="174"/>
        <v>9.4474153297682661E-2</v>
      </c>
      <c r="N799" s="1">
        <v>315</v>
      </c>
      <c r="O799" s="1">
        <v>193</v>
      </c>
      <c r="P799" s="1"/>
      <c r="Q799" s="1">
        <v>36</v>
      </c>
      <c r="R799" s="1">
        <v>7</v>
      </c>
      <c r="S799" s="1"/>
      <c r="T799" s="1"/>
      <c r="U799" s="1">
        <v>10</v>
      </c>
      <c r="V799" s="1"/>
      <c r="W799" s="1"/>
      <c r="X799" s="1"/>
      <c r="Y799" s="1"/>
      <c r="Z799" s="1"/>
      <c r="AA799" s="1"/>
      <c r="AB799" s="1"/>
      <c r="AG799" t="str">
        <f t="shared" si="181"/>
        <v>Gill</v>
      </c>
      <c r="AH799" t="s">
        <v>957</v>
      </c>
      <c r="AI799">
        <v>1</v>
      </c>
      <c r="AK799" s="104">
        <v>25</v>
      </c>
      <c r="AL799" s="102">
        <v>11</v>
      </c>
      <c r="AM799" s="102">
        <v>45</v>
      </c>
      <c r="AN799" s="101">
        <v>25730</v>
      </c>
      <c r="AO799" s="101">
        <f t="shared" si="183"/>
        <v>25011</v>
      </c>
      <c r="AP799" t="s">
        <v>624</v>
      </c>
      <c r="AQ799">
        <f t="shared" si="182"/>
        <v>2525730</v>
      </c>
    </row>
    <row r="800" spans="1:43" hidden="1" outlineLevel="1">
      <c r="A800" s="63" t="s">
        <v>450</v>
      </c>
      <c r="B800" s="10" t="s">
        <v>550</v>
      </c>
      <c r="C800" s="1">
        <f t="shared" si="180"/>
        <v>11071</v>
      </c>
      <c r="D800" s="7">
        <f t="shared" si="175"/>
        <v>2</v>
      </c>
      <c r="E800" s="7">
        <f t="shared" si="176"/>
        <v>1</v>
      </c>
      <c r="F800" s="7">
        <f t="shared" si="177"/>
        <v>0</v>
      </c>
      <c r="G800" s="1">
        <f t="shared" si="178"/>
        <v>522</v>
      </c>
      <c r="H800" s="2">
        <f t="shared" si="179"/>
        <v>4.7150212266281279E-2</v>
      </c>
      <c r="I800" s="8"/>
      <c r="J800" s="2">
        <f t="shared" si="171"/>
        <v>0.44693342968114896</v>
      </c>
      <c r="K800" s="2">
        <f t="shared" si="172"/>
        <v>0.49408364194743021</v>
      </c>
      <c r="L800" s="2">
        <f t="shared" si="173"/>
        <v>0</v>
      </c>
      <c r="M800" s="2">
        <f t="shared" si="174"/>
        <v>5.8982928371420884E-2</v>
      </c>
      <c r="N800" s="1">
        <v>4948</v>
      </c>
      <c r="O800" s="1">
        <v>5470</v>
      </c>
      <c r="P800" s="1"/>
      <c r="Q800" s="1">
        <v>458</v>
      </c>
      <c r="R800" s="1">
        <v>129</v>
      </c>
      <c r="S800" s="1"/>
      <c r="T800" s="1"/>
      <c r="U800" s="1">
        <v>66</v>
      </c>
      <c r="V800" s="1"/>
      <c r="W800" s="1"/>
      <c r="X800" s="1"/>
      <c r="Y800" s="1"/>
      <c r="Z800" s="1"/>
      <c r="AA800" s="1"/>
      <c r="AB800" s="1"/>
      <c r="AG800" t="str">
        <f t="shared" si="181"/>
        <v>Gloucester</v>
      </c>
      <c r="AH800" t="s">
        <v>1819</v>
      </c>
      <c r="AI800">
        <v>6</v>
      </c>
      <c r="AK800" s="104">
        <v>25</v>
      </c>
      <c r="AL800" s="102">
        <v>9</v>
      </c>
      <c r="AM800" s="102">
        <v>40</v>
      </c>
      <c r="AN800" s="101">
        <v>26150</v>
      </c>
      <c r="AO800" s="101">
        <f t="shared" si="183"/>
        <v>25009</v>
      </c>
      <c r="AP800" t="s">
        <v>2432</v>
      </c>
      <c r="AQ800">
        <f t="shared" si="182"/>
        <v>2526150</v>
      </c>
    </row>
    <row r="801" spans="1:43" hidden="1" outlineLevel="1">
      <c r="A801" s="63" t="s">
        <v>2856</v>
      </c>
      <c r="B801" s="10" t="s">
        <v>550</v>
      </c>
      <c r="C801" s="1">
        <f t="shared" si="180"/>
        <v>387</v>
      </c>
      <c r="D801" s="7">
        <f t="shared" si="175"/>
        <v>1</v>
      </c>
      <c r="E801" s="7">
        <f t="shared" si="176"/>
        <v>2</v>
      </c>
      <c r="F801" s="7">
        <f t="shared" si="177"/>
        <v>0</v>
      </c>
      <c r="G801" s="1">
        <f t="shared" si="178"/>
        <v>62</v>
      </c>
      <c r="H801" s="2">
        <f t="shared" si="179"/>
        <v>0.16020671834625322</v>
      </c>
      <c r="I801" s="8"/>
      <c r="J801" s="2">
        <f t="shared" si="171"/>
        <v>0.53488372093023251</v>
      </c>
      <c r="K801" s="2">
        <f t="shared" si="172"/>
        <v>0.37467700258397935</v>
      </c>
      <c r="L801" s="2">
        <f t="shared" si="173"/>
        <v>0</v>
      </c>
      <c r="M801" s="2">
        <f t="shared" si="174"/>
        <v>9.0439276485788145E-2</v>
      </c>
      <c r="N801" s="1">
        <v>207</v>
      </c>
      <c r="O801" s="1">
        <v>145</v>
      </c>
      <c r="P801" s="1"/>
      <c r="Q801" s="1">
        <v>25</v>
      </c>
      <c r="R801" s="1">
        <v>7</v>
      </c>
      <c r="S801" s="1"/>
      <c r="T801" s="1"/>
      <c r="U801" s="1">
        <v>3</v>
      </c>
      <c r="V801" s="1"/>
      <c r="W801" s="1"/>
      <c r="X801" s="1"/>
      <c r="Y801" s="1"/>
      <c r="Z801" s="1"/>
      <c r="AA801" s="1"/>
      <c r="AB801" s="1"/>
      <c r="AG801" t="str">
        <f t="shared" si="181"/>
        <v>Goshen</v>
      </c>
      <c r="AH801" t="s">
        <v>1816</v>
      </c>
      <c r="AI801">
        <v>1</v>
      </c>
      <c r="AK801" s="104">
        <v>25</v>
      </c>
      <c r="AL801" s="102">
        <v>15</v>
      </c>
      <c r="AM801" s="102">
        <v>30</v>
      </c>
      <c r="AN801" s="101">
        <v>26290</v>
      </c>
      <c r="AO801" s="101">
        <f t="shared" si="183"/>
        <v>25015</v>
      </c>
      <c r="AP801" t="s">
        <v>624</v>
      </c>
      <c r="AQ801">
        <f t="shared" si="182"/>
        <v>2526290</v>
      </c>
    </row>
    <row r="802" spans="1:43" hidden="1" outlineLevel="1">
      <c r="A802" s="63" t="s">
        <v>1629</v>
      </c>
      <c r="B802" s="10" t="s">
        <v>550</v>
      </c>
      <c r="C802" s="1">
        <f t="shared" si="180"/>
        <v>50</v>
      </c>
      <c r="D802" s="7">
        <f t="shared" si="175"/>
        <v>2</v>
      </c>
      <c r="E802" s="7">
        <f t="shared" si="176"/>
        <v>1</v>
      </c>
      <c r="F802" s="7">
        <f t="shared" si="177"/>
        <v>0</v>
      </c>
      <c r="G802" s="1">
        <f t="shared" si="178"/>
        <v>7</v>
      </c>
      <c r="H802" s="2">
        <f t="shared" si="179"/>
        <v>0.14000000000000001</v>
      </c>
      <c r="I802" s="8"/>
      <c r="J802" s="2">
        <f t="shared" si="171"/>
        <v>0.4</v>
      </c>
      <c r="K802" s="2">
        <f t="shared" si="172"/>
        <v>0.54</v>
      </c>
      <c r="L802" s="2">
        <f t="shared" si="173"/>
        <v>0</v>
      </c>
      <c r="M802" s="2">
        <f t="shared" si="174"/>
        <v>5.9999999999999942E-2</v>
      </c>
      <c r="N802" s="1">
        <v>20</v>
      </c>
      <c r="O802" s="1">
        <v>27</v>
      </c>
      <c r="P802" s="1"/>
      <c r="Q802" s="1">
        <v>2</v>
      </c>
      <c r="R802" s="1">
        <v>1</v>
      </c>
      <c r="S802" s="1"/>
      <c r="T802" s="1"/>
      <c r="U802" s="1">
        <v>0</v>
      </c>
      <c r="V802" s="1"/>
      <c r="W802" s="1"/>
      <c r="X802" s="1"/>
      <c r="Y802" s="1"/>
      <c r="Z802" s="1"/>
      <c r="AA802" s="1"/>
      <c r="AB802" s="1"/>
      <c r="AG802" t="str">
        <f t="shared" si="181"/>
        <v>Gosnold</v>
      </c>
      <c r="AH802" t="s">
        <v>741</v>
      </c>
      <c r="AI802">
        <v>10</v>
      </c>
      <c r="AK802" s="104">
        <v>25</v>
      </c>
      <c r="AL802" s="102">
        <v>7</v>
      </c>
      <c r="AM802" s="102">
        <v>20</v>
      </c>
      <c r="AN802" s="101">
        <v>26325</v>
      </c>
      <c r="AO802" s="101">
        <f t="shared" si="183"/>
        <v>25007</v>
      </c>
      <c r="AP802" t="s">
        <v>624</v>
      </c>
      <c r="AQ802">
        <f t="shared" si="182"/>
        <v>2526325</v>
      </c>
    </row>
    <row r="803" spans="1:43" hidden="1" outlineLevel="1">
      <c r="A803" s="63" t="s">
        <v>1701</v>
      </c>
      <c r="B803" s="10" t="s">
        <v>550</v>
      </c>
      <c r="C803" s="1">
        <f t="shared" si="180"/>
        <v>5806</v>
      </c>
      <c r="D803" s="7">
        <f t="shared" si="175"/>
        <v>2</v>
      </c>
      <c r="E803" s="7">
        <f t="shared" si="176"/>
        <v>1</v>
      </c>
      <c r="F803" s="7">
        <f t="shared" si="177"/>
        <v>0</v>
      </c>
      <c r="G803" s="1">
        <f t="shared" si="178"/>
        <v>1416</v>
      </c>
      <c r="H803" s="2">
        <f t="shared" si="179"/>
        <v>0.24388563554943163</v>
      </c>
      <c r="I803" s="8"/>
      <c r="J803" s="2">
        <f t="shared" si="171"/>
        <v>0.35359972442301069</v>
      </c>
      <c r="K803" s="2">
        <f t="shared" si="172"/>
        <v>0.59748535997244234</v>
      </c>
      <c r="L803" s="2">
        <f t="shared" si="173"/>
        <v>0</v>
      </c>
      <c r="M803" s="2">
        <f t="shared" si="174"/>
        <v>4.8914915604546971E-2</v>
      </c>
      <c r="N803" s="1">
        <v>2053</v>
      </c>
      <c r="O803" s="1">
        <v>3469</v>
      </c>
      <c r="P803" s="1"/>
      <c r="Q803" s="1">
        <v>182</v>
      </c>
      <c r="R803" s="1">
        <v>70</v>
      </c>
      <c r="S803" s="1"/>
      <c r="T803" s="1"/>
      <c r="U803" s="1">
        <v>32</v>
      </c>
      <c r="V803" s="1"/>
      <c r="W803" s="1"/>
      <c r="X803" s="1"/>
      <c r="Y803" s="1"/>
      <c r="Z803" s="1"/>
      <c r="AA803" s="1"/>
      <c r="AB803" s="1"/>
      <c r="AG803" t="str">
        <f t="shared" si="181"/>
        <v>Grafton</v>
      </c>
      <c r="AH803" s="10" t="s">
        <v>1368</v>
      </c>
      <c r="AI803" s="10">
        <v>3</v>
      </c>
      <c r="AK803" s="104">
        <v>25</v>
      </c>
      <c r="AL803" s="102">
        <v>27</v>
      </c>
      <c r="AM803" s="102">
        <v>85</v>
      </c>
      <c r="AN803" s="101">
        <v>26430</v>
      </c>
      <c r="AO803" s="101">
        <f t="shared" si="183"/>
        <v>25027</v>
      </c>
      <c r="AP803" t="s">
        <v>624</v>
      </c>
      <c r="AQ803">
        <f t="shared" si="182"/>
        <v>2526430</v>
      </c>
    </row>
    <row r="804" spans="1:43" hidden="1" outlineLevel="1">
      <c r="A804" s="63" t="s">
        <v>215</v>
      </c>
      <c r="B804" s="10" t="s">
        <v>550</v>
      </c>
      <c r="C804" s="1">
        <f t="shared" si="180"/>
        <v>2305</v>
      </c>
      <c r="D804" s="7">
        <f t="shared" si="175"/>
        <v>2</v>
      </c>
      <c r="E804" s="7">
        <f t="shared" si="176"/>
        <v>1</v>
      </c>
      <c r="F804" s="7">
        <f t="shared" si="177"/>
        <v>0</v>
      </c>
      <c r="G804" s="1">
        <f t="shared" si="178"/>
        <v>157</v>
      </c>
      <c r="H804" s="2">
        <f t="shared" si="179"/>
        <v>6.8112798264642088E-2</v>
      </c>
      <c r="I804" s="8"/>
      <c r="J804" s="2">
        <f t="shared" si="171"/>
        <v>0.43947939262472885</v>
      </c>
      <c r="K804" s="2">
        <f t="shared" si="172"/>
        <v>0.50759219088937091</v>
      </c>
      <c r="L804" s="2">
        <f t="shared" si="173"/>
        <v>0</v>
      </c>
      <c r="M804" s="2">
        <f t="shared" si="174"/>
        <v>5.2928416485900187E-2</v>
      </c>
      <c r="N804" s="1">
        <v>1013</v>
      </c>
      <c r="O804" s="1">
        <v>1170</v>
      </c>
      <c r="P804" s="1"/>
      <c r="Q804" s="1">
        <v>68</v>
      </c>
      <c r="R804" s="1">
        <v>25</v>
      </c>
      <c r="S804" s="1"/>
      <c r="T804" s="1"/>
      <c r="U804" s="1">
        <v>29</v>
      </c>
      <c r="V804" s="1"/>
      <c r="W804" s="1"/>
      <c r="X804" s="1"/>
      <c r="Y804" s="1"/>
      <c r="Z804" s="1"/>
      <c r="AA804" s="1"/>
      <c r="AB804" s="1"/>
      <c r="AG804" t="str">
        <f t="shared" si="181"/>
        <v>Granby</v>
      </c>
      <c r="AH804" t="s">
        <v>1816</v>
      </c>
      <c r="AI804">
        <v>1</v>
      </c>
      <c r="AK804" s="104">
        <v>25</v>
      </c>
      <c r="AL804" s="102">
        <v>15</v>
      </c>
      <c r="AM804" s="102">
        <v>35</v>
      </c>
      <c r="AN804" s="101">
        <v>26535</v>
      </c>
      <c r="AO804" s="101">
        <f t="shared" si="183"/>
        <v>25015</v>
      </c>
      <c r="AP804" t="s">
        <v>624</v>
      </c>
      <c r="AQ804">
        <f t="shared" si="182"/>
        <v>2526535</v>
      </c>
    </row>
    <row r="805" spans="1:43" hidden="1" outlineLevel="1">
      <c r="A805" s="63" t="s">
        <v>882</v>
      </c>
      <c r="B805" s="10" t="s">
        <v>550</v>
      </c>
      <c r="C805" s="1">
        <f t="shared" si="180"/>
        <v>574</v>
      </c>
      <c r="D805" s="7">
        <f t="shared" si="175"/>
        <v>2</v>
      </c>
      <c r="E805" s="7">
        <f t="shared" si="176"/>
        <v>1</v>
      </c>
      <c r="F805" s="7">
        <f t="shared" si="177"/>
        <v>0</v>
      </c>
      <c r="G805" s="1">
        <f t="shared" si="178"/>
        <v>157</v>
      </c>
      <c r="H805" s="2">
        <f t="shared" si="179"/>
        <v>0.27351916376306618</v>
      </c>
      <c r="I805" s="8"/>
      <c r="J805" s="2">
        <f t="shared" si="171"/>
        <v>0.34494773519163763</v>
      </c>
      <c r="K805" s="2">
        <f t="shared" si="172"/>
        <v>0.61846689895470386</v>
      </c>
      <c r="L805" s="2">
        <f t="shared" si="173"/>
        <v>0</v>
      </c>
      <c r="M805" s="2">
        <f t="shared" si="174"/>
        <v>3.6585365853658458E-2</v>
      </c>
      <c r="N805" s="1">
        <v>198</v>
      </c>
      <c r="O805" s="1">
        <v>355</v>
      </c>
      <c r="P805" s="1"/>
      <c r="Q805" s="1">
        <v>11</v>
      </c>
      <c r="R805" s="1">
        <v>4</v>
      </c>
      <c r="S805" s="1"/>
      <c r="T805" s="1"/>
      <c r="U805" s="1">
        <v>6</v>
      </c>
      <c r="V805" s="1"/>
      <c r="W805" s="1"/>
      <c r="X805" s="1"/>
      <c r="Y805" s="1"/>
      <c r="Z805" s="1"/>
      <c r="AA805" s="1"/>
      <c r="AB805" s="1"/>
      <c r="AG805" t="str">
        <f t="shared" si="181"/>
        <v>Granville</v>
      </c>
      <c r="AH805" t="s">
        <v>440</v>
      </c>
      <c r="AI805">
        <v>1</v>
      </c>
      <c r="AK805" s="104">
        <v>25</v>
      </c>
      <c r="AL805" s="102">
        <v>13</v>
      </c>
      <c r="AM805" s="102">
        <v>35</v>
      </c>
      <c r="AN805" s="101">
        <v>26675</v>
      </c>
      <c r="AO805" s="101">
        <f t="shared" si="183"/>
        <v>25013</v>
      </c>
      <c r="AP805" t="s">
        <v>624</v>
      </c>
      <c r="AQ805">
        <f t="shared" si="182"/>
        <v>2526675</v>
      </c>
    </row>
    <row r="806" spans="1:43" hidden="1" outlineLevel="1">
      <c r="A806" s="63" t="s">
        <v>1630</v>
      </c>
      <c r="B806" s="10" t="s">
        <v>550</v>
      </c>
      <c r="C806" s="1">
        <f t="shared" si="180"/>
        <v>2500</v>
      </c>
      <c r="D806" s="7">
        <f t="shared" si="175"/>
        <v>1</v>
      </c>
      <c r="E806" s="7">
        <f t="shared" si="176"/>
        <v>2</v>
      </c>
      <c r="F806" s="7">
        <f t="shared" si="177"/>
        <v>0</v>
      </c>
      <c r="G806" s="1">
        <f t="shared" si="178"/>
        <v>826</v>
      </c>
      <c r="H806" s="2">
        <f t="shared" si="179"/>
        <v>0.33040000000000003</v>
      </c>
      <c r="I806" s="8"/>
      <c r="J806" s="2">
        <f t="shared" si="171"/>
        <v>0.61519999999999997</v>
      </c>
      <c r="K806" s="2">
        <f t="shared" si="172"/>
        <v>0.2848</v>
      </c>
      <c r="L806" s="2">
        <f t="shared" si="173"/>
        <v>0</v>
      </c>
      <c r="M806" s="2">
        <f t="shared" si="174"/>
        <v>0.10000000000000003</v>
      </c>
      <c r="N806" s="1">
        <v>1538</v>
      </c>
      <c r="O806" s="1">
        <v>712</v>
      </c>
      <c r="P806" s="1"/>
      <c r="Q806" s="1">
        <v>214</v>
      </c>
      <c r="R806" s="1">
        <v>18</v>
      </c>
      <c r="S806" s="1"/>
      <c r="T806" s="1"/>
      <c r="U806" s="1">
        <v>18</v>
      </c>
      <c r="V806" s="1"/>
      <c r="W806" s="1"/>
      <c r="X806" s="1"/>
      <c r="Y806" s="1"/>
      <c r="Z806" s="1"/>
      <c r="AA806" s="1"/>
      <c r="AB806" s="1"/>
      <c r="AG806" t="str">
        <f t="shared" si="181"/>
        <v>Great Barrington</v>
      </c>
      <c r="AH806" t="s">
        <v>2349</v>
      </c>
      <c r="AI806">
        <v>1</v>
      </c>
      <c r="AK806" s="104">
        <v>25</v>
      </c>
      <c r="AL806" s="102">
        <v>3</v>
      </c>
      <c r="AM806" s="102">
        <v>45</v>
      </c>
      <c r="AN806" s="101">
        <v>26815</v>
      </c>
      <c r="AO806" s="101">
        <f t="shared" si="183"/>
        <v>25003</v>
      </c>
      <c r="AP806" t="s">
        <v>624</v>
      </c>
      <c r="AQ806">
        <f t="shared" si="182"/>
        <v>2526815</v>
      </c>
    </row>
    <row r="807" spans="1:43" hidden="1" outlineLevel="1">
      <c r="A807" s="63" t="s">
        <v>1350</v>
      </c>
      <c r="B807" s="10" t="s">
        <v>550</v>
      </c>
      <c r="C807" s="1">
        <f t="shared" si="180"/>
        <v>5764</v>
      </c>
      <c r="D807" s="7">
        <f t="shared" si="175"/>
        <v>1</v>
      </c>
      <c r="E807" s="7">
        <f t="shared" si="176"/>
        <v>2</v>
      </c>
      <c r="F807" s="7">
        <f t="shared" si="177"/>
        <v>0</v>
      </c>
      <c r="G807" s="1">
        <f t="shared" si="178"/>
        <v>888</v>
      </c>
      <c r="H807" s="2">
        <f t="shared" si="179"/>
        <v>0.15405968077723803</v>
      </c>
      <c r="I807" s="8"/>
      <c r="J807" s="2">
        <f t="shared" si="171"/>
        <v>0.53417765440666209</v>
      </c>
      <c r="K807" s="2">
        <f t="shared" si="172"/>
        <v>0.38011797362942401</v>
      </c>
      <c r="L807" s="2">
        <f t="shared" si="173"/>
        <v>0</v>
      </c>
      <c r="M807" s="2">
        <f t="shared" si="174"/>
        <v>8.5704371963913895E-2</v>
      </c>
      <c r="N807" s="1">
        <v>3079</v>
      </c>
      <c r="O807" s="1">
        <v>2191</v>
      </c>
      <c r="P807" s="1"/>
      <c r="Q807" s="1">
        <v>392</v>
      </c>
      <c r="R807" s="1">
        <v>45</v>
      </c>
      <c r="S807" s="1"/>
      <c r="T807" s="1"/>
      <c r="U807" s="1">
        <v>57</v>
      </c>
      <c r="V807" s="1"/>
      <c r="W807" s="1"/>
      <c r="X807" s="1"/>
      <c r="Y807" s="1"/>
      <c r="Z807" s="1"/>
      <c r="AA807" s="1"/>
      <c r="AB807" s="1"/>
      <c r="AG807" t="str">
        <f t="shared" si="181"/>
        <v>Greenfield</v>
      </c>
      <c r="AH807" t="s">
        <v>957</v>
      </c>
      <c r="AI807">
        <v>1</v>
      </c>
      <c r="AK807" s="104">
        <v>25</v>
      </c>
      <c r="AL807" s="102">
        <v>11</v>
      </c>
      <c r="AM807" s="102">
        <v>50</v>
      </c>
      <c r="AN807" s="101">
        <v>27025</v>
      </c>
      <c r="AO807" s="101">
        <f t="shared" si="183"/>
        <v>25011</v>
      </c>
      <c r="AP807" t="s">
        <v>624</v>
      </c>
      <c r="AQ807">
        <f t="shared" si="182"/>
        <v>2527025</v>
      </c>
    </row>
    <row r="808" spans="1:43" hidden="1" outlineLevel="1">
      <c r="A808" s="63" t="s">
        <v>771</v>
      </c>
      <c r="B808" s="10" t="s">
        <v>550</v>
      </c>
      <c r="C808" s="1">
        <f t="shared" si="180"/>
        <v>4553</v>
      </c>
      <c r="D808" s="7">
        <f t="shared" si="175"/>
        <v>2</v>
      </c>
      <c r="E808" s="7">
        <f t="shared" si="176"/>
        <v>1</v>
      </c>
      <c r="F808" s="7">
        <f t="shared" si="177"/>
        <v>0</v>
      </c>
      <c r="G808" s="1">
        <f t="shared" si="178"/>
        <v>1200</v>
      </c>
      <c r="H808" s="2">
        <f t="shared" si="179"/>
        <v>0.26356248627278717</v>
      </c>
      <c r="I808" s="8"/>
      <c r="J808" s="2">
        <f t="shared" si="171"/>
        <v>0.33077092027234789</v>
      </c>
      <c r="K808" s="2">
        <f t="shared" si="172"/>
        <v>0.59433340654513511</v>
      </c>
      <c r="L808" s="2">
        <f t="shared" si="173"/>
        <v>0</v>
      </c>
      <c r="M808" s="2">
        <f t="shared" si="174"/>
        <v>7.4895673182516997E-2</v>
      </c>
      <c r="N808" s="1">
        <v>1506</v>
      </c>
      <c r="O808" s="1">
        <v>2706</v>
      </c>
      <c r="P808" s="1"/>
      <c r="Q808" s="1">
        <v>244</v>
      </c>
      <c r="R808" s="1">
        <v>75</v>
      </c>
      <c r="S808" s="1"/>
      <c r="T808" s="1"/>
      <c r="U808" s="1">
        <v>22</v>
      </c>
      <c r="V808" s="1"/>
      <c r="W808" s="1"/>
      <c r="X808" s="1"/>
      <c r="Y808" s="1"/>
      <c r="Z808" s="1"/>
      <c r="AA808" s="1"/>
      <c r="AB808" s="1"/>
      <c r="AG808" t="str">
        <f t="shared" si="181"/>
        <v>Groton</v>
      </c>
      <c r="AH808" t="s">
        <v>2433</v>
      </c>
      <c r="AI808">
        <v>5</v>
      </c>
      <c r="AK808" s="104">
        <v>25</v>
      </c>
      <c r="AL808" s="102">
        <v>17</v>
      </c>
      <c r="AM808" s="102">
        <v>95</v>
      </c>
      <c r="AN808" s="101">
        <v>27480</v>
      </c>
      <c r="AO808" s="101">
        <f t="shared" si="183"/>
        <v>25017</v>
      </c>
      <c r="AP808" t="s">
        <v>624</v>
      </c>
      <c r="AQ808">
        <f t="shared" si="182"/>
        <v>2527480</v>
      </c>
    </row>
    <row r="809" spans="1:43" hidden="1" outlineLevel="1">
      <c r="A809" s="63" t="s">
        <v>1351</v>
      </c>
      <c r="B809" s="10" t="s">
        <v>550</v>
      </c>
      <c r="C809" s="1">
        <f t="shared" si="180"/>
        <v>2667</v>
      </c>
      <c r="D809" s="7">
        <f t="shared" si="175"/>
        <v>2</v>
      </c>
      <c r="E809" s="7">
        <f t="shared" si="176"/>
        <v>1</v>
      </c>
      <c r="F809" s="7">
        <f t="shared" si="177"/>
        <v>0</v>
      </c>
      <c r="G809" s="1">
        <f t="shared" si="178"/>
        <v>756</v>
      </c>
      <c r="H809" s="2">
        <f t="shared" si="179"/>
        <v>0.28346456692913385</v>
      </c>
      <c r="I809" s="8"/>
      <c r="J809" s="2">
        <f t="shared" si="171"/>
        <v>0.32470941132358455</v>
      </c>
      <c r="K809" s="2">
        <f t="shared" si="172"/>
        <v>0.60817397825271846</v>
      </c>
      <c r="L809" s="2">
        <f t="shared" si="173"/>
        <v>0</v>
      </c>
      <c r="M809" s="2">
        <f t="shared" si="174"/>
        <v>6.7116610423696987E-2</v>
      </c>
      <c r="N809" s="1">
        <v>866</v>
      </c>
      <c r="O809" s="1">
        <v>1622</v>
      </c>
      <c r="P809" s="1"/>
      <c r="Q809" s="1">
        <v>115</v>
      </c>
      <c r="R809" s="1">
        <v>43</v>
      </c>
      <c r="S809" s="1"/>
      <c r="T809" s="1"/>
      <c r="U809" s="1">
        <v>21</v>
      </c>
      <c r="V809" s="1"/>
      <c r="W809" s="1"/>
      <c r="X809" s="1"/>
      <c r="Y809" s="1"/>
      <c r="Z809" s="1"/>
      <c r="AA809" s="1"/>
      <c r="AB809" s="1"/>
      <c r="AG809" t="str">
        <f t="shared" si="181"/>
        <v>Groveland</v>
      </c>
      <c r="AH809" t="s">
        <v>1819</v>
      </c>
      <c r="AI809">
        <v>6</v>
      </c>
      <c r="AK809" s="104">
        <v>25</v>
      </c>
      <c r="AL809" s="102">
        <v>9</v>
      </c>
      <c r="AM809" s="102">
        <v>45</v>
      </c>
      <c r="AN809" s="101">
        <v>27620</v>
      </c>
      <c r="AO809" s="101">
        <f t="shared" si="183"/>
        <v>25009</v>
      </c>
      <c r="AP809" t="s">
        <v>624</v>
      </c>
      <c r="AQ809">
        <f t="shared" si="182"/>
        <v>2527620</v>
      </c>
    </row>
    <row r="810" spans="1:43" hidden="1" outlineLevel="1">
      <c r="A810" s="63" t="s">
        <v>1352</v>
      </c>
      <c r="B810" s="10" t="s">
        <v>550</v>
      </c>
      <c r="C810" s="1">
        <f t="shared" si="180"/>
        <v>2328</v>
      </c>
      <c r="D810" s="7">
        <f t="shared" si="175"/>
        <v>1</v>
      </c>
      <c r="E810" s="7">
        <f t="shared" si="176"/>
        <v>2</v>
      </c>
      <c r="F810" s="7">
        <f t="shared" si="177"/>
        <v>0</v>
      </c>
      <c r="G810" s="1">
        <f t="shared" si="178"/>
        <v>569</v>
      </c>
      <c r="H810" s="2">
        <f t="shared" si="179"/>
        <v>0.24441580756013745</v>
      </c>
      <c r="I810" s="8"/>
      <c r="J810" s="2">
        <f t="shared" si="171"/>
        <v>0.5936426116838488</v>
      </c>
      <c r="K810" s="2">
        <f t="shared" si="172"/>
        <v>0.34922680412371132</v>
      </c>
      <c r="L810" s="2">
        <f t="shared" si="173"/>
        <v>0</v>
      </c>
      <c r="M810" s="2">
        <f t="shared" si="174"/>
        <v>5.7130584192439882E-2</v>
      </c>
      <c r="N810" s="1">
        <v>1382</v>
      </c>
      <c r="O810" s="1">
        <v>813</v>
      </c>
      <c r="P810" s="1"/>
      <c r="Q810" s="1">
        <v>100</v>
      </c>
      <c r="R810" s="1">
        <v>12</v>
      </c>
      <c r="S810" s="1"/>
      <c r="T810" s="1"/>
      <c r="U810" s="1">
        <v>21</v>
      </c>
      <c r="V810" s="1"/>
      <c r="W810" s="1"/>
      <c r="X810" s="1"/>
      <c r="Y810" s="1"/>
      <c r="Z810" s="1"/>
      <c r="AA810" s="1"/>
      <c r="AB810" s="1"/>
      <c r="AG810" t="str">
        <f t="shared" si="181"/>
        <v>Hadley</v>
      </c>
      <c r="AH810" t="s">
        <v>1816</v>
      </c>
      <c r="AI810">
        <v>2</v>
      </c>
      <c r="AK810" s="104">
        <v>25</v>
      </c>
      <c r="AL810" s="102">
        <v>15</v>
      </c>
      <c r="AM810" s="102">
        <v>40</v>
      </c>
      <c r="AN810" s="101">
        <v>27690</v>
      </c>
      <c r="AO810" s="101">
        <f t="shared" si="183"/>
        <v>25015</v>
      </c>
      <c r="AP810" t="s">
        <v>624</v>
      </c>
      <c r="AQ810">
        <f t="shared" si="182"/>
        <v>2527690</v>
      </c>
    </row>
    <row r="811" spans="1:43" hidden="1" outlineLevel="1">
      <c r="A811" s="63" t="s">
        <v>2412</v>
      </c>
      <c r="B811" s="10" t="s">
        <v>550</v>
      </c>
      <c r="C811" s="1">
        <f t="shared" si="180"/>
        <v>2868</v>
      </c>
      <c r="D811" s="7">
        <f t="shared" si="175"/>
        <v>2</v>
      </c>
      <c r="E811" s="7">
        <f t="shared" si="176"/>
        <v>1</v>
      </c>
      <c r="F811" s="7">
        <f t="shared" si="177"/>
        <v>0</v>
      </c>
      <c r="G811" s="1">
        <f t="shared" si="178"/>
        <v>586</v>
      </c>
      <c r="H811" s="2">
        <f t="shared" si="179"/>
        <v>0.20432357043235705</v>
      </c>
      <c r="I811" s="8"/>
      <c r="J811" s="2">
        <f t="shared" si="171"/>
        <v>0.37447698744769875</v>
      </c>
      <c r="K811" s="2">
        <f t="shared" si="172"/>
        <v>0.5788005578800558</v>
      </c>
      <c r="L811" s="2">
        <f t="shared" si="173"/>
        <v>0</v>
      </c>
      <c r="M811" s="2">
        <f t="shared" si="174"/>
        <v>4.672245467224545E-2</v>
      </c>
      <c r="N811" s="1">
        <v>1074</v>
      </c>
      <c r="O811" s="1">
        <v>1660</v>
      </c>
      <c r="P811" s="1"/>
      <c r="Q811" s="1">
        <v>78</v>
      </c>
      <c r="R811" s="1">
        <v>39</v>
      </c>
      <c r="S811" s="1"/>
      <c r="T811" s="1"/>
      <c r="U811" s="1">
        <v>17</v>
      </c>
      <c r="V811" s="1"/>
      <c r="W811" s="1"/>
      <c r="X811" s="1"/>
      <c r="Y811" s="1"/>
      <c r="Z811" s="1"/>
      <c r="AA811" s="1"/>
      <c r="AB811" s="1"/>
      <c r="AG811" t="str">
        <f t="shared" si="181"/>
        <v>Halifax</v>
      </c>
      <c r="AH811" t="s">
        <v>2043</v>
      </c>
      <c r="AI811">
        <v>4</v>
      </c>
      <c r="AK811" s="104">
        <v>25</v>
      </c>
      <c r="AL811" s="102">
        <v>23</v>
      </c>
      <c r="AM811" s="102">
        <v>35</v>
      </c>
      <c r="AN811" s="101">
        <v>27795</v>
      </c>
      <c r="AO811" s="101">
        <f t="shared" si="183"/>
        <v>25023</v>
      </c>
      <c r="AP811" t="s">
        <v>624</v>
      </c>
      <c r="AQ811">
        <f t="shared" si="182"/>
        <v>2527795</v>
      </c>
    </row>
    <row r="812" spans="1:43" hidden="1" outlineLevel="1">
      <c r="A812" s="63" t="s">
        <v>466</v>
      </c>
      <c r="B812" s="10" t="s">
        <v>550</v>
      </c>
      <c r="C812" s="1">
        <f t="shared" si="180"/>
        <v>3563</v>
      </c>
      <c r="D812" s="7">
        <f t="shared" si="175"/>
        <v>2</v>
      </c>
      <c r="E812" s="7">
        <f t="shared" si="176"/>
        <v>1</v>
      </c>
      <c r="F812" s="7">
        <f t="shared" si="177"/>
        <v>0</v>
      </c>
      <c r="G812" s="1">
        <f t="shared" si="178"/>
        <v>1376</v>
      </c>
      <c r="H812" s="2">
        <f t="shared" si="179"/>
        <v>0.38619141173168681</v>
      </c>
      <c r="I812" s="8"/>
      <c r="J812" s="2">
        <f t="shared" ref="J812:J875" si="184">IF(C812=0,"-",N812/C812)</f>
        <v>0.28122368790345215</v>
      </c>
      <c r="K812" s="2">
        <f t="shared" ref="K812:K875" si="185">IF(C812=0,"-",O812/C812)</f>
        <v>0.6674150996351389</v>
      </c>
      <c r="L812" s="2">
        <f t="shared" ref="L812:L875" si="186">IF(C812=0,"-",P812/C812)</f>
        <v>0</v>
      </c>
      <c r="M812" s="2">
        <f t="shared" ref="M812:M875" si="187">IF(C812=0,"-",(1-J812-K812-L812))</f>
        <v>5.1361212461408901E-2</v>
      </c>
      <c r="N812" s="1">
        <v>1002</v>
      </c>
      <c r="O812" s="1">
        <v>2378</v>
      </c>
      <c r="P812" s="1"/>
      <c r="Q812" s="1">
        <v>122</v>
      </c>
      <c r="R812" s="1">
        <v>44</v>
      </c>
      <c r="S812" s="1"/>
      <c r="T812" s="1"/>
      <c r="U812" s="1">
        <v>17</v>
      </c>
      <c r="V812" s="1"/>
      <c r="W812" s="1"/>
      <c r="X812" s="1"/>
      <c r="Y812" s="1"/>
      <c r="Z812" s="1"/>
      <c r="AA812" s="1"/>
      <c r="AB812" s="1"/>
      <c r="AG812" t="str">
        <f t="shared" si="181"/>
        <v>Hamilton</v>
      </c>
      <c r="AH812" t="s">
        <v>1819</v>
      </c>
      <c r="AI812">
        <v>6</v>
      </c>
      <c r="AK812" s="104">
        <v>25</v>
      </c>
      <c r="AL812" s="102">
        <v>9</v>
      </c>
      <c r="AM812" s="102">
        <v>50</v>
      </c>
      <c r="AN812" s="101">
        <v>27900</v>
      </c>
      <c r="AO812" s="101">
        <f t="shared" si="183"/>
        <v>25009</v>
      </c>
      <c r="AP812" t="s">
        <v>624</v>
      </c>
      <c r="AQ812">
        <f t="shared" si="182"/>
        <v>2527900</v>
      </c>
    </row>
    <row r="813" spans="1:43" hidden="1" outlineLevel="1">
      <c r="A813" s="63" t="s">
        <v>440</v>
      </c>
      <c r="B813" s="10" t="s">
        <v>550</v>
      </c>
      <c r="C813" s="1">
        <f t="shared" si="180"/>
        <v>2053</v>
      </c>
      <c r="D813" s="7">
        <f t="shared" si="175"/>
        <v>2</v>
      </c>
      <c r="E813" s="7">
        <f t="shared" si="176"/>
        <v>1</v>
      </c>
      <c r="F813" s="7">
        <f t="shared" si="177"/>
        <v>0</v>
      </c>
      <c r="G813" s="1">
        <f t="shared" si="178"/>
        <v>578</v>
      </c>
      <c r="H813" s="2">
        <f t="shared" si="179"/>
        <v>0.28153921091086215</v>
      </c>
      <c r="I813" s="8"/>
      <c r="J813" s="2">
        <f t="shared" si="184"/>
        <v>0.33804188991719436</v>
      </c>
      <c r="K813" s="2">
        <f t="shared" si="185"/>
        <v>0.61958110082805651</v>
      </c>
      <c r="L813" s="2">
        <f t="shared" si="186"/>
        <v>0</v>
      </c>
      <c r="M813" s="2">
        <f t="shared" si="187"/>
        <v>4.2377009254749076E-2</v>
      </c>
      <c r="N813" s="1">
        <v>694</v>
      </c>
      <c r="O813" s="1">
        <v>1272</v>
      </c>
      <c r="P813" s="1"/>
      <c r="Q813" s="1">
        <v>43</v>
      </c>
      <c r="R813" s="1">
        <v>26</v>
      </c>
      <c r="S813" s="1"/>
      <c r="T813" s="1"/>
      <c r="U813" s="1">
        <v>18</v>
      </c>
      <c r="V813" s="1"/>
      <c r="W813" s="1"/>
      <c r="X813" s="1"/>
      <c r="Y813" s="1"/>
      <c r="Z813" s="1"/>
      <c r="AA813" s="1"/>
      <c r="AB813" s="1"/>
      <c r="AG813" t="str">
        <f t="shared" si="181"/>
        <v>Hampden</v>
      </c>
      <c r="AH813" t="s">
        <v>440</v>
      </c>
      <c r="AI813">
        <v>2</v>
      </c>
      <c r="AK813" s="104">
        <v>25</v>
      </c>
      <c r="AL813" s="102">
        <v>13</v>
      </c>
      <c r="AM813" s="102">
        <v>40</v>
      </c>
      <c r="AN813" s="101">
        <v>28075</v>
      </c>
      <c r="AO813" s="101">
        <f t="shared" si="183"/>
        <v>25013</v>
      </c>
      <c r="AP813" t="s">
        <v>624</v>
      </c>
      <c r="AQ813">
        <f t="shared" si="182"/>
        <v>2528075</v>
      </c>
    </row>
    <row r="814" spans="1:43" hidden="1" outlineLevel="1">
      <c r="A814" s="63" t="s">
        <v>2459</v>
      </c>
      <c r="B814" s="10" t="s">
        <v>550</v>
      </c>
      <c r="C814" s="1">
        <f t="shared" si="180"/>
        <v>265</v>
      </c>
      <c r="D814" s="7">
        <f t="shared" si="175"/>
        <v>1</v>
      </c>
      <c r="E814" s="7">
        <f t="shared" si="176"/>
        <v>2</v>
      </c>
      <c r="F814" s="7">
        <f t="shared" si="177"/>
        <v>0</v>
      </c>
      <c r="G814" s="1">
        <f t="shared" si="178"/>
        <v>72</v>
      </c>
      <c r="H814" s="2">
        <f t="shared" si="179"/>
        <v>0.27169811320754716</v>
      </c>
      <c r="I814" s="8"/>
      <c r="J814" s="2">
        <f t="shared" si="184"/>
        <v>0.59245283018867922</v>
      </c>
      <c r="K814" s="2">
        <f t="shared" si="185"/>
        <v>0.32075471698113206</v>
      </c>
      <c r="L814" s="2">
        <f t="shared" si="186"/>
        <v>0</v>
      </c>
      <c r="M814" s="2">
        <f t="shared" si="187"/>
        <v>8.6792452830188715E-2</v>
      </c>
      <c r="N814" s="1">
        <v>157</v>
      </c>
      <c r="O814" s="1">
        <v>85</v>
      </c>
      <c r="P814" s="1"/>
      <c r="Q814" s="1">
        <v>7</v>
      </c>
      <c r="R814" s="1">
        <v>8</v>
      </c>
      <c r="S814" s="1"/>
      <c r="T814" s="1"/>
      <c r="U814" s="1">
        <v>8</v>
      </c>
      <c r="V814" s="1"/>
      <c r="W814" s="1"/>
      <c r="X814" s="1"/>
      <c r="Y814" s="1"/>
      <c r="Z814" s="1"/>
      <c r="AA814" s="1"/>
      <c r="AB814" s="1"/>
      <c r="AG814" t="str">
        <f t="shared" si="181"/>
        <v>Hancock</v>
      </c>
      <c r="AH814" t="s">
        <v>2349</v>
      </c>
      <c r="AI814">
        <v>1</v>
      </c>
      <c r="AK814" s="104">
        <v>25</v>
      </c>
      <c r="AL814" s="102">
        <v>3</v>
      </c>
      <c r="AM814" s="102">
        <v>50</v>
      </c>
      <c r="AN814" s="101">
        <v>28180</v>
      </c>
      <c r="AO814" s="101">
        <f t="shared" si="183"/>
        <v>25003</v>
      </c>
      <c r="AP814" t="s">
        <v>624</v>
      </c>
      <c r="AQ814">
        <f t="shared" si="182"/>
        <v>2528180</v>
      </c>
    </row>
    <row r="815" spans="1:43" hidden="1" outlineLevel="1">
      <c r="A815" s="63" t="s">
        <v>2448</v>
      </c>
      <c r="B815" s="10" t="s">
        <v>550</v>
      </c>
      <c r="C815" s="1">
        <f t="shared" si="180"/>
        <v>6169</v>
      </c>
      <c r="D815" s="7">
        <f t="shared" si="175"/>
        <v>2</v>
      </c>
      <c r="E815" s="7">
        <f t="shared" si="176"/>
        <v>1</v>
      </c>
      <c r="F815" s="7">
        <f t="shared" si="177"/>
        <v>0</v>
      </c>
      <c r="G815" s="1">
        <f t="shared" si="178"/>
        <v>1975</v>
      </c>
      <c r="H815" s="2">
        <f t="shared" si="179"/>
        <v>0.3201491327605771</v>
      </c>
      <c r="I815" s="8"/>
      <c r="J815" s="2">
        <f t="shared" si="184"/>
        <v>0.32128383854757658</v>
      </c>
      <c r="K815" s="2">
        <f t="shared" si="185"/>
        <v>0.64143297130815369</v>
      </c>
      <c r="L815" s="2">
        <f t="shared" si="186"/>
        <v>0</v>
      </c>
      <c r="M815" s="2">
        <f t="shared" si="187"/>
        <v>3.7283190144269729E-2</v>
      </c>
      <c r="N815" s="1">
        <v>1982</v>
      </c>
      <c r="O815" s="1">
        <v>3957</v>
      </c>
      <c r="P815" s="1"/>
      <c r="Q815" s="1">
        <v>156</v>
      </c>
      <c r="R815" s="1">
        <v>45</v>
      </c>
      <c r="S815" s="1"/>
      <c r="T815" s="1"/>
      <c r="U815" s="1">
        <v>29</v>
      </c>
      <c r="V815" s="1"/>
      <c r="W815" s="1"/>
      <c r="X815" s="1"/>
      <c r="Y815" s="1"/>
      <c r="Z815" s="1"/>
      <c r="AA815" s="1"/>
      <c r="AB815" s="1"/>
      <c r="AG815" t="str">
        <f t="shared" si="181"/>
        <v>Hanover</v>
      </c>
      <c r="AH815" t="s">
        <v>2043</v>
      </c>
      <c r="AI815">
        <v>10</v>
      </c>
      <c r="AK815" s="104">
        <v>25</v>
      </c>
      <c r="AL815" s="102">
        <v>23</v>
      </c>
      <c r="AM815" s="102">
        <v>40</v>
      </c>
      <c r="AN815" s="101">
        <v>28285</v>
      </c>
      <c r="AO815" s="101">
        <f t="shared" si="183"/>
        <v>25023</v>
      </c>
      <c r="AP815" t="s">
        <v>624</v>
      </c>
      <c r="AQ815">
        <f t="shared" si="182"/>
        <v>2528285</v>
      </c>
    </row>
    <row r="816" spans="1:43" hidden="1" outlineLevel="1">
      <c r="A816" s="63" t="s">
        <v>580</v>
      </c>
      <c r="B816" s="10" t="s">
        <v>550</v>
      </c>
      <c r="C816" s="1">
        <f t="shared" si="180"/>
        <v>3909</v>
      </c>
      <c r="D816" s="7">
        <f t="shared" si="175"/>
        <v>2</v>
      </c>
      <c r="E816" s="7">
        <f t="shared" si="176"/>
        <v>1</v>
      </c>
      <c r="F816" s="7">
        <f t="shared" si="177"/>
        <v>0</v>
      </c>
      <c r="G816" s="1">
        <f t="shared" si="178"/>
        <v>855</v>
      </c>
      <c r="H816" s="2">
        <f t="shared" si="179"/>
        <v>0.21872601688411358</v>
      </c>
      <c r="I816" s="8"/>
      <c r="J816" s="2">
        <f t="shared" si="184"/>
        <v>0.37017139933486826</v>
      </c>
      <c r="K816" s="2">
        <f t="shared" si="185"/>
        <v>0.58889741621898184</v>
      </c>
      <c r="L816" s="2">
        <f t="shared" si="186"/>
        <v>0</v>
      </c>
      <c r="M816" s="2">
        <f t="shared" si="187"/>
        <v>4.0931184446149849E-2</v>
      </c>
      <c r="N816" s="1">
        <v>1447</v>
      </c>
      <c r="O816" s="1">
        <v>2302</v>
      </c>
      <c r="P816" s="1"/>
      <c r="Q816" s="1">
        <v>86</v>
      </c>
      <c r="R816" s="1">
        <v>55</v>
      </c>
      <c r="S816" s="1"/>
      <c r="T816" s="1"/>
      <c r="U816" s="1">
        <v>19</v>
      </c>
      <c r="V816" s="1"/>
      <c r="W816" s="1"/>
      <c r="X816" s="1"/>
      <c r="Y816" s="1"/>
      <c r="Z816" s="1"/>
      <c r="AA816" s="1"/>
      <c r="AB816" s="1"/>
      <c r="AG816" t="str">
        <f t="shared" si="181"/>
        <v>Hanson</v>
      </c>
      <c r="AH816" t="s">
        <v>2043</v>
      </c>
      <c r="AI816">
        <v>4</v>
      </c>
      <c r="AK816" s="104">
        <v>25</v>
      </c>
      <c r="AL816" s="102">
        <v>23</v>
      </c>
      <c r="AM816" s="102">
        <v>45</v>
      </c>
      <c r="AN816" s="101">
        <v>28495</v>
      </c>
      <c r="AO816" s="101">
        <f t="shared" si="183"/>
        <v>25023</v>
      </c>
      <c r="AP816" t="s">
        <v>624</v>
      </c>
      <c r="AQ816">
        <f t="shared" si="182"/>
        <v>2528495</v>
      </c>
    </row>
    <row r="817" spans="1:43" hidden="1" outlineLevel="1">
      <c r="A817" s="63" t="s">
        <v>493</v>
      </c>
      <c r="B817" s="10" t="s">
        <v>550</v>
      </c>
      <c r="C817" s="1">
        <f t="shared" si="180"/>
        <v>1082</v>
      </c>
      <c r="D817" s="7">
        <f t="shared" si="175"/>
        <v>2</v>
      </c>
      <c r="E817" s="7">
        <f t="shared" si="176"/>
        <v>1</v>
      </c>
      <c r="F817" s="7">
        <f t="shared" si="177"/>
        <v>0</v>
      </c>
      <c r="G817" s="1">
        <f t="shared" si="178"/>
        <v>89</v>
      </c>
      <c r="H817" s="2">
        <f t="shared" si="179"/>
        <v>8.2255083179297597E-2</v>
      </c>
      <c r="I817" s="8"/>
      <c r="J817" s="2">
        <f t="shared" si="184"/>
        <v>0.41127541589648797</v>
      </c>
      <c r="K817" s="2">
        <f t="shared" si="185"/>
        <v>0.49353049907578556</v>
      </c>
      <c r="L817" s="2">
        <f t="shared" si="186"/>
        <v>0</v>
      </c>
      <c r="M817" s="2">
        <f t="shared" si="187"/>
        <v>9.5194085027726472E-2</v>
      </c>
      <c r="N817" s="1">
        <v>445</v>
      </c>
      <c r="O817" s="1">
        <v>534</v>
      </c>
      <c r="P817" s="1"/>
      <c r="Q817" s="1">
        <v>36</v>
      </c>
      <c r="R817" s="1">
        <v>48</v>
      </c>
      <c r="S817" s="1"/>
      <c r="T817" s="1"/>
      <c r="U817" s="1">
        <v>19</v>
      </c>
      <c r="V817" s="1"/>
      <c r="W817" s="1"/>
      <c r="X817" s="1"/>
      <c r="Y817" s="1"/>
      <c r="Z817" s="1"/>
      <c r="AA817" s="1"/>
      <c r="AB817" s="1"/>
      <c r="AG817" t="str">
        <f t="shared" si="181"/>
        <v>Hardwick</v>
      </c>
      <c r="AH817" s="10" t="s">
        <v>1368</v>
      </c>
      <c r="AI817" s="10">
        <v>1</v>
      </c>
      <c r="AK817" s="104">
        <v>25</v>
      </c>
      <c r="AL817" s="102">
        <v>27</v>
      </c>
      <c r="AM817" s="102">
        <v>90</v>
      </c>
      <c r="AN817" s="101">
        <v>28740</v>
      </c>
      <c r="AO817" s="101">
        <f t="shared" si="183"/>
        <v>25027</v>
      </c>
      <c r="AP817" t="s">
        <v>624</v>
      </c>
      <c r="AQ817">
        <f t="shared" si="182"/>
        <v>2528740</v>
      </c>
    </row>
    <row r="818" spans="1:43" hidden="1" outlineLevel="1">
      <c r="A818" s="63" t="s">
        <v>916</v>
      </c>
      <c r="B818" s="10" t="s">
        <v>550</v>
      </c>
      <c r="C818" s="1">
        <f t="shared" si="180"/>
        <v>2608</v>
      </c>
      <c r="D818" s="7">
        <f t="shared" si="175"/>
        <v>2</v>
      </c>
      <c r="E818" s="7">
        <f t="shared" si="176"/>
        <v>1</v>
      </c>
      <c r="F818" s="7">
        <f t="shared" si="177"/>
        <v>0</v>
      </c>
      <c r="G818" s="1">
        <f t="shared" si="178"/>
        <v>268</v>
      </c>
      <c r="H818" s="2">
        <f t="shared" si="179"/>
        <v>0.10276073619631902</v>
      </c>
      <c r="I818" s="8"/>
      <c r="J818" s="2">
        <f t="shared" si="184"/>
        <v>0.40912576687116564</v>
      </c>
      <c r="K818" s="2">
        <f t="shared" si="185"/>
        <v>0.51188650306748462</v>
      </c>
      <c r="L818" s="2">
        <f t="shared" si="186"/>
        <v>0</v>
      </c>
      <c r="M818" s="2">
        <f t="shared" si="187"/>
        <v>7.8987730061349737E-2</v>
      </c>
      <c r="N818" s="1">
        <v>1067</v>
      </c>
      <c r="O818" s="1">
        <v>1335</v>
      </c>
      <c r="P818" s="1"/>
      <c r="Q818" s="1">
        <v>162</v>
      </c>
      <c r="R818" s="1">
        <v>34</v>
      </c>
      <c r="S818" s="1"/>
      <c r="T818" s="1"/>
      <c r="U818" s="1">
        <v>10</v>
      </c>
      <c r="V818" s="1"/>
      <c r="W818" s="1"/>
      <c r="X818" s="1"/>
      <c r="Y818" s="1"/>
      <c r="Z818" s="1"/>
      <c r="AA818" s="1"/>
      <c r="AB818" s="1"/>
      <c r="AG818" t="str">
        <f t="shared" si="181"/>
        <v>Harvard</v>
      </c>
      <c r="AH818" s="10" t="s">
        <v>1368</v>
      </c>
      <c r="AI818" s="10">
        <v>5</v>
      </c>
      <c r="AK818" s="104">
        <v>25</v>
      </c>
      <c r="AL818" s="102">
        <v>27</v>
      </c>
      <c r="AM818" s="102">
        <v>95</v>
      </c>
      <c r="AN818" s="101">
        <v>28950</v>
      </c>
      <c r="AO818" s="101">
        <f t="shared" si="183"/>
        <v>25027</v>
      </c>
      <c r="AP818" t="s">
        <v>624</v>
      </c>
      <c r="AQ818">
        <f t="shared" si="182"/>
        <v>2528950</v>
      </c>
    </row>
    <row r="819" spans="1:43" hidden="1" outlineLevel="1">
      <c r="A819" s="63" t="s">
        <v>696</v>
      </c>
      <c r="B819" s="10" t="s">
        <v>550</v>
      </c>
      <c r="C819" s="1">
        <f t="shared" si="180"/>
        <v>6207</v>
      </c>
      <c r="D819" s="7">
        <f t="shared" si="175"/>
        <v>2</v>
      </c>
      <c r="E819" s="7">
        <f t="shared" si="176"/>
        <v>1</v>
      </c>
      <c r="F819" s="7">
        <f t="shared" si="177"/>
        <v>0</v>
      </c>
      <c r="G819" s="1">
        <f t="shared" si="178"/>
        <v>1300</v>
      </c>
      <c r="H819" s="2">
        <f t="shared" si="179"/>
        <v>0.20944095376188174</v>
      </c>
      <c r="I819" s="8"/>
      <c r="J819" s="2">
        <f t="shared" si="184"/>
        <v>0.36974383760270663</v>
      </c>
      <c r="K819" s="2">
        <f t="shared" si="185"/>
        <v>0.57918479136458834</v>
      </c>
      <c r="L819" s="2">
        <f t="shared" si="186"/>
        <v>0</v>
      </c>
      <c r="M819" s="2">
        <f t="shared" si="187"/>
        <v>5.1071371032704982E-2</v>
      </c>
      <c r="N819" s="1">
        <v>2295</v>
      </c>
      <c r="O819" s="1">
        <v>3595</v>
      </c>
      <c r="P819" s="1"/>
      <c r="Q819" s="1">
        <v>223</v>
      </c>
      <c r="R819" s="1">
        <v>59</v>
      </c>
      <c r="S819" s="1"/>
      <c r="T819" s="1"/>
      <c r="U819" s="1">
        <v>35</v>
      </c>
      <c r="V819" s="1"/>
      <c r="W819" s="1"/>
      <c r="X819" s="1"/>
      <c r="Y819" s="1"/>
      <c r="Z819" s="1"/>
      <c r="AA819" s="1"/>
      <c r="AB819" s="1"/>
      <c r="AG819" t="str">
        <f t="shared" si="181"/>
        <v>Harwich</v>
      </c>
      <c r="AH819" t="s">
        <v>1586</v>
      </c>
      <c r="AI819">
        <v>10</v>
      </c>
      <c r="AK819" s="104">
        <v>25</v>
      </c>
      <c r="AL819" s="102">
        <v>1</v>
      </c>
      <c r="AM819" s="102">
        <v>40</v>
      </c>
      <c r="AN819" s="101">
        <v>29020</v>
      </c>
      <c r="AO819" s="101">
        <f t="shared" si="183"/>
        <v>25001</v>
      </c>
      <c r="AP819" t="s">
        <v>624</v>
      </c>
      <c r="AQ819">
        <f t="shared" si="182"/>
        <v>2529020</v>
      </c>
    </row>
    <row r="820" spans="1:43" hidden="1" outlineLevel="1">
      <c r="A820" s="63" t="s">
        <v>697</v>
      </c>
      <c r="B820" s="10" t="s">
        <v>550</v>
      </c>
      <c r="C820" s="1">
        <f t="shared" si="180"/>
        <v>1625</v>
      </c>
      <c r="D820" s="7">
        <f t="shared" si="175"/>
        <v>1</v>
      </c>
      <c r="E820" s="7">
        <f t="shared" si="176"/>
        <v>2</v>
      </c>
      <c r="F820" s="7">
        <f t="shared" si="177"/>
        <v>0</v>
      </c>
      <c r="G820" s="1">
        <f t="shared" si="178"/>
        <v>279</v>
      </c>
      <c r="H820" s="2">
        <f t="shared" si="179"/>
        <v>0.1716923076923077</v>
      </c>
      <c r="I820" s="8"/>
      <c r="J820" s="2">
        <f t="shared" si="184"/>
        <v>0.56061538461538463</v>
      </c>
      <c r="K820" s="2">
        <f t="shared" si="185"/>
        <v>0.38892307692307693</v>
      </c>
      <c r="L820" s="2">
        <f t="shared" si="186"/>
        <v>0</v>
      </c>
      <c r="M820" s="2">
        <f t="shared" si="187"/>
        <v>5.0461538461538447E-2</v>
      </c>
      <c r="N820" s="1">
        <v>911</v>
      </c>
      <c r="O820" s="1">
        <v>632</v>
      </c>
      <c r="P820" s="1"/>
      <c r="Q820" s="1">
        <v>55</v>
      </c>
      <c r="R820" s="1">
        <v>12</v>
      </c>
      <c r="S820" s="1"/>
      <c r="T820" s="1"/>
      <c r="U820" s="1">
        <v>15</v>
      </c>
      <c r="V820" s="1"/>
      <c r="W820" s="1"/>
      <c r="X820" s="1"/>
      <c r="Y820" s="1"/>
      <c r="Z820" s="1"/>
      <c r="AA820" s="1"/>
      <c r="AB820" s="1"/>
      <c r="AG820" t="str">
        <f t="shared" si="181"/>
        <v>Hatfield</v>
      </c>
      <c r="AH820" t="s">
        <v>1816</v>
      </c>
      <c r="AI820">
        <v>1</v>
      </c>
      <c r="AK820" s="104">
        <v>25</v>
      </c>
      <c r="AL820" s="102">
        <v>15</v>
      </c>
      <c r="AM820" s="102">
        <v>45</v>
      </c>
      <c r="AN820" s="101">
        <v>29265</v>
      </c>
      <c r="AO820" s="101">
        <f t="shared" si="183"/>
        <v>25015</v>
      </c>
      <c r="AP820" t="s">
        <v>624</v>
      </c>
      <c r="AQ820">
        <f t="shared" si="182"/>
        <v>2529265</v>
      </c>
    </row>
    <row r="821" spans="1:43" hidden="1" outlineLevel="1">
      <c r="A821" s="63" t="s">
        <v>1797</v>
      </c>
      <c r="B821" s="10" t="s">
        <v>550</v>
      </c>
      <c r="C821" s="1">
        <f t="shared" si="180"/>
        <v>17835</v>
      </c>
      <c r="D821" s="7">
        <f t="shared" si="175"/>
        <v>2</v>
      </c>
      <c r="E821" s="7">
        <f t="shared" si="176"/>
        <v>1</v>
      </c>
      <c r="F821" s="7">
        <f t="shared" si="177"/>
        <v>0</v>
      </c>
      <c r="G821" s="1">
        <f t="shared" si="178"/>
        <v>2882</v>
      </c>
      <c r="H821" s="2">
        <f t="shared" si="179"/>
        <v>0.16159237454443509</v>
      </c>
      <c r="I821" s="8"/>
      <c r="J821" s="2">
        <f t="shared" si="184"/>
        <v>0.39377628259041209</v>
      </c>
      <c r="K821" s="2">
        <f t="shared" si="185"/>
        <v>0.55536865713484718</v>
      </c>
      <c r="L821" s="2">
        <f t="shared" si="186"/>
        <v>0</v>
      </c>
      <c r="M821" s="2">
        <f t="shared" si="187"/>
        <v>5.0855060274740738E-2</v>
      </c>
      <c r="N821" s="1">
        <v>7023</v>
      </c>
      <c r="O821" s="1">
        <v>9905</v>
      </c>
      <c r="P821" s="1"/>
      <c r="Q821" s="1">
        <v>537</v>
      </c>
      <c r="R821" s="1">
        <v>203</v>
      </c>
      <c r="S821" s="1"/>
      <c r="T821" s="1"/>
      <c r="U821" s="1">
        <v>167</v>
      </c>
      <c r="V821" s="1"/>
      <c r="W821" s="1"/>
      <c r="X821" s="1"/>
      <c r="Y821" s="1"/>
      <c r="Z821" s="1"/>
      <c r="AA821" s="1"/>
      <c r="AB821" s="1"/>
      <c r="AG821" t="str">
        <f t="shared" si="181"/>
        <v>Haverhill</v>
      </c>
      <c r="AH821" t="s">
        <v>1819</v>
      </c>
      <c r="AI821">
        <v>6</v>
      </c>
      <c r="AK821" s="104">
        <v>25</v>
      </c>
      <c r="AL821" s="102">
        <v>9</v>
      </c>
      <c r="AM821" s="102">
        <v>55</v>
      </c>
      <c r="AN821" s="101">
        <v>29405</v>
      </c>
      <c r="AO821" s="101">
        <f t="shared" si="183"/>
        <v>25009</v>
      </c>
      <c r="AP821" t="s">
        <v>2432</v>
      </c>
      <c r="AQ821">
        <f t="shared" si="182"/>
        <v>2529405</v>
      </c>
    </row>
    <row r="822" spans="1:43" hidden="1" outlineLevel="1">
      <c r="A822" s="63" t="s">
        <v>1798</v>
      </c>
      <c r="B822" s="10" t="s">
        <v>550</v>
      </c>
      <c r="C822" s="1">
        <f t="shared" si="180"/>
        <v>116</v>
      </c>
      <c r="D822" s="7">
        <f t="shared" ref="D822:D885" si="188">RANK(N822,(N822:AE822))</f>
        <v>1</v>
      </c>
      <c r="E822" s="7">
        <f t="shared" ref="E822:E885" si="189">RANK(O822,(N822:AE822))</f>
        <v>2</v>
      </c>
      <c r="F822" s="7">
        <f t="shared" ref="F822:F885" si="190">IF(P822&gt;0,RANK(P822,(N822:AE822)),0)</f>
        <v>0</v>
      </c>
      <c r="G822" s="1">
        <f t="shared" ref="G822:G885" si="191">MAX(N822:P822)-LARGE(N822:P822,2)</f>
        <v>7</v>
      </c>
      <c r="H822" s="2">
        <f t="shared" ref="H822:H885" si="192">G822/C822</f>
        <v>6.0344827586206899E-2</v>
      </c>
      <c r="I822" s="8"/>
      <c r="J822" s="2">
        <f t="shared" si="184"/>
        <v>0.47413793103448276</v>
      </c>
      <c r="K822" s="2">
        <f t="shared" si="185"/>
        <v>0.41379310344827586</v>
      </c>
      <c r="L822" s="2">
        <f t="shared" si="186"/>
        <v>0</v>
      </c>
      <c r="M822" s="2">
        <f t="shared" si="187"/>
        <v>0.11206896551724138</v>
      </c>
      <c r="N822" s="1">
        <v>55</v>
      </c>
      <c r="O822" s="1">
        <v>48</v>
      </c>
      <c r="P822" s="1"/>
      <c r="Q822" s="1">
        <v>6</v>
      </c>
      <c r="R822" s="1">
        <v>6</v>
      </c>
      <c r="S822" s="1"/>
      <c r="T822" s="1"/>
      <c r="U822" s="1">
        <v>1</v>
      </c>
      <c r="V822" s="1"/>
      <c r="W822" s="1"/>
      <c r="X822" s="1"/>
      <c r="Y822" s="1"/>
      <c r="Z822" s="1"/>
      <c r="AA822" s="1"/>
      <c r="AB822" s="1"/>
      <c r="AG822" t="str">
        <f t="shared" si="181"/>
        <v>Hawley</v>
      </c>
      <c r="AH822" t="s">
        <v>957</v>
      </c>
      <c r="AI822">
        <v>1</v>
      </c>
      <c r="AK822" s="104">
        <v>25</v>
      </c>
      <c r="AL822" s="102">
        <v>11</v>
      </c>
      <c r="AM822" s="102">
        <v>55</v>
      </c>
      <c r="AN822" s="101">
        <v>29475</v>
      </c>
      <c r="AO822" s="101">
        <f t="shared" si="183"/>
        <v>25011</v>
      </c>
      <c r="AP822" t="s">
        <v>624</v>
      </c>
      <c r="AQ822">
        <f t="shared" si="182"/>
        <v>2529475</v>
      </c>
    </row>
    <row r="823" spans="1:43" hidden="1" outlineLevel="1">
      <c r="A823" s="63" t="s">
        <v>1734</v>
      </c>
      <c r="B823" s="10" t="s">
        <v>550</v>
      </c>
      <c r="C823" s="1">
        <f t="shared" si="180"/>
        <v>282</v>
      </c>
      <c r="D823" s="7">
        <f t="shared" si="188"/>
        <v>1</v>
      </c>
      <c r="E823" s="7">
        <f t="shared" si="189"/>
        <v>2</v>
      </c>
      <c r="F823" s="7">
        <f t="shared" si="190"/>
        <v>0</v>
      </c>
      <c r="G823" s="1">
        <f t="shared" si="191"/>
        <v>41</v>
      </c>
      <c r="H823" s="2">
        <f t="shared" si="192"/>
        <v>0.1453900709219858</v>
      </c>
      <c r="I823" s="8"/>
      <c r="J823" s="2">
        <f t="shared" si="184"/>
        <v>0.50709219858156029</v>
      </c>
      <c r="K823" s="2">
        <f t="shared" si="185"/>
        <v>0.36170212765957449</v>
      </c>
      <c r="L823" s="2">
        <f t="shared" si="186"/>
        <v>0</v>
      </c>
      <c r="M823" s="2">
        <f t="shared" si="187"/>
        <v>0.13120567375886522</v>
      </c>
      <c r="N823" s="1">
        <v>143</v>
      </c>
      <c r="O823" s="1">
        <v>102</v>
      </c>
      <c r="P823" s="1"/>
      <c r="Q823" s="1">
        <v>20</v>
      </c>
      <c r="R823" s="1">
        <v>11</v>
      </c>
      <c r="S823" s="1"/>
      <c r="T823" s="1"/>
      <c r="U823" s="1">
        <v>6</v>
      </c>
      <c r="V823" s="1"/>
      <c r="W823" s="1"/>
      <c r="X823" s="1"/>
      <c r="Y823" s="1"/>
      <c r="Z823" s="1"/>
      <c r="AA823" s="1"/>
      <c r="AB823" s="1"/>
      <c r="AG823" t="str">
        <f t="shared" si="181"/>
        <v>Heath</v>
      </c>
      <c r="AH823" t="s">
        <v>957</v>
      </c>
      <c r="AI823">
        <v>1</v>
      </c>
      <c r="AK823" s="104">
        <v>25</v>
      </c>
      <c r="AL823" s="102">
        <v>11</v>
      </c>
      <c r="AM823" s="102">
        <v>60</v>
      </c>
      <c r="AN823" s="101">
        <v>29650</v>
      </c>
      <c r="AO823" s="101">
        <f t="shared" si="183"/>
        <v>25011</v>
      </c>
      <c r="AP823" t="s">
        <v>624</v>
      </c>
      <c r="AQ823">
        <f t="shared" si="182"/>
        <v>2529650</v>
      </c>
    </row>
    <row r="824" spans="1:43" hidden="1" outlineLevel="1">
      <c r="A824" s="63" t="s">
        <v>146</v>
      </c>
      <c r="B824" s="10" t="s">
        <v>550</v>
      </c>
      <c r="C824" s="1">
        <f t="shared" si="180"/>
        <v>9807</v>
      </c>
      <c r="D824" s="7">
        <f t="shared" si="188"/>
        <v>2</v>
      </c>
      <c r="E824" s="7">
        <f t="shared" si="189"/>
        <v>1</v>
      </c>
      <c r="F824" s="7">
        <f t="shared" si="190"/>
        <v>0</v>
      </c>
      <c r="G824" s="1">
        <f t="shared" si="191"/>
        <v>3068</v>
      </c>
      <c r="H824" s="2">
        <f t="shared" si="192"/>
        <v>0.31283776894055265</v>
      </c>
      <c r="I824" s="8"/>
      <c r="J824" s="2">
        <f t="shared" si="184"/>
        <v>0.32089323952278986</v>
      </c>
      <c r="K824" s="2">
        <f t="shared" si="185"/>
        <v>0.63373100846334252</v>
      </c>
      <c r="L824" s="2">
        <f t="shared" si="186"/>
        <v>0</v>
      </c>
      <c r="M824" s="2">
        <f t="shared" si="187"/>
        <v>4.5375752013867565E-2</v>
      </c>
      <c r="N824" s="1">
        <v>3147</v>
      </c>
      <c r="O824" s="1">
        <v>6215</v>
      </c>
      <c r="P824" s="1"/>
      <c r="Q824" s="1">
        <v>348</v>
      </c>
      <c r="R824" s="1">
        <v>62</v>
      </c>
      <c r="S824" s="1"/>
      <c r="T824" s="1"/>
      <c r="U824" s="1">
        <v>35</v>
      </c>
      <c r="V824" s="1"/>
      <c r="W824" s="1"/>
      <c r="X824" s="1"/>
      <c r="Y824" s="1"/>
      <c r="Z824" s="1"/>
      <c r="AA824" s="1"/>
      <c r="AB824" s="1"/>
      <c r="AG824" t="str">
        <f t="shared" si="181"/>
        <v>Hingham</v>
      </c>
      <c r="AH824" t="s">
        <v>2043</v>
      </c>
      <c r="AI824">
        <v>10</v>
      </c>
      <c r="AK824" s="104">
        <v>25</v>
      </c>
      <c r="AL824" s="102">
        <v>23</v>
      </c>
      <c r="AM824" s="102">
        <v>50</v>
      </c>
      <c r="AN824" s="101">
        <v>30210</v>
      </c>
      <c r="AO824" s="101">
        <f t="shared" si="183"/>
        <v>25023</v>
      </c>
      <c r="AP824" t="s">
        <v>624</v>
      </c>
      <c r="AQ824">
        <f t="shared" si="182"/>
        <v>2530210</v>
      </c>
    </row>
    <row r="825" spans="1:43" hidden="1" outlineLevel="1">
      <c r="A825" s="63" t="s">
        <v>1107</v>
      </c>
      <c r="B825" s="10" t="s">
        <v>550</v>
      </c>
      <c r="C825" s="1">
        <f t="shared" si="180"/>
        <v>595</v>
      </c>
      <c r="D825" s="7">
        <f t="shared" si="188"/>
        <v>1</v>
      </c>
      <c r="E825" s="7">
        <f t="shared" si="189"/>
        <v>2</v>
      </c>
      <c r="F825" s="7">
        <f t="shared" si="190"/>
        <v>0</v>
      </c>
      <c r="G825" s="1">
        <f t="shared" si="191"/>
        <v>164</v>
      </c>
      <c r="H825" s="2">
        <f t="shared" si="192"/>
        <v>0.27563025210084036</v>
      </c>
      <c r="I825" s="8"/>
      <c r="J825" s="2">
        <f t="shared" si="184"/>
        <v>0.60504201680672265</v>
      </c>
      <c r="K825" s="2">
        <f t="shared" si="185"/>
        <v>0.32941176470588235</v>
      </c>
      <c r="L825" s="2">
        <f t="shared" si="186"/>
        <v>0</v>
      </c>
      <c r="M825" s="2">
        <f t="shared" si="187"/>
        <v>6.5546218487395003E-2</v>
      </c>
      <c r="N825" s="1">
        <v>360</v>
      </c>
      <c r="O825" s="1">
        <v>196</v>
      </c>
      <c r="P825" s="1"/>
      <c r="Q825" s="1">
        <v>22</v>
      </c>
      <c r="R825" s="1">
        <v>8</v>
      </c>
      <c r="S825" s="1"/>
      <c r="T825" s="1"/>
      <c r="U825" s="1">
        <v>9</v>
      </c>
      <c r="V825" s="1"/>
      <c r="W825" s="1"/>
      <c r="X825" s="1"/>
      <c r="Y825" s="1"/>
      <c r="Z825" s="1"/>
      <c r="AA825" s="1"/>
      <c r="AB825" s="1"/>
      <c r="AG825" t="str">
        <f t="shared" si="181"/>
        <v>Hinsdale</v>
      </c>
      <c r="AH825" t="s">
        <v>2349</v>
      </c>
      <c r="AI825">
        <v>1</v>
      </c>
      <c r="AK825" s="104">
        <v>25</v>
      </c>
      <c r="AL825" s="102">
        <v>3</v>
      </c>
      <c r="AM825" s="102">
        <v>55</v>
      </c>
      <c r="AN825" s="101">
        <v>30315</v>
      </c>
      <c r="AO825" s="101">
        <f t="shared" si="183"/>
        <v>25003</v>
      </c>
      <c r="AP825" t="s">
        <v>624</v>
      </c>
      <c r="AQ825">
        <f t="shared" si="182"/>
        <v>2530315</v>
      </c>
    </row>
    <row r="826" spans="1:43" hidden="1" outlineLevel="1">
      <c r="A826" s="63" t="s">
        <v>1342</v>
      </c>
      <c r="B826" s="10" t="s">
        <v>550</v>
      </c>
      <c r="C826" s="1">
        <f t="shared" si="180"/>
        <v>4283</v>
      </c>
      <c r="D826" s="7">
        <f t="shared" si="188"/>
        <v>2</v>
      </c>
      <c r="E826" s="7">
        <f t="shared" si="189"/>
        <v>1</v>
      </c>
      <c r="F826" s="7">
        <f t="shared" si="190"/>
        <v>0</v>
      </c>
      <c r="G826" s="1">
        <f t="shared" si="191"/>
        <v>629</v>
      </c>
      <c r="H826" s="2">
        <f t="shared" si="192"/>
        <v>0.14685967779593742</v>
      </c>
      <c r="I826" s="8"/>
      <c r="J826" s="2">
        <f t="shared" si="184"/>
        <v>0.40438944664954474</v>
      </c>
      <c r="K826" s="2">
        <f t="shared" si="185"/>
        <v>0.55124912444548213</v>
      </c>
      <c r="L826" s="2">
        <f t="shared" si="186"/>
        <v>0</v>
      </c>
      <c r="M826" s="2">
        <f t="shared" si="187"/>
        <v>4.4361428904973077E-2</v>
      </c>
      <c r="N826" s="1">
        <v>1732</v>
      </c>
      <c r="O826" s="1">
        <v>2361</v>
      </c>
      <c r="P826" s="1"/>
      <c r="Q826" s="1">
        <v>103</v>
      </c>
      <c r="R826" s="1">
        <v>45</v>
      </c>
      <c r="S826" s="1"/>
      <c r="T826" s="1"/>
      <c r="U826" s="1">
        <v>42</v>
      </c>
      <c r="V826" s="1"/>
      <c r="W826" s="1"/>
      <c r="X826" s="1"/>
      <c r="Y826" s="1"/>
      <c r="Z826" s="1"/>
      <c r="AA826" s="1"/>
      <c r="AB826" s="1"/>
      <c r="AG826" t="str">
        <f t="shared" si="181"/>
        <v>Holbrook</v>
      </c>
      <c r="AH826" t="s">
        <v>605</v>
      </c>
      <c r="AI826">
        <v>10</v>
      </c>
      <c r="AK826" s="104">
        <v>25</v>
      </c>
      <c r="AL826" s="102">
        <v>21</v>
      </c>
      <c r="AM826" s="102">
        <v>55</v>
      </c>
      <c r="AN826" s="101">
        <v>30455</v>
      </c>
      <c r="AO826" s="101">
        <f t="shared" si="183"/>
        <v>25021</v>
      </c>
      <c r="AP826" t="s">
        <v>624</v>
      </c>
      <c r="AQ826">
        <f t="shared" si="182"/>
        <v>2530455</v>
      </c>
    </row>
    <row r="827" spans="1:43" hidden="1" outlineLevel="1">
      <c r="A827" s="63" t="s">
        <v>1343</v>
      </c>
      <c r="B827" s="10" t="s">
        <v>550</v>
      </c>
      <c r="C827" s="1">
        <f t="shared" si="180"/>
        <v>7648</v>
      </c>
      <c r="D827" s="7">
        <f t="shared" si="188"/>
        <v>2</v>
      </c>
      <c r="E827" s="7">
        <f t="shared" si="189"/>
        <v>1</v>
      </c>
      <c r="F827" s="7">
        <f t="shared" si="190"/>
        <v>0</v>
      </c>
      <c r="G827" s="1">
        <f t="shared" si="191"/>
        <v>2366</v>
      </c>
      <c r="H827" s="2">
        <f t="shared" si="192"/>
        <v>0.30936192468619245</v>
      </c>
      <c r="I827" s="8"/>
      <c r="J827" s="2">
        <f t="shared" si="184"/>
        <v>0.32060669456066948</v>
      </c>
      <c r="K827" s="2">
        <f t="shared" si="185"/>
        <v>0.62996861924686187</v>
      </c>
      <c r="L827" s="2">
        <f t="shared" si="186"/>
        <v>0</v>
      </c>
      <c r="M827" s="2">
        <f t="shared" si="187"/>
        <v>4.9424686192468648E-2</v>
      </c>
      <c r="N827" s="1">
        <v>2452</v>
      </c>
      <c r="O827" s="1">
        <v>4818</v>
      </c>
      <c r="P827" s="1"/>
      <c r="Q827" s="1">
        <v>263</v>
      </c>
      <c r="R827" s="1">
        <v>66</v>
      </c>
      <c r="S827" s="1"/>
      <c r="T827" s="1"/>
      <c r="U827" s="1">
        <v>49</v>
      </c>
      <c r="V827" s="1"/>
      <c r="W827" s="1"/>
      <c r="X827" s="1"/>
      <c r="Y827" s="1"/>
      <c r="Z827" s="1"/>
      <c r="AA827" s="1"/>
      <c r="AB827" s="1"/>
      <c r="AG827" t="str">
        <f t="shared" si="181"/>
        <v>Holden</v>
      </c>
      <c r="AH827" s="10" t="s">
        <v>1368</v>
      </c>
      <c r="AI827" s="10">
        <v>3</v>
      </c>
      <c r="AK827" s="104">
        <v>25</v>
      </c>
      <c r="AL827" s="102">
        <v>27</v>
      </c>
      <c r="AM827" s="102">
        <v>100</v>
      </c>
      <c r="AN827" s="101">
        <v>30560</v>
      </c>
      <c r="AO827" s="101">
        <f t="shared" si="183"/>
        <v>25027</v>
      </c>
      <c r="AP827" t="s">
        <v>624</v>
      </c>
      <c r="AQ827">
        <f t="shared" si="182"/>
        <v>2530560</v>
      </c>
    </row>
    <row r="828" spans="1:43" hidden="1" outlineLevel="1">
      <c r="A828" s="63" t="s">
        <v>735</v>
      </c>
      <c r="B828" s="10" t="s">
        <v>550</v>
      </c>
      <c r="C828" s="1">
        <f t="shared" si="180"/>
        <v>724</v>
      </c>
      <c r="D828" s="7">
        <f t="shared" si="188"/>
        <v>2</v>
      </c>
      <c r="E828" s="7">
        <f t="shared" si="189"/>
        <v>1</v>
      </c>
      <c r="F828" s="7">
        <f t="shared" si="190"/>
        <v>0</v>
      </c>
      <c r="G828" s="1">
        <f t="shared" si="191"/>
        <v>142</v>
      </c>
      <c r="H828" s="2">
        <f t="shared" si="192"/>
        <v>0.19613259668508287</v>
      </c>
      <c r="I828" s="8"/>
      <c r="J828" s="2">
        <f t="shared" si="184"/>
        <v>0.36878453038674031</v>
      </c>
      <c r="K828" s="2">
        <f t="shared" si="185"/>
        <v>0.56491712707182318</v>
      </c>
      <c r="L828" s="2">
        <f t="shared" si="186"/>
        <v>0</v>
      </c>
      <c r="M828" s="2">
        <f t="shared" si="187"/>
        <v>6.6298342541436517E-2</v>
      </c>
      <c r="N828" s="1">
        <v>267</v>
      </c>
      <c r="O828" s="1">
        <v>409</v>
      </c>
      <c r="P828" s="1"/>
      <c r="Q828" s="1">
        <v>22</v>
      </c>
      <c r="R828" s="1">
        <v>15</v>
      </c>
      <c r="S828" s="1"/>
      <c r="T828" s="1"/>
      <c r="U828" s="1">
        <v>11</v>
      </c>
      <c r="V828" s="1"/>
      <c r="W828" s="1"/>
      <c r="X828" s="1"/>
      <c r="Y828" s="1"/>
      <c r="Z828" s="1"/>
      <c r="AA828" s="1"/>
      <c r="AB828" s="1"/>
      <c r="AG828" t="str">
        <f t="shared" si="181"/>
        <v>Holland</v>
      </c>
      <c r="AH828" t="s">
        <v>440</v>
      </c>
      <c r="AI828">
        <v>2</v>
      </c>
      <c r="AK828" s="104">
        <v>25</v>
      </c>
      <c r="AL828" s="102">
        <v>13</v>
      </c>
      <c r="AM828" s="102">
        <v>45</v>
      </c>
      <c r="AN828" s="101">
        <v>30665</v>
      </c>
      <c r="AO828" s="101">
        <f t="shared" si="183"/>
        <v>25013</v>
      </c>
      <c r="AP828" t="s">
        <v>624</v>
      </c>
      <c r="AQ828">
        <f t="shared" si="182"/>
        <v>2530665</v>
      </c>
    </row>
    <row r="829" spans="1:43" hidden="1" outlineLevel="1">
      <c r="A829" s="63" t="s">
        <v>1344</v>
      </c>
      <c r="B829" s="10" t="s">
        <v>550</v>
      </c>
      <c r="C829" s="1">
        <f t="shared" si="180"/>
        <v>6056</v>
      </c>
      <c r="D829" s="7">
        <f t="shared" si="188"/>
        <v>2</v>
      </c>
      <c r="E829" s="7">
        <f t="shared" si="189"/>
        <v>1</v>
      </c>
      <c r="F829" s="7">
        <f t="shared" si="190"/>
        <v>0</v>
      </c>
      <c r="G829" s="1">
        <f t="shared" si="191"/>
        <v>1369</v>
      </c>
      <c r="H829" s="2">
        <f t="shared" si="192"/>
        <v>0.22605680317040952</v>
      </c>
      <c r="I829" s="8"/>
      <c r="J829" s="2">
        <f t="shared" si="184"/>
        <v>0.36096433289299867</v>
      </c>
      <c r="K829" s="2">
        <f t="shared" si="185"/>
        <v>0.58702113606340822</v>
      </c>
      <c r="L829" s="2">
        <f t="shared" si="186"/>
        <v>0</v>
      </c>
      <c r="M829" s="2">
        <f t="shared" si="187"/>
        <v>5.2014531043593104E-2</v>
      </c>
      <c r="N829" s="1">
        <v>2186</v>
      </c>
      <c r="O829" s="1">
        <v>3555</v>
      </c>
      <c r="P829" s="1"/>
      <c r="Q829" s="1">
        <v>226</v>
      </c>
      <c r="R829" s="1">
        <v>58</v>
      </c>
      <c r="S829" s="1"/>
      <c r="T829" s="1"/>
      <c r="U829" s="1">
        <v>31</v>
      </c>
      <c r="V829" s="1"/>
      <c r="W829" s="1"/>
      <c r="X829" s="1"/>
      <c r="Y829" s="1"/>
      <c r="Z829" s="1"/>
      <c r="AA829" s="1"/>
      <c r="AB829" s="1"/>
      <c r="AG829" t="str">
        <f t="shared" si="181"/>
        <v>Holliston</v>
      </c>
      <c r="AH829" t="s">
        <v>2433</v>
      </c>
      <c r="AI829">
        <v>3</v>
      </c>
      <c r="AK829" s="104">
        <v>25</v>
      </c>
      <c r="AL829" s="102">
        <v>17</v>
      </c>
      <c r="AM829" s="102">
        <v>100</v>
      </c>
      <c r="AN829" s="101">
        <v>30700</v>
      </c>
      <c r="AO829" s="101">
        <f t="shared" si="183"/>
        <v>25017</v>
      </c>
      <c r="AP829" t="s">
        <v>624</v>
      </c>
      <c r="AQ829">
        <f t="shared" si="182"/>
        <v>2530700</v>
      </c>
    </row>
    <row r="830" spans="1:43" hidden="1" outlineLevel="1">
      <c r="A830" s="63" t="s">
        <v>1345</v>
      </c>
      <c r="B830" s="10" t="s">
        <v>550</v>
      </c>
      <c r="C830" s="1">
        <f t="shared" si="180"/>
        <v>10915</v>
      </c>
      <c r="D830" s="7">
        <f t="shared" si="188"/>
        <v>1</v>
      </c>
      <c r="E830" s="7">
        <f t="shared" si="189"/>
        <v>2</v>
      </c>
      <c r="F830" s="7">
        <f t="shared" si="190"/>
        <v>0</v>
      </c>
      <c r="G830" s="1">
        <f t="shared" si="191"/>
        <v>1841</v>
      </c>
      <c r="H830" s="2">
        <f t="shared" si="192"/>
        <v>0.16866697205680256</v>
      </c>
      <c r="I830" s="8"/>
      <c r="J830" s="2">
        <f t="shared" si="184"/>
        <v>0.55886394869445721</v>
      </c>
      <c r="K830" s="2">
        <f t="shared" si="185"/>
        <v>0.39019697663765462</v>
      </c>
      <c r="L830" s="2">
        <f t="shared" si="186"/>
        <v>0</v>
      </c>
      <c r="M830" s="2">
        <f t="shared" si="187"/>
        <v>5.0939074667888162E-2</v>
      </c>
      <c r="N830" s="1">
        <v>6100</v>
      </c>
      <c r="O830" s="1">
        <v>4259</v>
      </c>
      <c r="P830" s="1"/>
      <c r="Q830" s="1">
        <v>321</v>
      </c>
      <c r="R830" s="1">
        <v>123</v>
      </c>
      <c r="S830" s="1"/>
      <c r="T830" s="1"/>
      <c r="U830" s="1">
        <v>112</v>
      </c>
      <c r="V830" s="1"/>
      <c r="W830" s="1"/>
      <c r="X830" s="1"/>
      <c r="Y830" s="1"/>
      <c r="Z830" s="1"/>
      <c r="AA830" s="1"/>
      <c r="AB830" s="1"/>
      <c r="AG830" t="str">
        <f t="shared" si="181"/>
        <v>Holyoke</v>
      </c>
      <c r="AH830" t="s">
        <v>440</v>
      </c>
      <c r="AI830">
        <v>1</v>
      </c>
      <c r="AK830" s="104">
        <v>25</v>
      </c>
      <c r="AL830" s="102">
        <v>13</v>
      </c>
      <c r="AM830" s="102">
        <v>50</v>
      </c>
      <c r="AN830" s="101">
        <v>30840</v>
      </c>
      <c r="AO830" s="101">
        <f t="shared" si="183"/>
        <v>25013</v>
      </c>
      <c r="AP830" t="s">
        <v>2432</v>
      </c>
      <c r="AQ830">
        <f t="shared" si="182"/>
        <v>2530840</v>
      </c>
    </row>
    <row r="831" spans="1:43" hidden="1" outlineLevel="1">
      <c r="A831" s="63" t="s">
        <v>1162</v>
      </c>
      <c r="B831" s="10" t="s">
        <v>550</v>
      </c>
      <c r="C831" s="1">
        <f t="shared" si="180"/>
        <v>2369</v>
      </c>
      <c r="D831" s="7">
        <f t="shared" si="188"/>
        <v>2</v>
      </c>
      <c r="E831" s="7">
        <f t="shared" si="189"/>
        <v>1</v>
      </c>
      <c r="F831" s="7">
        <f t="shared" si="190"/>
        <v>0</v>
      </c>
      <c r="G831" s="1">
        <f t="shared" si="191"/>
        <v>512</v>
      </c>
      <c r="H831" s="2">
        <f t="shared" si="192"/>
        <v>0.2161249472351203</v>
      </c>
      <c r="I831" s="8"/>
      <c r="J831" s="2">
        <f t="shared" si="184"/>
        <v>0.36724356268467706</v>
      </c>
      <c r="K831" s="2">
        <f t="shared" si="185"/>
        <v>0.58336850991979738</v>
      </c>
      <c r="L831" s="2">
        <f t="shared" si="186"/>
        <v>0</v>
      </c>
      <c r="M831" s="2">
        <f t="shared" si="187"/>
        <v>4.9387927395525555E-2</v>
      </c>
      <c r="N831" s="1">
        <v>870</v>
      </c>
      <c r="O831" s="1">
        <v>1382</v>
      </c>
      <c r="P831" s="1"/>
      <c r="Q831" s="1">
        <v>72</v>
      </c>
      <c r="R831" s="1">
        <v>29</v>
      </c>
      <c r="S831" s="1"/>
      <c r="T831" s="1"/>
      <c r="U831" s="1">
        <v>16</v>
      </c>
      <c r="V831" s="1"/>
      <c r="W831" s="1"/>
      <c r="X831" s="1"/>
      <c r="Y831" s="1"/>
      <c r="Z831" s="1"/>
      <c r="AA831" s="1"/>
      <c r="AB831" s="1"/>
      <c r="AG831" t="str">
        <f t="shared" si="181"/>
        <v>Hopedale</v>
      </c>
      <c r="AH831" s="10" t="s">
        <v>1368</v>
      </c>
      <c r="AI831" s="10">
        <v>3</v>
      </c>
      <c r="AK831" s="104">
        <v>25</v>
      </c>
      <c r="AL831" s="102">
        <v>27</v>
      </c>
      <c r="AM831" s="102">
        <v>105</v>
      </c>
      <c r="AN831" s="101">
        <v>30945</v>
      </c>
      <c r="AO831" s="101">
        <f t="shared" si="183"/>
        <v>25027</v>
      </c>
      <c r="AP831" t="s">
        <v>624</v>
      </c>
      <c r="AQ831">
        <f t="shared" si="182"/>
        <v>2530945</v>
      </c>
    </row>
    <row r="832" spans="1:43" hidden="1" outlineLevel="1">
      <c r="A832" s="63" t="s">
        <v>648</v>
      </c>
      <c r="B832" s="10" t="s">
        <v>550</v>
      </c>
      <c r="C832" s="1">
        <f t="shared" si="180"/>
        <v>5969</v>
      </c>
      <c r="D832" s="7">
        <f t="shared" si="188"/>
        <v>2</v>
      </c>
      <c r="E832" s="7">
        <f t="shared" si="189"/>
        <v>1</v>
      </c>
      <c r="F832" s="7">
        <f t="shared" si="190"/>
        <v>0</v>
      </c>
      <c r="G832" s="1">
        <f t="shared" si="191"/>
        <v>2064</v>
      </c>
      <c r="H832" s="2">
        <f t="shared" si="192"/>
        <v>0.34578656391355334</v>
      </c>
      <c r="I832" s="8"/>
      <c r="J832" s="2">
        <f t="shared" si="184"/>
        <v>0.30390350142402411</v>
      </c>
      <c r="K832" s="2">
        <f t="shared" si="185"/>
        <v>0.64969006533757745</v>
      </c>
      <c r="L832" s="2">
        <f t="shared" si="186"/>
        <v>0</v>
      </c>
      <c r="M832" s="2">
        <f t="shared" si="187"/>
        <v>4.6406433238398437E-2</v>
      </c>
      <c r="N832" s="1">
        <v>1814</v>
      </c>
      <c r="O832" s="1">
        <v>3878</v>
      </c>
      <c r="P832" s="1"/>
      <c r="Q832" s="1">
        <v>198</v>
      </c>
      <c r="R832" s="1">
        <v>50</v>
      </c>
      <c r="S832" s="1"/>
      <c r="T832" s="1"/>
      <c r="U832" s="1">
        <v>29</v>
      </c>
      <c r="V832" s="1"/>
      <c r="W832" s="1"/>
      <c r="X832" s="1"/>
      <c r="Y832" s="1"/>
      <c r="Z832" s="1"/>
      <c r="AA832" s="1"/>
      <c r="AB832" s="1"/>
      <c r="AG832" t="str">
        <f t="shared" si="181"/>
        <v>Hopkinton</v>
      </c>
      <c r="AH832" t="s">
        <v>2433</v>
      </c>
      <c r="AI832">
        <v>3</v>
      </c>
      <c r="AK832" s="104">
        <v>25</v>
      </c>
      <c r="AL832" s="102">
        <v>17</v>
      </c>
      <c r="AM832" s="102">
        <v>105</v>
      </c>
      <c r="AN832" s="101">
        <v>31085</v>
      </c>
      <c r="AO832" s="101">
        <f t="shared" si="183"/>
        <v>25017</v>
      </c>
      <c r="AP832" t="s">
        <v>624</v>
      </c>
      <c r="AQ832">
        <f t="shared" si="182"/>
        <v>2531085</v>
      </c>
    </row>
    <row r="833" spans="1:43" hidden="1" outlineLevel="1">
      <c r="A833" s="63" t="s">
        <v>1727</v>
      </c>
      <c r="B833" s="10" t="s">
        <v>550</v>
      </c>
      <c r="C833" s="1">
        <f t="shared" ref="C833:C896" si="193">SUM(N833:AE833)</f>
        <v>1663</v>
      </c>
      <c r="D833" s="7">
        <f t="shared" si="188"/>
        <v>2</v>
      </c>
      <c r="E833" s="7">
        <f t="shared" si="189"/>
        <v>1</v>
      </c>
      <c r="F833" s="7">
        <f t="shared" si="190"/>
        <v>0</v>
      </c>
      <c r="G833" s="1">
        <f t="shared" si="191"/>
        <v>536</v>
      </c>
      <c r="H833" s="2">
        <f t="shared" si="192"/>
        <v>0.3223090799759471</v>
      </c>
      <c r="I833" s="8"/>
      <c r="J833" s="2">
        <f t="shared" si="184"/>
        <v>0.30066145520144316</v>
      </c>
      <c r="K833" s="2">
        <f t="shared" si="185"/>
        <v>0.62297053517739021</v>
      </c>
      <c r="L833" s="2">
        <f t="shared" si="186"/>
        <v>0</v>
      </c>
      <c r="M833" s="2">
        <f t="shared" si="187"/>
        <v>7.6368009621166633E-2</v>
      </c>
      <c r="N833" s="1">
        <v>500</v>
      </c>
      <c r="O833" s="1">
        <v>1036</v>
      </c>
      <c r="P833" s="1"/>
      <c r="Q833" s="1">
        <v>69</v>
      </c>
      <c r="R833" s="1">
        <v>37</v>
      </c>
      <c r="S833" s="1"/>
      <c r="T833" s="1"/>
      <c r="U833" s="1">
        <v>21</v>
      </c>
      <c r="V833" s="1"/>
      <c r="W833" s="1"/>
      <c r="X833" s="1"/>
      <c r="Y833" s="1"/>
      <c r="Z833" s="1"/>
      <c r="AA833" s="1"/>
      <c r="AB833" s="1"/>
      <c r="AG833" t="str">
        <f t="shared" si="181"/>
        <v>Hubbardston</v>
      </c>
      <c r="AH833" s="10" t="s">
        <v>1368</v>
      </c>
      <c r="AI833" s="10">
        <v>1</v>
      </c>
      <c r="AK833" s="104">
        <v>25</v>
      </c>
      <c r="AL833" s="102">
        <v>27</v>
      </c>
      <c r="AM833" s="102">
        <v>110</v>
      </c>
      <c r="AN833" s="101">
        <v>31435</v>
      </c>
      <c r="AO833" s="101">
        <f t="shared" si="183"/>
        <v>25027</v>
      </c>
      <c r="AP833" t="s">
        <v>624</v>
      </c>
      <c r="AQ833">
        <f t="shared" si="182"/>
        <v>2531435</v>
      </c>
    </row>
    <row r="834" spans="1:43" hidden="1" outlineLevel="1">
      <c r="A834" s="63" t="s">
        <v>451</v>
      </c>
      <c r="B834" s="10" t="s">
        <v>550</v>
      </c>
      <c r="C834" s="1">
        <f t="shared" si="193"/>
        <v>6691</v>
      </c>
      <c r="D834" s="7">
        <f t="shared" si="188"/>
        <v>2</v>
      </c>
      <c r="E834" s="7">
        <f t="shared" si="189"/>
        <v>1</v>
      </c>
      <c r="F834" s="7">
        <f t="shared" si="190"/>
        <v>0</v>
      </c>
      <c r="G834" s="1">
        <f t="shared" si="191"/>
        <v>1467</v>
      </c>
      <c r="H834" s="2">
        <f t="shared" si="192"/>
        <v>0.21924973845464057</v>
      </c>
      <c r="I834" s="8"/>
      <c r="J834" s="2">
        <f t="shared" si="184"/>
        <v>0.36392168584665968</v>
      </c>
      <c r="K834" s="2">
        <f t="shared" si="185"/>
        <v>0.5831714243013002</v>
      </c>
      <c r="L834" s="2">
        <f t="shared" si="186"/>
        <v>0</v>
      </c>
      <c r="M834" s="2">
        <f t="shared" si="187"/>
        <v>5.2906889852040173E-2</v>
      </c>
      <c r="N834" s="1">
        <v>2435</v>
      </c>
      <c r="O834" s="1">
        <v>3902</v>
      </c>
      <c r="P834" s="1"/>
      <c r="Q834" s="1">
        <v>209</v>
      </c>
      <c r="R834" s="1">
        <v>90</v>
      </c>
      <c r="S834" s="1"/>
      <c r="T834" s="1"/>
      <c r="U834" s="1">
        <v>55</v>
      </c>
      <c r="V834" s="1"/>
      <c r="W834" s="1"/>
      <c r="X834" s="1"/>
      <c r="Y834" s="1"/>
      <c r="Z834" s="1"/>
      <c r="AA834" s="1"/>
      <c r="AB834" s="1"/>
      <c r="AG834" t="str">
        <f t="shared" ref="AG834:AG897" si="194">A834</f>
        <v>Hudson</v>
      </c>
      <c r="AH834" t="s">
        <v>2433</v>
      </c>
      <c r="AI834">
        <v>5</v>
      </c>
      <c r="AK834" s="104">
        <v>25</v>
      </c>
      <c r="AL834" s="102">
        <v>17</v>
      </c>
      <c r="AM834" s="102">
        <v>110</v>
      </c>
      <c r="AN834" s="101">
        <v>31540</v>
      </c>
      <c r="AO834" s="101">
        <f t="shared" si="183"/>
        <v>25017</v>
      </c>
      <c r="AP834" t="s">
        <v>624</v>
      </c>
      <c r="AQ834">
        <f t="shared" ref="AQ834:AQ897" si="195">AK834*100000+AN834</f>
        <v>2531540</v>
      </c>
    </row>
    <row r="835" spans="1:43" hidden="1" outlineLevel="1">
      <c r="A835" s="63" t="s">
        <v>1785</v>
      </c>
      <c r="B835" s="10" t="s">
        <v>550</v>
      </c>
      <c r="C835" s="1">
        <f t="shared" si="193"/>
        <v>4498</v>
      </c>
      <c r="D835" s="7">
        <f t="shared" si="188"/>
        <v>2</v>
      </c>
      <c r="E835" s="7">
        <f t="shared" si="189"/>
        <v>1</v>
      </c>
      <c r="F835" s="7">
        <f t="shared" si="190"/>
        <v>0</v>
      </c>
      <c r="G835" s="1">
        <f t="shared" si="191"/>
        <v>208</v>
      </c>
      <c r="H835" s="2">
        <f t="shared" si="192"/>
        <v>4.6242774566473986E-2</v>
      </c>
      <c r="I835" s="8"/>
      <c r="J835" s="2">
        <f t="shared" si="184"/>
        <v>0.44530902623388174</v>
      </c>
      <c r="K835" s="2">
        <f t="shared" si="185"/>
        <v>0.49155180080035571</v>
      </c>
      <c r="L835" s="2">
        <f t="shared" si="186"/>
        <v>0</v>
      </c>
      <c r="M835" s="2">
        <f t="shared" si="187"/>
        <v>6.3139172965762602E-2</v>
      </c>
      <c r="N835" s="1">
        <v>2003</v>
      </c>
      <c r="O835" s="1">
        <v>2211</v>
      </c>
      <c r="P835" s="1"/>
      <c r="Q835" s="1">
        <v>196</v>
      </c>
      <c r="R835" s="1">
        <v>58</v>
      </c>
      <c r="S835" s="1"/>
      <c r="T835" s="1"/>
      <c r="U835" s="1">
        <v>30</v>
      </c>
      <c r="V835" s="1"/>
      <c r="W835" s="1"/>
      <c r="X835" s="1"/>
      <c r="Y835" s="1"/>
      <c r="Z835" s="1"/>
      <c r="AA835" s="1"/>
      <c r="AB835" s="1"/>
      <c r="AG835" t="str">
        <f t="shared" si="194"/>
        <v>Hull</v>
      </c>
      <c r="AH835" t="s">
        <v>2043</v>
      </c>
      <c r="AI835">
        <v>10</v>
      </c>
      <c r="AK835" s="104">
        <v>25</v>
      </c>
      <c r="AL835" s="102">
        <v>23</v>
      </c>
      <c r="AM835" s="102">
        <v>55</v>
      </c>
      <c r="AN835" s="101">
        <v>31645</v>
      </c>
      <c r="AO835" s="101">
        <f t="shared" ref="AO835:AO898" si="196">1000*AK835+AL835</f>
        <v>25023</v>
      </c>
      <c r="AP835" t="s">
        <v>624</v>
      </c>
      <c r="AQ835">
        <f t="shared" si="195"/>
        <v>2531645</v>
      </c>
    </row>
    <row r="836" spans="1:43" hidden="1" outlineLevel="1">
      <c r="A836" s="63" t="s">
        <v>1176</v>
      </c>
      <c r="B836" s="10" t="s">
        <v>550</v>
      </c>
      <c r="C836" s="1">
        <f t="shared" si="193"/>
        <v>703</v>
      </c>
      <c r="D836" s="7">
        <f t="shared" si="188"/>
        <v>2</v>
      </c>
      <c r="E836" s="7">
        <f t="shared" si="189"/>
        <v>1</v>
      </c>
      <c r="F836" s="7">
        <f t="shared" si="190"/>
        <v>0</v>
      </c>
      <c r="G836" s="1">
        <f t="shared" si="191"/>
        <v>9</v>
      </c>
      <c r="H836" s="2">
        <f t="shared" si="192"/>
        <v>1.2802275960170697E-2</v>
      </c>
      <c r="I836" s="8"/>
      <c r="J836" s="2">
        <f t="shared" si="184"/>
        <v>0.44950213371266001</v>
      </c>
      <c r="K836" s="2">
        <f t="shared" si="185"/>
        <v>0.46230440967283071</v>
      </c>
      <c r="L836" s="2">
        <f t="shared" si="186"/>
        <v>0</v>
      </c>
      <c r="M836" s="2">
        <f t="shared" si="187"/>
        <v>8.819345661450928E-2</v>
      </c>
      <c r="N836" s="1">
        <v>316</v>
      </c>
      <c r="O836" s="1">
        <v>325</v>
      </c>
      <c r="P836" s="1"/>
      <c r="Q836" s="1">
        <v>35</v>
      </c>
      <c r="R836" s="1">
        <v>16</v>
      </c>
      <c r="S836" s="1"/>
      <c r="T836" s="1"/>
      <c r="U836" s="1">
        <v>11</v>
      </c>
      <c r="V836" s="1"/>
      <c r="W836" s="1"/>
      <c r="X836" s="1"/>
      <c r="Y836" s="1"/>
      <c r="Z836" s="1"/>
      <c r="AA836" s="1"/>
      <c r="AB836" s="1"/>
      <c r="AG836" t="str">
        <f t="shared" si="194"/>
        <v>Huntington</v>
      </c>
      <c r="AH836" t="s">
        <v>1816</v>
      </c>
      <c r="AI836">
        <v>1</v>
      </c>
      <c r="AK836" s="104">
        <v>25</v>
      </c>
      <c r="AL836" s="102">
        <v>15</v>
      </c>
      <c r="AM836" s="102">
        <v>50</v>
      </c>
      <c r="AN836" s="101">
        <v>31785</v>
      </c>
      <c r="AO836" s="101">
        <f t="shared" si="196"/>
        <v>25015</v>
      </c>
      <c r="AP836" t="s">
        <v>624</v>
      </c>
      <c r="AQ836">
        <f t="shared" si="195"/>
        <v>2531785</v>
      </c>
    </row>
    <row r="837" spans="1:43" hidden="1" outlineLevel="1">
      <c r="A837" s="63" t="s">
        <v>630</v>
      </c>
      <c r="B837" s="10" t="s">
        <v>550</v>
      </c>
      <c r="C837" s="1">
        <f t="shared" si="193"/>
        <v>5918</v>
      </c>
      <c r="D837" s="7">
        <f t="shared" si="188"/>
        <v>2</v>
      </c>
      <c r="E837" s="7">
        <f t="shared" si="189"/>
        <v>1</v>
      </c>
      <c r="F837" s="7">
        <f t="shared" si="190"/>
        <v>0</v>
      </c>
      <c r="G837" s="1">
        <f t="shared" si="191"/>
        <v>1239</v>
      </c>
      <c r="H837" s="2">
        <f t="shared" si="192"/>
        <v>0.20936127069956068</v>
      </c>
      <c r="I837" s="8"/>
      <c r="J837" s="2">
        <f t="shared" si="184"/>
        <v>0.3703954038526529</v>
      </c>
      <c r="K837" s="2">
        <f t="shared" si="185"/>
        <v>0.57975667455221358</v>
      </c>
      <c r="L837" s="2">
        <f t="shared" si="186"/>
        <v>0</v>
      </c>
      <c r="M837" s="2">
        <f t="shared" si="187"/>
        <v>4.9847921595133515E-2</v>
      </c>
      <c r="N837" s="1">
        <v>2192</v>
      </c>
      <c r="O837" s="1">
        <v>3431</v>
      </c>
      <c r="P837" s="1"/>
      <c r="Q837" s="1">
        <v>206</v>
      </c>
      <c r="R837" s="1">
        <v>53</v>
      </c>
      <c r="S837" s="1"/>
      <c r="T837" s="1"/>
      <c r="U837" s="1">
        <v>36</v>
      </c>
      <c r="V837" s="1"/>
      <c r="W837" s="1"/>
      <c r="X837" s="1"/>
      <c r="Y837" s="1"/>
      <c r="Z837" s="1"/>
      <c r="AA837" s="1"/>
      <c r="AB837" s="1"/>
      <c r="AG837" t="str">
        <f t="shared" si="194"/>
        <v>Ipswich</v>
      </c>
      <c r="AH837" t="s">
        <v>1819</v>
      </c>
      <c r="AI837">
        <v>6</v>
      </c>
      <c r="AK837" s="104">
        <v>25</v>
      </c>
      <c r="AL837" s="102">
        <v>9</v>
      </c>
      <c r="AM837" s="102">
        <v>60</v>
      </c>
      <c r="AN837" s="101">
        <v>32310</v>
      </c>
      <c r="AO837" s="101">
        <f t="shared" si="196"/>
        <v>25009</v>
      </c>
      <c r="AP837" t="s">
        <v>624</v>
      </c>
      <c r="AQ837">
        <f t="shared" si="195"/>
        <v>2532310</v>
      </c>
    </row>
    <row r="838" spans="1:43" hidden="1" outlineLevel="1">
      <c r="A838" s="63" t="s">
        <v>1993</v>
      </c>
      <c r="B838" s="10" t="s">
        <v>550</v>
      </c>
      <c r="C838" s="1">
        <f t="shared" si="193"/>
        <v>4508</v>
      </c>
      <c r="D838" s="7">
        <f t="shared" si="188"/>
        <v>2</v>
      </c>
      <c r="E838" s="7">
        <f t="shared" si="189"/>
        <v>1</v>
      </c>
      <c r="F838" s="7">
        <f t="shared" si="190"/>
        <v>0</v>
      </c>
      <c r="G838" s="1">
        <f t="shared" si="191"/>
        <v>1113</v>
      </c>
      <c r="H838" s="2">
        <f t="shared" si="192"/>
        <v>0.24689440993788819</v>
      </c>
      <c r="I838" s="8"/>
      <c r="J838" s="2">
        <f t="shared" si="184"/>
        <v>0.35936113575865131</v>
      </c>
      <c r="K838" s="2">
        <f t="shared" si="185"/>
        <v>0.6062555456965395</v>
      </c>
      <c r="L838" s="2">
        <f t="shared" si="186"/>
        <v>0</v>
      </c>
      <c r="M838" s="2">
        <f t="shared" si="187"/>
        <v>3.4383318544809249E-2</v>
      </c>
      <c r="N838" s="1">
        <v>1620</v>
      </c>
      <c r="O838" s="1">
        <v>2733</v>
      </c>
      <c r="P838" s="1"/>
      <c r="Q838" s="1">
        <v>99</v>
      </c>
      <c r="R838" s="1">
        <v>45</v>
      </c>
      <c r="S838" s="1"/>
      <c r="T838" s="1"/>
      <c r="U838" s="1">
        <v>11</v>
      </c>
      <c r="V838" s="1"/>
      <c r="W838" s="1"/>
      <c r="X838" s="1"/>
      <c r="Y838" s="1"/>
      <c r="Z838" s="1"/>
      <c r="AA838" s="1"/>
      <c r="AB838" s="1"/>
      <c r="AG838" t="str">
        <f t="shared" si="194"/>
        <v>Kingston</v>
      </c>
      <c r="AH838" t="s">
        <v>2043</v>
      </c>
      <c r="AI838">
        <v>10</v>
      </c>
      <c r="AK838" s="104">
        <v>25</v>
      </c>
      <c r="AL838" s="102">
        <v>23</v>
      </c>
      <c r="AM838" s="102">
        <v>60</v>
      </c>
      <c r="AN838" s="101">
        <v>33220</v>
      </c>
      <c r="AO838" s="101">
        <f t="shared" si="196"/>
        <v>25023</v>
      </c>
      <c r="AP838" t="s">
        <v>624</v>
      </c>
      <c r="AQ838">
        <f t="shared" si="195"/>
        <v>2533220</v>
      </c>
    </row>
    <row r="839" spans="1:43" hidden="1" outlineLevel="1">
      <c r="A839" s="63" t="s">
        <v>1994</v>
      </c>
      <c r="B839" s="10" t="s">
        <v>550</v>
      </c>
      <c r="C839" s="1">
        <f t="shared" si="193"/>
        <v>3800</v>
      </c>
      <c r="D839" s="7">
        <f t="shared" si="188"/>
        <v>2</v>
      </c>
      <c r="E839" s="7">
        <f t="shared" si="189"/>
        <v>1</v>
      </c>
      <c r="F839" s="7">
        <f t="shared" si="190"/>
        <v>0</v>
      </c>
      <c r="G839" s="1">
        <f t="shared" si="191"/>
        <v>1144</v>
      </c>
      <c r="H839" s="2">
        <f t="shared" si="192"/>
        <v>0.30105263157894735</v>
      </c>
      <c r="I839" s="8"/>
      <c r="J839" s="2">
        <f t="shared" si="184"/>
        <v>0.32552631578947366</v>
      </c>
      <c r="K839" s="2">
        <f t="shared" si="185"/>
        <v>0.62657894736842101</v>
      </c>
      <c r="L839" s="2">
        <f t="shared" si="186"/>
        <v>0</v>
      </c>
      <c r="M839" s="2">
        <f t="shared" si="187"/>
        <v>4.7894736842105323E-2</v>
      </c>
      <c r="N839" s="1">
        <v>1237</v>
      </c>
      <c r="O839" s="1">
        <v>2381</v>
      </c>
      <c r="P839" s="1"/>
      <c r="Q839" s="1">
        <v>77</v>
      </c>
      <c r="R839" s="1">
        <v>80</v>
      </c>
      <c r="S839" s="1"/>
      <c r="T839" s="1"/>
      <c r="U839" s="1">
        <v>25</v>
      </c>
      <c r="V839" s="1"/>
      <c r="W839" s="1"/>
      <c r="X839" s="1"/>
      <c r="Y839" s="1"/>
      <c r="Z839" s="1"/>
      <c r="AA839" s="1"/>
      <c r="AB839" s="1"/>
      <c r="AG839" t="str">
        <f t="shared" si="194"/>
        <v>Lakeville</v>
      </c>
      <c r="AH839" t="s">
        <v>2043</v>
      </c>
      <c r="AI839">
        <v>4</v>
      </c>
      <c r="AK839" s="104">
        <v>25</v>
      </c>
      <c r="AL839" s="102">
        <v>23</v>
      </c>
      <c r="AM839" s="102">
        <v>65</v>
      </c>
      <c r="AN839" s="101">
        <v>33920</v>
      </c>
      <c r="AO839" s="101">
        <f t="shared" si="196"/>
        <v>25023</v>
      </c>
      <c r="AP839" t="s">
        <v>624</v>
      </c>
      <c r="AQ839">
        <f t="shared" si="195"/>
        <v>2533920</v>
      </c>
    </row>
    <row r="840" spans="1:43" hidden="1" outlineLevel="1">
      <c r="A840" s="63" t="s">
        <v>1553</v>
      </c>
      <c r="B840" s="10" t="s">
        <v>550</v>
      </c>
      <c r="C840" s="1">
        <f t="shared" si="193"/>
        <v>2353</v>
      </c>
      <c r="D840" s="7">
        <f t="shared" si="188"/>
        <v>2</v>
      </c>
      <c r="E840" s="7">
        <f t="shared" si="189"/>
        <v>1</v>
      </c>
      <c r="F840" s="7">
        <f t="shared" si="190"/>
        <v>0</v>
      </c>
      <c r="G840" s="1">
        <f t="shared" si="191"/>
        <v>773</v>
      </c>
      <c r="H840" s="2">
        <f t="shared" si="192"/>
        <v>0.328516787080323</v>
      </c>
      <c r="I840" s="8"/>
      <c r="J840" s="2">
        <f t="shared" si="184"/>
        <v>0.30344241393965149</v>
      </c>
      <c r="K840" s="2">
        <f t="shared" si="185"/>
        <v>0.63195920101997449</v>
      </c>
      <c r="L840" s="2">
        <f t="shared" si="186"/>
        <v>0</v>
      </c>
      <c r="M840" s="2">
        <f t="shared" si="187"/>
        <v>6.4598385040374073E-2</v>
      </c>
      <c r="N840" s="1">
        <v>714</v>
      </c>
      <c r="O840" s="1">
        <v>1487</v>
      </c>
      <c r="P840" s="1"/>
      <c r="Q840" s="1">
        <v>98</v>
      </c>
      <c r="R840" s="1">
        <v>37</v>
      </c>
      <c r="S840" s="1"/>
      <c r="T840" s="1"/>
      <c r="U840" s="1">
        <v>17</v>
      </c>
      <c r="V840" s="1"/>
      <c r="W840" s="1"/>
      <c r="X840" s="1"/>
      <c r="Y840" s="1"/>
      <c r="Z840" s="1"/>
      <c r="AA840" s="1"/>
      <c r="AB840" s="1"/>
      <c r="AG840" t="str">
        <f t="shared" si="194"/>
        <v>Lancaster</v>
      </c>
      <c r="AH840" s="10" t="s">
        <v>1368</v>
      </c>
      <c r="AI840" s="10" t="s">
        <v>740</v>
      </c>
      <c r="AK840" s="104">
        <v>25</v>
      </c>
      <c r="AL840" s="102">
        <v>27</v>
      </c>
      <c r="AM840" s="102">
        <v>115</v>
      </c>
      <c r="AN840" s="101">
        <v>34165</v>
      </c>
      <c r="AO840" s="101">
        <f t="shared" si="196"/>
        <v>25027</v>
      </c>
      <c r="AP840" t="s">
        <v>624</v>
      </c>
      <c r="AQ840">
        <f t="shared" si="195"/>
        <v>2534165</v>
      </c>
    </row>
    <row r="841" spans="1:43" hidden="1" outlineLevel="1">
      <c r="A841" s="63" t="s">
        <v>2415</v>
      </c>
      <c r="B841" s="10" t="s">
        <v>550</v>
      </c>
      <c r="C841" s="1">
        <f t="shared" si="193"/>
        <v>908</v>
      </c>
      <c r="D841" s="7">
        <f t="shared" si="188"/>
        <v>1</v>
      </c>
      <c r="E841" s="7">
        <f t="shared" si="189"/>
        <v>2</v>
      </c>
      <c r="F841" s="7">
        <f t="shared" si="190"/>
        <v>0</v>
      </c>
      <c r="G841" s="1">
        <f t="shared" si="191"/>
        <v>224</v>
      </c>
      <c r="H841" s="2">
        <f t="shared" si="192"/>
        <v>0.24669603524229075</v>
      </c>
      <c r="I841" s="8"/>
      <c r="J841" s="2">
        <f t="shared" si="184"/>
        <v>0.60132158590308371</v>
      </c>
      <c r="K841" s="2">
        <f t="shared" si="185"/>
        <v>0.35462555066079293</v>
      </c>
      <c r="L841" s="2">
        <f t="shared" si="186"/>
        <v>0</v>
      </c>
      <c r="M841" s="2">
        <f t="shared" si="187"/>
        <v>4.4052863436123357E-2</v>
      </c>
      <c r="N841" s="1">
        <v>546</v>
      </c>
      <c r="O841" s="1">
        <v>322</v>
      </c>
      <c r="P841" s="1"/>
      <c r="Q841" s="1">
        <v>21</v>
      </c>
      <c r="R841" s="1">
        <v>8</v>
      </c>
      <c r="S841" s="1"/>
      <c r="T841" s="1"/>
      <c r="U841" s="1">
        <v>11</v>
      </c>
      <c r="V841" s="1"/>
      <c r="W841" s="1"/>
      <c r="X841" s="1"/>
      <c r="Y841" s="1"/>
      <c r="Z841" s="1"/>
      <c r="AA841" s="1"/>
      <c r="AB841" s="1"/>
      <c r="AG841" t="str">
        <f t="shared" si="194"/>
        <v>Lanesborough</v>
      </c>
      <c r="AH841" t="s">
        <v>2349</v>
      </c>
      <c r="AI841">
        <v>1</v>
      </c>
      <c r="AK841" s="104">
        <v>25</v>
      </c>
      <c r="AL841" s="102">
        <v>3</v>
      </c>
      <c r="AM841" s="102">
        <v>60</v>
      </c>
      <c r="AN841" s="101">
        <v>34340</v>
      </c>
      <c r="AO841" s="101">
        <f t="shared" si="196"/>
        <v>25003</v>
      </c>
      <c r="AP841" t="s">
        <v>624</v>
      </c>
      <c r="AQ841">
        <f t="shared" si="195"/>
        <v>2534340</v>
      </c>
    </row>
    <row r="842" spans="1:43" hidden="1" outlineLevel="1">
      <c r="A842" s="63" t="s">
        <v>1008</v>
      </c>
      <c r="B842" s="10" t="s">
        <v>550</v>
      </c>
      <c r="C842" s="1">
        <f t="shared" si="193"/>
        <v>11363</v>
      </c>
      <c r="D842" s="7">
        <f t="shared" si="188"/>
        <v>1</v>
      </c>
      <c r="E842" s="7">
        <f t="shared" si="189"/>
        <v>2</v>
      </c>
      <c r="F842" s="7">
        <f t="shared" si="190"/>
        <v>0</v>
      </c>
      <c r="G842" s="1">
        <f t="shared" si="191"/>
        <v>2248</v>
      </c>
      <c r="H842" s="2">
        <f t="shared" si="192"/>
        <v>0.19783507876441081</v>
      </c>
      <c r="I842" s="8"/>
      <c r="J842" s="2">
        <f t="shared" si="184"/>
        <v>0.56842383173457711</v>
      </c>
      <c r="K842" s="2">
        <f t="shared" si="185"/>
        <v>0.3705887529701663</v>
      </c>
      <c r="L842" s="2">
        <f t="shared" si="186"/>
        <v>0</v>
      </c>
      <c r="M842" s="2">
        <f t="shared" si="187"/>
        <v>6.0987415295256586E-2</v>
      </c>
      <c r="N842" s="1">
        <v>6459</v>
      </c>
      <c r="O842" s="1">
        <v>4211</v>
      </c>
      <c r="P842" s="1"/>
      <c r="Q842" s="1">
        <v>331</v>
      </c>
      <c r="R842" s="1">
        <v>218</v>
      </c>
      <c r="S842" s="1"/>
      <c r="T842" s="1"/>
      <c r="U842" s="1">
        <v>144</v>
      </c>
      <c r="V842" s="1"/>
      <c r="W842" s="1"/>
      <c r="X842" s="1"/>
      <c r="Y842" s="1"/>
      <c r="Z842" s="1"/>
      <c r="AA842" s="1"/>
      <c r="AB842" s="1"/>
      <c r="AG842" t="str">
        <f t="shared" si="194"/>
        <v>Lawrence</v>
      </c>
      <c r="AH842" t="s">
        <v>1819</v>
      </c>
      <c r="AI842">
        <v>5</v>
      </c>
      <c r="AK842" s="104">
        <v>25</v>
      </c>
      <c r="AL842" s="102">
        <v>9</v>
      </c>
      <c r="AM842" s="102">
        <v>65</v>
      </c>
      <c r="AN842" s="101">
        <v>34550</v>
      </c>
      <c r="AO842" s="101">
        <f t="shared" si="196"/>
        <v>25009</v>
      </c>
      <c r="AP842" t="s">
        <v>2432</v>
      </c>
      <c r="AQ842">
        <f t="shared" si="195"/>
        <v>2534550</v>
      </c>
    </row>
    <row r="843" spans="1:43" hidden="1" outlineLevel="1">
      <c r="A843" s="63" t="s">
        <v>1009</v>
      </c>
      <c r="B843" s="10" t="s">
        <v>550</v>
      </c>
      <c r="C843" s="1">
        <f t="shared" si="193"/>
        <v>2107</v>
      </c>
      <c r="D843" s="7">
        <f t="shared" si="188"/>
        <v>1</v>
      </c>
      <c r="E843" s="7">
        <f t="shared" si="189"/>
        <v>2</v>
      </c>
      <c r="F843" s="7">
        <f t="shared" si="190"/>
        <v>0</v>
      </c>
      <c r="G843" s="1">
        <f t="shared" si="191"/>
        <v>504</v>
      </c>
      <c r="H843" s="2">
        <f t="shared" si="192"/>
        <v>0.23920265780730898</v>
      </c>
      <c r="I843" s="8"/>
      <c r="J843" s="2">
        <f t="shared" si="184"/>
        <v>0.59658281917418132</v>
      </c>
      <c r="K843" s="2">
        <f t="shared" si="185"/>
        <v>0.35738016136687234</v>
      </c>
      <c r="L843" s="2">
        <f t="shared" si="186"/>
        <v>0</v>
      </c>
      <c r="M843" s="2">
        <f t="shared" si="187"/>
        <v>4.6037019458946338E-2</v>
      </c>
      <c r="N843" s="1">
        <v>1257</v>
      </c>
      <c r="O843" s="1">
        <v>753</v>
      </c>
      <c r="P843" s="1"/>
      <c r="Q843" s="1">
        <v>63</v>
      </c>
      <c r="R843" s="1">
        <v>12</v>
      </c>
      <c r="S843" s="1"/>
      <c r="T843" s="1"/>
      <c r="U843" s="1">
        <v>22</v>
      </c>
      <c r="V843" s="1"/>
      <c r="W843" s="1"/>
      <c r="X843" s="1"/>
      <c r="Y843" s="1"/>
      <c r="Z843" s="1"/>
      <c r="AA843" s="1"/>
      <c r="AB843" s="1"/>
      <c r="AG843" t="str">
        <f t="shared" si="194"/>
        <v>Lee</v>
      </c>
      <c r="AH843" t="s">
        <v>2349</v>
      </c>
      <c r="AI843">
        <v>1</v>
      </c>
      <c r="AK843" s="104">
        <v>25</v>
      </c>
      <c r="AL843" s="102">
        <v>3</v>
      </c>
      <c r="AM843" s="102">
        <v>65</v>
      </c>
      <c r="AN843" s="101">
        <v>34655</v>
      </c>
      <c r="AO843" s="101">
        <f t="shared" si="196"/>
        <v>25003</v>
      </c>
      <c r="AP843" t="s">
        <v>624</v>
      </c>
      <c r="AQ843">
        <f t="shared" si="195"/>
        <v>2534655</v>
      </c>
    </row>
    <row r="844" spans="1:43" hidden="1" outlineLevel="1">
      <c r="A844" s="63" t="s">
        <v>700</v>
      </c>
      <c r="B844" s="10" t="s">
        <v>550</v>
      </c>
      <c r="C844" s="1">
        <f t="shared" si="193"/>
        <v>3693</v>
      </c>
      <c r="D844" s="7">
        <f t="shared" si="188"/>
        <v>2</v>
      </c>
      <c r="E844" s="7">
        <f t="shared" si="189"/>
        <v>1</v>
      </c>
      <c r="F844" s="7">
        <f t="shared" si="190"/>
        <v>0</v>
      </c>
      <c r="G844" s="1">
        <f t="shared" si="191"/>
        <v>715</v>
      </c>
      <c r="H844" s="2">
        <f t="shared" si="192"/>
        <v>0.19360953154616842</v>
      </c>
      <c r="I844" s="8"/>
      <c r="J844" s="2">
        <f t="shared" si="184"/>
        <v>0.38126184673707014</v>
      </c>
      <c r="K844" s="2">
        <f t="shared" si="185"/>
        <v>0.57487137828323853</v>
      </c>
      <c r="L844" s="2">
        <f t="shared" si="186"/>
        <v>0</v>
      </c>
      <c r="M844" s="2">
        <f t="shared" si="187"/>
        <v>4.3866774979691381E-2</v>
      </c>
      <c r="N844" s="1">
        <v>1408</v>
      </c>
      <c r="O844" s="1">
        <v>2123</v>
      </c>
      <c r="P844" s="1"/>
      <c r="Q844" s="1">
        <v>99</v>
      </c>
      <c r="R844" s="1">
        <v>39</v>
      </c>
      <c r="S844" s="1"/>
      <c r="T844" s="1"/>
      <c r="U844" s="1">
        <v>24</v>
      </c>
      <c r="V844" s="1"/>
      <c r="W844" s="1"/>
      <c r="X844" s="1"/>
      <c r="Y844" s="1"/>
      <c r="Z844" s="1"/>
      <c r="AA844" s="1"/>
      <c r="AB844" s="1"/>
      <c r="AG844" t="str">
        <f t="shared" si="194"/>
        <v>Leicester</v>
      </c>
      <c r="AH844" s="10" t="s">
        <v>1368</v>
      </c>
      <c r="AI844" s="10">
        <v>2</v>
      </c>
      <c r="AK844" s="104">
        <v>25</v>
      </c>
      <c r="AL844" s="102">
        <v>27</v>
      </c>
      <c r="AM844" s="102">
        <v>120</v>
      </c>
      <c r="AN844" s="101">
        <v>34795</v>
      </c>
      <c r="AO844" s="101">
        <f t="shared" si="196"/>
        <v>25027</v>
      </c>
      <c r="AP844" t="s">
        <v>624</v>
      </c>
      <c r="AQ844">
        <f t="shared" si="195"/>
        <v>2534795</v>
      </c>
    </row>
    <row r="845" spans="1:43" hidden="1" outlineLevel="1">
      <c r="A845" s="63" t="s">
        <v>1786</v>
      </c>
      <c r="B845" s="10" t="s">
        <v>550</v>
      </c>
      <c r="C845" s="1">
        <f t="shared" si="193"/>
        <v>2378</v>
      </c>
      <c r="D845" s="7">
        <f t="shared" si="188"/>
        <v>1</v>
      </c>
      <c r="E845" s="7">
        <f t="shared" si="189"/>
        <v>2</v>
      </c>
      <c r="F845" s="7">
        <f t="shared" si="190"/>
        <v>0</v>
      </c>
      <c r="G845" s="1">
        <f t="shared" si="191"/>
        <v>616</v>
      </c>
      <c r="H845" s="2">
        <f t="shared" si="192"/>
        <v>0.2590412111017662</v>
      </c>
      <c r="I845" s="8"/>
      <c r="J845" s="2">
        <f t="shared" si="184"/>
        <v>0.60933557611438183</v>
      </c>
      <c r="K845" s="2">
        <f t="shared" si="185"/>
        <v>0.35029436501261563</v>
      </c>
      <c r="L845" s="2">
        <f t="shared" si="186"/>
        <v>0</v>
      </c>
      <c r="M845" s="2">
        <f t="shared" si="187"/>
        <v>4.0370058873002546E-2</v>
      </c>
      <c r="N845" s="1">
        <v>1449</v>
      </c>
      <c r="O845" s="1">
        <v>833</v>
      </c>
      <c r="P845" s="1"/>
      <c r="Q845" s="1">
        <v>61</v>
      </c>
      <c r="R845" s="1">
        <v>14</v>
      </c>
      <c r="S845" s="1"/>
      <c r="T845" s="1"/>
      <c r="U845" s="1">
        <v>21</v>
      </c>
      <c r="V845" s="1"/>
      <c r="W845" s="1"/>
      <c r="X845" s="1"/>
      <c r="Y845" s="1"/>
      <c r="Z845" s="1"/>
      <c r="AA845" s="1"/>
      <c r="AB845" s="1"/>
      <c r="AG845" t="str">
        <f t="shared" si="194"/>
        <v>Lenox</v>
      </c>
      <c r="AH845" t="s">
        <v>2349</v>
      </c>
      <c r="AI845">
        <v>1</v>
      </c>
      <c r="AK845" s="104">
        <v>25</v>
      </c>
      <c r="AL845" s="102">
        <v>3</v>
      </c>
      <c r="AM845" s="102">
        <v>70</v>
      </c>
      <c r="AN845" s="101">
        <v>34970</v>
      </c>
      <c r="AO845" s="101">
        <f t="shared" si="196"/>
        <v>25003</v>
      </c>
      <c r="AP845" t="s">
        <v>624</v>
      </c>
      <c r="AQ845">
        <f t="shared" si="195"/>
        <v>2534970</v>
      </c>
    </row>
    <row r="846" spans="1:43" hidden="1" outlineLevel="1">
      <c r="A846" s="63" t="s">
        <v>1787</v>
      </c>
      <c r="B846" s="10" t="s">
        <v>550</v>
      </c>
      <c r="C846" s="1">
        <f t="shared" si="193"/>
        <v>13314</v>
      </c>
      <c r="D846" s="7">
        <f t="shared" si="188"/>
        <v>2</v>
      </c>
      <c r="E846" s="7">
        <f t="shared" si="189"/>
        <v>1</v>
      </c>
      <c r="F846" s="7">
        <f t="shared" si="190"/>
        <v>0</v>
      </c>
      <c r="G846" s="1">
        <f t="shared" si="191"/>
        <v>1942</v>
      </c>
      <c r="H846" s="2">
        <f t="shared" si="192"/>
        <v>0.14586149917380201</v>
      </c>
      <c r="I846" s="8"/>
      <c r="J846" s="2">
        <f t="shared" si="184"/>
        <v>0.40108156827399727</v>
      </c>
      <c r="K846" s="2">
        <f t="shared" si="185"/>
        <v>0.5469430674477993</v>
      </c>
      <c r="L846" s="2">
        <f t="shared" si="186"/>
        <v>0</v>
      </c>
      <c r="M846" s="2">
        <f t="shared" si="187"/>
        <v>5.1975364278203484E-2</v>
      </c>
      <c r="N846" s="1">
        <v>5340</v>
      </c>
      <c r="O846" s="1">
        <v>7282</v>
      </c>
      <c r="P846" s="1"/>
      <c r="Q846" s="1">
        <v>436</v>
      </c>
      <c r="R846" s="1">
        <v>153</v>
      </c>
      <c r="S846" s="1"/>
      <c r="T846" s="1"/>
      <c r="U846" s="1">
        <v>103</v>
      </c>
      <c r="V846" s="1"/>
      <c r="W846" s="1"/>
      <c r="X846" s="1"/>
      <c r="Y846" s="1"/>
      <c r="Z846" s="1"/>
      <c r="AA846" s="1"/>
      <c r="AB846" s="1"/>
      <c r="AG846" t="str">
        <f t="shared" si="194"/>
        <v>Leominster</v>
      </c>
      <c r="AH846" s="10" t="s">
        <v>1368</v>
      </c>
      <c r="AI846" s="10">
        <v>1</v>
      </c>
      <c r="AK846" s="104">
        <v>25</v>
      </c>
      <c r="AL846" s="102">
        <v>27</v>
      </c>
      <c r="AM846" s="102">
        <v>125</v>
      </c>
      <c r="AN846" s="101">
        <v>35075</v>
      </c>
      <c r="AO846" s="101">
        <f t="shared" si="196"/>
        <v>25027</v>
      </c>
      <c r="AP846" t="s">
        <v>2432</v>
      </c>
      <c r="AQ846">
        <f t="shared" si="195"/>
        <v>2535075</v>
      </c>
    </row>
    <row r="847" spans="1:43" hidden="1" outlineLevel="1">
      <c r="A847" s="63" t="s">
        <v>813</v>
      </c>
      <c r="B847" s="10" t="s">
        <v>550</v>
      </c>
      <c r="C847" s="1">
        <f t="shared" si="193"/>
        <v>949</v>
      </c>
      <c r="D847" s="7">
        <f t="shared" si="188"/>
        <v>1</v>
      </c>
      <c r="E847" s="7">
        <f t="shared" si="189"/>
        <v>2</v>
      </c>
      <c r="F847" s="7">
        <f t="shared" si="190"/>
        <v>0</v>
      </c>
      <c r="G847" s="1">
        <f t="shared" si="191"/>
        <v>528</v>
      </c>
      <c r="H847" s="2">
        <f t="shared" si="192"/>
        <v>0.55637513171759745</v>
      </c>
      <c r="I847" s="8"/>
      <c r="J847" s="2">
        <f t="shared" si="184"/>
        <v>0.72813487881981032</v>
      </c>
      <c r="K847" s="2">
        <f t="shared" si="185"/>
        <v>0.17175974710221287</v>
      </c>
      <c r="L847" s="2">
        <f t="shared" si="186"/>
        <v>0</v>
      </c>
      <c r="M847" s="2">
        <f t="shared" si="187"/>
        <v>0.10010537407797682</v>
      </c>
      <c r="N847" s="1">
        <v>691</v>
      </c>
      <c r="O847" s="1">
        <v>163</v>
      </c>
      <c r="P847" s="1"/>
      <c r="Q847" s="1">
        <v>80</v>
      </c>
      <c r="R847" s="1">
        <v>9</v>
      </c>
      <c r="S847" s="1"/>
      <c r="T847" s="1"/>
      <c r="U847" s="1">
        <v>6</v>
      </c>
      <c r="V847" s="1"/>
      <c r="W847" s="1"/>
      <c r="X847" s="1"/>
      <c r="Y847" s="1"/>
      <c r="Z847" s="1"/>
      <c r="AA847" s="1"/>
      <c r="AB847" s="1"/>
      <c r="AG847" t="str">
        <f t="shared" si="194"/>
        <v>Leverett</v>
      </c>
      <c r="AH847" t="s">
        <v>957</v>
      </c>
      <c r="AI847">
        <v>1</v>
      </c>
      <c r="AK847" s="104">
        <v>25</v>
      </c>
      <c r="AL847" s="102">
        <v>11</v>
      </c>
      <c r="AM847" s="102">
        <v>65</v>
      </c>
      <c r="AN847" s="101">
        <v>35180</v>
      </c>
      <c r="AO847" s="101">
        <f t="shared" si="196"/>
        <v>25011</v>
      </c>
      <c r="AP847" t="s">
        <v>624</v>
      </c>
      <c r="AQ847">
        <f t="shared" si="195"/>
        <v>2535180</v>
      </c>
    </row>
    <row r="848" spans="1:43" hidden="1" outlineLevel="1">
      <c r="A848" s="63" t="s">
        <v>1937</v>
      </c>
      <c r="B848" s="10" t="s">
        <v>550</v>
      </c>
      <c r="C848" s="1">
        <f t="shared" si="193"/>
        <v>14622</v>
      </c>
      <c r="D848" s="7">
        <f t="shared" si="188"/>
        <v>1</v>
      </c>
      <c r="E848" s="7">
        <f t="shared" si="189"/>
        <v>2</v>
      </c>
      <c r="F848" s="7">
        <f t="shared" si="190"/>
        <v>0</v>
      </c>
      <c r="G848" s="1">
        <f t="shared" si="191"/>
        <v>1098</v>
      </c>
      <c r="H848" s="2">
        <f t="shared" si="192"/>
        <v>7.5092326631103823E-2</v>
      </c>
      <c r="I848" s="8"/>
      <c r="J848" s="2">
        <f t="shared" si="184"/>
        <v>0.50335111475858296</v>
      </c>
      <c r="K848" s="2">
        <f t="shared" si="185"/>
        <v>0.42825878812747914</v>
      </c>
      <c r="L848" s="2">
        <f t="shared" si="186"/>
        <v>0</v>
      </c>
      <c r="M848" s="2">
        <f t="shared" si="187"/>
        <v>6.8390097113937898E-2</v>
      </c>
      <c r="N848" s="1">
        <v>7360</v>
      </c>
      <c r="O848" s="1">
        <v>6262</v>
      </c>
      <c r="P848" s="1"/>
      <c r="Q848" s="1">
        <v>886</v>
      </c>
      <c r="R848" s="1">
        <v>89</v>
      </c>
      <c r="S848" s="1"/>
      <c r="T848" s="1"/>
      <c r="U848" s="1">
        <v>25</v>
      </c>
      <c r="V848" s="1"/>
      <c r="W848" s="1"/>
      <c r="X848" s="1"/>
      <c r="Y848" s="1"/>
      <c r="Z848" s="1"/>
      <c r="AA848" s="1"/>
      <c r="AB848" s="1"/>
      <c r="AG848" t="str">
        <f t="shared" si="194"/>
        <v>Lexington</v>
      </c>
      <c r="AH848" t="s">
        <v>2433</v>
      </c>
      <c r="AI848">
        <v>7</v>
      </c>
      <c r="AK848" s="104">
        <v>25</v>
      </c>
      <c r="AL848" s="102">
        <v>17</v>
      </c>
      <c r="AM848" s="102">
        <v>115</v>
      </c>
      <c r="AN848" s="101">
        <v>35215</v>
      </c>
      <c r="AO848" s="101">
        <f t="shared" si="196"/>
        <v>25017</v>
      </c>
      <c r="AP848" t="s">
        <v>624</v>
      </c>
      <c r="AQ848">
        <f t="shared" si="195"/>
        <v>2535215</v>
      </c>
    </row>
    <row r="849" spans="1:43" hidden="1" outlineLevel="1">
      <c r="A849" s="63" t="s">
        <v>814</v>
      </c>
      <c r="B849" s="10" t="s">
        <v>550</v>
      </c>
      <c r="C849" s="1">
        <f t="shared" si="193"/>
        <v>283</v>
      </c>
      <c r="D849" s="7">
        <f t="shared" si="188"/>
        <v>1</v>
      </c>
      <c r="E849" s="7">
        <f t="shared" si="189"/>
        <v>2</v>
      </c>
      <c r="F849" s="7">
        <f t="shared" si="190"/>
        <v>0</v>
      </c>
      <c r="G849" s="1">
        <f t="shared" si="191"/>
        <v>33</v>
      </c>
      <c r="H849" s="2">
        <f t="shared" si="192"/>
        <v>0.1166077738515901</v>
      </c>
      <c r="I849" s="8"/>
      <c r="J849" s="2">
        <f t="shared" si="184"/>
        <v>0.48763250883392228</v>
      </c>
      <c r="K849" s="2">
        <f t="shared" si="185"/>
        <v>0.37102473498233218</v>
      </c>
      <c r="L849" s="2">
        <f t="shared" si="186"/>
        <v>0</v>
      </c>
      <c r="M849" s="2">
        <f t="shared" si="187"/>
        <v>0.14134275618374553</v>
      </c>
      <c r="N849" s="1">
        <v>138</v>
      </c>
      <c r="O849" s="1">
        <v>105</v>
      </c>
      <c r="P849" s="1"/>
      <c r="Q849" s="1">
        <v>36</v>
      </c>
      <c r="R849" s="1">
        <v>3</v>
      </c>
      <c r="S849" s="1"/>
      <c r="T849" s="1"/>
      <c r="U849" s="1">
        <v>1</v>
      </c>
      <c r="V849" s="1"/>
      <c r="W849" s="1"/>
      <c r="X849" s="1"/>
      <c r="Y849" s="1"/>
      <c r="Z849" s="1"/>
      <c r="AA849" s="1"/>
      <c r="AB849" s="1"/>
      <c r="AG849" t="str">
        <f t="shared" si="194"/>
        <v>Leyden</v>
      </c>
      <c r="AH849" t="s">
        <v>957</v>
      </c>
      <c r="AI849">
        <v>1</v>
      </c>
      <c r="AK849" s="104">
        <v>25</v>
      </c>
      <c r="AL849" s="102">
        <v>11</v>
      </c>
      <c r="AM849" s="102">
        <v>70</v>
      </c>
      <c r="AN849" s="101">
        <v>35285</v>
      </c>
      <c r="AO849" s="101">
        <f t="shared" si="196"/>
        <v>25011</v>
      </c>
      <c r="AP849" t="s">
        <v>624</v>
      </c>
      <c r="AQ849">
        <f t="shared" si="195"/>
        <v>2535285</v>
      </c>
    </row>
    <row r="850" spans="1:43" hidden="1" outlineLevel="1">
      <c r="A850" s="63" t="s">
        <v>1988</v>
      </c>
      <c r="B850" s="10" t="s">
        <v>550</v>
      </c>
      <c r="C850" s="1">
        <f t="shared" si="193"/>
        <v>2867</v>
      </c>
      <c r="D850" s="7">
        <f t="shared" si="188"/>
        <v>1</v>
      </c>
      <c r="E850" s="7">
        <f t="shared" si="189"/>
        <v>2</v>
      </c>
      <c r="F850" s="7">
        <f t="shared" si="190"/>
        <v>0</v>
      </c>
      <c r="G850" s="1">
        <f t="shared" si="191"/>
        <v>202</v>
      </c>
      <c r="H850" s="2">
        <f t="shared" si="192"/>
        <v>7.0456923613533312E-2</v>
      </c>
      <c r="I850" s="8"/>
      <c r="J850" s="2">
        <f t="shared" si="184"/>
        <v>0.50435995814440182</v>
      </c>
      <c r="K850" s="2">
        <f t="shared" si="185"/>
        <v>0.43390303453086848</v>
      </c>
      <c r="L850" s="2">
        <f t="shared" si="186"/>
        <v>0</v>
      </c>
      <c r="M850" s="2">
        <f t="shared" si="187"/>
        <v>6.1737007324729698E-2</v>
      </c>
      <c r="N850" s="1">
        <v>1446</v>
      </c>
      <c r="O850" s="1">
        <v>1244</v>
      </c>
      <c r="P850" s="1"/>
      <c r="Q850" s="1">
        <v>153</v>
      </c>
      <c r="R850" s="1">
        <v>18</v>
      </c>
      <c r="S850" s="1"/>
      <c r="T850" s="1"/>
      <c r="U850" s="1">
        <v>6</v>
      </c>
      <c r="V850" s="1"/>
      <c r="W850" s="1"/>
      <c r="X850" s="1"/>
      <c r="Y850" s="1"/>
      <c r="Z850" s="1"/>
      <c r="AA850" s="1"/>
      <c r="AB850" s="1"/>
      <c r="AG850" t="str">
        <f t="shared" si="194"/>
        <v>Lincoln</v>
      </c>
      <c r="AH850" t="s">
        <v>2433</v>
      </c>
      <c r="AI850">
        <v>7</v>
      </c>
      <c r="AK850" s="104">
        <v>25</v>
      </c>
      <c r="AL850" s="102">
        <v>17</v>
      </c>
      <c r="AM850" s="102">
        <v>120</v>
      </c>
      <c r="AN850" s="101">
        <v>35425</v>
      </c>
      <c r="AO850" s="101">
        <f t="shared" si="196"/>
        <v>25017</v>
      </c>
      <c r="AP850" t="s">
        <v>624</v>
      </c>
      <c r="AQ850">
        <f t="shared" si="195"/>
        <v>2535425</v>
      </c>
    </row>
    <row r="851" spans="1:43" hidden="1" outlineLevel="1">
      <c r="A851" s="63" t="s">
        <v>815</v>
      </c>
      <c r="B851" s="10" t="s">
        <v>550</v>
      </c>
      <c r="C851" s="1">
        <f t="shared" si="193"/>
        <v>3686</v>
      </c>
      <c r="D851" s="7">
        <f t="shared" si="188"/>
        <v>2</v>
      </c>
      <c r="E851" s="7">
        <f t="shared" si="189"/>
        <v>1</v>
      </c>
      <c r="F851" s="7">
        <f t="shared" si="190"/>
        <v>0</v>
      </c>
      <c r="G851" s="1">
        <f t="shared" si="191"/>
        <v>738</v>
      </c>
      <c r="H851" s="2">
        <f t="shared" si="192"/>
        <v>0.20021703743895822</v>
      </c>
      <c r="I851" s="8"/>
      <c r="J851" s="2">
        <f t="shared" si="184"/>
        <v>0.36706456863809006</v>
      </c>
      <c r="K851" s="2">
        <f t="shared" si="185"/>
        <v>0.56728160607704825</v>
      </c>
      <c r="L851" s="2">
        <f t="shared" si="186"/>
        <v>0</v>
      </c>
      <c r="M851" s="2">
        <f t="shared" si="187"/>
        <v>6.5653825284861744E-2</v>
      </c>
      <c r="N851" s="1">
        <v>1353</v>
      </c>
      <c r="O851" s="1">
        <v>2091</v>
      </c>
      <c r="P851" s="1"/>
      <c r="Q851" s="1">
        <v>158</v>
      </c>
      <c r="R851" s="1">
        <v>72</v>
      </c>
      <c r="S851" s="1"/>
      <c r="T851" s="1"/>
      <c r="U851" s="1">
        <v>12</v>
      </c>
      <c r="V851" s="1"/>
      <c r="W851" s="1"/>
      <c r="X851" s="1"/>
      <c r="Y851" s="1"/>
      <c r="Z851" s="1"/>
      <c r="AA851" s="1"/>
      <c r="AB851" s="1"/>
      <c r="AG851" t="str">
        <f t="shared" si="194"/>
        <v>Littleton</v>
      </c>
      <c r="AH851" t="s">
        <v>2433</v>
      </c>
      <c r="AI851">
        <v>5</v>
      </c>
      <c r="AK851" s="104">
        <v>25</v>
      </c>
      <c r="AL851" s="102">
        <v>17</v>
      </c>
      <c r="AM851" s="102">
        <v>125</v>
      </c>
      <c r="AN851" s="101">
        <v>35950</v>
      </c>
      <c r="AO851" s="101">
        <f t="shared" si="196"/>
        <v>25017</v>
      </c>
      <c r="AP851" t="s">
        <v>624</v>
      </c>
      <c r="AQ851">
        <f t="shared" si="195"/>
        <v>2535950</v>
      </c>
    </row>
    <row r="852" spans="1:43" hidden="1" outlineLevel="1">
      <c r="A852" s="63" t="s">
        <v>1257</v>
      </c>
      <c r="B852" s="10" t="s">
        <v>550</v>
      </c>
      <c r="C852" s="1">
        <f t="shared" si="193"/>
        <v>7357</v>
      </c>
      <c r="D852" s="7">
        <f t="shared" si="188"/>
        <v>2</v>
      </c>
      <c r="E852" s="7">
        <f t="shared" si="189"/>
        <v>1</v>
      </c>
      <c r="F852" s="7">
        <f t="shared" si="190"/>
        <v>0</v>
      </c>
      <c r="G852" s="1">
        <f t="shared" si="191"/>
        <v>1394</v>
      </c>
      <c r="H852" s="2">
        <f t="shared" si="192"/>
        <v>0.18947940736713334</v>
      </c>
      <c r="I852" s="8"/>
      <c r="J852" s="2">
        <f t="shared" si="184"/>
        <v>0.39051243713470163</v>
      </c>
      <c r="K852" s="2">
        <f t="shared" si="185"/>
        <v>0.57999184450183494</v>
      </c>
      <c r="L852" s="2">
        <f t="shared" si="186"/>
        <v>0</v>
      </c>
      <c r="M852" s="2">
        <f t="shared" si="187"/>
        <v>2.949571836346343E-2</v>
      </c>
      <c r="N852" s="1">
        <v>2873</v>
      </c>
      <c r="O852" s="1">
        <v>4267</v>
      </c>
      <c r="P852" s="1"/>
      <c r="Q852" s="1">
        <v>157</v>
      </c>
      <c r="R852" s="1">
        <v>39</v>
      </c>
      <c r="S852" s="1"/>
      <c r="T852" s="1"/>
      <c r="U852" s="1">
        <v>21</v>
      </c>
      <c r="V852" s="1"/>
      <c r="W852" s="1"/>
      <c r="X852" s="1"/>
      <c r="Y852" s="1"/>
      <c r="Z852" s="1"/>
      <c r="AA852" s="1"/>
      <c r="AB852" s="1"/>
      <c r="AG852" t="str">
        <f t="shared" si="194"/>
        <v>Longmeadow</v>
      </c>
      <c r="AH852" t="s">
        <v>440</v>
      </c>
      <c r="AI852">
        <v>2</v>
      </c>
      <c r="AK852" s="104">
        <v>25</v>
      </c>
      <c r="AL852" s="102">
        <v>13</v>
      </c>
      <c r="AM852" s="102">
        <v>55</v>
      </c>
      <c r="AN852" s="101">
        <v>36300</v>
      </c>
      <c r="AO852" s="101">
        <f t="shared" si="196"/>
        <v>25013</v>
      </c>
      <c r="AP852" t="s">
        <v>624</v>
      </c>
      <c r="AQ852">
        <f t="shared" si="195"/>
        <v>2536300</v>
      </c>
    </row>
    <row r="853" spans="1:43" hidden="1" outlineLevel="1">
      <c r="A853" s="63" t="s">
        <v>1768</v>
      </c>
      <c r="B853" s="10" t="s">
        <v>550</v>
      </c>
      <c r="C853" s="1">
        <f t="shared" si="193"/>
        <v>21240</v>
      </c>
      <c r="D853" s="7">
        <f t="shared" si="188"/>
        <v>1</v>
      </c>
      <c r="E853" s="7">
        <f t="shared" si="189"/>
        <v>2</v>
      </c>
      <c r="F853" s="7">
        <f t="shared" si="190"/>
        <v>0</v>
      </c>
      <c r="G853" s="1">
        <f t="shared" si="191"/>
        <v>88</v>
      </c>
      <c r="H853" s="2">
        <f t="shared" si="192"/>
        <v>4.1431261770244823E-3</v>
      </c>
      <c r="I853" s="8"/>
      <c r="J853" s="2">
        <f t="shared" si="184"/>
        <v>0.47481167608286251</v>
      </c>
      <c r="K853" s="2">
        <f t="shared" si="185"/>
        <v>0.47066854990583806</v>
      </c>
      <c r="L853" s="2">
        <f t="shared" si="186"/>
        <v>0</v>
      </c>
      <c r="M853" s="2">
        <f t="shared" si="187"/>
        <v>5.4519774011299482E-2</v>
      </c>
      <c r="N853" s="1">
        <v>10085</v>
      </c>
      <c r="O853" s="1">
        <v>9997</v>
      </c>
      <c r="P853" s="1"/>
      <c r="Q853" s="1">
        <v>609</v>
      </c>
      <c r="R853" s="1">
        <v>342</v>
      </c>
      <c r="S853" s="1"/>
      <c r="T853" s="1"/>
      <c r="U853" s="1">
        <v>207</v>
      </c>
      <c r="V853" s="1"/>
      <c r="W853" s="1"/>
      <c r="X853" s="1"/>
      <c r="Y853" s="1"/>
      <c r="Z853" s="1"/>
      <c r="AA853" s="1"/>
      <c r="AB853" s="1"/>
      <c r="AG853" t="str">
        <f t="shared" si="194"/>
        <v>Lowell</v>
      </c>
      <c r="AH853" t="s">
        <v>2433</v>
      </c>
      <c r="AI853">
        <v>5</v>
      </c>
      <c r="AK853" s="104">
        <v>25</v>
      </c>
      <c r="AL853" s="102">
        <v>17</v>
      </c>
      <c r="AM853" s="102">
        <v>130</v>
      </c>
      <c r="AN853" s="101">
        <v>37000</v>
      </c>
      <c r="AO853" s="101">
        <f t="shared" si="196"/>
        <v>25017</v>
      </c>
      <c r="AP853" t="s">
        <v>2432</v>
      </c>
      <c r="AQ853">
        <f t="shared" si="195"/>
        <v>2537000</v>
      </c>
    </row>
    <row r="854" spans="1:43" hidden="1" outlineLevel="1">
      <c r="A854" s="63" t="s">
        <v>1769</v>
      </c>
      <c r="B854" s="10" t="s">
        <v>550</v>
      </c>
      <c r="C854" s="1">
        <f t="shared" si="193"/>
        <v>6531</v>
      </c>
      <c r="D854" s="7">
        <f t="shared" si="188"/>
        <v>2</v>
      </c>
      <c r="E854" s="7">
        <f t="shared" si="189"/>
        <v>1</v>
      </c>
      <c r="F854" s="7">
        <f t="shared" si="190"/>
        <v>0</v>
      </c>
      <c r="G854" s="1">
        <f t="shared" si="191"/>
        <v>157</v>
      </c>
      <c r="H854" s="2">
        <f t="shared" si="192"/>
        <v>2.4039197672638186E-2</v>
      </c>
      <c r="I854" s="8"/>
      <c r="J854" s="2">
        <f t="shared" si="184"/>
        <v>0.46884091257081612</v>
      </c>
      <c r="K854" s="2">
        <f t="shared" si="185"/>
        <v>0.49288011024345429</v>
      </c>
      <c r="L854" s="2">
        <f t="shared" si="186"/>
        <v>0</v>
      </c>
      <c r="M854" s="2">
        <f t="shared" si="187"/>
        <v>3.8278977185729535E-2</v>
      </c>
      <c r="N854" s="1">
        <v>3062</v>
      </c>
      <c r="O854" s="1">
        <v>3219</v>
      </c>
      <c r="P854" s="1"/>
      <c r="Q854" s="1">
        <v>108</v>
      </c>
      <c r="R854" s="1">
        <v>65</v>
      </c>
      <c r="S854" s="1"/>
      <c r="T854" s="1"/>
      <c r="U854" s="1">
        <v>77</v>
      </c>
      <c r="V854" s="1"/>
      <c r="W854" s="1"/>
      <c r="X854" s="1"/>
      <c r="Y854" s="1"/>
      <c r="Z854" s="1"/>
      <c r="AA854" s="1"/>
      <c r="AB854" s="1"/>
      <c r="AG854" t="str">
        <f t="shared" si="194"/>
        <v>Ludlow</v>
      </c>
      <c r="AH854" t="s">
        <v>440</v>
      </c>
      <c r="AI854">
        <v>2</v>
      </c>
      <c r="AK854" s="104">
        <v>25</v>
      </c>
      <c r="AL854" s="102">
        <v>13</v>
      </c>
      <c r="AM854" s="102">
        <v>60</v>
      </c>
      <c r="AN854" s="101">
        <v>37175</v>
      </c>
      <c r="AO854" s="101">
        <f t="shared" si="196"/>
        <v>25013</v>
      </c>
      <c r="AP854" t="s">
        <v>624</v>
      </c>
      <c r="AQ854">
        <f t="shared" si="195"/>
        <v>2537175</v>
      </c>
    </row>
    <row r="855" spans="1:43" hidden="1" outlineLevel="1">
      <c r="A855" s="63" t="s">
        <v>1743</v>
      </c>
      <c r="B855" s="10" t="s">
        <v>550</v>
      </c>
      <c r="C855" s="1">
        <f t="shared" si="193"/>
        <v>4077</v>
      </c>
      <c r="D855" s="7">
        <f t="shared" si="188"/>
        <v>2</v>
      </c>
      <c r="E855" s="7">
        <f t="shared" si="189"/>
        <v>1</v>
      </c>
      <c r="F855" s="7">
        <f t="shared" si="190"/>
        <v>0</v>
      </c>
      <c r="G855" s="1">
        <f t="shared" si="191"/>
        <v>1095</v>
      </c>
      <c r="H855" s="2">
        <f t="shared" si="192"/>
        <v>0.26857983811626196</v>
      </c>
      <c r="I855" s="8"/>
      <c r="J855" s="2">
        <f t="shared" si="184"/>
        <v>0.3394652931076772</v>
      </c>
      <c r="K855" s="2">
        <f t="shared" si="185"/>
        <v>0.60804513122393922</v>
      </c>
      <c r="L855" s="2">
        <f t="shared" si="186"/>
        <v>0</v>
      </c>
      <c r="M855" s="2">
        <f t="shared" si="187"/>
        <v>5.2489575668383637E-2</v>
      </c>
      <c r="N855" s="1">
        <v>1384</v>
      </c>
      <c r="O855" s="1">
        <v>2479</v>
      </c>
      <c r="P855" s="1"/>
      <c r="Q855" s="1">
        <v>144</v>
      </c>
      <c r="R855" s="1">
        <v>47</v>
      </c>
      <c r="S855" s="1"/>
      <c r="T855" s="1"/>
      <c r="U855" s="1">
        <v>23</v>
      </c>
      <c r="V855" s="1"/>
      <c r="W855" s="1"/>
      <c r="X855" s="1"/>
      <c r="Y855" s="1"/>
      <c r="Z855" s="1"/>
      <c r="AA855" s="1"/>
      <c r="AB855" s="1"/>
      <c r="AG855" t="str">
        <f t="shared" si="194"/>
        <v>Lunenburg</v>
      </c>
      <c r="AH855" s="10" t="s">
        <v>1368</v>
      </c>
      <c r="AI855" s="10" t="s">
        <v>740</v>
      </c>
      <c r="AK855" s="104">
        <v>25</v>
      </c>
      <c r="AL855" s="102">
        <v>27</v>
      </c>
      <c r="AM855" s="102">
        <v>130</v>
      </c>
      <c r="AN855" s="101">
        <v>37420</v>
      </c>
      <c r="AO855" s="101">
        <f t="shared" si="196"/>
        <v>25027</v>
      </c>
      <c r="AP855" t="s">
        <v>624</v>
      </c>
      <c r="AQ855">
        <f t="shared" si="195"/>
        <v>2537420</v>
      </c>
    </row>
    <row r="856" spans="1:43" hidden="1" outlineLevel="1">
      <c r="A856" s="63" t="s">
        <v>934</v>
      </c>
      <c r="B856" s="10" t="s">
        <v>550</v>
      </c>
      <c r="C856" s="1">
        <f t="shared" si="193"/>
        <v>20952</v>
      </c>
      <c r="D856" s="7">
        <f t="shared" si="188"/>
        <v>1</v>
      </c>
      <c r="E856" s="7">
        <f t="shared" si="189"/>
        <v>2</v>
      </c>
      <c r="F856" s="7">
        <f t="shared" si="190"/>
        <v>0</v>
      </c>
      <c r="G856" s="1">
        <f t="shared" si="191"/>
        <v>1147</v>
      </c>
      <c r="H856" s="2">
        <f t="shared" si="192"/>
        <v>5.4744177166857581E-2</v>
      </c>
      <c r="I856" s="8"/>
      <c r="J856" s="2">
        <f t="shared" si="184"/>
        <v>0.50601374570446733</v>
      </c>
      <c r="K856" s="2">
        <f t="shared" si="185"/>
        <v>0.4512695685376098</v>
      </c>
      <c r="L856" s="2">
        <f t="shared" si="186"/>
        <v>0</v>
      </c>
      <c r="M856" s="2">
        <f t="shared" si="187"/>
        <v>4.2716685757922868E-2</v>
      </c>
      <c r="N856" s="1">
        <v>10602</v>
      </c>
      <c r="O856" s="1">
        <v>9455</v>
      </c>
      <c r="P856" s="1"/>
      <c r="Q856" s="1">
        <v>465</v>
      </c>
      <c r="R856" s="1">
        <v>211</v>
      </c>
      <c r="S856" s="1"/>
      <c r="T856" s="1"/>
      <c r="U856" s="1">
        <v>219</v>
      </c>
      <c r="V856" s="1"/>
      <c r="W856" s="1"/>
      <c r="X856" s="1"/>
      <c r="Y856" s="1"/>
      <c r="Z856" s="1"/>
      <c r="AA856" s="1"/>
      <c r="AB856" s="1"/>
      <c r="AG856" t="str">
        <f t="shared" si="194"/>
        <v>Lynn</v>
      </c>
      <c r="AH856" t="s">
        <v>1819</v>
      </c>
      <c r="AI856">
        <v>6</v>
      </c>
      <c r="AK856" s="104">
        <v>25</v>
      </c>
      <c r="AL856" s="102">
        <v>9</v>
      </c>
      <c r="AM856" s="102">
        <v>70</v>
      </c>
      <c r="AN856" s="101">
        <v>37490</v>
      </c>
      <c r="AO856" s="101">
        <f t="shared" si="196"/>
        <v>25009</v>
      </c>
      <c r="AP856" t="s">
        <v>2432</v>
      </c>
      <c r="AQ856">
        <f t="shared" si="195"/>
        <v>2537490</v>
      </c>
    </row>
    <row r="857" spans="1:43" hidden="1" outlineLevel="1">
      <c r="A857" s="63" t="s">
        <v>1258</v>
      </c>
      <c r="B857" s="10" t="s">
        <v>550</v>
      </c>
      <c r="C857" s="1">
        <f t="shared" si="193"/>
        <v>5695</v>
      </c>
      <c r="D857" s="7">
        <f t="shared" si="188"/>
        <v>2</v>
      </c>
      <c r="E857" s="7">
        <f t="shared" si="189"/>
        <v>1</v>
      </c>
      <c r="F857" s="7">
        <f t="shared" si="190"/>
        <v>0</v>
      </c>
      <c r="G857" s="1">
        <f t="shared" si="191"/>
        <v>2345</v>
      </c>
      <c r="H857" s="2">
        <f t="shared" si="192"/>
        <v>0.41176470588235292</v>
      </c>
      <c r="I857" s="8"/>
      <c r="J857" s="2">
        <f t="shared" si="184"/>
        <v>0.27971905179982443</v>
      </c>
      <c r="K857" s="2">
        <f t="shared" si="185"/>
        <v>0.6914837576821774</v>
      </c>
      <c r="L857" s="2">
        <f t="shared" si="186"/>
        <v>0</v>
      </c>
      <c r="M857" s="2">
        <f t="shared" si="187"/>
        <v>2.8797190517998117E-2</v>
      </c>
      <c r="N857" s="1">
        <v>1593</v>
      </c>
      <c r="O857" s="1">
        <v>3938</v>
      </c>
      <c r="P857" s="1"/>
      <c r="Q857" s="1">
        <v>114</v>
      </c>
      <c r="R857" s="1">
        <v>26</v>
      </c>
      <c r="S857" s="1"/>
      <c r="T857" s="1"/>
      <c r="U857" s="1">
        <v>24</v>
      </c>
      <c r="V857" s="1"/>
      <c r="W857" s="1"/>
      <c r="X857" s="1"/>
      <c r="Y857" s="1"/>
      <c r="Z857" s="1"/>
      <c r="AA857" s="1"/>
      <c r="AB857" s="1"/>
      <c r="AG857" t="str">
        <f t="shared" si="194"/>
        <v>Lynnfield</v>
      </c>
      <c r="AH857" t="s">
        <v>1819</v>
      </c>
      <c r="AI857">
        <v>6</v>
      </c>
      <c r="AK857" s="104">
        <v>25</v>
      </c>
      <c r="AL857" s="102">
        <v>9</v>
      </c>
      <c r="AM857" s="102">
        <v>75</v>
      </c>
      <c r="AN857" s="101">
        <v>37560</v>
      </c>
      <c r="AO857" s="101">
        <f t="shared" si="196"/>
        <v>25009</v>
      </c>
      <c r="AP857" t="s">
        <v>624</v>
      </c>
      <c r="AQ857">
        <f t="shared" si="195"/>
        <v>2537560</v>
      </c>
    </row>
    <row r="858" spans="1:43" hidden="1" outlineLevel="1">
      <c r="A858" s="63" t="s">
        <v>1259</v>
      </c>
      <c r="B858" s="10" t="s">
        <v>550</v>
      </c>
      <c r="C858" s="1">
        <f t="shared" si="193"/>
        <v>15212</v>
      </c>
      <c r="D858" s="7">
        <f t="shared" si="188"/>
        <v>1</v>
      </c>
      <c r="E858" s="7">
        <f t="shared" si="189"/>
        <v>2</v>
      </c>
      <c r="F858" s="7">
        <f t="shared" si="190"/>
        <v>0</v>
      </c>
      <c r="G858" s="1">
        <f t="shared" si="191"/>
        <v>1771</v>
      </c>
      <c r="H858" s="2">
        <f t="shared" si="192"/>
        <v>0.11642124638443334</v>
      </c>
      <c r="I858" s="8"/>
      <c r="J858" s="2">
        <f t="shared" si="184"/>
        <v>0.53089666053115958</v>
      </c>
      <c r="K858" s="2">
        <f t="shared" si="185"/>
        <v>0.41447541414672628</v>
      </c>
      <c r="L858" s="2">
        <f t="shared" si="186"/>
        <v>0</v>
      </c>
      <c r="M858" s="2">
        <f t="shared" si="187"/>
        <v>5.4627925322114135E-2</v>
      </c>
      <c r="N858" s="1">
        <v>8076</v>
      </c>
      <c r="O858" s="1">
        <v>6305</v>
      </c>
      <c r="P858" s="1"/>
      <c r="Q858" s="1">
        <v>558</v>
      </c>
      <c r="R858" s="1">
        <v>149</v>
      </c>
      <c r="S858" s="1"/>
      <c r="T858" s="1"/>
      <c r="U858" s="1">
        <v>124</v>
      </c>
      <c r="V858" s="1"/>
      <c r="W858" s="1"/>
      <c r="X858" s="1"/>
      <c r="Y858" s="1"/>
      <c r="Z858" s="1"/>
      <c r="AA858" s="1"/>
      <c r="AB858" s="1"/>
      <c r="AG858" t="str">
        <f t="shared" si="194"/>
        <v>Malden</v>
      </c>
      <c r="AH858" t="s">
        <v>2433</v>
      </c>
      <c r="AI858">
        <v>7</v>
      </c>
      <c r="AK858" s="104">
        <v>25</v>
      </c>
      <c r="AL858" s="102">
        <v>17</v>
      </c>
      <c r="AM858" s="102">
        <v>135</v>
      </c>
      <c r="AN858" s="101">
        <v>37875</v>
      </c>
      <c r="AO858" s="101">
        <f t="shared" si="196"/>
        <v>25017</v>
      </c>
      <c r="AP858" t="s">
        <v>2432</v>
      </c>
      <c r="AQ858">
        <f t="shared" si="195"/>
        <v>2537875</v>
      </c>
    </row>
    <row r="859" spans="1:43" hidden="1" outlineLevel="1">
      <c r="A859" s="63" t="s">
        <v>2962</v>
      </c>
      <c r="B859" s="10" t="s">
        <v>550</v>
      </c>
      <c r="C859" s="1">
        <f t="shared" si="193"/>
        <v>2714</v>
      </c>
      <c r="D859" s="7">
        <f t="shared" si="188"/>
        <v>2</v>
      </c>
      <c r="E859" s="7">
        <f t="shared" si="189"/>
        <v>1</v>
      </c>
      <c r="F859" s="7">
        <f t="shared" si="190"/>
        <v>0</v>
      </c>
      <c r="G859" s="1">
        <f t="shared" si="191"/>
        <v>871</v>
      </c>
      <c r="H859" s="2">
        <f t="shared" si="192"/>
        <v>0.32092851879145173</v>
      </c>
      <c r="I859" s="8"/>
      <c r="J859" s="2">
        <f t="shared" si="184"/>
        <v>0.31429624170965365</v>
      </c>
      <c r="K859" s="2">
        <f t="shared" si="185"/>
        <v>0.63522476050110543</v>
      </c>
      <c r="L859" s="2">
        <f t="shared" si="186"/>
        <v>0</v>
      </c>
      <c r="M859" s="2">
        <f t="shared" si="187"/>
        <v>5.047899778924092E-2</v>
      </c>
      <c r="N859" s="1">
        <v>853</v>
      </c>
      <c r="O859" s="1">
        <v>1724</v>
      </c>
      <c r="P859" s="1"/>
      <c r="Q859" s="1">
        <v>114</v>
      </c>
      <c r="R859" s="1">
        <v>17</v>
      </c>
      <c r="S859" s="1"/>
      <c r="T859" s="1"/>
      <c r="U859" s="1">
        <v>6</v>
      </c>
      <c r="V859" s="1"/>
      <c r="W859" s="1"/>
      <c r="X859" s="1"/>
      <c r="Y859" s="1"/>
      <c r="Z859" s="1"/>
      <c r="AA859" s="1"/>
      <c r="AB859" s="1"/>
      <c r="AG859" t="str">
        <f t="shared" si="194"/>
        <v>Manchester-by-the-Sea</v>
      </c>
      <c r="AH859" t="s">
        <v>1819</v>
      </c>
      <c r="AI859">
        <v>6</v>
      </c>
      <c r="AK859" s="104">
        <v>25</v>
      </c>
      <c r="AL859" s="102">
        <v>9</v>
      </c>
      <c r="AM859" s="102">
        <v>83</v>
      </c>
      <c r="AN859" s="101">
        <v>37995</v>
      </c>
      <c r="AO859" s="101">
        <f t="shared" si="196"/>
        <v>25009</v>
      </c>
      <c r="AP859" t="s">
        <v>624</v>
      </c>
      <c r="AQ859">
        <f t="shared" si="195"/>
        <v>2537995</v>
      </c>
    </row>
    <row r="860" spans="1:43" hidden="1" outlineLevel="1">
      <c r="A860" s="63" t="s">
        <v>1260</v>
      </c>
      <c r="B860" s="10" t="s">
        <v>550</v>
      </c>
      <c r="C860" s="1">
        <f t="shared" si="193"/>
        <v>7748</v>
      </c>
      <c r="D860" s="7">
        <f t="shared" si="188"/>
        <v>2</v>
      </c>
      <c r="E860" s="7">
        <f t="shared" si="189"/>
        <v>1</v>
      </c>
      <c r="F860" s="7">
        <f t="shared" si="190"/>
        <v>0</v>
      </c>
      <c r="G860" s="1">
        <f t="shared" si="191"/>
        <v>2331</v>
      </c>
      <c r="H860" s="2">
        <f t="shared" si="192"/>
        <v>0.30085183273102734</v>
      </c>
      <c r="I860" s="8"/>
      <c r="J860" s="2">
        <f t="shared" si="184"/>
        <v>0.32731027361899845</v>
      </c>
      <c r="K860" s="2">
        <f t="shared" si="185"/>
        <v>0.62816210635002578</v>
      </c>
      <c r="L860" s="2">
        <f t="shared" si="186"/>
        <v>0</v>
      </c>
      <c r="M860" s="2">
        <f t="shared" si="187"/>
        <v>4.4527620030975767E-2</v>
      </c>
      <c r="N860" s="1">
        <v>2536</v>
      </c>
      <c r="O860" s="1">
        <v>4867</v>
      </c>
      <c r="P860" s="1"/>
      <c r="Q860" s="1">
        <v>209</v>
      </c>
      <c r="R860" s="1">
        <v>80</v>
      </c>
      <c r="S860" s="1"/>
      <c r="T860" s="1"/>
      <c r="U860" s="1">
        <v>56</v>
      </c>
      <c r="V860" s="1"/>
      <c r="W860" s="1"/>
      <c r="X860" s="1"/>
      <c r="Y860" s="1"/>
      <c r="Z860" s="1"/>
      <c r="AA860" s="1"/>
      <c r="AB860" s="1"/>
      <c r="AG860" t="str">
        <f t="shared" si="194"/>
        <v>Mansfield</v>
      </c>
      <c r="AH860" t="s">
        <v>1037</v>
      </c>
      <c r="AI860" t="s">
        <v>740</v>
      </c>
      <c r="AK860" s="104">
        <v>25</v>
      </c>
      <c r="AL860" s="102">
        <v>5</v>
      </c>
      <c r="AM860" s="102">
        <v>50</v>
      </c>
      <c r="AN860" s="101">
        <v>38225</v>
      </c>
      <c r="AO860" s="101">
        <f t="shared" si="196"/>
        <v>25005</v>
      </c>
      <c r="AP860" t="s">
        <v>624</v>
      </c>
      <c r="AQ860">
        <f t="shared" si="195"/>
        <v>2538225</v>
      </c>
    </row>
    <row r="861" spans="1:43" hidden="1" outlineLevel="1">
      <c r="A861" s="63" t="s">
        <v>698</v>
      </c>
      <c r="B861" s="10" t="s">
        <v>550</v>
      </c>
      <c r="C861" s="1">
        <f t="shared" si="193"/>
        <v>10042</v>
      </c>
      <c r="D861" s="7">
        <f t="shared" si="188"/>
        <v>2</v>
      </c>
      <c r="E861" s="7">
        <f t="shared" si="189"/>
        <v>1</v>
      </c>
      <c r="F861" s="7">
        <f t="shared" si="190"/>
        <v>0</v>
      </c>
      <c r="G861" s="1">
        <f t="shared" si="191"/>
        <v>2438</v>
      </c>
      <c r="H861" s="2">
        <f t="shared" si="192"/>
        <v>0.24278032264489147</v>
      </c>
      <c r="I861" s="8"/>
      <c r="J861" s="2">
        <f t="shared" si="184"/>
        <v>0.35490938060147381</v>
      </c>
      <c r="K861" s="2">
        <f t="shared" si="185"/>
        <v>0.59768970324636528</v>
      </c>
      <c r="L861" s="2">
        <f t="shared" si="186"/>
        <v>0</v>
      </c>
      <c r="M861" s="2">
        <f t="shared" si="187"/>
        <v>4.740091615216091E-2</v>
      </c>
      <c r="N861" s="1">
        <v>3564</v>
      </c>
      <c r="O861" s="1">
        <v>6002</v>
      </c>
      <c r="P861" s="1"/>
      <c r="Q861" s="1">
        <v>349</v>
      </c>
      <c r="R861" s="1">
        <v>81</v>
      </c>
      <c r="S861" s="1"/>
      <c r="T861" s="1"/>
      <c r="U861" s="1">
        <v>46</v>
      </c>
      <c r="V861" s="1"/>
      <c r="W861" s="1"/>
      <c r="X861" s="1"/>
      <c r="Y861" s="1"/>
      <c r="Z861" s="1"/>
      <c r="AA861" s="1"/>
      <c r="AB861" s="1"/>
      <c r="AG861" t="str">
        <f t="shared" si="194"/>
        <v>Marblehead</v>
      </c>
      <c r="AH861" t="s">
        <v>1819</v>
      </c>
      <c r="AI861">
        <v>6</v>
      </c>
      <c r="AK861" s="104">
        <v>25</v>
      </c>
      <c r="AL861" s="102">
        <v>9</v>
      </c>
      <c r="AM861" s="102">
        <v>85</v>
      </c>
      <c r="AN861" s="101">
        <v>38400</v>
      </c>
      <c r="AO861" s="101">
        <f t="shared" si="196"/>
        <v>25009</v>
      </c>
      <c r="AP861" t="s">
        <v>624</v>
      </c>
      <c r="AQ861">
        <f t="shared" si="195"/>
        <v>2538400</v>
      </c>
    </row>
    <row r="862" spans="1:43" hidden="1" outlineLevel="1">
      <c r="A862" s="63" t="s">
        <v>1710</v>
      </c>
      <c r="B862" s="10" t="s">
        <v>550</v>
      </c>
      <c r="C862" s="1">
        <f t="shared" si="193"/>
        <v>2397</v>
      </c>
      <c r="D862" s="7">
        <f t="shared" si="188"/>
        <v>2</v>
      </c>
      <c r="E862" s="7">
        <f t="shared" si="189"/>
        <v>1</v>
      </c>
      <c r="F862" s="7">
        <f t="shared" si="190"/>
        <v>0</v>
      </c>
      <c r="G862" s="1">
        <f t="shared" si="191"/>
        <v>486</v>
      </c>
      <c r="H862" s="2">
        <f t="shared" si="192"/>
        <v>0.20275344180225283</v>
      </c>
      <c r="I862" s="8"/>
      <c r="J862" s="2">
        <f t="shared" si="184"/>
        <v>0.37505214851898205</v>
      </c>
      <c r="K862" s="2">
        <f t="shared" si="185"/>
        <v>0.57780559032123491</v>
      </c>
      <c r="L862" s="2">
        <f t="shared" si="186"/>
        <v>0</v>
      </c>
      <c r="M862" s="2">
        <f t="shared" si="187"/>
        <v>4.7142261159783039E-2</v>
      </c>
      <c r="N862" s="1">
        <v>899</v>
      </c>
      <c r="O862" s="1">
        <v>1385</v>
      </c>
      <c r="P862" s="1"/>
      <c r="Q862" s="1">
        <v>82</v>
      </c>
      <c r="R862" s="1">
        <v>20</v>
      </c>
      <c r="S862" s="1"/>
      <c r="T862" s="1"/>
      <c r="U862" s="1">
        <v>11</v>
      </c>
      <c r="V862" s="1"/>
      <c r="W862" s="1"/>
      <c r="X862" s="1"/>
      <c r="Y862" s="1"/>
      <c r="Z862" s="1"/>
      <c r="AA862" s="1"/>
      <c r="AB862" s="1"/>
      <c r="AG862" t="str">
        <f t="shared" si="194"/>
        <v>Marion</v>
      </c>
      <c r="AH862" t="s">
        <v>2043</v>
      </c>
      <c r="AI862">
        <v>4</v>
      </c>
      <c r="AK862" s="104">
        <v>25</v>
      </c>
      <c r="AL862" s="102">
        <v>23</v>
      </c>
      <c r="AM862" s="102">
        <v>70</v>
      </c>
      <c r="AN862" s="101">
        <v>38540</v>
      </c>
      <c r="AO862" s="101">
        <f t="shared" si="196"/>
        <v>25023</v>
      </c>
      <c r="AP862" t="s">
        <v>624</v>
      </c>
      <c r="AQ862">
        <f t="shared" si="195"/>
        <v>2538540</v>
      </c>
    </row>
    <row r="863" spans="1:43" hidden="1" outlineLevel="1">
      <c r="A863" s="63" t="s">
        <v>2762</v>
      </c>
      <c r="B863" s="10" t="s">
        <v>550</v>
      </c>
      <c r="C863" s="1">
        <f t="shared" si="193"/>
        <v>12210</v>
      </c>
      <c r="D863" s="7">
        <f t="shared" si="188"/>
        <v>2</v>
      </c>
      <c r="E863" s="7">
        <f t="shared" si="189"/>
        <v>1</v>
      </c>
      <c r="F863" s="7">
        <f t="shared" si="190"/>
        <v>0</v>
      </c>
      <c r="G863" s="1">
        <f t="shared" si="191"/>
        <v>2809</v>
      </c>
      <c r="H863" s="2">
        <f t="shared" si="192"/>
        <v>0.23005733005733006</v>
      </c>
      <c r="I863" s="8"/>
      <c r="J863" s="2">
        <f t="shared" si="184"/>
        <v>0.36076986076986078</v>
      </c>
      <c r="K863" s="2">
        <f t="shared" si="185"/>
        <v>0.59082719082719082</v>
      </c>
      <c r="L863" s="2">
        <f t="shared" si="186"/>
        <v>0</v>
      </c>
      <c r="M863" s="2">
        <f t="shared" si="187"/>
        <v>4.8402948402948343E-2</v>
      </c>
      <c r="N863" s="1">
        <v>4405</v>
      </c>
      <c r="O863" s="1">
        <v>7214</v>
      </c>
      <c r="P863" s="1"/>
      <c r="Q863" s="1">
        <v>350</v>
      </c>
      <c r="R863" s="1">
        <v>161</v>
      </c>
      <c r="S863" s="1"/>
      <c r="T863" s="1"/>
      <c r="U863" s="1">
        <v>80</v>
      </c>
      <c r="V863" s="1"/>
      <c r="W863" s="1"/>
      <c r="X863" s="1"/>
      <c r="Y863" s="1"/>
      <c r="Z863" s="1"/>
      <c r="AA863" s="1"/>
      <c r="AB863" s="1"/>
      <c r="AG863" t="str">
        <f t="shared" si="194"/>
        <v>Marlborough</v>
      </c>
      <c r="AH863" t="s">
        <v>2433</v>
      </c>
      <c r="AI863">
        <v>5</v>
      </c>
      <c r="AK863" s="104">
        <v>25</v>
      </c>
      <c r="AL863" s="102">
        <v>17</v>
      </c>
      <c r="AM863" s="102">
        <v>140</v>
      </c>
      <c r="AN863" s="101">
        <v>38715</v>
      </c>
      <c r="AO863" s="101">
        <f t="shared" si="196"/>
        <v>25017</v>
      </c>
      <c r="AP863" t="s">
        <v>2432</v>
      </c>
      <c r="AQ863">
        <f t="shared" si="195"/>
        <v>2538715</v>
      </c>
    </row>
    <row r="864" spans="1:43" hidden="1" outlineLevel="1">
      <c r="A864" s="63" t="s">
        <v>269</v>
      </c>
      <c r="B864" s="10" t="s">
        <v>550</v>
      </c>
      <c r="C864" s="1">
        <f t="shared" si="193"/>
        <v>10287</v>
      </c>
      <c r="D864" s="7">
        <f t="shared" si="188"/>
        <v>2</v>
      </c>
      <c r="E864" s="7">
        <f t="shared" si="189"/>
        <v>1</v>
      </c>
      <c r="F864" s="7">
        <f t="shared" si="190"/>
        <v>0</v>
      </c>
      <c r="G864" s="1">
        <f t="shared" si="191"/>
        <v>2551</v>
      </c>
      <c r="H864" s="2">
        <f t="shared" si="192"/>
        <v>0.24798289102751045</v>
      </c>
      <c r="I864" s="8"/>
      <c r="J864" s="2">
        <f t="shared" si="184"/>
        <v>0.35403907844852728</v>
      </c>
      <c r="K864" s="2">
        <f t="shared" si="185"/>
        <v>0.6020219694760377</v>
      </c>
      <c r="L864" s="2">
        <f t="shared" si="186"/>
        <v>0</v>
      </c>
      <c r="M864" s="2">
        <f t="shared" si="187"/>
        <v>4.3938952075435078E-2</v>
      </c>
      <c r="N864" s="1">
        <v>3642</v>
      </c>
      <c r="O864" s="1">
        <v>6193</v>
      </c>
      <c r="P864" s="1"/>
      <c r="Q864" s="1">
        <v>292</v>
      </c>
      <c r="R864" s="1">
        <v>102</v>
      </c>
      <c r="S864" s="1"/>
      <c r="T864" s="1"/>
      <c r="U864" s="1">
        <v>58</v>
      </c>
      <c r="V864" s="1"/>
      <c r="W864" s="1"/>
      <c r="X864" s="1"/>
      <c r="Y864" s="1"/>
      <c r="Z864" s="1"/>
      <c r="AA864" s="1"/>
      <c r="AB864" s="1"/>
      <c r="AG864" t="str">
        <f t="shared" si="194"/>
        <v>Marshfield</v>
      </c>
      <c r="AH864" t="s">
        <v>2043</v>
      </c>
      <c r="AI864">
        <v>10</v>
      </c>
      <c r="AK864" s="104">
        <v>25</v>
      </c>
      <c r="AL864" s="102">
        <v>23</v>
      </c>
      <c r="AM864" s="102">
        <v>75</v>
      </c>
      <c r="AN864" s="101">
        <v>38855</v>
      </c>
      <c r="AO864" s="101">
        <f t="shared" si="196"/>
        <v>25023</v>
      </c>
      <c r="AP864" t="s">
        <v>624</v>
      </c>
      <c r="AQ864">
        <f t="shared" si="195"/>
        <v>2538855</v>
      </c>
    </row>
    <row r="865" spans="1:43" hidden="1" outlineLevel="1">
      <c r="A865" s="63" t="s">
        <v>2924</v>
      </c>
      <c r="B865" s="10" t="s">
        <v>550</v>
      </c>
      <c r="C865" s="1">
        <f t="shared" si="193"/>
        <v>5579</v>
      </c>
      <c r="D865" s="7">
        <f t="shared" si="188"/>
        <v>2</v>
      </c>
      <c r="E865" s="7">
        <f t="shared" si="189"/>
        <v>1</v>
      </c>
      <c r="F865" s="7">
        <f t="shared" si="190"/>
        <v>0</v>
      </c>
      <c r="G865" s="1">
        <f t="shared" si="191"/>
        <v>1259</v>
      </c>
      <c r="H865" s="2">
        <f t="shared" si="192"/>
        <v>0.22566768238035489</v>
      </c>
      <c r="I865" s="8"/>
      <c r="J865" s="2">
        <f t="shared" si="184"/>
        <v>0.370138017565872</v>
      </c>
      <c r="K865" s="2">
        <f t="shared" si="185"/>
        <v>0.5958056999462269</v>
      </c>
      <c r="L865" s="2">
        <f t="shared" si="186"/>
        <v>0</v>
      </c>
      <c r="M865" s="2">
        <f t="shared" si="187"/>
        <v>3.4056282487901157E-2</v>
      </c>
      <c r="N865" s="1">
        <v>2065</v>
      </c>
      <c r="O865" s="1">
        <v>3324</v>
      </c>
      <c r="P865" s="1"/>
      <c r="Q865" s="1">
        <v>129</v>
      </c>
      <c r="R865" s="1">
        <v>35</v>
      </c>
      <c r="S865" s="1"/>
      <c r="T865" s="1"/>
      <c r="U865" s="1">
        <v>26</v>
      </c>
      <c r="V865" s="1"/>
      <c r="W865" s="1"/>
      <c r="X865" s="1"/>
      <c r="Y865" s="1"/>
      <c r="Z865" s="1"/>
      <c r="AA865" s="1"/>
      <c r="AB865" s="1"/>
      <c r="AG865" t="str">
        <f t="shared" si="194"/>
        <v>Mashpee</v>
      </c>
      <c r="AH865" t="s">
        <v>1586</v>
      </c>
      <c r="AI865">
        <v>10</v>
      </c>
      <c r="AK865" s="104">
        <v>25</v>
      </c>
      <c r="AL865" s="102">
        <v>1</v>
      </c>
      <c r="AM865" s="102">
        <v>45</v>
      </c>
      <c r="AN865" s="101">
        <v>39100</v>
      </c>
      <c r="AO865" s="101">
        <f t="shared" si="196"/>
        <v>25001</v>
      </c>
      <c r="AP865" t="s">
        <v>624</v>
      </c>
      <c r="AQ865">
        <f t="shared" si="195"/>
        <v>2539100</v>
      </c>
    </row>
    <row r="866" spans="1:43" hidden="1" outlineLevel="1">
      <c r="A866" s="63" t="s">
        <v>1317</v>
      </c>
      <c r="B866" s="10" t="s">
        <v>550</v>
      </c>
      <c r="C866" s="1">
        <f t="shared" si="193"/>
        <v>2989</v>
      </c>
      <c r="D866" s="7">
        <f t="shared" si="188"/>
        <v>2</v>
      </c>
      <c r="E866" s="7">
        <f t="shared" si="189"/>
        <v>1</v>
      </c>
      <c r="F866" s="7">
        <f t="shared" si="190"/>
        <v>0</v>
      </c>
      <c r="G866" s="1">
        <f t="shared" si="191"/>
        <v>558</v>
      </c>
      <c r="H866" s="2">
        <f t="shared" si="192"/>
        <v>0.18668450986952159</v>
      </c>
      <c r="I866" s="8"/>
      <c r="J866" s="2">
        <f t="shared" si="184"/>
        <v>0.38541318166610905</v>
      </c>
      <c r="K866" s="2">
        <f t="shared" si="185"/>
        <v>0.57209769153563061</v>
      </c>
      <c r="L866" s="2">
        <f t="shared" si="186"/>
        <v>0</v>
      </c>
      <c r="M866" s="2">
        <f t="shared" si="187"/>
        <v>4.2489126798260335E-2</v>
      </c>
      <c r="N866" s="1">
        <v>1152</v>
      </c>
      <c r="O866" s="1">
        <v>1710</v>
      </c>
      <c r="P866" s="1"/>
      <c r="Q866" s="1">
        <v>88</v>
      </c>
      <c r="R866" s="1">
        <v>27</v>
      </c>
      <c r="S866" s="1"/>
      <c r="T866" s="1"/>
      <c r="U866" s="1">
        <v>12</v>
      </c>
      <c r="V866" s="1"/>
      <c r="W866" s="1"/>
      <c r="X866" s="1"/>
      <c r="Y866" s="1"/>
      <c r="Z866" s="1"/>
      <c r="AA866" s="1"/>
      <c r="AB866" s="1"/>
      <c r="AG866" t="str">
        <f t="shared" si="194"/>
        <v>Mattapoisett</v>
      </c>
      <c r="AH866" t="s">
        <v>2043</v>
      </c>
      <c r="AI866">
        <v>4</v>
      </c>
      <c r="AK866" s="104">
        <v>25</v>
      </c>
      <c r="AL866" s="102">
        <v>23</v>
      </c>
      <c r="AM866" s="102">
        <v>80</v>
      </c>
      <c r="AN866" s="101">
        <v>39450</v>
      </c>
      <c r="AO866" s="101">
        <f t="shared" si="196"/>
        <v>25023</v>
      </c>
      <c r="AP866" t="s">
        <v>624</v>
      </c>
      <c r="AQ866">
        <f t="shared" si="195"/>
        <v>2539450</v>
      </c>
    </row>
    <row r="867" spans="1:43" hidden="1" outlineLevel="1">
      <c r="A867" s="63" t="s">
        <v>970</v>
      </c>
      <c r="B867" s="10" t="s">
        <v>550</v>
      </c>
      <c r="C867" s="1">
        <f t="shared" si="193"/>
        <v>4387</v>
      </c>
      <c r="D867" s="7">
        <f t="shared" si="188"/>
        <v>2</v>
      </c>
      <c r="E867" s="7">
        <f t="shared" si="189"/>
        <v>1</v>
      </c>
      <c r="F867" s="7">
        <f t="shared" si="190"/>
        <v>0</v>
      </c>
      <c r="G867" s="1">
        <f t="shared" si="191"/>
        <v>212</v>
      </c>
      <c r="H867" s="2">
        <f t="shared" si="192"/>
        <v>4.8324595395486662E-2</v>
      </c>
      <c r="I867" s="8"/>
      <c r="J867" s="2">
        <f t="shared" si="184"/>
        <v>0.44586277638477317</v>
      </c>
      <c r="K867" s="2">
        <f t="shared" si="185"/>
        <v>0.49418737178025984</v>
      </c>
      <c r="L867" s="2">
        <f t="shared" si="186"/>
        <v>0</v>
      </c>
      <c r="M867" s="2">
        <f t="shared" si="187"/>
        <v>5.9949851834967038E-2</v>
      </c>
      <c r="N867" s="1">
        <v>1956</v>
      </c>
      <c r="O867" s="1">
        <v>2168</v>
      </c>
      <c r="P867" s="1"/>
      <c r="Q867" s="1">
        <v>185</v>
      </c>
      <c r="R867" s="1">
        <v>46</v>
      </c>
      <c r="S867" s="1"/>
      <c r="T867" s="1"/>
      <c r="U867" s="1">
        <v>32</v>
      </c>
      <c r="V867" s="1"/>
      <c r="W867" s="1"/>
      <c r="X867" s="1"/>
      <c r="Y867" s="1"/>
      <c r="Z867" s="1"/>
      <c r="AA867" s="1"/>
      <c r="AB867" s="1"/>
      <c r="AG867" t="str">
        <f t="shared" si="194"/>
        <v>Maynard</v>
      </c>
      <c r="AH867" t="s">
        <v>2433</v>
      </c>
      <c r="AI867">
        <v>5</v>
      </c>
      <c r="AK867" s="104">
        <v>25</v>
      </c>
      <c r="AL867" s="102">
        <v>17</v>
      </c>
      <c r="AM867" s="102">
        <v>145</v>
      </c>
      <c r="AN867" s="101">
        <v>39625</v>
      </c>
      <c r="AO867" s="101">
        <f t="shared" si="196"/>
        <v>25017</v>
      </c>
      <c r="AP867" t="s">
        <v>624</v>
      </c>
      <c r="AQ867">
        <f t="shared" si="195"/>
        <v>2539625</v>
      </c>
    </row>
    <row r="868" spans="1:43" hidden="1" outlineLevel="1">
      <c r="A868" s="63" t="s">
        <v>1024</v>
      </c>
      <c r="B868" s="10" t="s">
        <v>550</v>
      </c>
      <c r="C868" s="1">
        <f t="shared" si="193"/>
        <v>5600</v>
      </c>
      <c r="D868" s="7">
        <f t="shared" si="188"/>
        <v>2</v>
      </c>
      <c r="E868" s="7">
        <f t="shared" si="189"/>
        <v>1</v>
      </c>
      <c r="F868" s="7">
        <f t="shared" si="190"/>
        <v>0</v>
      </c>
      <c r="G868" s="1">
        <f t="shared" si="191"/>
        <v>2034</v>
      </c>
      <c r="H868" s="2">
        <f t="shared" si="192"/>
        <v>0.36321428571428571</v>
      </c>
      <c r="I868" s="8"/>
      <c r="J868" s="2">
        <f t="shared" si="184"/>
        <v>0.29553571428571429</v>
      </c>
      <c r="K868" s="2">
        <f t="shared" si="185"/>
        <v>0.65874999999999995</v>
      </c>
      <c r="L868" s="2">
        <f t="shared" si="186"/>
        <v>0</v>
      </c>
      <c r="M868" s="2">
        <f t="shared" si="187"/>
        <v>4.5714285714285818E-2</v>
      </c>
      <c r="N868" s="1">
        <v>1655</v>
      </c>
      <c r="O868" s="1">
        <v>3689</v>
      </c>
      <c r="P868" s="1"/>
      <c r="Q868" s="1">
        <v>204</v>
      </c>
      <c r="R868" s="1">
        <v>28</v>
      </c>
      <c r="S868" s="1"/>
      <c r="T868" s="1"/>
      <c r="U868" s="1">
        <v>24</v>
      </c>
      <c r="V868" s="1"/>
      <c r="W868" s="1"/>
      <c r="X868" s="1"/>
      <c r="Y868" s="1"/>
      <c r="Z868" s="1"/>
      <c r="AA868" s="1"/>
      <c r="AB868" s="1"/>
      <c r="AG868" t="str">
        <f t="shared" si="194"/>
        <v>Medfield</v>
      </c>
      <c r="AH868" t="s">
        <v>605</v>
      </c>
      <c r="AI868">
        <v>9</v>
      </c>
      <c r="AK868" s="104">
        <v>25</v>
      </c>
      <c r="AL868" s="102">
        <v>21</v>
      </c>
      <c r="AM868" s="102">
        <v>60</v>
      </c>
      <c r="AN868" s="101">
        <v>39765</v>
      </c>
      <c r="AO868" s="101">
        <f t="shared" si="196"/>
        <v>25021</v>
      </c>
      <c r="AP868" t="s">
        <v>624</v>
      </c>
      <c r="AQ868">
        <f t="shared" si="195"/>
        <v>2539765</v>
      </c>
    </row>
    <row r="869" spans="1:43" hidden="1" outlineLevel="1">
      <c r="A869" s="63" t="s">
        <v>447</v>
      </c>
      <c r="B869" s="10" t="s">
        <v>550</v>
      </c>
      <c r="C869" s="1">
        <f t="shared" si="193"/>
        <v>20284</v>
      </c>
      <c r="D869" s="7">
        <f t="shared" si="188"/>
        <v>1</v>
      </c>
      <c r="E869" s="7">
        <f t="shared" si="189"/>
        <v>2</v>
      </c>
      <c r="F869" s="7">
        <f t="shared" si="190"/>
        <v>0</v>
      </c>
      <c r="G869" s="1">
        <f t="shared" si="191"/>
        <v>976</v>
      </c>
      <c r="H869" s="2">
        <f t="shared" si="192"/>
        <v>4.8116742259909286E-2</v>
      </c>
      <c r="I869" s="8"/>
      <c r="J869" s="2">
        <f t="shared" si="184"/>
        <v>0.49743640307631631</v>
      </c>
      <c r="K869" s="2">
        <f t="shared" si="185"/>
        <v>0.44931966081640701</v>
      </c>
      <c r="L869" s="2">
        <f t="shared" si="186"/>
        <v>0</v>
      </c>
      <c r="M869" s="2">
        <f t="shared" si="187"/>
        <v>5.3243936107276679E-2</v>
      </c>
      <c r="N869" s="1">
        <v>10090</v>
      </c>
      <c r="O869" s="1">
        <v>9114</v>
      </c>
      <c r="P869" s="1"/>
      <c r="Q869" s="1">
        <v>782</v>
      </c>
      <c r="R869" s="1">
        <v>170</v>
      </c>
      <c r="S869" s="1"/>
      <c r="T869" s="1"/>
      <c r="U869" s="1">
        <v>128</v>
      </c>
      <c r="V869" s="1"/>
      <c r="W869" s="1"/>
      <c r="X869" s="1"/>
      <c r="Y869" s="1"/>
      <c r="Z869" s="1"/>
      <c r="AA869" s="1"/>
      <c r="AB869" s="1"/>
      <c r="AG869" t="str">
        <f t="shared" si="194"/>
        <v>Medford</v>
      </c>
      <c r="AH869" t="s">
        <v>2433</v>
      </c>
      <c r="AI869">
        <v>7</v>
      </c>
      <c r="AK869" s="104">
        <v>25</v>
      </c>
      <c r="AL869" s="102">
        <v>17</v>
      </c>
      <c r="AM869" s="102">
        <v>150</v>
      </c>
      <c r="AN869" s="101">
        <v>39835</v>
      </c>
      <c r="AO869" s="101">
        <f t="shared" si="196"/>
        <v>25017</v>
      </c>
      <c r="AP869" t="s">
        <v>2432</v>
      </c>
      <c r="AQ869">
        <f t="shared" si="195"/>
        <v>2539835</v>
      </c>
    </row>
    <row r="870" spans="1:43" hidden="1" outlineLevel="1">
      <c r="A870" s="63" t="s">
        <v>448</v>
      </c>
      <c r="B870" s="10" t="s">
        <v>550</v>
      </c>
      <c r="C870" s="1">
        <f t="shared" si="193"/>
        <v>5064</v>
      </c>
      <c r="D870" s="7">
        <f t="shared" si="188"/>
        <v>2</v>
      </c>
      <c r="E870" s="7">
        <f t="shared" si="189"/>
        <v>1</v>
      </c>
      <c r="F870" s="7">
        <f t="shared" si="190"/>
        <v>0</v>
      </c>
      <c r="G870" s="1">
        <f t="shared" si="191"/>
        <v>1665</v>
      </c>
      <c r="H870" s="2">
        <f t="shared" si="192"/>
        <v>0.32879146919431279</v>
      </c>
      <c r="I870" s="8"/>
      <c r="J870" s="2">
        <f t="shared" si="184"/>
        <v>0.31121642969984203</v>
      </c>
      <c r="K870" s="2">
        <f t="shared" si="185"/>
        <v>0.64000789889415477</v>
      </c>
      <c r="L870" s="2">
        <f t="shared" si="186"/>
        <v>0</v>
      </c>
      <c r="M870" s="2">
        <f t="shared" si="187"/>
        <v>4.877567140600314E-2</v>
      </c>
      <c r="N870" s="1">
        <v>1576</v>
      </c>
      <c r="O870" s="1">
        <v>3241</v>
      </c>
      <c r="P870" s="1"/>
      <c r="Q870" s="1">
        <v>157</v>
      </c>
      <c r="R870" s="1">
        <v>66</v>
      </c>
      <c r="S870" s="1"/>
      <c r="T870" s="1"/>
      <c r="U870" s="1">
        <v>24</v>
      </c>
      <c r="V870" s="1"/>
      <c r="W870" s="1"/>
      <c r="X870" s="1"/>
      <c r="Y870" s="1"/>
      <c r="Z870" s="1"/>
      <c r="AA870" s="1"/>
      <c r="AB870" s="1"/>
      <c r="AG870" t="str">
        <f t="shared" si="194"/>
        <v>Medway</v>
      </c>
      <c r="AH870" t="s">
        <v>605</v>
      </c>
      <c r="AI870">
        <v>3</v>
      </c>
      <c r="AK870" s="104">
        <v>25</v>
      </c>
      <c r="AL870" s="102">
        <v>21</v>
      </c>
      <c r="AM870" s="102">
        <v>65</v>
      </c>
      <c r="AN870" s="101">
        <v>39975</v>
      </c>
      <c r="AO870" s="101">
        <f t="shared" si="196"/>
        <v>25021</v>
      </c>
      <c r="AP870" t="s">
        <v>624</v>
      </c>
      <c r="AQ870">
        <f t="shared" si="195"/>
        <v>2539975</v>
      </c>
    </row>
    <row r="871" spans="1:43" hidden="1" outlineLevel="1">
      <c r="A871" s="63" t="s">
        <v>506</v>
      </c>
      <c r="B871" s="10" t="s">
        <v>550</v>
      </c>
      <c r="C871" s="1">
        <f t="shared" si="193"/>
        <v>12440</v>
      </c>
      <c r="D871" s="7">
        <f t="shared" si="188"/>
        <v>2</v>
      </c>
      <c r="E871" s="7">
        <f t="shared" si="189"/>
        <v>1</v>
      </c>
      <c r="F871" s="7">
        <f t="shared" si="190"/>
        <v>0</v>
      </c>
      <c r="G871" s="1">
        <f t="shared" si="191"/>
        <v>1207</v>
      </c>
      <c r="H871" s="2">
        <f t="shared" si="192"/>
        <v>9.7025723472668815E-2</v>
      </c>
      <c r="I871" s="8"/>
      <c r="J871" s="2">
        <f t="shared" si="184"/>
        <v>0.42636655948553054</v>
      </c>
      <c r="K871" s="2">
        <f t="shared" si="185"/>
        <v>0.5233922829581994</v>
      </c>
      <c r="L871" s="2">
        <f t="shared" si="186"/>
        <v>0</v>
      </c>
      <c r="M871" s="2">
        <f t="shared" si="187"/>
        <v>5.0241157556270011E-2</v>
      </c>
      <c r="N871" s="1">
        <v>5304</v>
      </c>
      <c r="O871" s="1">
        <v>6511</v>
      </c>
      <c r="P871" s="1"/>
      <c r="Q871" s="1">
        <v>452</v>
      </c>
      <c r="R871" s="1">
        <v>106</v>
      </c>
      <c r="S871" s="1"/>
      <c r="T871" s="1"/>
      <c r="U871" s="1">
        <v>67</v>
      </c>
      <c r="V871" s="1"/>
      <c r="W871" s="1"/>
      <c r="X871" s="1"/>
      <c r="Y871" s="1"/>
      <c r="Z871" s="1"/>
      <c r="AA871" s="1"/>
      <c r="AB871" s="1"/>
      <c r="AG871" t="str">
        <f t="shared" si="194"/>
        <v>Melrose</v>
      </c>
      <c r="AH871" t="s">
        <v>2433</v>
      </c>
      <c r="AI871">
        <v>7</v>
      </c>
      <c r="AK871" s="104">
        <v>25</v>
      </c>
      <c r="AL871" s="102">
        <v>17</v>
      </c>
      <c r="AM871" s="102">
        <v>155</v>
      </c>
      <c r="AN871" s="101">
        <v>40115</v>
      </c>
      <c r="AO871" s="101">
        <f t="shared" si="196"/>
        <v>25017</v>
      </c>
      <c r="AP871" t="s">
        <v>2432</v>
      </c>
      <c r="AQ871">
        <f t="shared" si="195"/>
        <v>2540115</v>
      </c>
    </row>
    <row r="872" spans="1:43" hidden="1" outlineLevel="1">
      <c r="A872" s="63" t="s">
        <v>270</v>
      </c>
      <c r="B872" s="10" t="s">
        <v>550</v>
      </c>
      <c r="C872" s="1">
        <f t="shared" si="193"/>
        <v>2114</v>
      </c>
      <c r="D872" s="7">
        <f t="shared" si="188"/>
        <v>2</v>
      </c>
      <c r="E872" s="7">
        <f t="shared" si="189"/>
        <v>1</v>
      </c>
      <c r="F872" s="7">
        <f t="shared" si="190"/>
        <v>0</v>
      </c>
      <c r="G872" s="1">
        <f t="shared" si="191"/>
        <v>784</v>
      </c>
      <c r="H872" s="2">
        <f t="shared" si="192"/>
        <v>0.37086092715231789</v>
      </c>
      <c r="I872" s="8"/>
      <c r="J872" s="2">
        <f t="shared" si="184"/>
        <v>0.28902554399243141</v>
      </c>
      <c r="K872" s="2">
        <f t="shared" si="185"/>
        <v>0.6598864711447493</v>
      </c>
      <c r="L872" s="2">
        <f t="shared" si="186"/>
        <v>0</v>
      </c>
      <c r="M872" s="2">
        <f t="shared" si="187"/>
        <v>5.1087984862819291E-2</v>
      </c>
      <c r="N872" s="1">
        <v>611</v>
      </c>
      <c r="O872" s="1">
        <v>1395</v>
      </c>
      <c r="P872" s="1"/>
      <c r="Q872" s="1">
        <v>65</v>
      </c>
      <c r="R872" s="1">
        <v>30</v>
      </c>
      <c r="S872" s="1"/>
      <c r="T872" s="1"/>
      <c r="U872" s="1">
        <v>13</v>
      </c>
      <c r="V872" s="1"/>
      <c r="W872" s="1"/>
      <c r="X872" s="1"/>
      <c r="Y872" s="1"/>
      <c r="Z872" s="1"/>
      <c r="AA872" s="1"/>
      <c r="AB872" s="1"/>
      <c r="AG872" t="str">
        <f t="shared" si="194"/>
        <v>Mendon</v>
      </c>
      <c r="AH872" s="10" t="s">
        <v>1368</v>
      </c>
      <c r="AI872" s="10">
        <v>2</v>
      </c>
      <c r="AK872" s="104">
        <v>25</v>
      </c>
      <c r="AL872" s="102">
        <v>27</v>
      </c>
      <c r="AM872" s="102">
        <v>135</v>
      </c>
      <c r="AN872" s="101">
        <v>40255</v>
      </c>
      <c r="AO872" s="101">
        <f t="shared" si="196"/>
        <v>25027</v>
      </c>
      <c r="AP872" t="s">
        <v>624</v>
      </c>
      <c r="AQ872">
        <f t="shared" si="195"/>
        <v>2540255</v>
      </c>
    </row>
    <row r="873" spans="1:43" hidden="1" outlineLevel="1">
      <c r="A873" s="63" t="s">
        <v>2118</v>
      </c>
      <c r="B873" s="10" t="s">
        <v>550</v>
      </c>
      <c r="C873" s="1">
        <f t="shared" si="193"/>
        <v>2514</v>
      </c>
      <c r="D873" s="7">
        <f t="shared" si="188"/>
        <v>2</v>
      </c>
      <c r="E873" s="7">
        <f t="shared" si="189"/>
        <v>1</v>
      </c>
      <c r="F873" s="7">
        <f t="shared" si="190"/>
        <v>0</v>
      </c>
      <c r="G873" s="1">
        <f t="shared" si="191"/>
        <v>560</v>
      </c>
      <c r="H873" s="2">
        <f t="shared" si="192"/>
        <v>0.22275258552108193</v>
      </c>
      <c r="I873" s="8"/>
      <c r="J873" s="2">
        <f t="shared" si="184"/>
        <v>0.35640413683373112</v>
      </c>
      <c r="K873" s="2">
        <f t="shared" si="185"/>
        <v>0.57915672235481308</v>
      </c>
      <c r="L873" s="2">
        <f t="shared" si="186"/>
        <v>0</v>
      </c>
      <c r="M873" s="2">
        <f t="shared" si="187"/>
        <v>6.4439140811455742E-2</v>
      </c>
      <c r="N873" s="1">
        <v>896</v>
      </c>
      <c r="O873" s="1">
        <v>1456</v>
      </c>
      <c r="P873" s="1"/>
      <c r="Q873" s="1">
        <v>93</v>
      </c>
      <c r="R873" s="1">
        <v>41</v>
      </c>
      <c r="S873" s="1"/>
      <c r="T873" s="1"/>
      <c r="U873" s="1">
        <v>28</v>
      </c>
      <c r="V873" s="1"/>
      <c r="W873" s="1"/>
      <c r="X873" s="1"/>
      <c r="Y873" s="1"/>
      <c r="Z873" s="1"/>
      <c r="AA873" s="1"/>
      <c r="AB873" s="1"/>
      <c r="AG873" t="str">
        <f t="shared" si="194"/>
        <v>Merrimac</v>
      </c>
      <c r="AH873" t="s">
        <v>1819</v>
      </c>
      <c r="AI873">
        <v>6</v>
      </c>
      <c r="AK873" s="104">
        <v>25</v>
      </c>
      <c r="AL873" s="102">
        <v>9</v>
      </c>
      <c r="AM873" s="102">
        <v>90</v>
      </c>
      <c r="AN873" s="101">
        <v>40430</v>
      </c>
      <c r="AO873" s="101">
        <f t="shared" si="196"/>
        <v>25009</v>
      </c>
      <c r="AP873" t="s">
        <v>624</v>
      </c>
      <c r="AQ873">
        <f t="shared" si="195"/>
        <v>2540430</v>
      </c>
    </row>
    <row r="874" spans="1:43" hidden="1" outlineLevel="1">
      <c r="A874" s="63" t="s">
        <v>1791</v>
      </c>
      <c r="B874" s="10" t="s">
        <v>550</v>
      </c>
      <c r="C874" s="1">
        <f t="shared" si="193"/>
        <v>13806</v>
      </c>
      <c r="D874" s="7">
        <f t="shared" si="188"/>
        <v>2</v>
      </c>
      <c r="E874" s="7">
        <f t="shared" si="189"/>
        <v>1</v>
      </c>
      <c r="F874" s="7">
        <f t="shared" si="190"/>
        <v>0</v>
      </c>
      <c r="G874" s="1">
        <f t="shared" si="191"/>
        <v>3289</v>
      </c>
      <c r="H874" s="2">
        <f t="shared" si="192"/>
        <v>0.23822975517890771</v>
      </c>
      <c r="I874" s="8"/>
      <c r="J874" s="2">
        <f t="shared" si="184"/>
        <v>0.35557004201071996</v>
      </c>
      <c r="K874" s="2">
        <f t="shared" si="185"/>
        <v>0.59379979718962772</v>
      </c>
      <c r="L874" s="2">
        <f t="shared" si="186"/>
        <v>0</v>
      </c>
      <c r="M874" s="2">
        <f t="shared" si="187"/>
        <v>5.0630160799652324E-2</v>
      </c>
      <c r="N874" s="1">
        <v>4909</v>
      </c>
      <c r="O874" s="1">
        <v>8198</v>
      </c>
      <c r="P874" s="1"/>
      <c r="Q874" s="1">
        <v>384</v>
      </c>
      <c r="R874" s="1">
        <v>162</v>
      </c>
      <c r="S874" s="1"/>
      <c r="T874" s="1"/>
      <c r="U874" s="1">
        <v>153</v>
      </c>
      <c r="V874" s="1"/>
      <c r="W874" s="1"/>
      <c r="X874" s="1"/>
      <c r="Y874" s="1"/>
      <c r="Z874" s="1"/>
      <c r="AA874" s="1"/>
      <c r="AB874" s="1"/>
      <c r="AG874" t="str">
        <f t="shared" si="194"/>
        <v>Methuen</v>
      </c>
      <c r="AH874" t="s">
        <v>1819</v>
      </c>
      <c r="AI874">
        <v>5</v>
      </c>
      <c r="AK874" s="104">
        <v>25</v>
      </c>
      <c r="AL874" s="102">
        <v>9</v>
      </c>
      <c r="AM874" s="102">
        <v>95</v>
      </c>
      <c r="AN874" s="101">
        <v>40710</v>
      </c>
      <c r="AO874" s="101">
        <f t="shared" si="196"/>
        <v>25009</v>
      </c>
      <c r="AP874" t="s">
        <v>2432</v>
      </c>
      <c r="AQ874">
        <f t="shared" si="195"/>
        <v>2540710</v>
      </c>
    </row>
    <row r="875" spans="1:43" hidden="1" outlineLevel="1">
      <c r="A875" s="63" t="s">
        <v>663</v>
      </c>
      <c r="B875" s="10" t="s">
        <v>550</v>
      </c>
      <c r="C875" s="1">
        <f t="shared" si="193"/>
        <v>6611</v>
      </c>
      <c r="D875" s="7">
        <f t="shared" si="188"/>
        <v>2</v>
      </c>
      <c r="E875" s="7">
        <f t="shared" si="189"/>
        <v>1</v>
      </c>
      <c r="F875" s="7">
        <f t="shared" si="190"/>
        <v>0</v>
      </c>
      <c r="G875" s="1">
        <f t="shared" si="191"/>
        <v>1580</v>
      </c>
      <c r="H875" s="2">
        <f t="shared" si="192"/>
        <v>0.23899561337165331</v>
      </c>
      <c r="I875" s="8"/>
      <c r="J875" s="2">
        <f t="shared" si="184"/>
        <v>0.35456058085009834</v>
      </c>
      <c r="K875" s="2">
        <f t="shared" si="185"/>
        <v>0.59355619422175165</v>
      </c>
      <c r="L875" s="2">
        <f t="shared" si="186"/>
        <v>0</v>
      </c>
      <c r="M875" s="2">
        <f t="shared" si="187"/>
        <v>5.1883224928150007E-2</v>
      </c>
      <c r="N875" s="1">
        <v>2344</v>
      </c>
      <c r="O875" s="1">
        <v>3924</v>
      </c>
      <c r="P875" s="1"/>
      <c r="Q875" s="1">
        <v>168</v>
      </c>
      <c r="R875" s="1">
        <v>115</v>
      </c>
      <c r="S875" s="1"/>
      <c r="T875" s="1"/>
      <c r="U875" s="1">
        <v>60</v>
      </c>
      <c r="V875" s="1"/>
      <c r="W875" s="1"/>
      <c r="X875" s="1"/>
      <c r="Y875" s="1"/>
      <c r="Z875" s="1"/>
      <c r="AA875" s="1"/>
      <c r="AB875" s="1"/>
      <c r="AG875" t="str">
        <f t="shared" si="194"/>
        <v>Middleborough</v>
      </c>
      <c r="AH875" t="s">
        <v>2043</v>
      </c>
      <c r="AI875">
        <v>4</v>
      </c>
      <c r="AK875" s="104">
        <v>25</v>
      </c>
      <c r="AL875" s="102">
        <v>23</v>
      </c>
      <c r="AM875" s="102">
        <v>85</v>
      </c>
      <c r="AN875" s="101">
        <v>40850</v>
      </c>
      <c r="AO875" s="101">
        <f t="shared" si="196"/>
        <v>25023</v>
      </c>
      <c r="AP875" t="s">
        <v>624</v>
      </c>
      <c r="AQ875">
        <f t="shared" si="195"/>
        <v>2540850</v>
      </c>
    </row>
    <row r="876" spans="1:43" hidden="1" outlineLevel="1">
      <c r="A876" s="63" t="s">
        <v>1293</v>
      </c>
      <c r="B876" s="10" t="s">
        <v>550</v>
      </c>
      <c r="C876" s="1">
        <f t="shared" si="193"/>
        <v>207</v>
      </c>
      <c r="D876" s="7">
        <f t="shared" si="188"/>
        <v>1</v>
      </c>
      <c r="E876" s="7">
        <f t="shared" si="189"/>
        <v>2</v>
      </c>
      <c r="F876" s="7">
        <f t="shared" si="190"/>
        <v>0</v>
      </c>
      <c r="G876" s="1">
        <f t="shared" si="191"/>
        <v>48</v>
      </c>
      <c r="H876" s="2">
        <f t="shared" si="192"/>
        <v>0.2318840579710145</v>
      </c>
      <c r="I876" s="8"/>
      <c r="J876" s="2">
        <f t="shared" ref="J876:J939" si="197">IF(C876=0,"-",N876/C876)</f>
        <v>0.56521739130434778</v>
      </c>
      <c r="K876" s="2">
        <f t="shared" ref="K876:K939" si="198">IF(C876=0,"-",O876/C876)</f>
        <v>0.33333333333333331</v>
      </c>
      <c r="L876" s="2">
        <f t="shared" ref="L876:L939" si="199">IF(C876=0,"-",P876/C876)</f>
        <v>0</v>
      </c>
      <c r="M876" s="2">
        <f t="shared" ref="M876:M939" si="200">IF(C876=0,"-",(1-J876-K876-L876))</f>
        <v>0.1014492753623189</v>
      </c>
      <c r="N876" s="1">
        <v>117</v>
      </c>
      <c r="O876" s="1">
        <v>69</v>
      </c>
      <c r="P876" s="1"/>
      <c r="Q876" s="1">
        <v>12</v>
      </c>
      <c r="R876" s="1">
        <v>6</v>
      </c>
      <c r="S876" s="1"/>
      <c r="T876" s="1"/>
      <c r="U876" s="1">
        <v>3</v>
      </c>
      <c r="V876" s="1"/>
      <c r="W876" s="1"/>
      <c r="X876" s="1"/>
      <c r="Y876" s="1"/>
      <c r="Z876" s="1"/>
      <c r="AA876" s="1"/>
      <c r="AB876" s="1"/>
      <c r="AG876" t="str">
        <f t="shared" si="194"/>
        <v>Middlefield</v>
      </c>
      <c r="AH876" t="s">
        <v>1816</v>
      </c>
      <c r="AI876">
        <v>1</v>
      </c>
      <c r="AK876" s="104">
        <v>25</v>
      </c>
      <c r="AL876" s="102">
        <v>15</v>
      </c>
      <c r="AM876" s="102">
        <v>55</v>
      </c>
      <c r="AN876" s="101">
        <v>40990</v>
      </c>
      <c r="AO876" s="101">
        <f t="shared" si="196"/>
        <v>25015</v>
      </c>
      <c r="AP876" t="s">
        <v>624</v>
      </c>
      <c r="AQ876">
        <f t="shared" si="195"/>
        <v>2540990</v>
      </c>
    </row>
    <row r="877" spans="1:43" hidden="1" outlineLevel="1">
      <c r="A877" s="63" t="s">
        <v>1520</v>
      </c>
      <c r="B877" s="10" t="s">
        <v>550</v>
      </c>
      <c r="C877" s="1">
        <f t="shared" si="193"/>
        <v>2864</v>
      </c>
      <c r="D877" s="7">
        <f t="shared" si="188"/>
        <v>2</v>
      </c>
      <c r="E877" s="7">
        <f t="shared" si="189"/>
        <v>1</v>
      </c>
      <c r="F877" s="7">
        <f t="shared" si="190"/>
        <v>0</v>
      </c>
      <c r="G877" s="1">
        <f t="shared" si="191"/>
        <v>1061</v>
      </c>
      <c r="H877" s="2">
        <f t="shared" si="192"/>
        <v>0.37046089385474862</v>
      </c>
      <c r="I877" s="8"/>
      <c r="J877" s="2">
        <f t="shared" si="197"/>
        <v>0.29085195530726254</v>
      </c>
      <c r="K877" s="2">
        <f t="shared" si="198"/>
        <v>0.66131284916201116</v>
      </c>
      <c r="L877" s="2">
        <f t="shared" si="199"/>
        <v>0</v>
      </c>
      <c r="M877" s="2">
        <f t="shared" si="200"/>
        <v>4.7835195530726238E-2</v>
      </c>
      <c r="N877" s="1">
        <v>833</v>
      </c>
      <c r="O877" s="1">
        <v>1894</v>
      </c>
      <c r="P877" s="1"/>
      <c r="Q877" s="1">
        <v>77</v>
      </c>
      <c r="R877" s="1">
        <v>39</v>
      </c>
      <c r="S877" s="1"/>
      <c r="T877" s="1"/>
      <c r="U877" s="1">
        <v>21</v>
      </c>
      <c r="V877" s="1"/>
      <c r="W877" s="1"/>
      <c r="X877" s="1"/>
      <c r="Y877" s="1"/>
      <c r="Z877" s="1"/>
      <c r="AA877" s="1"/>
      <c r="AB877" s="1"/>
      <c r="AG877" t="str">
        <f t="shared" si="194"/>
        <v>Middleton</v>
      </c>
      <c r="AH877" t="s">
        <v>1819</v>
      </c>
      <c r="AI877">
        <v>6</v>
      </c>
      <c r="AK877" s="104">
        <v>25</v>
      </c>
      <c r="AL877" s="102">
        <v>9</v>
      </c>
      <c r="AM877" s="102">
        <v>100</v>
      </c>
      <c r="AN877" s="101">
        <v>41095</v>
      </c>
      <c r="AO877" s="101">
        <f t="shared" si="196"/>
        <v>25009</v>
      </c>
      <c r="AP877" t="s">
        <v>624</v>
      </c>
      <c r="AQ877">
        <f t="shared" si="195"/>
        <v>2541095</v>
      </c>
    </row>
    <row r="878" spans="1:43" hidden="1" outlineLevel="1">
      <c r="A878" s="63" t="s">
        <v>1521</v>
      </c>
      <c r="B878" s="10" t="s">
        <v>550</v>
      </c>
      <c r="C878" s="1">
        <f t="shared" si="193"/>
        <v>8495</v>
      </c>
      <c r="D878" s="7">
        <f t="shared" si="188"/>
        <v>2</v>
      </c>
      <c r="E878" s="7">
        <f t="shared" si="189"/>
        <v>1</v>
      </c>
      <c r="F878" s="7">
        <f t="shared" si="190"/>
        <v>0</v>
      </c>
      <c r="G878" s="1">
        <f t="shared" si="191"/>
        <v>1574</v>
      </c>
      <c r="H878" s="2">
        <f t="shared" si="192"/>
        <v>0.18528546203649204</v>
      </c>
      <c r="I878" s="8"/>
      <c r="J878" s="2">
        <f t="shared" si="197"/>
        <v>0.38716892289582105</v>
      </c>
      <c r="K878" s="2">
        <f t="shared" si="198"/>
        <v>0.57245438493231315</v>
      </c>
      <c r="L878" s="2">
        <f t="shared" si="199"/>
        <v>0</v>
      </c>
      <c r="M878" s="2">
        <f t="shared" si="200"/>
        <v>4.0376692171865791E-2</v>
      </c>
      <c r="N878" s="1">
        <v>3289</v>
      </c>
      <c r="O878" s="1">
        <v>4863</v>
      </c>
      <c r="P878" s="1"/>
      <c r="Q878" s="1">
        <v>197</v>
      </c>
      <c r="R878" s="1">
        <v>80</v>
      </c>
      <c r="S878" s="1"/>
      <c r="T878" s="1"/>
      <c r="U878" s="1">
        <v>66</v>
      </c>
      <c r="V878" s="1"/>
      <c r="W878" s="1"/>
      <c r="X878" s="1"/>
      <c r="Y878" s="1"/>
      <c r="Z878" s="1"/>
      <c r="AA878" s="1"/>
      <c r="AB878" s="1"/>
      <c r="AG878" t="str">
        <f t="shared" si="194"/>
        <v>Milford</v>
      </c>
      <c r="AH878" s="10" t="s">
        <v>1368</v>
      </c>
      <c r="AI878" s="10">
        <v>2</v>
      </c>
      <c r="AK878" s="104">
        <v>25</v>
      </c>
      <c r="AL878" s="102">
        <v>27</v>
      </c>
      <c r="AM878" s="102">
        <v>140</v>
      </c>
      <c r="AN878" s="101">
        <v>41165</v>
      </c>
      <c r="AO878" s="101">
        <f t="shared" si="196"/>
        <v>25027</v>
      </c>
      <c r="AP878" t="s">
        <v>624</v>
      </c>
      <c r="AQ878">
        <f t="shared" si="195"/>
        <v>2541165</v>
      </c>
    </row>
    <row r="879" spans="1:43" hidden="1" outlineLevel="1">
      <c r="A879" s="63" t="s">
        <v>913</v>
      </c>
      <c r="B879" s="10" t="s">
        <v>550</v>
      </c>
      <c r="C879" s="1">
        <f t="shared" si="193"/>
        <v>4590</v>
      </c>
      <c r="D879" s="7">
        <f t="shared" si="188"/>
        <v>2</v>
      </c>
      <c r="E879" s="7">
        <f t="shared" si="189"/>
        <v>1</v>
      </c>
      <c r="F879" s="7">
        <f t="shared" si="190"/>
        <v>0</v>
      </c>
      <c r="G879" s="1">
        <f t="shared" si="191"/>
        <v>689</v>
      </c>
      <c r="H879" s="2">
        <f t="shared" si="192"/>
        <v>0.15010893246187365</v>
      </c>
      <c r="I879" s="8"/>
      <c r="J879" s="2">
        <f t="shared" si="197"/>
        <v>0.39694989106753814</v>
      </c>
      <c r="K879" s="2">
        <f t="shared" si="198"/>
        <v>0.54705882352941182</v>
      </c>
      <c r="L879" s="2">
        <f t="shared" si="199"/>
        <v>0</v>
      </c>
      <c r="M879" s="2">
        <f t="shared" si="200"/>
        <v>5.5991285403049984E-2</v>
      </c>
      <c r="N879" s="1">
        <v>1822</v>
      </c>
      <c r="O879" s="1">
        <v>2511</v>
      </c>
      <c r="P879" s="1"/>
      <c r="Q879" s="1">
        <v>128</v>
      </c>
      <c r="R879" s="1">
        <v>76</v>
      </c>
      <c r="S879" s="1"/>
      <c r="T879" s="1"/>
      <c r="U879" s="1">
        <v>53</v>
      </c>
      <c r="V879" s="1"/>
      <c r="W879" s="1"/>
      <c r="X879" s="1"/>
      <c r="Y879" s="1"/>
      <c r="Z879" s="1"/>
      <c r="AA879" s="1"/>
      <c r="AB879" s="1"/>
      <c r="AG879" t="str">
        <f t="shared" si="194"/>
        <v>Millbury</v>
      </c>
      <c r="AH879" s="10" t="s">
        <v>1368</v>
      </c>
      <c r="AI879" s="10">
        <v>2</v>
      </c>
      <c r="AK879" s="104">
        <v>25</v>
      </c>
      <c r="AL879" s="102">
        <v>27</v>
      </c>
      <c r="AM879" s="102">
        <v>145</v>
      </c>
      <c r="AN879" s="101">
        <v>41340</v>
      </c>
      <c r="AO879" s="101">
        <f t="shared" si="196"/>
        <v>25027</v>
      </c>
      <c r="AP879" t="s">
        <v>624</v>
      </c>
      <c r="AQ879">
        <f t="shared" si="195"/>
        <v>2541340</v>
      </c>
    </row>
    <row r="880" spans="1:43" hidden="1" outlineLevel="1">
      <c r="A880" s="63" t="s">
        <v>914</v>
      </c>
      <c r="B880" s="10" t="s">
        <v>550</v>
      </c>
      <c r="C880" s="1">
        <f t="shared" si="193"/>
        <v>3393</v>
      </c>
      <c r="D880" s="7">
        <f t="shared" si="188"/>
        <v>2</v>
      </c>
      <c r="E880" s="7">
        <f t="shared" si="189"/>
        <v>1</v>
      </c>
      <c r="F880" s="7">
        <f t="shared" si="190"/>
        <v>0</v>
      </c>
      <c r="G880" s="1">
        <f t="shared" si="191"/>
        <v>793</v>
      </c>
      <c r="H880" s="2">
        <f t="shared" si="192"/>
        <v>0.23371647509578544</v>
      </c>
      <c r="I880" s="8"/>
      <c r="J880" s="2">
        <f t="shared" si="197"/>
        <v>0.35691128794577071</v>
      </c>
      <c r="K880" s="2">
        <f t="shared" si="198"/>
        <v>0.59062776304155618</v>
      </c>
      <c r="L880" s="2">
        <f t="shared" si="199"/>
        <v>0</v>
      </c>
      <c r="M880" s="2">
        <f t="shared" si="200"/>
        <v>5.2460949012673064E-2</v>
      </c>
      <c r="N880" s="1">
        <v>1211</v>
      </c>
      <c r="O880" s="1">
        <v>2004</v>
      </c>
      <c r="P880" s="1"/>
      <c r="Q880" s="1">
        <v>99</v>
      </c>
      <c r="R880" s="1">
        <v>45</v>
      </c>
      <c r="S880" s="1"/>
      <c r="T880" s="1"/>
      <c r="U880" s="1">
        <v>34</v>
      </c>
      <c r="V880" s="1"/>
      <c r="W880" s="1"/>
      <c r="X880" s="1"/>
      <c r="Y880" s="1"/>
      <c r="Z880" s="1"/>
      <c r="AA880" s="1"/>
      <c r="AB880" s="1"/>
      <c r="AG880" t="str">
        <f t="shared" si="194"/>
        <v>Millis</v>
      </c>
      <c r="AH880" t="s">
        <v>605</v>
      </c>
      <c r="AI880">
        <v>4</v>
      </c>
      <c r="AK880" s="104">
        <v>25</v>
      </c>
      <c r="AL880" s="102">
        <v>21</v>
      </c>
      <c r="AM880" s="102">
        <v>70</v>
      </c>
      <c r="AN880" s="101">
        <v>41515</v>
      </c>
      <c r="AO880" s="101">
        <f t="shared" si="196"/>
        <v>25021</v>
      </c>
      <c r="AP880" t="s">
        <v>624</v>
      </c>
      <c r="AQ880">
        <f t="shared" si="195"/>
        <v>2541515</v>
      </c>
    </row>
    <row r="881" spans="1:43" hidden="1" outlineLevel="1">
      <c r="A881" s="63" t="s">
        <v>1025</v>
      </c>
      <c r="B881" s="10" t="s">
        <v>550</v>
      </c>
      <c r="C881" s="1">
        <f t="shared" si="193"/>
        <v>1021</v>
      </c>
      <c r="D881" s="7">
        <f t="shared" si="188"/>
        <v>2</v>
      </c>
      <c r="E881" s="7">
        <f t="shared" si="189"/>
        <v>1</v>
      </c>
      <c r="F881" s="7">
        <f t="shared" si="190"/>
        <v>0</v>
      </c>
      <c r="G881" s="1">
        <f t="shared" si="191"/>
        <v>72</v>
      </c>
      <c r="H881" s="2">
        <f t="shared" si="192"/>
        <v>7.0519098922624882E-2</v>
      </c>
      <c r="I881" s="8"/>
      <c r="J881" s="2">
        <f t="shared" si="197"/>
        <v>0.41234084231145934</v>
      </c>
      <c r="K881" s="2">
        <f t="shared" si="198"/>
        <v>0.48285994123408421</v>
      </c>
      <c r="L881" s="2">
        <f t="shared" si="199"/>
        <v>0</v>
      </c>
      <c r="M881" s="2">
        <f t="shared" si="200"/>
        <v>0.10479921645445639</v>
      </c>
      <c r="N881" s="1">
        <v>421</v>
      </c>
      <c r="O881" s="1">
        <v>493</v>
      </c>
      <c r="P881" s="1"/>
      <c r="Q881" s="1">
        <v>27</v>
      </c>
      <c r="R881" s="1">
        <v>65</v>
      </c>
      <c r="S881" s="1"/>
      <c r="T881" s="1"/>
      <c r="U881" s="1">
        <v>15</v>
      </c>
      <c r="V881" s="1"/>
      <c r="W881" s="1"/>
      <c r="X881" s="1"/>
      <c r="Y881" s="1"/>
      <c r="Z881" s="1"/>
      <c r="AA881" s="1"/>
      <c r="AB881" s="1"/>
      <c r="AG881" t="str">
        <f t="shared" si="194"/>
        <v>Millville</v>
      </c>
      <c r="AH881" s="10" t="s">
        <v>1368</v>
      </c>
      <c r="AI881" s="10">
        <v>2</v>
      </c>
      <c r="AK881" s="104">
        <v>25</v>
      </c>
      <c r="AL881" s="102">
        <v>27</v>
      </c>
      <c r="AM881" s="102">
        <v>150</v>
      </c>
      <c r="AN881" s="101">
        <v>41585</v>
      </c>
      <c r="AO881" s="101">
        <f t="shared" si="196"/>
        <v>25027</v>
      </c>
      <c r="AP881" t="s">
        <v>624</v>
      </c>
      <c r="AQ881">
        <f t="shared" si="195"/>
        <v>2541585</v>
      </c>
    </row>
    <row r="882" spans="1:43" hidden="1" outlineLevel="1">
      <c r="A882" s="63" t="s">
        <v>441</v>
      </c>
      <c r="B882" s="10" t="s">
        <v>550</v>
      </c>
      <c r="C882" s="1">
        <f t="shared" si="193"/>
        <v>12445</v>
      </c>
      <c r="D882" s="7">
        <f t="shared" si="188"/>
        <v>2</v>
      </c>
      <c r="E882" s="7">
        <f t="shared" si="189"/>
        <v>1</v>
      </c>
      <c r="F882" s="7">
        <f t="shared" si="190"/>
        <v>0</v>
      </c>
      <c r="G882" s="1">
        <f t="shared" si="191"/>
        <v>414</v>
      </c>
      <c r="H882" s="2">
        <f t="shared" si="192"/>
        <v>3.3266372036962637E-2</v>
      </c>
      <c r="I882" s="8"/>
      <c r="J882" s="2">
        <f t="shared" si="197"/>
        <v>0.46042587384491762</v>
      </c>
      <c r="K882" s="2">
        <f t="shared" si="198"/>
        <v>0.49369224588188027</v>
      </c>
      <c r="L882" s="2">
        <f t="shared" si="199"/>
        <v>0</v>
      </c>
      <c r="M882" s="2">
        <f t="shared" si="200"/>
        <v>4.5881880273202114E-2</v>
      </c>
      <c r="N882" s="1">
        <v>5730</v>
      </c>
      <c r="O882" s="1">
        <v>6144</v>
      </c>
      <c r="P882" s="1"/>
      <c r="Q882" s="1">
        <v>445</v>
      </c>
      <c r="R882" s="1">
        <v>75</v>
      </c>
      <c r="S882" s="1"/>
      <c r="T882" s="1"/>
      <c r="U882" s="1">
        <v>51</v>
      </c>
      <c r="V882" s="1"/>
      <c r="W882" s="1"/>
      <c r="X882" s="1"/>
      <c r="Y882" s="1"/>
      <c r="Z882" s="1"/>
      <c r="AA882" s="1"/>
      <c r="AB882" s="1"/>
      <c r="AG882" t="str">
        <f t="shared" si="194"/>
        <v>Milton</v>
      </c>
      <c r="AH882" t="s">
        <v>605</v>
      </c>
      <c r="AI882">
        <v>9</v>
      </c>
      <c r="AK882" s="104">
        <v>25</v>
      </c>
      <c r="AL882" s="102">
        <v>21</v>
      </c>
      <c r="AM882" s="102">
        <v>75</v>
      </c>
      <c r="AN882" s="101">
        <v>41690</v>
      </c>
      <c r="AO882" s="101">
        <f t="shared" si="196"/>
        <v>25021</v>
      </c>
      <c r="AP882" t="s">
        <v>624</v>
      </c>
      <c r="AQ882">
        <f t="shared" si="195"/>
        <v>2541690</v>
      </c>
    </row>
    <row r="883" spans="1:43" hidden="1" outlineLevel="1">
      <c r="A883" s="63" t="s">
        <v>2020</v>
      </c>
      <c r="B883" s="10" t="s">
        <v>550</v>
      </c>
      <c r="C883" s="1">
        <f t="shared" si="193"/>
        <v>35</v>
      </c>
      <c r="D883" s="7">
        <f t="shared" si="188"/>
        <v>1</v>
      </c>
      <c r="E883" s="7">
        <f t="shared" si="189"/>
        <v>2</v>
      </c>
      <c r="F883" s="7">
        <f t="shared" si="190"/>
        <v>0</v>
      </c>
      <c r="G883" s="1">
        <f t="shared" si="191"/>
        <v>9</v>
      </c>
      <c r="H883" s="2">
        <f t="shared" si="192"/>
        <v>0.25714285714285712</v>
      </c>
      <c r="I883" s="8"/>
      <c r="J883" s="2">
        <f t="shared" si="197"/>
        <v>0.6</v>
      </c>
      <c r="K883" s="2">
        <f t="shared" si="198"/>
        <v>0.34285714285714286</v>
      </c>
      <c r="L883" s="2">
        <f t="shared" si="199"/>
        <v>0</v>
      </c>
      <c r="M883" s="2">
        <f t="shared" si="200"/>
        <v>5.7142857142857162E-2</v>
      </c>
      <c r="N883" s="1">
        <v>21</v>
      </c>
      <c r="O883" s="1">
        <v>12</v>
      </c>
      <c r="P883" s="1"/>
      <c r="Q883" s="1">
        <v>0</v>
      </c>
      <c r="R883" s="1">
        <v>2</v>
      </c>
      <c r="S883" s="1"/>
      <c r="T883" s="1"/>
      <c r="U883" s="1">
        <v>0</v>
      </c>
      <c r="V883" s="1"/>
      <c r="W883" s="1"/>
      <c r="X883" s="1"/>
      <c r="Y883" s="1"/>
      <c r="Z883" s="1"/>
      <c r="AA883" s="1"/>
      <c r="AB883" s="1"/>
      <c r="AG883" t="str">
        <f t="shared" si="194"/>
        <v>Monroe</v>
      </c>
      <c r="AH883" t="s">
        <v>957</v>
      </c>
      <c r="AI883">
        <v>1</v>
      </c>
      <c r="AK883" s="104">
        <v>25</v>
      </c>
      <c r="AL883" s="102">
        <v>11</v>
      </c>
      <c r="AM883" s="102">
        <v>75</v>
      </c>
      <c r="AN883" s="101">
        <v>42040</v>
      </c>
      <c r="AO883" s="101">
        <f t="shared" si="196"/>
        <v>25011</v>
      </c>
      <c r="AP883" t="s">
        <v>624</v>
      </c>
      <c r="AQ883">
        <f t="shared" si="195"/>
        <v>2542040</v>
      </c>
    </row>
    <row r="884" spans="1:43" hidden="1" outlineLevel="1">
      <c r="A884" s="63" t="s">
        <v>1318</v>
      </c>
      <c r="B884" s="10" t="s">
        <v>550</v>
      </c>
      <c r="C884" s="1">
        <f t="shared" si="193"/>
        <v>2750</v>
      </c>
      <c r="D884" s="7">
        <f t="shared" si="188"/>
        <v>2</v>
      </c>
      <c r="E884" s="7">
        <f t="shared" si="189"/>
        <v>1</v>
      </c>
      <c r="F884" s="7">
        <f t="shared" si="190"/>
        <v>0</v>
      </c>
      <c r="G884" s="1">
        <f t="shared" si="191"/>
        <v>228</v>
      </c>
      <c r="H884" s="2">
        <f t="shared" si="192"/>
        <v>8.2909090909090905E-2</v>
      </c>
      <c r="I884" s="8"/>
      <c r="J884" s="2">
        <f t="shared" si="197"/>
        <v>0.43018181818181817</v>
      </c>
      <c r="K884" s="2">
        <f t="shared" si="198"/>
        <v>0.51309090909090904</v>
      </c>
      <c r="L884" s="2">
        <f t="shared" si="199"/>
        <v>0</v>
      </c>
      <c r="M884" s="2">
        <f t="shared" si="200"/>
        <v>5.6727272727272737E-2</v>
      </c>
      <c r="N884" s="1">
        <v>1183</v>
      </c>
      <c r="O884" s="1">
        <v>1411</v>
      </c>
      <c r="P884" s="1"/>
      <c r="Q884" s="1">
        <v>78</v>
      </c>
      <c r="R884" s="1">
        <v>49</v>
      </c>
      <c r="S884" s="1"/>
      <c r="T884" s="1"/>
      <c r="U884" s="1">
        <v>29</v>
      </c>
      <c r="V884" s="1"/>
      <c r="W884" s="1"/>
      <c r="X884" s="1"/>
      <c r="Y884" s="1"/>
      <c r="Z884" s="1"/>
      <c r="AA884" s="1"/>
      <c r="AB884" s="1"/>
      <c r="AG884" t="str">
        <f t="shared" si="194"/>
        <v>Monson</v>
      </c>
      <c r="AH884" t="s">
        <v>440</v>
      </c>
      <c r="AI884">
        <v>2</v>
      </c>
      <c r="AK884" s="104">
        <v>25</v>
      </c>
      <c r="AL884" s="102">
        <v>13</v>
      </c>
      <c r="AM884" s="102">
        <v>65</v>
      </c>
      <c r="AN884" s="101">
        <v>42145</v>
      </c>
      <c r="AO884" s="101">
        <f t="shared" si="196"/>
        <v>25013</v>
      </c>
      <c r="AP884" t="s">
        <v>624</v>
      </c>
      <c r="AQ884">
        <f t="shared" si="195"/>
        <v>2542145</v>
      </c>
    </row>
    <row r="885" spans="1:43" hidden="1" outlineLevel="1">
      <c r="A885" s="63" t="s">
        <v>1270</v>
      </c>
      <c r="B885" s="10" t="s">
        <v>550</v>
      </c>
      <c r="C885" s="1">
        <f t="shared" si="193"/>
        <v>2855</v>
      </c>
      <c r="D885" s="7">
        <f t="shared" si="188"/>
        <v>1</v>
      </c>
      <c r="E885" s="7">
        <f t="shared" si="189"/>
        <v>2</v>
      </c>
      <c r="F885" s="7">
        <f t="shared" si="190"/>
        <v>0</v>
      </c>
      <c r="G885" s="1">
        <f t="shared" si="191"/>
        <v>681</v>
      </c>
      <c r="H885" s="2">
        <f t="shared" si="192"/>
        <v>0.23852889667250438</v>
      </c>
      <c r="I885" s="8"/>
      <c r="J885" s="2">
        <f t="shared" si="197"/>
        <v>0.57338003502626966</v>
      </c>
      <c r="K885" s="2">
        <f t="shared" si="198"/>
        <v>0.33485113835376534</v>
      </c>
      <c r="L885" s="2">
        <f t="shared" si="199"/>
        <v>0</v>
      </c>
      <c r="M885" s="2">
        <f t="shared" si="200"/>
        <v>9.1768826619964994E-2</v>
      </c>
      <c r="N885" s="1">
        <v>1637</v>
      </c>
      <c r="O885" s="1">
        <v>956</v>
      </c>
      <c r="P885" s="1"/>
      <c r="Q885" s="1">
        <v>188</v>
      </c>
      <c r="R885" s="1">
        <v>44</v>
      </c>
      <c r="S885" s="1"/>
      <c r="T885" s="1"/>
      <c r="U885" s="1">
        <v>30</v>
      </c>
      <c r="V885" s="1"/>
      <c r="W885" s="1"/>
      <c r="X885" s="1"/>
      <c r="Y885" s="1"/>
      <c r="Z885" s="1"/>
      <c r="AA885" s="1"/>
      <c r="AB885" s="1"/>
      <c r="AG885" t="str">
        <f t="shared" si="194"/>
        <v>Montague</v>
      </c>
      <c r="AH885" t="s">
        <v>957</v>
      </c>
      <c r="AI885">
        <v>1</v>
      </c>
      <c r="AK885" s="104">
        <v>25</v>
      </c>
      <c r="AL885" s="102">
        <v>11</v>
      </c>
      <c r="AM885" s="102">
        <v>80</v>
      </c>
      <c r="AN885" s="101">
        <v>42285</v>
      </c>
      <c r="AO885" s="101">
        <f t="shared" si="196"/>
        <v>25011</v>
      </c>
      <c r="AP885" t="s">
        <v>624</v>
      </c>
      <c r="AQ885">
        <f t="shared" si="195"/>
        <v>2542285</v>
      </c>
    </row>
    <row r="886" spans="1:43" hidden="1" outlineLevel="1">
      <c r="A886" s="63" t="s">
        <v>2144</v>
      </c>
      <c r="B886" s="10" t="s">
        <v>550</v>
      </c>
      <c r="C886" s="1">
        <f t="shared" si="193"/>
        <v>391</v>
      </c>
      <c r="D886" s="7">
        <f t="shared" ref="D886:D949" si="201">RANK(N886,(N886:AE886))</f>
        <v>1</v>
      </c>
      <c r="E886" s="7">
        <f t="shared" ref="E886:E949" si="202">RANK(O886,(N886:AE886))</f>
        <v>2</v>
      </c>
      <c r="F886" s="7">
        <f t="shared" ref="F886:F949" si="203">IF(P886&gt;0,RANK(P886,(N886:AE886)),0)</f>
        <v>0</v>
      </c>
      <c r="G886" s="1">
        <f t="shared" ref="G886:G949" si="204">MAX(N886:P886)-LARGE(N886:P886,2)</f>
        <v>146</v>
      </c>
      <c r="H886" s="2">
        <f t="shared" ref="H886:H949" si="205">G886/C886</f>
        <v>0.37340153452685421</v>
      </c>
      <c r="I886" s="8"/>
      <c r="J886" s="2">
        <f t="shared" si="197"/>
        <v>0.64194373401534521</v>
      </c>
      <c r="K886" s="2">
        <f t="shared" si="198"/>
        <v>0.26854219948849106</v>
      </c>
      <c r="L886" s="2">
        <f t="shared" si="199"/>
        <v>0</v>
      </c>
      <c r="M886" s="2">
        <f t="shared" si="200"/>
        <v>8.9514066496163724E-2</v>
      </c>
      <c r="N886" s="1">
        <v>251</v>
      </c>
      <c r="O886" s="1">
        <v>105</v>
      </c>
      <c r="P886" s="1"/>
      <c r="Q886" s="1">
        <v>22</v>
      </c>
      <c r="R886" s="1">
        <v>1</v>
      </c>
      <c r="S886" s="1"/>
      <c r="T886" s="1"/>
      <c r="U886" s="1">
        <v>12</v>
      </c>
      <c r="V886" s="1"/>
      <c r="W886" s="1"/>
      <c r="X886" s="1"/>
      <c r="Y886" s="1"/>
      <c r="Z886" s="1"/>
      <c r="AA886" s="1"/>
      <c r="AB886" s="1"/>
      <c r="AG886" t="str">
        <f t="shared" si="194"/>
        <v>Monterey</v>
      </c>
      <c r="AH886" t="s">
        <v>2349</v>
      </c>
      <c r="AI886">
        <v>1</v>
      </c>
      <c r="AK886" s="104">
        <v>25</v>
      </c>
      <c r="AL886" s="102">
        <v>3</v>
      </c>
      <c r="AM886" s="102">
        <v>75</v>
      </c>
      <c r="AN886" s="101">
        <v>42460</v>
      </c>
      <c r="AO886" s="101">
        <f t="shared" si="196"/>
        <v>25003</v>
      </c>
      <c r="AP886" t="s">
        <v>624</v>
      </c>
      <c r="AQ886">
        <f t="shared" si="195"/>
        <v>2542460</v>
      </c>
    </row>
    <row r="887" spans="1:43" hidden="1" outlineLevel="1">
      <c r="A887" s="63" t="s">
        <v>2776</v>
      </c>
      <c r="B887" s="10" t="s">
        <v>550</v>
      </c>
      <c r="C887" s="1">
        <f t="shared" si="193"/>
        <v>326</v>
      </c>
      <c r="D887" s="7">
        <f t="shared" si="201"/>
        <v>2</v>
      </c>
      <c r="E887" s="7">
        <f t="shared" si="202"/>
        <v>1</v>
      </c>
      <c r="F887" s="7">
        <f t="shared" si="203"/>
        <v>0</v>
      </c>
      <c r="G887" s="1">
        <f t="shared" si="204"/>
        <v>59</v>
      </c>
      <c r="H887" s="2">
        <f t="shared" si="205"/>
        <v>0.18098159509202455</v>
      </c>
      <c r="I887" s="8"/>
      <c r="J887" s="2">
        <f t="shared" si="197"/>
        <v>0.38650306748466257</v>
      </c>
      <c r="K887" s="2">
        <f t="shared" si="198"/>
        <v>0.56748466257668717</v>
      </c>
      <c r="L887" s="2">
        <f t="shared" si="199"/>
        <v>0</v>
      </c>
      <c r="M887" s="2">
        <f t="shared" si="200"/>
        <v>4.6012269938650263E-2</v>
      </c>
      <c r="N887" s="1">
        <v>126</v>
      </c>
      <c r="O887" s="1">
        <v>185</v>
      </c>
      <c r="P887" s="1"/>
      <c r="Q887" s="1">
        <v>5</v>
      </c>
      <c r="R887" s="1">
        <v>7</v>
      </c>
      <c r="S887" s="1"/>
      <c r="T887" s="1"/>
      <c r="U887" s="1">
        <v>3</v>
      </c>
      <c r="V887" s="1"/>
      <c r="W887" s="1"/>
      <c r="X887" s="1"/>
      <c r="Y887" s="1"/>
      <c r="Z887" s="1"/>
      <c r="AA887" s="1"/>
      <c r="AB887" s="1"/>
      <c r="AG887" t="str">
        <f t="shared" si="194"/>
        <v>Montgomery</v>
      </c>
      <c r="AH887" t="s">
        <v>440</v>
      </c>
      <c r="AI887">
        <v>1</v>
      </c>
      <c r="AK887" s="104">
        <v>25</v>
      </c>
      <c r="AL887" s="102">
        <v>13</v>
      </c>
      <c r="AM887" s="102">
        <v>70</v>
      </c>
      <c r="AN887" s="101">
        <v>42530</v>
      </c>
      <c r="AO887" s="101">
        <f t="shared" si="196"/>
        <v>25013</v>
      </c>
      <c r="AP887" t="s">
        <v>624</v>
      </c>
      <c r="AQ887">
        <f t="shared" si="195"/>
        <v>2542530</v>
      </c>
    </row>
    <row r="888" spans="1:43" hidden="1" outlineLevel="1">
      <c r="A888" s="63" t="s">
        <v>1546</v>
      </c>
      <c r="B888" s="10" t="s">
        <v>550</v>
      </c>
      <c r="C888" s="1">
        <f t="shared" si="193"/>
        <v>72</v>
      </c>
      <c r="D888" s="7">
        <f t="shared" si="201"/>
        <v>1</v>
      </c>
      <c r="E888" s="7">
        <f t="shared" si="202"/>
        <v>2</v>
      </c>
      <c r="F888" s="7">
        <f t="shared" si="203"/>
        <v>0</v>
      </c>
      <c r="G888" s="1">
        <f t="shared" si="204"/>
        <v>21</v>
      </c>
      <c r="H888" s="2">
        <f t="shared" si="205"/>
        <v>0.29166666666666669</v>
      </c>
      <c r="I888" s="8"/>
      <c r="J888" s="2">
        <f t="shared" si="197"/>
        <v>0.625</v>
      </c>
      <c r="K888" s="2">
        <f t="shared" si="198"/>
        <v>0.33333333333333331</v>
      </c>
      <c r="L888" s="2">
        <f t="shared" si="199"/>
        <v>0</v>
      </c>
      <c r="M888" s="2">
        <f t="shared" si="200"/>
        <v>4.1666666666666685E-2</v>
      </c>
      <c r="N888" s="1">
        <v>45</v>
      </c>
      <c r="O888" s="1">
        <v>24</v>
      </c>
      <c r="P888" s="1"/>
      <c r="Q888" s="1">
        <v>3</v>
      </c>
      <c r="R888" s="1">
        <v>0</v>
      </c>
      <c r="S888" s="1"/>
      <c r="T888" s="1"/>
      <c r="U888" s="1">
        <v>0</v>
      </c>
      <c r="V888" s="1"/>
      <c r="W888" s="1"/>
      <c r="X888" s="1"/>
      <c r="Y888" s="1"/>
      <c r="Z888" s="1"/>
      <c r="AA888" s="1"/>
      <c r="AB888" s="1"/>
      <c r="AG888" t="str">
        <f t="shared" si="194"/>
        <v>Mt. Washington</v>
      </c>
      <c r="AH888" t="s">
        <v>2349</v>
      </c>
      <c r="AI888">
        <v>1</v>
      </c>
      <c r="AK888" s="104">
        <v>25</v>
      </c>
      <c r="AL888" s="102">
        <v>3</v>
      </c>
      <c r="AM888" s="102">
        <v>80</v>
      </c>
      <c r="AN888" s="101">
        <v>43300</v>
      </c>
      <c r="AO888" s="101">
        <f t="shared" si="196"/>
        <v>25003</v>
      </c>
      <c r="AP888" t="s">
        <v>624</v>
      </c>
      <c r="AQ888">
        <f t="shared" si="195"/>
        <v>2543300</v>
      </c>
    </row>
    <row r="889" spans="1:43" hidden="1" outlineLevel="1">
      <c r="A889" s="63" t="s">
        <v>1562</v>
      </c>
      <c r="B889" s="10" t="s">
        <v>550</v>
      </c>
      <c r="C889" s="1">
        <f t="shared" si="193"/>
        <v>1911</v>
      </c>
      <c r="D889" s="7">
        <f t="shared" si="201"/>
        <v>2</v>
      </c>
      <c r="E889" s="7">
        <f t="shared" si="202"/>
        <v>1</v>
      </c>
      <c r="F889" s="7">
        <f t="shared" si="203"/>
        <v>0</v>
      </c>
      <c r="G889" s="1">
        <f t="shared" si="204"/>
        <v>78</v>
      </c>
      <c r="H889" s="2">
        <f t="shared" si="205"/>
        <v>4.0816326530612242E-2</v>
      </c>
      <c r="I889" s="8"/>
      <c r="J889" s="2">
        <f t="shared" si="197"/>
        <v>0.45211930926216642</v>
      </c>
      <c r="K889" s="2">
        <f t="shared" si="198"/>
        <v>0.49293563579277866</v>
      </c>
      <c r="L889" s="2">
        <f t="shared" si="199"/>
        <v>0</v>
      </c>
      <c r="M889" s="2">
        <f t="shared" si="200"/>
        <v>5.4945054945054861E-2</v>
      </c>
      <c r="N889" s="1">
        <v>864</v>
      </c>
      <c r="O889" s="1">
        <v>942</v>
      </c>
      <c r="P889" s="1"/>
      <c r="Q889" s="1">
        <v>75</v>
      </c>
      <c r="R889" s="1">
        <v>18</v>
      </c>
      <c r="S889" s="1"/>
      <c r="T889" s="1"/>
      <c r="U889" s="1">
        <v>12</v>
      </c>
      <c r="V889" s="1"/>
      <c r="W889" s="1"/>
      <c r="X889" s="1"/>
      <c r="Y889" s="1"/>
      <c r="Z889" s="1"/>
      <c r="AA889" s="1"/>
      <c r="AB889" s="1"/>
      <c r="AG889" t="str">
        <f t="shared" si="194"/>
        <v>Nahant</v>
      </c>
      <c r="AH889" t="s">
        <v>1819</v>
      </c>
      <c r="AI889">
        <v>6</v>
      </c>
      <c r="AK889" s="104">
        <v>25</v>
      </c>
      <c r="AL889" s="102">
        <v>9</v>
      </c>
      <c r="AM889" s="102">
        <v>105</v>
      </c>
      <c r="AN889" s="101">
        <v>43580</v>
      </c>
      <c r="AO889" s="101">
        <f t="shared" si="196"/>
        <v>25009</v>
      </c>
      <c r="AP889" t="s">
        <v>624</v>
      </c>
      <c r="AQ889">
        <f t="shared" si="195"/>
        <v>2543580</v>
      </c>
    </row>
    <row r="890" spans="1:43" hidden="1" outlineLevel="1">
      <c r="A890" s="63" t="s">
        <v>604</v>
      </c>
      <c r="B890" s="10" t="s">
        <v>550</v>
      </c>
      <c r="C890" s="1">
        <f t="shared" si="193"/>
        <v>3923</v>
      </c>
      <c r="D890" s="7">
        <f t="shared" si="201"/>
        <v>2</v>
      </c>
      <c r="E890" s="7">
        <f t="shared" si="202"/>
        <v>1</v>
      </c>
      <c r="F890" s="7">
        <f t="shared" si="203"/>
        <v>0</v>
      </c>
      <c r="G890" s="1">
        <f t="shared" si="204"/>
        <v>228</v>
      </c>
      <c r="H890" s="2">
        <f t="shared" si="205"/>
        <v>5.8118786642875349E-2</v>
      </c>
      <c r="I890" s="8"/>
      <c r="J890" s="2">
        <f t="shared" si="197"/>
        <v>0.44506755034412437</v>
      </c>
      <c r="K890" s="2">
        <f t="shared" si="198"/>
        <v>0.50318633698699977</v>
      </c>
      <c r="L890" s="2">
        <f t="shared" si="199"/>
        <v>0</v>
      </c>
      <c r="M890" s="2">
        <f t="shared" si="200"/>
        <v>5.1746112668875854E-2</v>
      </c>
      <c r="N890" s="1">
        <v>1746</v>
      </c>
      <c r="O890" s="1">
        <v>1974</v>
      </c>
      <c r="P890" s="1"/>
      <c r="Q890" s="1">
        <v>131</v>
      </c>
      <c r="R890" s="1">
        <v>46</v>
      </c>
      <c r="S890" s="1"/>
      <c r="T890" s="1"/>
      <c r="U890" s="1">
        <v>26</v>
      </c>
      <c r="V890" s="1"/>
      <c r="W890" s="1"/>
      <c r="X890" s="1"/>
      <c r="Y890" s="1"/>
      <c r="Z890" s="1"/>
      <c r="AA890" s="1"/>
      <c r="AB890" s="1"/>
      <c r="AG890" t="str">
        <f t="shared" si="194"/>
        <v>Nantucket</v>
      </c>
      <c r="AH890" t="s">
        <v>604</v>
      </c>
      <c r="AI890">
        <v>10</v>
      </c>
      <c r="AK890" s="104">
        <v>25</v>
      </c>
      <c r="AL890" s="102">
        <v>19</v>
      </c>
      <c r="AM890" s="102">
        <v>5</v>
      </c>
      <c r="AN890" s="101">
        <v>43790</v>
      </c>
      <c r="AO890" s="101">
        <f t="shared" si="196"/>
        <v>25019</v>
      </c>
      <c r="AP890" t="s">
        <v>624</v>
      </c>
      <c r="AQ890">
        <f t="shared" si="195"/>
        <v>2543790</v>
      </c>
    </row>
    <row r="891" spans="1:43" hidden="1" outlineLevel="1">
      <c r="A891" s="63" t="s">
        <v>2284</v>
      </c>
      <c r="B891" s="10" t="s">
        <v>550</v>
      </c>
      <c r="C891" s="1">
        <f t="shared" si="193"/>
        <v>13861</v>
      </c>
      <c r="D891" s="7">
        <f t="shared" si="201"/>
        <v>2</v>
      </c>
      <c r="E891" s="7">
        <f t="shared" si="202"/>
        <v>1</v>
      </c>
      <c r="F891" s="7">
        <f t="shared" si="203"/>
        <v>0</v>
      </c>
      <c r="G891" s="1">
        <f t="shared" si="204"/>
        <v>1495</v>
      </c>
      <c r="H891" s="2">
        <f t="shared" si="205"/>
        <v>0.10785657600461727</v>
      </c>
      <c r="I891" s="8"/>
      <c r="J891" s="2">
        <f t="shared" si="197"/>
        <v>0.41844022797777936</v>
      </c>
      <c r="K891" s="2">
        <f t="shared" si="198"/>
        <v>0.52629680398239664</v>
      </c>
      <c r="L891" s="2">
        <f t="shared" si="199"/>
        <v>0</v>
      </c>
      <c r="M891" s="2">
        <f t="shared" si="200"/>
        <v>5.5262968039824001E-2</v>
      </c>
      <c r="N891" s="1">
        <v>5800</v>
      </c>
      <c r="O891" s="1">
        <v>7295</v>
      </c>
      <c r="P891" s="1"/>
      <c r="Q891" s="1">
        <v>547</v>
      </c>
      <c r="R891" s="1">
        <v>167</v>
      </c>
      <c r="S891" s="1"/>
      <c r="T891" s="1"/>
      <c r="U891" s="1">
        <v>52</v>
      </c>
      <c r="V891" s="1"/>
      <c r="W891" s="1"/>
      <c r="X891" s="1"/>
      <c r="Y891" s="1"/>
      <c r="Z891" s="1"/>
      <c r="AA891" s="1"/>
      <c r="AB891" s="1"/>
      <c r="AG891" t="str">
        <f t="shared" si="194"/>
        <v>Natick</v>
      </c>
      <c r="AH891" t="s">
        <v>2433</v>
      </c>
      <c r="AI891">
        <v>7</v>
      </c>
      <c r="AK891" s="104">
        <v>25</v>
      </c>
      <c r="AL891" s="102">
        <v>17</v>
      </c>
      <c r="AM891" s="102">
        <v>160</v>
      </c>
      <c r="AN891" s="101">
        <v>43895</v>
      </c>
      <c r="AO891" s="101">
        <f t="shared" si="196"/>
        <v>25017</v>
      </c>
      <c r="AP891" t="s">
        <v>624</v>
      </c>
      <c r="AQ891">
        <f t="shared" si="195"/>
        <v>2543895</v>
      </c>
    </row>
    <row r="892" spans="1:43" hidden="1" outlineLevel="1">
      <c r="A892" s="63" t="s">
        <v>1563</v>
      </c>
      <c r="B892" s="10" t="s">
        <v>550</v>
      </c>
      <c r="C892" s="1">
        <f t="shared" si="193"/>
        <v>14404</v>
      </c>
      <c r="D892" s="7">
        <f t="shared" si="201"/>
        <v>2</v>
      </c>
      <c r="E892" s="7">
        <f t="shared" si="202"/>
        <v>1</v>
      </c>
      <c r="F892" s="7">
        <f t="shared" si="203"/>
        <v>0</v>
      </c>
      <c r="G892" s="1">
        <f t="shared" si="204"/>
        <v>1819</v>
      </c>
      <c r="H892" s="2">
        <f t="shared" si="205"/>
        <v>0.12628436545404054</v>
      </c>
      <c r="I892" s="8"/>
      <c r="J892" s="2">
        <f t="shared" si="197"/>
        <v>0.41203832268814217</v>
      </c>
      <c r="K892" s="2">
        <f t="shared" si="198"/>
        <v>0.53832268814218276</v>
      </c>
      <c r="L892" s="2">
        <f t="shared" si="199"/>
        <v>0</v>
      </c>
      <c r="M892" s="2">
        <f t="shared" si="200"/>
        <v>4.963898916967513E-2</v>
      </c>
      <c r="N892" s="1">
        <v>5935</v>
      </c>
      <c r="O892" s="1">
        <v>7754</v>
      </c>
      <c r="P892" s="1"/>
      <c r="Q892" s="1">
        <v>571</v>
      </c>
      <c r="R892" s="1">
        <v>91</v>
      </c>
      <c r="S892" s="1"/>
      <c r="T892" s="1"/>
      <c r="U892" s="1">
        <v>53</v>
      </c>
      <c r="V892" s="1"/>
      <c r="W892" s="1"/>
      <c r="X892" s="1"/>
      <c r="Y892" s="1"/>
      <c r="Z892" s="1"/>
      <c r="AA892" s="1"/>
      <c r="AB892" s="1"/>
      <c r="AG892" t="str">
        <f t="shared" si="194"/>
        <v>Needham</v>
      </c>
      <c r="AH892" t="s">
        <v>605</v>
      </c>
      <c r="AI892">
        <v>9</v>
      </c>
      <c r="AK892" s="104">
        <v>25</v>
      </c>
      <c r="AL892" s="102">
        <v>21</v>
      </c>
      <c r="AM892" s="102">
        <v>80</v>
      </c>
      <c r="AN892" s="101">
        <v>44105</v>
      </c>
      <c r="AO892" s="101">
        <f t="shared" si="196"/>
        <v>25021</v>
      </c>
      <c r="AP892" t="s">
        <v>624</v>
      </c>
      <c r="AQ892">
        <f t="shared" si="195"/>
        <v>2544105</v>
      </c>
    </row>
    <row r="893" spans="1:43" hidden="1" outlineLevel="1">
      <c r="A893" s="63" t="s">
        <v>2120</v>
      </c>
      <c r="B893" s="10" t="s">
        <v>550</v>
      </c>
      <c r="C893" s="1">
        <f t="shared" si="193"/>
        <v>109</v>
      </c>
      <c r="D893" s="7">
        <f t="shared" si="201"/>
        <v>1</v>
      </c>
      <c r="E893" s="7">
        <f t="shared" si="202"/>
        <v>2</v>
      </c>
      <c r="F893" s="7">
        <f t="shared" si="203"/>
        <v>0</v>
      </c>
      <c r="G893" s="1">
        <f t="shared" si="204"/>
        <v>18</v>
      </c>
      <c r="H893" s="2">
        <f t="shared" si="205"/>
        <v>0.16513761467889909</v>
      </c>
      <c r="I893" s="8"/>
      <c r="J893" s="2">
        <f t="shared" si="197"/>
        <v>0.55045871559633031</v>
      </c>
      <c r="K893" s="2">
        <f t="shared" si="198"/>
        <v>0.38532110091743121</v>
      </c>
      <c r="L893" s="2">
        <f t="shared" si="199"/>
        <v>0</v>
      </c>
      <c r="M893" s="2">
        <f t="shared" si="200"/>
        <v>6.422018348623848E-2</v>
      </c>
      <c r="N893" s="1">
        <v>60</v>
      </c>
      <c r="O893" s="1">
        <v>42</v>
      </c>
      <c r="P893" s="1"/>
      <c r="Q893" s="1">
        <v>4</v>
      </c>
      <c r="R893" s="1">
        <v>2</v>
      </c>
      <c r="S893" s="1"/>
      <c r="T893" s="1"/>
      <c r="U893" s="1">
        <v>1</v>
      </c>
      <c r="V893" s="1"/>
      <c r="W893" s="1"/>
      <c r="X893" s="1"/>
      <c r="Y893" s="1"/>
      <c r="Z893" s="1"/>
      <c r="AA893" s="1"/>
      <c r="AB893" s="1"/>
      <c r="AG893" t="str">
        <f t="shared" si="194"/>
        <v>New Ashford</v>
      </c>
      <c r="AH893" t="s">
        <v>2349</v>
      </c>
      <c r="AI893">
        <v>1</v>
      </c>
      <c r="AK893" s="104">
        <v>25</v>
      </c>
      <c r="AL893" s="102">
        <v>3</v>
      </c>
      <c r="AM893" s="102">
        <v>85</v>
      </c>
      <c r="AN893" s="101">
        <v>44385</v>
      </c>
      <c r="AO893" s="101">
        <f t="shared" si="196"/>
        <v>25003</v>
      </c>
      <c r="AP893" t="s">
        <v>624</v>
      </c>
      <c r="AQ893">
        <f t="shared" si="195"/>
        <v>2544385</v>
      </c>
    </row>
    <row r="894" spans="1:43" hidden="1" outlineLevel="1">
      <c r="A894" s="63" t="s">
        <v>1940</v>
      </c>
      <c r="B894" s="10" t="s">
        <v>550</v>
      </c>
      <c r="C894" s="1">
        <f t="shared" si="193"/>
        <v>22991</v>
      </c>
      <c r="D894" s="7">
        <f t="shared" si="201"/>
        <v>1</v>
      </c>
      <c r="E894" s="7">
        <f t="shared" si="202"/>
        <v>2</v>
      </c>
      <c r="F894" s="7">
        <f t="shared" si="203"/>
        <v>0</v>
      </c>
      <c r="G894" s="1">
        <f t="shared" si="204"/>
        <v>10276</v>
      </c>
      <c r="H894" s="2">
        <f t="shared" si="205"/>
        <v>0.44695750511069549</v>
      </c>
      <c r="I894" s="8"/>
      <c r="J894" s="2">
        <f t="shared" si="197"/>
        <v>0.70170936453394805</v>
      </c>
      <c r="K894" s="2">
        <f t="shared" si="198"/>
        <v>0.25475185942325257</v>
      </c>
      <c r="L894" s="2">
        <f t="shared" si="199"/>
        <v>0</v>
      </c>
      <c r="M894" s="2">
        <f t="shared" si="200"/>
        <v>4.3538776042799376E-2</v>
      </c>
      <c r="N894" s="1">
        <v>16133</v>
      </c>
      <c r="O894" s="1">
        <v>5857</v>
      </c>
      <c r="P894" s="1"/>
      <c r="Q894" s="1">
        <v>470</v>
      </c>
      <c r="R894" s="1">
        <v>322</v>
      </c>
      <c r="S894" s="1"/>
      <c r="T894" s="1"/>
      <c r="U894" s="1">
        <v>209</v>
      </c>
      <c r="V894" s="1"/>
      <c r="W894" s="1"/>
      <c r="X894" s="1"/>
      <c r="Y894" s="1"/>
      <c r="Z894" s="1"/>
      <c r="AA894" s="1"/>
      <c r="AB894" s="1"/>
      <c r="AG894" t="str">
        <f t="shared" si="194"/>
        <v>New Bedford</v>
      </c>
      <c r="AH894" t="s">
        <v>1037</v>
      </c>
      <c r="AI894">
        <v>4</v>
      </c>
      <c r="AK894" s="104">
        <v>25</v>
      </c>
      <c r="AL894" s="102">
        <v>5</v>
      </c>
      <c r="AM894" s="102">
        <v>55</v>
      </c>
      <c r="AN894" s="101">
        <v>45000</v>
      </c>
      <c r="AO894" s="101">
        <f t="shared" si="196"/>
        <v>25005</v>
      </c>
      <c r="AP894" t="s">
        <v>2432</v>
      </c>
      <c r="AQ894">
        <f t="shared" si="195"/>
        <v>2545000</v>
      </c>
    </row>
    <row r="895" spans="1:43" hidden="1" outlineLevel="1">
      <c r="A895" s="63" t="s">
        <v>965</v>
      </c>
      <c r="B895" s="10" t="s">
        <v>550</v>
      </c>
      <c r="C895" s="1">
        <f t="shared" si="193"/>
        <v>383</v>
      </c>
      <c r="D895" s="7">
        <f t="shared" si="201"/>
        <v>2</v>
      </c>
      <c r="E895" s="7">
        <f t="shared" si="202"/>
        <v>1</v>
      </c>
      <c r="F895" s="7">
        <f t="shared" si="203"/>
        <v>0</v>
      </c>
      <c r="G895" s="1">
        <f t="shared" si="204"/>
        <v>82</v>
      </c>
      <c r="H895" s="2">
        <f t="shared" si="205"/>
        <v>0.21409921671018275</v>
      </c>
      <c r="I895" s="8"/>
      <c r="J895" s="2">
        <f t="shared" si="197"/>
        <v>0.36292428198433418</v>
      </c>
      <c r="K895" s="2">
        <f t="shared" si="198"/>
        <v>0.57702349869451697</v>
      </c>
      <c r="L895" s="2">
        <f t="shared" si="199"/>
        <v>0</v>
      </c>
      <c r="M895" s="2">
        <f t="shared" si="200"/>
        <v>6.0052219321148903E-2</v>
      </c>
      <c r="N895" s="1">
        <v>139</v>
      </c>
      <c r="O895" s="1">
        <v>221</v>
      </c>
      <c r="P895" s="1"/>
      <c r="Q895" s="1">
        <v>11</v>
      </c>
      <c r="R895" s="1">
        <v>9</v>
      </c>
      <c r="S895" s="1"/>
      <c r="T895" s="1"/>
      <c r="U895" s="1">
        <v>3</v>
      </c>
      <c r="V895" s="1"/>
      <c r="W895" s="1"/>
      <c r="X895" s="1"/>
      <c r="Y895" s="1"/>
      <c r="Z895" s="1"/>
      <c r="AA895" s="1"/>
      <c r="AB895" s="1"/>
      <c r="AG895" t="str">
        <f t="shared" si="194"/>
        <v>New Braintree</v>
      </c>
      <c r="AH895" s="10" t="s">
        <v>1368</v>
      </c>
      <c r="AI895" s="10">
        <v>1</v>
      </c>
      <c r="AK895" s="104">
        <v>25</v>
      </c>
      <c r="AL895" s="102">
        <v>27</v>
      </c>
      <c r="AM895" s="102">
        <v>155</v>
      </c>
      <c r="AN895" s="101">
        <v>45105</v>
      </c>
      <c r="AO895" s="101">
        <f t="shared" si="196"/>
        <v>25027</v>
      </c>
      <c r="AP895" t="s">
        <v>624</v>
      </c>
      <c r="AQ895">
        <f t="shared" si="195"/>
        <v>2545105</v>
      </c>
    </row>
    <row r="896" spans="1:43" hidden="1" outlineLevel="1">
      <c r="A896" s="63" t="s">
        <v>966</v>
      </c>
      <c r="B896" s="10" t="s">
        <v>550</v>
      </c>
      <c r="C896" s="1">
        <f t="shared" si="193"/>
        <v>534</v>
      </c>
      <c r="D896" s="7">
        <f t="shared" si="201"/>
        <v>1</v>
      </c>
      <c r="E896" s="7">
        <f t="shared" si="202"/>
        <v>2</v>
      </c>
      <c r="F896" s="7">
        <f t="shared" si="203"/>
        <v>0</v>
      </c>
      <c r="G896" s="1">
        <f t="shared" si="204"/>
        <v>78</v>
      </c>
      <c r="H896" s="2">
        <f t="shared" si="205"/>
        <v>0.14606741573033707</v>
      </c>
      <c r="I896" s="8"/>
      <c r="J896" s="2">
        <f t="shared" si="197"/>
        <v>0.5112359550561798</v>
      </c>
      <c r="K896" s="2">
        <f t="shared" si="198"/>
        <v>0.3651685393258427</v>
      </c>
      <c r="L896" s="2">
        <f t="shared" si="199"/>
        <v>0</v>
      </c>
      <c r="M896" s="2">
        <f t="shared" si="200"/>
        <v>0.1235955056179775</v>
      </c>
      <c r="N896" s="1">
        <v>273</v>
      </c>
      <c r="O896" s="1">
        <v>195</v>
      </c>
      <c r="P896" s="1"/>
      <c r="Q896" s="1">
        <v>49</v>
      </c>
      <c r="R896" s="1">
        <v>10</v>
      </c>
      <c r="S896" s="1"/>
      <c r="T896" s="1"/>
      <c r="U896" s="1">
        <v>7</v>
      </c>
      <c r="V896" s="1"/>
      <c r="W896" s="1"/>
      <c r="X896" s="1"/>
      <c r="Y896" s="1"/>
      <c r="Z896" s="1"/>
      <c r="AA896" s="1"/>
      <c r="AB896" s="1"/>
      <c r="AG896" t="str">
        <f t="shared" si="194"/>
        <v>New Marlborough</v>
      </c>
      <c r="AH896" t="s">
        <v>2349</v>
      </c>
      <c r="AI896">
        <v>1</v>
      </c>
      <c r="AK896" s="104">
        <v>25</v>
      </c>
      <c r="AL896" s="102">
        <v>3</v>
      </c>
      <c r="AM896" s="102">
        <v>90</v>
      </c>
      <c r="AN896" s="101">
        <v>45420</v>
      </c>
      <c r="AO896" s="101">
        <f t="shared" si="196"/>
        <v>25003</v>
      </c>
      <c r="AP896" t="s">
        <v>624</v>
      </c>
      <c r="AQ896">
        <f t="shared" si="195"/>
        <v>2545420</v>
      </c>
    </row>
    <row r="897" spans="1:43" hidden="1" outlineLevel="1">
      <c r="A897" s="63" t="s">
        <v>1750</v>
      </c>
      <c r="B897" s="10" t="s">
        <v>550</v>
      </c>
      <c r="C897" s="1">
        <f t="shared" ref="C897:C960" si="206">SUM(N897:AE897)</f>
        <v>445</v>
      </c>
      <c r="D897" s="7">
        <f t="shared" si="201"/>
        <v>1</v>
      </c>
      <c r="E897" s="7">
        <f t="shared" si="202"/>
        <v>2</v>
      </c>
      <c r="F897" s="7">
        <f t="shared" si="203"/>
        <v>0</v>
      </c>
      <c r="G897" s="1">
        <f t="shared" si="204"/>
        <v>61</v>
      </c>
      <c r="H897" s="2">
        <f t="shared" si="205"/>
        <v>0.13707865168539327</v>
      </c>
      <c r="I897" s="8"/>
      <c r="J897" s="2">
        <f t="shared" si="197"/>
        <v>0.51235955056179772</v>
      </c>
      <c r="K897" s="2">
        <f t="shared" si="198"/>
        <v>0.37528089887640448</v>
      </c>
      <c r="L897" s="2">
        <f t="shared" si="199"/>
        <v>0</v>
      </c>
      <c r="M897" s="2">
        <f t="shared" si="200"/>
        <v>0.11235955056179781</v>
      </c>
      <c r="N897" s="1">
        <v>228</v>
      </c>
      <c r="O897" s="1">
        <v>167</v>
      </c>
      <c r="P897" s="1"/>
      <c r="Q897" s="1">
        <v>33</v>
      </c>
      <c r="R897" s="1">
        <v>14</v>
      </c>
      <c r="S897" s="1"/>
      <c r="T897" s="1"/>
      <c r="U897" s="1">
        <v>3</v>
      </c>
      <c r="V897" s="1"/>
      <c r="W897" s="1"/>
      <c r="X897" s="1"/>
      <c r="Y897" s="1"/>
      <c r="Z897" s="1"/>
      <c r="AA897" s="1"/>
      <c r="AB897" s="1"/>
      <c r="AG897" t="str">
        <f t="shared" si="194"/>
        <v>New Salem</v>
      </c>
      <c r="AH897" t="s">
        <v>957</v>
      </c>
      <c r="AI897">
        <v>1</v>
      </c>
      <c r="AK897" s="104">
        <v>25</v>
      </c>
      <c r="AL897" s="102">
        <v>11</v>
      </c>
      <c r="AM897" s="102">
        <v>85</v>
      </c>
      <c r="AN897" s="101">
        <v>45490</v>
      </c>
      <c r="AO897" s="101">
        <f t="shared" si="196"/>
        <v>25011</v>
      </c>
      <c r="AP897" t="s">
        <v>624</v>
      </c>
      <c r="AQ897">
        <f t="shared" si="195"/>
        <v>2545490</v>
      </c>
    </row>
    <row r="898" spans="1:43" hidden="1" outlineLevel="1">
      <c r="A898" s="63" t="s">
        <v>149</v>
      </c>
      <c r="B898" s="10" t="s">
        <v>550</v>
      </c>
      <c r="C898" s="1">
        <f t="shared" si="206"/>
        <v>3211</v>
      </c>
      <c r="D898" s="7">
        <f t="shared" si="201"/>
        <v>2</v>
      </c>
      <c r="E898" s="7">
        <f t="shared" si="202"/>
        <v>1</v>
      </c>
      <c r="F898" s="7">
        <f t="shared" si="203"/>
        <v>0</v>
      </c>
      <c r="G898" s="1">
        <f t="shared" si="204"/>
        <v>785</v>
      </c>
      <c r="H898" s="2">
        <f t="shared" si="205"/>
        <v>0.24447212706322019</v>
      </c>
      <c r="I898" s="8"/>
      <c r="J898" s="2">
        <f t="shared" si="197"/>
        <v>0.3453752725007786</v>
      </c>
      <c r="K898" s="2">
        <f t="shared" si="198"/>
        <v>0.58984739956399879</v>
      </c>
      <c r="L898" s="2">
        <f t="shared" si="199"/>
        <v>0</v>
      </c>
      <c r="M898" s="2">
        <f t="shared" si="200"/>
        <v>6.4777327935222617E-2</v>
      </c>
      <c r="N898" s="1">
        <v>1109</v>
      </c>
      <c r="O898" s="1">
        <v>1894</v>
      </c>
      <c r="P898" s="1"/>
      <c r="Q898" s="1">
        <v>147</v>
      </c>
      <c r="R898" s="1">
        <v>43</v>
      </c>
      <c r="S898" s="1"/>
      <c r="T898" s="1"/>
      <c r="U898" s="1">
        <v>18</v>
      </c>
      <c r="V898" s="1"/>
      <c r="W898" s="1"/>
      <c r="X898" s="1"/>
      <c r="Y898" s="1"/>
      <c r="Z898" s="1"/>
      <c r="AA898" s="1"/>
      <c r="AB898" s="1"/>
      <c r="AG898" t="str">
        <f t="shared" ref="AG898:AG961" si="207">A898</f>
        <v>Newbury</v>
      </c>
      <c r="AH898" t="s">
        <v>1819</v>
      </c>
      <c r="AI898">
        <v>6</v>
      </c>
      <c r="AK898" s="104">
        <v>25</v>
      </c>
      <c r="AL898" s="102">
        <v>9</v>
      </c>
      <c r="AM898" s="102">
        <v>110</v>
      </c>
      <c r="AN898" s="101">
        <v>45175</v>
      </c>
      <c r="AO898" s="101">
        <f t="shared" si="196"/>
        <v>25009</v>
      </c>
      <c r="AP898" t="s">
        <v>624</v>
      </c>
      <c r="AQ898">
        <f t="shared" ref="AQ898:AQ961" si="208">AK898*100000+AN898</f>
        <v>2545175</v>
      </c>
    </row>
    <row r="899" spans="1:43" hidden="1" outlineLevel="1">
      <c r="A899" s="63" t="s">
        <v>1379</v>
      </c>
      <c r="B899" s="10" t="s">
        <v>550</v>
      </c>
      <c r="C899" s="1">
        <f t="shared" si="206"/>
        <v>8230</v>
      </c>
      <c r="D899" s="7">
        <f t="shared" si="201"/>
        <v>2</v>
      </c>
      <c r="E899" s="7">
        <f t="shared" si="202"/>
        <v>1</v>
      </c>
      <c r="F899" s="7">
        <f t="shared" si="203"/>
        <v>0</v>
      </c>
      <c r="G899" s="1">
        <f t="shared" si="204"/>
        <v>739</v>
      </c>
      <c r="H899" s="2">
        <f t="shared" si="205"/>
        <v>8.9793438639125159E-2</v>
      </c>
      <c r="I899" s="8"/>
      <c r="J899" s="2">
        <f t="shared" si="197"/>
        <v>0.42612393681652488</v>
      </c>
      <c r="K899" s="2">
        <f t="shared" si="198"/>
        <v>0.51591737545565008</v>
      </c>
      <c r="L899" s="2">
        <f t="shared" si="199"/>
        <v>0</v>
      </c>
      <c r="M899" s="2">
        <f t="shared" si="200"/>
        <v>5.7958687727825087E-2</v>
      </c>
      <c r="N899" s="1">
        <v>3507</v>
      </c>
      <c r="O899" s="1">
        <v>4246</v>
      </c>
      <c r="P899" s="1"/>
      <c r="Q899" s="1">
        <v>330</v>
      </c>
      <c r="R899" s="1">
        <v>101</v>
      </c>
      <c r="S899" s="1"/>
      <c r="T899" s="1"/>
      <c r="U899" s="1">
        <v>46</v>
      </c>
      <c r="V899" s="1"/>
      <c r="W899" s="1"/>
      <c r="X899" s="1"/>
      <c r="Y899" s="1"/>
      <c r="Z899" s="1"/>
      <c r="AA899" s="1"/>
      <c r="AB899" s="1"/>
      <c r="AG899" t="str">
        <f t="shared" si="207"/>
        <v>Newburyport</v>
      </c>
      <c r="AH899" t="s">
        <v>1819</v>
      </c>
      <c r="AI899">
        <v>6</v>
      </c>
      <c r="AK899" s="104">
        <v>25</v>
      </c>
      <c r="AL899" s="102">
        <v>9</v>
      </c>
      <c r="AM899" s="102">
        <v>115</v>
      </c>
      <c r="AN899" s="101">
        <v>45245</v>
      </c>
      <c r="AO899" s="101">
        <f t="shared" ref="AO899:AO962" si="209">1000*AK899+AL899</f>
        <v>25009</v>
      </c>
      <c r="AP899" t="s">
        <v>2432</v>
      </c>
      <c r="AQ899">
        <f t="shared" si="208"/>
        <v>2545245</v>
      </c>
    </row>
    <row r="900" spans="1:43" hidden="1" outlineLevel="1">
      <c r="A900" s="63" t="s">
        <v>2647</v>
      </c>
      <c r="B900" s="10" t="s">
        <v>550</v>
      </c>
      <c r="C900" s="1">
        <f t="shared" si="206"/>
        <v>35283</v>
      </c>
      <c r="D900" s="7">
        <f t="shared" si="201"/>
        <v>1</v>
      </c>
      <c r="E900" s="7">
        <f t="shared" si="202"/>
        <v>2</v>
      </c>
      <c r="F900" s="7">
        <f t="shared" si="203"/>
        <v>0</v>
      </c>
      <c r="G900" s="1">
        <f t="shared" si="204"/>
        <v>5926</v>
      </c>
      <c r="H900" s="2">
        <f t="shared" si="205"/>
        <v>0.16795623954879121</v>
      </c>
      <c r="I900" s="8"/>
      <c r="J900" s="2">
        <f t="shared" si="197"/>
        <v>0.55426125896324008</v>
      </c>
      <c r="K900" s="2">
        <f t="shared" si="198"/>
        <v>0.38630501941444889</v>
      </c>
      <c r="L900" s="2">
        <f t="shared" si="199"/>
        <v>0</v>
      </c>
      <c r="M900" s="2">
        <f t="shared" si="200"/>
        <v>5.9433721622311031E-2</v>
      </c>
      <c r="N900" s="1">
        <v>19556</v>
      </c>
      <c r="O900" s="1">
        <v>13630</v>
      </c>
      <c r="P900" s="1"/>
      <c r="Q900" s="1">
        <v>1753</v>
      </c>
      <c r="R900" s="1">
        <v>230</v>
      </c>
      <c r="S900" s="1"/>
      <c r="T900" s="1"/>
      <c r="U900" s="1">
        <v>114</v>
      </c>
      <c r="V900" s="1"/>
      <c r="W900" s="1"/>
      <c r="X900" s="1"/>
      <c r="Y900" s="1"/>
      <c r="Z900" s="1"/>
      <c r="AA900" s="1"/>
      <c r="AB900" s="1"/>
      <c r="AG900" t="str">
        <f t="shared" si="207"/>
        <v>Newton</v>
      </c>
      <c r="AH900" t="s">
        <v>2433</v>
      </c>
      <c r="AI900">
        <v>4</v>
      </c>
      <c r="AK900" s="104">
        <v>25</v>
      </c>
      <c r="AL900" s="102">
        <v>17</v>
      </c>
      <c r="AM900" s="102">
        <v>165</v>
      </c>
      <c r="AN900" s="101">
        <v>45560</v>
      </c>
      <c r="AO900" s="101">
        <f t="shared" si="209"/>
        <v>25017</v>
      </c>
      <c r="AP900" t="s">
        <v>2432</v>
      </c>
      <c r="AQ900">
        <f t="shared" si="208"/>
        <v>2545560</v>
      </c>
    </row>
    <row r="901" spans="1:43" hidden="1" outlineLevel="1">
      <c r="A901" s="63" t="s">
        <v>605</v>
      </c>
      <c r="B901" s="10" t="s">
        <v>550</v>
      </c>
      <c r="C901" s="1">
        <f t="shared" si="206"/>
        <v>3843</v>
      </c>
      <c r="D901" s="7">
        <f t="shared" si="201"/>
        <v>2</v>
      </c>
      <c r="E901" s="7">
        <f t="shared" si="202"/>
        <v>1</v>
      </c>
      <c r="F901" s="7">
        <f t="shared" si="203"/>
        <v>0</v>
      </c>
      <c r="G901" s="1">
        <f t="shared" si="204"/>
        <v>1507</v>
      </c>
      <c r="H901" s="2">
        <f t="shared" si="205"/>
        <v>0.39214155607598228</v>
      </c>
      <c r="I901" s="8"/>
      <c r="J901" s="2">
        <f t="shared" si="197"/>
        <v>0.28363257871454595</v>
      </c>
      <c r="K901" s="2">
        <f t="shared" si="198"/>
        <v>0.67577413479052828</v>
      </c>
      <c r="L901" s="2">
        <f t="shared" si="199"/>
        <v>0</v>
      </c>
      <c r="M901" s="2">
        <f t="shared" si="200"/>
        <v>4.0593286494925773E-2</v>
      </c>
      <c r="N901" s="1">
        <v>1090</v>
      </c>
      <c r="O901" s="1">
        <v>2597</v>
      </c>
      <c r="P901" s="1"/>
      <c r="Q901" s="1">
        <v>105</v>
      </c>
      <c r="R901" s="1">
        <v>33</v>
      </c>
      <c r="S901" s="1"/>
      <c r="T901" s="1"/>
      <c r="U901" s="1">
        <v>18</v>
      </c>
      <c r="V901" s="1"/>
      <c r="W901" s="1"/>
      <c r="X901" s="1"/>
      <c r="Y901" s="1"/>
      <c r="Z901" s="1"/>
      <c r="AA901" s="1"/>
      <c r="AB901" s="1"/>
      <c r="AG901" t="str">
        <f t="shared" si="207"/>
        <v>Norfolk</v>
      </c>
      <c r="AH901" t="s">
        <v>605</v>
      </c>
      <c r="AI901">
        <v>4</v>
      </c>
      <c r="AK901" s="104">
        <v>25</v>
      </c>
      <c r="AL901" s="102">
        <v>21</v>
      </c>
      <c r="AM901" s="102">
        <v>85</v>
      </c>
      <c r="AN901" s="101">
        <v>46050</v>
      </c>
      <c r="AO901" s="101">
        <f t="shared" si="209"/>
        <v>25021</v>
      </c>
      <c r="AP901" t="s">
        <v>624</v>
      </c>
      <c r="AQ901">
        <f t="shared" si="208"/>
        <v>2546050</v>
      </c>
    </row>
    <row r="902" spans="1:43" hidden="1" outlineLevel="1">
      <c r="A902" s="63" t="s">
        <v>258</v>
      </c>
      <c r="B902" s="10" t="s">
        <v>550</v>
      </c>
      <c r="C902" s="1">
        <f t="shared" si="206"/>
        <v>3832</v>
      </c>
      <c r="D902" s="7">
        <f t="shared" si="201"/>
        <v>1</v>
      </c>
      <c r="E902" s="7">
        <f t="shared" si="202"/>
        <v>2</v>
      </c>
      <c r="F902" s="7">
        <f t="shared" si="203"/>
        <v>0</v>
      </c>
      <c r="G902" s="1">
        <f t="shared" si="204"/>
        <v>1434</v>
      </c>
      <c r="H902" s="2">
        <f t="shared" si="205"/>
        <v>0.37421711899791232</v>
      </c>
      <c r="I902" s="8"/>
      <c r="J902" s="2">
        <f t="shared" si="197"/>
        <v>0.66414405010438415</v>
      </c>
      <c r="K902" s="2">
        <f t="shared" si="198"/>
        <v>0.28992693110647183</v>
      </c>
      <c r="L902" s="2">
        <f t="shared" si="199"/>
        <v>0</v>
      </c>
      <c r="M902" s="2">
        <f t="shared" si="200"/>
        <v>4.5929018789144016E-2</v>
      </c>
      <c r="N902" s="1">
        <v>2545</v>
      </c>
      <c r="O902" s="1">
        <v>1111</v>
      </c>
      <c r="P902" s="1"/>
      <c r="Q902" s="1">
        <v>86</v>
      </c>
      <c r="R902" s="1">
        <v>53</v>
      </c>
      <c r="S902" s="1"/>
      <c r="T902" s="1"/>
      <c r="U902" s="1">
        <v>37</v>
      </c>
      <c r="V902" s="1"/>
      <c r="W902" s="1"/>
      <c r="X902" s="1"/>
      <c r="Y902" s="1"/>
      <c r="Z902" s="1"/>
      <c r="AA902" s="1"/>
      <c r="AB902" s="1"/>
      <c r="AG902" t="str">
        <f t="shared" si="207"/>
        <v>North Adams</v>
      </c>
      <c r="AH902" t="s">
        <v>2349</v>
      </c>
      <c r="AI902">
        <v>1</v>
      </c>
      <c r="AK902" s="104">
        <v>25</v>
      </c>
      <c r="AL902" s="102">
        <v>3</v>
      </c>
      <c r="AM902" s="102">
        <v>95</v>
      </c>
      <c r="AN902" s="101">
        <v>46225</v>
      </c>
      <c r="AO902" s="101">
        <f t="shared" si="209"/>
        <v>25003</v>
      </c>
      <c r="AP902" t="s">
        <v>2432</v>
      </c>
      <c r="AQ902">
        <f t="shared" si="208"/>
        <v>2546225</v>
      </c>
    </row>
    <row r="903" spans="1:43" hidden="1" outlineLevel="1">
      <c r="A903" s="63" t="s">
        <v>460</v>
      </c>
      <c r="B903" s="10" t="s">
        <v>550</v>
      </c>
      <c r="C903" s="1">
        <f t="shared" si="206"/>
        <v>10791</v>
      </c>
      <c r="D903" s="7">
        <f t="shared" si="201"/>
        <v>2</v>
      </c>
      <c r="E903" s="7">
        <f t="shared" si="202"/>
        <v>1</v>
      </c>
      <c r="F903" s="7">
        <f t="shared" si="203"/>
        <v>0</v>
      </c>
      <c r="G903" s="1">
        <f t="shared" si="204"/>
        <v>3835</v>
      </c>
      <c r="H903" s="2">
        <f t="shared" si="205"/>
        <v>0.35538874988416275</v>
      </c>
      <c r="I903" s="8"/>
      <c r="J903" s="2">
        <f t="shared" si="197"/>
        <v>0.29765545361875639</v>
      </c>
      <c r="K903" s="2">
        <f t="shared" si="198"/>
        <v>0.65304420350291914</v>
      </c>
      <c r="L903" s="2">
        <f t="shared" si="199"/>
        <v>0</v>
      </c>
      <c r="M903" s="2">
        <f t="shared" si="200"/>
        <v>4.9300342878324521E-2</v>
      </c>
      <c r="N903" s="1">
        <v>3212</v>
      </c>
      <c r="O903" s="1">
        <v>7047</v>
      </c>
      <c r="P903" s="1"/>
      <c r="Q903" s="1">
        <v>400</v>
      </c>
      <c r="R903" s="1">
        <v>71</v>
      </c>
      <c r="S903" s="1"/>
      <c r="T903" s="1"/>
      <c r="U903" s="1">
        <v>61</v>
      </c>
      <c r="V903" s="1"/>
      <c r="W903" s="1"/>
      <c r="X903" s="1"/>
      <c r="Y903" s="1"/>
      <c r="Z903" s="1"/>
      <c r="AA903" s="1"/>
      <c r="AB903" s="1"/>
      <c r="AG903" t="str">
        <f t="shared" si="207"/>
        <v>North Andover</v>
      </c>
      <c r="AH903" t="s">
        <v>1819</v>
      </c>
      <c r="AI903">
        <v>6</v>
      </c>
      <c r="AK903" s="104">
        <v>25</v>
      </c>
      <c r="AL903" s="102">
        <v>9</v>
      </c>
      <c r="AM903" s="102">
        <v>120</v>
      </c>
      <c r="AN903" s="101">
        <v>46365</v>
      </c>
      <c r="AO903" s="101">
        <f t="shared" si="209"/>
        <v>25009</v>
      </c>
      <c r="AP903" t="s">
        <v>624</v>
      </c>
      <c r="AQ903">
        <f t="shared" si="208"/>
        <v>2546365</v>
      </c>
    </row>
    <row r="904" spans="1:43" hidden="1" outlineLevel="1">
      <c r="A904" s="63" t="s">
        <v>945</v>
      </c>
      <c r="B904" s="10" t="s">
        <v>550</v>
      </c>
      <c r="C904" s="1">
        <f t="shared" si="206"/>
        <v>9064</v>
      </c>
      <c r="D904" s="7">
        <f t="shared" si="201"/>
        <v>2</v>
      </c>
      <c r="E904" s="7">
        <f t="shared" si="202"/>
        <v>1</v>
      </c>
      <c r="F904" s="7">
        <f t="shared" si="203"/>
        <v>0</v>
      </c>
      <c r="G904" s="1">
        <f t="shared" si="204"/>
        <v>2928</v>
      </c>
      <c r="H904" s="2">
        <f t="shared" si="205"/>
        <v>0.32303618711385701</v>
      </c>
      <c r="I904" s="8"/>
      <c r="J904" s="2">
        <f t="shared" si="197"/>
        <v>0.3170785525154457</v>
      </c>
      <c r="K904" s="2">
        <f t="shared" si="198"/>
        <v>0.64011473962930276</v>
      </c>
      <c r="L904" s="2">
        <f t="shared" si="199"/>
        <v>0</v>
      </c>
      <c r="M904" s="2">
        <f t="shared" si="200"/>
        <v>4.2806707855251536E-2</v>
      </c>
      <c r="N904" s="1">
        <v>2874</v>
      </c>
      <c r="O904" s="1">
        <v>5802</v>
      </c>
      <c r="P904" s="1"/>
      <c r="Q904" s="1">
        <v>212</v>
      </c>
      <c r="R904" s="1">
        <v>97</v>
      </c>
      <c r="S904" s="1"/>
      <c r="T904" s="1"/>
      <c r="U904" s="1">
        <v>79</v>
      </c>
      <c r="V904" s="1"/>
      <c r="W904" s="1"/>
      <c r="X904" s="1"/>
      <c r="Y904" s="1"/>
      <c r="Z904" s="1"/>
      <c r="AA904" s="1"/>
      <c r="AB904" s="1"/>
      <c r="AG904" t="str">
        <f t="shared" si="207"/>
        <v>North Attleborough</v>
      </c>
      <c r="AH904" t="s">
        <v>1037</v>
      </c>
      <c r="AI904">
        <v>3</v>
      </c>
      <c r="AK904" s="104">
        <v>25</v>
      </c>
      <c r="AL904" s="102">
        <v>5</v>
      </c>
      <c r="AM904" s="102">
        <v>60</v>
      </c>
      <c r="AN904" s="101">
        <v>46575</v>
      </c>
      <c r="AO904" s="101">
        <f t="shared" si="209"/>
        <v>25005</v>
      </c>
      <c r="AP904" t="s">
        <v>624</v>
      </c>
      <c r="AQ904">
        <f t="shared" si="208"/>
        <v>2546575</v>
      </c>
    </row>
    <row r="905" spans="1:43" hidden="1" outlineLevel="1">
      <c r="A905" s="63" t="s">
        <v>875</v>
      </c>
      <c r="B905" s="10" t="s">
        <v>550</v>
      </c>
      <c r="C905" s="1">
        <f t="shared" si="206"/>
        <v>1689</v>
      </c>
      <c r="D905" s="7">
        <f t="shared" si="201"/>
        <v>2</v>
      </c>
      <c r="E905" s="7">
        <f t="shared" si="202"/>
        <v>1</v>
      </c>
      <c r="F905" s="7">
        <f t="shared" si="203"/>
        <v>0</v>
      </c>
      <c r="G905" s="1">
        <f t="shared" si="204"/>
        <v>443</v>
      </c>
      <c r="H905" s="2">
        <f t="shared" si="205"/>
        <v>0.26228537596210777</v>
      </c>
      <c r="I905" s="8"/>
      <c r="J905" s="2">
        <f t="shared" si="197"/>
        <v>0.33570159857904086</v>
      </c>
      <c r="K905" s="2">
        <f t="shared" si="198"/>
        <v>0.59798697454114857</v>
      </c>
      <c r="L905" s="2">
        <f t="shared" si="199"/>
        <v>0</v>
      </c>
      <c r="M905" s="2">
        <f t="shared" si="200"/>
        <v>6.631142687981062E-2</v>
      </c>
      <c r="N905" s="1">
        <v>567</v>
      </c>
      <c r="O905" s="1">
        <v>1010</v>
      </c>
      <c r="P905" s="1"/>
      <c r="Q905" s="1">
        <v>57</v>
      </c>
      <c r="R905" s="1">
        <v>29</v>
      </c>
      <c r="S905" s="1"/>
      <c r="T905" s="1"/>
      <c r="U905" s="1">
        <v>26</v>
      </c>
      <c r="V905" s="1"/>
      <c r="W905" s="1"/>
      <c r="X905" s="1"/>
      <c r="Y905" s="1"/>
      <c r="Z905" s="1"/>
      <c r="AA905" s="1"/>
      <c r="AB905" s="1"/>
      <c r="AG905" t="str">
        <f t="shared" si="207"/>
        <v>North Brookfield</v>
      </c>
      <c r="AH905" s="10" t="s">
        <v>1368</v>
      </c>
      <c r="AI905" s="10">
        <v>1</v>
      </c>
      <c r="AK905" s="104">
        <v>25</v>
      </c>
      <c r="AL905" s="102">
        <v>27</v>
      </c>
      <c r="AM905" s="102">
        <v>170</v>
      </c>
      <c r="AN905" s="101">
        <v>47135</v>
      </c>
      <c r="AO905" s="101">
        <f t="shared" si="209"/>
        <v>25027</v>
      </c>
      <c r="AP905" t="s">
        <v>624</v>
      </c>
      <c r="AQ905">
        <f t="shared" si="208"/>
        <v>2547135</v>
      </c>
    </row>
    <row r="906" spans="1:43" hidden="1" outlineLevel="1">
      <c r="A906" s="63" t="s">
        <v>876</v>
      </c>
      <c r="B906" s="10" t="s">
        <v>550</v>
      </c>
      <c r="C906" s="1">
        <f t="shared" si="206"/>
        <v>6456</v>
      </c>
      <c r="D906" s="7">
        <f t="shared" si="201"/>
        <v>2</v>
      </c>
      <c r="E906" s="7">
        <f t="shared" si="202"/>
        <v>1</v>
      </c>
      <c r="F906" s="7">
        <f t="shared" si="203"/>
        <v>0</v>
      </c>
      <c r="G906" s="1">
        <f t="shared" si="204"/>
        <v>2030</v>
      </c>
      <c r="H906" s="2">
        <f t="shared" si="205"/>
        <v>0.31443618339529122</v>
      </c>
      <c r="I906" s="8"/>
      <c r="J906" s="2">
        <f t="shared" si="197"/>
        <v>0.31737918215613381</v>
      </c>
      <c r="K906" s="2">
        <f t="shared" si="198"/>
        <v>0.63181536555142503</v>
      </c>
      <c r="L906" s="2">
        <f t="shared" si="199"/>
        <v>0</v>
      </c>
      <c r="M906" s="2">
        <f t="shared" si="200"/>
        <v>5.0805452292441156E-2</v>
      </c>
      <c r="N906" s="1">
        <v>2049</v>
      </c>
      <c r="O906" s="1">
        <v>4079</v>
      </c>
      <c r="P906" s="1"/>
      <c r="Q906" s="1">
        <v>219</v>
      </c>
      <c r="R906" s="1">
        <v>71</v>
      </c>
      <c r="S906" s="1"/>
      <c r="T906" s="1"/>
      <c r="U906" s="1">
        <v>38</v>
      </c>
      <c r="V906" s="1"/>
      <c r="W906" s="1"/>
      <c r="X906" s="1"/>
      <c r="Y906" s="1"/>
      <c r="Z906" s="1"/>
      <c r="AA906" s="1"/>
      <c r="AB906" s="1"/>
      <c r="AG906" t="str">
        <f t="shared" si="207"/>
        <v>North Reading</v>
      </c>
      <c r="AH906" t="s">
        <v>2433</v>
      </c>
      <c r="AI906">
        <v>6</v>
      </c>
      <c r="AK906" s="104">
        <v>25</v>
      </c>
      <c r="AL906" s="102">
        <v>17</v>
      </c>
      <c r="AM906" s="102">
        <v>170</v>
      </c>
      <c r="AN906" s="101">
        <v>48955</v>
      </c>
      <c r="AO906" s="101">
        <f t="shared" si="209"/>
        <v>25017</v>
      </c>
      <c r="AP906" t="s">
        <v>624</v>
      </c>
      <c r="AQ906">
        <f t="shared" si="208"/>
        <v>2548955</v>
      </c>
    </row>
    <row r="907" spans="1:43" hidden="1" outlineLevel="1">
      <c r="A907" s="63" t="s">
        <v>343</v>
      </c>
      <c r="B907" s="10" t="s">
        <v>550</v>
      </c>
      <c r="C907" s="1">
        <f t="shared" si="206"/>
        <v>11721</v>
      </c>
      <c r="D907" s="7">
        <f t="shared" si="201"/>
        <v>1</v>
      </c>
      <c r="E907" s="7">
        <f t="shared" si="202"/>
        <v>2</v>
      </c>
      <c r="F907" s="7">
        <f t="shared" si="203"/>
        <v>0</v>
      </c>
      <c r="G907" s="1">
        <f t="shared" si="204"/>
        <v>5471</v>
      </c>
      <c r="H907" s="2">
        <f t="shared" si="205"/>
        <v>0.46676904700964084</v>
      </c>
      <c r="I907" s="8"/>
      <c r="J907" s="2">
        <f t="shared" si="197"/>
        <v>0.68808122173875952</v>
      </c>
      <c r="K907" s="2">
        <f t="shared" si="198"/>
        <v>0.22131217472911868</v>
      </c>
      <c r="L907" s="2">
        <f t="shared" si="199"/>
        <v>0</v>
      </c>
      <c r="M907" s="2">
        <f t="shared" si="200"/>
        <v>9.0606603532121799E-2</v>
      </c>
      <c r="N907" s="1">
        <v>8065</v>
      </c>
      <c r="O907" s="1">
        <v>2594</v>
      </c>
      <c r="P907" s="1"/>
      <c r="Q907" s="1">
        <v>904</v>
      </c>
      <c r="R907" s="1">
        <v>92</v>
      </c>
      <c r="S907" s="1"/>
      <c r="T907" s="1"/>
      <c r="U907" s="1">
        <v>66</v>
      </c>
      <c r="V907" s="1"/>
      <c r="W907" s="1"/>
      <c r="X907" s="1"/>
      <c r="Y907" s="1"/>
      <c r="Z907" s="1"/>
      <c r="AA907" s="1"/>
      <c r="AB907" s="1"/>
      <c r="AG907" t="str">
        <f t="shared" si="207"/>
        <v>Northampton</v>
      </c>
      <c r="AH907" t="s">
        <v>1816</v>
      </c>
      <c r="AI907">
        <v>2</v>
      </c>
      <c r="AK907" s="104">
        <v>25</v>
      </c>
      <c r="AL907" s="102">
        <v>15</v>
      </c>
      <c r="AM907" s="102">
        <v>60</v>
      </c>
      <c r="AN907" s="101">
        <v>46330</v>
      </c>
      <c r="AO907" s="101">
        <f t="shared" si="209"/>
        <v>25015</v>
      </c>
      <c r="AP907" t="s">
        <v>2432</v>
      </c>
      <c r="AQ907">
        <f t="shared" si="208"/>
        <v>2546330</v>
      </c>
    </row>
    <row r="908" spans="1:43" hidden="1" outlineLevel="1">
      <c r="A908" s="63" t="s">
        <v>1802</v>
      </c>
      <c r="B908" s="10" t="s">
        <v>550</v>
      </c>
      <c r="C908" s="1">
        <f t="shared" si="206"/>
        <v>6075</v>
      </c>
      <c r="D908" s="7">
        <f t="shared" si="201"/>
        <v>2</v>
      </c>
      <c r="E908" s="7">
        <f t="shared" si="202"/>
        <v>1</v>
      </c>
      <c r="F908" s="7">
        <f t="shared" si="203"/>
        <v>0</v>
      </c>
      <c r="G908" s="1">
        <f t="shared" si="204"/>
        <v>1868</v>
      </c>
      <c r="H908" s="2">
        <f t="shared" si="205"/>
        <v>0.30748971193415636</v>
      </c>
      <c r="I908" s="8"/>
      <c r="J908" s="2">
        <f t="shared" si="197"/>
        <v>0.31884773662551441</v>
      </c>
      <c r="K908" s="2">
        <f t="shared" si="198"/>
        <v>0.62633744855967077</v>
      </c>
      <c r="L908" s="2">
        <f t="shared" si="199"/>
        <v>0</v>
      </c>
      <c r="M908" s="2">
        <f t="shared" si="200"/>
        <v>5.4814814814814761E-2</v>
      </c>
      <c r="N908" s="1">
        <v>1937</v>
      </c>
      <c r="O908" s="1">
        <v>3805</v>
      </c>
      <c r="P908" s="1"/>
      <c r="Q908" s="1">
        <v>229</v>
      </c>
      <c r="R908" s="1">
        <v>74</v>
      </c>
      <c r="S908" s="1"/>
      <c r="T908" s="1"/>
      <c r="U908" s="1">
        <v>30</v>
      </c>
      <c r="V908" s="1"/>
      <c r="W908" s="1"/>
      <c r="X908" s="1"/>
      <c r="Y908" s="1"/>
      <c r="Z908" s="1"/>
      <c r="AA908" s="1"/>
      <c r="AB908" s="1"/>
      <c r="AG908" t="str">
        <f t="shared" si="207"/>
        <v>Northborough</v>
      </c>
      <c r="AH908" s="10" t="s">
        <v>1368</v>
      </c>
      <c r="AI908" s="10">
        <v>3</v>
      </c>
      <c r="AK908" s="104">
        <v>25</v>
      </c>
      <c r="AL908" s="102">
        <v>27</v>
      </c>
      <c r="AM908" s="102">
        <v>160</v>
      </c>
      <c r="AN908" s="101">
        <v>46820</v>
      </c>
      <c r="AO908" s="101">
        <f t="shared" si="209"/>
        <v>25027</v>
      </c>
      <c r="AP908" t="s">
        <v>624</v>
      </c>
      <c r="AQ908">
        <f t="shared" si="208"/>
        <v>2546820</v>
      </c>
    </row>
    <row r="909" spans="1:43" hidden="1" outlineLevel="1">
      <c r="A909" s="63" t="s">
        <v>417</v>
      </c>
      <c r="B909" s="10" t="s">
        <v>550</v>
      </c>
      <c r="C909" s="1">
        <f t="shared" si="206"/>
        <v>4717</v>
      </c>
      <c r="D909" s="7">
        <f t="shared" si="201"/>
        <v>2</v>
      </c>
      <c r="E909" s="7">
        <f t="shared" si="202"/>
        <v>1</v>
      </c>
      <c r="F909" s="7">
        <f t="shared" si="203"/>
        <v>0</v>
      </c>
      <c r="G909" s="1">
        <f t="shared" si="204"/>
        <v>1429</v>
      </c>
      <c r="H909" s="2">
        <f t="shared" si="205"/>
        <v>0.30294678821284715</v>
      </c>
      <c r="I909" s="8"/>
      <c r="J909" s="2">
        <f t="shared" si="197"/>
        <v>0.3249947000211999</v>
      </c>
      <c r="K909" s="2">
        <f t="shared" si="198"/>
        <v>0.62794148823404705</v>
      </c>
      <c r="L909" s="2">
        <f t="shared" si="199"/>
        <v>0</v>
      </c>
      <c r="M909" s="2">
        <f t="shared" si="200"/>
        <v>4.7063811744753048E-2</v>
      </c>
      <c r="N909" s="1">
        <v>1533</v>
      </c>
      <c r="O909" s="1">
        <v>2962</v>
      </c>
      <c r="P909" s="1"/>
      <c r="Q909" s="1">
        <v>118</v>
      </c>
      <c r="R909" s="1">
        <v>69</v>
      </c>
      <c r="S909" s="1"/>
      <c r="T909" s="1"/>
      <c r="U909" s="1">
        <v>35</v>
      </c>
      <c r="V909" s="1"/>
      <c r="W909" s="1"/>
      <c r="X909" s="1"/>
      <c r="Y909" s="1"/>
      <c r="Z909" s="1"/>
      <c r="AA909" s="1"/>
      <c r="AB909" s="1"/>
      <c r="AG909" t="str">
        <f t="shared" si="207"/>
        <v>Northbridge</v>
      </c>
      <c r="AH909" s="10" t="s">
        <v>1368</v>
      </c>
      <c r="AI909" s="10">
        <v>3</v>
      </c>
      <c r="AK909" s="104">
        <v>25</v>
      </c>
      <c r="AL909" s="102">
        <v>27</v>
      </c>
      <c r="AM909" s="102">
        <v>165</v>
      </c>
      <c r="AN909" s="101">
        <v>46925</v>
      </c>
      <c r="AO909" s="101">
        <f t="shared" si="209"/>
        <v>25027</v>
      </c>
      <c r="AP909" t="s">
        <v>624</v>
      </c>
      <c r="AQ909">
        <f t="shared" si="208"/>
        <v>2546925</v>
      </c>
    </row>
    <row r="910" spans="1:43" hidden="1" outlineLevel="1">
      <c r="A910" s="63" t="s">
        <v>419</v>
      </c>
      <c r="B910" s="10" t="s">
        <v>550</v>
      </c>
      <c r="C910" s="1">
        <f t="shared" si="206"/>
        <v>1173</v>
      </c>
      <c r="D910" s="7">
        <f t="shared" si="201"/>
        <v>1</v>
      </c>
      <c r="E910" s="7">
        <f t="shared" si="202"/>
        <v>2</v>
      </c>
      <c r="F910" s="7">
        <f t="shared" si="203"/>
        <v>0</v>
      </c>
      <c r="G910" s="1">
        <f t="shared" si="204"/>
        <v>189</v>
      </c>
      <c r="H910" s="2">
        <f t="shared" si="205"/>
        <v>0.16112531969309463</v>
      </c>
      <c r="I910" s="8"/>
      <c r="J910" s="2">
        <f t="shared" si="197"/>
        <v>0.5421994884910486</v>
      </c>
      <c r="K910" s="2">
        <f t="shared" si="198"/>
        <v>0.38107416879795397</v>
      </c>
      <c r="L910" s="2">
        <f t="shared" si="199"/>
        <v>0</v>
      </c>
      <c r="M910" s="2">
        <f t="shared" si="200"/>
        <v>7.6726342710997431E-2</v>
      </c>
      <c r="N910" s="1">
        <v>636</v>
      </c>
      <c r="O910" s="1">
        <v>447</v>
      </c>
      <c r="P910" s="1"/>
      <c r="Q910" s="1">
        <v>67</v>
      </c>
      <c r="R910" s="1">
        <v>10</v>
      </c>
      <c r="S910" s="1"/>
      <c r="T910" s="1"/>
      <c r="U910" s="1">
        <v>13</v>
      </c>
      <c r="V910" s="1"/>
      <c r="W910" s="1"/>
      <c r="X910" s="1"/>
      <c r="Y910" s="1"/>
      <c r="Z910" s="1"/>
      <c r="AA910" s="1"/>
      <c r="AB910" s="1"/>
      <c r="AG910" t="str">
        <f t="shared" si="207"/>
        <v>Northfield</v>
      </c>
      <c r="AH910" t="s">
        <v>957</v>
      </c>
      <c r="AI910">
        <v>1</v>
      </c>
      <c r="AK910" s="104">
        <v>25</v>
      </c>
      <c r="AL910" s="102">
        <v>11</v>
      </c>
      <c r="AM910" s="102">
        <v>90</v>
      </c>
      <c r="AN910" s="101">
        <v>47835</v>
      </c>
      <c r="AO910" s="101">
        <f t="shared" si="209"/>
        <v>25011</v>
      </c>
      <c r="AP910" t="s">
        <v>624</v>
      </c>
      <c r="AQ910">
        <f t="shared" si="208"/>
        <v>2547835</v>
      </c>
    </row>
    <row r="911" spans="1:43" hidden="1" outlineLevel="1">
      <c r="A911" s="63" t="s">
        <v>2056</v>
      </c>
      <c r="B911" s="10" t="s">
        <v>550</v>
      </c>
      <c r="C911" s="1">
        <f t="shared" si="206"/>
        <v>5419</v>
      </c>
      <c r="D911" s="7">
        <f t="shared" si="201"/>
        <v>2</v>
      </c>
      <c r="E911" s="7">
        <f t="shared" si="202"/>
        <v>1</v>
      </c>
      <c r="F911" s="7">
        <f t="shared" si="203"/>
        <v>0</v>
      </c>
      <c r="G911" s="1">
        <f t="shared" si="204"/>
        <v>1500</v>
      </c>
      <c r="H911" s="2">
        <f t="shared" si="205"/>
        <v>0.27680383834655842</v>
      </c>
      <c r="I911" s="8"/>
      <c r="J911" s="2">
        <f t="shared" si="197"/>
        <v>0.33733161099833919</v>
      </c>
      <c r="K911" s="2">
        <f t="shared" si="198"/>
        <v>0.61413544934489761</v>
      </c>
      <c r="L911" s="2">
        <f t="shared" si="199"/>
        <v>0</v>
      </c>
      <c r="M911" s="2">
        <f t="shared" si="200"/>
        <v>4.8532939656763197E-2</v>
      </c>
      <c r="N911" s="1">
        <v>1828</v>
      </c>
      <c r="O911" s="1">
        <v>3328</v>
      </c>
      <c r="P911" s="1"/>
      <c r="Q911" s="1">
        <v>151</v>
      </c>
      <c r="R911" s="1">
        <v>67</v>
      </c>
      <c r="S911" s="1"/>
      <c r="T911" s="1"/>
      <c r="U911" s="1">
        <v>45</v>
      </c>
      <c r="V911" s="1"/>
      <c r="W911" s="1"/>
      <c r="X911" s="1"/>
      <c r="Y911" s="1"/>
      <c r="Z911" s="1"/>
      <c r="AA911" s="1"/>
      <c r="AB911" s="1"/>
      <c r="AG911" t="str">
        <f t="shared" si="207"/>
        <v>Norton</v>
      </c>
      <c r="AH911" t="s">
        <v>1037</v>
      </c>
      <c r="AI911">
        <v>4</v>
      </c>
      <c r="AK911" s="104">
        <v>25</v>
      </c>
      <c r="AL911" s="102">
        <v>5</v>
      </c>
      <c r="AM911" s="102">
        <v>65</v>
      </c>
      <c r="AN911" s="101">
        <v>49970</v>
      </c>
      <c r="AO911" s="101">
        <f t="shared" si="209"/>
        <v>25005</v>
      </c>
      <c r="AP911" t="s">
        <v>624</v>
      </c>
      <c r="AQ911">
        <f t="shared" si="208"/>
        <v>2549970</v>
      </c>
    </row>
    <row r="912" spans="1:43" hidden="1" outlineLevel="1">
      <c r="A912" s="63" t="s">
        <v>156</v>
      </c>
      <c r="B912" s="10" t="s">
        <v>550</v>
      </c>
      <c r="C912" s="1">
        <f t="shared" si="206"/>
        <v>4884</v>
      </c>
      <c r="D912" s="7">
        <f t="shared" si="201"/>
        <v>2</v>
      </c>
      <c r="E912" s="7">
        <f t="shared" si="202"/>
        <v>1</v>
      </c>
      <c r="F912" s="7">
        <f t="shared" si="203"/>
        <v>0</v>
      </c>
      <c r="G912" s="1">
        <f t="shared" si="204"/>
        <v>1693</v>
      </c>
      <c r="H912" s="2">
        <f t="shared" si="205"/>
        <v>0.34664209664209666</v>
      </c>
      <c r="I912" s="8"/>
      <c r="J912" s="2">
        <f t="shared" si="197"/>
        <v>0.30548730548730546</v>
      </c>
      <c r="K912" s="2">
        <f t="shared" si="198"/>
        <v>0.65212940212940218</v>
      </c>
      <c r="L912" s="2">
        <f t="shared" si="199"/>
        <v>0</v>
      </c>
      <c r="M912" s="2">
        <f t="shared" si="200"/>
        <v>4.2383292383292304E-2</v>
      </c>
      <c r="N912" s="1">
        <v>1492</v>
      </c>
      <c r="O912" s="1">
        <v>3185</v>
      </c>
      <c r="P912" s="1"/>
      <c r="Q912" s="1">
        <v>135</v>
      </c>
      <c r="R912" s="1">
        <v>47</v>
      </c>
      <c r="S912" s="1"/>
      <c r="T912" s="1"/>
      <c r="U912" s="1">
        <v>25</v>
      </c>
      <c r="V912" s="1"/>
      <c r="W912" s="1"/>
      <c r="X912" s="1"/>
      <c r="Y912" s="1"/>
      <c r="Z912" s="1"/>
      <c r="AA912" s="1"/>
      <c r="AB912" s="1"/>
      <c r="AG912" t="str">
        <f t="shared" si="207"/>
        <v>Norwell</v>
      </c>
      <c r="AH912" t="s">
        <v>2043</v>
      </c>
      <c r="AI912">
        <v>10</v>
      </c>
      <c r="AK912" s="104">
        <v>25</v>
      </c>
      <c r="AL912" s="102">
        <v>23</v>
      </c>
      <c r="AM912" s="102">
        <v>90</v>
      </c>
      <c r="AN912" s="101">
        <v>50145</v>
      </c>
      <c r="AO912" s="101">
        <f t="shared" si="209"/>
        <v>25023</v>
      </c>
      <c r="AP912" t="s">
        <v>624</v>
      </c>
      <c r="AQ912">
        <f t="shared" si="208"/>
        <v>2550145</v>
      </c>
    </row>
    <row r="913" spans="1:43" hidden="1" outlineLevel="1">
      <c r="A913" s="63" t="s">
        <v>78</v>
      </c>
      <c r="B913" s="10" t="s">
        <v>550</v>
      </c>
      <c r="C913" s="1">
        <f t="shared" si="206"/>
        <v>11080</v>
      </c>
      <c r="D913" s="7">
        <f t="shared" si="201"/>
        <v>2</v>
      </c>
      <c r="E913" s="7">
        <f t="shared" si="202"/>
        <v>1</v>
      </c>
      <c r="F913" s="7">
        <f t="shared" si="203"/>
        <v>0</v>
      </c>
      <c r="G913" s="1">
        <f t="shared" si="204"/>
        <v>1510</v>
      </c>
      <c r="H913" s="2">
        <f t="shared" si="205"/>
        <v>0.13628158844765342</v>
      </c>
      <c r="I913" s="8"/>
      <c r="J913" s="2">
        <f t="shared" si="197"/>
        <v>0.4095667870036101</v>
      </c>
      <c r="K913" s="2">
        <f t="shared" si="198"/>
        <v>0.54584837545126352</v>
      </c>
      <c r="L913" s="2">
        <f t="shared" si="199"/>
        <v>0</v>
      </c>
      <c r="M913" s="2">
        <f t="shared" si="200"/>
        <v>4.4584837545126321E-2</v>
      </c>
      <c r="N913" s="1">
        <v>4538</v>
      </c>
      <c r="O913" s="1">
        <v>6048</v>
      </c>
      <c r="P913" s="1"/>
      <c r="Q913" s="1">
        <v>313</v>
      </c>
      <c r="R913" s="1">
        <v>107</v>
      </c>
      <c r="S913" s="1"/>
      <c r="T913" s="1"/>
      <c r="U913" s="1">
        <v>74</v>
      </c>
      <c r="V913" s="1"/>
      <c r="W913" s="1"/>
      <c r="X913" s="1"/>
      <c r="Y913" s="1"/>
      <c r="Z913" s="1"/>
      <c r="AA913" s="1"/>
      <c r="AB913" s="1"/>
      <c r="AG913" t="str">
        <f t="shared" si="207"/>
        <v>Norwood</v>
      </c>
      <c r="AH913" t="s">
        <v>605</v>
      </c>
      <c r="AI913">
        <v>9</v>
      </c>
      <c r="AK913" s="104">
        <v>25</v>
      </c>
      <c r="AL913" s="102">
        <v>21</v>
      </c>
      <c r="AM913" s="102">
        <v>90</v>
      </c>
      <c r="AN913" s="101">
        <v>50250</v>
      </c>
      <c r="AO913" s="101">
        <f t="shared" si="209"/>
        <v>25021</v>
      </c>
      <c r="AP913" t="s">
        <v>624</v>
      </c>
      <c r="AQ913">
        <f t="shared" si="208"/>
        <v>2550250</v>
      </c>
    </row>
    <row r="914" spans="1:43" hidden="1" outlineLevel="1">
      <c r="A914" s="63" t="s">
        <v>1172</v>
      </c>
      <c r="B914" s="10" t="s">
        <v>550</v>
      </c>
      <c r="C914" s="1">
        <f t="shared" si="206"/>
        <v>1713</v>
      </c>
      <c r="D914" s="7">
        <f t="shared" si="201"/>
        <v>1</v>
      </c>
      <c r="E914" s="7">
        <f t="shared" si="202"/>
        <v>2</v>
      </c>
      <c r="F914" s="7">
        <f t="shared" si="203"/>
        <v>0</v>
      </c>
      <c r="G914" s="1">
        <f t="shared" si="204"/>
        <v>235</v>
      </c>
      <c r="H914" s="2">
        <f t="shared" si="205"/>
        <v>0.13718622300058378</v>
      </c>
      <c r="I914" s="8"/>
      <c r="J914" s="2">
        <f t="shared" si="197"/>
        <v>0.54465849387040277</v>
      </c>
      <c r="K914" s="2">
        <f t="shared" si="198"/>
        <v>0.40747227086981902</v>
      </c>
      <c r="L914" s="2">
        <f t="shared" si="199"/>
        <v>0</v>
      </c>
      <c r="M914" s="2">
        <f t="shared" si="200"/>
        <v>4.7869235259778209E-2</v>
      </c>
      <c r="N914" s="1">
        <v>933</v>
      </c>
      <c r="O914" s="1">
        <v>698</v>
      </c>
      <c r="P914" s="1"/>
      <c r="Q914" s="1">
        <v>50</v>
      </c>
      <c r="R914" s="1">
        <v>17</v>
      </c>
      <c r="S914" s="1"/>
      <c r="T914" s="1"/>
      <c r="U914" s="1">
        <v>15</v>
      </c>
      <c r="V914" s="1"/>
      <c r="W914" s="1"/>
      <c r="X914" s="1"/>
      <c r="Y914" s="1"/>
      <c r="Z914" s="1"/>
      <c r="AA914" s="1"/>
      <c r="AB914" s="1"/>
      <c r="AG914" t="str">
        <f t="shared" si="207"/>
        <v>Oak Bluffs</v>
      </c>
      <c r="AH914" t="s">
        <v>741</v>
      </c>
      <c r="AI914">
        <v>10</v>
      </c>
      <c r="AK914" s="104">
        <v>25</v>
      </c>
      <c r="AL914" s="102">
        <v>7</v>
      </c>
      <c r="AM914" s="102">
        <v>25</v>
      </c>
      <c r="AN914" s="101">
        <v>50390</v>
      </c>
      <c r="AO914" s="101">
        <f t="shared" si="209"/>
        <v>25007</v>
      </c>
      <c r="AP914" t="s">
        <v>624</v>
      </c>
      <c r="AQ914">
        <f t="shared" si="208"/>
        <v>2550390</v>
      </c>
    </row>
    <row r="915" spans="1:43" hidden="1" outlineLevel="1">
      <c r="A915" s="63" t="s">
        <v>148</v>
      </c>
      <c r="B915" s="10" t="s">
        <v>550</v>
      </c>
      <c r="C915" s="1">
        <f t="shared" si="206"/>
        <v>752</v>
      </c>
      <c r="D915" s="7">
        <f t="shared" si="201"/>
        <v>2</v>
      </c>
      <c r="E915" s="7">
        <f t="shared" si="202"/>
        <v>1</v>
      </c>
      <c r="F915" s="7">
        <f t="shared" si="203"/>
        <v>0</v>
      </c>
      <c r="G915" s="1">
        <f t="shared" si="204"/>
        <v>214</v>
      </c>
      <c r="H915" s="2">
        <f t="shared" si="205"/>
        <v>0.28457446808510639</v>
      </c>
      <c r="I915" s="8"/>
      <c r="J915" s="2">
        <f t="shared" si="197"/>
        <v>0.32047872340425532</v>
      </c>
      <c r="K915" s="2">
        <f t="shared" si="198"/>
        <v>0.60505319148936165</v>
      </c>
      <c r="L915" s="2">
        <f t="shared" si="199"/>
        <v>0</v>
      </c>
      <c r="M915" s="2">
        <f t="shared" si="200"/>
        <v>7.4468085106383031E-2</v>
      </c>
      <c r="N915" s="1">
        <v>241</v>
      </c>
      <c r="O915" s="1">
        <v>455</v>
      </c>
      <c r="P915" s="1"/>
      <c r="Q915" s="1">
        <v>33</v>
      </c>
      <c r="R915" s="1">
        <v>18</v>
      </c>
      <c r="S915" s="1"/>
      <c r="T915" s="1"/>
      <c r="U915" s="1">
        <v>5</v>
      </c>
      <c r="V915" s="1"/>
      <c r="W915" s="1"/>
      <c r="X915" s="1"/>
      <c r="Y915" s="1"/>
      <c r="Z915" s="1"/>
      <c r="AA915" s="1"/>
      <c r="AB915" s="1"/>
      <c r="AG915" t="str">
        <f t="shared" si="207"/>
        <v>Oakham</v>
      </c>
      <c r="AH915" s="10" t="s">
        <v>1368</v>
      </c>
      <c r="AI915" s="10">
        <v>1</v>
      </c>
      <c r="AK915" s="104">
        <v>25</v>
      </c>
      <c r="AL915" s="102">
        <v>27</v>
      </c>
      <c r="AM915" s="102">
        <v>175</v>
      </c>
      <c r="AN915" s="101">
        <v>50670</v>
      </c>
      <c r="AO915" s="101">
        <f t="shared" si="209"/>
        <v>25027</v>
      </c>
      <c r="AP915" t="s">
        <v>624</v>
      </c>
      <c r="AQ915">
        <f t="shared" si="208"/>
        <v>2550670</v>
      </c>
    </row>
    <row r="916" spans="1:43" hidden="1" outlineLevel="1">
      <c r="A916" s="63" t="s">
        <v>2225</v>
      </c>
      <c r="B916" s="10" t="s">
        <v>550</v>
      </c>
      <c r="C916" s="1">
        <f t="shared" si="206"/>
        <v>2218</v>
      </c>
      <c r="D916" s="7">
        <f t="shared" si="201"/>
        <v>2</v>
      </c>
      <c r="E916" s="7">
        <f t="shared" si="202"/>
        <v>1</v>
      </c>
      <c r="F916" s="7">
        <f t="shared" si="203"/>
        <v>0</v>
      </c>
      <c r="G916" s="1">
        <f t="shared" si="204"/>
        <v>243</v>
      </c>
      <c r="H916" s="2">
        <f t="shared" si="205"/>
        <v>0.10955816050495942</v>
      </c>
      <c r="I916" s="8"/>
      <c r="J916" s="2">
        <f t="shared" si="197"/>
        <v>0.41073038773669973</v>
      </c>
      <c r="K916" s="2">
        <f t="shared" si="198"/>
        <v>0.52028854824165915</v>
      </c>
      <c r="L916" s="2">
        <f t="shared" si="199"/>
        <v>0</v>
      </c>
      <c r="M916" s="2">
        <f t="shared" si="200"/>
        <v>6.898106402164117E-2</v>
      </c>
      <c r="N916" s="1">
        <v>911</v>
      </c>
      <c r="O916" s="1">
        <v>1154</v>
      </c>
      <c r="P916" s="1"/>
      <c r="Q916" s="1">
        <v>74</v>
      </c>
      <c r="R916" s="1">
        <v>45</v>
      </c>
      <c r="S916" s="1"/>
      <c r="T916" s="1"/>
      <c r="U916" s="1">
        <v>34</v>
      </c>
      <c r="V916" s="1"/>
      <c r="W916" s="1"/>
      <c r="X916" s="1"/>
      <c r="Y916" s="1"/>
      <c r="Z916" s="1"/>
      <c r="AA916" s="1"/>
      <c r="AB916" s="1"/>
      <c r="AG916" t="str">
        <f t="shared" si="207"/>
        <v>Orange</v>
      </c>
      <c r="AH916" t="s">
        <v>957</v>
      </c>
      <c r="AI916">
        <v>1</v>
      </c>
      <c r="AK916" s="104">
        <v>25</v>
      </c>
      <c r="AL916" s="102">
        <v>11</v>
      </c>
      <c r="AM916" s="102">
        <v>95</v>
      </c>
      <c r="AN916" s="101">
        <v>51265</v>
      </c>
      <c r="AO916" s="101">
        <f t="shared" si="209"/>
        <v>25011</v>
      </c>
      <c r="AP916" t="s">
        <v>624</v>
      </c>
      <c r="AQ916">
        <f t="shared" si="208"/>
        <v>2551265</v>
      </c>
    </row>
    <row r="917" spans="1:43" hidden="1" outlineLevel="1">
      <c r="A917" s="63" t="s">
        <v>2143</v>
      </c>
      <c r="B917" s="10" t="s">
        <v>550</v>
      </c>
      <c r="C917" s="1">
        <f t="shared" si="206"/>
        <v>3737</v>
      </c>
      <c r="D917" s="7">
        <f t="shared" si="201"/>
        <v>2</v>
      </c>
      <c r="E917" s="7">
        <f t="shared" si="202"/>
        <v>1</v>
      </c>
      <c r="F917" s="7">
        <f t="shared" si="203"/>
        <v>0</v>
      </c>
      <c r="G917" s="1">
        <f t="shared" si="204"/>
        <v>847</v>
      </c>
      <c r="H917" s="2">
        <f t="shared" si="205"/>
        <v>0.22665239496922665</v>
      </c>
      <c r="I917" s="8"/>
      <c r="J917" s="2">
        <f t="shared" si="197"/>
        <v>0.36285790741236285</v>
      </c>
      <c r="K917" s="2">
        <f t="shared" si="198"/>
        <v>0.58951030238158952</v>
      </c>
      <c r="L917" s="2">
        <f t="shared" si="199"/>
        <v>0</v>
      </c>
      <c r="M917" s="2">
        <f t="shared" si="200"/>
        <v>4.7631790206047686E-2</v>
      </c>
      <c r="N917" s="1">
        <v>1356</v>
      </c>
      <c r="O917" s="1">
        <v>2203</v>
      </c>
      <c r="P917" s="1"/>
      <c r="Q917" s="1">
        <v>124</v>
      </c>
      <c r="R917" s="1">
        <v>34</v>
      </c>
      <c r="S917" s="1"/>
      <c r="T917" s="1"/>
      <c r="U917" s="1">
        <v>20</v>
      </c>
      <c r="V917" s="1"/>
      <c r="W917" s="1"/>
      <c r="X917" s="1"/>
      <c r="Y917" s="1"/>
      <c r="Z917" s="1"/>
      <c r="AA917" s="1"/>
      <c r="AB917" s="1"/>
      <c r="AG917" t="str">
        <f t="shared" si="207"/>
        <v>Orleans</v>
      </c>
      <c r="AH917" t="s">
        <v>1586</v>
      </c>
      <c r="AI917">
        <v>10</v>
      </c>
      <c r="AK917" s="104">
        <v>25</v>
      </c>
      <c r="AL917" s="102">
        <v>1</v>
      </c>
      <c r="AM917" s="102">
        <v>50</v>
      </c>
      <c r="AN917" s="101">
        <v>51440</v>
      </c>
      <c r="AO917" s="101">
        <f t="shared" si="209"/>
        <v>25001</v>
      </c>
      <c r="AP917" t="s">
        <v>624</v>
      </c>
      <c r="AQ917">
        <f t="shared" si="208"/>
        <v>2551440</v>
      </c>
    </row>
    <row r="918" spans="1:43" hidden="1" outlineLevel="1">
      <c r="A918" s="63" t="s">
        <v>32</v>
      </c>
      <c r="B918" s="10" t="s">
        <v>550</v>
      </c>
      <c r="C918" s="1">
        <f t="shared" si="206"/>
        <v>446</v>
      </c>
      <c r="D918" s="7">
        <f t="shared" si="201"/>
        <v>1</v>
      </c>
      <c r="E918" s="7">
        <f t="shared" si="202"/>
        <v>2</v>
      </c>
      <c r="F918" s="7">
        <f t="shared" si="203"/>
        <v>0</v>
      </c>
      <c r="G918" s="1">
        <f t="shared" si="204"/>
        <v>9</v>
      </c>
      <c r="H918" s="2">
        <f t="shared" si="205"/>
        <v>2.0179372197309416E-2</v>
      </c>
      <c r="I918" s="8"/>
      <c r="J918" s="2">
        <f t="shared" si="197"/>
        <v>0.47309417040358742</v>
      </c>
      <c r="K918" s="2">
        <f t="shared" si="198"/>
        <v>0.452914798206278</v>
      </c>
      <c r="L918" s="2">
        <f t="shared" si="199"/>
        <v>0</v>
      </c>
      <c r="M918" s="2">
        <f t="shared" si="200"/>
        <v>7.3991031390134632E-2</v>
      </c>
      <c r="N918" s="1">
        <v>211</v>
      </c>
      <c r="O918" s="1">
        <v>202</v>
      </c>
      <c r="P918" s="1"/>
      <c r="Q918" s="1">
        <v>18</v>
      </c>
      <c r="R918" s="1">
        <v>1</v>
      </c>
      <c r="S918" s="1"/>
      <c r="T918" s="1"/>
      <c r="U918" s="1">
        <v>14</v>
      </c>
      <c r="V918" s="1"/>
      <c r="W918" s="1"/>
      <c r="X918" s="1"/>
      <c r="Y918" s="1"/>
      <c r="Z918" s="1"/>
      <c r="AA918" s="1"/>
      <c r="AB918" s="1"/>
      <c r="AG918" t="str">
        <f t="shared" si="207"/>
        <v>Otis</v>
      </c>
      <c r="AH918" t="s">
        <v>2349</v>
      </c>
      <c r="AI918">
        <v>1</v>
      </c>
      <c r="AK918" s="104">
        <v>25</v>
      </c>
      <c r="AL918" s="102">
        <v>3</v>
      </c>
      <c r="AM918" s="102">
        <v>100</v>
      </c>
      <c r="AN918" s="101">
        <v>51580</v>
      </c>
      <c r="AO918" s="101">
        <f t="shared" si="209"/>
        <v>25003</v>
      </c>
      <c r="AP918" t="s">
        <v>624</v>
      </c>
      <c r="AQ918">
        <f t="shared" si="208"/>
        <v>2551580</v>
      </c>
    </row>
    <row r="919" spans="1:43" hidden="1" outlineLevel="1">
      <c r="A919" s="63" t="s">
        <v>1480</v>
      </c>
      <c r="B919" s="10" t="s">
        <v>550</v>
      </c>
      <c r="C919" s="1">
        <f t="shared" si="206"/>
        <v>4361</v>
      </c>
      <c r="D919" s="7">
        <f t="shared" si="201"/>
        <v>2</v>
      </c>
      <c r="E919" s="7">
        <f t="shared" si="202"/>
        <v>1</v>
      </c>
      <c r="F919" s="7">
        <f t="shared" si="203"/>
        <v>0</v>
      </c>
      <c r="G919" s="1">
        <f t="shared" si="204"/>
        <v>917</v>
      </c>
      <c r="H919" s="2">
        <f t="shared" si="205"/>
        <v>0.2102728731942215</v>
      </c>
      <c r="I919" s="8"/>
      <c r="J919" s="2">
        <f t="shared" si="197"/>
        <v>0.36711763357028204</v>
      </c>
      <c r="K919" s="2">
        <f t="shared" si="198"/>
        <v>0.57739050676450354</v>
      </c>
      <c r="L919" s="2">
        <f t="shared" si="199"/>
        <v>0</v>
      </c>
      <c r="M919" s="2">
        <f t="shared" si="200"/>
        <v>5.5491859665214416E-2</v>
      </c>
      <c r="N919" s="1">
        <v>1601</v>
      </c>
      <c r="O919" s="1">
        <v>2518</v>
      </c>
      <c r="P919" s="1"/>
      <c r="Q919" s="1">
        <v>136</v>
      </c>
      <c r="R919" s="1">
        <v>57</v>
      </c>
      <c r="S919" s="1"/>
      <c r="T919" s="1"/>
      <c r="U919" s="1">
        <v>49</v>
      </c>
      <c r="V919" s="1"/>
      <c r="W919" s="1"/>
      <c r="X919" s="1"/>
      <c r="Y919" s="1"/>
      <c r="Z919" s="1"/>
      <c r="AA919" s="1"/>
      <c r="AB919" s="1"/>
      <c r="AG919" t="str">
        <f t="shared" si="207"/>
        <v>Oxford</v>
      </c>
      <c r="AH919" s="10" t="s">
        <v>1368</v>
      </c>
      <c r="AI919" s="10">
        <v>2</v>
      </c>
      <c r="AK919" s="104">
        <v>25</v>
      </c>
      <c r="AL919" s="102">
        <v>27</v>
      </c>
      <c r="AM919" s="102">
        <v>180</v>
      </c>
      <c r="AN919" s="101">
        <v>51825</v>
      </c>
      <c r="AO919" s="101">
        <f t="shared" si="209"/>
        <v>25027</v>
      </c>
      <c r="AP919" t="s">
        <v>624</v>
      </c>
      <c r="AQ919">
        <f t="shared" si="208"/>
        <v>2551825</v>
      </c>
    </row>
    <row r="920" spans="1:43" hidden="1" outlineLevel="1">
      <c r="A920" s="63" t="s">
        <v>995</v>
      </c>
      <c r="B920" s="10" t="s">
        <v>550</v>
      </c>
      <c r="C920" s="1">
        <f t="shared" si="206"/>
        <v>4101</v>
      </c>
      <c r="D920" s="7">
        <f t="shared" si="201"/>
        <v>2</v>
      </c>
      <c r="E920" s="7">
        <f t="shared" si="202"/>
        <v>1</v>
      </c>
      <c r="F920" s="7">
        <f t="shared" si="203"/>
        <v>0</v>
      </c>
      <c r="G920" s="1">
        <f t="shared" si="204"/>
        <v>124</v>
      </c>
      <c r="H920" s="2">
        <f t="shared" si="205"/>
        <v>3.0236527676176541E-2</v>
      </c>
      <c r="I920" s="8"/>
      <c r="J920" s="2">
        <f t="shared" si="197"/>
        <v>0.45866861741038772</v>
      </c>
      <c r="K920" s="2">
        <f t="shared" si="198"/>
        <v>0.48890514508656424</v>
      </c>
      <c r="L920" s="2">
        <f t="shared" si="199"/>
        <v>0</v>
      </c>
      <c r="M920" s="2">
        <f t="shared" si="200"/>
        <v>5.2426237503047979E-2</v>
      </c>
      <c r="N920" s="1">
        <v>1881</v>
      </c>
      <c r="O920" s="1">
        <v>2005</v>
      </c>
      <c r="P920" s="1"/>
      <c r="Q920" s="1">
        <v>96</v>
      </c>
      <c r="R920" s="1">
        <v>55</v>
      </c>
      <c r="S920" s="1"/>
      <c r="T920" s="1"/>
      <c r="U920" s="1">
        <v>64</v>
      </c>
      <c r="V920" s="1"/>
      <c r="W920" s="1"/>
      <c r="X920" s="1"/>
      <c r="Y920" s="1"/>
      <c r="Z920" s="1"/>
      <c r="AA920" s="1"/>
      <c r="AB920" s="1"/>
      <c r="AG920" t="str">
        <f t="shared" si="207"/>
        <v>Palmer</v>
      </c>
      <c r="AH920" t="s">
        <v>440</v>
      </c>
      <c r="AI920">
        <v>2</v>
      </c>
      <c r="AK920" s="104">
        <v>25</v>
      </c>
      <c r="AL920" s="102">
        <v>13</v>
      </c>
      <c r="AM920" s="102">
        <v>75</v>
      </c>
      <c r="AN920" s="101">
        <v>52105</v>
      </c>
      <c r="AO920" s="101">
        <f t="shared" si="209"/>
        <v>25013</v>
      </c>
      <c r="AP920" t="s">
        <v>624</v>
      </c>
      <c r="AQ920">
        <f t="shared" si="208"/>
        <v>2552105</v>
      </c>
    </row>
    <row r="921" spans="1:43" hidden="1" outlineLevel="1">
      <c r="A921" s="63" t="s">
        <v>1590</v>
      </c>
      <c r="B921" s="10" t="s">
        <v>550</v>
      </c>
      <c r="C921" s="1">
        <f t="shared" si="206"/>
        <v>2028</v>
      </c>
      <c r="D921" s="7">
        <f t="shared" si="201"/>
        <v>2</v>
      </c>
      <c r="E921" s="7">
        <f t="shared" si="202"/>
        <v>1</v>
      </c>
      <c r="F921" s="7">
        <f t="shared" si="203"/>
        <v>0</v>
      </c>
      <c r="G921" s="1">
        <f t="shared" si="204"/>
        <v>519</v>
      </c>
      <c r="H921" s="2">
        <f t="shared" si="205"/>
        <v>0.25591715976331358</v>
      </c>
      <c r="I921" s="8"/>
      <c r="J921" s="2">
        <f t="shared" si="197"/>
        <v>0.34319526627218933</v>
      </c>
      <c r="K921" s="2">
        <f t="shared" si="198"/>
        <v>0.59911242603550297</v>
      </c>
      <c r="L921" s="2">
        <f t="shared" si="199"/>
        <v>0</v>
      </c>
      <c r="M921" s="2">
        <f t="shared" si="200"/>
        <v>5.7692307692307709E-2</v>
      </c>
      <c r="N921" s="1">
        <v>696</v>
      </c>
      <c r="O921" s="1">
        <v>1215</v>
      </c>
      <c r="P921" s="1"/>
      <c r="Q921" s="1">
        <v>83</v>
      </c>
      <c r="R921" s="1">
        <v>25</v>
      </c>
      <c r="S921" s="1"/>
      <c r="T921" s="1"/>
      <c r="U921" s="1">
        <v>9</v>
      </c>
      <c r="V921" s="1"/>
      <c r="W921" s="1"/>
      <c r="X921" s="1"/>
      <c r="Y921" s="1"/>
      <c r="Z921" s="1"/>
      <c r="AA921" s="1"/>
      <c r="AB921" s="1"/>
      <c r="AG921" t="str">
        <f t="shared" si="207"/>
        <v>Paxton</v>
      </c>
      <c r="AH921" s="10" t="s">
        <v>1368</v>
      </c>
      <c r="AI921" s="10">
        <v>3</v>
      </c>
      <c r="AK921" s="104">
        <v>25</v>
      </c>
      <c r="AL921" s="102">
        <v>27</v>
      </c>
      <c r="AM921" s="102">
        <v>185</v>
      </c>
      <c r="AN921" s="101">
        <v>52420</v>
      </c>
      <c r="AO921" s="101">
        <f t="shared" si="209"/>
        <v>25027</v>
      </c>
      <c r="AP921" t="s">
        <v>624</v>
      </c>
      <c r="AQ921">
        <f t="shared" si="208"/>
        <v>2552420</v>
      </c>
    </row>
    <row r="922" spans="1:43" hidden="1" outlineLevel="1">
      <c r="A922" s="63" t="s">
        <v>1591</v>
      </c>
      <c r="B922" s="10" t="s">
        <v>550</v>
      </c>
      <c r="C922" s="1">
        <f t="shared" si="206"/>
        <v>19729</v>
      </c>
      <c r="D922" s="7">
        <f t="shared" si="201"/>
        <v>2</v>
      </c>
      <c r="E922" s="7">
        <f t="shared" si="202"/>
        <v>1</v>
      </c>
      <c r="F922" s="7">
        <f t="shared" si="203"/>
        <v>0</v>
      </c>
      <c r="G922" s="1">
        <f t="shared" si="204"/>
        <v>2123</v>
      </c>
      <c r="H922" s="2">
        <f t="shared" si="205"/>
        <v>0.1076080896142734</v>
      </c>
      <c r="I922" s="8"/>
      <c r="J922" s="2">
        <f t="shared" si="197"/>
        <v>0.42561711186578133</v>
      </c>
      <c r="K922" s="2">
        <f t="shared" si="198"/>
        <v>0.5332252014800547</v>
      </c>
      <c r="L922" s="2">
        <f t="shared" si="199"/>
        <v>0</v>
      </c>
      <c r="M922" s="2">
        <f t="shared" si="200"/>
        <v>4.1157686654163972E-2</v>
      </c>
      <c r="N922" s="1">
        <v>8397</v>
      </c>
      <c r="O922" s="1">
        <v>10520</v>
      </c>
      <c r="P922" s="1"/>
      <c r="Q922" s="1">
        <v>447</v>
      </c>
      <c r="R922" s="1">
        <v>207</v>
      </c>
      <c r="S922" s="1"/>
      <c r="T922" s="1"/>
      <c r="U922" s="1">
        <v>158</v>
      </c>
      <c r="V922" s="1"/>
      <c r="W922" s="1"/>
      <c r="X922" s="1"/>
      <c r="Y922" s="1"/>
      <c r="Z922" s="1"/>
      <c r="AA922" s="1"/>
      <c r="AB922" s="1"/>
      <c r="AG922" t="str">
        <f t="shared" si="207"/>
        <v>Peabody</v>
      </c>
      <c r="AH922" t="s">
        <v>1819</v>
      </c>
      <c r="AI922">
        <v>6</v>
      </c>
      <c r="AK922" s="104">
        <v>25</v>
      </c>
      <c r="AL922" s="102">
        <v>9</v>
      </c>
      <c r="AM922" s="102">
        <v>125</v>
      </c>
      <c r="AN922" s="101">
        <v>52490</v>
      </c>
      <c r="AO922" s="101">
        <f t="shared" si="209"/>
        <v>25009</v>
      </c>
      <c r="AP922" t="s">
        <v>2432</v>
      </c>
      <c r="AQ922">
        <f t="shared" si="208"/>
        <v>2552490</v>
      </c>
    </row>
    <row r="923" spans="1:43" hidden="1" outlineLevel="1">
      <c r="A923" s="63" t="s">
        <v>1592</v>
      </c>
      <c r="B923" s="10" t="s">
        <v>550</v>
      </c>
      <c r="C923" s="1">
        <f t="shared" si="206"/>
        <v>715</v>
      </c>
      <c r="D923" s="7">
        <f t="shared" si="201"/>
        <v>1</v>
      </c>
      <c r="E923" s="7">
        <f t="shared" si="202"/>
        <v>2</v>
      </c>
      <c r="F923" s="7">
        <f t="shared" si="203"/>
        <v>0</v>
      </c>
      <c r="G923" s="1">
        <f t="shared" si="204"/>
        <v>333</v>
      </c>
      <c r="H923" s="2">
        <f t="shared" si="205"/>
        <v>0.46573426573426574</v>
      </c>
      <c r="I923" s="8"/>
      <c r="J923" s="2">
        <f t="shared" si="197"/>
        <v>0.69930069930069927</v>
      </c>
      <c r="K923" s="2">
        <f t="shared" si="198"/>
        <v>0.23356643356643356</v>
      </c>
      <c r="L923" s="2">
        <f t="shared" si="199"/>
        <v>0</v>
      </c>
      <c r="M923" s="2">
        <f t="shared" si="200"/>
        <v>6.7132867132867174E-2</v>
      </c>
      <c r="N923" s="1">
        <v>500</v>
      </c>
      <c r="O923" s="1">
        <v>167</v>
      </c>
      <c r="P923" s="1"/>
      <c r="Q923" s="1">
        <v>41</v>
      </c>
      <c r="R923" s="1">
        <v>4</v>
      </c>
      <c r="S923" s="1"/>
      <c r="T923" s="1"/>
      <c r="U923" s="1">
        <v>3</v>
      </c>
      <c r="V923" s="1"/>
      <c r="W923" s="1"/>
      <c r="X923" s="1"/>
      <c r="Y923" s="1"/>
      <c r="Z923" s="1"/>
      <c r="AA923" s="1"/>
      <c r="AB923" s="1"/>
      <c r="AG923" t="str">
        <f t="shared" si="207"/>
        <v>Pelham</v>
      </c>
      <c r="AH923" t="s">
        <v>1816</v>
      </c>
      <c r="AI923">
        <v>1</v>
      </c>
      <c r="AK923" s="104">
        <v>25</v>
      </c>
      <c r="AL923" s="102">
        <v>15</v>
      </c>
      <c r="AM923" s="102">
        <v>65</v>
      </c>
      <c r="AN923" s="101">
        <v>52560</v>
      </c>
      <c r="AO923" s="101">
        <f t="shared" si="209"/>
        <v>25015</v>
      </c>
      <c r="AP923" t="s">
        <v>624</v>
      </c>
      <c r="AQ923">
        <f t="shared" si="208"/>
        <v>2552560</v>
      </c>
    </row>
    <row r="924" spans="1:43" hidden="1" outlineLevel="1">
      <c r="A924" s="63" t="s">
        <v>1593</v>
      </c>
      <c r="B924" s="10" t="s">
        <v>550</v>
      </c>
      <c r="C924" s="1">
        <f t="shared" si="206"/>
        <v>6677</v>
      </c>
      <c r="D924" s="7">
        <f t="shared" si="201"/>
        <v>2</v>
      </c>
      <c r="E924" s="7">
        <f t="shared" si="202"/>
        <v>1</v>
      </c>
      <c r="F924" s="7">
        <f t="shared" si="203"/>
        <v>0</v>
      </c>
      <c r="G924" s="1">
        <f t="shared" si="204"/>
        <v>1602</v>
      </c>
      <c r="H924" s="2">
        <f t="shared" si="205"/>
        <v>0.2399281114272877</v>
      </c>
      <c r="I924" s="8"/>
      <c r="J924" s="2">
        <f t="shared" si="197"/>
        <v>0.36124007787928708</v>
      </c>
      <c r="K924" s="2">
        <f t="shared" si="198"/>
        <v>0.60116818930657479</v>
      </c>
      <c r="L924" s="2">
        <f t="shared" si="199"/>
        <v>0</v>
      </c>
      <c r="M924" s="2">
        <f t="shared" si="200"/>
        <v>3.759173281413819E-2</v>
      </c>
      <c r="N924" s="1">
        <v>2412</v>
      </c>
      <c r="O924" s="1">
        <v>4014</v>
      </c>
      <c r="P924" s="1"/>
      <c r="Q924" s="1">
        <v>138</v>
      </c>
      <c r="R924" s="1">
        <v>73</v>
      </c>
      <c r="S924" s="1"/>
      <c r="T924" s="1"/>
      <c r="U924" s="1">
        <v>40</v>
      </c>
      <c r="V924" s="1"/>
      <c r="W924" s="1"/>
      <c r="X924" s="1"/>
      <c r="Y924" s="1"/>
      <c r="Z924" s="1"/>
      <c r="AA924" s="1"/>
      <c r="AB924" s="1"/>
      <c r="AG924" t="str">
        <f t="shared" si="207"/>
        <v>Pembroke</v>
      </c>
      <c r="AH924" t="s">
        <v>2043</v>
      </c>
      <c r="AI924">
        <v>4</v>
      </c>
      <c r="AK924" s="104">
        <v>25</v>
      </c>
      <c r="AL924" s="102">
        <v>23</v>
      </c>
      <c r="AM924" s="102">
        <v>95</v>
      </c>
      <c r="AN924" s="101">
        <v>52630</v>
      </c>
      <c r="AO924" s="101">
        <f t="shared" si="209"/>
        <v>25023</v>
      </c>
      <c r="AP924" t="s">
        <v>624</v>
      </c>
      <c r="AQ924">
        <f t="shared" si="208"/>
        <v>2552630</v>
      </c>
    </row>
    <row r="925" spans="1:43" hidden="1" outlineLevel="1">
      <c r="A925" s="63" t="s">
        <v>1134</v>
      </c>
      <c r="B925" s="10" t="s">
        <v>550</v>
      </c>
      <c r="C925" s="1">
        <f t="shared" si="206"/>
        <v>4311</v>
      </c>
      <c r="D925" s="7">
        <f t="shared" si="201"/>
        <v>2</v>
      </c>
      <c r="E925" s="7">
        <f t="shared" si="202"/>
        <v>1</v>
      </c>
      <c r="F925" s="7">
        <f t="shared" si="203"/>
        <v>0</v>
      </c>
      <c r="G925" s="1">
        <f t="shared" si="204"/>
        <v>1334</v>
      </c>
      <c r="H925" s="2">
        <f t="shared" si="205"/>
        <v>0.30944096497332407</v>
      </c>
      <c r="I925" s="8"/>
      <c r="J925" s="2">
        <f t="shared" si="197"/>
        <v>0.32103920204128972</v>
      </c>
      <c r="K925" s="2">
        <f t="shared" si="198"/>
        <v>0.63048016701461373</v>
      </c>
      <c r="L925" s="2">
        <f t="shared" si="199"/>
        <v>0</v>
      </c>
      <c r="M925" s="2">
        <f t="shared" si="200"/>
        <v>4.8480630944096492E-2</v>
      </c>
      <c r="N925" s="1">
        <v>1384</v>
      </c>
      <c r="O925" s="1">
        <v>2718</v>
      </c>
      <c r="P925" s="1"/>
      <c r="Q925" s="1">
        <v>116</v>
      </c>
      <c r="R925" s="1">
        <v>68</v>
      </c>
      <c r="S925" s="1"/>
      <c r="T925" s="1"/>
      <c r="U925" s="1">
        <v>25</v>
      </c>
      <c r="V925" s="1"/>
      <c r="W925" s="1"/>
      <c r="X925" s="1"/>
      <c r="Y925" s="1"/>
      <c r="Z925" s="1"/>
      <c r="AA925" s="1"/>
      <c r="AB925" s="1"/>
      <c r="AG925" t="str">
        <f t="shared" si="207"/>
        <v>Pepperell</v>
      </c>
      <c r="AH925" t="s">
        <v>2433</v>
      </c>
      <c r="AI925">
        <v>5</v>
      </c>
      <c r="AK925" s="104">
        <v>25</v>
      </c>
      <c r="AL925" s="102">
        <v>17</v>
      </c>
      <c r="AM925" s="102">
        <v>175</v>
      </c>
      <c r="AN925" s="101">
        <v>52805</v>
      </c>
      <c r="AO925" s="101">
        <f t="shared" si="209"/>
        <v>25017</v>
      </c>
      <c r="AP925" t="s">
        <v>624</v>
      </c>
      <c r="AQ925">
        <f t="shared" si="208"/>
        <v>2552805</v>
      </c>
    </row>
    <row r="926" spans="1:43" hidden="1" outlineLevel="1">
      <c r="A926" s="63" t="s">
        <v>539</v>
      </c>
      <c r="B926" s="10" t="s">
        <v>550</v>
      </c>
      <c r="C926" s="1">
        <f t="shared" si="206"/>
        <v>245</v>
      </c>
      <c r="D926" s="7">
        <f t="shared" si="201"/>
        <v>1</v>
      </c>
      <c r="E926" s="7">
        <f t="shared" si="202"/>
        <v>2</v>
      </c>
      <c r="F926" s="7">
        <f t="shared" si="203"/>
        <v>0</v>
      </c>
      <c r="G926" s="1">
        <f t="shared" si="204"/>
        <v>40</v>
      </c>
      <c r="H926" s="2">
        <f t="shared" si="205"/>
        <v>0.16326530612244897</v>
      </c>
      <c r="I926" s="8"/>
      <c r="J926" s="2">
        <f t="shared" si="197"/>
        <v>0.55102040816326525</v>
      </c>
      <c r="K926" s="2">
        <f t="shared" si="198"/>
        <v>0.38775510204081631</v>
      </c>
      <c r="L926" s="2">
        <f t="shared" si="199"/>
        <v>0</v>
      </c>
      <c r="M926" s="2">
        <f t="shared" si="200"/>
        <v>6.1224489795918435E-2</v>
      </c>
      <c r="N926" s="1">
        <v>135</v>
      </c>
      <c r="O926" s="1">
        <v>95</v>
      </c>
      <c r="P926" s="1"/>
      <c r="Q926" s="1">
        <v>6</v>
      </c>
      <c r="R926" s="1">
        <v>7</v>
      </c>
      <c r="S926" s="1"/>
      <c r="T926" s="1"/>
      <c r="U926" s="1">
        <v>2</v>
      </c>
      <c r="V926" s="1"/>
      <c r="W926" s="1"/>
      <c r="X926" s="1"/>
      <c r="Y926" s="1"/>
      <c r="Z926" s="1"/>
      <c r="AA926" s="1"/>
      <c r="AB926" s="1"/>
      <c r="AG926" t="str">
        <f t="shared" si="207"/>
        <v>Peru</v>
      </c>
      <c r="AH926" t="s">
        <v>2349</v>
      </c>
      <c r="AI926">
        <v>1</v>
      </c>
      <c r="AK926" s="104">
        <v>25</v>
      </c>
      <c r="AL926" s="102">
        <v>3</v>
      </c>
      <c r="AM926" s="102">
        <v>105</v>
      </c>
      <c r="AN926" s="101">
        <v>53050</v>
      </c>
      <c r="AO926" s="101">
        <f t="shared" si="209"/>
        <v>25003</v>
      </c>
      <c r="AP926" t="s">
        <v>624</v>
      </c>
      <c r="AQ926">
        <f t="shared" si="208"/>
        <v>2553050</v>
      </c>
    </row>
    <row r="927" spans="1:43" hidden="1" outlineLevel="1">
      <c r="A927" s="63" t="s">
        <v>1537</v>
      </c>
      <c r="B927" s="10" t="s">
        <v>550</v>
      </c>
      <c r="C927" s="1">
        <f t="shared" si="206"/>
        <v>611</v>
      </c>
      <c r="D927" s="7">
        <f t="shared" si="201"/>
        <v>2</v>
      </c>
      <c r="E927" s="7">
        <f t="shared" si="202"/>
        <v>1</v>
      </c>
      <c r="F927" s="7">
        <f t="shared" si="203"/>
        <v>0</v>
      </c>
      <c r="G927" s="1">
        <f t="shared" si="204"/>
        <v>52</v>
      </c>
      <c r="H927" s="2">
        <f t="shared" si="205"/>
        <v>8.5106382978723402E-2</v>
      </c>
      <c r="I927" s="8"/>
      <c r="J927" s="2">
        <f t="shared" si="197"/>
        <v>0.42553191489361702</v>
      </c>
      <c r="K927" s="2">
        <f t="shared" si="198"/>
        <v>0.51063829787234039</v>
      </c>
      <c r="L927" s="2">
        <f t="shared" si="199"/>
        <v>0</v>
      </c>
      <c r="M927" s="2">
        <f t="shared" si="200"/>
        <v>6.3829787234042645E-2</v>
      </c>
      <c r="N927" s="1">
        <v>260</v>
      </c>
      <c r="O927" s="1">
        <v>312</v>
      </c>
      <c r="P927" s="1"/>
      <c r="Q927" s="1">
        <v>29</v>
      </c>
      <c r="R927" s="1">
        <v>7</v>
      </c>
      <c r="S927" s="1"/>
      <c r="T927" s="1"/>
      <c r="U927" s="1">
        <v>3</v>
      </c>
      <c r="V927" s="1"/>
      <c r="W927" s="1"/>
      <c r="X927" s="1"/>
      <c r="Y927" s="1"/>
      <c r="Z927" s="1"/>
      <c r="AA927" s="1"/>
      <c r="AB927" s="1"/>
      <c r="AG927" t="str">
        <f t="shared" si="207"/>
        <v>Petersham</v>
      </c>
      <c r="AH927" s="10" t="s">
        <v>1368</v>
      </c>
      <c r="AI927" s="10">
        <v>1</v>
      </c>
      <c r="AK927" s="104">
        <v>25</v>
      </c>
      <c r="AL927" s="102">
        <v>27</v>
      </c>
      <c r="AM927" s="102">
        <v>190</v>
      </c>
      <c r="AN927" s="101">
        <v>53120</v>
      </c>
      <c r="AO927" s="101">
        <f t="shared" si="209"/>
        <v>25027</v>
      </c>
      <c r="AP927" t="s">
        <v>624</v>
      </c>
      <c r="AQ927">
        <f t="shared" si="208"/>
        <v>2553120</v>
      </c>
    </row>
    <row r="928" spans="1:43" hidden="1" outlineLevel="1">
      <c r="A928" s="63" t="s">
        <v>1906</v>
      </c>
      <c r="B928" s="10" t="s">
        <v>550</v>
      </c>
      <c r="C928" s="1">
        <f t="shared" si="206"/>
        <v>571</v>
      </c>
      <c r="D928" s="7">
        <f t="shared" si="201"/>
        <v>2</v>
      </c>
      <c r="E928" s="7">
        <f t="shared" si="202"/>
        <v>1</v>
      </c>
      <c r="F928" s="7">
        <f t="shared" si="203"/>
        <v>0</v>
      </c>
      <c r="G928" s="1">
        <f t="shared" si="204"/>
        <v>120</v>
      </c>
      <c r="H928" s="2">
        <f t="shared" si="205"/>
        <v>0.21015761821366025</v>
      </c>
      <c r="I928" s="8"/>
      <c r="J928" s="2">
        <f t="shared" si="197"/>
        <v>0.35026269702276708</v>
      </c>
      <c r="K928" s="2">
        <f t="shared" si="198"/>
        <v>0.56042031523642732</v>
      </c>
      <c r="L928" s="2">
        <f t="shared" si="199"/>
        <v>0</v>
      </c>
      <c r="M928" s="2">
        <f t="shared" si="200"/>
        <v>8.9316987740805542E-2</v>
      </c>
      <c r="N928" s="1">
        <v>200</v>
      </c>
      <c r="O928" s="1">
        <v>320</v>
      </c>
      <c r="P928" s="1"/>
      <c r="Q928" s="1">
        <v>26</v>
      </c>
      <c r="R928" s="1">
        <v>18</v>
      </c>
      <c r="S928" s="1"/>
      <c r="T928" s="1"/>
      <c r="U928" s="1">
        <v>7</v>
      </c>
      <c r="V928" s="1"/>
      <c r="W928" s="1"/>
      <c r="X928" s="1"/>
      <c r="Y928" s="1"/>
      <c r="Z928" s="1"/>
      <c r="AA928" s="1"/>
      <c r="AB928" s="1"/>
      <c r="AG928" t="str">
        <f t="shared" si="207"/>
        <v>Phillipston</v>
      </c>
      <c r="AH928" s="10" t="s">
        <v>1368</v>
      </c>
      <c r="AI928" s="10">
        <v>1</v>
      </c>
      <c r="AK928" s="104">
        <v>25</v>
      </c>
      <c r="AL928" s="102">
        <v>27</v>
      </c>
      <c r="AM928" s="102">
        <v>195</v>
      </c>
      <c r="AN928" s="101">
        <v>53225</v>
      </c>
      <c r="AO928" s="101">
        <f t="shared" si="209"/>
        <v>25027</v>
      </c>
      <c r="AP928" t="s">
        <v>624</v>
      </c>
      <c r="AQ928">
        <f t="shared" si="208"/>
        <v>2553225</v>
      </c>
    </row>
    <row r="929" spans="1:43" hidden="1" outlineLevel="1">
      <c r="A929" s="63" t="s">
        <v>188</v>
      </c>
      <c r="B929" s="10" t="s">
        <v>550</v>
      </c>
      <c r="C929" s="1">
        <f t="shared" si="206"/>
        <v>13213</v>
      </c>
      <c r="D929" s="7">
        <f t="shared" si="201"/>
        <v>1</v>
      </c>
      <c r="E929" s="7">
        <f t="shared" si="202"/>
        <v>2</v>
      </c>
      <c r="F929" s="7">
        <f t="shared" si="203"/>
        <v>0</v>
      </c>
      <c r="G929" s="1">
        <f t="shared" si="204"/>
        <v>4288</v>
      </c>
      <c r="H929" s="2">
        <f t="shared" si="205"/>
        <v>0.32452887307954287</v>
      </c>
      <c r="I929" s="8"/>
      <c r="J929" s="2">
        <f t="shared" si="197"/>
        <v>0.6410353439794142</v>
      </c>
      <c r="K929" s="2">
        <f t="shared" si="198"/>
        <v>0.31650647089987133</v>
      </c>
      <c r="L929" s="2">
        <f t="shared" si="199"/>
        <v>0</v>
      </c>
      <c r="M929" s="2">
        <f t="shared" si="200"/>
        <v>4.2458185120714476E-2</v>
      </c>
      <c r="N929" s="1">
        <v>8470</v>
      </c>
      <c r="O929" s="1">
        <v>4182</v>
      </c>
      <c r="P929" s="1"/>
      <c r="Q929" s="1">
        <v>346</v>
      </c>
      <c r="R929" s="1">
        <v>104</v>
      </c>
      <c r="S929" s="1"/>
      <c r="T929" s="1"/>
      <c r="U929" s="1">
        <v>111</v>
      </c>
      <c r="V929" s="1"/>
      <c r="W929" s="1"/>
      <c r="X929" s="1"/>
      <c r="Y929" s="1"/>
      <c r="Z929" s="1"/>
      <c r="AA929" s="1"/>
      <c r="AB929" s="1"/>
      <c r="AG929" t="str">
        <f t="shared" si="207"/>
        <v>Pittsfield</v>
      </c>
      <c r="AH929" t="s">
        <v>2349</v>
      </c>
      <c r="AI929">
        <v>1</v>
      </c>
      <c r="AK929" s="104">
        <v>25</v>
      </c>
      <c r="AL929" s="102">
        <v>3</v>
      </c>
      <c r="AM929" s="102">
        <v>110</v>
      </c>
      <c r="AN929" s="101">
        <v>53960</v>
      </c>
      <c r="AO929" s="101">
        <f t="shared" si="209"/>
        <v>25003</v>
      </c>
      <c r="AP929" t="s">
        <v>2432</v>
      </c>
      <c r="AQ929">
        <f t="shared" si="208"/>
        <v>2553960</v>
      </c>
    </row>
    <row r="930" spans="1:43" hidden="1" outlineLevel="1">
      <c r="A930" s="63" t="s">
        <v>836</v>
      </c>
      <c r="B930" s="10" t="s">
        <v>550</v>
      </c>
      <c r="C930" s="1">
        <f t="shared" si="206"/>
        <v>302</v>
      </c>
      <c r="D930" s="7">
        <f t="shared" si="201"/>
        <v>1</v>
      </c>
      <c r="E930" s="7">
        <f t="shared" si="202"/>
        <v>2</v>
      </c>
      <c r="F930" s="7">
        <f t="shared" si="203"/>
        <v>0</v>
      </c>
      <c r="G930" s="1">
        <f t="shared" si="204"/>
        <v>84</v>
      </c>
      <c r="H930" s="2">
        <f t="shared" si="205"/>
        <v>0.27814569536423839</v>
      </c>
      <c r="I930" s="8"/>
      <c r="J930" s="2">
        <f t="shared" si="197"/>
        <v>0.58278145695364236</v>
      </c>
      <c r="K930" s="2">
        <f t="shared" si="198"/>
        <v>0.30463576158940397</v>
      </c>
      <c r="L930" s="2">
        <f t="shared" si="199"/>
        <v>0</v>
      </c>
      <c r="M930" s="2">
        <f t="shared" si="200"/>
        <v>0.11258278145695366</v>
      </c>
      <c r="N930" s="1">
        <v>176</v>
      </c>
      <c r="O930" s="1">
        <v>92</v>
      </c>
      <c r="P930" s="1"/>
      <c r="Q930" s="1">
        <v>27</v>
      </c>
      <c r="R930" s="1">
        <v>5</v>
      </c>
      <c r="S930" s="1"/>
      <c r="T930" s="1"/>
      <c r="U930" s="1">
        <v>2</v>
      </c>
      <c r="V930" s="1"/>
      <c r="W930" s="1"/>
      <c r="X930" s="1"/>
      <c r="Y930" s="1"/>
      <c r="Z930" s="1"/>
      <c r="AA930" s="1"/>
      <c r="AB930" s="1"/>
      <c r="AG930" t="str">
        <f t="shared" si="207"/>
        <v>Plainfield</v>
      </c>
      <c r="AH930" t="s">
        <v>1816</v>
      </c>
      <c r="AI930">
        <v>1</v>
      </c>
      <c r="AK930" s="104">
        <v>25</v>
      </c>
      <c r="AL930" s="102">
        <v>15</v>
      </c>
      <c r="AM930" s="102">
        <v>70</v>
      </c>
      <c r="AN930" s="101">
        <v>54030</v>
      </c>
      <c r="AO930" s="101">
        <f t="shared" si="209"/>
        <v>25015</v>
      </c>
      <c r="AP930" t="s">
        <v>624</v>
      </c>
      <c r="AQ930">
        <f t="shared" si="208"/>
        <v>2554030</v>
      </c>
    </row>
    <row r="931" spans="1:43" hidden="1" outlineLevel="1">
      <c r="A931" s="63" t="s">
        <v>765</v>
      </c>
      <c r="B931" s="10" t="s">
        <v>550</v>
      </c>
      <c r="C931" s="1">
        <f t="shared" si="206"/>
        <v>2832</v>
      </c>
      <c r="D931" s="7">
        <f t="shared" si="201"/>
        <v>2</v>
      </c>
      <c r="E931" s="7">
        <f t="shared" si="202"/>
        <v>1</v>
      </c>
      <c r="F931" s="7">
        <f t="shared" si="203"/>
        <v>0</v>
      </c>
      <c r="G931" s="1">
        <f t="shared" si="204"/>
        <v>816</v>
      </c>
      <c r="H931" s="2">
        <f t="shared" si="205"/>
        <v>0.28813559322033899</v>
      </c>
      <c r="I931" s="8"/>
      <c r="J931" s="2">
        <f t="shared" si="197"/>
        <v>0.3326271186440678</v>
      </c>
      <c r="K931" s="2">
        <f t="shared" si="198"/>
        <v>0.62076271186440679</v>
      </c>
      <c r="L931" s="2">
        <f t="shared" si="199"/>
        <v>0</v>
      </c>
      <c r="M931" s="2">
        <f t="shared" si="200"/>
        <v>4.6610169491525411E-2</v>
      </c>
      <c r="N931" s="1">
        <v>942</v>
      </c>
      <c r="O931" s="1">
        <v>1758</v>
      </c>
      <c r="P931" s="1"/>
      <c r="Q931" s="1">
        <v>75</v>
      </c>
      <c r="R931" s="1">
        <v>32</v>
      </c>
      <c r="S931" s="1"/>
      <c r="T931" s="1"/>
      <c r="U931" s="1">
        <v>25</v>
      </c>
      <c r="V931" s="1"/>
      <c r="W931" s="1"/>
      <c r="X931" s="1"/>
      <c r="Y931" s="1"/>
      <c r="Z931" s="1"/>
      <c r="AA931" s="1"/>
      <c r="AB931" s="1"/>
      <c r="AG931" t="str">
        <f t="shared" si="207"/>
        <v>Plainville</v>
      </c>
      <c r="AH931" t="s">
        <v>605</v>
      </c>
      <c r="AI931">
        <v>3</v>
      </c>
      <c r="AK931" s="104">
        <v>25</v>
      </c>
      <c r="AL931" s="102">
        <v>21</v>
      </c>
      <c r="AM931" s="102">
        <v>95</v>
      </c>
      <c r="AN931" s="101">
        <v>54100</v>
      </c>
      <c r="AO931" s="101">
        <f t="shared" si="209"/>
        <v>25021</v>
      </c>
      <c r="AP931" t="s">
        <v>624</v>
      </c>
      <c r="AQ931">
        <f t="shared" si="208"/>
        <v>2554100</v>
      </c>
    </row>
    <row r="932" spans="1:43" hidden="1" outlineLevel="1">
      <c r="A932" s="63" t="s">
        <v>2043</v>
      </c>
      <c r="B932" s="10" t="s">
        <v>550</v>
      </c>
      <c r="C932" s="1">
        <f t="shared" si="206"/>
        <v>18960</v>
      </c>
      <c r="D932" s="7">
        <f t="shared" si="201"/>
        <v>2</v>
      </c>
      <c r="E932" s="7">
        <f t="shared" si="202"/>
        <v>1</v>
      </c>
      <c r="F932" s="7">
        <f t="shared" si="203"/>
        <v>0</v>
      </c>
      <c r="G932" s="1">
        <f t="shared" si="204"/>
        <v>4146</v>
      </c>
      <c r="H932" s="2">
        <f t="shared" si="205"/>
        <v>0.21867088607594937</v>
      </c>
      <c r="I932" s="8"/>
      <c r="J932" s="2">
        <f t="shared" si="197"/>
        <v>0.36613924050632912</v>
      </c>
      <c r="K932" s="2">
        <f t="shared" si="198"/>
        <v>0.58481012658227849</v>
      </c>
      <c r="L932" s="2">
        <f t="shared" si="199"/>
        <v>0</v>
      </c>
      <c r="M932" s="2">
        <f t="shared" si="200"/>
        <v>4.9050632911392444E-2</v>
      </c>
      <c r="N932" s="1">
        <v>6942</v>
      </c>
      <c r="O932" s="1">
        <v>11088</v>
      </c>
      <c r="P932" s="1"/>
      <c r="Q932" s="1">
        <v>571</v>
      </c>
      <c r="R932" s="1">
        <v>187</v>
      </c>
      <c r="S932" s="1"/>
      <c r="T932" s="1"/>
      <c r="U932" s="1">
        <v>172</v>
      </c>
      <c r="V932" s="1"/>
      <c r="W932" s="1"/>
      <c r="X932" s="1"/>
      <c r="Y932" s="1"/>
      <c r="Z932" s="1"/>
      <c r="AA932" s="1"/>
      <c r="AB932" s="1"/>
      <c r="AG932" t="str">
        <f t="shared" si="207"/>
        <v>Plymouth</v>
      </c>
      <c r="AH932" t="s">
        <v>2043</v>
      </c>
      <c r="AI932">
        <v>10</v>
      </c>
      <c r="AK932" s="104">
        <v>25</v>
      </c>
      <c r="AL932" s="102">
        <v>23</v>
      </c>
      <c r="AM932" s="102">
        <v>100</v>
      </c>
      <c r="AN932" s="101">
        <v>54310</v>
      </c>
      <c r="AO932" s="101">
        <f t="shared" si="209"/>
        <v>25023</v>
      </c>
      <c r="AP932" t="s">
        <v>624</v>
      </c>
      <c r="AQ932">
        <f t="shared" si="208"/>
        <v>2554310</v>
      </c>
    </row>
    <row r="933" spans="1:43" hidden="1" outlineLevel="1">
      <c r="A933" s="63" t="s">
        <v>766</v>
      </c>
      <c r="B933" s="10" t="s">
        <v>550</v>
      </c>
      <c r="C933" s="1">
        <f t="shared" si="206"/>
        <v>1187</v>
      </c>
      <c r="D933" s="7">
        <f t="shared" si="201"/>
        <v>2</v>
      </c>
      <c r="E933" s="7">
        <f t="shared" si="202"/>
        <v>1</v>
      </c>
      <c r="F933" s="7">
        <f t="shared" si="203"/>
        <v>0</v>
      </c>
      <c r="G933" s="1">
        <f t="shared" si="204"/>
        <v>312</v>
      </c>
      <c r="H933" s="2">
        <f t="shared" si="205"/>
        <v>0.26284751474304968</v>
      </c>
      <c r="I933" s="8"/>
      <c r="J933" s="2">
        <f t="shared" si="197"/>
        <v>0.33698399326032014</v>
      </c>
      <c r="K933" s="2">
        <f t="shared" si="198"/>
        <v>0.59983150800336982</v>
      </c>
      <c r="L933" s="2">
        <f t="shared" si="199"/>
        <v>0</v>
      </c>
      <c r="M933" s="2">
        <f t="shared" si="200"/>
        <v>6.3184498736310046E-2</v>
      </c>
      <c r="N933" s="1">
        <v>400</v>
      </c>
      <c r="O933" s="1">
        <v>712</v>
      </c>
      <c r="P933" s="1"/>
      <c r="Q933" s="1">
        <v>36</v>
      </c>
      <c r="R933" s="1">
        <v>30</v>
      </c>
      <c r="S933" s="1"/>
      <c r="T933" s="1"/>
      <c r="U933" s="1">
        <v>9</v>
      </c>
      <c r="V933" s="1"/>
      <c r="W933" s="1"/>
      <c r="X933" s="1"/>
      <c r="Y933" s="1"/>
      <c r="Z933" s="1"/>
      <c r="AA933" s="1"/>
      <c r="AB933" s="1"/>
      <c r="AG933" t="str">
        <f t="shared" si="207"/>
        <v>Plympton</v>
      </c>
      <c r="AH933" t="s">
        <v>2043</v>
      </c>
      <c r="AI933">
        <v>4</v>
      </c>
      <c r="AK933" s="104">
        <v>25</v>
      </c>
      <c r="AL933" s="102">
        <v>23</v>
      </c>
      <c r="AM933" s="102">
        <v>105</v>
      </c>
      <c r="AN933" s="101">
        <v>54415</v>
      </c>
      <c r="AO933" s="101">
        <f t="shared" si="209"/>
        <v>25023</v>
      </c>
      <c r="AP933" t="s">
        <v>624</v>
      </c>
      <c r="AQ933">
        <f t="shared" si="208"/>
        <v>2554415</v>
      </c>
    </row>
    <row r="934" spans="1:43" hidden="1" outlineLevel="1">
      <c r="A934" s="63" t="s">
        <v>767</v>
      </c>
      <c r="B934" s="10" t="s">
        <v>550</v>
      </c>
      <c r="C934" s="1">
        <f t="shared" si="206"/>
        <v>1667</v>
      </c>
      <c r="D934" s="7">
        <f t="shared" si="201"/>
        <v>2</v>
      </c>
      <c r="E934" s="7">
        <f t="shared" si="202"/>
        <v>1</v>
      </c>
      <c r="F934" s="7">
        <f t="shared" si="203"/>
        <v>0</v>
      </c>
      <c r="G934" s="1">
        <f t="shared" si="204"/>
        <v>424</v>
      </c>
      <c r="H934" s="2">
        <f t="shared" si="205"/>
        <v>0.25434913017396521</v>
      </c>
      <c r="I934" s="8"/>
      <c r="J934" s="2">
        <f t="shared" si="197"/>
        <v>0.34193161367726455</v>
      </c>
      <c r="K934" s="2">
        <f t="shared" si="198"/>
        <v>0.59628074385122976</v>
      </c>
      <c r="L934" s="2">
        <f t="shared" si="199"/>
        <v>0</v>
      </c>
      <c r="M934" s="2">
        <f t="shared" si="200"/>
        <v>6.1787642471505699E-2</v>
      </c>
      <c r="N934" s="1">
        <v>570</v>
      </c>
      <c r="O934" s="1">
        <v>994</v>
      </c>
      <c r="P934" s="1"/>
      <c r="Q934" s="1">
        <v>75</v>
      </c>
      <c r="R934" s="1">
        <v>23</v>
      </c>
      <c r="S934" s="1"/>
      <c r="T934" s="1"/>
      <c r="U934" s="1">
        <v>5</v>
      </c>
      <c r="V934" s="1"/>
      <c r="W934" s="1"/>
      <c r="X934" s="1"/>
      <c r="Y934" s="1"/>
      <c r="Z934" s="1"/>
      <c r="AA934" s="1"/>
      <c r="AB934" s="1"/>
      <c r="AG934" t="str">
        <f t="shared" si="207"/>
        <v>Princeton</v>
      </c>
      <c r="AH934" s="10" t="s">
        <v>1368</v>
      </c>
      <c r="AI934" s="10">
        <v>3</v>
      </c>
      <c r="AK934" s="104">
        <v>25</v>
      </c>
      <c r="AL934" s="102">
        <v>27</v>
      </c>
      <c r="AM934" s="102">
        <v>200</v>
      </c>
      <c r="AN934" s="101">
        <v>55395</v>
      </c>
      <c r="AO934" s="101">
        <f t="shared" si="209"/>
        <v>25027</v>
      </c>
      <c r="AP934" t="s">
        <v>624</v>
      </c>
      <c r="AQ934">
        <f t="shared" si="208"/>
        <v>2555395</v>
      </c>
    </row>
    <row r="935" spans="1:43" hidden="1" outlineLevel="1">
      <c r="A935" s="63" t="s">
        <v>446</v>
      </c>
      <c r="B935" s="10" t="s">
        <v>550</v>
      </c>
      <c r="C935" s="1">
        <f t="shared" si="206"/>
        <v>1727</v>
      </c>
      <c r="D935" s="7">
        <f t="shared" si="201"/>
        <v>1</v>
      </c>
      <c r="E935" s="7">
        <f t="shared" si="202"/>
        <v>2</v>
      </c>
      <c r="F935" s="7">
        <f t="shared" si="203"/>
        <v>0</v>
      </c>
      <c r="G935" s="1">
        <f t="shared" si="204"/>
        <v>960</v>
      </c>
      <c r="H935" s="2">
        <f t="shared" si="205"/>
        <v>0.55587724377533299</v>
      </c>
      <c r="I935" s="8"/>
      <c r="J935" s="2">
        <f t="shared" si="197"/>
        <v>0.74638100752750436</v>
      </c>
      <c r="K935" s="2">
        <f t="shared" si="198"/>
        <v>0.1905037637521714</v>
      </c>
      <c r="L935" s="2">
        <f t="shared" si="199"/>
        <v>0</v>
      </c>
      <c r="M935" s="2">
        <f t="shared" si="200"/>
        <v>6.311522872032424E-2</v>
      </c>
      <c r="N935" s="1">
        <v>1289</v>
      </c>
      <c r="O935" s="1">
        <v>329</v>
      </c>
      <c r="P935" s="1"/>
      <c r="Q935" s="1">
        <v>84</v>
      </c>
      <c r="R935" s="1">
        <v>18</v>
      </c>
      <c r="S935" s="1"/>
      <c r="T935" s="1"/>
      <c r="U935" s="1">
        <v>7</v>
      </c>
      <c r="V935" s="1"/>
      <c r="W935" s="1"/>
      <c r="X935" s="1"/>
      <c r="Y935" s="1"/>
      <c r="Z935" s="1"/>
      <c r="AA935" s="1"/>
      <c r="AB935" s="1"/>
      <c r="AG935" t="str">
        <f t="shared" si="207"/>
        <v>Provincetown</v>
      </c>
      <c r="AH935" t="s">
        <v>1586</v>
      </c>
      <c r="AI935">
        <v>10</v>
      </c>
      <c r="AK935" s="104">
        <v>25</v>
      </c>
      <c r="AL935" s="102">
        <v>1</v>
      </c>
      <c r="AM935" s="102">
        <v>55</v>
      </c>
      <c r="AN935" s="101">
        <v>55500</v>
      </c>
      <c r="AO935" s="101">
        <f t="shared" si="209"/>
        <v>25001</v>
      </c>
      <c r="AP935" t="s">
        <v>624</v>
      </c>
      <c r="AQ935">
        <f t="shared" si="208"/>
        <v>2555500</v>
      </c>
    </row>
    <row r="936" spans="1:43" hidden="1" outlineLevel="1">
      <c r="A936" s="63" t="s">
        <v>1539</v>
      </c>
      <c r="B936" s="10" t="s">
        <v>550</v>
      </c>
      <c r="C936" s="1">
        <f t="shared" si="206"/>
        <v>30775</v>
      </c>
      <c r="D936" s="7">
        <f t="shared" si="201"/>
        <v>2</v>
      </c>
      <c r="E936" s="7">
        <f t="shared" si="202"/>
        <v>1</v>
      </c>
      <c r="F936" s="7">
        <f t="shared" si="203"/>
        <v>0</v>
      </c>
      <c r="G936" s="1">
        <f t="shared" si="204"/>
        <v>1</v>
      </c>
      <c r="H936" s="2">
        <f t="shared" si="205"/>
        <v>3.2493907392363933E-5</v>
      </c>
      <c r="I936" s="8"/>
      <c r="J936" s="2">
        <f t="shared" si="197"/>
        <v>0.47652315190901706</v>
      </c>
      <c r="K936" s="2">
        <f t="shared" si="198"/>
        <v>0.47655564581640941</v>
      </c>
      <c r="L936" s="2">
        <f t="shared" si="199"/>
        <v>0</v>
      </c>
      <c r="M936" s="2">
        <f t="shared" si="200"/>
        <v>4.6921202274573526E-2</v>
      </c>
      <c r="N936" s="1">
        <v>14665</v>
      </c>
      <c r="O936" s="1">
        <v>14666</v>
      </c>
      <c r="P936" s="1"/>
      <c r="Q936" s="1">
        <v>928</v>
      </c>
      <c r="R936" s="1">
        <v>289</v>
      </c>
      <c r="S936" s="1"/>
      <c r="T936" s="1"/>
      <c r="U936" s="1">
        <v>227</v>
      </c>
      <c r="V936" s="1"/>
      <c r="W936" s="1"/>
      <c r="X936" s="1"/>
      <c r="Y936" s="1"/>
      <c r="Z936" s="1"/>
      <c r="AA936" s="1"/>
      <c r="AB936" s="1"/>
      <c r="AG936" t="str">
        <f t="shared" si="207"/>
        <v>Quincy</v>
      </c>
      <c r="AH936" t="s">
        <v>605</v>
      </c>
      <c r="AI936">
        <v>10</v>
      </c>
      <c r="AK936" s="104">
        <v>25</v>
      </c>
      <c r="AL936" s="102">
        <v>21</v>
      </c>
      <c r="AM936" s="102">
        <v>100</v>
      </c>
      <c r="AN936" s="101">
        <v>55745</v>
      </c>
      <c r="AO936" s="101">
        <f t="shared" si="209"/>
        <v>25021</v>
      </c>
      <c r="AP936" t="s">
        <v>2432</v>
      </c>
      <c r="AQ936">
        <f t="shared" si="208"/>
        <v>2555745</v>
      </c>
    </row>
    <row r="937" spans="1:43" hidden="1" outlineLevel="1">
      <c r="A937" s="63" t="s">
        <v>860</v>
      </c>
      <c r="B937" s="10" t="s">
        <v>550</v>
      </c>
      <c r="C937" s="1">
        <f t="shared" si="206"/>
        <v>10261</v>
      </c>
      <c r="D937" s="7">
        <f t="shared" si="201"/>
        <v>1</v>
      </c>
      <c r="E937" s="7">
        <f t="shared" si="202"/>
        <v>2</v>
      </c>
      <c r="F937" s="7">
        <f t="shared" si="203"/>
        <v>0</v>
      </c>
      <c r="G937" s="1">
        <f t="shared" si="204"/>
        <v>1121</v>
      </c>
      <c r="H937" s="2">
        <f t="shared" si="205"/>
        <v>0.1092486112464672</v>
      </c>
      <c r="I937" s="8"/>
      <c r="J937" s="2">
        <f t="shared" si="197"/>
        <v>0.53347626936945713</v>
      </c>
      <c r="K937" s="2">
        <f t="shared" si="198"/>
        <v>0.42422765812298996</v>
      </c>
      <c r="L937" s="2">
        <f t="shared" si="199"/>
        <v>0</v>
      </c>
      <c r="M937" s="2">
        <f t="shared" si="200"/>
        <v>4.2296072507552906E-2</v>
      </c>
      <c r="N937" s="1">
        <v>5474</v>
      </c>
      <c r="O937" s="1">
        <v>4353</v>
      </c>
      <c r="P937" s="1"/>
      <c r="Q937" s="1">
        <v>268</v>
      </c>
      <c r="R937" s="1">
        <v>89</v>
      </c>
      <c r="S937" s="1"/>
      <c r="T937" s="1"/>
      <c r="U937" s="1">
        <v>77</v>
      </c>
      <c r="V937" s="1"/>
      <c r="W937" s="1"/>
      <c r="X937" s="1"/>
      <c r="Y937" s="1"/>
      <c r="Z937" s="1"/>
      <c r="AA937" s="1"/>
      <c r="AB937" s="1"/>
      <c r="AG937" t="str">
        <f t="shared" si="207"/>
        <v>Randolph</v>
      </c>
      <c r="AH937" t="s">
        <v>605</v>
      </c>
      <c r="AI937">
        <v>9</v>
      </c>
      <c r="AK937" s="104">
        <v>25</v>
      </c>
      <c r="AL937" s="102">
        <v>21</v>
      </c>
      <c r="AM937" s="102">
        <v>105</v>
      </c>
      <c r="AN937" s="101">
        <v>55955</v>
      </c>
      <c r="AO937" s="101">
        <f t="shared" si="209"/>
        <v>25021</v>
      </c>
      <c r="AP937" t="s">
        <v>624</v>
      </c>
      <c r="AQ937">
        <f t="shared" si="208"/>
        <v>2555955</v>
      </c>
    </row>
    <row r="938" spans="1:43" hidden="1" outlineLevel="1">
      <c r="A938" s="63" t="s">
        <v>1834</v>
      </c>
      <c r="B938" s="10" t="s">
        <v>550</v>
      </c>
      <c r="C938" s="1">
        <f t="shared" si="206"/>
        <v>4448</v>
      </c>
      <c r="D938" s="7">
        <f t="shared" si="201"/>
        <v>2</v>
      </c>
      <c r="E938" s="7">
        <f t="shared" si="202"/>
        <v>1</v>
      </c>
      <c r="F938" s="7">
        <f t="shared" si="203"/>
        <v>0</v>
      </c>
      <c r="G938" s="1">
        <f t="shared" si="204"/>
        <v>1103</v>
      </c>
      <c r="H938" s="2">
        <f t="shared" si="205"/>
        <v>0.24797661870503598</v>
      </c>
      <c r="I938" s="8"/>
      <c r="J938" s="2">
        <f t="shared" si="197"/>
        <v>0.35701438848920863</v>
      </c>
      <c r="K938" s="2">
        <f t="shared" si="198"/>
        <v>0.60499100719424459</v>
      </c>
      <c r="L938" s="2">
        <f t="shared" si="199"/>
        <v>0</v>
      </c>
      <c r="M938" s="2">
        <f t="shared" si="200"/>
        <v>3.7994604316546776E-2</v>
      </c>
      <c r="N938" s="1">
        <v>1588</v>
      </c>
      <c r="O938" s="1">
        <v>2691</v>
      </c>
      <c r="P938" s="1"/>
      <c r="Q938" s="1">
        <v>86</v>
      </c>
      <c r="R938" s="1">
        <v>52</v>
      </c>
      <c r="S938" s="1"/>
      <c r="T938" s="1"/>
      <c r="U938" s="1">
        <v>31</v>
      </c>
      <c r="V938" s="1"/>
      <c r="W938" s="1"/>
      <c r="X938" s="1"/>
      <c r="Y938" s="1"/>
      <c r="Z938" s="1"/>
      <c r="AA938" s="1"/>
      <c r="AB938" s="1"/>
      <c r="AG938" t="str">
        <f t="shared" si="207"/>
        <v>Raynham</v>
      </c>
      <c r="AH938" t="s">
        <v>1037</v>
      </c>
      <c r="AI938">
        <v>4</v>
      </c>
      <c r="AK938" s="104">
        <v>25</v>
      </c>
      <c r="AL938" s="102">
        <v>5</v>
      </c>
      <c r="AM938" s="102">
        <v>70</v>
      </c>
      <c r="AN938" s="101">
        <v>56060</v>
      </c>
      <c r="AO938" s="101">
        <f t="shared" si="209"/>
        <v>25005</v>
      </c>
      <c r="AP938" t="s">
        <v>624</v>
      </c>
      <c r="AQ938">
        <f t="shared" si="208"/>
        <v>2556060</v>
      </c>
    </row>
    <row r="939" spans="1:43" hidden="1" outlineLevel="1">
      <c r="A939" s="63" t="s">
        <v>1649</v>
      </c>
      <c r="B939" s="10" t="s">
        <v>550</v>
      </c>
      <c r="C939" s="1">
        <f t="shared" si="206"/>
        <v>10737</v>
      </c>
      <c r="D939" s="7">
        <f t="shared" si="201"/>
        <v>2</v>
      </c>
      <c r="E939" s="7">
        <f t="shared" si="202"/>
        <v>1</v>
      </c>
      <c r="F939" s="7">
        <f t="shared" si="203"/>
        <v>0</v>
      </c>
      <c r="G939" s="1">
        <f t="shared" si="204"/>
        <v>2200</v>
      </c>
      <c r="H939" s="2">
        <f t="shared" si="205"/>
        <v>0.20489894756449661</v>
      </c>
      <c r="I939" s="8"/>
      <c r="J939" s="2">
        <f t="shared" si="197"/>
        <v>0.37543075346931171</v>
      </c>
      <c r="K939" s="2">
        <f t="shared" si="198"/>
        <v>0.58032970103380832</v>
      </c>
      <c r="L939" s="2">
        <f t="shared" si="199"/>
        <v>0</v>
      </c>
      <c r="M939" s="2">
        <f t="shared" si="200"/>
        <v>4.4239545496879917E-2</v>
      </c>
      <c r="N939" s="1">
        <v>4031</v>
      </c>
      <c r="O939" s="1">
        <v>6231</v>
      </c>
      <c r="P939" s="1"/>
      <c r="Q939" s="1">
        <v>361</v>
      </c>
      <c r="R939" s="1">
        <v>78</v>
      </c>
      <c r="S939" s="1"/>
      <c r="T939" s="1"/>
      <c r="U939" s="1">
        <v>36</v>
      </c>
      <c r="V939" s="1"/>
      <c r="W939" s="1"/>
      <c r="X939" s="1"/>
      <c r="Y939" s="1"/>
      <c r="Z939" s="1"/>
      <c r="AA939" s="1"/>
      <c r="AB939" s="1"/>
      <c r="AG939" t="str">
        <f t="shared" si="207"/>
        <v>Reading</v>
      </c>
      <c r="AH939" t="s">
        <v>2433</v>
      </c>
      <c r="AI939" t="s">
        <v>740</v>
      </c>
      <c r="AK939" s="104">
        <v>25</v>
      </c>
      <c r="AL939" s="102">
        <v>17</v>
      </c>
      <c r="AM939" s="102">
        <v>180</v>
      </c>
      <c r="AN939" s="101">
        <v>56130</v>
      </c>
      <c r="AO939" s="101">
        <f t="shared" si="209"/>
        <v>25017</v>
      </c>
      <c r="AP939" t="s">
        <v>624</v>
      </c>
      <c r="AQ939">
        <f t="shared" si="208"/>
        <v>2556130</v>
      </c>
    </row>
    <row r="940" spans="1:43" hidden="1" outlineLevel="1">
      <c r="A940" s="63" t="s">
        <v>784</v>
      </c>
      <c r="B940" s="10" t="s">
        <v>550</v>
      </c>
      <c r="C940" s="1">
        <f t="shared" si="206"/>
        <v>3551</v>
      </c>
      <c r="D940" s="7">
        <f t="shared" si="201"/>
        <v>2</v>
      </c>
      <c r="E940" s="7">
        <f t="shared" si="202"/>
        <v>1</v>
      </c>
      <c r="F940" s="7">
        <f t="shared" si="203"/>
        <v>0</v>
      </c>
      <c r="G940" s="1">
        <f t="shared" si="204"/>
        <v>853</v>
      </c>
      <c r="H940" s="2">
        <f t="shared" si="205"/>
        <v>0.24021402421853</v>
      </c>
      <c r="I940" s="8"/>
      <c r="J940" s="2">
        <f t="shared" ref="J940:J1003" si="210">IF(C940=0,"-",N940/C940)</f>
        <v>0.35905378766544638</v>
      </c>
      <c r="K940" s="2">
        <f t="shared" ref="K940:K1003" si="211">IF(C940=0,"-",O940/C940)</f>
        <v>0.59926781188397638</v>
      </c>
      <c r="L940" s="2">
        <f t="shared" ref="L940:L1003" si="212">IF(C940=0,"-",P940/C940)</f>
        <v>0</v>
      </c>
      <c r="M940" s="2">
        <f t="shared" ref="M940:M1003" si="213">IF(C940=0,"-",(1-J940-K940-L940))</f>
        <v>4.1678400450577247E-2</v>
      </c>
      <c r="N940" s="1">
        <v>1275</v>
      </c>
      <c r="O940" s="1">
        <v>2128</v>
      </c>
      <c r="P940" s="1"/>
      <c r="Q940" s="1">
        <v>69</v>
      </c>
      <c r="R940" s="1">
        <v>55</v>
      </c>
      <c r="S940" s="1"/>
      <c r="T940" s="1"/>
      <c r="U940" s="1">
        <v>24</v>
      </c>
      <c r="V940" s="1"/>
      <c r="W940" s="1"/>
      <c r="X940" s="1"/>
      <c r="Y940" s="1"/>
      <c r="Z940" s="1"/>
      <c r="AA940" s="1"/>
      <c r="AB940" s="1"/>
      <c r="AG940" t="str">
        <f t="shared" si="207"/>
        <v>Rehoboth</v>
      </c>
      <c r="AH940" t="s">
        <v>1037</v>
      </c>
      <c r="AI940">
        <v>4</v>
      </c>
      <c r="AK940" s="104">
        <v>25</v>
      </c>
      <c r="AL940" s="102">
        <v>5</v>
      </c>
      <c r="AM940" s="102">
        <v>75</v>
      </c>
      <c r="AN940" s="101">
        <v>56375</v>
      </c>
      <c r="AO940" s="101">
        <f t="shared" si="209"/>
        <v>25005</v>
      </c>
      <c r="AP940" t="s">
        <v>624</v>
      </c>
      <c r="AQ940">
        <f t="shared" si="208"/>
        <v>2556375</v>
      </c>
    </row>
    <row r="941" spans="1:43" hidden="1" outlineLevel="1">
      <c r="A941" s="63" t="s">
        <v>1950</v>
      </c>
      <c r="B941" s="10" t="s">
        <v>550</v>
      </c>
      <c r="C941" s="1">
        <f t="shared" si="206"/>
        <v>13171</v>
      </c>
      <c r="D941" s="7">
        <f t="shared" si="201"/>
        <v>1</v>
      </c>
      <c r="E941" s="7">
        <f t="shared" si="202"/>
        <v>2</v>
      </c>
      <c r="F941" s="7">
        <f t="shared" si="203"/>
        <v>0</v>
      </c>
      <c r="G941" s="1">
        <f t="shared" si="204"/>
        <v>197</v>
      </c>
      <c r="H941" s="2">
        <f t="shared" si="205"/>
        <v>1.4957102725685217E-2</v>
      </c>
      <c r="I941" s="8"/>
      <c r="J941" s="2">
        <f t="shared" si="210"/>
        <v>0.4862197251537469</v>
      </c>
      <c r="K941" s="2">
        <f t="shared" si="211"/>
        <v>0.47126262242806166</v>
      </c>
      <c r="L941" s="2">
        <f t="shared" si="212"/>
        <v>0</v>
      </c>
      <c r="M941" s="2">
        <f t="shared" si="213"/>
        <v>4.2517652418191443E-2</v>
      </c>
      <c r="N941" s="1">
        <v>6404</v>
      </c>
      <c r="O941" s="1">
        <v>6207</v>
      </c>
      <c r="P941" s="1"/>
      <c r="Q941" s="1">
        <v>316</v>
      </c>
      <c r="R941" s="1">
        <v>124</v>
      </c>
      <c r="S941" s="1"/>
      <c r="T941" s="1"/>
      <c r="U941" s="1">
        <v>120</v>
      </c>
      <c r="V941" s="1"/>
      <c r="W941" s="1"/>
      <c r="X941" s="1"/>
      <c r="Y941" s="1"/>
      <c r="Z941" s="1"/>
      <c r="AA941" s="1"/>
      <c r="AB941" s="1"/>
      <c r="AG941" t="str">
        <f t="shared" si="207"/>
        <v>Revere</v>
      </c>
      <c r="AH941" t="s">
        <v>1091</v>
      </c>
      <c r="AI941">
        <v>7</v>
      </c>
      <c r="AK941" s="104">
        <v>25</v>
      </c>
      <c r="AL941" s="102">
        <v>25</v>
      </c>
      <c r="AM941" s="102">
        <v>15</v>
      </c>
      <c r="AN941" s="101">
        <v>56585</v>
      </c>
      <c r="AO941" s="101">
        <f t="shared" si="209"/>
        <v>25025</v>
      </c>
      <c r="AP941" t="s">
        <v>2432</v>
      </c>
      <c r="AQ941">
        <f t="shared" si="208"/>
        <v>2556585</v>
      </c>
    </row>
    <row r="942" spans="1:43" hidden="1" outlineLevel="1">
      <c r="A942" s="63" t="s">
        <v>360</v>
      </c>
      <c r="B942" s="10" t="s">
        <v>550</v>
      </c>
      <c r="C942" s="1">
        <f t="shared" si="206"/>
        <v>742</v>
      </c>
      <c r="D942" s="7">
        <f t="shared" si="201"/>
        <v>1</v>
      </c>
      <c r="E942" s="7">
        <f t="shared" si="202"/>
        <v>2</v>
      </c>
      <c r="F942" s="7">
        <f t="shared" si="203"/>
        <v>0</v>
      </c>
      <c r="G942" s="1">
        <f t="shared" si="204"/>
        <v>214</v>
      </c>
      <c r="H942" s="2">
        <f t="shared" si="205"/>
        <v>0.2884097035040431</v>
      </c>
      <c r="I942" s="8"/>
      <c r="J942" s="2">
        <f t="shared" si="210"/>
        <v>0.62264150943396224</v>
      </c>
      <c r="K942" s="2">
        <f t="shared" si="211"/>
        <v>0.33423180592991913</v>
      </c>
      <c r="L942" s="2">
        <f t="shared" si="212"/>
        <v>0</v>
      </c>
      <c r="M942" s="2">
        <f t="shared" si="213"/>
        <v>4.3126684636118628E-2</v>
      </c>
      <c r="N942" s="1">
        <v>462</v>
      </c>
      <c r="O942" s="1">
        <v>248</v>
      </c>
      <c r="P942" s="1"/>
      <c r="Q942" s="1">
        <v>21</v>
      </c>
      <c r="R942" s="1">
        <v>6</v>
      </c>
      <c r="S942" s="1"/>
      <c r="T942" s="1"/>
      <c r="U942" s="1">
        <v>5</v>
      </c>
      <c r="V942" s="1"/>
      <c r="W942" s="1"/>
      <c r="X942" s="1"/>
      <c r="Y942" s="1"/>
      <c r="Z942" s="1"/>
      <c r="AA942" s="1"/>
      <c r="AB942" s="1"/>
      <c r="AG942" t="str">
        <f t="shared" si="207"/>
        <v>Richmond</v>
      </c>
      <c r="AH942" t="s">
        <v>2349</v>
      </c>
      <c r="AI942">
        <v>1</v>
      </c>
      <c r="AK942" s="104">
        <v>25</v>
      </c>
      <c r="AL942" s="102">
        <v>3</v>
      </c>
      <c r="AM942" s="102">
        <v>115</v>
      </c>
      <c r="AN942" s="101">
        <v>56795</v>
      </c>
      <c r="AO942" s="101">
        <f t="shared" si="209"/>
        <v>25003</v>
      </c>
      <c r="AP942" t="s">
        <v>624</v>
      </c>
      <c r="AQ942">
        <f t="shared" si="208"/>
        <v>2556795</v>
      </c>
    </row>
    <row r="943" spans="1:43" hidden="1" outlineLevel="1">
      <c r="A943" s="63" t="s">
        <v>756</v>
      </c>
      <c r="B943" s="10" t="s">
        <v>550</v>
      </c>
      <c r="C943" s="1">
        <f t="shared" si="206"/>
        <v>1880</v>
      </c>
      <c r="D943" s="7">
        <f t="shared" si="201"/>
        <v>2</v>
      </c>
      <c r="E943" s="7">
        <f t="shared" si="202"/>
        <v>1</v>
      </c>
      <c r="F943" s="7">
        <f t="shared" si="203"/>
        <v>0</v>
      </c>
      <c r="G943" s="1">
        <f t="shared" si="204"/>
        <v>423</v>
      </c>
      <c r="H943" s="2">
        <f t="shared" si="205"/>
        <v>0.22500000000000001</v>
      </c>
      <c r="I943" s="8"/>
      <c r="J943" s="2">
        <f t="shared" si="210"/>
        <v>0.35531914893617023</v>
      </c>
      <c r="K943" s="2">
        <f t="shared" si="211"/>
        <v>0.5803191489361702</v>
      </c>
      <c r="L943" s="2">
        <f t="shared" si="212"/>
        <v>0</v>
      </c>
      <c r="M943" s="2">
        <f t="shared" si="213"/>
        <v>6.436170212765957E-2</v>
      </c>
      <c r="N943" s="1">
        <v>668</v>
      </c>
      <c r="O943" s="1">
        <v>1091</v>
      </c>
      <c r="P943" s="1"/>
      <c r="Q943" s="1">
        <v>67</v>
      </c>
      <c r="R943" s="1">
        <v>34</v>
      </c>
      <c r="S943" s="1"/>
      <c r="T943" s="1"/>
      <c r="U943" s="1">
        <v>20</v>
      </c>
      <c r="V943" s="1"/>
      <c r="W943" s="1"/>
      <c r="X943" s="1"/>
      <c r="Y943" s="1"/>
      <c r="Z943" s="1"/>
      <c r="AA943" s="1"/>
      <c r="AB943" s="1"/>
      <c r="AG943" t="str">
        <f t="shared" si="207"/>
        <v>Rochester</v>
      </c>
      <c r="AH943" t="s">
        <v>2043</v>
      </c>
      <c r="AI943">
        <v>4</v>
      </c>
      <c r="AK943" s="104">
        <v>25</v>
      </c>
      <c r="AL943" s="102">
        <v>23</v>
      </c>
      <c r="AM943" s="102">
        <v>110</v>
      </c>
      <c r="AN943" s="101">
        <v>57600</v>
      </c>
      <c r="AO943" s="101">
        <f t="shared" si="209"/>
        <v>25023</v>
      </c>
      <c r="AP943" t="s">
        <v>624</v>
      </c>
      <c r="AQ943">
        <f t="shared" si="208"/>
        <v>2557600</v>
      </c>
    </row>
    <row r="944" spans="1:43" hidden="1" outlineLevel="1">
      <c r="A944" s="63" t="s">
        <v>2347</v>
      </c>
      <c r="B944" s="10" t="s">
        <v>550</v>
      </c>
      <c r="C944" s="1">
        <f t="shared" si="206"/>
        <v>6504</v>
      </c>
      <c r="D944" s="7">
        <f t="shared" si="201"/>
        <v>2</v>
      </c>
      <c r="E944" s="7">
        <f t="shared" si="202"/>
        <v>1</v>
      </c>
      <c r="F944" s="7">
        <f t="shared" si="203"/>
        <v>0</v>
      </c>
      <c r="G944" s="1">
        <f t="shared" si="204"/>
        <v>883</v>
      </c>
      <c r="H944" s="2">
        <f t="shared" si="205"/>
        <v>0.13576260762607625</v>
      </c>
      <c r="I944" s="8"/>
      <c r="J944" s="2">
        <f t="shared" si="210"/>
        <v>0.41128536285362854</v>
      </c>
      <c r="K944" s="2">
        <f t="shared" si="211"/>
        <v>0.54704797047970477</v>
      </c>
      <c r="L944" s="2">
        <f t="shared" si="212"/>
        <v>0</v>
      </c>
      <c r="M944" s="2">
        <f t="shared" si="213"/>
        <v>4.166666666666663E-2</v>
      </c>
      <c r="N944" s="1">
        <v>2675</v>
      </c>
      <c r="O944" s="1">
        <v>3558</v>
      </c>
      <c r="P944" s="1"/>
      <c r="Q944" s="1">
        <v>119</v>
      </c>
      <c r="R944" s="1">
        <v>97</v>
      </c>
      <c r="S944" s="1"/>
      <c r="T944" s="1"/>
      <c r="U944" s="1">
        <v>55</v>
      </c>
      <c r="V944" s="1"/>
      <c r="W944" s="1"/>
      <c r="X944" s="1"/>
      <c r="Y944" s="1"/>
      <c r="Z944" s="1"/>
      <c r="AA944" s="1"/>
      <c r="AB944" s="1"/>
      <c r="AG944" t="str">
        <f t="shared" si="207"/>
        <v>Rockland</v>
      </c>
      <c r="AH944" t="s">
        <v>2043</v>
      </c>
      <c r="AI944" t="s">
        <v>740</v>
      </c>
      <c r="AK944" s="104">
        <v>25</v>
      </c>
      <c r="AL944" s="102">
        <v>23</v>
      </c>
      <c r="AM944" s="102">
        <v>115</v>
      </c>
      <c r="AN944" s="101">
        <v>57775</v>
      </c>
      <c r="AO944" s="101">
        <f t="shared" si="209"/>
        <v>25023</v>
      </c>
      <c r="AP944" t="s">
        <v>624</v>
      </c>
      <c r="AQ944">
        <f t="shared" si="208"/>
        <v>2557775</v>
      </c>
    </row>
    <row r="945" spans="1:43" hidden="1" outlineLevel="1">
      <c r="A945" s="63" t="s">
        <v>1642</v>
      </c>
      <c r="B945" s="10" t="s">
        <v>550</v>
      </c>
      <c r="C945" s="1">
        <f t="shared" si="206"/>
        <v>3789</v>
      </c>
      <c r="D945" s="7">
        <f t="shared" si="201"/>
        <v>2</v>
      </c>
      <c r="E945" s="7">
        <f t="shared" si="202"/>
        <v>1</v>
      </c>
      <c r="F945" s="7">
        <f t="shared" si="203"/>
        <v>0</v>
      </c>
      <c r="G945" s="1">
        <f t="shared" si="204"/>
        <v>246</v>
      </c>
      <c r="H945" s="2">
        <f t="shared" si="205"/>
        <v>6.4924782264449726E-2</v>
      </c>
      <c r="I945" s="8"/>
      <c r="J945" s="2">
        <f t="shared" si="210"/>
        <v>0.43758247558722618</v>
      </c>
      <c r="K945" s="2">
        <f t="shared" si="211"/>
        <v>0.50250725785167594</v>
      </c>
      <c r="L945" s="2">
        <f t="shared" si="212"/>
        <v>0</v>
      </c>
      <c r="M945" s="2">
        <f t="shared" si="213"/>
        <v>5.991026656109788E-2</v>
      </c>
      <c r="N945" s="1">
        <v>1658</v>
      </c>
      <c r="O945" s="1">
        <v>1904</v>
      </c>
      <c r="P945" s="1"/>
      <c r="Q945" s="1">
        <v>180</v>
      </c>
      <c r="R945" s="1">
        <v>30</v>
      </c>
      <c r="S945" s="1"/>
      <c r="T945" s="1"/>
      <c r="U945" s="1">
        <v>17</v>
      </c>
      <c r="V945" s="1"/>
      <c r="W945" s="1"/>
      <c r="X945" s="1"/>
      <c r="Y945" s="1"/>
      <c r="Z945" s="1"/>
      <c r="AA945" s="1"/>
      <c r="AB945" s="1"/>
      <c r="AG945" t="str">
        <f t="shared" si="207"/>
        <v>Rockport</v>
      </c>
      <c r="AH945" t="s">
        <v>1819</v>
      </c>
      <c r="AI945">
        <v>6</v>
      </c>
      <c r="AK945" s="104">
        <v>25</v>
      </c>
      <c r="AL945" s="102">
        <v>9</v>
      </c>
      <c r="AM945" s="102">
        <v>130</v>
      </c>
      <c r="AN945" s="101">
        <v>57880</v>
      </c>
      <c r="AO945" s="101">
        <f t="shared" si="209"/>
        <v>25009</v>
      </c>
      <c r="AP945" t="s">
        <v>624</v>
      </c>
      <c r="AQ945">
        <f t="shared" si="208"/>
        <v>2557880</v>
      </c>
    </row>
    <row r="946" spans="1:43" hidden="1" outlineLevel="1">
      <c r="A946" s="63" t="s">
        <v>1849</v>
      </c>
      <c r="B946" s="10" t="s">
        <v>550</v>
      </c>
      <c r="C946" s="1">
        <f t="shared" si="206"/>
        <v>181</v>
      </c>
      <c r="D946" s="7">
        <f t="shared" si="201"/>
        <v>1</v>
      </c>
      <c r="E946" s="7">
        <f t="shared" si="202"/>
        <v>2</v>
      </c>
      <c r="F946" s="7">
        <f t="shared" si="203"/>
        <v>0</v>
      </c>
      <c r="G946" s="1">
        <f t="shared" si="204"/>
        <v>1</v>
      </c>
      <c r="H946" s="2">
        <f t="shared" si="205"/>
        <v>5.5248618784530384E-3</v>
      </c>
      <c r="I946" s="8"/>
      <c r="J946" s="2">
        <f t="shared" si="210"/>
        <v>0.46408839779005523</v>
      </c>
      <c r="K946" s="2">
        <f t="shared" si="211"/>
        <v>0.4585635359116022</v>
      </c>
      <c r="L946" s="2">
        <f t="shared" si="212"/>
        <v>0</v>
      </c>
      <c r="M946" s="2">
        <f t="shared" si="213"/>
        <v>7.7348066298342621E-2</v>
      </c>
      <c r="N946" s="1">
        <v>84</v>
      </c>
      <c r="O946" s="1">
        <v>83</v>
      </c>
      <c r="P946" s="1"/>
      <c r="Q946" s="1">
        <v>9</v>
      </c>
      <c r="R946" s="1">
        <v>5</v>
      </c>
      <c r="S946" s="1"/>
      <c r="T946" s="1"/>
      <c r="U946" s="1">
        <v>0</v>
      </c>
      <c r="V946" s="1"/>
      <c r="W946" s="1"/>
      <c r="X946" s="1"/>
      <c r="Y946" s="1"/>
      <c r="Z946" s="1"/>
      <c r="AA946" s="1"/>
      <c r="AB946" s="1"/>
      <c r="AG946" t="str">
        <f t="shared" si="207"/>
        <v>Rowe</v>
      </c>
      <c r="AH946" t="s">
        <v>957</v>
      </c>
      <c r="AI946">
        <v>1</v>
      </c>
      <c r="AK946" s="104">
        <v>25</v>
      </c>
      <c r="AL946" s="102">
        <v>11</v>
      </c>
      <c r="AM946" s="102">
        <v>100</v>
      </c>
      <c r="AN946" s="101">
        <v>58335</v>
      </c>
      <c r="AO946" s="101">
        <f t="shared" si="209"/>
        <v>25011</v>
      </c>
      <c r="AP946" t="s">
        <v>624</v>
      </c>
      <c r="AQ946">
        <f t="shared" si="208"/>
        <v>2558335</v>
      </c>
    </row>
    <row r="947" spans="1:43" hidden="1" outlineLevel="1">
      <c r="A947" s="63" t="s">
        <v>1805</v>
      </c>
      <c r="B947" s="10" t="s">
        <v>550</v>
      </c>
      <c r="C947" s="1">
        <f t="shared" si="206"/>
        <v>2388</v>
      </c>
      <c r="D947" s="7">
        <f t="shared" si="201"/>
        <v>2</v>
      </c>
      <c r="E947" s="7">
        <f t="shared" si="202"/>
        <v>1</v>
      </c>
      <c r="F947" s="7">
        <f t="shared" si="203"/>
        <v>0</v>
      </c>
      <c r="G947" s="1">
        <f t="shared" si="204"/>
        <v>817</v>
      </c>
      <c r="H947" s="2">
        <f t="shared" si="205"/>
        <v>0.34212730318257956</v>
      </c>
      <c r="I947" s="8"/>
      <c r="J947" s="2">
        <f t="shared" si="210"/>
        <v>0.29983249581239529</v>
      </c>
      <c r="K947" s="2">
        <f t="shared" si="211"/>
        <v>0.64195979899497491</v>
      </c>
      <c r="L947" s="2">
        <f t="shared" si="212"/>
        <v>0</v>
      </c>
      <c r="M947" s="2">
        <f t="shared" si="213"/>
        <v>5.8207705192629855E-2</v>
      </c>
      <c r="N947" s="1">
        <v>716</v>
      </c>
      <c r="O947" s="1">
        <v>1533</v>
      </c>
      <c r="P947" s="1"/>
      <c r="Q947" s="1">
        <v>89</v>
      </c>
      <c r="R947" s="1">
        <v>40</v>
      </c>
      <c r="S947" s="1"/>
      <c r="T947" s="1"/>
      <c r="U947" s="1">
        <v>10</v>
      </c>
      <c r="V947" s="1"/>
      <c r="W947" s="1"/>
      <c r="X947" s="1"/>
      <c r="Y947" s="1"/>
      <c r="Z947" s="1"/>
      <c r="AA947" s="1"/>
      <c r="AB947" s="1"/>
      <c r="AG947" t="str">
        <f t="shared" si="207"/>
        <v>Rowley</v>
      </c>
      <c r="AH947" t="s">
        <v>1819</v>
      </c>
      <c r="AI947">
        <v>6</v>
      </c>
      <c r="AK947" s="104">
        <v>25</v>
      </c>
      <c r="AL947" s="102">
        <v>9</v>
      </c>
      <c r="AM947" s="102">
        <v>135</v>
      </c>
      <c r="AN947" s="101">
        <v>58405</v>
      </c>
      <c r="AO947" s="101">
        <f t="shared" si="209"/>
        <v>25009</v>
      </c>
      <c r="AP947" t="s">
        <v>624</v>
      </c>
      <c r="AQ947">
        <f t="shared" si="208"/>
        <v>2558405</v>
      </c>
    </row>
    <row r="948" spans="1:43" hidden="1" outlineLevel="1">
      <c r="A948" s="63" t="s">
        <v>1806</v>
      </c>
      <c r="B948" s="10" t="s">
        <v>550</v>
      </c>
      <c r="C948" s="1">
        <f t="shared" si="206"/>
        <v>437</v>
      </c>
      <c r="D948" s="7">
        <f t="shared" si="201"/>
        <v>2</v>
      </c>
      <c r="E948" s="7">
        <f t="shared" si="202"/>
        <v>1</v>
      </c>
      <c r="F948" s="7">
        <f t="shared" si="203"/>
        <v>0</v>
      </c>
      <c r="G948" s="1">
        <f t="shared" si="204"/>
        <v>2</v>
      </c>
      <c r="H948" s="2">
        <f t="shared" si="205"/>
        <v>4.5766590389016018E-3</v>
      </c>
      <c r="I948" s="8"/>
      <c r="J948" s="2">
        <f t="shared" si="210"/>
        <v>0.43249427917620137</v>
      </c>
      <c r="K948" s="2">
        <f t="shared" si="211"/>
        <v>0.43707093821510296</v>
      </c>
      <c r="L948" s="2">
        <f t="shared" si="212"/>
        <v>0</v>
      </c>
      <c r="M948" s="2">
        <f t="shared" si="213"/>
        <v>0.13043478260869562</v>
      </c>
      <c r="N948" s="1">
        <v>189</v>
      </c>
      <c r="O948" s="1">
        <v>191</v>
      </c>
      <c r="P948" s="1"/>
      <c r="Q948" s="1">
        <v>30</v>
      </c>
      <c r="R948" s="1">
        <v>20</v>
      </c>
      <c r="S948" s="1"/>
      <c r="T948" s="1"/>
      <c r="U948" s="1">
        <v>7</v>
      </c>
      <c r="V948" s="1"/>
      <c r="W948" s="1"/>
      <c r="X948" s="1"/>
      <c r="Y948" s="1"/>
      <c r="Z948" s="1"/>
      <c r="AA948" s="1"/>
      <c r="AB948" s="1"/>
      <c r="AG948" t="str">
        <f t="shared" si="207"/>
        <v>Royalston</v>
      </c>
      <c r="AH948" s="10" t="s">
        <v>1368</v>
      </c>
      <c r="AI948" s="10">
        <v>1</v>
      </c>
      <c r="AK948" s="104">
        <v>25</v>
      </c>
      <c r="AL948" s="102">
        <v>27</v>
      </c>
      <c r="AM948" s="102">
        <v>205</v>
      </c>
      <c r="AN948" s="101">
        <v>58580</v>
      </c>
      <c r="AO948" s="101">
        <f t="shared" si="209"/>
        <v>25027</v>
      </c>
      <c r="AP948" t="s">
        <v>624</v>
      </c>
      <c r="AQ948">
        <f t="shared" si="208"/>
        <v>2558580</v>
      </c>
    </row>
    <row r="949" spans="1:43" hidden="1" outlineLevel="1">
      <c r="A949" s="63" t="s">
        <v>861</v>
      </c>
      <c r="B949" s="10" t="s">
        <v>550</v>
      </c>
      <c r="C949" s="1">
        <f t="shared" si="206"/>
        <v>502</v>
      </c>
      <c r="D949" s="7">
        <f t="shared" si="201"/>
        <v>2</v>
      </c>
      <c r="E949" s="7">
        <f t="shared" si="202"/>
        <v>1</v>
      </c>
      <c r="F949" s="7">
        <f t="shared" si="203"/>
        <v>0</v>
      </c>
      <c r="G949" s="1">
        <f t="shared" si="204"/>
        <v>83</v>
      </c>
      <c r="H949" s="2">
        <f t="shared" si="205"/>
        <v>0.16533864541832669</v>
      </c>
      <c r="I949" s="8"/>
      <c r="J949" s="2">
        <f t="shared" si="210"/>
        <v>0.38047808764940239</v>
      </c>
      <c r="K949" s="2">
        <f t="shared" si="211"/>
        <v>0.54581673306772904</v>
      </c>
      <c r="L949" s="2">
        <f t="shared" si="212"/>
        <v>0</v>
      </c>
      <c r="M949" s="2">
        <f t="shared" si="213"/>
        <v>7.3705179282868571E-2</v>
      </c>
      <c r="N949" s="1">
        <v>191</v>
      </c>
      <c r="O949" s="1">
        <v>274</v>
      </c>
      <c r="P949" s="1"/>
      <c r="Q949" s="1">
        <v>13</v>
      </c>
      <c r="R949" s="1">
        <v>13</v>
      </c>
      <c r="S949" s="1"/>
      <c r="T949" s="1"/>
      <c r="U949" s="1">
        <v>11</v>
      </c>
      <c r="V949" s="1"/>
      <c r="W949" s="1"/>
      <c r="X949" s="1"/>
      <c r="Y949" s="1"/>
      <c r="Z949" s="1"/>
      <c r="AA949" s="1"/>
      <c r="AB949" s="1"/>
      <c r="AG949" t="str">
        <f t="shared" si="207"/>
        <v>Russell</v>
      </c>
      <c r="AH949" t="s">
        <v>440</v>
      </c>
      <c r="AI949">
        <v>1</v>
      </c>
      <c r="AK949" s="104">
        <v>25</v>
      </c>
      <c r="AL949" s="102">
        <v>13</v>
      </c>
      <c r="AM949" s="102">
        <v>80</v>
      </c>
      <c r="AN949" s="101">
        <v>58650</v>
      </c>
      <c r="AO949" s="101">
        <f t="shared" si="209"/>
        <v>25013</v>
      </c>
      <c r="AP949" t="s">
        <v>624</v>
      </c>
      <c r="AQ949">
        <f t="shared" si="208"/>
        <v>2558650</v>
      </c>
    </row>
    <row r="950" spans="1:43" hidden="1" outlineLevel="1">
      <c r="A950" s="63" t="s">
        <v>2265</v>
      </c>
      <c r="B950" s="10" t="s">
        <v>550</v>
      </c>
      <c r="C950" s="1">
        <f t="shared" si="206"/>
        <v>2674</v>
      </c>
      <c r="D950" s="7">
        <f t="shared" ref="D950:D1013" si="214">RANK(N950,(N950:AE950))</f>
        <v>2</v>
      </c>
      <c r="E950" s="7">
        <f t="shared" ref="E950:E1013" si="215">RANK(O950,(N950:AE950))</f>
        <v>1</v>
      </c>
      <c r="F950" s="7">
        <f t="shared" ref="F950:F1013" si="216">IF(P950&gt;0,RANK(P950,(N950:AE950)),0)</f>
        <v>0</v>
      </c>
      <c r="G950" s="1">
        <f t="shared" ref="G950:G1013" si="217">MAX(N950:P950)-LARGE(N950:P950,2)</f>
        <v>758</v>
      </c>
      <c r="H950" s="2">
        <f t="shared" ref="H950:H1013" si="218">G950/C950</f>
        <v>0.28347045624532535</v>
      </c>
      <c r="I950" s="8"/>
      <c r="J950" s="2">
        <f t="shared" si="210"/>
        <v>0.33133881824981304</v>
      </c>
      <c r="K950" s="2">
        <f t="shared" si="211"/>
        <v>0.61480927449513834</v>
      </c>
      <c r="L950" s="2">
        <f t="shared" si="212"/>
        <v>0</v>
      </c>
      <c r="M950" s="2">
        <f t="shared" si="213"/>
        <v>5.3851907255048626E-2</v>
      </c>
      <c r="N950" s="1">
        <v>886</v>
      </c>
      <c r="O950" s="1">
        <v>1644</v>
      </c>
      <c r="P950" s="1"/>
      <c r="Q950" s="1">
        <v>78</v>
      </c>
      <c r="R950" s="1">
        <v>47</v>
      </c>
      <c r="S950" s="1"/>
      <c r="T950" s="1"/>
      <c r="U950" s="1">
        <v>19</v>
      </c>
      <c r="V950" s="1"/>
      <c r="W950" s="1"/>
      <c r="X950" s="1"/>
      <c r="Y950" s="1"/>
      <c r="Z950" s="1"/>
      <c r="AA950" s="1"/>
      <c r="AB950" s="1"/>
      <c r="AG950" t="str">
        <f t="shared" si="207"/>
        <v>Rutland</v>
      </c>
      <c r="AH950" s="10" t="s">
        <v>1368</v>
      </c>
      <c r="AI950" s="10">
        <v>3</v>
      </c>
      <c r="AK950" s="104">
        <v>25</v>
      </c>
      <c r="AL950" s="102">
        <v>27</v>
      </c>
      <c r="AM950" s="102">
        <v>210</v>
      </c>
      <c r="AN950" s="101">
        <v>58825</v>
      </c>
      <c r="AO950" s="101">
        <f t="shared" si="209"/>
        <v>25027</v>
      </c>
      <c r="AP950" t="s">
        <v>624</v>
      </c>
      <c r="AQ950">
        <f t="shared" si="208"/>
        <v>2558825</v>
      </c>
    </row>
    <row r="951" spans="1:43" hidden="1" outlineLevel="1">
      <c r="A951" s="63" t="s">
        <v>322</v>
      </c>
      <c r="B951" s="10" t="s">
        <v>550</v>
      </c>
      <c r="C951" s="1">
        <f t="shared" si="206"/>
        <v>14079</v>
      </c>
      <c r="D951" s="7">
        <f t="shared" si="214"/>
        <v>1</v>
      </c>
      <c r="E951" s="7">
        <f t="shared" si="215"/>
        <v>2</v>
      </c>
      <c r="F951" s="7">
        <f t="shared" si="216"/>
        <v>0</v>
      </c>
      <c r="G951" s="1">
        <f t="shared" si="217"/>
        <v>511</v>
      </c>
      <c r="H951" s="2">
        <f t="shared" si="218"/>
        <v>3.6295191419845156E-2</v>
      </c>
      <c r="I951" s="8"/>
      <c r="J951" s="2">
        <f t="shared" si="210"/>
        <v>0.48973648696640387</v>
      </c>
      <c r="K951" s="2">
        <f t="shared" si="211"/>
        <v>0.45344129554655871</v>
      </c>
      <c r="L951" s="2">
        <f t="shared" si="212"/>
        <v>0</v>
      </c>
      <c r="M951" s="2">
        <f t="shared" si="213"/>
        <v>5.6822217487037474E-2</v>
      </c>
      <c r="N951" s="1">
        <v>6895</v>
      </c>
      <c r="O951" s="1">
        <v>6384</v>
      </c>
      <c r="P951" s="1"/>
      <c r="Q951" s="1">
        <v>518</v>
      </c>
      <c r="R951" s="1">
        <v>175</v>
      </c>
      <c r="S951" s="1"/>
      <c r="T951" s="1"/>
      <c r="U951" s="1">
        <v>107</v>
      </c>
      <c r="V951" s="1"/>
      <c r="W951" s="1"/>
      <c r="X951" s="1"/>
      <c r="Y951" s="1"/>
      <c r="Z951" s="1"/>
      <c r="AA951" s="1"/>
      <c r="AB951" s="1"/>
      <c r="AG951" t="str">
        <f t="shared" si="207"/>
        <v>Salem</v>
      </c>
      <c r="AH951" t="s">
        <v>1819</v>
      </c>
      <c r="AI951">
        <v>6</v>
      </c>
      <c r="AK951" s="104">
        <v>25</v>
      </c>
      <c r="AL951" s="102">
        <v>9</v>
      </c>
      <c r="AM951" s="102">
        <v>140</v>
      </c>
      <c r="AN951" s="101">
        <v>59105</v>
      </c>
      <c r="AO951" s="101">
        <f t="shared" si="209"/>
        <v>25009</v>
      </c>
      <c r="AP951" t="s">
        <v>2432</v>
      </c>
      <c r="AQ951">
        <f t="shared" si="208"/>
        <v>2559105</v>
      </c>
    </row>
    <row r="952" spans="1:43" hidden="1" outlineLevel="1">
      <c r="A952" s="63" t="s">
        <v>2890</v>
      </c>
      <c r="B952" s="10" t="s">
        <v>550</v>
      </c>
      <c r="C952" s="1">
        <f t="shared" si="206"/>
        <v>2793</v>
      </c>
      <c r="D952" s="7">
        <f t="shared" si="214"/>
        <v>2</v>
      </c>
      <c r="E952" s="7">
        <f t="shared" si="215"/>
        <v>1</v>
      </c>
      <c r="F952" s="7">
        <f t="shared" si="216"/>
        <v>0</v>
      </c>
      <c r="G952" s="1">
        <f t="shared" si="217"/>
        <v>410</v>
      </c>
      <c r="H952" s="2">
        <f t="shared" si="218"/>
        <v>0.14679556032939492</v>
      </c>
      <c r="I952" s="8"/>
      <c r="J952" s="2">
        <f t="shared" si="210"/>
        <v>0.40028643036161832</v>
      </c>
      <c r="K952" s="2">
        <f t="shared" si="211"/>
        <v>0.54708199069101326</v>
      </c>
      <c r="L952" s="2">
        <f t="shared" si="212"/>
        <v>0</v>
      </c>
      <c r="M952" s="2">
        <f t="shared" si="213"/>
        <v>5.2631578947368474E-2</v>
      </c>
      <c r="N952" s="1">
        <v>1118</v>
      </c>
      <c r="O952" s="1">
        <v>1528</v>
      </c>
      <c r="P952" s="1"/>
      <c r="Q952" s="1">
        <v>81</v>
      </c>
      <c r="R952" s="1">
        <v>27</v>
      </c>
      <c r="S952" s="1"/>
      <c r="T952" s="1"/>
      <c r="U952" s="1">
        <v>39</v>
      </c>
      <c r="V952" s="1"/>
      <c r="W952" s="1"/>
      <c r="X952" s="1"/>
      <c r="Y952" s="1"/>
      <c r="Z952" s="1"/>
      <c r="AA952" s="1"/>
      <c r="AB952" s="1"/>
      <c r="AG952" t="str">
        <f t="shared" si="207"/>
        <v>Salisbury</v>
      </c>
      <c r="AH952" t="s">
        <v>1819</v>
      </c>
      <c r="AI952">
        <v>6</v>
      </c>
      <c r="AK952" s="104">
        <v>25</v>
      </c>
      <c r="AL952" s="102">
        <v>9</v>
      </c>
      <c r="AM952" s="102">
        <v>145</v>
      </c>
      <c r="AN952" s="101">
        <v>59245</v>
      </c>
      <c r="AO952" s="101">
        <f t="shared" si="209"/>
        <v>25009</v>
      </c>
      <c r="AP952" t="s">
        <v>624</v>
      </c>
      <c r="AQ952">
        <f t="shared" si="208"/>
        <v>2559245</v>
      </c>
    </row>
    <row r="953" spans="1:43" hidden="1" outlineLevel="1">
      <c r="A953" s="63" t="s">
        <v>2129</v>
      </c>
      <c r="B953" s="10" t="s">
        <v>550</v>
      </c>
      <c r="C953" s="1">
        <f t="shared" si="206"/>
        <v>239</v>
      </c>
      <c r="D953" s="7">
        <f t="shared" si="214"/>
        <v>1</v>
      </c>
      <c r="E953" s="7">
        <f t="shared" si="215"/>
        <v>2</v>
      </c>
      <c r="F953" s="7">
        <f t="shared" si="216"/>
        <v>0</v>
      </c>
      <c r="G953" s="1">
        <f t="shared" si="217"/>
        <v>61</v>
      </c>
      <c r="H953" s="2">
        <f t="shared" si="218"/>
        <v>0.25523012552301255</v>
      </c>
      <c r="I953" s="8"/>
      <c r="J953" s="2">
        <f t="shared" si="210"/>
        <v>0.57322175732217573</v>
      </c>
      <c r="K953" s="2">
        <f t="shared" si="211"/>
        <v>0.31799163179916318</v>
      </c>
      <c r="L953" s="2">
        <f t="shared" si="212"/>
        <v>0</v>
      </c>
      <c r="M953" s="2">
        <f t="shared" si="213"/>
        <v>0.10878661087866109</v>
      </c>
      <c r="N953" s="1">
        <v>137</v>
      </c>
      <c r="O953" s="1">
        <v>76</v>
      </c>
      <c r="P953" s="1"/>
      <c r="Q953" s="1">
        <v>13</v>
      </c>
      <c r="R953" s="1">
        <v>8</v>
      </c>
      <c r="S953" s="1"/>
      <c r="T953" s="1"/>
      <c r="U953" s="1">
        <v>5</v>
      </c>
      <c r="V953" s="1"/>
      <c r="W953" s="1"/>
      <c r="X953" s="1"/>
      <c r="Y953" s="1"/>
      <c r="Z953" s="1"/>
      <c r="AA953" s="1"/>
      <c r="AB953" s="1"/>
      <c r="AG953" t="str">
        <f t="shared" si="207"/>
        <v>Sandisfield</v>
      </c>
      <c r="AH953" t="s">
        <v>2349</v>
      </c>
      <c r="AI953">
        <v>1</v>
      </c>
      <c r="AK953" s="104">
        <v>25</v>
      </c>
      <c r="AL953" s="102">
        <v>3</v>
      </c>
      <c r="AM953" s="102">
        <v>120</v>
      </c>
      <c r="AN953" s="101">
        <v>59665</v>
      </c>
      <c r="AO953" s="101">
        <f t="shared" si="209"/>
        <v>25003</v>
      </c>
      <c r="AP953" t="s">
        <v>624</v>
      </c>
      <c r="AQ953">
        <f t="shared" si="208"/>
        <v>2559665</v>
      </c>
    </row>
    <row r="954" spans="1:43" hidden="1" outlineLevel="1">
      <c r="A954" s="63" t="s">
        <v>2130</v>
      </c>
      <c r="B954" s="10" t="s">
        <v>550</v>
      </c>
      <c r="C954" s="1">
        <f t="shared" si="206"/>
        <v>9178</v>
      </c>
      <c r="D954" s="7">
        <f t="shared" si="214"/>
        <v>2</v>
      </c>
      <c r="E954" s="7">
        <f t="shared" si="215"/>
        <v>1</v>
      </c>
      <c r="F954" s="7">
        <f t="shared" si="216"/>
        <v>0</v>
      </c>
      <c r="G954" s="1">
        <f t="shared" si="217"/>
        <v>2518</v>
      </c>
      <c r="H954" s="2">
        <f t="shared" si="218"/>
        <v>0.27435171061233382</v>
      </c>
      <c r="I954" s="8"/>
      <c r="J954" s="2">
        <f t="shared" si="210"/>
        <v>0.34234037916757465</v>
      </c>
      <c r="K954" s="2">
        <f t="shared" si="211"/>
        <v>0.61669208977990853</v>
      </c>
      <c r="L954" s="2">
        <f t="shared" si="212"/>
        <v>0</v>
      </c>
      <c r="M954" s="2">
        <f t="shared" si="213"/>
        <v>4.0967531052516826E-2</v>
      </c>
      <c r="N954" s="1">
        <v>3142</v>
      </c>
      <c r="O954" s="1">
        <v>5660</v>
      </c>
      <c r="P954" s="1"/>
      <c r="Q954" s="1">
        <v>266</v>
      </c>
      <c r="R954" s="1">
        <v>63</v>
      </c>
      <c r="S954" s="1"/>
      <c r="T954" s="1"/>
      <c r="U954" s="1">
        <v>47</v>
      </c>
      <c r="V954" s="1"/>
      <c r="W954" s="1"/>
      <c r="X954" s="1"/>
      <c r="Y954" s="1"/>
      <c r="Z954" s="1"/>
      <c r="AA954" s="1"/>
      <c r="AB954" s="1"/>
      <c r="AG954" t="str">
        <f t="shared" si="207"/>
        <v>Sandwich</v>
      </c>
      <c r="AH954" t="s">
        <v>1586</v>
      </c>
      <c r="AI954">
        <v>10</v>
      </c>
      <c r="AK954" s="104">
        <v>25</v>
      </c>
      <c r="AL954" s="102">
        <v>1</v>
      </c>
      <c r="AM954" s="102">
        <v>60</v>
      </c>
      <c r="AN954" s="101">
        <v>59735</v>
      </c>
      <c r="AO954" s="101">
        <f t="shared" si="209"/>
        <v>25001</v>
      </c>
      <c r="AP954" t="s">
        <v>624</v>
      </c>
      <c r="AQ954">
        <f t="shared" si="208"/>
        <v>2559735</v>
      </c>
    </row>
    <row r="955" spans="1:43" hidden="1" outlineLevel="1">
      <c r="A955" s="63" t="s">
        <v>2131</v>
      </c>
      <c r="B955" s="10" t="s">
        <v>550</v>
      </c>
      <c r="C955" s="1">
        <f t="shared" si="206"/>
        <v>10401</v>
      </c>
      <c r="D955" s="7">
        <f t="shared" si="214"/>
        <v>2</v>
      </c>
      <c r="E955" s="7">
        <f t="shared" si="215"/>
        <v>1</v>
      </c>
      <c r="F955" s="7">
        <f t="shared" si="216"/>
        <v>0</v>
      </c>
      <c r="G955" s="1">
        <f t="shared" si="217"/>
        <v>1653</v>
      </c>
      <c r="H955" s="2">
        <f t="shared" si="218"/>
        <v>0.15892702624747621</v>
      </c>
      <c r="I955" s="8"/>
      <c r="J955" s="2">
        <f t="shared" si="210"/>
        <v>0.40024997596384965</v>
      </c>
      <c r="K955" s="2">
        <f t="shared" si="211"/>
        <v>0.55917700221132582</v>
      </c>
      <c r="L955" s="2">
        <f t="shared" si="212"/>
        <v>0</v>
      </c>
      <c r="M955" s="2">
        <f t="shared" si="213"/>
        <v>4.0573021824824584E-2</v>
      </c>
      <c r="N955" s="1">
        <v>4163</v>
      </c>
      <c r="O955" s="1">
        <v>5816</v>
      </c>
      <c r="P955" s="1"/>
      <c r="Q955" s="1">
        <v>231</v>
      </c>
      <c r="R955" s="1">
        <v>96</v>
      </c>
      <c r="S955" s="1"/>
      <c r="T955" s="1"/>
      <c r="U955" s="1">
        <v>95</v>
      </c>
      <c r="V955" s="1"/>
      <c r="W955" s="1"/>
      <c r="X955" s="1"/>
      <c r="Y955" s="1"/>
      <c r="Z955" s="1"/>
      <c r="AA955" s="1"/>
      <c r="AB955" s="1"/>
      <c r="AG955" t="str">
        <f t="shared" si="207"/>
        <v>Saugus</v>
      </c>
      <c r="AH955" t="s">
        <v>1819</v>
      </c>
      <c r="AI955">
        <v>6</v>
      </c>
      <c r="AK955" s="104">
        <v>25</v>
      </c>
      <c r="AL955" s="102">
        <v>9</v>
      </c>
      <c r="AM955" s="102">
        <v>150</v>
      </c>
      <c r="AN955" s="101">
        <v>60015</v>
      </c>
      <c r="AO955" s="101">
        <f t="shared" si="209"/>
        <v>25009</v>
      </c>
      <c r="AP955" t="s">
        <v>624</v>
      </c>
      <c r="AQ955">
        <f t="shared" si="208"/>
        <v>2560015</v>
      </c>
    </row>
    <row r="956" spans="1:43" hidden="1" outlineLevel="1">
      <c r="A956" s="63" t="s">
        <v>483</v>
      </c>
      <c r="B956" s="10" t="s">
        <v>550</v>
      </c>
      <c r="C956" s="1">
        <f t="shared" si="206"/>
        <v>203</v>
      </c>
      <c r="D956" s="7">
        <f t="shared" si="214"/>
        <v>1</v>
      </c>
      <c r="E956" s="7">
        <f t="shared" si="215"/>
        <v>2</v>
      </c>
      <c r="F956" s="7">
        <f t="shared" si="216"/>
        <v>0</v>
      </c>
      <c r="G956" s="1">
        <f t="shared" si="217"/>
        <v>45</v>
      </c>
      <c r="H956" s="2">
        <f t="shared" si="218"/>
        <v>0.22167487684729065</v>
      </c>
      <c r="I956" s="8"/>
      <c r="J956" s="2">
        <f t="shared" si="210"/>
        <v>0.58128078817733986</v>
      </c>
      <c r="K956" s="2">
        <f t="shared" si="211"/>
        <v>0.35960591133004927</v>
      </c>
      <c r="L956" s="2">
        <f t="shared" si="212"/>
        <v>0</v>
      </c>
      <c r="M956" s="2">
        <f t="shared" si="213"/>
        <v>5.9113300492610876E-2</v>
      </c>
      <c r="N956" s="1">
        <v>118</v>
      </c>
      <c r="O956" s="1">
        <v>73</v>
      </c>
      <c r="P956" s="1"/>
      <c r="Q956" s="1">
        <v>7</v>
      </c>
      <c r="R956" s="1">
        <v>0</v>
      </c>
      <c r="S956" s="1"/>
      <c r="T956" s="1"/>
      <c r="U956" s="1">
        <v>5</v>
      </c>
      <c r="V956" s="1"/>
      <c r="W956" s="1"/>
      <c r="X956" s="1"/>
      <c r="Y956" s="1"/>
      <c r="Z956" s="1"/>
      <c r="AA956" s="1"/>
      <c r="AB956" s="1"/>
      <c r="AG956" t="str">
        <f t="shared" si="207"/>
        <v>Savoy</v>
      </c>
      <c r="AH956" t="s">
        <v>2349</v>
      </c>
      <c r="AI956">
        <v>1</v>
      </c>
      <c r="AK956" s="104">
        <v>25</v>
      </c>
      <c r="AL956" s="102">
        <v>3</v>
      </c>
      <c r="AM956" s="102">
        <v>125</v>
      </c>
      <c r="AN956" s="101">
        <v>60225</v>
      </c>
      <c r="AO956" s="101">
        <f t="shared" si="209"/>
        <v>25003</v>
      </c>
      <c r="AP956" t="s">
        <v>624</v>
      </c>
      <c r="AQ956">
        <f t="shared" si="208"/>
        <v>2560225</v>
      </c>
    </row>
    <row r="957" spans="1:43" hidden="1" outlineLevel="1">
      <c r="A957" s="63" t="s">
        <v>1516</v>
      </c>
      <c r="B957" s="10" t="s">
        <v>550</v>
      </c>
      <c r="C957" s="1">
        <f t="shared" si="206"/>
        <v>8997</v>
      </c>
      <c r="D957" s="7">
        <f t="shared" si="214"/>
        <v>2</v>
      </c>
      <c r="E957" s="7">
        <f t="shared" si="215"/>
        <v>1</v>
      </c>
      <c r="F957" s="7">
        <f t="shared" si="216"/>
        <v>0</v>
      </c>
      <c r="G957" s="1">
        <f t="shared" si="217"/>
        <v>2351</v>
      </c>
      <c r="H957" s="2">
        <f t="shared" si="218"/>
        <v>0.26130932533066575</v>
      </c>
      <c r="I957" s="8"/>
      <c r="J957" s="2">
        <f t="shared" si="210"/>
        <v>0.3474491497165722</v>
      </c>
      <c r="K957" s="2">
        <f t="shared" si="211"/>
        <v>0.60875847504723801</v>
      </c>
      <c r="L957" s="2">
        <f t="shared" si="212"/>
        <v>0</v>
      </c>
      <c r="M957" s="2">
        <f t="shared" si="213"/>
        <v>4.379237523618984E-2</v>
      </c>
      <c r="N957" s="1">
        <v>3126</v>
      </c>
      <c r="O957" s="1">
        <v>5477</v>
      </c>
      <c r="P957" s="1"/>
      <c r="Q957" s="1">
        <v>300</v>
      </c>
      <c r="R957" s="1">
        <v>59</v>
      </c>
      <c r="S957" s="1"/>
      <c r="T957" s="1"/>
      <c r="U957" s="1">
        <v>35</v>
      </c>
      <c r="V957" s="1"/>
      <c r="W957" s="1"/>
      <c r="X957" s="1"/>
      <c r="Y957" s="1"/>
      <c r="Z957" s="1"/>
      <c r="AA957" s="1"/>
      <c r="AB957" s="1"/>
      <c r="AG957" t="str">
        <f t="shared" si="207"/>
        <v>Scituate</v>
      </c>
      <c r="AH957" t="s">
        <v>2043</v>
      </c>
      <c r="AI957">
        <v>10</v>
      </c>
      <c r="AK957" s="104">
        <v>25</v>
      </c>
      <c r="AL957" s="102">
        <v>23</v>
      </c>
      <c r="AM957" s="102">
        <v>120</v>
      </c>
      <c r="AN957" s="101">
        <v>60330</v>
      </c>
      <c r="AO957" s="101">
        <f t="shared" si="209"/>
        <v>25023</v>
      </c>
      <c r="AP957" t="s">
        <v>624</v>
      </c>
      <c r="AQ957">
        <f t="shared" si="208"/>
        <v>2560330</v>
      </c>
    </row>
    <row r="958" spans="1:43" hidden="1" outlineLevel="1">
      <c r="A958" s="63" t="s">
        <v>484</v>
      </c>
      <c r="B958" s="10" t="s">
        <v>550</v>
      </c>
      <c r="C958" s="1">
        <f t="shared" si="206"/>
        <v>4790</v>
      </c>
      <c r="D958" s="7">
        <f t="shared" si="214"/>
        <v>2</v>
      </c>
      <c r="E958" s="7">
        <f t="shared" si="215"/>
        <v>1</v>
      </c>
      <c r="F958" s="7">
        <f t="shared" si="216"/>
        <v>0</v>
      </c>
      <c r="G958" s="1">
        <f t="shared" si="217"/>
        <v>738</v>
      </c>
      <c r="H958" s="2">
        <f t="shared" si="218"/>
        <v>0.15407098121085594</v>
      </c>
      <c r="I958" s="8"/>
      <c r="J958" s="2">
        <f t="shared" si="210"/>
        <v>0.40542797494780791</v>
      </c>
      <c r="K958" s="2">
        <f t="shared" si="211"/>
        <v>0.55949895615866385</v>
      </c>
      <c r="L958" s="2">
        <f t="shared" si="212"/>
        <v>0</v>
      </c>
      <c r="M958" s="2">
        <f t="shared" si="213"/>
        <v>3.5073068893528236E-2</v>
      </c>
      <c r="N958" s="1">
        <v>1942</v>
      </c>
      <c r="O958" s="1">
        <v>2680</v>
      </c>
      <c r="P958" s="1"/>
      <c r="Q958" s="1">
        <v>74</v>
      </c>
      <c r="R958" s="1">
        <v>44</v>
      </c>
      <c r="S958" s="1"/>
      <c r="T958" s="1"/>
      <c r="U958" s="1">
        <v>50</v>
      </c>
      <c r="V958" s="1"/>
      <c r="W958" s="1"/>
      <c r="X958" s="1"/>
      <c r="Y958" s="1"/>
      <c r="Z958" s="1"/>
      <c r="AA958" s="1"/>
      <c r="AB958" s="1"/>
      <c r="AG958" t="str">
        <f t="shared" si="207"/>
        <v>Seekonk</v>
      </c>
      <c r="AH958" t="s">
        <v>1037</v>
      </c>
      <c r="AI958">
        <v>3</v>
      </c>
      <c r="AK958" s="104">
        <v>25</v>
      </c>
      <c r="AL958" s="102">
        <v>5</v>
      </c>
      <c r="AM958" s="102">
        <v>80</v>
      </c>
      <c r="AN958" s="101">
        <v>60645</v>
      </c>
      <c r="AO958" s="101">
        <f t="shared" si="209"/>
        <v>25005</v>
      </c>
      <c r="AP958" t="s">
        <v>624</v>
      </c>
      <c r="AQ958">
        <f t="shared" si="208"/>
        <v>2560645</v>
      </c>
    </row>
    <row r="959" spans="1:43" hidden="1" outlineLevel="1">
      <c r="A959" s="63" t="s">
        <v>1061</v>
      </c>
      <c r="B959" s="10" t="s">
        <v>550</v>
      </c>
      <c r="C959" s="1">
        <f t="shared" si="206"/>
        <v>7803</v>
      </c>
      <c r="D959" s="7">
        <f t="shared" si="214"/>
        <v>1</v>
      </c>
      <c r="E959" s="7">
        <f t="shared" si="215"/>
        <v>2</v>
      </c>
      <c r="F959" s="7">
        <f t="shared" si="216"/>
        <v>0</v>
      </c>
      <c r="G959" s="1">
        <f t="shared" si="217"/>
        <v>83</v>
      </c>
      <c r="H959" s="2">
        <f t="shared" si="218"/>
        <v>1.0636934512367038E-2</v>
      </c>
      <c r="I959" s="8"/>
      <c r="J959" s="2">
        <f t="shared" si="210"/>
        <v>0.47673971549404076</v>
      </c>
      <c r="K959" s="2">
        <f t="shared" si="211"/>
        <v>0.46610278098167374</v>
      </c>
      <c r="L959" s="2">
        <f t="shared" si="212"/>
        <v>0</v>
      </c>
      <c r="M959" s="2">
        <f t="shared" si="213"/>
        <v>5.7157503524285558E-2</v>
      </c>
      <c r="N959" s="1">
        <v>3720</v>
      </c>
      <c r="O959" s="1">
        <v>3637</v>
      </c>
      <c r="P959" s="1"/>
      <c r="Q959" s="1">
        <v>334</v>
      </c>
      <c r="R959" s="1">
        <v>78</v>
      </c>
      <c r="S959" s="1"/>
      <c r="T959" s="1"/>
      <c r="U959" s="1">
        <v>34</v>
      </c>
      <c r="V959" s="1"/>
      <c r="W959" s="1"/>
      <c r="X959" s="1"/>
      <c r="Y959" s="1"/>
      <c r="Z959" s="1"/>
      <c r="AA959" s="1"/>
      <c r="AB959" s="1"/>
      <c r="AG959" t="str">
        <f t="shared" si="207"/>
        <v>Sharon</v>
      </c>
      <c r="AH959" t="s">
        <v>605</v>
      </c>
      <c r="AI959">
        <v>4</v>
      </c>
      <c r="AK959" s="104">
        <v>25</v>
      </c>
      <c r="AL959" s="102">
        <v>21</v>
      </c>
      <c r="AM959" s="102">
        <v>110</v>
      </c>
      <c r="AN959" s="101">
        <v>60785</v>
      </c>
      <c r="AO959" s="101">
        <f t="shared" si="209"/>
        <v>25021</v>
      </c>
      <c r="AP959" t="s">
        <v>624</v>
      </c>
      <c r="AQ959">
        <f t="shared" si="208"/>
        <v>2560785</v>
      </c>
    </row>
    <row r="960" spans="1:43" hidden="1" outlineLevel="1">
      <c r="A960" s="63" t="s">
        <v>1414</v>
      </c>
      <c r="B960" s="10" t="s">
        <v>550</v>
      </c>
      <c r="C960" s="1">
        <f t="shared" si="206"/>
        <v>1125</v>
      </c>
      <c r="D960" s="7">
        <f t="shared" si="214"/>
        <v>1</v>
      </c>
      <c r="E960" s="7">
        <f t="shared" si="215"/>
        <v>2</v>
      </c>
      <c r="F960" s="7">
        <f t="shared" si="216"/>
        <v>0</v>
      </c>
      <c r="G960" s="1">
        <f t="shared" si="217"/>
        <v>127</v>
      </c>
      <c r="H960" s="2">
        <f t="shared" si="218"/>
        <v>0.11288888888888889</v>
      </c>
      <c r="I960" s="8"/>
      <c r="J960" s="2">
        <f t="shared" si="210"/>
        <v>0.52533333333333332</v>
      </c>
      <c r="K960" s="2">
        <f t="shared" si="211"/>
        <v>0.41244444444444445</v>
      </c>
      <c r="L960" s="2">
        <f t="shared" si="212"/>
        <v>0</v>
      </c>
      <c r="M960" s="2">
        <f t="shared" si="213"/>
        <v>6.2222222222222234E-2</v>
      </c>
      <c r="N960" s="1">
        <v>591</v>
      </c>
      <c r="O960" s="1">
        <v>464</v>
      </c>
      <c r="P960" s="1"/>
      <c r="Q960" s="1">
        <v>53</v>
      </c>
      <c r="R960" s="1">
        <v>6</v>
      </c>
      <c r="S960" s="1"/>
      <c r="T960" s="1"/>
      <c r="U960" s="1">
        <v>11</v>
      </c>
      <c r="V960" s="1"/>
      <c r="W960" s="1"/>
      <c r="X960" s="1"/>
      <c r="Y960" s="1"/>
      <c r="Z960" s="1"/>
      <c r="AA960" s="1"/>
      <c r="AB960" s="1"/>
      <c r="AG960" t="str">
        <f t="shared" si="207"/>
        <v>Sheffield</v>
      </c>
      <c r="AH960" t="s">
        <v>2349</v>
      </c>
      <c r="AI960">
        <v>1</v>
      </c>
      <c r="AK960" s="104">
        <v>25</v>
      </c>
      <c r="AL960" s="102">
        <v>3</v>
      </c>
      <c r="AM960" s="102">
        <v>130</v>
      </c>
      <c r="AN960" s="101">
        <v>61065</v>
      </c>
      <c r="AO960" s="101">
        <f t="shared" si="209"/>
        <v>25003</v>
      </c>
      <c r="AP960" t="s">
        <v>624</v>
      </c>
      <c r="AQ960">
        <f t="shared" si="208"/>
        <v>2561065</v>
      </c>
    </row>
    <row r="961" spans="1:43" hidden="1" outlineLevel="1">
      <c r="A961" s="63" t="s">
        <v>1415</v>
      </c>
      <c r="B961" s="10" t="s">
        <v>550</v>
      </c>
      <c r="C961" s="1">
        <f t="shared" ref="C961:C1024" si="219">SUM(N961:AE961)</f>
        <v>823</v>
      </c>
      <c r="D961" s="7">
        <f t="shared" si="214"/>
        <v>1</v>
      </c>
      <c r="E961" s="7">
        <f t="shared" si="215"/>
        <v>2</v>
      </c>
      <c r="F961" s="7">
        <f t="shared" si="216"/>
        <v>0</v>
      </c>
      <c r="G961" s="1">
        <f t="shared" si="217"/>
        <v>156</v>
      </c>
      <c r="H961" s="2">
        <f t="shared" si="218"/>
        <v>0.18955042527339003</v>
      </c>
      <c r="I961" s="8"/>
      <c r="J961" s="2">
        <f t="shared" si="210"/>
        <v>0.52490886998784936</v>
      </c>
      <c r="K961" s="2">
        <f t="shared" si="211"/>
        <v>0.3353584447144593</v>
      </c>
      <c r="L961" s="2">
        <f t="shared" si="212"/>
        <v>0</v>
      </c>
      <c r="M961" s="2">
        <f t="shared" si="213"/>
        <v>0.13973268529769134</v>
      </c>
      <c r="N961" s="1">
        <v>432</v>
      </c>
      <c r="O961" s="1">
        <v>276</v>
      </c>
      <c r="P961" s="1"/>
      <c r="Q961" s="1">
        <v>95</v>
      </c>
      <c r="R961" s="1">
        <v>13</v>
      </c>
      <c r="S961" s="1"/>
      <c r="T961" s="1"/>
      <c r="U961" s="1">
        <v>7</v>
      </c>
      <c r="V961" s="1"/>
      <c r="W961" s="1"/>
      <c r="X961" s="1"/>
      <c r="Y961" s="1"/>
      <c r="Z961" s="1"/>
      <c r="AA961" s="1"/>
      <c r="AB961" s="1"/>
      <c r="AG961" t="str">
        <f t="shared" si="207"/>
        <v>Shelburne</v>
      </c>
      <c r="AH961" t="s">
        <v>957</v>
      </c>
      <c r="AI961">
        <v>1</v>
      </c>
      <c r="AK961" s="104">
        <v>25</v>
      </c>
      <c r="AL961" s="102">
        <v>11</v>
      </c>
      <c r="AM961" s="102">
        <v>105</v>
      </c>
      <c r="AN961" s="101">
        <v>61135</v>
      </c>
      <c r="AO961" s="101">
        <f t="shared" si="209"/>
        <v>25011</v>
      </c>
      <c r="AP961" t="s">
        <v>624</v>
      </c>
      <c r="AQ961">
        <f t="shared" si="208"/>
        <v>2561135</v>
      </c>
    </row>
    <row r="962" spans="1:43" hidden="1" outlineLevel="1">
      <c r="A962" s="63" t="s">
        <v>1433</v>
      </c>
      <c r="B962" s="10" t="s">
        <v>550</v>
      </c>
      <c r="C962" s="1">
        <f t="shared" si="219"/>
        <v>2267</v>
      </c>
      <c r="D962" s="7">
        <f t="shared" si="214"/>
        <v>2</v>
      </c>
      <c r="E962" s="7">
        <f t="shared" si="215"/>
        <v>1</v>
      </c>
      <c r="F962" s="7">
        <f t="shared" si="216"/>
        <v>0</v>
      </c>
      <c r="G962" s="1">
        <f t="shared" si="217"/>
        <v>734</v>
      </c>
      <c r="H962" s="2">
        <f t="shared" si="218"/>
        <v>0.32377591530657257</v>
      </c>
      <c r="I962" s="8"/>
      <c r="J962" s="2">
        <f t="shared" si="210"/>
        <v>0.30789589766210851</v>
      </c>
      <c r="K962" s="2">
        <f t="shared" si="211"/>
        <v>0.63167181296868102</v>
      </c>
      <c r="L962" s="2">
        <f t="shared" si="212"/>
        <v>0</v>
      </c>
      <c r="M962" s="2">
        <f t="shared" si="213"/>
        <v>6.0432289369210523E-2</v>
      </c>
      <c r="N962" s="1">
        <v>698</v>
      </c>
      <c r="O962" s="1">
        <v>1432</v>
      </c>
      <c r="P962" s="1"/>
      <c r="Q962" s="1">
        <v>110</v>
      </c>
      <c r="R962" s="1">
        <v>23</v>
      </c>
      <c r="S962" s="1"/>
      <c r="T962" s="1"/>
      <c r="U962" s="1">
        <v>4</v>
      </c>
      <c r="V962" s="1"/>
      <c r="W962" s="1"/>
      <c r="X962" s="1"/>
      <c r="Y962" s="1"/>
      <c r="Z962" s="1"/>
      <c r="AA962" s="1"/>
      <c r="AB962" s="1"/>
      <c r="AG962" t="str">
        <f t="shared" ref="AG962:AG1025" si="220">A962</f>
        <v>Sherborn</v>
      </c>
      <c r="AH962" t="s">
        <v>2433</v>
      </c>
      <c r="AI962">
        <v>4</v>
      </c>
      <c r="AK962" s="104">
        <v>25</v>
      </c>
      <c r="AL962" s="102">
        <v>17</v>
      </c>
      <c r="AM962" s="102">
        <v>185</v>
      </c>
      <c r="AN962" s="101">
        <v>61380</v>
      </c>
      <c r="AO962" s="101">
        <f t="shared" si="209"/>
        <v>25017</v>
      </c>
      <c r="AP962" t="s">
        <v>624</v>
      </c>
      <c r="AQ962">
        <f t="shared" ref="AQ962:AQ1025" si="221">AK962*100000+AN962</f>
        <v>2561380</v>
      </c>
    </row>
    <row r="963" spans="1:43" hidden="1" outlineLevel="1">
      <c r="A963" s="63" t="s">
        <v>1878</v>
      </c>
      <c r="B963" s="10" t="s">
        <v>550</v>
      </c>
      <c r="C963" s="1">
        <f t="shared" si="219"/>
        <v>2188</v>
      </c>
      <c r="D963" s="7">
        <f t="shared" si="214"/>
        <v>2</v>
      </c>
      <c r="E963" s="7">
        <f t="shared" si="215"/>
        <v>1</v>
      </c>
      <c r="F963" s="7">
        <f t="shared" si="216"/>
        <v>0</v>
      </c>
      <c r="G963" s="1">
        <f t="shared" si="217"/>
        <v>522</v>
      </c>
      <c r="H963" s="2">
        <f t="shared" si="218"/>
        <v>0.23857404021937842</v>
      </c>
      <c r="I963" s="8"/>
      <c r="J963" s="2">
        <f t="shared" si="210"/>
        <v>0.34506398537477145</v>
      </c>
      <c r="K963" s="2">
        <f t="shared" si="211"/>
        <v>0.5836380255941499</v>
      </c>
      <c r="L963" s="2">
        <f t="shared" si="212"/>
        <v>0</v>
      </c>
      <c r="M963" s="2">
        <f t="shared" si="213"/>
        <v>7.1297989031078646E-2</v>
      </c>
      <c r="N963" s="1">
        <v>755</v>
      </c>
      <c r="O963" s="1">
        <v>1277</v>
      </c>
      <c r="P963" s="1"/>
      <c r="Q963" s="1">
        <v>91</v>
      </c>
      <c r="R963" s="1">
        <v>43</v>
      </c>
      <c r="S963" s="1"/>
      <c r="T963" s="1"/>
      <c r="U963" s="1">
        <v>22</v>
      </c>
      <c r="V963" s="1"/>
      <c r="W963" s="1"/>
      <c r="X963" s="1"/>
      <c r="Y963" s="1"/>
      <c r="Z963" s="1"/>
      <c r="AA963" s="1"/>
      <c r="AB963" s="1"/>
      <c r="AG963" t="str">
        <f t="shared" si="220"/>
        <v>Shirley</v>
      </c>
      <c r="AH963" t="s">
        <v>2433</v>
      </c>
      <c r="AI963">
        <v>5</v>
      </c>
      <c r="AK963" s="104">
        <v>25</v>
      </c>
      <c r="AL963" s="102">
        <v>17</v>
      </c>
      <c r="AM963" s="102">
        <v>190</v>
      </c>
      <c r="AN963" s="101">
        <v>61590</v>
      </c>
      <c r="AO963" s="101">
        <f t="shared" ref="AO963:AO1026" si="222">1000*AK963+AL963</f>
        <v>25017</v>
      </c>
      <c r="AP963" t="s">
        <v>624</v>
      </c>
      <c r="AQ963">
        <f t="shared" si="221"/>
        <v>2561590</v>
      </c>
    </row>
    <row r="964" spans="1:43" hidden="1" outlineLevel="1">
      <c r="A964" s="63" t="s">
        <v>1409</v>
      </c>
      <c r="B964" s="10" t="s">
        <v>550</v>
      </c>
      <c r="C964" s="1">
        <f t="shared" si="219"/>
        <v>12844</v>
      </c>
      <c r="D964" s="7">
        <f t="shared" si="214"/>
        <v>2</v>
      </c>
      <c r="E964" s="7">
        <f t="shared" si="215"/>
        <v>1</v>
      </c>
      <c r="F964" s="7">
        <f t="shared" si="216"/>
        <v>0</v>
      </c>
      <c r="G964" s="1">
        <f t="shared" si="217"/>
        <v>3358</v>
      </c>
      <c r="H964" s="2">
        <f t="shared" si="218"/>
        <v>0.26144503270009345</v>
      </c>
      <c r="I964" s="8"/>
      <c r="J964" s="2">
        <f t="shared" si="210"/>
        <v>0.34957957022734348</v>
      </c>
      <c r="K964" s="2">
        <f t="shared" si="211"/>
        <v>0.61102460292743699</v>
      </c>
      <c r="L964" s="2">
        <f t="shared" si="212"/>
        <v>0</v>
      </c>
      <c r="M964" s="2">
        <f t="shared" si="213"/>
        <v>3.9395826845219584E-2</v>
      </c>
      <c r="N964" s="1">
        <v>4490</v>
      </c>
      <c r="O964" s="1">
        <v>7848</v>
      </c>
      <c r="P964" s="1"/>
      <c r="Q964" s="1">
        <v>335</v>
      </c>
      <c r="R964" s="1">
        <v>104</v>
      </c>
      <c r="S964" s="1"/>
      <c r="T964" s="1"/>
      <c r="U964" s="1">
        <v>67</v>
      </c>
      <c r="V964" s="1"/>
      <c r="W964" s="1"/>
      <c r="X964" s="1"/>
      <c r="Y964" s="1"/>
      <c r="Z964" s="1"/>
      <c r="AA964" s="1"/>
      <c r="AB964" s="1"/>
      <c r="AG964" t="str">
        <f t="shared" si="220"/>
        <v>Shrewsbury</v>
      </c>
      <c r="AH964" s="10" t="s">
        <v>1368</v>
      </c>
      <c r="AI964" s="10">
        <v>3</v>
      </c>
      <c r="AK964" s="104">
        <v>25</v>
      </c>
      <c r="AL964" s="102">
        <v>27</v>
      </c>
      <c r="AM964" s="102">
        <v>215</v>
      </c>
      <c r="AN964" s="101">
        <v>61800</v>
      </c>
      <c r="AO964" s="101">
        <f t="shared" si="222"/>
        <v>25027</v>
      </c>
      <c r="AP964" t="s">
        <v>624</v>
      </c>
      <c r="AQ964">
        <f t="shared" si="221"/>
        <v>2561800</v>
      </c>
    </row>
    <row r="965" spans="1:43" hidden="1" outlineLevel="1">
      <c r="A965" s="63" t="s">
        <v>892</v>
      </c>
      <c r="B965" s="10" t="s">
        <v>550</v>
      </c>
      <c r="C965" s="1">
        <f t="shared" si="219"/>
        <v>895</v>
      </c>
      <c r="D965" s="7">
        <f t="shared" si="214"/>
        <v>1</v>
      </c>
      <c r="E965" s="7">
        <f t="shared" si="215"/>
        <v>2</v>
      </c>
      <c r="F965" s="7">
        <f t="shared" si="216"/>
        <v>0</v>
      </c>
      <c r="G965" s="1">
        <f t="shared" si="217"/>
        <v>531</v>
      </c>
      <c r="H965" s="2">
        <f t="shared" si="218"/>
        <v>0.59329608938547485</v>
      </c>
      <c r="I965" s="8"/>
      <c r="J965" s="2">
        <f t="shared" si="210"/>
        <v>0.73519553072625698</v>
      </c>
      <c r="K965" s="2">
        <f t="shared" si="211"/>
        <v>0.14189944134078211</v>
      </c>
      <c r="L965" s="2">
        <f t="shared" si="212"/>
        <v>0</v>
      </c>
      <c r="M965" s="2">
        <f t="shared" si="213"/>
        <v>0.1229050279329609</v>
      </c>
      <c r="N965" s="1">
        <v>658</v>
      </c>
      <c r="O965" s="1">
        <v>127</v>
      </c>
      <c r="P965" s="1"/>
      <c r="Q965" s="1">
        <v>103</v>
      </c>
      <c r="R965" s="1">
        <v>6</v>
      </c>
      <c r="S965" s="1"/>
      <c r="T965" s="1"/>
      <c r="U965" s="1">
        <v>1</v>
      </c>
      <c r="V965" s="1"/>
      <c r="W965" s="1"/>
      <c r="X965" s="1"/>
      <c r="Y965" s="1"/>
      <c r="Z965" s="1"/>
      <c r="AA965" s="1"/>
      <c r="AB965" s="1"/>
      <c r="AG965" t="str">
        <f t="shared" si="220"/>
        <v>Shutesbury</v>
      </c>
      <c r="AH965" t="s">
        <v>957</v>
      </c>
      <c r="AI965">
        <v>1</v>
      </c>
      <c r="AK965" s="104">
        <v>25</v>
      </c>
      <c r="AL965" s="102">
        <v>11</v>
      </c>
      <c r="AM965" s="102">
        <v>110</v>
      </c>
      <c r="AN965" s="101">
        <v>61905</v>
      </c>
      <c r="AO965" s="101">
        <f t="shared" si="222"/>
        <v>25011</v>
      </c>
      <c r="AP965" t="s">
        <v>624</v>
      </c>
      <c r="AQ965">
        <f t="shared" si="221"/>
        <v>2561905</v>
      </c>
    </row>
    <row r="966" spans="1:43" hidden="1" outlineLevel="1">
      <c r="A966" s="63" t="s">
        <v>1782</v>
      </c>
      <c r="B966" s="10" t="s">
        <v>550</v>
      </c>
      <c r="C966" s="1">
        <f t="shared" si="219"/>
        <v>6911</v>
      </c>
      <c r="D966" s="7">
        <f t="shared" si="214"/>
        <v>1</v>
      </c>
      <c r="E966" s="7">
        <f t="shared" si="215"/>
        <v>2</v>
      </c>
      <c r="F966" s="7">
        <f t="shared" si="216"/>
        <v>0</v>
      </c>
      <c r="G966" s="1">
        <f t="shared" si="217"/>
        <v>1118</v>
      </c>
      <c r="H966" s="2">
        <f t="shared" si="218"/>
        <v>0.16177108956735639</v>
      </c>
      <c r="I966" s="8"/>
      <c r="J966" s="2">
        <f t="shared" si="210"/>
        <v>0.56388366372449716</v>
      </c>
      <c r="K966" s="2">
        <f t="shared" si="211"/>
        <v>0.4021125741571408</v>
      </c>
      <c r="L966" s="2">
        <f t="shared" si="212"/>
        <v>0</v>
      </c>
      <c r="M966" s="2">
        <f t="shared" si="213"/>
        <v>3.4003762118362035E-2</v>
      </c>
      <c r="N966" s="1">
        <v>3897</v>
      </c>
      <c r="O966" s="1">
        <v>2779</v>
      </c>
      <c r="P966" s="1"/>
      <c r="Q966" s="1">
        <v>110</v>
      </c>
      <c r="R966" s="1">
        <v>70</v>
      </c>
      <c r="S966" s="1"/>
      <c r="T966" s="1"/>
      <c r="U966" s="1">
        <v>55</v>
      </c>
      <c r="V966" s="1"/>
      <c r="W966" s="1"/>
      <c r="X966" s="1"/>
      <c r="Y966" s="1"/>
      <c r="Z966" s="1"/>
      <c r="AA966" s="1"/>
      <c r="AB966" s="1"/>
      <c r="AG966" t="str">
        <f t="shared" si="220"/>
        <v>Somerset</v>
      </c>
      <c r="AH966" t="s">
        <v>1037</v>
      </c>
      <c r="AI966">
        <v>3</v>
      </c>
      <c r="AK966" s="104">
        <v>25</v>
      </c>
      <c r="AL966" s="102">
        <v>5</v>
      </c>
      <c r="AM966" s="102">
        <v>85</v>
      </c>
      <c r="AN966" s="101">
        <v>62430</v>
      </c>
      <c r="AO966" s="101">
        <f t="shared" si="222"/>
        <v>25005</v>
      </c>
      <c r="AP966" t="s">
        <v>624</v>
      </c>
      <c r="AQ966">
        <f t="shared" si="221"/>
        <v>2562430</v>
      </c>
    </row>
    <row r="967" spans="1:43" hidden="1" outlineLevel="1">
      <c r="A967" s="63" t="s">
        <v>1581</v>
      </c>
      <c r="B967" s="10" t="s">
        <v>550</v>
      </c>
      <c r="C967" s="1">
        <f t="shared" si="219"/>
        <v>22157</v>
      </c>
      <c r="D967" s="7">
        <f t="shared" si="214"/>
        <v>1</v>
      </c>
      <c r="E967" s="7">
        <f t="shared" si="215"/>
        <v>2</v>
      </c>
      <c r="F967" s="7">
        <f t="shared" si="216"/>
        <v>0</v>
      </c>
      <c r="G967" s="1">
        <f t="shared" si="217"/>
        <v>7308</v>
      </c>
      <c r="H967" s="2">
        <f t="shared" si="218"/>
        <v>0.32982804531299365</v>
      </c>
      <c r="I967" s="8"/>
      <c r="J967" s="2">
        <f t="shared" si="210"/>
        <v>0.61411743467075863</v>
      </c>
      <c r="K967" s="2">
        <f t="shared" si="211"/>
        <v>0.28428938935776504</v>
      </c>
      <c r="L967" s="2">
        <f t="shared" si="212"/>
        <v>0</v>
      </c>
      <c r="M967" s="2">
        <f t="shared" si="213"/>
        <v>0.10159317597147632</v>
      </c>
      <c r="N967" s="1">
        <v>13607</v>
      </c>
      <c r="O967" s="1">
        <v>6299</v>
      </c>
      <c r="P967" s="1"/>
      <c r="Q967" s="1">
        <v>1864</v>
      </c>
      <c r="R967" s="1">
        <v>259</v>
      </c>
      <c r="S967" s="1"/>
      <c r="T967" s="1"/>
      <c r="U967" s="1">
        <v>128</v>
      </c>
      <c r="V967" s="1"/>
      <c r="W967" s="1"/>
      <c r="X967" s="1"/>
      <c r="Y967" s="1"/>
      <c r="Z967" s="1"/>
      <c r="AA967" s="1"/>
      <c r="AB967" s="1"/>
      <c r="AG967" t="str">
        <f t="shared" si="220"/>
        <v>Somerville</v>
      </c>
      <c r="AH967" t="s">
        <v>2433</v>
      </c>
      <c r="AI967">
        <v>8</v>
      </c>
      <c r="AK967" s="104">
        <v>25</v>
      </c>
      <c r="AL967" s="102">
        <v>17</v>
      </c>
      <c r="AM967" s="102">
        <v>195</v>
      </c>
      <c r="AN967" s="101">
        <v>62535</v>
      </c>
      <c r="AO967" s="101">
        <f t="shared" si="222"/>
        <v>25017</v>
      </c>
      <c r="AP967" t="s">
        <v>2432</v>
      </c>
      <c r="AQ967">
        <f t="shared" si="221"/>
        <v>2562535</v>
      </c>
    </row>
    <row r="968" spans="1:43" hidden="1" outlineLevel="1">
      <c r="A968" s="63" t="s">
        <v>514</v>
      </c>
      <c r="B968" s="10" t="s">
        <v>550</v>
      </c>
      <c r="C968" s="1">
        <f t="shared" si="219"/>
        <v>6616</v>
      </c>
      <c r="D968" s="7">
        <f t="shared" si="214"/>
        <v>1</v>
      </c>
      <c r="E968" s="7">
        <f t="shared" si="215"/>
        <v>2</v>
      </c>
      <c r="F968" s="7">
        <f t="shared" si="216"/>
        <v>0</v>
      </c>
      <c r="G968" s="1">
        <f t="shared" si="217"/>
        <v>125</v>
      </c>
      <c r="H968" s="2">
        <f t="shared" si="218"/>
        <v>1.8893591293833133E-2</v>
      </c>
      <c r="I968" s="8"/>
      <c r="J968" s="2">
        <f t="shared" si="210"/>
        <v>0.4870012091898428</v>
      </c>
      <c r="K968" s="2">
        <f t="shared" si="211"/>
        <v>0.46810761789600969</v>
      </c>
      <c r="L968" s="2">
        <f t="shared" si="212"/>
        <v>0</v>
      </c>
      <c r="M968" s="2">
        <f t="shared" si="213"/>
        <v>4.4891172914147515E-2</v>
      </c>
      <c r="N968" s="1">
        <v>3222</v>
      </c>
      <c r="O968" s="1">
        <v>3097</v>
      </c>
      <c r="P968" s="1"/>
      <c r="Q968" s="1">
        <v>175</v>
      </c>
      <c r="R968" s="1">
        <v>43</v>
      </c>
      <c r="S968" s="1"/>
      <c r="T968" s="1"/>
      <c r="U968" s="1">
        <v>79</v>
      </c>
      <c r="V968" s="1"/>
      <c r="W968" s="1"/>
      <c r="X968" s="1"/>
      <c r="Y968" s="1"/>
      <c r="Z968" s="1"/>
      <c r="AA968" s="1"/>
      <c r="AB968" s="1"/>
      <c r="AG968" t="str">
        <f t="shared" si="220"/>
        <v>South Hadley</v>
      </c>
      <c r="AH968" t="s">
        <v>1816</v>
      </c>
      <c r="AI968">
        <v>2</v>
      </c>
      <c r="AK968" s="104">
        <v>25</v>
      </c>
      <c r="AL968" s="102">
        <v>15</v>
      </c>
      <c r="AM968" s="102">
        <v>80</v>
      </c>
      <c r="AN968" s="101">
        <v>64145</v>
      </c>
      <c r="AO968" s="101">
        <f t="shared" si="222"/>
        <v>25015</v>
      </c>
      <c r="AP968" t="s">
        <v>624</v>
      </c>
      <c r="AQ968">
        <f t="shared" si="221"/>
        <v>2564145</v>
      </c>
    </row>
    <row r="969" spans="1:43" hidden="1" outlineLevel="1">
      <c r="A969" s="63" t="s">
        <v>1452</v>
      </c>
      <c r="B969" s="10" t="s">
        <v>550</v>
      </c>
      <c r="C969" s="1">
        <f t="shared" si="219"/>
        <v>2501</v>
      </c>
      <c r="D969" s="7">
        <f t="shared" si="214"/>
        <v>2</v>
      </c>
      <c r="E969" s="7">
        <f t="shared" si="215"/>
        <v>1</v>
      </c>
      <c r="F969" s="7">
        <f t="shared" si="216"/>
        <v>0</v>
      </c>
      <c r="G969" s="1">
        <f t="shared" si="217"/>
        <v>3</v>
      </c>
      <c r="H969" s="2">
        <f t="shared" si="218"/>
        <v>1.1995201919232307E-3</v>
      </c>
      <c r="I969" s="8"/>
      <c r="J969" s="2">
        <f t="shared" si="210"/>
        <v>0.47620951619352259</v>
      </c>
      <c r="K969" s="2">
        <f t="shared" si="211"/>
        <v>0.4774090363854458</v>
      </c>
      <c r="L969" s="2">
        <f t="shared" si="212"/>
        <v>0</v>
      </c>
      <c r="M969" s="2">
        <f t="shared" si="213"/>
        <v>4.6381447421031619E-2</v>
      </c>
      <c r="N969" s="1">
        <v>1191</v>
      </c>
      <c r="O969" s="1">
        <v>1194</v>
      </c>
      <c r="P969" s="1"/>
      <c r="Q969" s="1">
        <v>73</v>
      </c>
      <c r="R969" s="1">
        <v>25</v>
      </c>
      <c r="S969" s="1"/>
      <c r="T969" s="1"/>
      <c r="U969" s="1">
        <v>18</v>
      </c>
      <c r="V969" s="1"/>
      <c r="W969" s="1"/>
      <c r="X969" s="1"/>
      <c r="Y969" s="1"/>
      <c r="Z969" s="1"/>
      <c r="AA969" s="1"/>
      <c r="AB969" s="1"/>
      <c r="AG969" t="str">
        <f t="shared" si="220"/>
        <v>Southampton</v>
      </c>
      <c r="AH969" t="s">
        <v>1816</v>
      </c>
      <c r="AI969">
        <v>1</v>
      </c>
      <c r="AK969" s="104">
        <v>25</v>
      </c>
      <c r="AL969" s="102">
        <v>15</v>
      </c>
      <c r="AM969" s="102">
        <v>75</v>
      </c>
      <c r="AN969" s="101">
        <v>62745</v>
      </c>
      <c r="AO969" s="101">
        <f t="shared" si="222"/>
        <v>25015</v>
      </c>
      <c r="AP969" t="s">
        <v>624</v>
      </c>
      <c r="AQ969">
        <f t="shared" si="221"/>
        <v>2562745</v>
      </c>
    </row>
    <row r="970" spans="1:43" hidden="1" outlineLevel="1">
      <c r="A970" s="63" t="s">
        <v>515</v>
      </c>
      <c r="B970" s="10" t="s">
        <v>550</v>
      </c>
      <c r="C970" s="1">
        <f t="shared" si="219"/>
        <v>4347</v>
      </c>
      <c r="D970" s="7">
        <f t="shared" si="214"/>
        <v>2</v>
      </c>
      <c r="E970" s="7">
        <f t="shared" si="215"/>
        <v>1</v>
      </c>
      <c r="F970" s="7">
        <f t="shared" si="216"/>
        <v>0</v>
      </c>
      <c r="G970" s="1">
        <f t="shared" si="217"/>
        <v>1518</v>
      </c>
      <c r="H970" s="2">
        <f t="shared" si="218"/>
        <v>0.34920634920634919</v>
      </c>
      <c r="I970" s="8"/>
      <c r="J970" s="2">
        <f t="shared" si="210"/>
        <v>0.3006671267540833</v>
      </c>
      <c r="K970" s="2">
        <f t="shared" si="211"/>
        <v>0.64987347596043243</v>
      </c>
      <c r="L970" s="2">
        <f t="shared" si="212"/>
        <v>0</v>
      </c>
      <c r="M970" s="2">
        <f t="shared" si="213"/>
        <v>4.9459397285484319E-2</v>
      </c>
      <c r="N970" s="1">
        <v>1307</v>
      </c>
      <c r="O970" s="1">
        <v>2825</v>
      </c>
      <c r="P970" s="1"/>
      <c r="Q970" s="1">
        <v>162</v>
      </c>
      <c r="R970" s="1">
        <v>38</v>
      </c>
      <c r="S970" s="1"/>
      <c r="T970" s="1"/>
      <c r="U970" s="1">
        <v>15</v>
      </c>
      <c r="V970" s="1"/>
      <c r="W970" s="1"/>
      <c r="X970" s="1"/>
      <c r="Y970" s="1"/>
      <c r="Z970" s="1"/>
      <c r="AA970" s="1"/>
      <c r="AB970" s="1"/>
      <c r="AG970" t="str">
        <f t="shared" si="220"/>
        <v>Southborough</v>
      </c>
      <c r="AH970" s="10" t="s">
        <v>1368</v>
      </c>
      <c r="AI970" s="10">
        <v>5</v>
      </c>
      <c r="AK970" s="104">
        <v>25</v>
      </c>
      <c r="AL970" s="102">
        <v>27</v>
      </c>
      <c r="AM970" s="102">
        <v>220</v>
      </c>
      <c r="AN970" s="101">
        <v>63165</v>
      </c>
      <c r="AO970" s="101">
        <f t="shared" si="222"/>
        <v>25027</v>
      </c>
      <c r="AP970" t="s">
        <v>624</v>
      </c>
      <c r="AQ970">
        <f t="shared" si="221"/>
        <v>2563165</v>
      </c>
    </row>
    <row r="971" spans="1:43" hidden="1" outlineLevel="1">
      <c r="A971" s="63" t="s">
        <v>516</v>
      </c>
      <c r="B971" s="10" t="s">
        <v>550</v>
      </c>
      <c r="C971" s="1">
        <f t="shared" si="219"/>
        <v>4764</v>
      </c>
      <c r="D971" s="7">
        <f t="shared" si="214"/>
        <v>2</v>
      </c>
      <c r="E971" s="7">
        <f t="shared" si="215"/>
        <v>1</v>
      </c>
      <c r="F971" s="7">
        <f t="shared" si="216"/>
        <v>0</v>
      </c>
      <c r="G971" s="1">
        <f t="shared" si="217"/>
        <v>428</v>
      </c>
      <c r="H971" s="2">
        <f t="shared" si="218"/>
        <v>8.984047019311503E-2</v>
      </c>
      <c r="I971" s="8"/>
      <c r="J971" s="2">
        <f t="shared" si="210"/>
        <v>0.42905121746431568</v>
      </c>
      <c r="K971" s="2">
        <f t="shared" si="211"/>
        <v>0.51889168765743077</v>
      </c>
      <c r="L971" s="2">
        <f t="shared" si="212"/>
        <v>0</v>
      </c>
      <c r="M971" s="2">
        <f t="shared" si="213"/>
        <v>5.2057094878253496E-2</v>
      </c>
      <c r="N971" s="1">
        <v>2044</v>
      </c>
      <c r="O971" s="1">
        <v>2472</v>
      </c>
      <c r="P971" s="1"/>
      <c r="Q971" s="1">
        <v>118</v>
      </c>
      <c r="R971" s="1">
        <v>77</v>
      </c>
      <c r="S971" s="1"/>
      <c r="T971" s="1"/>
      <c r="U971" s="1">
        <v>53</v>
      </c>
      <c r="V971" s="1"/>
      <c r="W971" s="1"/>
      <c r="X971" s="1"/>
      <c r="Y971" s="1"/>
      <c r="Z971" s="1"/>
      <c r="AA971" s="1"/>
      <c r="AB971" s="1"/>
      <c r="AG971" t="str">
        <f t="shared" si="220"/>
        <v>Southbridge</v>
      </c>
      <c r="AH971" s="10" t="s">
        <v>1368</v>
      </c>
      <c r="AI971" s="10">
        <v>2</v>
      </c>
      <c r="AK971" s="104">
        <v>25</v>
      </c>
      <c r="AL971" s="102">
        <v>27</v>
      </c>
      <c r="AM971" s="102">
        <v>225</v>
      </c>
      <c r="AN971" s="101">
        <v>63270</v>
      </c>
      <c r="AO971" s="101">
        <f t="shared" si="222"/>
        <v>25027</v>
      </c>
      <c r="AP971" t="s">
        <v>624</v>
      </c>
      <c r="AQ971">
        <f t="shared" si="221"/>
        <v>2563270</v>
      </c>
    </row>
    <row r="972" spans="1:43" hidden="1" outlineLevel="1">
      <c r="A972" s="63" t="s">
        <v>519</v>
      </c>
      <c r="B972" s="10" t="s">
        <v>550</v>
      </c>
      <c r="C972" s="1">
        <f t="shared" si="219"/>
        <v>3099</v>
      </c>
      <c r="D972" s="7">
        <f t="shared" si="214"/>
        <v>2</v>
      </c>
      <c r="E972" s="7">
        <f t="shared" si="215"/>
        <v>1</v>
      </c>
      <c r="F972" s="7">
        <f t="shared" si="216"/>
        <v>0</v>
      </c>
      <c r="G972" s="1">
        <f t="shared" si="217"/>
        <v>788</v>
      </c>
      <c r="H972" s="2">
        <f t="shared" si="218"/>
        <v>0.25427557276540819</v>
      </c>
      <c r="I972" s="8"/>
      <c r="J972" s="2">
        <f t="shared" si="210"/>
        <v>0.34559535333978703</v>
      </c>
      <c r="K972" s="2">
        <f t="shared" si="211"/>
        <v>0.59987092610519521</v>
      </c>
      <c r="L972" s="2">
        <f t="shared" si="212"/>
        <v>0</v>
      </c>
      <c r="M972" s="2">
        <f t="shared" si="213"/>
        <v>5.4533720555017706E-2</v>
      </c>
      <c r="N972" s="1">
        <v>1071</v>
      </c>
      <c r="O972" s="1">
        <v>1859</v>
      </c>
      <c r="P972" s="1"/>
      <c r="Q972" s="1">
        <v>85</v>
      </c>
      <c r="R972" s="1">
        <v>42</v>
      </c>
      <c r="S972" s="1"/>
      <c r="T972" s="1"/>
      <c r="U972" s="1">
        <v>42</v>
      </c>
      <c r="V972" s="1"/>
      <c r="W972" s="1"/>
      <c r="X972" s="1"/>
      <c r="Y972" s="1"/>
      <c r="Z972" s="1"/>
      <c r="AA972" s="1"/>
      <c r="AB972" s="1"/>
      <c r="AG972" t="str">
        <f t="shared" si="220"/>
        <v>Southwick</v>
      </c>
      <c r="AH972" t="s">
        <v>440</v>
      </c>
      <c r="AI972">
        <v>1</v>
      </c>
      <c r="AK972" s="104">
        <v>25</v>
      </c>
      <c r="AL972" s="102">
        <v>13</v>
      </c>
      <c r="AM972" s="102">
        <v>85</v>
      </c>
      <c r="AN972" s="101">
        <v>65825</v>
      </c>
      <c r="AO972" s="101">
        <f t="shared" si="222"/>
        <v>25013</v>
      </c>
      <c r="AP972" t="s">
        <v>624</v>
      </c>
      <c r="AQ972">
        <f t="shared" si="221"/>
        <v>2565825</v>
      </c>
    </row>
    <row r="973" spans="1:43" hidden="1" outlineLevel="1">
      <c r="A973" s="63" t="s">
        <v>1897</v>
      </c>
      <c r="B973" s="10" t="s">
        <v>550</v>
      </c>
      <c r="C973" s="1">
        <f t="shared" si="219"/>
        <v>3921</v>
      </c>
      <c r="D973" s="7">
        <f t="shared" si="214"/>
        <v>2</v>
      </c>
      <c r="E973" s="7">
        <f t="shared" si="215"/>
        <v>1</v>
      </c>
      <c r="F973" s="7">
        <f t="shared" si="216"/>
        <v>0</v>
      </c>
      <c r="G973" s="1">
        <f t="shared" si="217"/>
        <v>815</v>
      </c>
      <c r="H973" s="2">
        <f t="shared" si="218"/>
        <v>0.20785513899515429</v>
      </c>
      <c r="I973" s="8"/>
      <c r="J973" s="2">
        <f t="shared" si="210"/>
        <v>0.36342769701606731</v>
      </c>
      <c r="K973" s="2">
        <f t="shared" si="211"/>
        <v>0.57128283601122165</v>
      </c>
      <c r="L973" s="2">
        <f t="shared" si="212"/>
        <v>0</v>
      </c>
      <c r="M973" s="2">
        <f t="shared" si="213"/>
        <v>6.5289466972711097E-2</v>
      </c>
      <c r="N973" s="1">
        <v>1425</v>
      </c>
      <c r="O973" s="1">
        <v>2240</v>
      </c>
      <c r="P973" s="1"/>
      <c r="Q973" s="1">
        <v>139</v>
      </c>
      <c r="R973" s="1">
        <v>69</v>
      </c>
      <c r="S973" s="1"/>
      <c r="T973" s="1"/>
      <c r="U973" s="1">
        <v>48</v>
      </c>
      <c r="V973" s="1"/>
      <c r="W973" s="1"/>
      <c r="X973" s="1"/>
      <c r="Y973" s="1"/>
      <c r="Z973" s="1"/>
      <c r="AA973" s="1"/>
      <c r="AB973" s="1"/>
      <c r="AG973" t="str">
        <f t="shared" si="220"/>
        <v>Spencer</v>
      </c>
      <c r="AH973" s="10" t="s">
        <v>1368</v>
      </c>
      <c r="AI973" s="10">
        <v>2</v>
      </c>
      <c r="AK973" s="104">
        <v>25</v>
      </c>
      <c r="AL973" s="102">
        <v>27</v>
      </c>
      <c r="AM973" s="102">
        <v>230</v>
      </c>
      <c r="AN973" s="101">
        <v>66105</v>
      </c>
      <c r="AO973" s="101">
        <f t="shared" si="222"/>
        <v>25027</v>
      </c>
      <c r="AP973" t="s">
        <v>624</v>
      </c>
      <c r="AQ973">
        <f t="shared" si="221"/>
        <v>2566105</v>
      </c>
    </row>
    <row r="974" spans="1:43" hidden="1" outlineLevel="1">
      <c r="A974" s="63" t="s">
        <v>1412</v>
      </c>
      <c r="B974" s="10" t="s">
        <v>550</v>
      </c>
      <c r="C974" s="1">
        <f t="shared" si="219"/>
        <v>33158</v>
      </c>
      <c r="D974" s="7">
        <f t="shared" si="214"/>
        <v>1</v>
      </c>
      <c r="E974" s="7">
        <f t="shared" si="215"/>
        <v>2</v>
      </c>
      <c r="F974" s="7">
        <f t="shared" si="216"/>
        <v>0</v>
      </c>
      <c r="G974" s="1">
        <f t="shared" si="217"/>
        <v>6798</v>
      </c>
      <c r="H974" s="2">
        <f t="shared" si="218"/>
        <v>0.2050183967669944</v>
      </c>
      <c r="I974" s="8"/>
      <c r="J974" s="2">
        <f t="shared" si="210"/>
        <v>0.58399179685143854</v>
      </c>
      <c r="K974" s="2">
        <f t="shared" si="211"/>
        <v>0.37897340008444419</v>
      </c>
      <c r="L974" s="2">
        <f t="shared" si="212"/>
        <v>0</v>
      </c>
      <c r="M974" s="2">
        <f t="shared" si="213"/>
        <v>3.7034803064117272E-2</v>
      </c>
      <c r="N974" s="1">
        <v>19364</v>
      </c>
      <c r="O974" s="1">
        <v>12566</v>
      </c>
      <c r="P974" s="1"/>
      <c r="Q974" s="1">
        <v>598</v>
      </c>
      <c r="R974" s="1">
        <v>315</v>
      </c>
      <c r="S974" s="1"/>
      <c r="T974" s="1"/>
      <c r="U974" s="1">
        <v>315</v>
      </c>
      <c r="V974" s="1"/>
      <c r="W974" s="1"/>
      <c r="X974" s="1"/>
      <c r="Y974" s="1"/>
      <c r="Z974" s="1"/>
      <c r="AA974" s="1"/>
      <c r="AB974" s="1"/>
      <c r="AG974" t="str">
        <f t="shared" si="220"/>
        <v>Springfield</v>
      </c>
      <c r="AH974" t="s">
        <v>440</v>
      </c>
      <c r="AI974">
        <v>2</v>
      </c>
      <c r="AK974" s="104">
        <v>25</v>
      </c>
      <c r="AL974" s="102">
        <v>13</v>
      </c>
      <c r="AM974" s="102">
        <v>90</v>
      </c>
      <c r="AN974" s="101">
        <v>67000</v>
      </c>
      <c r="AO974" s="101">
        <f t="shared" si="222"/>
        <v>25013</v>
      </c>
      <c r="AP974" t="s">
        <v>2432</v>
      </c>
      <c r="AQ974">
        <f t="shared" si="221"/>
        <v>2567000</v>
      </c>
    </row>
    <row r="975" spans="1:43" hidden="1" outlineLevel="1">
      <c r="A975" s="63" t="s">
        <v>838</v>
      </c>
      <c r="B975" s="10" t="s">
        <v>550</v>
      </c>
      <c r="C975" s="1">
        <f t="shared" si="219"/>
        <v>3260</v>
      </c>
      <c r="D975" s="7">
        <f t="shared" si="214"/>
        <v>2</v>
      </c>
      <c r="E975" s="7">
        <f t="shared" si="215"/>
        <v>1</v>
      </c>
      <c r="F975" s="7">
        <f t="shared" si="216"/>
        <v>0</v>
      </c>
      <c r="G975" s="1">
        <f t="shared" si="217"/>
        <v>1247</v>
      </c>
      <c r="H975" s="2">
        <f t="shared" si="218"/>
        <v>0.3825153374233129</v>
      </c>
      <c r="I975" s="8"/>
      <c r="J975" s="2">
        <f t="shared" si="210"/>
        <v>0.27852760736196319</v>
      </c>
      <c r="K975" s="2">
        <f t="shared" si="211"/>
        <v>0.66104294478527603</v>
      </c>
      <c r="L975" s="2">
        <f t="shared" si="212"/>
        <v>0</v>
      </c>
      <c r="M975" s="2">
        <f t="shared" si="213"/>
        <v>6.0429447852760831E-2</v>
      </c>
      <c r="N975" s="1">
        <v>908</v>
      </c>
      <c r="O975" s="1">
        <v>2155</v>
      </c>
      <c r="P975" s="1"/>
      <c r="Q975" s="1">
        <v>115</v>
      </c>
      <c r="R975" s="1">
        <v>61</v>
      </c>
      <c r="S975" s="1"/>
      <c r="T975" s="1"/>
      <c r="U975" s="1">
        <v>21</v>
      </c>
      <c r="V975" s="1"/>
      <c r="W975" s="1"/>
      <c r="X975" s="1"/>
      <c r="Y975" s="1"/>
      <c r="Z975" s="1"/>
      <c r="AA975" s="1"/>
      <c r="AB975" s="1"/>
      <c r="AG975" t="str">
        <f t="shared" si="220"/>
        <v>Sterling</v>
      </c>
      <c r="AH975" s="10" t="s">
        <v>1368</v>
      </c>
      <c r="AI975" s="10">
        <v>3</v>
      </c>
      <c r="AK975" s="104">
        <v>25</v>
      </c>
      <c r="AL975" s="102">
        <v>27</v>
      </c>
      <c r="AM975" s="102">
        <v>235</v>
      </c>
      <c r="AN975" s="101">
        <v>67385</v>
      </c>
      <c r="AO975" s="101">
        <f t="shared" si="222"/>
        <v>25027</v>
      </c>
      <c r="AP975" t="s">
        <v>624</v>
      </c>
      <c r="AQ975">
        <f t="shared" si="221"/>
        <v>2567385</v>
      </c>
    </row>
    <row r="976" spans="1:43" hidden="1" outlineLevel="1">
      <c r="A976" s="63" t="s">
        <v>1396</v>
      </c>
      <c r="B976" s="10" t="s">
        <v>550</v>
      </c>
      <c r="C976" s="1">
        <f t="shared" si="219"/>
        <v>1040</v>
      </c>
      <c r="D976" s="7">
        <f t="shared" si="214"/>
        <v>1</v>
      </c>
      <c r="E976" s="7">
        <f t="shared" si="215"/>
        <v>2</v>
      </c>
      <c r="F976" s="7">
        <f t="shared" si="216"/>
        <v>0</v>
      </c>
      <c r="G976" s="1">
        <f t="shared" si="217"/>
        <v>344</v>
      </c>
      <c r="H976" s="2">
        <f t="shared" si="218"/>
        <v>0.33076923076923076</v>
      </c>
      <c r="I976" s="8"/>
      <c r="J976" s="2">
        <f t="shared" si="210"/>
        <v>0.63269230769230766</v>
      </c>
      <c r="K976" s="2">
        <f t="shared" si="211"/>
        <v>0.30192307692307691</v>
      </c>
      <c r="L976" s="2">
        <f t="shared" si="212"/>
        <v>0</v>
      </c>
      <c r="M976" s="2">
        <f t="shared" si="213"/>
        <v>6.538461538461543E-2</v>
      </c>
      <c r="N976" s="1">
        <v>658</v>
      </c>
      <c r="O976" s="1">
        <v>314</v>
      </c>
      <c r="P976" s="1"/>
      <c r="Q976" s="1">
        <v>53</v>
      </c>
      <c r="R976" s="1">
        <v>10</v>
      </c>
      <c r="S976" s="1"/>
      <c r="T976" s="1"/>
      <c r="U976" s="1">
        <v>5</v>
      </c>
      <c r="V976" s="1"/>
      <c r="W976" s="1"/>
      <c r="X976" s="1"/>
      <c r="Y976" s="1"/>
      <c r="Z976" s="1"/>
      <c r="AA976" s="1"/>
      <c r="AB976" s="1"/>
      <c r="AG976" t="str">
        <f t="shared" si="220"/>
        <v>Stockbridge</v>
      </c>
      <c r="AH976" t="s">
        <v>2349</v>
      </c>
      <c r="AI976">
        <v>1</v>
      </c>
      <c r="AK976" s="104">
        <v>25</v>
      </c>
      <c r="AL976" s="102">
        <v>3</v>
      </c>
      <c r="AM976" s="102">
        <v>135</v>
      </c>
      <c r="AN976" s="101">
        <v>67595</v>
      </c>
      <c r="AO976" s="101">
        <f t="shared" si="222"/>
        <v>25003</v>
      </c>
      <c r="AP976" t="s">
        <v>624</v>
      </c>
      <c r="AQ976">
        <f t="shared" si="221"/>
        <v>2567595</v>
      </c>
    </row>
    <row r="977" spans="1:43" hidden="1" outlineLevel="1">
      <c r="A977" s="63" t="s">
        <v>520</v>
      </c>
      <c r="B977" s="10" t="s">
        <v>550</v>
      </c>
      <c r="C977" s="1">
        <f t="shared" si="219"/>
        <v>9046</v>
      </c>
      <c r="D977" s="7">
        <f t="shared" si="214"/>
        <v>2</v>
      </c>
      <c r="E977" s="7">
        <f t="shared" si="215"/>
        <v>1</v>
      </c>
      <c r="F977" s="7">
        <f t="shared" si="216"/>
        <v>0</v>
      </c>
      <c r="G977" s="1">
        <f t="shared" si="217"/>
        <v>1261</v>
      </c>
      <c r="H977" s="2">
        <f t="shared" si="218"/>
        <v>0.13939862922838825</v>
      </c>
      <c r="I977" s="8"/>
      <c r="J977" s="2">
        <f t="shared" si="210"/>
        <v>0.40791510059694891</v>
      </c>
      <c r="K977" s="2">
        <f t="shared" si="211"/>
        <v>0.54731372982533721</v>
      </c>
      <c r="L977" s="2">
        <f t="shared" si="212"/>
        <v>0</v>
      </c>
      <c r="M977" s="2">
        <f t="shared" si="213"/>
        <v>4.4771169577713876E-2</v>
      </c>
      <c r="N977" s="1">
        <v>3690</v>
      </c>
      <c r="O977" s="1">
        <v>4951</v>
      </c>
      <c r="P977" s="1"/>
      <c r="Q977" s="1">
        <v>279</v>
      </c>
      <c r="R977" s="1">
        <v>77</v>
      </c>
      <c r="S977" s="1"/>
      <c r="T977" s="1"/>
      <c r="U977" s="1">
        <v>49</v>
      </c>
      <c r="V977" s="1"/>
      <c r="W977" s="1"/>
      <c r="X977" s="1"/>
      <c r="Y977" s="1"/>
      <c r="Z977" s="1"/>
      <c r="AA977" s="1"/>
      <c r="AB977" s="1"/>
      <c r="AG977" t="str">
        <f t="shared" si="220"/>
        <v>Stoneham</v>
      </c>
      <c r="AH977" t="s">
        <v>2433</v>
      </c>
      <c r="AI977">
        <v>7</v>
      </c>
      <c r="AK977" s="104">
        <v>25</v>
      </c>
      <c r="AL977" s="102">
        <v>17</v>
      </c>
      <c r="AM977" s="102">
        <v>200</v>
      </c>
      <c r="AN977" s="101">
        <v>67665</v>
      </c>
      <c r="AO977" s="101">
        <f t="shared" si="222"/>
        <v>25017</v>
      </c>
      <c r="AP977" t="s">
        <v>624</v>
      </c>
      <c r="AQ977">
        <f t="shared" si="221"/>
        <v>2567665</v>
      </c>
    </row>
    <row r="978" spans="1:43" hidden="1" outlineLevel="1">
      <c r="A978" s="63" t="s">
        <v>802</v>
      </c>
      <c r="B978" s="10" t="s">
        <v>550</v>
      </c>
      <c r="C978" s="1">
        <f t="shared" si="219"/>
        <v>10084</v>
      </c>
      <c r="D978" s="7">
        <f t="shared" si="214"/>
        <v>2</v>
      </c>
      <c r="E978" s="7">
        <f t="shared" si="215"/>
        <v>1</v>
      </c>
      <c r="F978" s="7">
        <f t="shared" si="216"/>
        <v>0</v>
      </c>
      <c r="G978" s="1">
        <f t="shared" si="217"/>
        <v>956</v>
      </c>
      <c r="H978" s="2">
        <f t="shared" si="218"/>
        <v>9.4803649345497815E-2</v>
      </c>
      <c r="I978" s="8"/>
      <c r="J978" s="2">
        <f t="shared" si="210"/>
        <v>0.42899642998809995</v>
      </c>
      <c r="K978" s="2">
        <f t="shared" si="211"/>
        <v>0.52380007933359773</v>
      </c>
      <c r="L978" s="2">
        <f t="shared" si="212"/>
        <v>0</v>
      </c>
      <c r="M978" s="2">
        <f t="shared" si="213"/>
        <v>4.7203490678302318E-2</v>
      </c>
      <c r="N978" s="1">
        <v>4326</v>
      </c>
      <c r="O978" s="1">
        <v>5282</v>
      </c>
      <c r="P978" s="1"/>
      <c r="Q978" s="1">
        <v>284</v>
      </c>
      <c r="R978" s="1">
        <v>121</v>
      </c>
      <c r="S978" s="1"/>
      <c r="T978" s="1"/>
      <c r="U978" s="1">
        <v>71</v>
      </c>
      <c r="V978" s="1"/>
      <c r="W978" s="1"/>
      <c r="X978" s="1"/>
      <c r="Y978" s="1"/>
      <c r="Z978" s="1"/>
      <c r="AA978" s="1"/>
      <c r="AB978" s="1"/>
      <c r="AG978" t="str">
        <f t="shared" si="220"/>
        <v>Stoughton</v>
      </c>
      <c r="AH978" t="s">
        <v>605</v>
      </c>
      <c r="AI978">
        <v>9</v>
      </c>
      <c r="AK978" s="104">
        <v>25</v>
      </c>
      <c r="AL978" s="102">
        <v>21</v>
      </c>
      <c r="AM978" s="102">
        <v>115</v>
      </c>
      <c r="AN978" s="101">
        <v>67945</v>
      </c>
      <c r="AO978" s="101">
        <f t="shared" si="222"/>
        <v>25021</v>
      </c>
      <c r="AP978" t="s">
        <v>624</v>
      </c>
      <c r="AQ978">
        <f t="shared" si="221"/>
        <v>2567945</v>
      </c>
    </row>
    <row r="979" spans="1:43" hidden="1" outlineLevel="1">
      <c r="A979" s="63" t="s">
        <v>803</v>
      </c>
      <c r="B979" s="10" t="s">
        <v>550</v>
      </c>
      <c r="C979" s="1">
        <f t="shared" si="219"/>
        <v>2933</v>
      </c>
      <c r="D979" s="7">
        <f t="shared" si="214"/>
        <v>2</v>
      </c>
      <c r="E979" s="7">
        <f t="shared" si="215"/>
        <v>1</v>
      </c>
      <c r="F979" s="7">
        <f t="shared" si="216"/>
        <v>0</v>
      </c>
      <c r="G979" s="1">
        <f t="shared" si="217"/>
        <v>568</v>
      </c>
      <c r="H979" s="2">
        <f t="shared" si="218"/>
        <v>0.19365837026934879</v>
      </c>
      <c r="I979" s="8"/>
      <c r="J979" s="2">
        <f t="shared" si="210"/>
        <v>0.36242754858506648</v>
      </c>
      <c r="K979" s="2">
        <f t="shared" si="211"/>
        <v>0.55608591885441527</v>
      </c>
      <c r="L979" s="2">
        <f t="shared" si="212"/>
        <v>0</v>
      </c>
      <c r="M979" s="2">
        <f t="shared" si="213"/>
        <v>8.1486532560518188E-2</v>
      </c>
      <c r="N979" s="1">
        <v>1063</v>
      </c>
      <c r="O979" s="1">
        <v>1631</v>
      </c>
      <c r="P979" s="1"/>
      <c r="Q979" s="1">
        <v>176</v>
      </c>
      <c r="R979" s="1">
        <v>45</v>
      </c>
      <c r="S979" s="1"/>
      <c r="T979" s="1"/>
      <c r="U979" s="1">
        <v>18</v>
      </c>
      <c r="V979" s="1"/>
      <c r="W979" s="1"/>
      <c r="X979" s="1"/>
      <c r="Y979" s="1"/>
      <c r="Z979" s="1"/>
      <c r="AA979" s="1"/>
      <c r="AB979" s="1"/>
      <c r="AG979" t="str">
        <f t="shared" si="220"/>
        <v>Stow</v>
      </c>
      <c r="AH979" t="s">
        <v>2433</v>
      </c>
      <c r="AI979">
        <v>5</v>
      </c>
      <c r="AK979" s="104">
        <v>25</v>
      </c>
      <c r="AL979" s="102">
        <v>17</v>
      </c>
      <c r="AM979" s="102">
        <v>205</v>
      </c>
      <c r="AN979" s="101">
        <v>68050</v>
      </c>
      <c r="AO979" s="101">
        <f t="shared" si="222"/>
        <v>25017</v>
      </c>
      <c r="AP979" t="s">
        <v>624</v>
      </c>
      <c r="AQ979">
        <f t="shared" si="221"/>
        <v>2568050</v>
      </c>
    </row>
    <row r="980" spans="1:43" hidden="1" outlineLevel="1">
      <c r="A980" s="63" t="s">
        <v>804</v>
      </c>
      <c r="B980" s="10" t="s">
        <v>550</v>
      </c>
      <c r="C980" s="1">
        <f t="shared" si="219"/>
        <v>3252</v>
      </c>
      <c r="D980" s="7">
        <f t="shared" si="214"/>
        <v>2</v>
      </c>
      <c r="E980" s="7">
        <f t="shared" si="215"/>
        <v>1</v>
      </c>
      <c r="F980" s="7">
        <f t="shared" si="216"/>
        <v>0</v>
      </c>
      <c r="G980" s="1">
        <f t="shared" si="217"/>
        <v>877</v>
      </c>
      <c r="H980" s="2">
        <f t="shared" si="218"/>
        <v>0.26968019680196803</v>
      </c>
      <c r="I980" s="8"/>
      <c r="J980" s="2">
        <f t="shared" si="210"/>
        <v>0.33763837638376382</v>
      </c>
      <c r="K980" s="2">
        <f t="shared" si="211"/>
        <v>0.6073185731857319</v>
      </c>
      <c r="L980" s="2">
        <f t="shared" si="212"/>
        <v>0</v>
      </c>
      <c r="M980" s="2">
        <f t="shared" si="213"/>
        <v>5.5043050430504281E-2</v>
      </c>
      <c r="N980" s="1">
        <v>1098</v>
      </c>
      <c r="O980" s="1">
        <v>1975</v>
      </c>
      <c r="P980" s="1"/>
      <c r="Q980" s="1">
        <v>120</v>
      </c>
      <c r="R980" s="1">
        <v>34</v>
      </c>
      <c r="S980" s="1"/>
      <c r="T980" s="1"/>
      <c r="U980" s="1">
        <v>25</v>
      </c>
      <c r="V980" s="1"/>
      <c r="W980" s="1"/>
      <c r="X980" s="1"/>
      <c r="Y980" s="1"/>
      <c r="Z980" s="1"/>
      <c r="AA980" s="1"/>
      <c r="AB980" s="1"/>
      <c r="AG980" t="str">
        <f t="shared" si="220"/>
        <v>Sturbridge</v>
      </c>
      <c r="AH980" s="10" t="s">
        <v>1368</v>
      </c>
      <c r="AI980" s="10">
        <v>2</v>
      </c>
      <c r="AK980" s="104">
        <v>25</v>
      </c>
      <c r="AL980" s="102">
        <v>27</v>
      </c>
      <c r="AM980" s="102">
        <v>240</v>
      </c>
      <c r="AN980" s="101">
        <v>68155</v>
      </c>
      <c r="AO980" s="101">
        <f t="shared" si="222"/>
        <v>25027</v>
      </c>
      <c r="AP980" t="s">
        <v>624</v>
      </c>
      <c r="AQ980">
        <f t="shared" si="221"/>
        <v>2568155</v>
      </c>
    </row>
    <row r="981" spans="1:43" hidden="1" outlineLevel="1">
      <c r="A981" s="63" t="s">
        <v>1422</v>
      </c>
      <c r="B981" s="10" t="s">
        <v>550</v>
      </c>
      <c r="C981" s="1">
        <f t="shared" si="219"/>
        <v>7964</v>
      </c>
      <c r="D981" s="7">
        <f t="shared" si="214"/>
        <v>2</v>
      </c>
      <c r="E981" s="7">
        <f t="shared" si="215"/>
        <v>1</v>
      </c>
      <c r="F981" s="7">
        <f t="shared" si="216"/>
        <v>0</v>
      </c>
      <c r="G981" s="1">
        <f t="shared" si="217"/>
        <v>1679</v>
      </c>
      <c r="H981" s="2">
        <f t="shared" si="218"/>
        <v>0.21082370668006026</v>
      </c>
      <c r="I981" s="8"/>
      <c r="J981" s="2">
        <f t="shared" si="210"/>
        <v>0.36941235560020091</v>
      </c>
      <c r="K981" s="2">
        <f t="shared" si="211"/>
        <v>0.58023606228026114</v>
      </c>
      <c r="L981" s="2">
        <f t="shared" si="212"/>
        <v>0</v>
      </c>
      <c r="M981" s="2">
        <f t="shared" si="213"/>
        <v>5.0351582119537941E-2</v>
      </c>
      <c r="N981" s="1">
        <v>2942</v>
      </c>
      <c r="O981" s="1">
        <v>4621</v>
      </c>
      <c r="P981" s="1"/>
      <c r="Q981" s="1">
        <v>329</v>
      </c>
      <c r="R981" s="1">
        <v>59</v>
      </c>
      <c r="S981" s="1"/>
      <c r="T981" s="1"/>
      <c r="U981" s="1">
        <v>13</v>
      </c>
      <c r="V981" s="1"/>
      <c r="W981" s="1"/>
      <c r="X981" s="1"/>
      <c r="Y981" s="1"/>
      <c r="Z981" s="1"/>
      <c r="AA981" s="1"/>
      <c r="AB981" s="1"/>
      <c r="AG981" t="str">
        <f t="shared" si="220"/>
        <v>Sudbury</v>
      </c>
      <c r="AH981" t="s">
        <v>2433</v>
      </c>
      <c r="AI981">
        <v>5</v>
      </c>
      <c r="AK981" s="104">
        <v>25</v>
      </c>
      <c r="AL981" s="102">
        <v>17</v>
      </c>
      <c r="AM981" s="102">
        <v>210</v>
      </c>
      <c r="AN981" s="101">
        <v>68260</v>
      </c>
      <c r="AO981" s="101">
        <f t="shared" si="222"/>
        <v>25017</v>
      </c>
      <c r="AP981" t="s">
        <v>624</v>
      </c>
      <c r="AQ981">
        <f t="shared" si="221"/>
        <v>2568260</v>
      </c>
    </row>
    <row r="982" spans="1:43" hidden="1" outlineLevel="1">
      <c r="A982" s="63" t="s">
        <v>2264</v>
      </c>
      <c r="B982" s="10" t="s">
        <v>550</v>
      </c>
      <c r="C982" s="1">
        <f t="shared" si="219"/>
        <v>1325</v>
      </c>
      <c r="D982" s="7">
        <f t="shared" si="214"/>
        <v>1</v>
      </c>
      <c r="E982" s="7">
        <f t="shared" si="215"/>
        <v>2</v>
      </c>
      <c r="F982" s="7">
        <f t="shared" si="216"/>
        <v>0</v>
      </c>
      <c r="G982" s="1">
        <f t="shared" si="217"/>
        <v>323</v>
      </c>
      <c r="H982" s="2">
        <f t="shared" si="218"/>
        <v>0.24377358490566037</v>
      </c>
      <c r="I982" s="8"/>
      <c r="J982" s="2">
        <f t="shared" si="210"/>
        <v>0.57509433962264156</v>
      </c>
      <c r="K982" s="2">
        <f t="shared" si="211"/>
        <v>0.33132075471698114</v>
      </c>
      <c r="L982" s="2">
        <f t="shared" si="212"/>
        <v>0</v>
      </c>
      <c r="M982" s="2">
        <f t="shared" si="213"/>
        <v>9.3584905660377304E-2</v>
      </c>
      <c r="N982" s="1">
        <v>762</v>
      </c>
      <c r="O982" s="1">
        <v>439</v>
      </c>
      <c r="P982" s="1"/>
      <c r="Q982" s="1">
        <v>102</v>
      </c>
      <c r="R982" s="1">
        <v>15</v>
      </c>
      <c r="S982" s="1"/>
      <c r="T982" s="1"/>
      <c r="U982" s="1">
        <v>7</v>
      </c>
      <c r="V982" s="1"/>
      <c r="W982" s="1"/>
      <c r="X982" s="1"/>
      <c r="Y982" s="1"/>
      <c r="Z982" s="1"/>
      <c r="AA982" s="1"/>
      <c r="AB982" s="1"/>
      <c r="AG982" t="str">
        <f t="shared" si="220"/>
        <v>Sunderland</v>
      </c>
      <c r="AH982" t="s">
        <v>957</v>
      </c>
      <c r="AI982">
        <v>1</v>
      </c>
      <c r="AK982" s="104">
        <v>25</v>
      </c>
      <c r="AL982" s="102">
        <v>11</v>
      </c>
      <c r="AM982" s="102">
        <v>115</v>
      </c>
      <c r="AN982" s="101">
        <v>68400</v>
      </c>
      <c r="AO982" s="101">
        <f t="shared" si="222"/>
        <v>25011</v>
      </c>
      <c r="AP982" t="s">
        <v>624</v>
      </c>
      <c r="AQ982">
        <f t="shared" si="221"/>
        <v>2568400</v>
      </c>
    </row>
    <row r="983" spans="1:43" hidden="1" outlineLevel="1">
      <c r="A983" s="63" t="s">
        <v>2121</v>
      </c>
      <c r="B983" s="10" t="s">
        <v>550</v>
      </c>
      <c r="C983" s="1">
        <f t="shared" si="219"/>
        <v>3644</v>
      </c>
      <c r="D983" s="7">
        <f t="shared" si="214"/>
        <v>2</v>
      </c>
      <c r="E983" s="7">
        <f t="shared" si="215"/>
        <v>1</v>
      </c>
      <c r="F983" s="7">
        <f t="shared" si="216"/>
        <v>0</v>
      </c>
      <c r="G983" s="1">
        <f t="shared" si="217"/>
        <v>1260</v>
      </c>
      <c r="H983" s="2">
        <f t="shared" si="218"/>
        <v>0.34577387486278816</v>
      </c>
      <c r="I983" s="8"/>
      <c r="J983" s="2">
        <f t="shared" si="210"/>
        <v>0.29802414928649834</v>
      </c>
      <c r="K983" s="2">
        <f t="shared" si="211"/>
        <v>0.64379802414928655</v>
      </c>
      <c r="L983" s="2">
        <f t="shared" si="212"/>
        <v>0</v>
      </c>
      <c r="M983" s="2">
        <f t="shared" si="213"/>
        <v>5.8177826564215107E-2</v>
      </c>
      <c r="N983" s="1">
        <v>1086</v>
      </c>
      <c r="O983" s="1">
        <v>2346</v>
      </c>
      <c r="P983" s="1"/>
      <c r="Q983" s="1">
        <v>118</v>
      </c>
      <c r="R983" s="1">
        <v>50</v>
      </c>
      <c r="S983" s="1"/>
      <c r="T983" s="1"/>
      <c r="U983" s="1">
        <v>44</v>
      </c>
      <c r="V983" s="1"/>
      <c r="W983" s="1"/>
      <c r="X983" s="1"/>
      <c r="Y983" s="1"/>
      <c r="Z983" s="1"/>
      <c r="AA983" s="1"/>
      <c r="AB983" s="1"/>
      <c r="AG983" t="str">
        <f t="shared" si="220"/>
        <v>Sutton</v>
      </c>
      <c r="AH983" s="10" t="s">
        <v>1368</v>
      </c>
      <c r="AI983" s="10">
        <v>2</v>
      </c>
      <c r="AK983" s="104">
        <v>25</v>
      </c>
      <c r="AL983" s="102">
        <v>27</v>
      </c>
      <c r="AM983" s="102">
        <v>245</v>
      </c>
      <c r="AN983" s="101">
        <v>68610</v>
      </c>
      <c r="AO983" s="101">
        <f t="shared" si="222"/>
        <v>25027</v>
      </c>
      <c r="AP983" t="s">
        <v>624</v>
      </c>
      <c r="AQ983">
        <f t="shared" si="221"/>
        <v>2568610</v>
      </c>
    </row>
    <row r="984" spans="1:43" hidden="1" outlineLevel="1">
      <c r="A984" s="63" t="s">
        <v>805</v>
      </c>
      <c r="B984" s="10" t="s">
        <v>550</v>
      </c>
      <c r="C984" s="1">
        <f t="shared" si="219"/>
        <v>6506</v>
      </c>
      <c r="D984" s="7">
        <f t="shared" si="214"/>
        <v>2</v>
      </c>
      <c r="E984" s="7">
        <f t="shared" si="215"/>
        <v>1</v>
      </c>
      <c r="F984" s="7">
        <f t="shared" si="216"/>
        <v>0</v>
      </c>
      <c r="G984" s="1">
        <f t="shared" si="217"/>
        <v>658</v>
      </c>
      <c r="H984" s="2">
        <f t="shared" si="218"/>
        <v>0.10113741162004304</v>
      </c>
      <c r="I984" s="8"/>
      <c r="J984" s="2">
        <f t="shared" si="210"/>
        <v>0.42729787888103288</v>
      </c>
      <c r="K984" s="2">
        <f t="shared" si="211"/>
        <v>0.52843529050107596</v>
      </c>
      <c r="L984" s="2">
        <f t="shared" si="212"/>
        <v>0</v>
      </c>
      <c r="M984" s="2">
        <f t="shared" si="213"/>
        <v>4.4266830617891162E-2</v>
      </c>
      <c r="N984" s="1">
        <v>2780</v>
      </c>
      <c r="O984" s="1">
        <v>3438</v>
      </c>
      <c r="P984" s="1"/>
      <c r="Q984" s="1">
        <v>226</v>
      </c>
      <c r="R984" s="1">
        <v>42</v>
      </c>
      <c r="S984" s="1"/>
      <c r="T984" s="1"/>
      <c r="U984" s="1">
        <v>20</v>
      </c>
      <c r="V984" s="1"/>
      <c r="W984" s="1"/>
      <c r="X984" s="1"/>
      <c r="Y984" s="1"/>
      <c r="Z984" s="1"/>
      <c r="AA984" s="1"/>
      <c r="AB984" s="1"/>
      <c r="AG984" t="str">
        <f t="shared" si="220"/>
        <v>Swampscott</v>
      </c>
      <c r="AH984" t="s">
        <v>1819</v>
      </c>
      <c r="AI984">
        <v>6</v>
      </c>
      <c r="AK984" s="104">
        <v>25</v>
      </c>
      <c r="AL984" s="102">
        <v>9</v>
      </c>
      <c r="AM984" s="102">
        <v>155</v>
      </c>
      <c r="AN984" s="101">
        <v>68645</v>
      </c>
      <c r="AO984" s="101">
        <f t="shared" si="222"/>
        <v>25009</v>
      </c>
      <c r="AP984" t="s">
        <v>624</v>
      </c>
      <c r="AQ984">
        <f t="shared" si="221"/>
        <v>2568645</v>
      </c>
    </row>
    <row r="985" spans="1:43" hidden="1" outlineLevel="1">
      <c r="A985" s="63" t="s">
        <v>1661</v>
      </c>
      <c r="B985" s="10" t="s">
        <v>550</v>
      </c>
      <c r="C985" s="1">
        <f t="shared" si="219"/>
        <v>5220</v>
      </c>
      <c r="D985" s="7">
        <f t="shared" si="214"/>
        <v>1</v>
      </c>
      <c r="E985" s="7">
        <f t="shared" si="215"/>
        <v>2</v>
      </c>
      <c r="F985" s="7">
        <f t="shared" si="216"/>
        <v>0</v>
      </c>
      <c r="G985" s="1">
        <f t="shared" si="217"/>
        <v>243</v>
      </c>
      <c r="H985" s="2">
        <f t="shared" si="218"/>
        <v>4.6551724137931037E-2</v>
      </c>
      <c r="I985" s="8"/>
      <c r="J985" s="2">
        <f t="shared" si="210"/>
        <v>0.50210727969348656</v>
      </c>
      <c r="K985" s="2">
        <f t="shared" si="211"/>
        <v>0.45555555555555555</v>
      </c>
      <c r="L985" s="2">
        <f t="shared" si="212"/>
        <v>0</v>
      </c>
      <c r="M985" s="2">
        <f t="shared" si="213"/>
        <v>4.233716475095789E-2</v>
      </c>
      <c r="N985" s="1">
        <v>2621</v>
      </c>
      <c r="O985" s="1">
        <v>2378</v>
      </c>
      <c r="P985" s="1"/>
      <c r="Q985" s="1">
        <v>100</v>
      </c>
      <c r="R985" s="1">
        <v>61</v>
      </c>
      <c r="S985" s="1"/>
      <c r="T985" s="1"/>
      <c r="U985" s="1">
        <v>60</v>
      </c>
      <c r="V985" s="1"/>
      <c r="W985" s="1"/>
      <c r="X985" s="1"/>
      <c r="Y985" s="1"/>
      <c r="Z985" s="1"/>
      <c r="AA985" s="1"/>
      <c r="AB985" s="1"/>
      <c r="AG985" t="str">
        <f t="shared" si="220"/>
        <v>Swansea</v>
      </c>
      <c r="AH985" t="s">
        <v>1037</v>
      </c>
      <c r="AI985">
        <v>3</v>
      </c>
      <c r="AK985" s="104">
        <v>25</v>
      </c>
      <c r="AL985" s="102">
        <v>5</v>
      </c>
      <c r="AM985" s="102">
        <v>90</v>
      </c>
      <c r="AN985" s="101">
        <v>68750</v>
      </c>
      <c r="AO985" s="101">
        <f t="shared" si="222"/>
        <v>25005</v>
      </c>
      <c r="AP985" t="s">
        <v>624</v>
      </c>
      <c r="AQ985">
        <f t="shared" si="221"/>
        <v>2568750</v>
      </c>
    </row>
    <row r="986" spans="1:43" hidden="1" outlineLevel="1">
      <c r="A986" s="63" t="s">
        <v>1662</v>
      </c>
      <c r="B986" s="10" t="s">
        <v>550</v>
      </c>
      <c r="C986" s="1">
        <f t="shared" si="219"/>
        <v>15469</v>
      </c>
      <c r="D986" s="7">
        <f t="shared" si="214"/>
        <v>1</v>
      </c>
      <c r="E986" s="7">
        <f t="shared" si="215"/>
        <v>2</v>
      </c>
      <c r="F986" s="7">
        <f t="shared" si="216"/>
        <v>0</v>
      </c>
      <c r="G986" s="1">
        <f t="shared" si="217"/>
        <v>787</v>
      </c>
      <c r="H986" s="2">
        <f t="shared" si="218"/>
        <v>5.087594543926563E-2</v>
      </c>
      <c r="I986" s="8"/>
      <c r="J986" s="2">
        <f t="shared" si="210"/>
        <v>0.50513931087982411</v>
      </c>
      <c r="K986" s="2">
        <f t="shared" si="211"/>
        <v>0.45426336544055856</v>
      </c>
      <c r="L986" s="2">
        <f t="shared" si="212"/>
        <v>0</v>
      </c>
      <c r="M986" s="2">
        <f t="shared" si="213"/>
        <v>4.0597323679617325E-2</v>
      </c>
      <c r="N986" s="1">
        <v>7814</v>
      </c>
      <c r="O986" s="1">
        <v>7027</v>
      </c>
      <c r="P986" s="1"/>
      <c r="Q986" s="1">
        <v>306</v>
      </c>
      <c r="R986" s="1">
        <v>171</v>
      </c>
      <c r="S986" s="1"/>
      <c r="T986" s="1"/>
      <c r="U986" s="1">
        <v>151</v>
      </c>
      <c r="V986" s="1"/>
      <c r="W986" s="1"/>
      <c r="X986" s="1"/>
      <c r="Y986" s="1"/>
      <c r="Z986" s="1"/>
      <c r="AA986" s="1"/>
      <c r="AB986" s="1"/>
      <c r="AG986" t="str">
        <f t="shared" si="220"/>
        <v>Taunton</v>
      </c>
      <c r="AH986" t="s">
        <v>1037</v>
      </c>
      <c r="AI986">
        <v>9</v>
      </c>
      <c r="AK986" s="104">
        <v>25</v>
      </c>
      <c r="AL986" s="102">
        <v>5</v>
      </c>
      <c r="AM986" s="102">
        <v>95</v>
      </c>
      <c r="AN986" s="101">
        <v>69170</v>
      </c>
      <c r="AO986" s="101">
        <f t="shared" si="222"/>
        <v>25005</v>
      </c>
      <c r="AP986" t="s">
        <v>2432</v>
      </c>
      <c r="AQ986">
        <f t="shared" si="221"/>
        <v>2569170</v>
      </c>
    </row>
    <row r="987" spans="1:43" hidden="1" outlineLevel="1">
      <c r="A987" s="63" t="s">
        <v>1026</v>
      </c>
      <c r="B987" s="10" t="s">
        <v>550</v>
      </c>
      <c r="C987" s="1">
        <f t="shared" si="219"/>
        <v>2217</v>
      </c>
      <c r="D987" s="7">
        <f t="shared" si="214"/>
        <v>2</v>
      </c>
      <c r="E987" s="7">
        <f t="shared" si="215"/>
        <v>1</v>
      </c>
      <c r="F987" s="7">
        <f t="shared" si="216"/>
        <v>0</v>
      </c>
      <c r="G987" s="1">
        <f t="shared" si="217"/>
        <v>184</v>
      </c>
      <c r="H987" s="2">
        <f t="shared" si="218"/>
        <v>8.2995038340099234E-2</v>
      </c>
      <c r="I987" s="8"/>
      <c r="J987" s="2">
        <f t="shared" si="210"/>
        <v>0.42309427153811457</v>
      </c>
      <c r="K987" s="2">
        <f t="shared" si="211"/>
        <v>0.50608930987821377</v>
      </c>
      <c r="L987" s="2">
        <f t="shared" si="212"/>
        <v>0</v>
      </c>
      <c r="M987" s="2">
        <f t="shared" si="213"/>
        <v>7.0816418583671714E-2</v>
      </c>
      <c r="N987" s="1">
        <v>938</v>
      </c>
      <c r="O987" s="1">
        <v>1122</v>
      </c>
      <c r="P987" s="1"/>
      <c r="Q987" s="1">
        <v>71</v>
      </c>
      <c r="R987" s="1">
        <v>60</v>
      </c>
      <c r="S987" s="1"/>
      <c r="T987" s="1"/>
      <c r="U987" s="1">
        <v>26</v>
      </c>
      <c r="V987" s="1"/>
      <c r="W987" s="1"/>
      <c r="X987" s="1"/>
      <c r="Y987" s="1"/>
      <c r="Z987" s="1"/>
      <c r="AA987" s="1"/>
      <c r="AB987" s="1"/>
      <c r="AG987" t="str">
        <f t="shared" si="220"/>
        <v>Templeton</v>
      </c>
      <c r="AH987" s="10" t="s">
        <v>1368</v>
      </c>
      <c r="AI987" s="10">
        <v>1</v>
      </c>
      <c r="AK987" s="104">
        <v>25</v>
      </c>
      <c r="AL987" s="102">
        <v>27</v>
      </c>
      <c r="AM987" s="102">
        <v>250</v>
      </c>
      <c r="AN987" s="101">
        <v>69275</v>
      </c>
      <c r="AO987" s="101">
        <f t="shared" si="222"/>
        <v>25027</v>
      </c>
      <c r="AP987" t="s">
        <v>624</v>
      </c>
      <c r="AQ987">
        <f t="shared" si="221"/>
        <v>2569275</v>
      </c>
    </row>
    <row r="988" spans="1:43" hidden="1" outlineLevel="1">
      <c r="A988" s="63" t="s">
        <v>1027</v>
      </c>
      <c r="B988" s="10" t="s">
        <v>550</v>
      </c>
      <c r="C988" s="1">
        <f t="shared" si="219"/>
        <v>11119</v>
      </c>
      <c r="D988" s="7">
        <f t="shared" si="214"/>
        <v>2</v>
      </c>
      <c r="E988" s="7">
        <f t="shared" si="215"/>
        <v>1</v>
      </c>
      <c r="F988" s="7">
        <f t="shared" si="216"/>
        <v>0</v>
      </c>
      <c r="G988" s="1">
        <f t="shared" si="217"/>
        <v>2721</v>
      </c>
      <c r="H988" s="2">
        <f t="shared" si="218"/>
        <v>0.24471625146146236</v>
      </c>
      <c r="I988" s="8"/>
      <c r="J988" s="2">
        <f t="shared" si="210"/>
        <v>0.35479809335371887</v>
      </c>
      <c r="K988" s="2">
        <f t="shared" si="211"/>
        <v>0.59951434481518118</v>
      </c>
      <c r="L988" s="2">
        <f t="shared" si="212"/>
        <v>0</v>
      </c>
      <c r="M988" s="2">
        <f t="shared" si="213"/>
        <v>4.5687561831099899E-2</v>
      </c>
      <c r="N988" s="1">
        <v>3945</v>
      </c>
      <c r="O988" s="1">
        <v>6666</v>
      </c>
      <c r="P988" s="1"/>
      <c r="Q988" s="1">
        <v>287</v>
      </c>
      <c r="R988" s="1">
        <v>119</v>
      </c>
      <c r="S988" s="1"/>
      <c r="T988" s="1"/>
      <c r="U988" s="1">
        <v>102</v>
      </c>
      <c r="V988" s="1"/>
      <c r="W988" s="1"/>
      <c r="X988" s="1"/>
      <c r="Y988" s="1"/>
      <c r="Z988" s="1"/>
      <c r="AA988" s="1"/>
      <c r="AB988" s="1"/>
      <c r="AG988" t="str">
        <f t="shared" si="220"/>
        <v>Tewksbury</v>
      </c>
      <c r="AH988" t="s">
        <v>2433</v>
      </c>
      <c r="AI988">
        <v>5</v>
      </c>
      <c r="AK988" s="104">
        <v>25</v>
      </c>
      <c r="AL988" s="102">
        <v>17</v>
      </c>
      <c r="AM988" s="102">
        <v>215</v>
      </c>
      <c r="AN988" s="101">
        <v>69415</v>
      </c>
      <c r="AO988" s="101">
        <f t="shared" si="222"/>
        <v>25017</v>
      </c>
      <c r="AP988" t="s">
        <v>624</v>
      </c>
      <c r="AQ988">
        <f t="shared" si="221"/>
        <v>2569415</v>
      </c>
    </row>
    <row r="989" spans="1:43" hidden="1" outlineLevel="1">
      <c r="A989" s="63" t="s">
        <v>1564</v>
      </c>
      <c r="B989" s="10" t="s">
        <v>550</v>
      </c>
      <c r="C989" s="1">
        <f t="shared" si="219"/>
        <v>1569</v>
      </c>
      <c r="D989" s="7">
        <f t="shared" si="214"/>
        <v>1</v>
      </c>
      <c r="E989" s="7">
        <f t="shared" si="215"/>
        <v>2</v>
      </c>
      <c r="F989" s="7">
        <f t="shared" si="216"/>
        <v>0</v>
      </c>
      <c r="G989" s="1">
        <f t="shared" si="217"/>
        <v>219</v>
      </c>
      <c r="H989" s="2">
        <f t="shared" si="218"/>
        <v>0.13957934990439771</v>
      </c>
      <c r="I989" s="8"/>
      <c r="J989" s="2">
        <f t="shared" si="210"/>
        <v>0.53027405991077114</v>
      </c>
      <c r="K989" s="2">
        <f t="shared" si="211"/>
        <v>0.39069471000637351</v>
      </c>
      <c r="L989" s="2">
        <f t="shared" si="212"/>
        <v>0</v>
      </c>
      <c r="M989" s="2">
        <f t="shared" si="213"/>
        <v>7.9031230082855342E-2</v>
      </c>
      <c r="N989" s="1">
        <v>832</v>
      </c>
      <c r="O989" s="1">
        <v>613</v>
      </c>
      <c r="P989" s="1"/>
      <c r="Q989" s="1">
        <v>89</v>
      </c>
      <c r="R989" s="1">
        <v>24</v>
      </c>
      <c r="S989" s="1"/>
      <c r="T989" s="1"/>
      <c r="U989" s="1">
        <v>11</v>
      </c>
      <c r="V989" s="1"/>
      <c r="W989" s="1"/>
      <c r="X989" s="1"/>
      <c r="Y989" s="1"/>
      <c r="Z989" s="1"/>
      <c r="AA989" s="1"/>
      <c r="AB989" s="1"/>
      <c r="AG989" t="str">
        <f t="shared" si="220"/>
        <v>Tisbury</v>
      </c>
      <c r="AH989" t="s">
        <v>741</v>
      </c>
      <c r="AI989">
        <v>10</v>
      </c>
      <c r="AK989" s="104">
        <v>25</v>
      </c>
      <c r="AL989" s="102">
        <v>7</v>
      </c>
      <c r="AM989" s="102">
        <v>30</v>
      </c>
      <c r="AN989" s="101">
        <v>69940</v>
      </c>
      <c r="AO989" s="101">
        <f t="shared" si="222"/>
        <v>25007</v>
      </c>
      <c r="AP989" t="s">
        <v>624</v>
      </c>
      <c r="AQ989">
        <f t="shared" si="221"/>
        <v>2569940</v>
      </c>
    </row>
    <row r="990" spans="1:43" hidden="1" outlineLevel="1">
      <c r="A990" s="63" t="s">
        <v>665</v>
      </c>
      <c r="B990" s="10" t="s">
        <v>550</v>
      </c>
      <c r="C990" s="1">
        <f t="shared" si="219"/>
        <v>144</v>
      </c>
      <c r="D990" s="7">
        <f t="shared" si="214"/>
        <v>2</v>
      </c>
      <c r="E990" s="7">
        <f t="shared" si="215"/>
        <v>1</v>
      </c>
      <c r="F990" s="7">
        <f t="shared" si="216"/>
        <v>0</v>
      </c>
      <c r="G990" s="1">
        <f t="shared" si="217"/>
        <v>24</v>
      </c>
      <c r="H990" s="2">
        <f t="shared" si="218"/>
        <v>0.16666666666666666</v>
      </c>
      <c r="I990" s="8"/>
      <c r="J990" s="2">
        <f t="shared" si="210"/>
        <v>0.38194444444444442</v>
      </c>
      <c r="K990" s="2">
        <f t="shared" si="211"/>
        <v>0.54861111111111116</v>
      </c>
      <c r="L990" s="2">
        <f t="shared" si="212"/>
        <v>0</v>
      </c>
      <c r="M990" s="2">
        <f t="shared" si="213"/>
        <v>6.944444444444442E-2</v>
      </c>
      <c r="N990" s="1">
        <v>55</v>
      </c>
      <c r="O990" s="1">
        <v>79</v>
      </c>
      <c r="P990" s="1"/>
      <c r="Q990" s="1">
        <v>4</v>
      </c>
      <c r="R990" s="1">
        <v>3</v>
      </c>
      <c r="S990" s="1"/>
      <c r="T990" s="1"/>
      <c r="U990" s="1">
        <v>3</v>
      </c>
      <c r="V990" s="1"/>
      <c r="W990" s="1"/>
      <c r="X990" s="1"/>
      <c r="Y990" s="1"/>
      <c r="Z990" s="1"/>
      <c r="AA990" s="1"/>
      <c r="AB990" s="1"/>
      <c r="AG990" t="str">
        <f t="shared" si="220"/>
        <v>Tolland</v>
      </c>
      <c r="AH990" t="s">
        <v>440</v>
      </c>
      <c r="AI990">
        <v>1</v>
      </c>
      <c r="AK990" s="104">
        <v>25</v>
      </c>
      <c r="AL990" s="102">
        <v>13</v>
      </c>
      <c r="AM990" s="102">
        <v>95</v>
      </c>
      <c r="AN990" s="101">
        <v>70045</v>
      </c>
      <c r="AO990" s="101">
        <f t="shared" si="222"/>
        <v>25013</v>
      </c>
      <c r="AP990" t="s">
        <v>624</v>
      </c>
      <c r="AQ990">
        <f t="shared" si="221"/>
        <v>2570045</v>
      </c>
    </row>
    <row r="991" spans="1:43" hidden="1" outlineLevel="1">
      <c r="A991" s="63" t="s">
        <v>1441</v>
      </c>
      <c r="B991" s="10" t="s">
        <v>550</v>
      </c>
      <c r="C991" s="1">
        <f t="shared" si="219"/>
        <v>3115</v>
      </c>
      <c r="D991" s="7">
        <f t="shared" si="214"/>
        <v>2</v>
      </c>
      <c r="E991" s="7">
        <f t="shared" si="215"/>
        <v>1</v>
      </c>
      <c r="F991" s="7">
        <f t="shared" si="216"/>
        <v>0</v>
      </c>
      <c r="G991" s="1">
        <f t="shared" si="217"/>
        <v>1308</v>
      </c>
      <c r="H991" s="2">
        <f t="shared" si="218"/>
        <v>0.41990369181380416</v>
      </c>
      <c r="I991" s="8"/>
      <c r="J991" s="2">
        <f t="shared" si="210"/>
        <v>0.26934189406099518</v>
      </c>
      <c r="K991" s="2">
        <f t="shared" si="211"/>
        <v>0.68924558587479934</v>
      </c>
      <c r="L991" s="2">
        <f t="shared" si="212"/>
        <v>0</v>
      </c>
      <c r="M991" s="2">
        <f t="shared" si="213"/>
        <v>4.1412520064205482E-2</v>
      </c>
      <c r="N991" s="1">
        <v>839</v>
      </c>
      <c r="O991" s="1">
        <v>2147</v>
      </c>
      <c r="P991" s="1"/>
      <c r="Q991" s="1">
        <v>87</v>
      </c>
      <c r="R991" s="1">
        <v>31</v>
      </c>
      <c r="S991" s="1"/>
      <c r="T991" s="1"/>
      <c r="U991" s="1">
        <v>11</v>
      </c>
      <c r="V991" s="1"/>
      <c r="W991" s="1"/>
      <c r="X991" s="1"/>
      <c r="Y991" s="1"/>
      <c r="Z991" s="1"/>
      <c r="AA991" s="1"/>
      <c r="AB991" s="1"/>
      <c r="AG991" t="str">
        <f t="shared" si="220"/>
        <v>Topsfield</v>
      </c>
      <c r="AH991" t="s">
        <v>1819</v>
      </c>
      <c r="AI991">
        <v>6</v>
      </c>
      <c r="AK991" s="104">
        <v>25</v>
      </c>
      <c r="AL991" s="102">
        <v>9</v>
      </c>
      <c r="AM991" s="102">
        <v>160</v>
      </c>
      <c r="AN991" s="101">
        <v>70150</v>
      </c>
      <c r="AO991" s="101">
        <f t="shared" si="222"/>
        <v>25009</v>
      </c>
      <c r="AP991" t="s">
        <v>624</v>
      </c>
      <c r="AQ991">
        <f t="shared" si="221"/>
        <v>2570150</v>
      </c>
    </row>
    <row r="992" spans="1:43" hidden="1" outlineLevel="1">
      <c r="A992" s="63" t="s">
        <v>2481</v>
      </c>
      <c r="B992" s="10" t="s">
        <v>550</v>
      </c>
      <c r="C992" s="1">
        <f t="shared" si="219"/>
        <v>3239</v>
      </c>
      <c r="D992" s="7">
        <f t="shared" si="214"/>
        <v>2</v>
      </c>
      <c r="E992" s="7">
        <f t="shared" si="215"/>
        <v>1</v>
      </c>
      <c r="F992" s="7">
        <f t="shared" si="216"/>
        <v>0</v>
      </c>
      <c r="G992" s="1">
        <f t="shared" si="217"/>
        <v>1074</v>
      </c>
      <c r="H992" s="2">
        <f t="shared" si="218"/>
        <v>0.33158382216733562</v>
      </c>
      <c r="I992" s="8"/>
      <c r="J992" s="2">
        <f t="shared" si="210"/>
        <v>0.29824019759184933</v>
      </c>
      <c r="K992" s="2">
        <f t="shared" si="211"/>
        <v>0.62982401975918489</v>
      </c>
      <c r="L992" s="2">
        <f t="shared" si="212"/>
        <v>0</v>
      </c>
      <c r="M992" s="2">
        <f t="shared" si="213"/>
        <v>7.1935782648965718E-2</v>
      </c>
      <c r="N992" s="1">
        <v>966</v>
      </c>
      <c r="O992" s="1">
        <v>2040</v>
      </c>
      <c r="P992" s="1"/>
      <c r="Q992" s="1">
        <v>148</v>
      </c>
      <c r="R992" s="1">
        <v>61</v>
      </c>
      <c r="S992" s="1"/>
      <c r="T992" s="1"/>
      <c r="U992" s="1">
        <v>24</v>
      </c>
      <c r="V992" s="1"/>
      <c r="W992" s="1"/>
      <c r="X992" s="1"/>
      <c r="Y992" s="1"/>
      <c r="Z992" s="1"/>
      <c r="AA992" s="1"/>
      <c r="AB992" s="1"/>
      <c r="AG992" t="str">
        <f t="shared" si="220"/>
        <v>Townsend</v>
      </c>
      <c r="AH992" t="s">
        <v>2433</v>
      </c>
      <c r="AI992">
        <v>1</v>
      </c>
      <c r="AK992" s="104">
        <v>25</v>
      </c>
      <c r="AL992" s="102">
        <v>17</v>
      </c>
      <c r="AM992" s="102">
        <v>220</v>
      </c>
      <c r="AN992" s="101">
        <v>70360</v>
      </c>
      <c r="AO992" s="101">
        <f t="shared" si="222"/>
        <v>25017</v>
      </c>
      <c r="AP992" t="s">
        <v>624</v>
      </c>
      <c r="AQ992">
        <f t="shared" si="221"/>
        <v>2570360</v>
      </c>
    </row>
    <row r="993" spans="1:43" hidden="1" outlineLevel="1">
      <c r="A993" s="63" t="s">
        <v>2210</v>
      </c>
      <c r="B993" s="10" t="s">
        <v>550</v>
      </c>
      <c r="C993" s="1">
        <f t="shared" si="219"/>
        <v>1080</v>
      </c>
      <c r="D993" s="7">
        <f t="shared" si="214"/>
        <v>1</v>
      </c>
      <c r="E993" s="7">
        <f t="shared" si="215"/>
        <v>2</v>
      </c>
      <c r="F993" s="7">
        <f t="shared" si="216"/>
        <v>0</v>
      </c>
      <c r="G993" s="1">
        <f t="shared" si="217"/>
        <v>214</v>
      </c>
      <c r="H993" s="2">
        <f t="shared" si="218"/>
        <v>0.19814814814814816</v>
      </c>
      <c r="I993" s="8"/>
      <c r="J993" s="2">
        <f t="shared" si="210"/>
        <v>0.56574074074074077</v>
      </c>
      <c r="K993" s="2">
        <f t="shared" si="211"/>
        <v>0.36759259259259258</v>
      </c>
      <c r="L993" s="2">
        <f t="shared" si="212"/>
        <v>0</v>
      </c>
      <c r="M993" s="2">
        <f t="shared" si="213"/>
        <v>6.6666666666666652E-2</v>
      </c>
      <c r="N993" s="1">
        <v>611</v>
      </c>
      <c r="O993" s="1">
        <v>397</v>
      </c>
      <c r="P993" s="1"/>
      <c r="Q993" s="1">
        <v>43</v>
      </c>
      <c r="R993" s="1">
        <v>20</v>
      </c>
      <c r="S993" s="1"/>
      <c r="T993" s="1"/>
      <c r="U993" s="1">
        <v>9</v>
      </c>
      <c r="V993" s="1"/>
      <c r="W993" s="1"/>
      <c r="X993" s="1"/>
      <c r="Y993" s="1"/>
      <c r="Z993" s="1"/>
      <c r="AA993" s="1"/>
      <c r="AB993" s="1"/>
      <c r="AG993" t="str">
        <f t="shared" si="220"/>
        <v>Truro</v>
      </c>
      <c r="AH993" t="s">
        <v>1586</v>
      </c>
      <c r="AI993">
        <v>10</v>
      </c>
      <c r="AK993" s="104">
        <v>25</v>
      </c>
      <c r="AL993" s="102">
        <v>1</v>
      </c>
      <c r="AM993" s="102">
        <v>65</v>
      </c>
      <c r="AN993" s="101">
        <v>70605</v>
      </c>
      <c r="AO993" s="101">
        <f t="shared" si="222"/>
        <v>25001</v>
      </c>
      <c r="AP993" t="s">
        <v>624</v>
      </c>
      <c r="AQ993">
        <f t="shared" si="221"/>
        <v>2570605</v>
      </c>
    </row>
    <row r="994" spans="1:43" hidden="1" outlineLevel="1">
      <c r="A994" s="63" t="s">
        <v>2097</v>
      </c>
      <c r="B994" s="10" t="s">
        <v>550</v>
      </c>
      <c r="C994" s="1">
        <f t="shared" si="219"/>
        <v>4161</v>
      </c>
      <c r="D994" s="7">
        <f t="shared" si="214"/>
        <v>2</v>
      </c>
      <c r="E994" s="7">
        <f t="shared" si="215"/>
        <v>1</v>
      </c>
      <c r="F994" s="7">
        <f t="shared" si="216"/>
        <v>0</v>
      </c>
      <c r="G994" s="1">
        <f t="shared" si="217"/>
        <v>1342</v>
      </c>
      <c r="H994" s="2">
        <f t="shared" si="218"/>
        <v>0.32251862533044939</v>
      </c>
      <c r="I994" s="8"/>
      <c r="J994" s="2">
        <f t="shared" si="210"/>
        <v>0.3165104542177361</v>
      </c>
      <c r="K994" s="2">
        <f t="shared" si="211"/>
        <v>0.63902907954818555</v>
      </c>
      <c r="L994" s="2">
        <f t="shared" si="212"/>
        <v>0</v>
      </c>
      <c r="M994" s="2">
        <f t="shared" si="213"/>
        <v>4.4460466234078289E-2</v>
      </c>
      <c r="N994" s="1">
        <v>1317</v>
      </c>
      <c r="O994" s="1">
        <v>2659</v>
      </c>
      <c r="P994" s="1"/>
      <c r="Q994" s="1">
        <v>98</v>
      </c>
      <c r="R994" s="1">
        <v>44</v>
      </c>
      <c r="S994" s="1"/>
      <c r="T994" s="1"/>
      <c r="U994" s="1">
        <v>43</v>
      </c>
      <c r="V994" s="1"/>
      <c r="W994" s="1"/>
      <c r="X994" s="1"/>
      <c r="Y994" s="1"/>
      <c r="Z994" s="1"/>
      <c r="AA994" s="1"/>
      <c r="AB994" s="1"/>
      <c r="AG994" t="str">
        <f t="shared" si="220"/>
        <v>Tyngsborough</v>
      </c>
      <c r="AH994" t="s">
        <v>2433</v>
      </c>
      <c r="AI994">
        <v>5</v>
      </c>
      <c r="AK994" s="104">
        <v>25</v>
      </c>
      <c r="AL994" s="102">
        <v>17</v>
      </c>
      <c r="AM994" s="102">
        <v>225</v>
      </c>
      <c r="AN994" s="101">
        <v>71025</v>
      </c>
      <c r="AO994" s="101">
        <f t="shared" si="222"/>
        <v>25017</v>
      </c>
      <c r="AP994" t="s">
        <v>624</v>
      </c>
      <c r="AQ994">
        <f t="shared" si="221"/>
        <v>2571025</v>
      </c>
    </row>
    <row r="995" spans="1:43" hidden="1" outlineLevel="1">
      <c r="A995" s="63" t="s">
        <v>443</v>
      </c>
      <c r="B995" s="10" t="s">
        <v>550</v>
      </c>
      <c r="C995" s="1">
        <f t="shared" si="219"/>
        <v>191</v>
      </c>
      <c r="D995" s="7">
        <f t="shared" si="214"/>
        <v>1</v>
      </c>
      <c r="E995" s="7">
        <f t="shared" si="215"/>
        <v>2</v>
      </c>
      <c r="F995" s="7">
        <f t="shared" si="216"/>
        <v>0</v>
      </c>
      <c r="G995" s="1">
        <f t="shared" si="217"/>
        <v>62</v>
      </c>
      <c r="H995" s="2">
        <f t="shared" si="218"/>
        <v>0.32460732984293195</v>
      </c>
      <c r="I995" s="8"/>
      <c r="J995" s="2">
        <f t="shared" si="210"/>
        <v>0.63874345549738221</v>
      </c>
      <c r="K995" s="2">
        <f t="shared" si="211"/>
        <v>0.31413612565445026</v>
      </c>
      <c r="L995" s="2">
        <f t="shared" si="212"/>
        <v>0</v>
      </c>
      <c r="M995" s="2">
        <f t="shared" si="213"/>
        <v>4.7120418848167533E-2</v>
      </c>
      <c r="N995" s="1">
        <v>122</v>
      </c>
      <c r="O995" s="1">
        <v>60</v>
      </c>
      <c r="P995" s="1"/>
      <c r="Q995" s="1">
        <v>5</v>
      </c>
      <c r="R995" s="1">
        <v>4</v>
      </c>
      <c r="S995" s="1"/>
      <c r="T995" s="1"/>
      <c r="U995" s="1">
        <v>0</v>
      </c>
      <c r="V995" s="1"/>
      <c r="W995" s="1"/>
      <c r="X995" s="1"/>
      <c r="Y995" s="1"/>
      <c r="Z995" s="1"/>
      <c r="AA995" s="1"/>
      <c r="AB995" s="1"/>
      <c r="AG995" t="str">
        <f t="shared" si="220"/>
        <v>Tyringham</v>
      </c>
      <c r="AH995" t="s">
        <v>2349</v>
      </c>
      <c r="AI995">
        <v>1</v>
      </c>
      <c r="AK995" s="104">
        <v>25</v>
      </c>
      <c r="AL995" s="102">
        <v>3</v>
      </c>
      <c r="AM995" s="102">
        <v>140</v>
      </c>
      <c r="AN995" s="101">
        <v>71095</v>
      </c>
      <c r="AO995" s="101">
        <f t="shared" si="222"/>
        <v>25003</v>
      </c>
      <c r="AP995" t="s">
        <v>624</v>
      </c>
      <c r="AQ995">
        <f t="shared" si="221"/>
        <v>2571095</v>
      </c>
    </row>
    <row r="996" spans="1:43" hidden="1" outlineLevel="1">
      <c r="A996" s="63" t="s">
        <v>1110</v>
      </c>
      <c r="B996" s="10" t="s">
        <v>550</v>
      </c>
      <c r="C996" s="1">
        <f t="shared" si="219"/>
        <v>2746</v>
      </c>
      <c r="D996" s="7">
        <f t="shared" si="214"/>
        <v>2</v>
      </c>
      <c r="E996" s="7">
        <f t="shared" si="215"/>
        <v>1</v>
      </c>
      <c r="F996" s="7">
        <f t="shared" si="216"/>
        <v>0</v>
      </c>
      <c r="G996" s="1">
        <f t="shared" si="217"/>
        <v>918</v>
      </c>
      <c r="H996" s="2">
        <f t="shared" si="218"/>
        <v>0.33430444282592864</v>
      </c>
      <c r="I996" s="8"/>
      <c r="J996" s="2">
        <f t="shared" si="210"/>
        <v>0.29934450109249816</v>
      </c>
      <c r="K996" s="2">
        <f t="shared" si="211"/>
        <v>0.63364894391842685</v>
      </c>
      <c r="L996" s="2">
        <f t="shared" si="212"/>
        <v>0</v>
      </c>
      <c r="M996" s="2">
        <f t="shared" si="213"/>
        <v>6.7006554989074929E-2</v>
      </c>
      <c r="N996" s="1">
        <v>822</v>
      </c>
      <c r="O996" s="1">
        <v>1740</v>
      </c>
      <c r="P996" s="1"/>
      <c r="Q996" s="1">
        <v>115</v>
      </c>
      <c r="R996" s="1">
        <v>45</v>
      </c>
      <c r="S996" s="1"/>
      <c r="T996" s="1"/>
      <c r="U996" s="1">
        <v>24</v>
      </c>
      <c r="V996" s="1"/>
      <c r="W996" s="1"/>
      <c r="X996" s="1"/>
      <c r="Y996" s="1"/>
      <c r="Z996" s="1"/>
      <c r="AA996" s="1"/>
      <c r="AB996" s="1"/>
      <c r="AG996" t="str">
        <f t="shared" si="220"/>
        <v>Upton</v>
      </c>
      <c r="AH996" s="10" t="s">
        <v>1368</v>
      </c>
      <c r="AI996" s="10">
        <v>3</v>
      </c>
      <c r="AK996" s="104">
        <v>25</v>
      </c>
      <c r="AL996" s="102">
        <v>27</v>
      </c>
      <c r="AM996" s="102">
        <v>255</v>
      </c>
      <c r="AN996" s="101">
        <v>71480</v>
      </c>
      <c r="AO996" s="101">
        <f t="shared" si="222"/>
        <v>25027</v>
      </c>
      <c r="AP996" t="s">
        <v>624</v>
      </c>
      <c r="AQ996">
        <f t="shared" si="221"/>
        <v>2571480</v>
      </c>
    </row>
    <row r="997" spans="1:43" hidden="1" outlineLevel="1">
      <c r="A997" s="63" t="s">
        <v>329</v>
      </c>
      <c r="B997" s="10" t="s">
        <v>550</v>
      </c>
      <c r="C997" s="1">
        <f t="shared" si="219"/>
        <v>4567</v>
      </c>
      <c r="D997" s="7">
        <f t="shared" si="214"/>
        <v>2</v>
      </c>
      <c r="E997" s="7">
        <f t="shared" si="215"/>
        <v>1</v>
      </c>
      <c r="F997" s="7">
        <f t="shared" si="216"/>
        <v>0</v>
      </c>
      <c r="G997" s="1">
        <f t="shared" si="217"/>
        <v>1060</v>
      </c>
      <c r="H997" s="2">
        <f t="shared" si="218"/>
        <v>0.23209984672651632</v>
      </c>
      <c r="I997" s="8"/>
      <c r="J997" s="2">
        <f t="shared" si="210"/>
        <v>0.35625136851324724</v>
      </c>
      <c r="K997" s="2">
        <f t="shared" si="211"/>
        <v>0.58835121523976353</v>
      </c>
      <c r="L997" s="2">
        <f t="shared" si="212"/>
        <v>0</v>
      </c>
      <c r="M997" s="2">
        <f t="shared" si="213"/>
        <v>5.5397416246989239E-2</v>
      </c>
      <c r="N997" s="1">
        <v>1627</v>
      </c>
      <c r="O997" s="1">
        <v>2687</v>
      </c>
      <c r="P997" s="1"/>
      <c r="Q997" s="1">
        <v>112</v>
      </c>
      <c r="R997" s="1">
        <v>74</v>
      </c>
      <c r="S997" s="1"/>
      <c r="T997" s="1"/>
      <c r="U997" s="1">
        <v>67</v>
      </c>
      <c r="V997" s="1"/>
      <c r="W997" s="1"/>
      <c r="X997" s="1"/>
      <c r="Y997" s="1"/>
      <c r="Z997" s="1"/>
      <c r="AA997" s="1"/>
      <c r="AB997" s="1"/>
      <c r="AG997" t="str">
        <f t="shared" si="220"/>
        <v>Uxbridge</v>
      </c>
      <c r="AH997" s="10" t="s">
        <v>1368</v>
      </c>
      <c r="AI997" s="10">
        <v>2</v>
      </c>
      <c r="AK997" s="104">
        <v>25</v>
      </c>
      <c r="AL997" s="102">
        <v>27</v>
      </c>
      <c r="AM997" s="102">
        <v>260</v>
      </c>
      <c r="AN997" s="101">
        <v>71620</v>
      </c>
      <c r="AO997" s="101">
        <f t="shared" si="222"/>
        <v>25027</v>
      </c>
      <c r="AP997" t="s">
        <v>624</v>
      </c>
      <c r="AQ997">
        <f t="shared" si="221"/>
        <v>2571620</v>
      </c>
    </row>
    <row r="998" spans="1:43" hidden="1" outlineLevel="1">
      <c r="A998" s="63" t="s">
        <v>734</v>
      </c>
      <c r="B998" s="10" t="s">
        <v>550</v>
      </c>
      <c r="C998" s="1">
        <f t="shared" si="219"/>
        <v>10991</v>
      </c>
      <c r="D998" s="7">
        <f t="shared" si="214"/>
        <v>2</v>
      </c>
      <c r="E998" s="7">
        <f t="shared" si="215"/>
        <v>1</v>
      </c>
      <c r="F998" s="7">
        <f t="shared" si="216"/>
        <v>0</v>
      </c>
      <c r="G998" s="1">
        <f t="shared" si="217"/>
        <v>1997</v>
      </c>
      <c r="H998" s="2">
        <f t="shared" si="218"/>
        <v>0.18169411336548086</v>
      </c>
      <c r="I998" s="8"/>
      <c r="J998" s="2">
        <f t="shared" si="210"/>
        <v>0.38686197798198524</v>
      </c>
      <c r="K998" s="2">
        <f t="shared" si="211"/>
        <v>0.5685560913474661</v>
      </c>
      <c r="L998" s="2">
        <f t="shared" si="212"/>
        <v>0</v>
      </c>
      <c r="M998" s="2">
        <f t="shared" si="213"/>
        <v>4.4581930670548608E-2</v>
      </c>
      <c r="N998" s="1">
        <v>4252</v>
      </c>
      <c r="O998" s="1">
        <v>6249</v>
      </c>
      <c r="P998" s="1"/>
      <c r="Q998" s="1">
        <v>329</v>
      </c>
      <c r="R998" s="1">
        <v>101</v>
      </c>
      <c r="S998" s="1"/>
      <c r="T998" s="1"/>
      <c r="U998" s="1">
        <v>60</v>
      </c>
      <c r="V998" s="1"/>
      <c r="W998" s="1"/>
      <c r="X998" s="1"/>
      <c r="Y998" s="1"/>
      <c r="Z998" s="1"/>
      <c r="AA998" s="1"/>
      <c r="AB998" s="1"/>
      <c r="AG998" t="str">
        <f t="shared" si="220"/>
        <v>Wakefield</v>
      </c>
      <c r="AH998" t="s">
        <v>2433</v>
      </c>
      <c r="AI998">
        <v>7</v>
      </c>
      <c r="AK998" s="104">
        <v>25</v>
      </c>
      <c r="AL998" s="102">
        <v>17</v>
      </c>
      <c r="AM998" s="102">
        <v>230</v>
      </c>
      <c r="AN998" s="101">
        <v>72215</v>
      </c>
      <c r="AO998" s="101">
        <f t="shared" si="222"/>
        <v>25017</v>
      </c>
      <c r="AP998" t="s">
        <v>624</v>
      </c>
      <c r="AQ998">
        <f t="shared" si="221"/>
        <v>2572215</v>
      </c>
    </row>
    <row r="999" spans="1:43" hidden="1" outlineLevel="1">
      <c r="A999" s="63" t="s">
        <v>723</v>
      </c>
      <c r="B999" s="10" t="s">
        <v>550</v>
      </c>
      <c r="C999" s="1">
        <f t="shared" si="219"/>
        <v>572</v>
      </c>
      <c r="D999" s="7">
        <f t="shared" si="214"/>
        <v>2</v>
      </c>
      <c r="E999" s="7">
        <f t="shared" si="215"/>
        <v>1</v>
      </c>
      <c r="F999" s="7">
        <f t="shared" si="216"/>
        <v>0</v>
      </c>
      <c r="G999" s="1">
        <f t="shared" si="217"/>
        <v>69</v>
      </c>
      <c r="H999" s="2">
        <f t="shared" si="218"/>
        <v>0.12062937062937062</v>
      </c>
      <c r="I999" s="8"/>
      <c r="J999" s="2">
        <f t="shared" si="210"/>
        <v>0.3951048951048951</v>
      </c>
      <c r="K999" s="2">
        <f t="shared" si="211"/>
        <v>0.51573426573426573</v>
      </c>
      <c r="L999" s="2">
        <f t="shared" si="212"/>
        <v>0</v>
      </c>
      <c r="M999" s="2">
        <f t="shared" si="213"/>
        <v>8.9160839160839167E-2</v>
      </c>
      <c r="N999" s="1">
        <v>226</v>
      </c>
      <c r="O999" s="1">
        <v>295</v>
      </c>
      <c r="P999" s="1"/>
      <c r="Q999" s="1">
        <v>19</v>
      </c>
      <c r="R999" s="1">
        <v>21</v>
      </c>
      <c r="S999" s="1"/>
      <c r="T999" s="1"/>
      <c r="U999" s="1">
        <v>11</v>
      </c>
      <c r="V999" s="1"/>
      <c r="W999" s="1"/>
      <c r="X999" s="1"/>
      <c r="Y999" s="1"/>
      <c r="Z999" s="1"/>
      <c r="AA999" s="1"/>
      <c r="AB999" s="1"/>
      <c r="AG999" t="str">
        <f t="shared" si="220"/>
        <v>Wales</v>
      </c>
      <c r="AH999" t="s">
        <v>440</v>
      </c>
      <c r="AI999">
        <v>2</v>
      </c>
      <c r="AK999" s="104">
        <v>25</v>
      </c>
      <c r="AL999" s="102">
        <v>13</v>
      </c>
      <c r="AM999" s="102">
        <v>100</v>
      </c>
      <c r="AN999" s="101">
        <v>72390</v>
      </c>
      <c r="AO999" s="101">
        <f t="shared" si="222"/>
        <v>25013</v>
      </c>
      <c r="AP999" t="s">
        <v>624</v>
      </c>
      <c r="AQ999">
        <f t="shared" si="221"/>
        <v>2572390</v>
      </c>
    </row>
    <row r="1000" spans="1:43" hidden="1" outlineLevel="1">
      <c r="A1000" s="63" t="s">
        <v>726</v>
      </c>
      <c r="B1000" s="10" t="s">
        <v>550</v>
      </c>
      <c r="C1000" s="1">
        <f t="shared" si="219"/>
        <v>9973</v>
      </c>
      <c r="D1000" s="7">
        <f t="shared" si="214"/>
        <v>2</v>
      </c>
      <c r="E1000" s="7">
        <f t="shared" si="215"/>
        <v>1</v>
      </c>
      <c r="F1000" s="7">
        <f t="shared" si="216"/>
        <v>0</v>
      </c>
      <c r="G1000" s="1">
        <f t="shared" si="217"/>
        <v>3105</v>
      </c>
      <c r="H1000" s="2">
        <f t="shared" si="218"/>
        <v>0.31134061967311744</v>
      </c>
      <c r="I1000" s="8"/>
      <c r="J1000" s="2">
        <f t="shared" si="210"/>
        <v>0.32417527323774192</v>
      </c>
      <c r="K1000" s="2">
        <f t="shared" si="211"/>
        <v>0.6355158929108593</v>
      </c>
      <c r="L1000" s="2">
        <f t="shared" si="212"/>
        <v>0</v>
      </c>
      <c r="M1000" s="2">
        <f t="shared" si="213"/>
        <v>4.0308833851398829E-2</v>
      </c>
      <c r="N1000" s="1">
        <v>3233</v>
      </c>
      <c r="O1000" s="1">
        <v>6338</v>
      </c>
      <c r="P1000" s="1"/>
      <c r="Q1000" s="1">
        <v>270</v>
      </c>
      <c r="R1000" s="1">
        <v>87</v>
      </c>
      <c r="S1000" s="1"/>
      <c r="T1000" s="1"/>
      <c r="U1000" s="1">
        <v>45</v>
      </c>
      <c r="V1000" s="1"/>
      <c r="W1000" s="1"/>
      <c r="X1000" s="1"/>
      <c r="Y1000" s="1"/>
      <c r="Z1000" s="1"/>
      <c r="AA1000" s="1"/>
      <c r="AB1000" s="1"/>
      <c r="AG1000" t="str">
        <f t="shared" si="220"/>
        <v>Walpole</v>
      </c>
      <c r="AH1000" t="s">
        <v>605</v>
      </c>
      <c r="AI1000">
        <v>9</v>
      </c>
      <c r="AK1000" s="104">
        <v>25</v>
      </c>
      <c r="AL1000" s="102">
        <v>21</v>
      </c>
      <c r="AM1000" s="102">
        <v>120</v>
      </c>
      <c r="AN1000" s="101">
        <v>72495</v>
      </c>
      <c r="AO1000" s="101">
        <f t="shared" si="222"/>
        <v>25021</v>
      </c>
      <c r="AP1000" t="s">
        <v>624</v>
      </c>
      <c r="AQ1000">
        <f t="shared" si="221"/>
        <v>2572495</v>
      </c>
    </row>
    <row r="1001" spans="1:43" hidden="1" outlineLevel="1">
      <c r="A1001" s="63" t="s">
        <v>1125</v>
      </c>
      <c r="B1001" s="10" t="s">
        <v>550</v>
      </c>
      <c r="C1001" s="1">
        <f t="shared" si="219"/>
        <v>17322</v>
      </c>
      <c r="D1001" s="7">
        <f t="shared" si="214"/>
        <v>2</v>
      </c>
      <c r="E1001" s="7">
        <f t="shared" si="215"/>
        <v>1</v>
      </c>
      <c r="F1001" s="7">
        <f t="shared" si="216"/>
        <v>0</v>
      </c>
      <c r="G1001" s="1">
        <f t="shared" si="217"/>
        <v>1217</v>
      </c>
      <c r="H1001" s="2">
        <f t="shared" si="218"/>
        <v>7.0257476042027478E-2</v>
      </c>
      <c r="I1001" s="8"/>
      <c r="J1001" s="2">
        <f t="shared" si="210"/>
        <v>0.43441865835353888</v>
      </c>
      <c r="K1001" s="2">
        <f t="shared" si="211"/>
        <v>0.50467613439556636</v>
      </c>
      <c r="L1001" s="2">
        <f t="shared" si="212"/>
        <v>0</v>
      </c>
      <c r="M1001" s="2">
        <f t="shared" si="213"/>
        <v>6.0905207250894766E-2</v>
      </c>
      <c r="N1001" s="1">
        <v>7525</v>
      </c>
      <c r="O1001" s="1">
        <v>8742</v>
      </c>
      <c r="P1001" s="1"/>
      <c r="Q1001" s="1">
        <v>707</v>
      </c>
      <c r="R1001" s="1">
        <v>249</v>
      </c>
      <c r="S1001" s="1"/>
      <c r="T1001" s="1"/>
      <c r="U1001" s="1">
        <v>99</v>
      </c>
      <c r="V1001" s="1"/>
      <c r="W1001" s="1"/>
      <c r="X1001" s="1"/>
      <c r="Y1001" s="1"/>
      <c r="Z1001" s="1"/>
      <c r="AA1001" s="1"/>
      <c r="AB1001" s="1"/>
      <c r="AG1001" t="str">
        <f t="shared" si="220"/>
        <v>Waltham</v>
      </c>
      <c r="AH1001" t="s">
        <v>2433</v>
      </c>
      <c r="AI1001">
        <v>7</v>
      </c>
      <c r="AK1001" s="104">
        <v>25</v>
      </c>
      <c r="AL1001" s="102">
        <v>17</v>
      </c>
      <c r="AM1001" s="102">
        <v>235</v>
      </c>
      <c r="AN1001" s="101">
        <v>72600</v>
      </c>
      <c r="AO1001" s="101">
        <f t="shared" si="222"/>
        <v>25017</v>
      </c>
      <c r="AP1001" t="s">
        <v>2432</v>
      </c>
      <c r="AQ1001">
        <f t="shared" si="221"/>
        <v>2572600</v>
      </c>
    </row>
    <row r="1002" spans="1:43" hidden="1" outlineLevel="1">
      <c r="A1002" s="63" t="s">
        <v>1278</v>
      </c>
      <c r="B1002" s="10" t="s">
        <v>550</v>
      </c>
      <c r="C1002" s="1">
        <f t="shared" si="219"/>
        <v>2943</v>
      </c>
      <c r="D1002" s="7">
        <f t="shared" si="214"/>
        <v>1</v>
      </c>
      <c r="E1002" s="7">
        <f t="shared" si="215"/>
        <v>2</v>
      </c>
      <c r="F1002" s="7">
        <f t="shared" si="216"/>
        <v>0</v>
      </c>
      <c r="G1002" s="1">
        <f t="shared" si="217"/>
        <v>81</v>
      </c>
      <c r="H1002" s="2">
        <f t="shared" si="218"/>
        <v>2.7522935779816515E-2</v>
      </c>
      <c r="I1002" s="8"/>
      <c r="J1002" s="2">
        <f t="shared" si="210"/>
        <v>0.4869181107713218</v>
      </c>
      <c r="K1002" s="2">
        <f t="shared" si="211"/>
        <v>0.45939517499150528</v>
      </c>
      <c r="L1002" s="2">
        <f t="shared" si="212"/>
        <v>0</v>
      </c>
      <c r="M1002" s="2">
        <f t="shared" si="213"/>
        <v>5.3686714237172861E-2</v>
      </c>
      <c r="N1002" s="1">
        <v>1433</v>
      </c>
      <c r="O1002" s="1">
        <v>1352</v>
      </c>
      <c r="P1002" s="1"/>
      <c r="Q1002" s="1">
        <v>83</v>
      </c>
      <c r="R1002" s="1">
        <v>38</v>
      </c>
      <c r="S1002" s="1"/>
      <c r="T1002" s="1"/>
      <c r="U1002" s="1">
        <v>37</v>
      </c>
      <c r="V1002" s="1"/>
      <c r="W1002" s="1"/>
      <c r="X1002" s="1"/>
      <c r="Y1002" s="1"/>
      <c r="Z1002" s="1"/>
      <c r="AA1002" s="1"/>
      <c r="AB1002" s="1"/>
      <c r="AG1002" t="str">
        <f t="shared" si="220"/>
        <v>Ware</v>
      </c>
      <c r="AH1002" t="s">
        <v>1816</v>
      </c>
      <c r="AI1002">
        <v>2</v>
      </c>
      <c r="AK1002" s="104">
        <v>25</v>
      </c>
      <c r="AL1002" s="102">
        <v>15</v>
      </c>
      <c r="AM1002" s="102">
        <v>85</v>
      </c>
      <c r="AN1002" s="101">
        <v>72880</v>
      </c>
      <c r="AO1002" s="101">
        <f t="shared" si="222"/>
        <v>25015</v>
      </c>
      <c r="AP1002" t="s">
        <v>624</v>
      </c>
      <c r="AQ1002">
        <f t="shared" si="221"/>
        <v>2572880</v>
      </c>
    </row>
    <row r="1003" spans="1:43" hidden="1" outlineLevel="1">
      <c r="A1003" s="63" t="s">
        <v>444</v>
      </c>
      <c r="B1003" s="10" t="s">
        <v>550</v>
      </c>
      <c r="C1003" s="1">
        <f t="shared" si="219"/>
        <v>7001</v>
      </c>
      <c r="D1003" s="7">
        <f t="shared" si="214"/>
        <v>2</v>
      </c>
      <c r="E1003" s="7">
        <f t="shared" si="215"/>
        <v>1</v>
      </c>
      <c r="F1003" s="7">
        <f t="shared" si="216"/>
        <v>0</v>
      </c>
      <c r="G1003" s="1">
        <f t="shared" si="217"/>
        <v>439</v>
      </c>
      <c r="H1003" s="2">
        <f t="shared" si="218"/>
        <v>6.2705327810312808E-2</v>
      </c>
      <c r="I1003" s="8"/>
      <c r="J1003" s="2">
        <f t="shared" si="210"/>
        <v>0.44650764176546209</v>
      </c>
      <c r="K1003" s="2">
        <f t="shared" si="211"/>
        <v>0.50921296957577489</v>
      </c>
      <c r="L1003" s="2">
        <f t="shared" si="212"/>
        <v>0</v>
      </c>
      <c r="M1003" s="2">
        <f t="shared" si="213"/>
        <v>4.4279388658763019E-2</v>
      </c>
      <c r="N1003" s="1">
        <v>3126</v>
      </c>
      <c r="O1003" s="1">
        <v>3565</v>
      </c>
      <c r="P1003" s="1"/>
      <c r="Q1003" s="1">
        <v>168</v>
      </c>
      <c r="R1003" s="1">
        <v>85</v>
      </c>
      <c r="S1003" s="1"/>
      <c r="T1003" s="1"/>
      <c r="U1003" s="1">
        <v>57</v>
      </c>
      <c r="V1003" s="1"/>
      <c r="W1003" s="1"/>
      <c r="X1003" s="1"/>
      <c r="Y1003" s="1"/>
      <c r="Z1003" s="1"/>
      <c r="AA1003" s="1"/>
      <c r="AB1003" s="1"/>
      <c r="AG1003" t="str">
        <f t="shared" si="220"/>
        <v>Wareham</v>
      </c>
      <c r="AH1003" t="s">
        <v>2043</v>
      </c>
      <c r="AI1003">
        <v>4</v>
      </c>
      <c r="AK1003" s="104">
        <v>25</v>
      </c>
      <c r="AL1003" s="102">
        <v>23</v>
      </c>
      <c r="AM1003" s="102">
        <v>125</v>
      </c>
      <c r="AN1003" s="101">
        <v>72985</v>
      </c>
      <c r="AO1003" s="101">
        <f t="shared" si="222"/>
        <v>25023</v>
      </c>
      <c r="AP1003" t="s">
        <v>624</v>
      </c>
      <c r="AQ1003">
        <f t="shared" si="221"/>
        <v>2572985</v>
      </c>
    </row>
    <row r="1004" spans="1:43" hidden="1" outlineLevel="1">
      <c r="A1004" s="63" t="s">
        <v>1279</v>
      </c>
      <c r="B1004" s="10" t="s">
        <v>550</v>
      </c>
      <c r="C1004" s="1">
        <f t="shared" si="219"/>
        <v>1500</v>
      </c>
      <c r="D1004" s="7">
        <f t="shared" si="214"/>
        <v>2</v>
      </c>
      <c r="E1004" s="7">
        <f t="shared" si="215"/>
        <v>1</v>
      </c>
      <c r="F1004" s="7">
        <f t="shared" si="216"/>
        <v>0</v>
      </c>
      <c r="G1004" s="1">
        <f t="shared" si="217"/>
        <v>197</v>
      </c>
      <c r="H1004" s="2">
        <f t="shared" si="218"/>
        <v>0.13133333333333333</v>
      </c>
      <c r="I1004" s="8"/>
      <c r="J1004" s="2">
        <f t="shared" ref="J1004:J1064" si="223">IF(C1004=0,"-",N1004/C1004)</f>
        <v>0.39400000000000002</v>
      </c>
      <c r="K1004" s="2">
        <f t="shared" ref="K1004:K1064" si="224">IF(C1004=0,"-",O1004/C1004)</f>
        <v>0.52533333333333332</v>
      </c>
      <c r="L1004" s="2">
        <f t="shared" ref="L1004:L1064" si="225">IF(C1004=0,"-",P1004/C1004)</f>
        <v>0</v>
      </c>
      <c r="M1004" s="2">
        <f t="shared" ref="M1004:M1064" si="226">IF(C1004=0,"-",(1-J1004-K1004-L1004))</f>
        <v>8.0666666666666664E-2</v>
      </c>
      <c r="N1004" s="1">
        <v>591</v>
      </c>
      <c r="O1004" s="1">
        <v>788</v>
      </c>
      <c r="P1004" s="1"/>
      <c r="Q1004" s="1">
        <v>61</v>
      </c>
      <c r="R1004" s="1">
        <v>33</v>
      </c>
      <c r="S1004" s="1"/>
      <c r="T1004" s="1"/>
      <c r="U1004" s="1">
        <v>27</v>
      </c>
      <c r="V1004" s="1"/>
      <c r="W1004" s="1"/>
      <c r="X1004" s="1"/>
      <c r="Y1004" s="1"/>
      <c r="Z1004" s="1"/>
      <c r="AA1004" s="1"/>
      <c r="AB1004" s="1"/>
      <c r="AG1004" t="str">
        <f t="shared" si="220"/>
        <v>Warren</v>
      </c>
      <c r="AH1004" s="10" t="s">
        <v>1368</v>
      </c>
      <c r="AI1004" s="10">
        <v>2</v>
      </c>
      <c r="AK1004" s="104">
        <v>25</v>
      </c>
      <c r="AL1004" s="102">
        <v>27</v>
      </c>
      <c r="AM1004" s="102">
        <v>265</v>
      </c>
      <c r="AN1004" s="101">
        <v>73090</v>
      </c>
      <c r="AO1004" s="101">
        <f t="shared" si="222"/>
        <v>25027</v>
      </c>
      <c r="AP1004" t="s">
        <v>624</v>
      </c>
      <c r="AQ1004">
        <f t="shared" si="221"/>
        <v>2573090</v>
      </c>
    </row>
    <row r="1005" spans="1:43" hidden="1" outlineLevel="1">
      <c r="A1005" s="63" t="s">
        <v>2063</v>
      </c>
      <c r="B1005" s="10" t="s">
        <v>550</v>
      </c>
      <c r="C1005" s="1">
        <f t="shared" si="219"/>
        <v>302</v>
      </c>
      <c r="D1005" s="7">
        <f t="shared" si="214"/>
        <v>1</v>
      </c>
      <c r="E1005" s="7">
        <f t="shared" si="215"/>
        <v>2</v>
      </c>
      <c r="F1005" s="7">
        <f t="shared" si="216"/>
        <v>0</v>
      </c>
      <c r="G1005" s="1">
        <f t="shared" si="217"/>
        <v>45</v>
      </c>
      <c r="H1005" s="2">
        <f t="shared" si="218"/>
        <v>0.1490066225165563</v>
      </c>
      <c r="I1005" s="8"/>
      <c r="J1005" s="2">
        <f t="shared" si="223"/>
        <v>0.53973509933774833</v>
      </c>
      <c r="K1005" s="2">
        <f t="shared" si="224"/>
        <v>0.39072847682119205</v>
      </c>
      <c r="L1005" s="2">
        <f t="shared" si="225"/>
        <v>0</v>
      </c>
      <c r="M1005" s="2">
        <f t="shared" si="226"/>
        <v>6.9536423841059625E-2</v>
      </c>
      <c r="N1005" s="1">
        <v>163</v>
      </c>
      <c r="O1005" s="1">
        <v>118</v>
      </c>
      <c r="P1005" s="1"/>
      <c r="Q1005" s="1">
        <v>14</v>
      </c>
      <c r="R1005" s="1">
        <v>6</v>
      </c>
      <c r="S1005" s="1"/>
      <c r="T1005" s="1"/>
      <c r="U1005" s="1">
        <v>1</v>
      </c>
      <c r="V1005" s="1"/>
      <c r="W1005" s="1"/>
      <c r="X1005" s="1"/>
      <c r="Y1005" s="1"/>
      <c r="Z1005" s="1"/>
      <c r="AA1005" s="1"/>
      <c r="AB1005" s="1"/>
      <c r="AG1005" t="str">
        <f t="shared" si="220"/>
        <v>Warwick</v>
      </c>
      <c r="AH1005" t="s">
        <v>957</v>
      </c>
      <c r="AI1005">
        <v>1</v>
      </c>
      <c r="AK1005" s="104">
        <v>25</v>
      </c>
      <c r="AL1005" s="102">
        <v>11</v>
      </c>
      <c r="AM1005" s="102">
        <v>120</v>
      </c>
      <c r="AN1005" s="101">
        <v>73265</v>
      </c>
      <c r="AO1005" s="101">
        <f t="shared" si="222"/>
        <v>25011</v>
      </c>
      <c r="AP1005" t="s">
        <v>624</v>
      </c>
      <c r="AQ1005">
        <f t="shared" si="221"/>
        <v>2573265</v>
      </c>
    </row>
    <row r="1006" spans="1:43" hidden="1" outlineLevel="1">
      <c r="A1006" s="63" t="s">
        <v>1839</v>
      </c>
      <c r="B1006" s="10" t="s">
        <v>550</v>
      </c>
      <c r="C1006" s="1">
        <f t="shared" si="219"/>
        <v>240</v>
      </c>
      <c r="D1006" s="7">
        <f t="shared" si="214"/>
        <v>1</v>
      </c>
      <c r="E1006" s="7">
        <f t="shared" si="215"/>
        <v>2</v>
      </c>
      <c r="F1006" s="7">
        <f t="shared" si="216"/>
        <v>0</v>
      </c>
      <c r="G1006" s="1">
        <f t="shared" si="217"/>
        <v>67</v>
      </c>
      <c r="H1006" s="2">
        <f t="shared" si="218"/>
        <v>0.27916666666666667</v>
      </c>
      <c r="I1006" s="8"/>
      <c r="J1006" s="2">
        <f t="shared" si="223"/>
        <v>0.60416666666666663</v>
      </c>
      <c r="K1006" s="2">
        <f t="shared" si="224"/>
        <v>0.32500000000000001</v>
      </c>
      <c r="L1006" s="2">
        <f t="shared" si="225"/>
        <v>0</v>
      </c>
      <c r="M1006" s="2">
        <f t="shared" si="226"/>
        <v>7.0833333333333359E-2</v>
      </c>
      <c r="N1006" s="1">
        <v>145</v>
      </c>
      <c r="O1006" s="1">
        <v>78</v>
      </c>
      <c r="P1006" s="1"/>
      <c r="Q1006" s="1">
        <v>10</v>
      </c>
      <c r="R1006" s="1">
        <v>2</v>
      </c>
      <c r="S1006" s="1"/>
      <c r="T1006" s="1"/>
      <c r="U1006" s="1">
        <v>5</v>
      </c>
      <c r="V1006" s="1"/>
      <c r="W1006" s="1"/>
      <c r="X1006" s="1"/>
      <c r="Y1006" s="1"/>
      <c r="Z1006" s="1"/>
      <c r="AA1006" s="1"/>
      <c r="AB1006" s="1"/>
      <c r="AG1006" t="str">
        <f t="shared" si="220"/>
        <v>Washington</v>
      </c>
      <c r="AH1006" t="s">
        <v>2349</v>
      </c>
      <c r="AI1006">
        <v>1</v>
      </c>
      <c r="AK1006" s="104">
        <v>25</v>
      </c>
      <c r="AL1006" s="102">
        <v>3</v>
      </c>
      <c r="AM1006" s="102">
        <v>145</v>
      </c>
      <c r="AN1006" s="101">
        <v>73335</v>
      </c>
      <c r="AO1006" s="101">
        <f t="shared" si="222"/>
        <v>25003</v>
      </c>
      <c r="AP1006" t="s">
        <v>624</v>
      </c>
      <c r="AQ1006">
        <f t="shared" si="221"/>
        <v>2573335</v>
      </c>
    </row>
    <row r="1007" spans="1:43" hidden="1" outlineLevel="1">
      <c r="A1007" s="63" t="s">
        <v>994</v>
      </c>
      <c r="B1007" s="10" t="s">
        <v>550</v>
      </c>
      <c r="C1007" s="1">
        <f t="shared" si="219"/>
        <v>12132</v>
      </c>
      <c r="D1007" s="7">
        <f t="shared" si="214"/>
        <v>1</v>
      </c>
      <c r="E1007" s="7">
        <f t="shared" si="215"/>
        <v>2</v>
      </c>
      <c r="F1007" s="7">
        <f t="shared" si="216"/>
        <v>0</v>
      </c>
      <c r="G1007" s="1">
        <f t="shared" si="217"/>
        <v>1353</v>
      </c>
      <c r="H1007" s="2">
        <f t="shared" si="218"/>
        <v>0.11152324431256182</v>
      </c>
      <c r="I1007" s="8"/>
      <c r="J1007" s="2">
        <f t="shared" si="223"/>
        <v>0.52579953841081439</v>
      </c>
      <c r="K1007" s="2">
        <f t="shared" si="224"/>
        <v>0.41427629409825256</v>
      </c>
      <c r="L1007" s="2">
        <f t="shared" si="225"/>
        <v>0</v>
      </c>
      <c r="M1007" s="2">
        <f t="shared" si="226"/>
        <v>5.9924167490933045E-2</v>
      </c>
      <c r="N1007" s="1">
        <v>6379</v>
      </c>
      <c r="O1007" s="1">
        <v>5026</v>
      </c>
      <c r="P1007" s="1"/>
      <c r="Q1007" s="1">
        <v>553</v>
      </c>
      <c r="R1007" s="1">
        <v>112</v>
      </c>
      <c r="S1007" s="1"/>
      <c r="T1007" s="1"/>
      <c r="U1007" s="1">
        <v>62</v>
      </c>
      <c r="V1007" s="1"/>
      <c r="W1007" s="1"/>
      <c r="X1007" s="1"/>
      <c r="Y1007" s="1"/>
      <c r="Z1007" s="1"/>
      <c r="AA1007" s="1"/>
      <c r="AB1007" s="1"/>
      <c r="AG1007" t="str">
        <f t="shared" si="220"/>
        <v>Watertown</v>
      </c>
      <c r="AH1007" t="s">
        <v>2433</v>
      </c>
      <c r="AI1007">
        <v>8</v>
      </c>
      <c r="AK1007" s="104">
        <v>25</v>
      </c>
      <c r="AL1007" s="102">
        <v>17</v>
      </c>
      <c r="AM1007" s="102">
        <v>240</v>
      </c>
      <c r="AN1007" s="101">
        <v>73440</v>
      </c>
      <c r="AO1007" s="101">
        <f t="shared" si="222"/>
        <v>25017</v>
      </c>
      <c r="AP1007" t="s">
        <v>2432</v>
      </c>
      <c r="AQ1007">
        <f t="shared" si="221"/>
        <v>2573440</v>
      </c>
    </row>
    <row r="1008" spans="1:43" hidden="1" outlineLevel="1">
      <c r="A1008" s="63" t="s">
        <v>235</v>
      </c>
      <c r="B1008" s="10" t="s">
        <v>550</v>
      </c>
      <c r="C1008" s="1">
        <f t="shared" si="219"/>
        <v>6586</v>
      </c>
      <c r="D1008" s="7">
        <f t="shared" si="214"/>
        <v>2</v>
      </c>
      <c r="E1008" s="7">
        <f t="shared" si="215"/>
        <v>1</v>
      </c>
      <c r="F1008" s="7">
        <f t="shared" si="216"/>
        <v>0</v>
      </c>
      <c r="G1008" s="1">
        <f t="shared" si="217"/>
        <v>856</v>
      </c>
      <c r="H1008" s="2">
        <f t="shared" si="218"/>
        <v>0.12997266929851201</v>
      </c>
      <c r="I1008" s="8"/>
      <c r="J1008" s="2">
        <f t="shared" si="223"/>
        <v>0.4063164287883389</v>
      </c>
      <c r="K1008" s="2">
        <f t="shared" si="224"/>
        <v>0.53628909808685088</v>
      </c>
      <c r="L1008" s="2">
        <f t="shared" si="225"/>
        <v>0</v>
      </c>
      <c r="M1008" s="2">
        <f t="shared" si="226"/>
        <v>5.7394473124810164E-2</v>
      </c>
      <c r="N1008" s="1">
        <v>2676</v>
      </c>
      <c r="O1008" s="1">
        <v>3532</v>
      </c>
      <c r="P1008" s="1"/>
      <c r="Q1008" s="1">
        <v>299</v>
      </c>
      <c r="R1008" s="1">
        <v>59</v>
      </c>
      <c r="S1008" s="1"/>
      <c r="T1008" s="1"/>
      <c r="U1008" s="1">
        <v>20</v>
      </c>
      <c r="V1008" s="1"/>
      <c r="W1008" s="1"/>
      <c r="X1008" s="1"/>
      <c r="Y1008" s="1"/>
      <c r="Z1008" s="1"/>
      <c r="AA1008" s="1"/>
      <c r="AB1008" s="1"/>
      <c r="AG1008" t="str">
        <f t="shared" si="220"/>
        <v>Wayland</v>
      </c>
      <c r="AH1008" t="s">
        <v>2433</v>
      </c>
      <c r="AI1008">
        <v>5</v>
      </c>
      <c r="AK1008" s="104">
        <v>25</v>
      </c>
      <c r="AL1008" s="102">
        <v>17</v>
      </c>
      <c r="AM1008" s="102">
        <v>245</v>
      </c>
      <c r="AN1008" s="101">
        <v>73790</v>
      </c>
      <c r="AO1008" s="101">
        <f t="shared" si="222"/>
        <v>25017</v>
      </c>
      <c r="AP1008" t="s">
        <v>624</v>
      </c>
      <c r="AQ1008">
        <f t="shared" si="221"/>
        <v>2573790</v>
      </c>
    </row>
    <row r="1009" spans="1:43" hidden="1" outlineLevel="1">
      <c r="A1009" s="63" t="s">
        <v>2324</v>
      </c>
      <c r="B1009" s="10" t="s">
        <v>550</v>
      </c>
      <c r="C1009" s="1">
        <f t="shared" si="219"/>
        <v>4534</v>
      </c>
      <c r="D1009" s="7">
        <f t="shared" si="214"/>
        <v>2</v>
      </c>
      <c r="E1009" s="7">
        <f t="shared" si="215"/>
        <v>1</v>
      </c>
      <c r="F1009" s="7">
        <f t="shared" si="216"/>
        <v>0</v>
      </c>
      <c r="G1009" s="1">
        <f t="shared" si="217"/>
        <v>722</v>
      </c>
      <c r="H1009" s="2">
        <f t="shared" si="218"/>
        <v>0.15924128804587562</v>
      </c>
      <c r="I1009" s="8"/>
      <c r="J1009" s="2">
        <f t="shared" si="223"/>
        <v>0.39038376709307454</v>
      </c>
      <c r="K1009" s="2">
        <f t="shared" si="224"/>
        <v>0.5496250551389501</v>
      </c>
      <c r="L1009" s="2">
        <f t="shared" si="225"/>
        <v>0</v>
      </c>
      <c r="M1009" s="2">
        <f t="shared" si="226"/>
        <v>5.9991177767975357E-2</v>
      </c>
      <c r="N1009" s="1">
        <v>1770</v>
      </c>
      <c r="O1009" s="1">
        <v>2492</v>
      </c>
      <c r="P1009" s="1"/>
      <c r="Q1009" s="1">
        <v>134</v>
      </c>
      <c r="R1009" s="1">
        <v>79</v>
      </c>
      <c r="S1009" s="1"/>
      <c r="T1009" s="1"/>
      <c r="U1009" s="1">
        <v>59</v>
      </c>
      <c r="V1009" s="1"/>
      <c r="W1009" s="1"/>
      <c r="X1009" s="1"/>
      <c r="Y1009" s="1"/>
      <c r="Z1009" s="1"/>
      <c r="AA1009" s="1"/>
      <c r="AB1009" s="1"/>
      <c r="AG1009" t="str">
        <f t="shared" si="220"/>
        <v>Webster</v>
      </c>
      <c r="AH1009" s="10" t="s">
        <v>1368</v>
      </c>
      <c r="AI1009" s="10">
        <v>2</v>
      </c>
      <c r="AK1009" s="104">
        <v>25</v>
      </c>
      <c r="AL1009" s="102">
        <v>27</v>
      </c>
      <c r="AM1009" s="102">
        <v>270</v>
      </c>
      <c r="AN1009" s="101">
        <v>73895</v>
      </c>
      <c r="AO1009" s="101">
        <f t="shared" si="222"/>
        <v>25027</v>
      </c>
      <c r="AP1009" t="s">
        <v>624</v>
      </c>
      <c r="AQ1009">
        <f t="shared" si="221"/>
        <v>2573895</v>
      </c>
    </row>
    <row r="1010" spans="1:43" hidden="1" outlineLevel="1">
      <c r="A1010" s="63" t="s">
        <v>236</v>
      </c>
      <c r="B1010" s="10" t="s">
        <v>550</v>
      </c>
      <c r="C1010" s="1">
        <f t="shared" si="219"/>
        <v>11858</v>
      </c>
      <c r="D1010" s="7">
        <f t="shared" si="214"/>
        <v>2</v>
      </c>
      <c r="E1010" s="7">
        <f t="shared" si="215"/>
        <v>1</v>
      </c>
      <c r="F1010" s="7">
        <f t="shared" si="216"/>
        <v>0</v>
      </c>
      <c r="G1010" s="1">
        <f t="shared" si="217"/>
        <v>2547</v>
      </c>
      <c r="H1010" s="2">
        <f t="shared" si="218"/>
        <v>0.21479170180468882</v>
      </c>
      <c r="I1010" s="8"/>
      <c r="J1010" s="2">
        <f t="shared" si="223"/>
        <v>0.37021420138303257</v>
      </c>
      <c r="K1010" s="2">
        <f t="shared" si="224"/>
        <v>0.58500590318772139</v>
      </c>
      <c r="L1010" s="2">
        <f t="shared" si="225"/>
        <v>0</v>
      </c>
      <c r="M1010" s="2">
        <f t="shared" si="226"/>
        <v>4.4779895429246097E-2</v>
      </c>
      <c r="N1010" s="1">
        <v>4390</v>
      </c>
      <c r="O1010" s="1">
        <v>6937</v>
      </c>
      <c r="P1010" s="1"/>
      <c r="Q1010" s="1">
        <v>444</v>
      </c>
      <c r="R1010" s="1">
        <v>65</v>
      </c>
      <c r="S1010" s="1"/>
      <c r="T1010" s="1"/>
      <c r="U1010" s="1">
        <v>22</v>
      </c>
      <c r="V1010" s="1"/>
      <c r="W1010" s="1"/>
      <c r="X1010" s="1"/>
      <c r="Y1010" s="1"/>
      <c r="Z1010" s="1"/>
      <c r="AA1010" s="1"/>
      <c r="AB1010" s="1"/>
      <c r="AG1010" t="str">
        <f t="shared" si="220"/>
        <v>Wellesley</v>
      </c>
      <c r="AH1010" t="s">
        <v>605</v>
      </c>
      <c r="AI1010">
        <v>4</v>
      </c>
      <c r="AK1010" s="104">
        <v>25</v>
      </c>
      <c r="AL1010" s="102">
        <v>21</v>
      </c>
      <c r="AM1010" s="102">
        <v>125</v>
      </c>
      <c r="AN1010" s="101">
        <v>74175</v>
      </c>
      <c r="AO1010" s="101">
        <f t="shared" si="222"/>
        <v>25021</v>
      </c>
      <c r="AP1010" t="s">
        <v>624</v>
      </c>
      <c r="AQ1010">
        <f t="shared" si="221"/>
        <v>2574175</v>
      </c>
    </row>
    <row r="1011" spans="1:43" hidden="1" outlineLevel="1">
      <c r="A1011" s="63" t="s">
        <v>1765</v>
      </c>
      <c r="B1011" s="10" t="s">
        <v>550</v>
      </c>
      <c r="C1011" s="1">
        <f t="shared" si="219"/>
        <v>1524</v>
      </c>
      <c r="D1011" s="7">
        <f t="shared" si="214"/>
        <v>1</v>
      </c>
      <c r="E1011" s="7">
        <f t="shared" si="215"/>
        <v>2</v>
      </c>
      <c r="F1011" s="7">
        <f t="shared" si="216"/>
        <v>0</v>
      </c>
      <c r="G1011" s="1">
        <f t="shared" si="217"/>
        <v>240</v>
      </c>
      <c r="H1011" s="2">
        <f t="shared" si="218"/>
        <v>0.15748031496062992</v>
      </c>
      <c r="I1011" s="8"/>
      <c r="J1011" s="2">
        <f t="shared" si="223"/>
        <v>0.53805774278215224</v>
      </c>
      <c r="K1011" s="2">
        <f t="shared" si="224"/>
        <v>0.38057742782152232</v>
      </c>
      <c r="L1011" s="2">
        <f t="shared" si="225"/>
        <v>0</v>
      </c>
      <c r="M1011" s="2">
        <f t="shared" si="226"/>
        <v>8.1364829396325444E-2</v>
      </c>
      <c r="N1011" s="1">
        <v>820</v>
      </c>
      <c r="O1011" s="1">
        <v>580</v>
      </c>
      <c r="P1011" s="1"/>
      <c r="Q1011" s="1">
        <v>95</v>
      </c>
      <c r="R1011" s="1">
        <v>16</v>
      </c>
      <c r="S1011" s="1"/>
      <c r="T1011" s="1"/>
      <c r="U1011" s="1">
        <v>13</v>
      </c>
      <c r="V1011" s="1"/>
      <c r="W1011" s="1"/>
      <c r="X1011" s="1"/>
      <c r="Y1011" s="1"/>
      <c r="Z1011" s="1"/>
      <c r="AA1011" s="1"/>
      <c r="AB1011" s="1"/>
      <c r="AG1011" t="str">
        <f t="shared" si="220"/>
        <v>Wellfleet</v>
      </c>
      <c r="AH1011" t="s">
        <v>1586</v>
      </c>
      <c r="AI1011">
        <v>10</v>
      </c>
      <c r="AK1011" s="104">
        <v>25</v>
      </c>
      <c r="AL1011" s="102">
        <v>1</v>
      </c>
      <c r="AM1011" s="102">
        <v>70</v>
      </c>
      <c r="AN1011" s="101">
        <v>74385</v>
      </c>
      <c r="AO1011" s="101">
        <f t="shared" si="222"/>
        <v>25001</v>
      </c>
      <c r="AP1011" t="s">
        <v>624</v>
      </c>
      <c r="AQ1011">
        <f t="shared" si="221"/>
        <v>2574385</v>
      </c>
    </row>
    <row r="1012" spans="1:43" hidden="1" outlineLevel="1">
      <c r="A1012" s="63" t="s">
        <v>1766</v>
      </c>
      <c r="B1012" s="10" t="s">
        <v>550</v>
      </c>
      <c r="C1012" s="1">
        <f t="shared" si="219"/>
        <v>384</v>
      </c>
      <c r="D1012" s="7">
        <f t="shared" si="214"/>
        <v>1</v>
      </c>
      <c r="E1012" s="7">
        <f t="shared" si="215"/>
        <v>3</v>
      </c>
      <c r="F1012" s="7">
        <f t="shared" si="216"/>
        <v>0</v>
      </c>
      <c r="G1012" s="1">
        <f t="shared" si="217"/>
        <v>204</v>
      </c>
      <c r="H1012" s="2">
        <f t="shared" si="218"/>
        <v>0.53125</v>
      </c>
      <c r="I1012" s="8"/>
      <c r="J1012" s="2">
        <f t="shared" si="223"/>
        <v>0.67447916666666663</v>
      </c>
      <c r="K1012" s="2">
        <f t="shared" si="224"/>
        <v>0.14322916666666666</v>
      </c>
      <c r="L1012" s="2">
        <f t="shared" si="225"/>
        <v>0</v>
      </c>
      <c r="M1012" s="2">
        <f t="shared" si="226"/>
        <v>0.18229166666666671</v>
      </c>
      <c r="N1012" s="1">
        <v>259</v>
      </c>
      <c r="O1012" s="1">
        <v>55</v>
      </c>
      <c r="P1012" s="1"/>
      <c r="Q1012" s="1">
        <v>58</v>
      </c>
      <c r="R1012" s="1">
        <v>10</v>
      </c>
      <c r="S1012" s="1"/>
      <c r="T1012" s="1"/>
      <c r="U1012" s="1">
        <v>2</v>
      </c>
      <c r="V1012" s="1"/>
      <c r="W1012" s="1"/>
      <c r="X1012" s="1"/>
      <c r="Y1012" s="1"/>
      <c r="Z1012" s="1"/>
      <c r="AA1012" s="1"/>
      <c r="AB1012" s="1"/>
      <c r="AG1012" t="str">
        <f t="shared" si="220"/>
        <v>Wendell</v>
      </c>
      <c r="AH1012" t="s">
        <v>957</v>
      </c>
      <c r="AI1012">
        <v>1</v>
      </c>
      <c r="AK1012" s="104">
        <v>25</v>
      </c>
      <c r="AL1012" s="102">
        <v>11</v>
      </c>
      <c r="AM1012" s="102">
        <v>125</v>
      </c>
      <c r="AN1012" s="101">
        <v>74525</v>
      </c>
      <c r="AO1012" s="101">
        <f t="shared" si="222"/>
        <v>25011</v>
      </c>
      <c r="AP1012" t="s">
        <v>624</v>
      </c>
      <c r="AQ1012">
        <f t="shared" si="221"/>
        <v>2574525</v>
      </c>
    </row>
    <row r="1013" spans="1:43" hidden="1" outlineLevel="1">
      <c r="A1013" s="63" t="s">
        <v>398</v>
      </c>
      <c r="B1013" s="10" t="s">
        <v>550</v>
      </c>
      <c r="C1013" s="1">
        <f t="shared" si="219"/>
        <v>1836</v>
      </c>
      <c r="D1013" s="7">
        <f t="shared" si="214"/>
        <v>2</v>
      </c>
      <c r="E1013" s="7">
        <f t="shared" si="215"/>
        <v>1</v>
      </c>
      <c r="F1013" s="7">
        <f t="shared" si="216"/>
        <v>0</v>
      </c>
      <c r="G1013" s="1">
        <f t="shared" si="217"/>
        <v>753</v>
      </c>
      <c r="H1013" s="2">
        <f t="shared" si="218"/>
        <v>0.41013071895424835</v>
      </c>
      <c r="I1013" s="8"/>
      <c r="J1013" s="2">
        <f t="shared" si="223"/>
        <v>0.27396514161220042</v>
      </c>
      <c r="K1013" s="2">
        <f t="shared" si="224"/>
        <v>0.68409586056644878</v>
      </c>
      <c r="L1013" s="2">
        <f t="shared" si="225"/>
        <v>0</v>
      </c>
      <c r="M1013" s="2">
        <f t="shared" si="226"/>
        <v>4.1938997821350799E-2</v>
      </c>
      <c r="N1013" s="1">
        <v>503</v>
      </c>
      <c r="O1013" s="1">
        <v>1256</v>
      </c>
      <c r="P1013" s="1"/>
      <c r="Q1013" s="1">
        <v>61</v>
      </c>
      <c r="R1013" s="1">
        <v>11</v>
      </c>
      <c r="S1013" s="1"/>
      <c r="T1013" s="1"/>
      <c r="U1013" s="1">
        <v>5</v>
      </c>
      <c r="V1013" s="1"/>
      <c r="W1013" s="1"/>
      <c r="X1013" s="1"/>
      <c r="Y1013" s="1"/>
      <c r="Z1013" s="1"/>
      <c r="AA1013" s="1"/>
      <c r="AB1013" s="1"/>
      <c r="AG1013" t="str">
        <f t="shared" si="220"/>
        <v>Wenham</v>
      </c>
      <c r="AH1013" t="s">
        <v>1819</v>
      </c>
      <c r="AI1013">
        <v>6</v>
      </c>
      <c r="AK1013" s="104">
        <v>25</v>
      </c>
      <c r="AL1013" s="102">
        <v>9</v>
      </c>
      <c r="AM1013" s="102">
        <v>165</v>
      </c>
      <c r="AN1013" s="101">
        <v>74595</v>
      </c>
      <c r="AO1013" s="101">
        <f t="shared" si="222"/>
        <v>25009</v>
      </c>
      <c r="AP1013" t="s">
        <v>624</v>
      </c>
      <c r="AQ1013">
        <f t="shared" si="221"/>
        <v>2574595</v>
      </c>
    </row>
    <row r="1014" spans="1:43" hidden="1" outlineLevel="1">
      <c r="A1014" s="63" t="s">
        <v>636</v>
      </c>
      <c r="B1014" s="10" t="s">
        <v>550</v>
      </c>
      <c r="C1014" s="1">
        <f t="shared" si="219"/>
        <v>2920</v>
      </c>
      <c r="D1014" s="7">
        <f t="shared" ref="D1014:D1045" si="227">RANK(N1014,(N1014:AE1014))</f>
        <v>2</v>
      </c>
      <c r="E1014" s="7">
        <f t="shared" ref="E1014:E1045" si="228">RANK(O1014,(N1014:AE1014))</f>
        <v>1</v>
      </c>
      <c r="F1014" s="7">
        <f t="shared" ref="F1014:F1045" si="229">IF(P1014&gt;0,RANK(P1014,(N1014:AE1014)),0)</f>
        <v>0</v>
      </c>
      <c r="G1014" s="1">
        <f t="shared" ref="G1014:G1045" si="230">MAX(N1014:P1014)-LARGE(N1014:P1014,2)</f>
        <v>903</v>
      </c>
      <c r="H1014" s="2">
        <f t="shared" ref="H1014:H1045" si="231">G1014/C1014</f>
        <v>0.30924657534246575</v>
      </c>
      <c r="I1014" s="8"/>
      <c r="J1014" s="2">
        <f t="shared" si="223"/>
        <v>0.31609589041095892</v>
      </c>
      <c r="K1014" s="2">
        <f t="shared" si="224"/>
        <v>0.62534246575342467</v>
      </c>
      <c r="L1014" s="2">
        <f t="shared" si="225"/>
        <v>0</v>
      </c>
      <c r="M1014" s="2">
        <f t="shared" si="226"/>
        <v>5.856164383561635E-2</v>
      </c>
      <c r="N1014" s="1">
        <v>923</v>
      </c>
      <c r="O1014" s="1">
        <v>1826</v>
      </c>
      <c r="P1014" s="1"/>
      <c r="Q1014" s="1">
        <v>104</v>
      </c>
      <c r="R1014" s="1">
        <v>44</v>
      </c>
      <c r="S1014" s="1"/>
      <c r="T1014" s="1"/>
      <c r="U1014" s="1">
        <v>23</v>
      </c>
      <c r="V1014" s="1"/>
      <c r="W1014" s="1"/>
      <c r="X1014" s="1"/>
      <c r="Y1014" s="1"/>
      <c r="Z1014" s="1"/>
      <c r="AA1014" s="1"/>
      <c r="AB1014" s="1"/>
      <c r="AG1014" t="str">
        <f t="shared" si="220"/>
        <v>West Boylston</v>
      </c>
      <c r="AH1014" s="10" t="s">
        <v>1368</v>
      </c>
      <c r="AI1014" s="10">
        <v>3</v>
      </c>
      <c r="AK1014" s="104">
        <v>25</v>
      </c>
      <c r="AL1014" s="102">
        <v>27</v>
      </c>
      <c r="AM1014" s="102">
        <v>280</v>
      </c>
      <c r="AN1014" s="101">
        <v>75155</v>
      </c>
      <c r="AO1014" s="101">
        <f t="shared" si="222"/>
        <v>25027</v>
      </c>
      <c r="AP1014" t="s">
        <v>624</v>
      </c>
      <c r="AQ1014">
        <f t="shared" si="221"/>
        <v>2575155</v>
      </c>
    </row>
    <row r="1015" spans="1:43" hidden="1" outlineLevel="1">
      <c r="A1015" s="63" t="s">
        <v>401</v>
      </c>
      <c r="B1015" s="10" t="s">
        <v>550</v>
      </c>
      <c r="C1015" s="1">
        <f t="shared" si="219"/>
        <v>2818</v>
      </c>
      <c r="D1015" s="7">
        <f t="shared" si="227"/>
        <v>2</v>
      </c>
      <c r="E1015" s="7">
        <f t="shared" si="228"/>
        <v>1</v>
      </c>
      <c r="F1015" s="7">
        <f t="shared" si="229"/>
        <v>0</v>
      </c>
      <c r="G1015" s="1">
        <f t="shared" si="230"/>
        <v>918</v>
      </c>
      <c r="H1015" s="2">
        <f t="shared" si="231"/>
        <v>0.32576295244854508</v>
      </c>
      <c r="I1015" s="8"/>
      <c r="J1015" s="2">
        <f t="shared" si="223"/>
        <v>0.31795599716110717</v>
      </c>
      <c r="K1015" s="2">
        <f t="shared" si="224"/>
        <v>0.64371894960965226</v>
      </c>
      <c r="L1015" s="2">
        <f t="shared" si="225"/>
        <v>0</v>
      </c>
      <c r="M1015" s="2">
        <f t="shared" si="226"/>
        <v>3.8325053229240513E-2</v>
      </c>
      <c r="N1015" s="1">
        <v>896</v>
      </c>
      <c r="O1015" s="1">
        <v>1814</v>
      </c>
      <c r="P1015" s="1"/>
      <c r="Q1015" s="1">
        <v>49</v>
      </c>
      <c r="R1015" s="1">
        <v>38</v>
      </c>
      <c r="S1015" s="1"/>
      <c r="T1015" s="1"/>
      <c r="U1015" s="1">
        <v>21</v>
      </c>
      <c r="V1015" s="1"/>
      <c r="W1015" s="1"/>
      <c r="X1015" s="1"/>
      <c r="Y1015" s="1"/>
      <c r="Z1015" s="1"/>
      <c r="AA1015" s="1"/>
      <c r="AB1015" s="1"/>
      <c r="AG1015" t="str">
        <f t="shared" si="220"/>
        <v>West Bridgewater</v>
      </c>
      <c r="AH1015" t="s">
        <v>2043</v>
      </c>
      <c r="AI1015">
        <v>4</v>
      </c>
      <c r="AK1015" s="104">
        <v>25</v>
      </c>
      <c r="AL1015" s="102">
        <v>23</v>
      </c>
      <c r="AM1015" s="102">
        <v>130</v>
      </c>
      <c r="AN1015" s="101">
        <v>75260</v>
      </c>
      <c r="AO1015" s="101">
        <f t="shared" si="222"/>
        <v>25023</v>
      </c>
      <c r="AP1015" t="s">
        <v>624</v>
      </c>
      <c r="AQ1015">
        <f t="shared" si="221"/>
        <v>2575260</v>
      </c>
    </row>
    <row r="1016" spans="1:43" hidden="1" outlineLevel="1">
      <c r="A1016" s="63" t="s">
        <v>402</v>
      </c>
      <c r="B1016" s="10" t="s">
        <v>550</v>
      </c>
      <c r="C1016" s="1">
        <f t="shared" si="219"/>
        <v>1372</v>
      </c>
      <c r="D1016" s="7">
        <f t="shared" si="227"/>
        <v>2</v>
      </c>
      <c r="E1016" s="7">
        <f t="shared" si="228"/>
        <v>1</v>
      </c>
      <c r="F1016" s="7">
        <f t="shared" si="229"/>
        <v>0</v>
      </c>
      <c r="G1016" s="1">
        <f t="shared" si="230"/>
        <v>346</v>
      </c>
      <c r="H1016" s="2">
        <f t="shared" si="231"/>
        <v>0.25218658892128282</v>
      </c>
      <c r="I1016" s="8"/>
      <c r="J1016" s="2">
        <f t="shared" si="223"/>
        <v>0.33965014577259472</v>
      </c>
      <c r="K1016" s="2">
        <f t="shared" si="224"/>
        <v>0.59183673469387754</v>
      </c>
      <c r="L1016" s="2">
        <f t="shared" si="225"/>
        <v>0</v>
      </c>
      <c r="M1016" s="2">
        <f t="shared" si="226"/>
        <v>6.8513119533527789E-2</v>
      </c>
      <c r="N1016" s="1">
        <v>466</v>
      </c>
      <c r="O1016" s="1">
        <v>812</v>
      </c>
      <c r="P1016" s="1"/>
      <c r="Q1016" s="1">
        <v>50</v>
      </c>
      <c r="R1016" s="1">
        <v>28</v>
      </c>
      <c r="S1016" s="1"/>
      <c r="T1016" s="1"/>
      <c r="U1016" s="1">
        <v>16</v>
      </c>
      <c r="V1016" s="1"/>
      <c r="W1016" s="1"/>
      <c r="X1016" s="1"/>
      <c r="Y1016" s="1"/>
      <c r="Z1016" s="1"/>
      <c r="AA1016" s="1"/>
      <c r="AB1016" s="1"/>
      <c r="AG1016" t="str">
        <f t="shared" si="220"/>
        <v>West Brookfield</v>
      </c>
      <c r="AH1016" s="10" t="s">
        <v>1368</v>
      </c>
      <c r="AI1016" s="10">
        <v>1</v>
      </c>
      <c r="AK1016" s="104">
        <v>25</v>
      </c>
      <c r="AL1016" s="102">
        <v>27</v>
      </c>
      <c r="AM1016" s="102">
        <v>285</v>
      </c>
      <c r="AN1016" s="101">
        <v>75400</v>
      </c>
      <c r="AO1016" s="101">
        <f t="shared" si="222"/>
        <v>25027</v>
      </c>
      <c r="AP1016" t="s">
        <v>624</v>
      </c>
      <c r="AQ1016">
        <f t="shared" si="221"/>
        <v>2575400</v>
      </c>
    </row>
    <row r="1017" spans="1:43" hidden="1" outlineLevel="1">
      <c r="A1017" s="63" t="s">
        <v>372</v>
      </c>
      <c r="B1017" s="10" t="s">
        <v>550</v>
      </c>
      <c r="C1017" s="1">
        <f t="shared" si="219"/>
        <v>2050</v>
      </c>
      <c r="D1017" s="7">
        <f t="shared" si="227"/>
        <v>2</v>
      </c>
      <c r="E1017" s="7">
        <f t="shared" si="228"/>
        <v>1</v>
      </c>
      <c r="F1017" s="7">
        <f t="shared" si="229"/>
        <v>0</v>
      </c>
      <c r="G1017" s="1">
        <f t="shared" si="230"/>
        <v>633</v>
      </c>
      <c r="H1017" s="2">
        <f t="shared" si="231"/>
        <v>0.30878048780487805</v>
      </c>
      <c r="I1017" s="8"/>
      <c r="J1017" s="2">
        <f t="shared" si="223"/>
        <v>0.31658536585365854</v>
      </c>
      <c r="K1017" s="2">
        <f t="shared" si="224"/>
        <v>0.62536585365853659</v>
      </c>
      <c r="L1017" s="2">
        <f t="shared" si="225"/>
        <v>0</v>
      </c>
      <c r="M1017" s="2">
        <f t="shared" si="226"/>
        <v>5.8048780487804819E-2</v>
      </c>
      <c r="N1017" s="1">
        <v>649</v>
      </c>
      <c r="O1017" s="1">
        <v>1282</v>
      </c>
      <c r="P1017" s="1"/>
      <c r="Q1017" s="1">
        <v>83</v>
      </c>
      <c r="R1017" s="1">
        <v>30</v>
      </c>
      <c r="S1017" s="1"/>
      <c r="T1017" s="1"/>
      <c r="U1017" s="1">
        <v>6</v>
      </c>
      <c r="V1017" s="1"/>
      <c r="W1017" s="1"/>
      <c r="X1017" s="1"/>
      <c r="Y1017" s="1"/>
      <c r="Z1017" s="1"/>
      <c r="AA1017" s="1"/>
      <c r="AB1017" s="1"/>
      <c r="AG1017" t="str">
        <f t="shared" si="220"/>
        <v>West Newbury</v>
      </c>
      <c r="AH1017" t="s">
        <v>1819</v>
      </c>
      <c r="AI1017">
        <v>6</v>
      </c>
      <c r="AK1017" s="104">
        <v>25</v>
      </c>
      <c r="AL1017" s="102">
        <v>9</v>
      </c>
      <c r="AM1017" s="102">
        <v>170</v>
      </c>
      <c r="AN1017" s="101">
        <v>77150</v>
      </c>
      <c r="AO1017" s="101">
        <f t="shared" si="222"/>
        <v>25009</v>
      </c>
      <c r="AP1017" t="s">
        <v>624</v>
      </c>
      <c r="AQ1017">
        <f t="shared" si="221"/>
        <v>2577150</v>
      </c>
    </row>
    <row r="1018" spans="1:43" hidden="1" outlineLevel="1">
      <c r="A1018" s="63" t="s">
        <v>823</v>
      </c>
      <c r="B1018" s="10" t="s">
        <v>550</v>
      </c>
      <c r="C1018" s="1">
        <f t="shared" si="219"/>
        <v>8512</v>
      </c>
      <c r="D1018" s="7">
        <f t="shared" si="227"/>
        <v>2</v>
      </c>
      <c r="E1018" s="7">
        <f t="shared" si="228"/>
        <v>1</v>
      </c>
      <c r="F1018" s="7">
        <f t="shared" si="229"/>
        <v>0</v>
      </c>
      <c r="G1018" s="1">
        <f t="shared" si="230"/>
        <v>1258</v>
      </c>
      <c r="H1018" s="2">
        <f t="shared" si="231"/>
        <v>0.14779135338345864</v>
      </c>
      <c r="I1018" s="8"/>
      <c r="J1018" s="2">
        <f t="shared" si="223"/>
        <v>0.40296052631578949</v>
      </c>
      <c r="K1018" s="2">
        <f t="shared" si="224"/>
        <v>0.5507518796992481</v>
      </c>
      <c r="L1018" s="2">
        <f t="shared" si="225"/>
        <v>0</v>
      </c>
      <c r="M1018" s="2">
        <f t="shared" si="226"/>
        <v>4.6287593984962405E-2</v>
      </c>
      <c r="N1018" s="1">
        <v>3430</v>
      </c>
      <c r="O1018" s="1">
        <v>4688</v>
      </c>
      <c r="P1018" s="1"/>
      <c r="Q1018" s="1">
        <v>192</v>
      </c>
      <c r="R1018" s="1">
        <v>86</v>
      </c>
      <c r="S1018" s="1"/>
      <c r="T1018" s="1"/>
      <c r="U1018" s="1">
        <v>116</v>
      </c>
      <c r="V1018" s="1"/>
      <c r="W1018" s="1"/>
      <c r="X1018" s="1"/>
      <c r="Y1018" s="1"/>
      <c r="Z1018" s="1"/>
      <c r="AA1018" s="1"/>
      <c r="AB1018" s="1"/>
      <c r="AG1018" t="str">
        <f t="shared" si="220"/>
        <v>West Springfield</v>
      </c>
      <c r="AH1018" t="s">
        <v>440</v>
      </c>
      <c r="AI1018">
        <v>1</v>
      </c>
      <c r="AK1018" s="104">
        <v>25</v>
      </c>
      <c r="AL1018" s="102">
        <v>13</v>
      </c>
      <c r="AM1018" s="102">
        <v>110</v>
      </c>
      <c r="AN1018" s="101">
        <v>77850</v>
      </c>
      <c r="AO1018" s="101">
        <f t="shared" si="222"/>
        <v>25013</v>
      </c>
      <c r="AP1018" t="s">
        <v>2432</v>
      </c>
      <c r="AQ1018">
        <f t="shared" si="221"/>
        <v>2577850</v>
      </c>
    </row>
    <row r="1019" spans="1:43" hidden="1" outlineLevel="1">
      <c r="A1019" s="63" t="s">
        <v>712</v>
      </c>
      <c r="B1019" s="10" t="s">
        <v>550</v>
      </c>
      <c r="C1019" s="1">
        <f t="shared" si="219"/>
        <v>645</v>
      </c>
      <c r="D1019" s="7">
        <f t="shared" si="227"/>
        <v>1</v>
      </c>
      <c r="E1019" s="7">
        <f t="shared" si="228"/>
        <v>2</v>
      </c>
      <c r="F1019" s="7">
        <f t="shared" si="229"/>
        <v>0</v>
      </c>
      <c r="G1019" s="1">
        <f t="shared" si="230"/>
        <v>213</v>
      </c>
      <c r="H1019" s="2">
        <f t="shared" si="231"/>
        <v>0.33023255813953489</v>
      </c>
      <c r="I1019" s="8"/>
      <c r="J1019" s="2">
        <f t="shared" si="223"/>
        <v>0.61085271317829459</v>
      </c>
      <c r="K1019" s="2">
        <f t="shared" si="224"/>
        <v>0.2806201550387597</v>
      </c>
      <c r="L1019" s="2">
        <f t="shared" si="225"/>
        <v>0</v>
      </c>
      <c r="M1019" s="2">
        <f t="shared" si="226"/>
        <v>0.10852713178294571</v>
      </c>
      <c r="N1019" s="1">
        <v>394</v>
      </c>
      <c r="O1019" s="1">
        <v>181</v>
      </c>
      <c r="P1019" s="1"/>
      <c r="Q1019" s="1">
        <v>20</v>
      </c>
      <c r="R1019" s="1">
        <v>41</v>
      </c>
      <c r="S1019" s="1"/>
      <c r="T1019" s="1"/>
      <c r="U1019" s="1">
        <v>9</v>
      </c>
      <c r="V1019" s="1"/>
      <c r="W1019" s="1"/>
      <c r="X1019" s="1"/>
      <c r="Y1019" s="1"/>
      <c r="Z1019" s="1"/>
      <c r="AA1019" s="1"/>
      <c r="AB1019" s="1"/>
      <c r="AG1019" t="str">
        <f t="shared" si="220"/>
        <v>West Stockbridge</v>
      </c>
      <c r="AH1019" t="s">
        <v>2349</v>
      </c>
      <c r="AI1019">
        <v>1</v>
      </c>
      <c r="AK1019" s="104">
        <v>25</v>
      </c>
      <c r="AL1019" s="102">
        <v>3</v>
      </c>
      <c r="AM1019" s="102">
        <v>150</v>
      </c>
      <c r="AN1019" s="101">
        <v>77990</v>
      </c>
      <c r="AO1019" s="101">
        <f t="shared" si="222"/>
        <v>25003</v>
      </c>
      <c r="AP1019" t="s">
        <v>624</v>
      </c>
      <c r="AQ1019">
        <f t="shared" si="221"/>
        <v>2577990</v>
      </c>
    </row>
    <row r="1020" spans="1:43" hidden="1" outlineLevel="1">
      <c r="A1020" s="63" t="s">
        <v>93</v>
      </c>
      <c r="B1020" s="10" t="s">
        <v>550</v>
      </c>
      <c r="C1020" s="1">
        <f t="shared" si="219"/>
        <v>1261</v>
      </c>
      <c r="D1020" s="7">
        <f t="shared" si="227"/>
        <v>1</v>
      </c>
      <c r="E1020" s="7">
        <f t="shared" si="228"/>
        <v>2</v>
      </c>
      <c r="F1020" s="7">
        <f t="shared" si="229"/>
        <v>0</v>
      </c>
      <c r="G1020" s="1">
        <f t="shared" si="230"/>
        <v>325</v>
      </c>
      <c r="H1020" s="2">
        <f t="shared" si="231"/>
        <v>0.25773195876288657</v>
      </c>
      <c r="I1020" s="8"/>
      <c r="J1020" s="2">
        <f t="shared" si="223"/>
        <v>0.58762886597938147</v>
      </c>
      <c r="K1020" s="2">
        <f t="shared" si="224"/>
        <v>0.32989690721649484</v>
      </c>
      <c r="L1020" s="2">
        <f t="shared" si="225"/>
        <v>0</v>
      </c>
      <c r="M1020" s="2">
        <f t="shared" si="226"/>
        <v>8.2474226804123696E-2</v>
      </c>
      <c r="N1020" s="1">
        <v>741</v>
      </c>
      <c r="O1020" s="1">
        <v>416</v>
      </c>
      <c r="P1020" s="1"/>
      <c r="Q1020" s="1">
        <v>76</v>
      </c>
      <c r="R1020" s="1">
        <v>12</v>
      </c>
      <c r="S1020" s="1"/>
      <c r="T1020" s="1"/>
      <c r="U1020" s="1">
        <v>16</v>
      </c>
      <c r="V1020" s="1"/>
      <c r="W1020" s="1"/>
      <c r="X1020" s="1"/>
      <c r="Y1020" s="1"/>
      <c r="Z1020" s="1"/>
      <c r="AA1020" s="1"/>
      <c r="AB1020" s="1"/>
      <c r="AG1020" t="str">
        <f t="shared" si="220"/>
        <v>West Tisbury</v>
      </c>
      <c r="AH1020" t="s">
        <v>741</v>
      </c>
      <c r="AI1020">
        <v>10</v>
      </c>
      <c r="AK1020" s="104">
        <v>25</v>
      </c>
      <c r="AL1020" s="102">
        <v>7</v>
      </c>
      <c r="AM1020" s="102">
        <v>35</v>
      </c>
      <c r="AN1020" s="101">
        <v>78235</v>
      </c>
      <c r="AO1020" s="101">
        <f t="shared" si="222"/>
        <v>25007</v>
      </c>
      <c r="AP1020" t="s">
        <v>624</v>
      </c>
      <c r="AQ1020">
        <f t="shared" si="221"/>
        <v>2578235</v>
      </c>
    </row>
    <row r="1021" spans="1:43" hidden="1" outlineLevel="1">
      <c r="A1021" s="63" t="s">
        <v>216</v>
      </c>
      <c r="B1021" s="10" t="s">
        <v>550</v>
      </c>
      <c r="C1021" s="1">
        <f t="shared" si="219"/>
        <v>6605</v>
      </c>
      <c r="D1021" s="7">
        <f t="shared" si="227"/>
        <v>2</v>
      </c>
      <c r="E1021" s="7">
        <f t="shared" si="228"/>
        <v>1</v>
      </c>
      <c r="F1021" s="7">
        <f t="shared" si="229"/>
        <v>0</v>
      </c>
      <c r="G1021" s="1">
        <f t="shared" si="230"/>
        <v>1961</v>
      </c>
      <c r="H1021" s="2">
        <f t="shared" si="231"/>
        <v>0.29689629068887208</v>
      </c>
      <c r="I1021" s="8"/>
      <c r="J1021" s="2">
        <f t="shared" si="223"/>
        <v>0.32823618470855415</v>
      </c>
      <c r="K1021" s="2">
        <f t="shared" si="224"/>
        <v>0.62513247539742622</v>
      </c>
      <c r="L1021" s="2">
        <f t="shared" si="225"/>
        <v>0</v>
      </c>
      <c r="M1021" s="2">
        <f t="shared" si="226"/>
        <v>4.6631339894019574E-2</v>
      </c>
      <c r="N1021" s="1">
        <v>2168</v>
      </c>
      <c r="O1021" s="1">
        <v>4129</v>
      </c>
      <c r="P1021" s="1"/>
      <c r="Q1021" s="1">
        <v>231</v>
      </c>
      <c r="R1021" s="1">
        <v>57</v>
      </c>
      <c r="S1021" s="1"/>
      <c r="T1021" s="1"/>
      <c r="U1021" s="1">
        <v>20</v>
      </c>
      <c r="V1021" s="1"/>
      <c r="W1021" s="1"/>
      <c r="X1021" s="1"/>
      <c r="Y1021" s="1"/>
      <c r="Z1021" s="1"/>
      <c r="AA1021" s="1"/>
      <c r="AB1021" s="1"/>
      <c r="AG1021" t="str">
        <f t="shared" si="220"/>
        <v>Westborough</v>
      </c>
      <c r="AH1021" s="10" t="s">
        <v>1368</v>
      </c>
      <c r="AI1021" s="10">
        <v>3</v>
      </c>
      <c r="AK1021" s="104">
        <v>25</v>
      </c>
      <c r="AL1021" s="102">
        <v>27</v>
      </c>
      <c r="AM1021" s="102">
        <v>275</v>
      </c>
      <c r="AN1021" s="101">
        <v>75015</v>
      </c>
      <c r="AO1021" s="101">
        <f t="shared" si="222"/>
        <v>25027</v>
      </c>
      <c r="AP1021" t="s">
        <v>624</v>
      </c>
      <c r="AQ1021">
        <f t="shared" si="221"/>
        <v>2575015</v>
      </c>
    </row>
    <row r="1022" spans="1:43" hidden="1" outlineLevel="1">
      <c r="A1022" s="63" t="s">
        <v>575</v>
      </c>
      <c r="B1022" s="10" t="s">
        <v>550</v>
      </c>
      <c r="C1022" s="1">
        <f t="shared" si="219"/>
        <v>13211</v>
      </c>
      <c r="D1022" s="7">
        <f t="shared" si="227"/>
        <v>2</v>
      </c>
      <c r="E1022" s="7">
        <f t="shared" si="228"/>
        <v>1</v>
      </c>
      <c r="F1022" s="7">
        <f t="shared" si="229"/>
        <v>0</v>
      </c>
      <c r="G1022" s="1">
        <f t="shared" si="230"/>
        <v>1650</v>
      </c>
      <c r="H1022" s="2">
        <f t="shared" si="231"/>
        <v>0.12489592006661115</v>
      </c>
      <c r="I1022" s="8"/>
      <c r="J1022" s="2">
        <f t="shared" si="223"/>
        <v>0.41510862160320944</v>
      </c>
      <c r="K1022" s="2">
        <f t="shared" si="224"/>
        <v>0.54000454166982059</v>
      </c>
      <c r="L1022" s="2">
        <f t="shared" si="225"/>
        <v>0</v>
      </c>
      <c r="M1022" s="2">
        <f t="shared" si="226"/>
        <v>4.4886836726970025E-2</v>
      </c>
      <c r="N1022" s="1">
        <v>5484</v>
      </c>
      <c r="O1022" s="1">
        <v>7134</v>
      </c>
      <c r="P1022" s="1"/>
      <c r="Q1022" s="1">
        <v>317</v>
      </c>
      <c r="R1022" s="1">
        <v>134</v>
      </c>
      <c r="S1022" s="1"/>
      <c r="T1022" s="1"/>
      <c r="U1022" s="1">
        <v>142</v>
      </c>
      <c r="V1022" s="1"/>
      <c r="W1022" s="1"/>
      <c r="X1022" s="1"/>
      <c r="Y1022" s="1"/>
      <c r="Z1022" s="1"/>
      <c r="AA1022" s="1"/>
      <c r="AB1022" s="1"/>
      <c r="AG1022" t="str">
        <f t="shared" si="220"/>
        <v>Westfield</v>
      </c>
      <c r="AH1022" t="s">
        <v>440</v>
      </c>
      <c r="AI1022">
        <v>1</v>
      </c>
      <c r="AK1022" s="104">
        <v>25</v>
      </c>
      <c r="AL1022" s="102">
        <v>13</v>
      </c>
      <c r="AM1022" s="102">
        <v>105</v>
      </c>
      <c r="AN1022" s="101">
        <v>76030</v>
      </c>
      <c r="AO1022" s="101">
        <f t="shared" si="222"/>
        <v>25013</v>
      </c>
      <c r="AP1022" t="s">
        <v>2432</v>
      </c>
      <c r="AQ1022">
        <f t="shared" si="221"/>
        <v>2576030</v>
      </c>
    </row>
    <row r="1023" spans="1:43" hidden="1" outlineLevel="1">
      <c r="A1023" s="63" t="s">
        <v>486</v>
      </c>
      <c r="B1023" s="10" t="s">
        <v>550</v>
      </c>
      <c r="C1023" s="1">
        <f t="shared" si="219"/>
        <v>8933</v>
      </c>
      <c r="D1023" s="7">
        <f t="shared" si="227"/>
        <v>2</v>
      </c>
      <c r="E1023" s="7">
        <f t="shared" si="228"/>
        <v>1</v>
      </c>
      <c r="F1023" s="7">
        <f t="shared" si="229"/>
        <v>0</v>
      </c>
      <c r="G1023" s="1">
        <f t="shared" si="230"/>
        <v>2966</v>
      </c>
      <c r="H1023" s="2">
        <f t="shared" si="231"/>
        <v>0.33202731445203182</v>
      </c>
      <c r="I1023" s="8"/>
      <c r="J1023" s="2">
        <f t="shared" si="223"/>
        <v>0.30314563976267772</v>
      </c>
      <c r="K1023" s="2">
        <f t="shared" si="224"/>
        <v>0.63517295421470954</v>
      </c>
      <c r="L1023" s="2">
        <f t="shared" si="225"/>
        <v>0</v>
      </c>
      <c r="M1023" s="2">
        <f t="shared" si="226"/>
        <v>6.1681406022612739E-2</v>
      </c>
      <c r="N1023" s="1">
        <v>2708</v>
      </c>
      <c r="O1023" s="1">
        <v>5674</v>
      </c>
      <c r="P1023" s="1"/>
      <c r="Q1023" s="1">
        <v>393</v>
      </c>
      <c r="R1023" s="1">
        <v>106</v>
      </c>
      <c r="S1023" s="1"/>
      <c r="T1023" s="1"/>
      <c r="U1023" s="1">
        <v>52</v>
      </c>
      <c r="V1023" s="1"/>
      <c r="W1023" s="1"/>
      <c r="X1023" s="1"/>
      <c r="Y1023" s="1"/>
      <c r="Z1023" s="1"/>
      <c r="AA1023" s="1"/>
      <c r="AB1023" s="1"/>
      <c r="AG1023" t="str">
        <f t="shared" si="220"/>
        <v>Westford</v>
      </c>
      <c r="AH1023" t="s">
        <v>2433</v>
      </c>
      <c r="AI1023">
        <v>5</v>
      </c>
      <c r="AK1023" s="104">
        <v>25</v>
      </c>
      <c r="AL1023" s="102">
        <v>17</v>
      </c>
      <c r="AM1023" s="102">
        <v>250</v>
      </c>
      <c r="AN1023" s="101">
        <v>76135</v>
      </c>
      <c r="AO1023" s="101">
        <f t="shared" si="222"/>
        <v>25017</v>
      </c>
      <c r="AP1023" t="s">
        <v>624</v>
      </c>
      <c r="AQ1023">
        <f t="shared" si="221"/>
        <v>2576135</v>
      </c>
    </row>
    <row r="1024" spans="1:43" hidden="1" outlineLevel="1">
      <c r="A1024" s="63" t="s">
        <v>217</v>
      </c>
      <c r="B1024" s="10" t="s">
        <v>550</v>
      </c>
      <c r="C1024" s="1">
        <f t="shared" si="219"/>
        <v>771</v>
      </c>
      <c r="D1024" s="7">
        <f t="shared" si="227"/>
        <v>1</v>
      </c>
      <c r="E1024" s="7">
        <f t="shared" si="228"/>
        <v>2</v>
      </c>
      <c r="F1024" s="7">
        <f t="shared" si="229"/>
        <v>0</v>
      </c>
      <c r="G1024" s="1">
        <f t="shared" si="230"/>
        <v>87</v>
      </c>
      <c r="H1024" s="2">
        <f t="shared" si="231"/>
        <v>0.11284046692607004</v>
      </c>
      <c r="I1024" s="8"/>
      <c r="J1024" s="2">
        <f t="shared" si="223"/>
        <v>0.5149156939040207</v>
      </c>
      <c r="K1024" s="2">
        <f t="shared" si="224"/>
        <v>0.40207522697795073</v>
      </c>
      <c r="L1024" s="2">
        <f t="shared" si="225"/>
        <v>0</v>
      </c>
      <c r="M1024" s="2">
        <f t="shared" si="226"/>
        <v>8.3009079118028573E-2</v>
      </c>
      <c r="N1024" s="1">
        <v>397</v>
      </c>
      <c r="O1024" s="1">
        <v>310</v>
      </c>
      <c r="P1024" s="1"/>
      <c r="Q1024" s="1">
        <v>44</v>
      </c>
      <c r="R1024" s="1">
        <v>9</v>
      </c>
      <c r="S1024" s="1"/>
      <c r="T1024" s="1"/>
      <c r="U1024" s="1">
        <v>11</v>
      </c>
      <c r="V1024" s="1"/>
      <c r="W1024" s="1"/>
      <c r="X1024" s="1"/>
      <c r="Y1024" s="1"/>
      <c r="Z1024" s="1"/>
      <c r="AA1024" s="1"/>
      <c r="AB1024" s="1"/>
      <c r="AG1024" t="str">
        <f t="shared" si="220"/>
        <v>Westhampton</v>
      </c>
      <c r="AH1024" t="s">
        <v>1816</v>
      </c>
      <c r="AI1024">
        <v>1</v>
      </c>
      <c r="AK1024" s="104">
        <v>25</v>
      </c>
      <c r="AL1024" s="102">
        <v>15</v>
      </c>
      <c r="AM1024" s="102">
        <v>90</v>
      </c>
      <c r="AN1024" s="101">
        <v>76380</v>
      </c>
      <c r="AO1024" s="101">
        <f t="shared" si="222"/>
        <v>25015</v>
      </c>
      <c r="AP1024" t="s">
        <v>624</v>
      </c>
      <c r="AQ1024">
        <f t="shared" si="221"/>
        <v>2576380</v>
      </c>
    </row>
    <row r="1025" spans="1:43" hidden="1" outlineLevel="1">
      <c r="A1025" s="63" t="s">
        <v>1639</v>
      </c>
      <c r="B1025" s="10" t="s">
        <v>550</v>
      </c>
      <c r="C1025" s="1">
        <f t="shared" ref="C1025:C1084" si="232">SUM(N1025:AE1025)</f>
        <v>3068</v>
      </c>
      <c r="D1025" s="7">
        <f t="shared" si="227"/>
        <v>2</v>
      </c>
      <c r="E1025" s="7">
        <f t="shared" si="228"/>
        <v>1</v>
      </c>
      <c r="F1025" s="7">
        <f t="shared" si="229"/>
        <v>0</v>
      </c>
      <c r="G1025" s="1">
        <f t="shared" si="230"/>
        <v>922</v>
      </c>
      <c r="H1025" s="2">
        <f t="shared" si="231"/>
        <v>0.30052151238591918</v>
      </c>
      <c r="I1025" s="8"/>
      <c r="J1025" s="2">
        <f t="shared" si="223"/>
        <v>0.31649282920469363</v>
      </c>
      <c r="K1025" s="2">
        <f t="shared" si="224"/>
        <v>0.61701434159061275</v>
      </c>
      <c r="L1025" s="2">
        <f t="shared" si="225"/>
        <v>0</v>
      </c>
      <c r="M1025" s="2">
        <f t="shared" si="226"/>
        <v>6.6492829204693682E-2</v>
      </c>
      <c r="N1025" s="1">
        <v>971</v>
      </c>
      <c r="O1025" s="1">
        <v>1893</v>
      </c>
      <c r="P1025" s="1"/>
      <c r="Q1025" s="1">
        <v>133</v>
      </c>
      <c r="R1025" s="1">
        <v>51</v>
      </c>
      <c r="S1025" s="1"/>
      <c r="T1025" s="1"/>
      <c r="U1025" s="1">
        <v>20</v>
      </c>
      <c r="V1025" s="1"/>
      <c r="W1025" s="1"/>
      <c r="X1025" s="1"/>
      <c r="Y1025" s="1"/>
      <c r="Z1025" s="1"/>
      <c r="AA1025" s="1"/>
      <c r="AB1025" s="1"/>
      <c r="AG1025" t="str">
        <f t="shared" si="220"/>
        <v>Westminster</v>
      </c>
      <c r="AH1025" s="10" t="s">
        <v>1368</v>
      </c>
      <c r="AI1025" s="10">
        <v>1</v>
      </c>
      <c r="AK1025" s="104">
        <v>25</v>
      </c>
      <c r="AL1025" s="102">
        <v>27</v>
      </c>
      <c r="AM1025" s="102">
        <v>290</v>
      </c>
      <c r="AN1025" s="101">
        <v>77010</v>
      </c>
      <c r="AO1025" s="101">
        <f t="shared" si="222"/>
        <v>25027</v>
      </c>
      <c r="AP1025" t="s">
        <v>624</v>
      </c>
      <c r="AQ1025">
        <f t="shared" si="221"/>
        <v>2577010</v>
      </c>
    </row>
    <row r="1026" spans="1:43" hidden="1" outlineLevel="1">
      <c r="A1026" s="63" t="s">
        <v>885</v>
      </c>
      <c r="B1026" s="10" t="s">
        <v>550</v>
      </c>
      <c r="C1026" s="1">
        <f t="shared" si="232"/>
        <v>5263</v>
      </c>
      <c r="D1026" s="7">
        <f t="shared" si="227"/>
        <v>2</v>
      </c>
      <c r="E1026" s="7">
        <f t="shared" si="228"/>
        <v>1</v>
      </c>
      <c r="F1026" s="7">
        <f t="shared" si="229"/>
        <v>0</v>
      </c>
      <c r="G1026" s="1">
        <f t="shared" si="230"/>
        <v>1614</v>
      </c>
      <c r="H1026" s="2">
        <f t="shared" si="231"/>
        <v>0.30666920007600229</v>
      </c>
      <c r="I1026" s="8"/>
      <c r="J1026" s="2">
        <f t="shared" si="223"/>
        <v>0.32718981569447081</v>
      </c>
      <c r="K1026" s="2">
        <f t="shared" si="224"/>
        <v>0.6338590157704731</v>
      </c>
      <c r="L1026" s="2">
        <f t="shared" si="225"/>
        <v>0</v>
      </c>
      <c r="M1026" s="2">
        <f t="shared" si="226"/>
        <v>3.8951168535056091E-2</v>
      </c>
      <c r="N1026" s="1">
        <v>1722</v>
      </c>
      <c r="O1026" s="1">
        <v>3336</v>
      </c>
      <c r="P1026" s="1"/>
      <c r="Q1026" s="1">
        <v>168</v>
      </c>
      <c r="R1026" s="1">
        <v>30</v>
      </c>
      <c r="S1026" s="1"/>
      <c r="T1026" s="1"/>
      <c r="U1026" s="1">
        <v>7</v>
      </c>
      <c r="V1026" s="1"/>
      <c r="W1026" s="1"/>
      <c r="X1026" s="1"/>
      <c r="Y1026" s="1"/>
      <c r="Z1026" s="1"/>
      <c r="AA1026" s="1"/>
      <c r="AB1026" s="1"/>
      <c r="AG1026" t="str">
        <f t="shared" ref="AG1026:AG1085" si="233">A1026</f>
        <v>Weston</v>
      </c>
      <c r="AH1026" t="s">
        <v>2433</v>
      </c>
      <c r="AI1026">
        <v>7</v>
      </c>
      <c r="AK1026" s="104">
        <v>25</v>
      </c>
      <c r="AL1026" s="102">
        <v>17</v>
      </c>
      <c r="AM1026" s="102">
        <v>255</v>
      </c>
      <c r="AN1026" s="101">
        <v>77255</v>
      </c>
      <c r="AO1026" s="101">
        <f t="shared" si="222"/>
        <v>25017</v>
      </c>
      <c r="AP1026" t="s">
        <v>624</v>
      </c>
      <c r="AQ1026">
        <f t="shared" ref="AQ1026:AQ1089" si="234">AK1026*100000+AN1026</f>
        <v>2577255</v>
      </c>
    </row>
    <row r="1027" spans="1:43" hidden="1" outlineLevel="1">
      <c r="A1027" s="63" t="s">
        <v>218</v>
      </c>
      <c r="B1027" s="10" t="s">
        <v>550</v>
      </c>
      <c r="C1027" s="1">
        <f t="shared" si="232"/>
        <v>5307</v>
      </c>
      <c r="D1027" s="7">
        <f t="shared" si="227"/>
        <v>1</v>
      </c>
      <c r="E1027" s="7">
        <f t="shared" si="228"/>
        <v>2</v>
      </c>
      <c r="F1027" s="7">
        <f t="shared" si="229"/>
        <v>0</v>
      </c>
      <c r="G1027" s="1">
        <f t="shared" si="230"/>
        <v>460</v>
      </c>
      <c r="H1027" s="2">
        <f t="shared" si="231"/>
        <v>8.6677972489165256E-2</v>
      </c>
      <c r="I1027" s="8"/>
      <c r="J1027" s="2">
        <f t="shared" si="223"/>
        <v>0.51422649331072168</v>
      </c>
      <c r="K1027" s="2">
        <f t="shared" si="224"/>
        <v>0.42754852082155642</v>
      </c>
      <c r="L1027" s="2">
        <f t="shared" si="225"/>
        <v>0</v>
      </c>
      <c r="M1027" s="2">
        <f t="shared" si="226"/>
        <v>5.8224985867721901E-2</v>
      </c>
      <c r="N1027" s="1">
        <v>2729</v>
      </c>
      <c r="O1027" s="1">
        <v>2269</v>
      </c>
      <c r="P1027" s="1"/>
      <c r="Q1027" s="1">
        <v>204</v>
      </c>
      <c r="R1027" s="1">
        <v>63</v>
      </c>
      <c r="S1027" s="1"/>
      <c r="T1027" s="1"/>
      <c r="U1027" s="1">
        <v>42</v>
      </c>
      <c r="V1027" s="1"/>
      <c r="W1027" s="1"/>
      <c r="X1027" s="1"/>
      <c r="Y1027" s="1"/>
      <c r="Z1027" s="1"/>
      <c r="AA1027" s="1"/>
      <c r="AB1027" s="1"/>
      <c r="AG1027" t="str">
        <f t="shared" si="233"/>
        <v>Westport</v>
      </c>
      <c r="AH1027" t="s">
        <v>1037</v>
      </c>
      <c r="AI1027">
        <v>3</v>
      </c>
      <c r="AK1027" s="104">
        <v>25</v>
      </c>
      <c r="AL1027" s="102">
        <v>5</v>
      </c>
      <c r="AM1027" s="102">
        <v>100</v>
      </c>
      <c r="AN1027" s="101">
        <v>77570</v>
      </c>
      <c r="AO1027" s="101">
        <f t="shared" ref="AO1027:AO1090" si="235">1000*AK1027+AL1027</f>
        <v>25005</v>
      </c>
      <c r="AP1027" t="s">
        <v>624</v>
      </c>
      <c r="AQ1027">
        <f t="shared" si="234"/>
        <v>2577570</v>
      </c>
    </row>
    <row r="1028" spans="1:43" hidden="1" outlineLevel="1">
      <c r="A1028" s="63" t="s">
        <v>330</v>
      </c>
      <c r="B1028" s="10" t="s">
        <v>550</v>
      </c>
      <c r="C1028" s="1">
        <f t="shared" si="232"/>
        <v>7099</v>
      </c>
      <c r="D1028" s="7">
        <f t="shared" si="227"/>
        <v>2</v>
      </c>
      <c r="E1028" s="7">
        <f t="shared" si="228"/>
        <v>1</v>
      </c>
      <c r="F1028" s="7">
        <f t="shared" si="229"/>
        <v>0</v>
      </c>
      <c r="G1028" s="1">
        <f t="shared" si="230"/>
        <v>2165</v>
      </c>
      <c r="H1028" s="2">
        <f t="shared" si="231"/>
        <v>0.30497253134244262</v>
      </c>
      <c r="I1028" s="8"/>
      <c r="J1028" s="2">
        <f t="shared" si="223"/>
        <v>0.3268065924778138</v>
      </c>
      <c r="K1028" s="2">
        <f t="shared" si="224"/>
        <v>0.63177912382025636</v>
      </c>
      <c r="L1028" s="2">
        <f t="shared" si="225"/>
        <v>0</v>
      </c>
      <c r="M1028" s="2">
        <f t="shared" si="226"/>
        <v>4.1414283701929788E-2</v>
      </c>
      <c r="N1028" s="1">
        <v>2320</v>
      </c>
      <c r="O1028" s="1">
        <v>4485</v>
      </c>
      <c r="P1028" s="1"/>
      <c r="Q1028" s="1">
        <v>208</v>
      </c>
      <c r="R1028" s="1">
        <v>59</v>
      </c>
      <c r="S1028" s="1"/>
      <c r="T1028" s="1"/>
      <c r="U1028" s="1">
        <v>27</v>
      </c>
      <c r="V1028" s="1"/>
      <c r="W1028" s="1"/>
      <c r="X1028" s="1"/>
      <c r="Y1028" s="1"/>
      <c r="Z1028" s="1"/>
      <c r="AA1028" s="1"/>
      <c r="AB1028" s="1"/>
      <c r="AG1028" t="str">
        <f t="shared" si="233"/>
        <v>Westwood</v>
      </c>
      <c r="AH1028" t="s">
        <v>605</v>
      </c>
      <c r="AI1028">
        <v>9</v>
      </c>
      <c r="AK1028" s="104">
        <v>25</v>
      </c>
      <c r="AL1028" s="102">
        <v>21</v>
      </c>
      <c r="AM1028" s="102">
        <v>130</v>
      </c>
      <c r="AN1028" s="101">
        <v>78690</v>
      </c>
      <c r="AO1028" s="101">
        <f t="shared" si="235"/>
        <v>25021</v>
      </c>
      <c r="AP1028" t="s">
        <v>624</v>
      </c>
      <c r="AQ1028">
        <f t="shared" si="234"/>
        <v>2578690</v>
      </c>
    </row>
    <row r="1029" spans="1:43" hidden="1" outlineLevel="1">
      <c r="A1029" s="63" t="s">
        <v>775</v>
      </c>
      <c r="B1029" s="10" t="s">
        <v>550</v>
      </c>
      <c r="C1029" s="1">
        <f t="shared" si="232"/>
        <v>21363</v>
      </c>
      <c r="D1029" s="7">
        <f t="shared" si="227"/>
        <v>2</v>
      </c>
      <c r="E1029" s="7">
        <f t="shared" si="228"/>
        <v>1</v>
      </c>
      <c r="F1029" s="7">
        <f t="shared" si="229"/>
        <v>0</v>
      </c>
      <c r="G1029" s="1">
        <f t="shared" si="230"/>
        <v>2309</v>
      </c>
      <c r="H1029" s="2">
        <f t="shared" si="231"/>
        <v>0.10808407058933671</v>
      </c>
      <c r="I1029" s="8"/>
      <c r="J1029" s="2">
        <f t="shared" si="223"/>
        <v>0.42564246594579414</v>
      </c>
      <c r="K1029" s="2">
        <f t="shared" si="224"/>
        <v>0.5337265365351308</v>
      </c>
      <c r="L1029" s="2">
        <f t="shared" si="225"/>
        <v>0</v>
      </c>
      <c r="M1029" s="2">
        <f t="shared" si="226"/>
        <v>4.0630997519075063E-2</v>
      </c>
      <c r="N1029" s="1">
        <v>9093</v>
      </c>
      <c r="O1029" s="1">
        <v>11402</v>
      </c>
      <c r="P1029" s="1"/>
      <c r="Q1029" s="1">
        <v>495</v>
      </c>
      <c r="R1029" s="1">
        <v>180</v>
      </c>
      <c r="S1029" s="1"/>
      <c r="T1029" s="1"/>
      <c r="U1029" s="1">
        <v>193</v>
      </c>
      <c r="V1029" s="1"/>
      <c r="W1029" s="1"/>
      <c r="X1029" s="1"/>
      <c r="Y1029" s="1"/>
      <c r="Z1029" s="1"/>
      <c r="AA1029" s="1"/>
      <c r="AB1029" s="1"/>
      <c r="AG1029" t="str">
        <f t="shared" si="233"/>
        <v>Weymouth</v>
      </c>
      <c r="AH1029" t="s">
        <v>605</v>
      </c>
      <c r="AI1029">
        <v>10</v>
      </c>
      <c r="AK1029" s="104">
        <v>25</v>
      </c>
      <c r="AL1029" s="102">
        <v>21</v>
      </c>
      <c r="AM1029" s="102">
        <v>135</v>
      </c>
      <c r="AN1029" s="101">
        <v>78865</v>
      </c>
      <c r="AO1029" s="101">
        <f t="shared" si="235"/>
        <v>25021</v>
      </c>
      <c r="AP1029" t="s">
        <v>624</v>
      </c>
      <c r="AQ1029">
        <f t="shared" si="234"/>
        <v>2578865</v>
      </c>
    </row>
    <row r="1030" spans="1:43" hidden="1" outlineLevel="1">
      <c r="A1030" s="63" t="s">
        <v>362</v>
      </c>
      <c r="B1030" s="10" t="s">
        <v>550</v>
      </c>
      <c r="C1030" s="1">
        <f t="shared" si="232"/>
        <v>701</v>
      </c>
      <c r="D1030" s="7">
        <f t="shared" si="227"/>
        <v>1</v>
      </c>
      <c r="E1030" s="7">
        <f t="shared" si="228"/>
        <v>2</v>
      </c>
      <c r="F1030" s="7">
        <f t="shared" si="229"/>
        <v>0</v>
      </c>
      <c r="G1030" s="1">
        <f t="shared" si="230"/>
        <v>127</v>
      </c>
      <c r="H1030" s="2">
        <f t="shared" si="231"/>
        <v>0.181169757489301</v>
      </c>
      <c r="I1030" s="8"/>
      <c r="J1030" s="2">
        <f t="shared" si="223"/>
        <v>0.56348074179743224</v>
      </c>
      <c r="K1030" s="2">
        <f t="shared" si="224"/>
        <v>0.38231098430813126</v>
      </c>
      <c r="L1030" s="2">
        <f t="shared" si="225"/>
        <v>0</v>
      </c>
      <c r="M1030" s="2">
        <f t="shared" si="226"/>
        <v>5.4208273894436498E-2</v>
      </c>
      <c r="N1030" s="1">
        <v>395</v>
      </c>
      <c r="O1030" s="1">
        <v>268</v>
      </c>
      <c r="P1030" s="1"/>
      <c r="Q1030" s="1">
        <v>26</v>
      </c>
      <c r="R1030" s="1">
        <v>4</v>
      </c>
      <c r="S1030" s="1"/>
      <c r="T1030" s="1"/>
      <c r="U1030" s="1">
        <v>8</v>
      </c>
      <c r="V1030" s="1"/>
      <c r="W1030" s="1"/>
      <c r="X1030" s="1"/>
      <c r="Y1030" s="1"/>
      <c r="Z1030" s="1"/>
      <c r="AA1030" s="1"/>
      <c r="AB1030" s="1"/>
      <c r="AG1030" t="str">
        <f t="shared" si="233"/>
        <v>Whately</v>
      </c>
      <c r="AH1030" t="s">
        <v>957</v>
      </c>
      <c r="AI1030">
        <v>1</v>
      </c>
      <c r="AK1030" s="104">
        <v>25</v>
      </c>
      <c r="AL1030" s="102">
        <v>11</v>
      </c>
      <c r="AM1030" s="102">
        <v>130</v>
      </c>
      <c r="AN1030" s="101">
        <v>79110</v>
      </c>
      <c r="AO1030" s="101">
        <f t="shared" si="235"/>
        <v>25011</v>
      </c>
      <c r="AP1030" t="s">
        <v>624</v>
      </c>
      <c r="AQ1030">
        <f t="shared" si="234"/>
        <v>2579110</v>
      </c>
    </row>
    <row r="1031" spans="1:43" hidden="1" outlineLevel="1">
      <c r="A1031" s="63" t="s">
        <v>2017</v>
      </c>
      <c r="B1031" s="10" t="s">
        <v>550</v>
      </c>
      <c r="C1031" s="1">
        <f t="shared" si="232"/>
        <v>5443</v>
      </c>
      <c r="D1031" s="7">
        <f t="shared" si="227"/>
        <v>2</v>
      </c>
      <c r="E1031" s="7">
        <f t="shared" si="228"/>
        <v>1</v>
      </c>
      <c r="F1031" s="7">
        <f t="shared" si="229"/>
        <v>0</v>
      </c>
      <c r="G1031" s="1">
        <f t="shared" si="230"/>
        <v>49</v>
      </c>
      <c r="H1031" s="2">
        <f t="shared" si="231"/>
        <v>9.0023883887562009E-3</v>
      </c>
      <c r="I1031" s="8"/>
      <c r="J1031" s="2">
        <f t="shared" si="223"/>
        <v>0.47437075142384716</v>
      </c>
      <c r="K1031" s="2">
        <f t="shared" si="224"/>
        <v>0.48337313981260333</v>
      </c>
      <c r="L1031" s="2">
        <f t="shared" si="225"/>
        <v>0</v>
      </c>
      <c r="M1031" s="2">
        <f t="shared" si="226"/>
        <v>4.2256108763549571E-2</v>
      </c>
      <c r="N1031" s="1">
        <v>2582</v>
      </c>
      <c r="O1031" s="1">
        <v>2631</v>
      </c>
      <c r="P1031" s="1"/>
      <c r="Q1031" s="1">
        <v>104</v>
      </c>
      <c r="R1031" s="1">
        <v>76</v>
      </c>
      <c r="S1031" s="1"/>
      <c r="T1031" s="1"/>
      <c r="U1031" s="1">
        <v>50</v>
      </c>
      <c r="V1031" s="1"/>
      <c r="W1031" s="1"/>
      <c r="X1031" s="1"/>
      <c r="Y1031" s="1"/>
      <c r="Z1031" s="1"/>
      <c r="AA1031" s="1"/>
      <c r="AB1031" s="1"/>
      <c r="AG1031" t="str">
        <f t="shared" si="233"/>
        <v>Whitman</v>
      </c>
      <c r="AH1031" t="s">
        <v>2043</v>
      </c>
      <c r="AI1031">
        <v>10</v>
      </c>
      <c r="AK1031" s="104">
        <v>25</v>
      </c>
      <c r="AL1031" s="102">
        <v>23</v>
      </c>
      <c r="AM1031" s="102">
        <v>135</v>
      </c>
      <c r="AN1031" s="101">
        <v>79530</v>
      </c>
      <c r="AO1031" s="101">
        <f t="shared" si="235"/>
        <v>25023</v>
      </c>
      <c r="AP1031" t="s">
        <v>624</v>
      </c>
      <c r="AQ1031">
        <f t="shared" si="234"/>
        <v>2579530</v>
      </c>
    </row>
    <row r="1032" spans="1:43" hidden="1" outlineLevel="1">
      <c r="A1032" s="63" t="s">
        <v>363</v>
      </c>
      <c r="B1032" s="10" t="s">
        <v>550</v>
      </c>
      <c r="C1032" s="1">
        <f t="shared" si="232"/>
        <v>6087</v>
      </c>
      <c r="D1032" s="7">
        <f t="shared" si="227"/>
        <v>2</v>
      </c>
      <c r="E1032" s="7">
        <f t="shared" si="228"/>
        <v>1</v>
      </c>
      <c r="F1032" s="7">
        <f t="shared" si="229"/>
        <v>0</v>
      </c>
      <c r="G1032" s="1">
        <f t="shared" si="230"/>
        <v>1781</v>
      </c>
      <c r="H1032" s="2">
        <f t="shared" si="231"/>
        <v>0.29259076720880567</v>
      </c>
      <c r="I1032" s="8"/>
      <c r="J1032" s="2">
        <f t="shared" si="223"/>
        <v>0.34056185312962051</v>
      </c>
      <c r="K1032" s="2">
        <f t="shared" si="224"/>
        <v>0.63315262033842612</v>
      </c>
      <c r="L1032" s="2">
        <f t="shared" si="225"/>
        <v>0</v>
      </c>
      <c r="M1032" s="2">
        <f t="shared" si="226"/>
        <v>2.6285526531953374E-2</v>
      </c>
      <c r="N1032" s="1">
        <v>2073</v>
      </c>
      <c r="O1032" s="1">
        <v>3854</v>
      </c>
      <c r="P1032" s="1"/>
      <c r="Q1032" s="1">
        <v>86</v>
      </c>
      <c r="R1032" s="1">
        <v>40</v>
      </c>
      <c r="S1032" s="1"/>
      <c r="T1032" s="1"/>
      <c r="U1032" s="1">
        <v>34</v>
      </c>
      <c r="V1032" s="1"/>
      <c r="W1032" s="1"/>
      <c r="X1032" s="1"/>
      <c r="Y1032" s="1"/>
      <c r="Z1032" s="1"/>
      <c r="AA1032" s="1"/>
      <c r="AB1032" s="1"/>
      <c r="AG1032" t="str">
        <f t="shared" si="233"/>
        <v>Wilbraham</v>
      </c>
      <c r="AH1032" t="s">
        <v>440</v>
      </c>
      <c r="AI1032">
        <v>2</v>
      </c>
      <c r="AK1032" s="104">
        <v>25</v>
      </c>
      <c r="AL1032" s="102">
        <v>13</v>
      </c>
      <c r="AM1032" s="102">
        <v>115</v>
      </c>
      <c r="AN1032" s="101">
        <v>79740</v>
      </c>
      <c r="AO1032" s="101">
        <f t="shared" si="235"/>
        <v>25013</v>
      </c>
      <c r="AP1032" t="s">
        <v>624</v>
      </c>
      <c r="AQ1032">
        <f t="shared" si="234"/>
        <v>2579740</v>
      </c>
    </row>
    <row r="1033" spans="1:43" hidden="1" outlineLevel="1">
      <c r="A1033" s="63" t="s">
        <v>1922</v>
      </c>
      <c r="B1033" s="10" t="s">
        <v>550</v>
      </c>
      <c r="C1033" s="1">
        <f t="shared" si="232"/>
        <v>1241</v>
      </c>
      <c r="D1033" s="7">
        <f t="shared" si="227"/>
        <v>1</v>
      </c>
      <c r="E1033" s="7">
        <f t="shared" si="228"/>
        <v>2</v>
      </c>
      <c r="F1033" s="7">
        <f t="shared" si="229"/>
        <v>0</v>
      </c>
      <c r="G1033" s="1">
        <f t="shared" si="230"/>
        <v>452</v>
      </c>
      <c r="H1033" s="2">
        <f t="shared" si="231"/>
        <v>0.36422240128928285</v>
      </c>
      <c r="I1033" s="8"/>
      <c r="J1033" s="2">
        <f t="shared" si="223"/>
        <v>0.63497179693795325</v>
      </c>
      <c r="K1033" s="2">
        <f t="shared" si="224"/>
        <v>0.27074939564867045</v>
      </c>
      <c r="L1033" s="2">
        <f t="shared" si="225"/>
        <v>0</v>
      </c>
      <c r="M1033" s="2">
        <f t="shared" si="226"/>
        <v>9.4278807413376298E-2</v>
      </c>
      <c r="N1033" s="1">
        <v>788</v>
      </c>
      <c r="O1033" s="1">
        <v>336</v>
      </c>
      <c r="P1033" s="1"/>
      <c r="Q1033" s="1">
        <v>94</v>
      </c>
      <c r="R1033" s="1">
        <v>13</v>
      </c>
      <c r="S1033" s="1"/>
      <c r="T1033" s="1"/>
      <c r="U1033" s="1">
        <v>10</v>
      </c>
      <c r="V1033" s="1"/>
      <c r="W1033" s="1"/>
      <c r="X1033" s="1"/>
      <c r="Y1033" s="1"/>
      <c r="Z1033" s="1"/>
      <c r="AA1033" s="1"/>
      <c r="AB1033" s="1"/>
      <c r="AG1033" t="str">
        <f t="shared" si="233"/>
        <v>Williamsburg</v>
      </c>
      <c r="AH1033" t="s">
        <v>1816</v>
      </c>
      <c r="AI1033">
        <v>1</v>
      </c>
      <c r="AK1033" s="104">
        <v>25</v>
      </c>
      <c r="AL1033" s="102">
        <v>15</v>
      </c>
      <c r="AM1033" s="102">
        <v>95</v>
      </c>
      <c r="AN1033" s="101">
        <v>79915</v>
      </c>
      <c r="AO1033" s="101">
        <f t="shared" si="235"/>
        <v>25015</v>
      </c>
      <c r="AP1033" t="s">
        <v>624</v>
      </c>
      <c r="AQ1033">
        <f t="shared" si="234"/>
        <v>2579915</v>
      </c>
    </row>
    <row r="1034" spans="1:43" hidden="1" outlineLevel="1">
      <c r="A1034" s="63" t="s">
        <v>1086</v>
      </c>
      <c r="B1034" s="10" t="s">
        <v>550</v>
      </c>
      <c r="C1034" s="1">
        <f t="shared" si="232"/>
        <v>2681</v>
      </c>
      <c r="D1034" s="7">
        <f t="shared" si="227"/>
        <v>1</v>
      </c>
      <c r="E1034" s="7">
        <f t="shared" si="228"/>
        <v>2</v>
      </c>
      <c r="F1034" s="7">
        <f t="shared" si="229"/>
        <v>0</v>
      </c>
      <c r="G1034" s="1">
        <f t="shared" si="230"/>
        <v>1137</v>
      </c>
      <c r="H1034" s="2">
        <f t="shared" si="231"/>
        <v>0.42409548675867215</v>
      </c>
      <c r="I1034" s="8"/>
      <c r="J1034" s="2">
        <f t="shared" si="223"/>
        <v>0.69041402461767998</v>
      </c>
      <c r="K1034" s="2">
        <f t="shared" si="224"/>
        <v>0.26631853785900783</v>
      </c>
      <c r="L1034" s="2">
        <f t="shared" si="225"/>
        <v>0</v>
      </c>
      <c r="M1034" s="2">
        <f t="shared" si="226"/>
        <v>4.3267437523312191E-2</v>
      </c>
      <c r="N1034" s="1">
        <v>1851</v>
      </c>
      <c r="O1034" s="1">
        <v>714</v>
      </c>
      <c r="P1034" s="1"/>
      <c r="Q1034" s="1">
        <v>81</v>
      </c>
      <c r="R1034" s="1">
        <v>19</v>
      </c>
      <c r="S1034" s="1"/>
      <c r="T1034" s="1"/>
      <c r="U1034" s="1">
        <v>16</v>
      </c>
      <c r="V1034" s="1"/>
      <c r="W1034" s="1"/>
      <c r="X1034" s="1"/>
      <c r="Y1034" s="1"/>
      <c r="Z1034" s="1"/>
      <c r="AA1034" s="1"/>
      <c r="AB1034" s="1"/>
      <c r="AG1034" t="str">
        <f t="shared" si="233"/>
        <v>Williamstown</v>
      </c>
      <c r="AH1034" t="s">
        <v>2349</v>
      </c>
      <c r="AI1034">
        <v>1</v>
      </c>
      <c r="AK1034" s="104">
        <v>25</v>
      </c>
      <c r="AL1034" s="102">
        <v>3</v>
      </c>
      <c r="AM1034" s="102">
        <v>155</v>
      </c>
      <c r="AN1034" s="101">
        <v>79985</v>
      </c>
      <c r="AO1034" s="101">
        <f t="shared" si="235"/>
        <v>25003</v>
      </c>
      <c r="AP1034" t="s">
        <v>624</v>
      </c>
      <c r="AQ1034">
        <f t="shared" si="234"/>
        <v>2579985</v>
      </c>
    </row>
    <row r="1035" spans="1:43" hidden="1" outlineLevel="1">
      <c r="A1035" s="63" t="s">
        <v>809</v>
      </c>
      <c r="B1035" s="10" t="s">
        <v>550</v>
      </c>
      <c r="C1035" s="1">
        <f t="shared" si="232"/>
        <v>8440</v>
      </c>
      <c r="D1035" s="7">
        <f t="shared" si="227"/>
        <v>2</v>
      </c>
      <c r="E1035" s="7">
        <f t="shared" si="228"/>
        <v>1</v>
      </c>
      <c r="F1035" s="7">
        <f t="shared" si="229"/>
        <v>0</v>
      </c>
      <c r="G1035" s="1">
        <f t="shared" si="230"/>
        <v>2083</v>
      </c>
      <c r="H1035" s="2">
        <f t="shared" si="231"/>
        <v>0.24680094786729859</v>
      </c>
      <c r="I1035" s="8"/>
      <c r="J1035" s="2">
        <f t="shared" si="223"/>
        <v>0.35047393364928908</v>
      </c>
      <c r="K1035" s="2">
        <f t="shared" si="224"/>
        <v>0.5972748815165877</v>
      </c>
      <c r="L1035" s="2">
        <f t="shared" si="225"/>
        <v>0</v>
      </c>
      <c r="M1035" s="2">
        <f t="shared" si="226"/>
        <v>5.2251184834123277E-2</v>
      </c>
      <c r="N1035" s="1">
        <v>2958</v>
      </c>
      <c r="O1035" s="1">
        <v>5041</v>
      </c>
      <c r="P1035" s="1"/>
      <c r="Q1035" s="1">
        <v>256</v>
      </c>
      <c r="R1035" s="1">
        <v>114</v>
      </c>
      <c r="S1035" s="1"/>
      <c r="T1035" s="1"/>
      <c r="U1035" s="1">
        <v>71</v>
      </c>
      <c r="V1035" s="1"/>
      <c r="W1035" s="1"/>
      <c r="X1035" s="1"/>
      <c r="Y1035" s="1"/>
      <c r="Z1035" s="1"/>
      <c r="AA1035" s="1"/>
      <c r="AB1035" s="1"/>
      <c r="AG1035" t="str">
        <f t="shared" si="233"/>
        <v>Wilmington</v>
      </c>
      <c r="AH1035" t="s">
        <v>2433</v>
      </c>
      <c r="AI1035">
        <v>6</v>
      </c>
      <c r="AK1035" s="104">
        <v>25</v>
      </c>
      <c r="AL1035" s="102">
        <v>17</v>
      </c>
      <c r="AM1035" s="102">
        <v>260</v>
      </c>
      <c r="AN1035" s="101">
        <v>80230</v>
      </c>
      <c r="AO1035" s="101">
        <f t="shared" si="235"/>
        <v>25017</v>
      </c>
      <c r="AP1035" t="s">
        <v>624</v>
      </c>
      <c r="AQ1035">
        <f t="shared" si="234"/>
        <v>2580230</v>
      </c>
    </row>
    <row r="1036" spans="1:43" hidden="1" outlineLevel="1">
      <c r="A1036" s="63" t="s">
        <v>364</v>
      </c>
      <c r="B1036" s="10" t="s">
        <v>550</v>
      </c>
      <c r="C1036" s="1">
        <f t="shared" si="232"/>
        <v>2610</v>
      </c>
      <c r="D1036" s="7">
        <f t="shared" si="227"/>
        <v>2</v>
      </c>
      <c r="E1036" s="7">
        <f t="shared" si="228"/>
        <v>1</v>
      </c>
      <c r="F1036" s="7">
        <f t="shared" si="229"/>
        <v>0</v>
      </c>
      <c r="G1036" s="1">
        <f t="shared" si="230"/>
        <v>500</v>
      </c>
      <c r="H1036" s="2">
        <f t="shared" si="231"/>
        <v>0.19157088122605365</v>
      </c>
      <c r="I1036" s="8"/>
      <c r="J1036" s="2">
        <f t="shared" si="223"/>
        <v>0.37701149425287356</v>
      </c>
      <c r="K1036" s="2">
        <f t="shared" si="224"/>
        <v>0.5685823754789272</v>
      </c>
      <c r="L1036" s="2">
        <f t="shared" si="225"/>
        <v>0</v>
      </c>
      <c r="M1036" s="2">
        <f t="shared" si="226"/>
        <v>5.4406130268199293E-2</v>
      </c>
      <c r="N1036" s="1">
        <v>984</v>
      </c>
      <c r="O1036" s="1">
        <v>1484</v>
      </c>
      <c r="P1036" s="1"/>
      <c r="Q1036" s="1">
        <v>72</v>
      </c>
      <c r="R1036" s="1">
        <v>44</v>
      </c>
      <c r="S1036" s="1"/>
      <c r="T1036" s="1"/>
      <c r="U1036" s="1">
        <v>26</v>
      </c>
      <c r="V1036" s="1"/>
      <c r="W1036" s="1"/>
      <c r="X1036" s="1"/>
      <c r="Y1036" s="1"/>
      <c r="Z1036" s="1"/>
      <c r="AA1036" s="1"/>
      <c r="AB1036" s="1"/>
      <c r="AG1036" t="str">
        <f t="shared" si="233"/>
        <v>Winchendon</v>
      </c>
      <c r="AH1036" s="10" t="s">
        <v>1368</v>
      </c>
      <c r="AI1036" s="10">
        <v>1</v>
      </c>
      <c r="AK1036" s="104">
        <v>25</v>
      </c>
      <c r="AL1036" s="102">
        <v>27</v>
      </c>
      <c r="AM1036" s="102">
        <v>295</v>
      </c>
      <c r="AN1036" s="101">
        <v>80405</v>
      </c>
      <c r="AO1036" s="101">
        <f t="shared" si="235"/>
        <v>25027</v>
      </c>
      <c r="AP1036" t="s">
        <v>624</v>
      </c>
      <c r="AQ1036">
        <f t="shared" si="234"/>
        <v>2580405</v>
      </c>
    </row>
    <row r="1037" spans="1:43" hidden="1" outlineLevel="1">
      <c r="A1037" s="63" t="s">
        <v>2635</v>
      </c>
      <c r="B1037" s="10" t="s">
        <v>550</v>
      </c>
      <c r="C1037" s="1">
        <f t="shared" si="232"/>
        <v>10256</v>
      </c>
      <c r="D1037" s="7">
        <f t="shared" si="227"/>
        <v>2</v>
      </c>
      <c r="E1037" s="7">
        <f t="shared" si="228"/>
        <v>1</v>
      </c>
      <c r="F1037" s="7">
        <f t="shared" si="229"/>
        <v>0</v>
      </c>
      <c r="G1037" s="1">
        <f t="shared" si="230"/>
        <v>2142</v>
      </c>
      <c r="H1037" s="2">
        <f t="shared" si="231"/>
        <v>0.20885335413416536</v>
      </c>
      <c r="I1037" s="8"/>
      <c r="J1037" s="2">
        <f t="shared" si="223"/>
        <v>0.36934477379095165</v>
      </c>
      <c r="K1037" s="2">
        <f t="shared" si="224"/>
        <v>0.57819812792511704</v>
      </c>
      <c r="L1037" s="2">
        <f t="shared" si="225"/>
        <v>0</v>
      </c>
      <c r="M1037" s="2">
        <f t="shared" si="226"/>
        <v>5.2457098283931303E-2</v>
      </c>
      <c r="N1037" s="1">
        <v>3788</v>
      </c>
      <c r="O1037" s="1">
        <v>5930</v>
      </c>
      <c r="P1037" s="1"/>
      <c r="Q1037" s="1">
        <v>456</v>
      </c>
      <c r="R1037" s="1">
        <v>51</v>
      </c>
      <c r="S1037" s="1"/>
      <c r="T1037" s="1"/>
      <c r="U1037" s="1">
        <v>31</v>
      </c>
      <c r="V1037" s="1"/>
      <c r="W1037" s="1"/>
      <c r="X1037" s="1"/>
      <c r="Y1037" s="1"/>
      <c r="Z1037" s="1"/>
      <c r="AA1037" s="1"/>
      <c r="AB1037" s="1"/>
      <c r="AG1037" t="str">
        <f t="shared" si="233"/>
        <v>Winchester</v>
      </c>
      <c r="AH1037" t="s">
        <v>2433</v>
      </c>
      <c r="AI1037">
        <v>7</v>
      </c>
      <c r="AK1037" s="104">
        <v>25</v>
      </c>
      <c r="AL1037" s="102">
        <v>17</v>
      </c>
      <c r="AM1037" s="102">
        <v>265</v>
      </c>
      <c r="AN1037" s="101">
        <v>80510</v>
      </c>
      <c r="AO1037" s="101">
        <f t="shared" si="235"/>
        <v>25017</v>
      </c>
      <c r="AP1037" t="s">
        <v>624</v>
      </c>
      <c r="AQ1037">
        <f t="shared" si="234"/>
        <v>2580510</v>
      </c>
    </row>
    <row r="1038" spans="1:43" hidden="1" outlineLevel="1">
      <c r="A1038" s="63" t="s">
        <v>1051</v>
      </c>
      <c r="B1038" s="10" t="s">
        <v>550</v>
      </c>
      <c r="C1038" s="1">
        <f t="shared" si="232"/>
        <v>343</v>
      </c>
      <c r="D1038" s="7">
        <f t="shared" si="227"/>
        <v>1</v>
      </c>
      <c r="E1038" s="7">
        <f t="shared" si="228"/>
        <v>2</v>
      </c>
      <c r="F1038" s="7">
        <f t="shared" si="229"/>
        <v>0</v>
      </c>
      <c r="G1038" s="1">
        <f t="shared" si="230"/>
        <v>98</v>
      </c>
      <c r="H1038" s="2">
        <f t="shared" si="231"/>
        <v>0.2857142857142857</v>
      </c>
      <c r="I1038" s="8"/>
      <c r="J1038" s="2">
        <f t="shared" si="223"/>
        <v>0.6005830903790087</v>
      </c>
      <c r="K1038" s="2">
        <f t="shared" si="224"/>
        <v>0.31486880466472306</v>
      </c>
      <c r="L1038" s="2">
        <f t="shared" si="225"/>
        <v>0</v>
      </c>
      <c r="M1038" s="2">
        <f t="shared" si="226"/>
        <v>8.4548104956268244E-2</v>
      </c>
      <c r="N1038" s="1">
        <v>206</v>
      </c>
      <c r="O1038" s="1">
        <v>108</v>
      </c>
      <c r="P1038" s="1"/>
      <c r="Q1038" s="1">
        <v>20</v>
      </c>
      <c r="R1038" s="1">
        <v>5</v>
      </c>
      <c r="S1038" s="1"/>
      <c r="T1038" s="1"/>
      <c r="U1038" s="1">
        <v>4</v>
      </c>
      <c r="V1038" s="1"/>
      <c r="W1038" s="1"/>
      <c r="X1038" s="1"/>
      <c r="Y1038" s="1"/>
      <c r="Z1038" s="1"/>
      <c r="AA1038" s="1"/>
      <c r="AB1038" s="1"/>
      <c r="AG1038" t="str">
        <f t="shared" si="233"/>
        <v>Windsor</v>
      </c>
      <c r="AH1038" t="s">
        <v>2349</v>
      </c>
      <c r="AI1038">
        <v>1</v>
      </c>
      <c r="AK1038" s="104">
        <v>25</v>
      </c>
      <c r="AL1038" s="102">
        <v>3</v>
      </c>
      <c r="AM1038" s="102">
        <v>160</v>
      </c>
      <c r="AN1038" s="101">
        <v>80685</v>
      </c>
      <c r="AO1038" s="101">
        <f t="shared" si="235"/>
        <v>25003</v>
      </c>
      <c r="AP1038" t="s">
        <v>624</v>
      </c>
      <c r="AQ1038">
        <f t="shared" si="234"/>
        <v>2580685</v>
      </c>
    </row>
    <row r="1039" spans="1:43" hidden="1" outlineLevel="1">
      <c r="A1039" s="63" t="s">
        <v>551</v>
      </c>
      <c r="B1039" s="10" t="s">
        <v>550</v>
      </c>
      <c r="C1039" s="1">
        <f t="shared" si="232"/>
        <v>7275</v>
      </c>
      <c r="D1039" s="7">
        <f t="shared" si="227"/>
        <v>2</v>
      </c>
      <c r="E1039" s="7">
        <f t="shared" si="228"/>
        <v>1</v>
      </c>
      <c r="F1039" s="7">
        <f t="shared" si="229"/>
        <v>0</v>
      </c>
      <c r="G1039" s="1">
        <f t="shared" si="230"/>
        <v>367</v>
      </c>
      <c r="H1039" s="2">
        <f t="shared" si="231"/>
        <v>5.0446735395189006E-2</v>
      </c>
      <c r="I1039" s="8"/>
      <c r="J1039" s="2">
        <f t="shared" si="223"/>
        <v>0.45085910652920963</v>
      </c>
      <c r="K1039" s="2">
        <f t="shared" si="224"/>
        <v>0.50130584192439864</v>
      </c>
      <c r="L1039" s="2">
        <f t="shared" si="225"/>
        <v>0</v>
      </c>
      <c r="M1039" s="2">
        <f t="shared" si="226"/>
        <v>4.7835051546391782E-2</v>
      </c>
      <c r="N1039" s="1">
        <v>3280</v>
      </c>
      <c r="O1039" s="1">
        <v>3647</v>
      </c>
      <c r="P1039" s="1"/>
      <c r="Q1039" s="1">
        <v>239</v>
      </c>
      <c r="R1039" s="1">
        <v>69</v>
      </c>
      <c r="S1039" s="1"/>
      <c r="T1039" s="1"/>
      <c r="U1039" s="1">
        <v>40</v>
      </c>
      <c r="V1039" s="1"/>
      <c r="W1039" s="1"/>
      <c r="X1039" s="1"/>
      <c r="Y1039" s="1"/>
      <c r="Z1039" s="1"/>
      <c r="AA1039" s="1"/>
      <c r="AB1039" s="1"/>
      <c r="AG1039" t="str">
        <f t="shared" si="233"/>
        <v>Winthrop</v>
      </c>
      <c r="AH1039" t="s">
        <v>1091</v>
      </c>
      <c r="AI1039">
        <v>7</v>
      </c>
      <c r="AK1039" s="104">
        <v>25</v>
      </c>
      <c r="AL1039" s="102">
        <v>25</v>
      </c>
      <c r="AM1039" s="102">
        <v>20</v>
      </c>
      <c r="AN1039" s="101">
        <v>80930</v>
      </c>
      <c r="AO1039" s="101">
        <f t="shared" si="235"/>
        <v>25025</v>
      </c>
      <c r="AP1039" t="s">
        <v>624</v>
      </c>
      <c r="AQ1039">
        <f t="shared" si="234"/>
        <v>2580930</v>
      </c>
    </row>
    <row r="1040" spans="1:43" hidden="1" outlineLevel="1">
      <c r="A1040" s="63" t="s">
        <v>2222</v>
      </c>
      <c r="B1040" s="10" t="s">
        <v>550</v>
      </c>
      <c r="C1040" s="1">
        <f t="shared" si="232"/>
        <v>13841</v>
      </c>
      <c r="D1040" s="7">
        <f t="shared" si="227"/>
        <v>2</v>
      </c>
      <c r="E1040" s="7">
        <f t="shared" si="228"/>
        <v>1</v>
      </c>
      <c r="F1040" s="7">
        <f t="shared" si="229"/>
        <v>0</v>
      </c>
      <c r="G1040" s="1">
        <f t="shared" si="230"/>
        <v>2199</v>
      </c>
      <c r="H1040" s="2">
        <f t="shared" si="231"/>
        <v>0.15887580377140381</v>
      </c>
      <c r="I1040" s="8"/>
      <c r="J1040" s="2">
        <f t="shared" si="223"/>
        <v>0.39794812513546707</v>
      </c>
      <c r="K1040" s="2">
        <f t="shared" si="224"/>
        <v>0.55682392890687094</v>
      </c>
      <c r="L1040" s="2">
        <f t="shared" si="225"/>
        <v>0</v>
      </c>
      <c r="M1040" s="2">
        <f t="shared" si="226"/>
        <v>4.5227945957661997E-2</v>
      </c>
      <c r="N1040" s="1">
        <v>5508</v>
      </c>
      <c r="O1040" s="1">
        <v>7707</v>
      </c>
      <c r="P1040" s="1"/>
      <c r="Q1040" s="1">
        <v>383</v>
      </c>
      <c r="R1040" s="1">
        <v>132</v>
      </c>
      <c r="S1040" s="1"/>
      <c r="T1040" s="1"/>
      <c r="U1040" s="1">
        <v>111</v>
      </c>
      <c r="V1040" s="1"/>
      <c r="W1040" s="1"/>
      <c r="X1040" s="1"/>
      <c r="Y1040" s="1"/>
      <c r="Z1040" s="1"/>
      <c r="AA1040" s="1"/>
      <c r="AB1040" s="1"/>
      <c r="AG1040" t="str">
        <f t="shared" si="233"/>
        <v>Woburn</v>
      </c>
      <c r="AH1040" t="s">
        <v>2433</v>
      </c>
      <c r="AI1040">
        <v>7</v>
      </c>
      <c r="AK1040" s="104">
        <v>25</v>
      </c>
      <c r="AL1040" s="102">
        <v>17</v>
      </c>
      <c r="AM1040" s="102">
        <v>270</v>
      </c>
      <c r="AN1040" s="101">
        <v>81035</v>
      </c>
      <c r="AO1040" s="101">
        <f t="shared" si="235"/>
        <v>25017</v>
      </c>
      <c r="AP1040" t="s">
        <v>2432</v>
      </c>
      <c r="AQ1040">
        <f t="shared" si="234"/>
        <v>2581035</v>
      </c>
    </row>
    <row r="1041" spans="1:43" hidden="1" outlineLevel="1">
      <c r="A1041" s="63" t="s">
        <v>1368</v>
      </c>
      <c r="B1041" s="10" t="s">
        <v>550</v>
      </c>
      <c r="C1041" s="1">
        <f t="shared" si="232"/>
        <v>43835</v>
      </c>
      <c r="D1041" s="7">
        <f t="shared" si="227"/>
        <v>1</v>
      </c>
      <c r="E1041" s="7">
        <f t="shared" si="228"/>
        <v>2</v>
      </c>
      <c r="F1041" s="7">
        <f t="shared" si="229"/>
        <v>0</v>
      </c>
      <c r="G1041" s="1">
        <f t="shared" si="230"/>
        <v>4718</v>
      </c>
      <c r="H1041" s="2">
        <f t="shared" si="231"/>
        <v>0.10763088855937036</v>
      </c>
      <c r="I1041" s="8"/>
      <c r="J1041" s="2">
        <f t="shared" si="223"/>
        <v>0.52524238622105623</v>
      </c>
      <c r="K1041" s="2">
        <f t="shared" si="224"/>
        <v>0.41761149766168587</v>
      </c>
      <c r="L1041" s="2">
        <f t="shared" si="225"/>
        <v>0</v>
      </c>
      <c r="M1041" s="2">
        <f t="shared" si="226"/>
        <v>5.7146116117257895E-2</v>
      </c>
      <c r="N1041" s="1">
        <v>23024</v>
      </c>
      <c r="O1041" s="1">
        <v>18306</v>
      </c>
      <c r="P1041" s="1"/>
      <c r="Q1041" s="1">
        <v>1666</v>
      </c>
      <c r="R1041" s="1">
        <v>509</v>
      </c>
      <c r="S1041" s="1"/>
      <c r="T1041" s="1"/>
      <c r="U1041" s="1">
        <v>330</v>
      </c>
      <c r="V1041" s="1"/>
      <c r="W1041" s="1"/>
      <c r="X1041" s="1"/>
      <c r="Y1041" s="1"/>
      <c r="Z1041" s="1"/>
      <c r="AA1041" s="1"/>
      <c r="AB1041" s="1"/>
      <c r="AG1041" t="str">
        <f t="shared" si="233"/>
        <v>Worcester</v>
      </c>
      <c r="AH1041" s="10" t="s">
        <v>1368</v>
      </c>
      <c r="AI1041" s="10">
        <v>3</v>
      </c>
      <c r="AK1041" s="104">
        <v>25</v>
      </c>
      <c r="AL1041" s="102">
        <v>27</v>
      </c>
      <c r="AM1041" s="102">
        <v>300</v>
      </c>
      <c r="AN1041" s="101">
        <v>82000</v>
      </c>
      <c r="AO1041" s="101">
        <f t="shared" si="235"/>
        <v>25027</v>
      </c>
      <c r="AP1041" t="s">
        <v>2432</v>
      </c>
      <c r="AQ1041">
        <f t="shared" si="234"/>
        <v>2582000</v>
      </c>
    </row>
    <row r="1042" spans="1:43" hidden="1" outlineLevel="1">
      <c r="A1042" s="63" t="s">
        <v>1678</v>
      </c>
      <c r="B1042" s="10" t="s">
        <v>550</v>
      </c>
      <c r="C1042" s="1">
        <f t="shared" si="232"/>
        <v>528</v>
      </c>
      <c r="D1042" s="7">
        <f t="shared" si="227"/>
        <v>1</v>
      </c>
      <c r="E1042" s="7">
        <f t="shared" si="228"/>
        <v>2</v>
      </c>
      <c r="F1042" s="7">
        <f t="shared" si="229"/>
        <v>0</v>
      </c>
      <c r="G1042" s="1">
        <f t="shared" si="230"/>
        <v>79</v>
      </c>
      <c r="H1042" s="2">
        <f t="shared" si="231"/>
        <v>0.14962121212121213</v>
      </c>
      <c r="I1042" s="8"/>
      <c r="J1042" s="2">
        <f t="shared" si="223"/>
        <v>0.53598484848484851</v>
      </c>
      <c r="K1042" s="2">
        <f t="shared" si="224"/>
        <v>0.38636363636363635</v>
      </c>
      <c r="L1042" s="2">
        <f t="shared" si="225"/>
        <v>0</v>
      </c>
      <c r="M1042" s="2">
        <f t="shared" si="226"/>
        <v>7.7651515151515138E-2</v>
      </c>
      <c r="N1042" s="1">
        <v>283</v>
      </c>
      <c r="O1042" s="1">
        <v>204</v>
      </c>
      <c r="P1042" s="1"/>
      <c r="Q1042" s="1">
        <v>25</v>
      </c>
      <c r="R1042" s="1">
        <v>12</v>
      </c>
      <c r="S1042" s="1"/>
      <c r="T1042" s="1"/>
      <c r="U1042" s="1">
        <v>4</v>
      </c>
      <c r="V1042" s="1"/>
      <c r="W1042" s="1"/>
      <c r="X1042" s="1"/>
      <c r="Y1042" s="1"/>
      <c r="Z1042" s="1"/>
      <c r="AA1042" s="1"/>
      <c r="AB1042" s="1"/>
      <c r="AG1042" t="str">
        <f t="shared" si="233"/>
        <v>Worthington</v>
      </c>
      <c r="AH1042" t="s">
        <v>1816</v>
      </c>
      <c r="AI1042">
        <v>1</v>
      </c>
      <c r="AK1042" s="104">
        <v>25</v>
      </c>
      <c r="AL1042" s="102">
        <v>15</v>
      </c>
      <c r="AM1042" s="102">
        <v>100</v>
      </c>
      <c r="AN1042" s="101">
        <v>82175</v>
      </c>
      <c r="AO1042" s="101">
        <f t="shared" si="235"/>
        <v>25015</v>
      </c>
      <c r="AP1042" t="s">
        <v>624</v>
      </c>
      <c r="AQ1042">
        <f t="shared" si="234"/>
        <v>2582175</v>
      </c>
    </row>
    <row r="1043" spans="1:43" hidden="1" outlineLevel="1">
      <c r="A1043" s="63" t="s">
        <v>1141</v>
      </c>
      <c r="B1043" s="10" t="s">
        <v>550</v>
      </c>
      <c r="C1043" s="1">
        <f t="shared" si="232"/>
        <v>4101</v>
      </c>
      <c r="D1043" s="7">
        <f t="shared" si="227"/>
        <v>2</v>
      </c>
      <c r="E1043" s="7">
        <f t="shared" si="228"/>
        <v>1</v>
      </c>
      <c r="F1043" s="7">
        <f t="shared" si="229"/>
        <v>0</v>
      </c>
      <c r="G1043" s="1">
        <f t="shared" si="230"/>
        <v>1255</v>
      </c>
      <c r="H1043" s="2">
        <f t="shared" si="231"/>
        <v>0.30602292123872227</v>
      </c>
      <c r="I1043" s="8"/>
      <c r="J1043" s="2">
        <f t="shared" si="223"/>
        <v>0.32138502804194097</v>
      </c>
      <c r="K1043" s="2">
        <f t="shared" si="224"/>
        <v>0.62740794928066324</v>
      </c>
      <c r="L1043" s="2">
        <f t="shared" si="225"/>
        <v>0</v>
      </c>
      <c r="M1043" s="2">
        <f t="shared" si="226"/>
        <v>5.1207022677395742E-2</v>
      </c>
      <c r="N1043" s="1">
        <v>1318</v>
      </c>
      <c r="O1043" s="1">
        <v>2573</v>
      </c>
      <c r="P1043" s="1"/>
      <c r="Q1043" s="1">
        <v>132</v>
      </c>
      <c r="R1043" s="1">
        <v>50</v>
      </c>
      <c r="S1043" s="1"/>
      <c r="T1043" s="1"/>
      <c r="U1043" s="1">
        <v>28</v>
      </c>
      <c r="V1043" s="1"/>
      <c r="W1043" s="1"/>
      <c r="X1043" s="1"/>
      <c r="Y1043" s="1"/>
      <c r="Z1043" s="1"/>
      <c r="AA1043" s="1"/>
      <c r="AB1043" s="1"/>
      <c r="AG1043" t="str">
        <f t="shared" si="233"/>
        <v>Wrentham</v>
      </c>
      <c r="AH1043" t="s">
        <v>605</v>
      </c>
      <c r="AI1043">
        <v>3</v>
      </c>
      <c r="AK1043" s="104">
        <v>25</v>
      </c>
      <c r="AL1043" s="102">
        <v>21</v>
      </c>
      <c r="AM1043" s="102">
        <v>140</v>
      </c>
      <c r="AN1043" s="101">
        <v>82315</v>
      </c>
      <c r="AO1043" s="101">
        <f t="shared" si="235"/>
        <v>25021</v>
      </c>
      <c r="AP1043" t="s">
        <v>624</v>
      </c>
      <c r="AQ1043">
        <f t="shared" si="234"/>
        <v>2582315</v>
      </c>
    </row>
    <row r="1044" spans="1:43" hidden="1" outlineLevel="1">
      <c r="A1044" s="63" t="s">
        <v>1369</v>
      </c>
      <c r="B1044" s="10" t="s">
        <v>550</v>
      </c>
      <c r="C1044" s="1">
        <f t="shared" si="232"/>
        <v>11270</v>
      </c>
      <c r="D1044" s="7">
        <f t="shared" si="227"/>
        <v>2</v>
      </c>
      <c r="E1044" s="7">
        <f t="shared" si="228"/>
        <v>1</v>
      </c>
      <c r="F1044" s="7">
        <f t="shared" si="229"/>
        <v>0</v>
      </c>
      <c r="G1044" s="1">
        <f t="shared" si="230"/>
        <v>2230</v>
      </c>
      <c r="H1044" s="2">
        <f t="shared" si="231"/>
        <v>0.19787045252883761</v>
      </c>
      <c r="I1044" s="8"/>
      <c r="J1044" s="2">
        <f t="shared" si="223"/>
        <v>0.38101153504880214</v>
      </c>
      <c r="K1044" s="2">
        <f t="shared" si="224"/>
        <v>0.57888198757763976</v>
      </c>
      <c r="L1044" s="2">
        <f t="shared" si="225"/>
        <v>0</v>
      </c>
      <c r="M1044" s="2">
        <f t="shared" si="226"/>
        <v>4.0106477373558103E-2</v>
      </c>
      <c r="N1044" s="1">
        <v>4294</v>
      </c>
      <c r="O1044" s="1">
        <v>6524</v>
      </c>
      <c r="P1044" s="1"/>
      <c r="Q1044" s="1">
        <v>288</v>
      </c>
      <c r="R1044" s="1">
        <v>104</v>
      </c>
      <c r="S1044" s="1"/>
      <c r="T1044" s="1"/>
      <c r="U1044" s="1">
        <v>60</v>
      </c>
      <c r="V1044" s="1"/>
      <c r="W1044" s="1"/>
      <c r="X1044" s="1"/>
      <c r="Y1044" s="1"/>
      <c r="Z1044" s="1"/>
      <c r="AA1044" s="1"/>
      <c r="AB1044" s="1"/>
      <c r="AG1044" t="str">
        <f t="shared" si="233"/>
        <v>Yarmouth</v>
      </c>
      <c r="AH1044" t="s">
        <v>1586</v>
      </c>
      <c r="AI1044">
        <v>10</v>
      </c>
      <c r="AK1044" s="104">
        <v>25</v>
      </c>
      <c r="AL1044" s="102">
        <v>1</v>
      </c>
      <c r="AM1044" s="102">
        <v>75</v>
      </c>
      <c r="AN1044" s="101">
        <v>82525</v>
      </c>
      <c r="AO1044" s="101">
        <f t="shared" si="235"/>
        <v>25001</v>
      </c>
      <c r="AP1044" t="s">
        <v>624</v>
      </c>
      <c r="AQ1044">
        <f t="shared" si="234"/>
        <v>2582525</v>
      </c>
    </row>
    <row r="1045" spans="1:43" collapsed="1">
      <c r="A1045" s="10" t="s">
        <v>549</v>
      </c>
      <c r="B1045" s="10" t="s">
        <v>1842</v>
      </c>
      <c r="C1045" s="1">
        <f t="shared" si="232"/>
        <v>2192878</v>
      </c>
      <c r="D1045" s="7">
        <f t="shared" si="227"/>
        <v>2</v>
      </c>
      <c r="E1045" s="7">
        <f t="shared" si="228"/>
        <v>1</v>
      </c>
      <c r="F1045" s="7">
        <f t="shared" si="229"/>
        <v>0</v>
      </c>
      <c r="G1045" s="1">
        <f t="shared" si="230"/>
        <v>106007</v>
      </c>
      <c r="H1045" s="2">
        <f t="shared" si="231"/>
        <v>4.8341494602070885E-2</v>
      </c>
      <c r="I1045" s="8"/>
      <c r="J1045" s="2">
        <f t="shared" si="223"/>
        <v>0.4496287527167494</v>
      </c>
      <c r="K1045" s="2">
        <f t="shared" si="224"/>
        <v>0.49797024731882028</v>
      </c>
      <c r="L1045" s="2">
        <f t="shared" si="225"/>
        <v>0</v>
      </c>
      <c r="M1045" s="2">
        <f t="shared" si="226"/>
        <v>5.2400999964430317E-2</v>
      </c>
      <c r="N1045" s="1">
        <f>SUM(N694:N1044)</f>
        <v>985981</v>
      </c>
      <c r="O1045" s="1">
        <f>SUM(O694:O1044)</f>
        <v>1091988</v>
      </c>
      <c r="P1045" s="1"/>
      <c r="Q1045" s="1">
        <f>SUM(Q694:Q1044)</f>
        <v>76530</v>
      </c>
      <c r="R1045" s="1">
        <f>SUM(R694:R1044)</f>
        <v>23044</v>
      </c>
      <c r="S1045" s="1"/>
      <c r="T1045" s="1"/>
      <c r="U1045" s="1">
        <f>SUM(U694:U1044)</f>
        <v>15335</v>
      </c>
      <c r="V1045" s="1"/>
      <c r="W1045" s="1"/>
      <c r="X1045" s="1"/>
      <c r="Y1045" s="1"/>
      <c r="Z1045" s="1"/>
      <c r="AA1045" s="1"/>
      <c r="AB1045" s="1"/>
      <c r="AG1045" t="str">
        <f t="shared" si="233"/>
        <v>Massachusetts</v>
      </c>
      <c r="AK1045" s="104">
        <v>25</v>
      </c>
      <c r="AO1045" s="104">
        <v>25</v>
      </c>
      <c r="AP1045" t="s">
        <v>831</v>
      </c>
      <c r="AQ1045" s="104">
        <v>25</v>
      </c>
    </row>
    <row r="1046" spans="1:43">
      <c r="A1046" s="10"/>
      <c r="B1046" s="10"/>
      <c r="C1046" s="1"/>
      <c r="D1046" s="7"/>
      <c r="E1046" s="7"/>
      <c r="F1046" s="7"/>
      <c r="G1046" s="1"/>
      <c r="I1046" s="8"/>
      <c r="J1046" s="2"/>
      <c r="K1046" s="2"/>
      <c r="L1046" s="2"/>
      <c r="M1046" s="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O1046" s="101"/>
    </row>
    <row r="1047" spans="1:43" hidden="1" outlineLevel="1">
      <c r="A1047" t="s">
        <v>1370</v>
      </c>
      <c r="B1047" s="10" t="s">
        <v>768</v>
      </c>
      <c r="C1047" s="1">
        <f t="shared" si="232"/>
        <v>385</v>
      </c>
      <c r="D1047" s="7">
        <f t="shared" ref="D1047:D1110" si="236">RANK(N1047,(N1047:AE1047))</f>
        <v>1</v>
      </c>
      <c r="E1047" s="7">
        <f t="shared" ref="E1047:E1110" si="237">RANK(O1047,(N1047:AE1047))</f>
        <v>2</v>
      </c>
      <c r="F1047" s="7">
        <f t="shared" ref="F1047:F1110" si="238">IF(P1047&gt;0,RANK(P1047,(N1047:AE1047)),0)</f>
        <v>0</v>
      </c>
      <c r="G1047" s="1">
        <f t="shared" ref="G1047:G1103" si="239">MAX(N1047:P1047)-LARGE(N1047:P1047,2)</f>
        <v>42</v>
      </c>
      <c r="H1047" s="2">
        <f t="shared" ref="H1047:H1103" si="240">G1047/C1047</f>
        <v>0.10909090909090909</v>
      </c>
      <c r="I1047" s="8"/>
      <c r="J1047" s="2">
        <f t="shared" si="223"/>
        <v>0.53246753246753242</v>
      </c>
      <c r="K1047" s="2">
        <f t="shared" si="224"/>
        <v>0.42337662337662335</v>
      </c>
      <c r="L1047" s="2">
        <f t="shared" si="225"/>
        <v>0</v>
      </c>
      <c r="M1047" s="2">
        <f t="shared" si="226"/>
        <v>4.4155844155844226E-2</v>
      </c>
      <c r="N1047" s="1">
        <v>205</v>
      </c>
      <c r="O1047" s="1">
        <v>163</v>
      </c>
      <c r="P1047" s="1"/>
      <c r="R1047">
        <v>17</v>
      </c>
      <c r="U1047" s="1"/>
      <c r="V1047" s="1"/>
      <c r="W1047" s="1"/>
      <c r="X1047" s="1"/>
      <c r="Y1047" s="1"/>
      <c r="Z1047" s="1"/>
      <c r="AA1047" s="1">
        <v>0</v>
      </c>
      <c r="AB1047" s="1"/>
      <c r="AG1047" t="str">
        <f t="shared" si="233"/>
        <v>Acworth</v>
      </c>
      <c r="AH1047" t="s">
        <v>2136</v>
      </c>
      <c r="AI1047">
        <v>2</v>
      </c>
      <c r="AK1047" s="104">
        <v>33</v>
      </c>
      <c r="AL1047" s="102">
        <v>19</v>
      </c>
      <c r="AM1047" s="102">
        <v>5</v>
      </c>
      <c r="AN1047" s="101">
        <v>260</v>
      </c>
      <c r="AO1047" s="101">
        <f t="shared" si="235"/>
        <v>33019</v>
      </c>
      <c r="AP1047" t="s">
        <v>624</v>
      </c>
      <c r="AQ1047">
        <f t="shared" si="234"/>
        <v>3300260</v>
      </c>
    </row>
    <row r="1048" spans="1:43" hidden="1" outlineLevel="1">
      <c r="A1048" t="s">
        <v>2040</v>
      </c>
      <c r="B1048" s="10" t="s">
        <v>768</v>
      </c>
      <c r="C1048" s="1">
        <f t="shared" si="232"/>
        <v>239</v>
      </c>
      <c r="D1048" s="7">
        <f t="shared" si="236"/>
        <v>2</v>
      </c>
      <c r="E1048" s="7">
        <f t="shared" si="237"/>
        <v>1</v>
      </c>
      <c r="F1048" s="7">
        <f t="shared" si="238"/>
        <v>0</v>
      </c>
      <c r="G1048" s="1">
        <f t="shared" si="239"/>
        <v>33</v>
      </c>
      <c r="H1048" s="2">
        <f t="shared" si="240"/>
        <v>0.13807531380753138</v>
      </c>
      <c r="I1048" s="8"/>
      <c r="J1048" s="2">
        <f t="shared" si="223"/>
        <v>0.41004184100418412</v>
      </c>
      <c r="K1048" s="2">
        <f t="shared" si="224"/>
        <v>0.54811715481171552</v>
      </c>
      <c r="L1048" s="2">
        <f t="shared" si="225"/>
        <v>0</v>
      </c>
      <c r="M1048" s="2">
        <f t="shared" si="226"/>
        <v>4.1841004184100306E-2</v>
      </c>
      <c r="N1048" s="1">
        <v>98</v>
      </c>
      <c r="O1048" s="1">
        <v>131</v>
      </c>
      <c r="P1048" s="1"/>
      <c r="R1048">
        <v>9</v>
      </c>
      <c r="U1048" s="1"/>
      <c r="V1048" s="1"/>
      <c r="W1048" s="1"/>
      <c r="X1048" s="1"/>
      <c r="Y1048" s="1"/>
      <c r="Z1048" s="1"/>
      <c r="AA1048" s="1">
        <v>1</v>
      </c>
      <c r="AB1048" s="1"/>
      <c r="AG1048" t="str">
        <f t="shared" si="233"/>
        <v>Albany</v>
      </c>
      <c r="AH1048" t="s">
        <v>2387</v>
      </c>
      <c r="AI1048">
        <v>1</v>
      </c>
      <c r="AK1048" s="104">
        <v>33</v>
      </c>
      <c r="AL1048" s="102">
        <v>3</v>
      </c>
      <c r="AM1048" s="102">
        <v>5</v>
      </c>
      <c r="AN1048" s="101">
        <v>420</v>
      </c>
      <c r="AO1048" s="101">
        <f t="shared" si="235"/>
        <v>33003</v>
      </c>
      <c r="AP1048" t="s">
        <v>624</v>
      </c>
      <c r="AQ1048">
        <f t="shared" si="234"/>
        <v>3300420</v>
      </c>
    </row>
    <row r="1049" spans="1:43" hidden="1" outlineLevel="1">
      <c r="A1049" t="s">
        <v>359</v>
      </c>
      <c r="B1049" s="10" t="s">
        <v>768</v>
      </c>
      <c r="C1049" s="1">
        <f t="shared" si="232"/>
        <v>536</v>
      </c>
      <c r="D1049" s="7">
        <f t="shared" si="236"/>
        <v>2</v>
      </c>
      <c r="E1049" s="7">
        <f t="shared" si="237"/>
        <v>1</v>
      </c>
      <c r="F1049" s="7">
        <f t="shared" si="238"/>
        <v>0</v>
      </c>
      <c r="G1049" s="1">
        <f t="shared" si="239"/>
        <v>198</v>
      </c>
      <c r="H1049" s="2">
        <f t="shared" si="240"/>
        <v>0.36940298507462688</v>
      </c>
      <c r="I1049" s="8"/>
      <c r="J1049" s="2">
        <f t="shared" si="223"/>
        <v>0.29477611940298509</v>
      </c>
      <c r="K1049" s="2">
        <f t="shared" si="224"/>
        <v>0.66417910447761197</v>
      </c>
      <c r="L1049" s="2">
        <f t="shared" si="225"/>
        <v>0</v>
      </c>
      <c r="M1049" s="2">
        <f t="shared" si="226"/>
        <v>4.1044776119402937E-2</v>
      </c>
      <c r="N1049" s="1">
        <v>158</v>
      </c>
      <c r="O1049" s="1">
        <v>356</v>
      </c>
      <c r="P1049" s="1"/>
      <c r="R1049">
        <v>22</v>
      </c>
      <c r="U1049" s="1"/>
      <c r="V1049" s="1"/>
      <c r="W1049" s="1"/>
      <c r="X1049" s="1"/>
      <c r="Y1049" s="1"/>
      <c r="Z1049" s="1"/>
      <c r="AA1049" s="1">
        <v>0</v>
      </c>
      <c r="AB1049" s="1"/>
      <c r="AG1049" t="str">
        <f t="shared" si="233"/>
        <v>Alexandria</v>
      </c>
      <c r="AH1049" t="s">
        <v>1701</v>
      </c>
      <c r="AI1049">
        <v>2</v>
      </c>
      <c r="AK1049" s="104">
        <v>33</v>
      </c>
      <c r="AL1049" s="102">
        <v>9</v>
      </c>
      <c r="AM1049" s="102">
        <v>5</v>
      </c>
      <c r="AN1049" s="101">
        <v>580</v>
      </c>
      <c r="AO1049" s="101">
        <f t="shared" si="235"/>
        <v>33009</v>
      </c>
      <c r="AP1049" t="s">
        <v>624</v>
      </c>
      <c r="AQ1049">
        <f t="shared" si="234"/>
        <v>3300580</v>
      </c>
    </row>
    <row r="1050" spans="1:43" hidden="1" outlineLevel="1">
      <c r="A1050" t="s">
        <v>1371</v>
      </c>
      <c r="B1050" s="10" t="s">
        <v>768</v>
      </c>
      <c r="C1050" s="1">
        <f t="shared" si="232"/>
        <v>1391</v>
      </c>
      <c r="D1050" s="7">
        <f t="shared" si="236"/>
        <v>2</v>
      </c>
      <c r="E1050" s="7">
        <f t="shared" si="237"/>
        <v>1</v>
      </c>
      <c r="F1050" s="7">
        <f t="shared" si="238"/>
        <v>0</v>
      </c>
      <c r="G1050" s="1">
        <f t="shared" si="239"/>
        <v>307</v>
      </c>
      <c r="H1050" s="2">
        <f t="shared" si="240"/>
        <v>0.22070452911574406</v>
      </c>
      <c r="I1050" s="8"/>
      <c r="J1050" s="2">
        <f t="shared" si="223"/>
        <v>0.37455068296189792</v>
      </c>
      <c r="K1050" s="2">
        <f t="shared" si="224"/>
        <v>0.59525521207764198</v>
      </c>
      <c r="L1050" s="2">
        <f t="shared" si="225"/>
        <v>0</v>
      </c>
      <c r="M1050" s="2">
        <f t="shared" si="226"/>
        <v>3.0194104960460155E-2</v>
      </c>
      <c r="N1050" s="1">
        <v>521</v>
      </c>
      <c r="O1050" s="1">
        <v>828</v>
      </c>
      <c r="P1050" s="1"/>
      <c r="R1050">
        <v>40</v>
      </c>
      <c r="U1050" s="1"/>
      <c r="V1050" s="1"/>
      <c r="W1050" s="1"/>
      <c r="X1050" s="1"/>
      <c r="Y1050" s="1"/>
      <c r="Z1050" s="1"/>
      <c r="AA1050" s="1">
        <v>2</v>
      </c>
      <c r="AB1050" s="1"/>
      <c r="AG1050" t="str">
        <f t="shared" si="233"/>
        <v>Allenstown</v>
      </c>
      <c r="AH1050" t="s">
        <v>1455</v>
      </c>
      <c r="AI1050">
        <v>2</v>
      </c>
      <c r="AK1050" s="104">
        <v>33</v>
      </c>
      <c r="AL1050" s="102">
        <v>13</v>
      </c>
      <c r="AM1050" s="102">
        <v>5</v>
      </c>
      <c r="AN1050" s="101">
        <v>660</v>
      </c>
      <c r="AO1050" s="101">
        <f t="shared" si="235"/>
        <v>33013</v>
      </c>
      <c r="AP1050" t="s">
        <v>624</v>
      </c>
      <c r="AQ1050">
        <f t="shared" si="234"/>
        <v>3300660</v>
      </c>
    </row>
    <row r="1051" spans="1:43" hidden="1" outlineLevel="1">
      <c r="A1051" t="s">
        <v>1677</v>
      </c>
      <c r="B1051" s="10" t="s">
        <v>768</v>
      </c>
      <c r="C1051" s="1">
        <f t="shared" si="232"/>
        <v>748</v>
      </c>
      <c r="D1051" s="7">
        <f t="shared" si="236"/>
        <v>1</v>
      </c>
      <c r="E1051" s="7">
        <f t="shared" si="237"/>
        <v>2</v>
      </c>
      <c r="F1051" s="7">
        <f t="shared" si="238"/>
        <v>0</v>
      </c>
      <c r="G1051" s="1">
        <f t="shared" si="239"/>
        <v>99</v>
      </c>
      <c r="H1051" s="2">
        <f t="shared" si="240"/>
        <v>0.13235294117647059</v>
      </c>
      <c r="I1051" s="8"/>
      <c r="J1051" s="2">
        <f t="shared" si="223"/>
        <v>0.55481283422459893</v>
      </c>
      <c r="K1051" s="2">
        <f t="shared" si="224"/>
        <v>0.42245989304812837</v>
      </c>
      <c r="L1051" s="2">
        <f t="shared" si="225"/>
        <v>0</v>
      </c>
      <c r="M1051" s="2">
        <f t="shared" si="226"/>
        <v>2.2727272727272707E-2</v>
      </c>
      <c r="N1051" s="1">
        <v>415</v>
      </c>
      <c r="O1051" s="1">
        <v>316</v>
      </c>
      <c r="P1051" s="1"/>
      <c r="R1051">
        <v>17</v>
      </c>
      <c r="U1051" s="1"/>
      <c r="V1051" s="1"/>
      <c r="W1051" s="1"/>
      <c r="X1051" s="1"/>
      <c r="Y1051" s="1"/>
      <c r="Z1051" s="1"/>
      <c r="AA1051" s="1">
        <v>0</v>
      </c>
      <c r="AB1051" s="1"/>
      <c r="AG1051" t="str">
        <f t="shared" si="233"/>
        <v>Alstead</v>
      </c>
      <c r="AH1051" t="s">
        <v>576</v>
      </c>
      <c r="AI1051">
        <v>2</v>
      </c>
      <c r="AK1051" s="104">
        <v>33</v>
      </c>
      <c r="AL1051" s="102">
        <v>5</v>
      </c>
      <c r="AM1051" s="102">
        <v>5</v>
      </c>
      <c r="AN1051" s="101">
        <v>820</v>
      </c>
      <c r="AO1051" s="101">
        <f t="shared" si="235"/>
        <v>33005</v>
      </c>
      <c r="AP1051" t="s">
        <v>624</v>
      </c>
      <c r="AQ1051">
        <f t="shared" si="234"/>
        <v>3300820</v>
      </c>
    </row>
    <row r="1052" spans="1:43" hidden="1" outlineLevel="1">
      <c r="A1052" t="s">
        <v>1216</v>
      </c>
      <c r="B1052" s="10" t="s">
        <v>768</v>
      </c>
      <c r="C1052" s="1">
        <f t="shared" si="232"/>
        <v>1948</v>
      </c>
      <c r="D1052" s="7">
        <f t="shared" si="236"/>
        <v>2</v>
      </c>
      <c r="E1052" s="7">
        <f t="shared" si="237"/>
        <v>1</v>
      </c>
      <c r="F1052" s="7">
        <f t="shared" si="238"/>
        <v>0</v>
      </c>
      <c r="G1052" s="1">
        <f t="shared" si="239"/>
        <v>1065</v>
      </c>
      <c r="H1052" s="2">
        <f t="shared" si="240"/>
        <v>0.54671457905544152</v>
      </c>
      <c r="I1052" s="8"/>
      <c r="J1052" s="2">
        <f t="shared" si="223"/>
        <v>0.21406570841889117</v>
      </c>
      <c r="K1052" s="2">
        <f t="shared" si="224"/>
        <v>0.76078028747433268</v>
      </c>
      <c r="L1052" s="2">
        <f t="shared" si="225"/>
        <v>0</v>
      </c>
      <c r="M1052" s="2">
        <f t="shared" si="226"/>
        <v>2.5154004106776151E-2</v>
      </c>
      <c r="N1052" s="1">
        <v>417</v>
      </c>
      <c r="O1052" s="1">
        <v>1482</v>
      </c>
      <c r="P1052" s="1"/>
      <c r="R1052">
        <v>49</v>
      </c>
      <c r="U1052" s="1"/>
      <c r="V1052" s="1"/>
      <c r="W1052" s="1"/>
      <c r="X1052" s="1"/>
      <c r="Y1052" s="1"/>
      <c r="Z1052" s="1"/>
      <c r="AA1052" s="1">
        <v>0</v>
      </c>
      <c r="AB1052" s="1"/>
      <c r="AG1052" t="str">
        <f t="shared" si="233"/>
        <v>Alton</v>
      </c>
      <c r="AH1052" t="s">
        <v>769</v>
      </c>
      <c r="AI1052">
        <v>1</v>
      </c>
      <c r="AK1052" s="104">
        <v>33</v>
      </c>
      <c r="AL1052" s="102">
        <v>1</v>
      </c>
      <c r="AM1052" s="102">
        <v>5</v>
      </c>
      <c r="AN1052" s="101">
        <v>1060</v>
      </c>
      <c r="AO1052" s="101">
        <f t="shared" si="235"/>
        <v>33001</v>
      </c>
      <c r="AP1052" t="s">
        <v>624</v>
      </c>
      <c r="AQ1052">
        <f t="shared" si="234"/>
        <v>3301060</v>
      </c>
    </row>
    <row r="1053" spans="1:43" hidden="1" outlineLevel="1">
      <c r="A1053" t="s">
        <v>1779</v>
      </c>
      <c r="B1053" s="10" t="s">
        <v>768</v>
      </c>
      <c r="C1053" s="1">
        <f t="shared" si="232"/>
        <v>5007</v>
      </c>
      <c r="D1053" s="7">
        <f t="shared" si="236"/>
        <v>2</v>
      </c>
      <c r="E1053" s="7">
        <f t="shared" si="237"/>
        <v>1</v>
      </c>
      <c r="F1053" s="7">
        <f t="shared" si="238"/>
        <v>0</v>
      </c>
      <c r="G1053" s="1">
        <f t="shared" si="239"/>
        <v>1333</v>
      </c>
      <c r="H1053" s="2">
        <f t="shared" si="240"/>
        <v>0.26622728180547234</v>
      </c>
      <c r="I1053" s="8"/>
      <c r="J1053" s="2">
        <f t="shared" si="223"/>
        <v>0.35290593169562612</v>
      </c>
      <c r="K1053" s="2">
        <f t="shared" si="224"/>
        <v>0.61913321350109851</v>
      </c>
      <c r="L1053" s="2">
        <f t="shared" si="225"/>
        <v>0</v>
      </c>
      <c r="M1053" s="2">
        <f t="shared" si="226"/>
        <v>2.796085480327537E-2</v>
      </c>
      <c r="N1053" s="1">
        <v>1767</v>
      </c>
      <c r="O1053" s="1">
        <v>3100</v>
      </c>
      <c r="P1053" s="1"/>
      <c r="R1053">
        <v>126</v>
      </c>
      <c r="U1053" s="1"/>
      <c r="V1053" s="1"/>
      <c r="W1053" s="1"/>
      <c r="X1053" s="1"/>
      <c r="Y1053" s="1"/>
      <c r="Z1053" s="1"/>
      <c r="AA1053" s="1">
        <v>14</v>
      </c>
      <c r="AB1053" s="1"/>
      <c r="AG1053" t="str">
        <f t="shared" si="233"/>
        <v>Amherst</v>
      </c>
      <c r="AH1053" t="s">
        <v>1100</v>
      </c>
      <c r="AI1053">
        <v>2</v>
      </c>
      <c r="AK1053" s="104">
        <v>33</v>
      </c>
      <c r="AL1053" s="102">
        <v>11</v>
      </c>
      <c r="AM1053" s="102">
        <v>5</v>
      </c>
      <c r="AN1053" s="101">
        <v>1300</v>
      </c>
      <c r="AO1053" s="101">
        <f t="shared" si="235"/>
        <v>33011</v>
      </c>
      <c r="AP1053" t="s">
        <v>624</v>
      </c>
      <c r="AQ1053">
        <f t="shared" si="234"/>
        <v>3301300</v>
      </c>
    </row>
    <row r="1054" spans="1:43" hidden="1" outlineLevel="1">
      <c r="A1054" t="s">
        <v>1249</v>
      </c>
      <c r="B1054" s="10" t="s">
        <v>768</v>
      </c>
      <c r="C1054" s="1">
        <f t="shared" si="232"/>
        <v>915</v>
      </c>
      <c r="D1054" s="7">
        <f t="shared" si="236"/>
        <v>2</v>
      </c>
      <c r="E1054" s="7">
        <f t="shared" si="237"/>
        <v>1</v>
      </c>
      <c r="F1054" s="7">
        <f t="shared" si="238"/>
        <v>0</v>
      </c>
      <c r="G1054" s="1">
        <f t="shared" si="239"/>
        <v>37</v>
      </c>
      <c r="H1054" s="2">
        <f t="shared" si="240"/>
        <v>4.0437158469945354E-2</v>
      </c>
      <c r="I1054" s="8"/>
      <c r="J1054" s="2">
        <f t="shared" si="223"/>
        <v>0.46229508196721314</v>
      </c>
      <c r="K1054" s="2">
        <f t="shared" si="224"/>
        <v>0.50273224043715847</v>
      </c>
      <c r="L1054" s="2">
        <f t="shared" si="225"/>
        <v>0</v>
      </c>
      <c r="M1054" s="2">
        <f t="shared" si="226"/>
        <v>3.4972677595628388E-2</v>
      </c>
      <c r="N1054" s="1">
        <v>423</v>
      </c>
      <c r="O1054" s="1">
        <v>460</v>
      </c>
      <c r="P1054" s="1"/>
      <c r="R1054">
        <v>32</v>
      </c>
      <c r="U1054" s="1"/>
      <c r="V1054" s="1"/>
      <c r="W1054" s="1"/>
      <c r="X1054" s="1"/>
      <c r="Y1054" s="1"/>
      <c r="Z1054" s="1"/>
      <c r="AA1054" s="1">
        <v>0</v>
      </c>
      <c r="AB1054" s="1"/>
      <c r="AG1054" t="str">
        <f t="shared" si="233"/>
        <v>Andover</v>
      </c>
      <c r="AH1054" t="s">
        <v>1455</v>
      </c>
      <c r="AI1054">
        <v>2</v>
      </c>
      <c r="AK1054" s="104">
        <v>33</v>
      </c>
      <c r="AL1054" s="102">
        <v>13</v>
      </c>
      <c r="AM1054" s="102">
        <v>10</v>
      </c>
      <c r="AN1054" s="101">
        <v>1460</v>
      </c>
      <c r="AO1054" s="101">
        <f t="shared" si="235"/>
        <v>33013</v>
      </c>
      <c r="AP1054" t="s">
        <v>624</v>
      </c>
      <c r="AQ1054">
        <f t="shared" si="234"/>
        <v>3301460</v>
      </c>
    </row>
    <row r="1055" spans="1:43" hidden="1" outlineLevel="1">
      <c r="A1055" t="s">
        <v>1929</v>
      </c>
      <c r="B1055" s="10" t="s">
        <v>768</v>
      </c>
      <c r="C1055" s="1">
        <f t="shared" si="232"/>
        <v>936</v>
      </c>
      <c r="D1055" s="7">
        <f t="shared" si="236"/>
        <v>2</v>
      </c>
      <c r="E1055" s="7">
        <f t="shared" si="237"/>
        <v>1</v>
      </c>
      <c r="F1055" s="7">
        <f t="shared" si="238"/>
        <v>0</v>
      </c>
      <c r="G1055" s="1">
        <f t="shared" si="239"/>
        <v>124</v>
      </c>
      <c r="H1055" s="2">
        <f t="shared" si="240"/>
        <v>0.13247863247863248</v>
      </c>
      <c r="I1055" s="8"/>
      <c r="J1055" s="2">
        <f t="shared" si="223"/>
        <v>0.41452991452991456</v>
      </c>
      <c r="K1055" s="2">
        <f t="shared" si="224"/>
        <v>0.54700854700854706</v>
      </c>
      <c r="L1055" s="2">
        <f t="shared" si="225"/>
        <v>0</v>
      </c>
      <c r="M1055" s="2">
        <f t="shared" si="226"/>
        <v>3.8461538461538325E-2</v>
      </c>
      <c r="N1055" s="1">
        <v>388</v>
      </c>
      <c r="O1055" s="1">
        <v>512</v>
      </c>
      <c r="P1055" s="1"/>
      <c r="R1055">
        <v>32</v>
      </c>
      <c r="U1055" s="1"/>
      <c r="V1055" s="1"/>
      <c r="W1055" s="1"/>
      <c r="X1055" s="1"/>
      <c r="Y1055" s="1"/>
      <c r="Z1055" s="1"/>
      <c r="AA1055" s="1">
        <v>4</v>
      </c>
      <c r="AB1055" s="1"/>
      <c r="AG1055" t="str">
        <f t="shared" si="233"/>
        <v>Antrim</v>
      </c>
      <c r="AH1055" t="s">
        <v>1100</v>
      </c>
      <c r="AI1055">
        <v>2</v>
      </c>
      <c r="AK1055" s="104">
        <v>33</v>
      </c>
      <c r="AL1055" s="102">
        <v>11</v>
      </c>
      <c r="AM1055" s="102">
        <v>10</v>
      </c>
      <c r="AN1055" s="101">
        <v>1700</v>
      </c>
      <c r="AO1055" s="101">
        <f t="shared" si="235"/>
        <v>33011</v>
      </c>
      <c r="AP1055" t="s">
        <v>624</v>
      </c>
      <c r="AQ1055">
        <f t="shared" si="234"/>
        <v>3301700</v>
      </c>
    </row>
    <row r="1056" spans="1:43" hidden="1" outlineLevel="1">
      <c r="A1056" t="s">
        <v>1334</v>
      </c>
      <c r="B1056" s="10" t="s">
        <v>768</v>
      </c>
      <c r="C1056" s="1">
        <f t="shared" si="232"/>
        <v>676</v>
      </c>
      <c r="D1056" s="7">
        <f t="shared" si="236"/>
        <v>2</v>
      </c>
      <c r="E1056" s="7">
        <f t="shared" si="237"/>
        <v>1</v>
      </c>
      <c r="F1056" s="7">
        <f t="shared" si="238"/>
        <v>0</v>
      </c>
      <c r="G1056" s="1">
        <f t="shared" si="239"/>
        <v>285</v>
      </c>
      <c r="H1056" s="2">
        <f t="shared" si="240"/>
        <v>0.42159763313609466</v>
      </c>
      <c r="I1056" s="8"/>
      <c r="J1056" s="2">
        <f t="shared" si="223"/>
        <v>0.27366863905325445</v>
      </c>
      <c r="K1056" s="2">
        <f t="shared" si="224"/>
        <v>0.69526627218934911</v>
      </c>
      <c r="L1056" s="2">
        <f t="shared" si="225"/>
        <v>0</v>
      </c>
      <c r="M1056" s="2">
        <f t="shared" si="226"/>
        <v>3.1065088757396442E-2</v>
      </c>
      <c r="N1056" s="1">
        <v>185</v>
      </c>
      <c r="O1056" s="1">
        <v>470</v>
      </c>
      <c r="P1056" s="1"/>
      <c r="R1056">
        <v>20</v>
      </c>
      <c r="U1056" s="1"/>
      <c r="V1056" s="1"/>
      <c r="W1056" s="1"/>
      <c r="X1056" s="1"/>
      <c r="Y1056" s="1"/>
      <c r="Z1056" s="1"/>
      <c r="AA1056" s="1">
        <v>1</v>
      </c>
      <c r="AB1056" s="1"/>
      <c r="AG1056" t="str">
        <f t="shared" si="233"/>
        <v>Ashland</v>
      </c>
      <c r="AH1056" t="s">
        <v>1701</v>
      </c>
      <c r="AI1056">
        <v>2</v>
      </c>
      <c r="AK1056" s="104">
        <v>33</v>
      </c>
      <c r="AL1056" s="102">
        <v>9</v>
      </c>
      <c r="AM1056" s="102">
        <v>10</v>
      </c>
      <c r="AN1056" s="101">
        <v>2020</v>
      </c>
      <c r="AO1056" s="101">
        <f t="shared" si="235"/>
        <v>33009</v>
      </c>
      <c r="AP1056" t="s">
        <v>624</v>
      </c>
      <c r="AQ1056">
        <f t="shared" si="234"/>
        <v>3302020</v>
      </c>
    </row>
    <row r="1057" spans="1:43" hidden="1" outlineLevel="1">
      <c r="A1057" t="s">
        <v>2825</v>
      </c>
      <c r="B1057" s="10" t="s">
        <v>768</v>
      </c>
      <c r="C1057" s="1">
        <f t="shared" si="232"/>
        <v>2825</v>
      </c>
      <c r="D1057" s="7">
        <f t="shared" si="236"/>
        <v>2</v>
      </c>
      <c r="E1057" s="7">
        <f t="shared" si="237"/>
        <v>1</v>
      </c>
      <c r="F1057" s="7">
        <f t="shared" si="238"/>
        <v>0</v>
      </c>
      <c r="G1057" s="1">
        <f t="shared" si="239"/>
        <v>1058</v>
      </c>
      <c r="H1057" s="2">
        <f t="shared" si="240"/>
        <v>0.37451327433628318</v>
      </c>
      <c r="I1057" s="8"/>
      <c r="J1057" s="2">
        <f t="shared" si="223"/>
        <v>0.29734513274336283</v>
      </c>
      <c r="K1057" s="2">
        <f t="shared" si="224"/>
        <v>0.67185840707964606</v>
      </c>
      <c r="L1057" s="2">
        <f t="shared" si="225"/>
        <v>0</v>
      </c>
      <c r="M1057" s="2">
        <f t="shared" si="226"/>
        <v>3.0796460176991114E-2</v>
      </c>
      <c r="N1057" s="1">
        <v>840</v>
      </c>
      <c r="O1057" s="1">
        <v>1898</v>
      </c>
      <c r="P1057" s="1"/>
      <c r="R1057">
        <v>80</v>
      </c>
      <c r="U1057" s="1"/>
      <c r="V1057" s="1"/>
      <c r="W1057" s="1"/>
      <c r="X1057" s="1"/>
      <c r="Y1057" s="1"/>
      <c r="Z1057" s="1"/>
      <c r="AA1057" s="1">
        <v>7</v>
      </c>
      <c r="AB1057" s="1"/>
      <c r="AG1057" t="str">
        <f t="shared" si="233"/>
        <v>Atkinson</v>
      </c>
      <c r="AH1057" t="s">
        <v>867</v>
      </c>
      <c r="AI1057">
        <v>2</v>
      </c>
      <c r="AK1057" s="104">
        <v>33</v>
      </c>
      <c r="AL1057" s="102">
        <v>15</v>
      </c>
      <c r="AM1057" s="102">
        <v>5</v>
      </c>
      <c r="AN1057" s="101">
        <v>2340</v>
      </c>
      <c r="AO1057" s="101">
        <f t="shared" si="235"/>
        <v>33015</v>
      </c>
      <c r="AP1057" t="s">
        <v>624</v>
      </c>
      <c r="AQ1057">
        <f t="shared" si="234"/>
        <v>3302340</v>
      </c>
    </row>
    <row r="1058" spans="1:43" hidden="1" outlineLevel="1">
      <c r="A1058" t="s">
        <v>1884</v>
      </c>
      <c r="B1058" s="10" t="s">
        <v>768</v>
      </c>
      <c r="C1058" s="1">
        <f t="shared" si="232"/>
        <v>1998</v>
      </c>
      <c r="D1058" s="7">
        <f t="shared" si="236"/>
        <v>2</v>
      </c>
      <c r="E1058" s="7">
        <f t="shared" si="237"/>
        <v>1</v>
      </c>
      <c r="F1058" s="7">
        <f t="shared" si="238"/>
        <v>0</v>
      </c>
      <c r="G1058" s="1">
        <f t="shared" si="239"/>
        <v>889</v>
      </c>
      <c r="H1058" s="2">
        <f t="shared" si="240"/>
        <v>0.44494494494494496</v>
      </c>
      <c r="I1058" s="8"/>
      <c r="J1058" s="2">
        <f t="shared" si="223"/>
        <v>0.26176176176176175</v>
      </c>
      <c r="K1058" s="2">
        <f t="shared" si="224"/>
        <v>0.70670670670670666</v>
      </c>
      <c r="L1058" s="2">
        <f t="shared" si="225"/>
        <v>0</v>
      </c>
      <c r="M1058" s="2">
        <f t="shared" si="226"/>
        <v>3.1531531531531543E-2</v>
      </c>
      <c r="N1058" s="1">
        <v>523</v>
      </c>
      <c r="O1058" s="1">
        <v>1412</v>
      </c>
      <c r="P1058" s="1"/>
      <c r="R1058">
        <v>58</v>
      </c>
      <c r="U1058" s="1"/>
      <c r="V1058" s="1"/>
      <c r="W1058" s="1"/>
      <c r="X1058" s="1"/>
      <c r="Y1058" s="1"/>
      <c r="Z1058" s="1"/>
      <c r="AA1058" s="1">
        <v>5</v>
      </c>
      <c r="AB1058" s="1"/>
      <c r="AG1058" t="str">
        <f t="shared" si="233"/>
        <v>Auburn</v>
      </c>
      <c r="AH1058" t="s">
        <v>867</v>
      </c>
      <c r="AI1058">
        <v>1</v>
      </c>
      <c r="AK1058" s="104">
        <v>33</v>
      </c>
      <c r="AL1058" s="102">
        <v>15</v>
      </c>
      <c r="AM1058" s="102">
        <v>10</v>
      </c>
      <c r="AN1058" s="101">
        <v>2820</v>
      </c>
      <c r="AO1058" s="101">
        <f t="shared" si="235"/>
        <v>33015</v>
      </c>
      <c r="AP1058" t="s">
        <v>624</v>
      </c>
      <c r="AQ1058">
        <f t="shared" si="234"/>
        <v>3302820</v>
      </c>
    </row>
    <row r="1059" spans="1:43" hidden="1" outlineLevel="1">
      <c r="A1059" t="s">
        <v>595</v>
      </c>
      <c r="B1059" s="10" t="s">
        <v>768</v>
      </c>
      <c r="C1059" s="1">
        <f t="shared" si="232"/>
        <v>1509</v>
      </c>
      <c r="D1059" s="7">
        <f t="shared" si="236"/>
        <v>2</v>
      </c>
      <c r="E1059" s="7">
        <f t="shared" si="237"/>
        <v>1</v>
      </c>
      <c r="F1059" s="7">
        <f t="shared" si="238"/>
        <v>0</v>
      </c>
      <c r="G1059" s="1">
        <f t="shared" si="239"/>
        <v>270</v>
      </c>
      <c r="H1059" s="2">
        <f t="shared" si="240"/>
        <v>0.17892644135188868</v>
      </c>
      <c r="I1059" s="8"/>
      <c r="J1059" s="2">
        <f t="shared" si="223"/>
        <v>0.39231278992710406</v>
      </c>
      <c r="K1059" s="2">
        <f t="shared" si="224"/>
        <v>0.57123923127899268</v>
      </c>
      <c r="L1059" s="2">
        <f t="shared" si="225"/>
        <v>0</v>
      </c>
      <c r="M1059" s="2">
        <f t="shared" si="226"/>
        <v>3.6447978793903268E-2</v>
      </c>
      <c r="N1059" s="1">
        <v>592</v>
      </c>
      <c r="O1059" s="1">
        <v>862</v>
      </c>
      <c r="P1059" s="1"/>
      <c r="R1059">
        <v>54</v>
      </c>
      <c r="U1059" s="1"/>
      <c r="V1059" s="1"/>
      <c r="W1059" s="1"/>
      <c r="X1059" s="1"/>
      <c r="Y1059" s="1"/>
      <c r="Z1059" s="1"/>
      <c r="AA1059" s="1">
        <v>1</v>
      </c>
      <c r="AB1059" s="1"/>
      <c r="AG1059" t="str">
        <f t="shared" si="233"/>
        <v>Barnstead</v>
      </c>
      <c r="AH1059" t="s">
        <v>769</v>
      </c>
      <c r="AI1059">
        <v>1</v>
      </c>
      <c r="AK1059" s="104">
        <v>33</v>
      </c>
      <c r="AL1059" s="102">
        <v>1</v>
      </c>
      <c r="AM1059" s="102">
        <v>10</v>
      </c>
      <c r="AN1059" s="101">
        <v>3220</v>
      </c>
      <c r="AO1059" s="101">
        <f t="shared" si="235"/>
        <v>33001</v>
      </c>
      <c r="AP1059" t="s">
        <v>624</v>
      </c>
      <c r="AQ1059">
        <f t="shared" si="234"/>
        <v>3303220</v>
      </c>
    </row>
    <row r="1060" spans="1:43" hidden="1" outlineLevel="1">
      <c r="A1060" t="s">
        <v>974</v>
      </c>
      <c r="B1060" s="10" t="s">
        <v>768</v>
      </c>
      <c r="C1060" s="1">
        <f t="shared" si="232"/>
        <v>2845</v>
      </c>
      <c r="D1060" s="7">
        <f t="shared" si="236"/>
        <v>2</v>
      </c>
      <c r="E1060" s="7">
        <f t="shared" si="237"/>
        <v>1</v>
      </c>
      <c r="F1060" s="7">
        <f t="shared" si="238"/>
        <v>0</v>
      </c>
      <c r="G1060" s="1">
        <f t="shared" si="239"/>
        <v>539</v>
      </c>
      <c r="H1060" s="2">
        <f t="shared" si="240"/>
        <v>0.18945518453427065</v>
      </c>
      <c r="I1060" s="8"/>
      <c r="J1060" s="2">
        <f t="shared" si="223"/>
        <v>0.38101933216168715</v>
      </c>
      <c r="K1060" s="2">
        <f t="shared" si="224"/>
        <v>0.57047451669595783</v>
      </c>
      <c r="L1060" s="2">
        <f t="shared" si="225"/>
        <v>0</v>
      </c>
      <c r="M1060" s="2">
        <f t="shared" si="226"/>
        <v>4.8506151142355014E-2</v>
      </c>
      <c r="N1060" s="1">
        <v>1084</v>
      </c>
      <c r="O1060" s="1">
        <v>1623</v>
      </c>
      <c r="P1060" s="1"/>
      <c r="R1060">
        <v>127</v>
      </c>
      <c r="U1060" s="1"/>
      <c r="V1060" s="1"/>
      <c r="W1060" s="1"/>
      <c r="X1060" s="1"/>
      <c r="Y1060" s="1"/>
      <c r="Z1060" s="1"/>
      <c r="AA1060" s="1">
        <v>11</v>
      </c>
      <c r="AB1060" s="1"/>
      <c r="AG1060" t="str">
        <f t="shared" si="233"/>
        <v>Barrington</v>
      </c>
      <c r="AH1060" t="s">
        <v>2192</v>
      </c>
      <c r="AI1060">
        <v>1</v>
      </c>
      <c r="AK1060" s="104">
        <v>33</v>
      </c>
      <c r="AL1060" s="102">
        <v>17</v>
      </c>
      <c r="AM1060" s="102">
        <v>5</v>
      </c>
      <c r="AN1060" s="101">
        <v>3460</v>
      </c>
      <c r="AO1060" s="101">
        <f t="shared" si="235"/>
        <v>33017</v>
      </c>
      <c r="AP1060" t="s">
        <v>624</v>
      </c>
      <c r="AQ1060">
        <f t="shared" si="234"/>
        <v>3303460</v>
      </c>
    </row>
    <row r="1061" spans="1:43" hidden="1" outlineLevel="1">
      <c r="A1061" t="s">
        <v>596</v>
      </c>
      <c r="B1061" s="10" t="s">
        <v>768</v>
      </c>
      <c r="C1061" s="1">
        <f t="shared" si="232"/>
        <v>1309</v>
      </c>
      <c r="D1061" s="7">
        <f t="shared" si="236"/>
        <v>2</v>
      </c>
      <c r="E1061" s="7">
        <f t="shared" si="237"/>
        <v>1</v>
      </c>
      <c r="F1061" s="7">
        <f t="shared" si="238"/>
        <v>0</v>
      </c>
      <c r="G1061" s="1">
        <f t="shared" si="239"/>
        <v>367</v>
      </c>
      <c r="H1061" s="2">
        <f t="shared" si="240"/>
        <v>0.28036669213139803</v>
      </c>
      <c r="I1061" s="8"/>
      <c r="J1061" s="2">
        <f t="shared" si="223"/>
        <v>0.3414820473644003</v>
      </c>
      <c r="K1061" s="2">
        <f t="shared" si="224"/>
        <v>0.62184873949579833</v>
      </c>
      <c r="L1061" s="2">
        <f t="shared" si="225"/>
        <v>0</v>
      </c>
      <c r="M1061" s="2">
        <f t="shared" si="226"/>
        <v>3.6669213139801426E-2</v>
      </c>
      <c r="N1061" s="1">
        <v>447</v>
      </c>
      <c r="O1061" s="1">
        <v>814</v>
      </c>
      <c r="P1061" s="1"/>
      <c r="R1061">
        <v>41</v>
      </c>
      <c r="U1061" s="1"/>
      <c r="V1061" s="1"/>
      <c r="W1061" s="1"/>
      <c r="X1061" s="1"/>
      <c r="Y1061" s="1"/>
      <c r="Z1061" s="1"/>
      <c r="AA1061" s="1">
        <v>7</v>
      </c>
      <c r="AB1061" s="1"/>
      <c r="AG1061" t="str">
        <f t="shared" si="233"/>
        <v>Bartlett</v>
      </c>
      <c r="AH1061" t="s">
        <v>2387</v>
      </c>
      <c r="AI1061">
        <v>1</v>
      </c>
      <c r="AK1061" s="104">
        <v>33</v>
      </c>
      <c r="AL1061" s="102">
        <v>3</v>
      </c>
      <c r="AM1061" s="102">
        <v>10</v>
      </c>
      <c r="AN1061" s="101">
        <v>3700</v>
      </c>
      <c r="AO1061" s="101">
        <f t="shared" si="235"/>
        <v>33003</v>
      </c>
      <c r="AP1061" t="s">
        <v>624</v>
      </c>
      <c r="AQ1061">
        <f t="shared" si="234"/>
        <v>3303700</v>
      </c>
    </row>
    <row r="1062" spans="1:43" hidden="1" outlineLevel="1">
      <c r="A1062" t="s">
        <v>692</v>
      </c>
      <c r="B1062" s="10" t="s">
        <v>768</v>
      </c>
      <c r="C1062" s="1">
        <f t="shared" si="232"/>
        <v>331</v>
      </c>
      <c r="D1062" s="7">
        <f t="shared" si="236"/>
        <v>2</v>
      </c>
      <c r="E1062" s="7">
        <f t="shared" si="237"/>
        <v>1</v>
      </c>
      <c r="F1062" s="7">
        <f t="shared" si="238"/>
        <v>0</v>
      </c>
      <c r="G1062" s="1">
        <f t="shared" si="239"/>
        <v>121</v>
      </c>
      <c r="H1062" s="2">
        <f t="shared" si="240"/>
        <v>0.36555891238670696</v>
      </c>
      <c r="I1062" s="8"/>
      <c r="J1062" s="2">
        <f t="shared" si="223"/>
        <v>0.30211480362537763</v>
      </c>
      <c r="K1062" s="2">
        <f t="shared" si="224"/>
        <v>0.66767371601208458</v>
      </c>
      <c r="L1062" s="2">
        <f t="shared" si="225"/>
        <v>0</v>
      </c>
      <c r="M1062" s="2">
        <f t="shared" si="226"/>
        <v>3.0211480362537846E-2</v>
      </c>
      <c r="N1062" s="1">
        <v>100</v>
      </c>
      <c r="O1062" s="1">
        <v>221</v>
      </c>
      <c r="P1062" s="1"/>
      <c r="R1062">
        <v>10</v>
      </c>
      <c r="U1062" s="1"/>
      <c r="V1062" s="1"/>
      <c r="W1062" s="1"/>
      <c r="X1062" s="1"/>
      <c r="Y1062" s="1"/>
      <c r="Z1062" s="1"/>
      <c r="AA1062" s="1">
        <v>0</v>
      </c>
      <c r="AB1062" s="1"/>
      <c r="AG1062" t="str">
        <f t="shared" si="233"/>
        <v>Bath</v>
      </c>
      <c r="AH1062" t="s">
        <v>1701</v>
      </c>
      <c r="AI1062">
        <v>2</v>
      </c>
      <c r="AK1062" s="104">
        <v>33</v>
      </c>
      <c r="AL1062" s="102">
        <v>9</v>
      </c>
      <c r="AM1062" s="102">
        <v>15</v>
      </c>
      <c r="AN1062" s="101">
        <v>3940</v>
      </c>
      <c r="AO1062" s="101">
        <f t="shared" si="235"/>
        <v>33009</v>
      </c>
      <c r="AP1062" t="s">
        <v>624</v>
      </c>
      <c r="AQ1062">
        <f t="shared" si="234"/>
        <v>3303940</v>
      </c>
    </row>
    <row r="1063" spans="1:43" hidden="1" outlineLevel="1">
      <c r="A1063" t="s">
        <v>2446</v>
      </c>
      <c r="B1063" s="10" t="s">
        <v>768</v>
      </c>
      <c r="C1063" s="1">
        <f t="shared" si="232"/>
        <v>8835</v>
      </c>
      <c r="D1063" s="7">
        <f t="shared" si="236"/>
        <v>2</v>
      </c>
      <c r="E1063" s="7">
        <f t="shared" si="237"/>
        <v>1</v>
      </c>
      <c r="F1063" s="7">
        <f t="shared" si="238"/>
        <v>0</v>
      </c>
      <c r="G1063" s="1">
        <f t="shared" si="239"/>
        <v>4515</v>
      </c>
      <c r="H1063" s="2">
        <f t="shared" si="240"/>
        <v>0.51103565365025472</v>
      </c>
      <c r="I1063" s="8"/>
      <c r="J1063" s="2">
        <f t="shared" si="223"/>
        <v>0.23497453310696095</v>
      </c>
      <c r="K1063" s="2">
        <f t="shared" si="224"/>
        <v>0.74601018675721564</v>
      </c>
      <c r="L1063" s="2">
        <f t="shared" si="225"/>
        <v>0</v>
      </c>
      <c r="M1063" s="2">
        <f t="shared" si="226"/>
        <v>1.9015280135823431E-2</v>
      </c>
      <c r="N1063" s="1">
        <v>2076</v>
      </c>
      <c r="O1063" s="1">
        <v>6591</v>
      </c>
      <c r="P1063" s="1"/>
      <c r="R1063">
        <v>158</v>
      </c>
      <c r="U1063" s="1"/>
      <c r="V1063" s="1"/>
      <c r="W1063" s="1"/>
      <c r="X1063" s="1"/>
      <c r="Y1063" s="1"/>
      <c r="Z1063" s="1"/>
      <c r="AA1063" s="1">
        <v>10</v>
      </c>
      <c r="AB1063" s="1"/>
      <c r="AG1063" t="str">
        <f t="shared" si="233"/>
        <v>Bedford</v>
      </c>
      <c r="AH1063" t="s">
        <v>1100</v>
      </c>
      <c r="AI1063">
        <v>1</v>
      </c>
      <c r="AK1063" s="104">
        <v>33</v>
      </c>
      <c r="AL1063" s="102">
        <v>11</v>
      </c>
      <c r="AM1063" s="102">
        <v>15</v>
      </c>
      <c r="AN1063" s="101">
        <v>4500</v>
      </c>
      <c r="AO1063" s="101">
        <f t="shared" si="235"/>
        <v>33011</v>
      </c>
      <c r="AP1063" t="s">
        <v>624</v>
      </c>
      <c r="AQ1063">
        <f t="shared" si="234"/>
        <v>3304500</v>
      </c>
    </row>
    <row r="1064" spans="1:43" hidden="1" outlineLevel="1">
      <c r="A1064" t="s">
        <v>1194</v>
      </c>
      <c r="B1064" s="10" t="s">
        <v>768</v>
      </c>
      <c r="C1064" s="1">
        <f t="shared" si="232"/>
        <v>2109</v>
      </c>
      <c r="D1064" s="7">
        <f t="shared" si="236"/>
        <v>2</v>
      </c>
      <c r="E1064" s="7">
        <f t="shared" si="237"/>
        <v>1</v>
      </c>
      <c r="F1064" s="7">
        <f t="shared" si="238"/>
        <v>0</v>
      </c>
      <c r="G1064" s="1">
        <f t="shared" si="239"/>
        <v>859</v>
      </c>
      <c r="H1064" s="2">
        <f t="shared" si="240"/>
        <v>0.40730203888098626</v>
      </c>
      <c r="I1064" s="8"/>
      <c r="J1064" s="2">
        <f t="shared" si="223"/>
        <v>0.28259838786154573</v>
      </c>
      <c r="K1064" s="2">
        <f t="shared" si="224"/>
        <v>0.68990042674253205</v>
      </c>
      <c r="L1064" s="2">
        <f t="shared" si="225"/>
        <v>0</v>
      </c>
      <c r="M1064" s="2">
        <f t="shared" si="226"/>
        <v>2.7501185395922279E-2</v>
      </c>
      <c r="N1064" s="1">
        <v>596</v>
      </c>
      <c r="O1064" s="1">
        <v>1455</v>
      </c>
      <c r="P1064" s="1"/>
      <c r="R1064">
        <v>48</v>
      </c>
      <c r="U1064" s="1"/>
      <c r="V1064" s="1"/>
      <c r="W1064" s="1"/>
      <c r="X1064" s="1"/>
      <c r="Y1064" s="1"/>
      <c r="Z1064" s="1"/>
      <c r="AA1064" s="1">
        <v>10</v>
      </c>
      <c r="AB1064" s="1"/>
      <c r="AG1064" t="str">
        <f t="shared" si="233"/>
        <v>Belmont</v>
      </c>
      <c r="AH1064" t="s">
        <v>769</v>
      </c>
      <c r="AI1064">
        <v>1</v>
      </c>
      <c r="AK1064" s="104">
        <v>33</v>
      </c>
      <c r="AL1064" s="102">
        <v>1</v>
      </c>
      <c r="AM1064" s="102">
        <v>15</v>
      </c>
      <c r="AN1064" s="101">
        <v>4740</v>
      </c>
      <c r="AO1064" s="101">
        <f t="shared" si="235"/>
        <v>33001</v>
      </c>
      <c r="AP1064" t="s">
        <v>624</v>
      </c>
      <c r="AQ1064">
        <f t="shared" si="234"/>
        <v>3304740</v>
      </c>
    </row>
    <row r="1065" spans="1:43" hidden="1" outlineLevel="1">
      <c r="A1065" t="s">
        <v>2332</v>
      </c>
      <c r="B1065" s="10" t="s">
        <v>768</v>
      </c>
      <c r="C1065" s="1">
        <f t="shared" si="232"/>
        <v>440</v>
      </c>
      <c r="D1065" s="7">
        <f t="shared" si="236"/>
        <v>2</v>
      </c>
      <c r="E1065" s="7">
        <f t="shared" si="237"/>
        <v>1</v>
      </c>
      <c r="F1065" s="7">
        <f t="shared" si="238"/>
        <v>0</v>
      </c>
      <c r="G1065" s="1">
        <f t="shared" si="239"/>
        <v>42</v>
      </c>
      <c r="H1065" s="2">
        <f t="shared" si="240"/>
        <v>9.5454545454545459E-2</v>
      </c>
      <c r="I1065" s="8"/>
      <c r="J1065" s="2">
        <f t="shared" ref="J1065:J1123" si="241">IF(C1065=0,"-",N1065/C1065)</f>
        <v>0.42727272727272725</v>
      </c>
      <c r="K1065" s="2">
        <f t="shared" ref="K1065:K1123" si="242">IF(C1065=0,"-",O1065/C1065)</f>
        <v>0.52272727272727271</v>
      </c>
      <c r="L1065" s="2">
        <f t="shared" ref="L1065:L1123" si="243">IF(C1065=0,"-",P1065/C1065)</f>
        <v>0</v>
      </c>
      <c r="M1065" s="2">
        <f t="shared" ref="M1065:M1123" si="244">IF(C1065=0,"-",(1-J1065-K1065-L1065))</f>
        <v>5.0000000000000044E-2</v>
      </c>
      <c r="N1065" s="1">
        <v>188</v>
      </c>
      <c r="O1065" s="1">
        <v>230</v>
      </c>
      <c r="P1065" s="1"/>
      <c r="R1065">
        <v>20</v>
      </c>
      <c r="U1065" s="1"/>
      <c r="V1065" s="1"/>
      <c r="W1065" s="1"/>
      <c r="X1065" s="1"/>
      <c r="Y1065" s="1"/>
      <c r="Z1065" s="1"/>
      <c r="AA1065" s="1">
        <v>2</v>
      </c>
      <c r="AB1065" s="1"/>
      <c r="AG1065" t="str">
        <f t="shared" si="233"/>
        <v>Bennington</v>
      </c>
      <c r="AH1065" t="s">
        <v>1100</v>
      </c>
      <c r="AI1065">
        <v>2</v>
      </c>
      <c r="AK1065" s="104">
        <v>33</v>
      </c>
      <c r="AL1065" s="102">
        <v>11</v>
      </c>
      <c r="AM1065" s="102">
        <v>20</v>
      </c>
      <c r="AN1065" s="101">
        <v>4900</v>
      </c>
      <c r="AO1065" s="101">
        <f t="shared" si="235"/>
        <v>33011</v>
      </c>
      <c r="AP1065" t="s">
        <v>624</v>
      </c>
      <c r="AQ1065">
        <f t="shared" si="234"/>
        <v>3304900</v>
      </c>
    </row>
    <row r="1066" spans="1:43" hidden="1" outlineLevel="1">
      <c r="A1066" t="s">
        <v>2589</v>
      </c>
      <c r="B1066" s="10" t="s">
        <v>768</v>
      </c>
      <c r="C1066" s="1">
        <f t="shared" si="232"/>
        <v>100</v>
      </c>
      <c r="D1066" s="7">
        <f t="shared" si="236"/>
        <v>2</v>
      </c>
      <c r="E1066" s="7">
        <f t="shared" si="237"/>
        <v>1</v>
      </c>
      <c r="F1066" s="7">
        <f t="shared" si="238"/>
        <v>0</v>
      </c>
      <c r="G1066" s="1">
        <f t="shared" si="239"/>
        <v>49</v>
      </c>
      <c r="H1066" s="2">
        <f t="shared" si="240"/>
        <v>0.49</v>
      </c>
      <c r="I1066" s="8"/>
      <c r="J1066" s="2">
        <f t="shared" si="241"/>
        <v>0.25</v>
      </c>
      <c r="K1066" s="2">
        <f t="shared" si="242"/>
        <v>0.74</v>
      </c>
      <c r="L1066" s="2">
        <f t="shared" si="243"/>
        <v>0</v>
      </c>
      <c r="M1066" s="2">
        <f t="shared" si="244"/>
        <v>1.0000000000000009E-2</v>
      </c>
      <c r="N1066" s="1">
        <v>25</v>
      </c>
      <c r="O1066" s="1">
        <v>74</v>
      </c>
      <c r="P1066" s="1"/>
      <c r="R1066">
        <v>1</v>
      </c>
      <c r="U1066" s="1"/>
      <c r="V1066" s="1"/>
      <c r="W1066" s="1"/>
      <c r="X1066" s="1"/>
      <c r="Y1066" s="1"/>
      <c r="Z1066" s="1"/>
      <c r="AA1066" s="1">
        <v>0</v>
      </c>
      <c r="AB1066" s="1"/>
      <c r="AG1066" t="str">
        <f t="shared" si="233"/>
        <v>Benton</v>
      </c>
      <c r="AH1066" t="s">
        <v>1701</v>
      </c>
      <c r="AI1066">
        <v>2</v>
      </c>
      <c r="AK1066" s="104">
        <v>33</v>
      </c>
      <c r="AL1066" s="102">
        <v>9</v>
      </c>
      <c r="AM1066" s="102">
        <v>20</v>
      </c>
      <c r="AN1066" s="101">
        <v>5060</v>
      </c>
      <c r="AO1066" s="101">
        <f t="shared" si="235"/>
        <v>33009</v>
      </c>
      <c r="AP1066" t="s">
        <v>624</v>
      </c>
      <c r="AQ1066">
        <f t="shared" si="234"/>
        <v>3305060</v>
      </c>
    </row>
    <row r="1067" spans="1:43" hidden="1" outlineLevel="1">
      <c r="A1067" t="s">
        <v>1263</v>
      </c>
      <c r="B1067" s="10" t="s">
        <v>768</v>
      </c>
      <c r="C1067" s="1">
        <f t="shared" si="232"/>
        <v>3524</v>
      </c>
      <c r="D1067" s="7">
        <f t="shared" si="236"/>
        <v>2</v>
      </c>
      <c r="E1067" s="7">
        <f t="shared" si="237"/>
        <v>1</v>
      </c>
      <c r="F1067" s="7">
        <f t="shared" si="238"/>
        <v>0</v>
      </c>
      <c r="G1067" s="1">
        <f t="shared" si="239"/>
        <v>588</v>
      </c>
      <c r="H1067" s="2">
        <f t="shared" si="240"/>
        <v>0.16685584562996594</v>
      </c>
      <c r="I1067" s="8"/>
      <c r="J1067" s="2">
        <f t="shared" si="241"/>
        <v>0.39954597048808171</v>
      </c>
      <c r="K1067" s="2">
        <f t="shared" si="242"/>
        <v>0.56640181611804763</v>
      </c>
      <c r="L1067" s="2">
        <f t="shared" si="243"/>
        <v>0</v>
      </c>
      <c r="M1067" s="2">
        <f t="shared" si="244"/>
        <v>3.4052213393870656E-2</v>
      </c>
      <c r="N1067" s="1">
        <v>1408</v>
      </c>
      <c r="O1067" s="1">
        <v>1996</v>
      </c>
      <c r="P1067" s="1"/>
      <c r="R1067">
        <v>105</v>
      </c>
      <c r="U1067" s="1"/>
      <c r="V1067" s="1"/>
      <c r="W1067" s="1"/>
      <c r="X1067" s="1"/>
      <c r="Y1067" s="1"/>
      <c r="Z1067" s="1"/>
      <c r="AA1067" s="1">
        <v>15</v>
      </c>
      <c r="AB1067" s="1"/>
      <c r="AG1067" t="str">
        <f t="shared" si="233"/>
        <v>Berlin</v>
      </c>
      <c r="AH1067" t="s">
        <v>1700</v>
      </c>
      <c r="AI1067">
        <v>2</v>
      </c>
      <c r="AK1067" s="104">
        <v>33</v>
      </c>
      <c r="AL1067" s="102">
        <v>7</v>
      </c>
      <c r="AM1067" s="102">
        <v>20</v>
      </c>
      <c r="AN1067" s="101">
        <v>5140</v>
      </c>
      <c r="AO1067" s="101">
        <f t="shared" si="235"/>
        <v>33007</v>
      </c>
      <c r="AP1067" t="s">
        <v>2432</v>
      </c>
      <c r="AQ1067">
        <f t="shared" si="234"/>
        <v>3305140</v>
      </c>
    </row>
    <row r="1068" spans="1:43" hidden="1" outlineLevel="1">
      <c r="A1068" s="10" t="s">
        <v>182</v>
      </c>
      <c r="B1068" s="10" t="s">
        <v>768</v>
      </c>
      <c r="C1068" s="1">
        <f t="shared" si="232"/>
        <v>857</v>
      </c>
      <c r="D1068" s="7">
        <f t="shared" si="236"/>
        <v>2</v>
      </c>
      <c r="E1068" s="7">
        <f t="shared" si="237"/>
        <v>1</v>
      </c>
      <c r="F1068" s="7">
        <f t="shared" si="238"/>
        <v>0</v>
      </c>
      <c r="G1068" s="1">
        <f t="shared" si="239"/>
        <v>130</v>
      </c>
      <c r="H1068" s="2">
        <f t="shared" si="240"/>
        <v>0.1516919486581097</v>
      </c>
      <c r="I1068" s="8"/>
      <c r="J1068" s="2">
        <f t="shared" si="241"/>
        <v>0.41423570595099185</v>
      </c>
      <c r="K1068" s="2">
        <f t="shared" si="242"/>
        <v>0.56592765460910155</v>
      </c>
      <c r="L1068" s="2">
        <f t="shared" si="243"/>
        <v>0</v>
      </c>
      <c r="M1068" s="2">
        <f t="shared" si="244"/>
        <v>1.9836639439906656E-2</v>
      </c>
      <c r="N1068" s="1">
        <v>355</v>
      </c>
      <c r="O1068" s="1">
        <v>485</v>
      </c>
      <c r="P1068" s="1"/>
      <c r="R1068">
        <v>16</v>
      </c>
      <c r="U1068" s="1"/>
      <c r="V1068" s="1"/>
      <c r="W1068" s="1"/>
      <c r="X1068" s="1"/>
      <c r="Y1068" s="1"/>
      <c r="Z1068" s="1"/>
      <c r="AA1068" s="1">
        <v>1</v>
      </c>
      <c r="AB1068" s="1"/>
      <c r="AG1068" t="str">
        <f t="shared" si="233"/>
        <v>Bethlehem</v>
      </c>
      <c r="AH1068" t="s">
        <v>1701</v>
      </c>
      <c r="AI1068">
        <v>2</v>
      </c>
      <c r="AK1068" s="104">
        <v>33</v>
      </c>
      <c r="AL1068" s="102">
        <v>9</v>
      </c>
      <c r="AM1068" s="102">
        <v>25</v>
      </c>
      <c r="AN1068" s="101">
        <v>5460</v>
      </c>
      <c r="AO1068" s="101">
        <f t="shared" si="235"/>
        <v>33009</v>
      </c>
      <c r="AP1068" t="s">
        <v>624</v>
      </c>
      <c r="AQ1068">
        <f t="shared" si="234"/>
        <v>3305460</v>
      </c>
    </row>
    <row r="1069" spans="1:43" hidden="1" outlineLevel="1">
      <c r="A1069" t="s">
        <v>183</v>
      </c>
      <c r="B1069" s="10" t="s">
        <v>768</v>
      </c>
      <c r="C1069" s="1">
        <f t="shared" si="232"/>
        <v>1057</v>
      </c>
      <c r="D1069" s="7">
        <f t="shared" si="236"/>
        <v>2</v>
      </c>
      <c r="E1069" s="7">
        <f t="shared" si="237"/>
        <v>1</v>
      </c>
      <c r="F1069" s="7">
        <f t="shared" si="238"/>
        <v>0</v>
      </c>
      <c r="G1069" s="1">
        <f t="shared" si="239"/>
        <v>40</v>
      </c>
      <c r="H1069" s="2">
        <f t="shared" si="240"/>
        <v>3.7842951750236518E-2</v>
      </c>
      <c r="I1069" s="8"/>
      <c r="J1069" s="2">
        <f t="shared" si="241"/>
        <v>0.46073793755912962</v>
      </c>
      <c r="K1069" s="2">
        <f t="shared" si="242"/>
        <v>0.49858088930936612</v>
      </c>
      <c r="L1069" s="2">
        <f t="shared" si="243"/>
        <v>0</v>
      </c>
      <c r="M1069" s="2">
        <f t="shared" si="244"/>
        <v>4.0681173131504267E-2</v>
      </c>
      <c r="N1069" s="1">
        <v>487</v>
      </c>
      <c r="O1069" s="1">
        <v>527</v>
      </c>
      <c r="P1069" s="1"/>
      <c r="R1069">
        <v>43</v>
      </c>
      <c r="U1069" s="1"/>
      <c r="V1069" s="1"/>
      <c r="W1069" s="1"/>
      <c r="X1069" s="1"/>
      <c r="Y1069" s="1"/>
      <c r="Z1069" s="1"/>
      <c r="AA1069" s="1">
        <v>0</v>
      </c>
      <c r="AB1069" s="1"/>
      <c r="AG1069" t="str">
        <f t="shared" si="233"/>
        <v>Boscawen</v>
      </c>
      <c r="AH1069" t="s">
        <v>1455</v>
      </c>
      <c r="AI1069">
        <v>2</v>
      </c>
      <c r="AK1069" s="104">
        <v>33</v>
      </c>
      <c r="AL1069" s="102">
        <v>13</v>
      </c>
      <c r="AM1069" s="102">
        <v>15</v>
      </c>
      <c r="AN1069" s="101">
        <v>6260</v>
      </c>
      <c r="AO1069" s="101">
        <f t="shared" si="235"/>
        <v>33013</v>
      </c>
      <c r="AP1069" t="s">
        <v>624</v>
      </c>
      <c r="AQ1069">
        <f t="shared" si="234"/>
        <v>3306260</v>
      </c>
    </row>
    <row r="1070" spans="1:43" hidden="1" outlineLevel="1">
      <c r="A1070" t="s">
        <v>184</v>
      </c>
      <c r="B1070" s="10" t="s">
        <v>768</v>
      </c>
      <c r="C1070" s="1">
        <f t="shared" si="232"/>
        <v>3514</v>
      </c>
      <c r="D1070" s="7">
        <f t="shared" si="236"/>
        <v>2</v>
      </c>
      <c r="E1070" s="7">
        <f t="shared" si="237"/>
        <v>1</v>
      </c>
      <c r="F1070" s="7">
        <f t="shared" si="238"/>
        <v>0</v>
      </c>
      <c r="G1070" s="1">
        <f t="shared" si="239"/>
        <v>419</v>
      </c>
      <c r="H1070" s="2">
        <f t="shared" si="240"/>
        <v>0.11923733636881047</v>
      </c>
      <c r="I1070" s="8"/>
      <c r="J1070" s="2">
        <f t="shared" si="241"/>
        <v>0.42430278884462153</v>
      </c>
      <c r="K1070" s="2">
        <f t="shared" si="242"/>
        <v>0.54354012521343198</v>
      </c>
      <c r="L1070" s="2">
        <f t="shared" si="243"/>
        <v>0</v>
      </c>
      <c r="M1070" s="2">
        <f t="shared" si="244"/>
        <v>3.2157085941946439E-2</v>
      </c>
      <c r="N1070" s="1">
        <v>1491</v>
      </c>
      <c r="O1070" s="1">
        <v>1910</v>
      </c>
      <c r="P1070" s="1"/>
      <c r="R1070">
        <v>102</v>
      </c>
      <c r="U1070" s="1"/>
      <c r="V1070" s="1"/>
      <c r="W1070" s="1"/>
      <c r="X1070" s="1"/>
      <c r="Y1070" s="1"/>
      <c r="Z1070" s="1"/>
      <c r="AA1070" s="1">
        <v>11</v>
      </c>
      <c r="AB1070" s="1"/>
      <c r="AG1070" t="str">
        <f t="shared" si="233"/>
        <v>Bow</v>
      </c>
      <c r="AH1070" t="s">
        <v>1455</v>
      </c>
      <c r="AI1070">
        <v>2</v>
      </c>
      <c r="AK1070" s="104">
        <v>33</v>
      </c>
      <c r="AL1070" s="102">
        <v>13</v>
      </c>
      <c r="AM1070" s="102">
        <v>20</v>
      </c>
      <c r="AN1070" s="101">
        <v>6500</v>
      </c>
      <c r="AO1070" s="101">
        <f t="shared" si="235"/>
        <v>33013</v>
      </c>
      <c r="AP1070" t="s">
        <v>624</v>
      </c>
      <c r="AQ1070">
        <f t="shared" si="234"/>
        <v>3306500</v>
      </c>
    </row>
    <row r="1071" spans="1:43" hidden="1" outlineLevel="1">
      <c r="A1071" t="s">
        <v>190</v>
      </c>
      <c r="B1071" s="10" t="s">
        <v>768</v>
      </c>
      <c r="C1071" s="1">
        <f t="shared" si="232"/>
        <v>584</v>
      </c>
      <c r="D1071" s="7">
        <f t="shared" si="236"/>
        <v>2</v>
      </c>
      <c r="E1071" s="7">
        <f t="shared" si="237"/>
        <v>1</v>
      </c>
      <c r="F1071" s="7">
        <f t="shared" si="238"/>
        <v>0</v>
      </c>
      <c r="G1071" s="1">
        <f t="shared" si="239"/>
        <v>50</v>
      </c>
      <c r="H1071" s="2">
        <f t="shared" si="240"/>
        <v>8.5616438356164379E-2</v>
      </c>
      <c r="I1071" s="8"/>
      <c r="J1071" s="2">
        <f t="shared" si="241"/>
        <v>0.44006849315068491</v>
      </c>
      <c r="K1071" s="2">
        <f t="shared" si="242"/>
        <v>0.52568493150684936</v>
      </c>
      <c r="L1071" s="2">
        <f t="shared" si="243"/>
        <v>0</v>
      </c>
      <c r="M1071" s="2">
        <f t="shared" si="244"/>
        <v>3.4246575342465779E-2</v>
      </c>
      <c r="N1071" s="1">
        <v>257</v>
      </c>
      <c r="O1071" s="1">
        <v>307</v>
      </c>
      <c r="P1071" s="1"/>
      <c r="R1071">
        <v>20</v>
      </c>
      <c r="U1071" s="1"/>
      <c r="V1071" s="1"/>
      <c r="W1071" s="1"/>
      <c r="X1071" s="1"/>
      <c r="Y1071" s="1"/>
      <c r="Z1071" s="1"/>
      <c r="AA1071" s="1">
        <v>0</v>
      </c>
      <c r="AB1071" s="1"/>
      <c r="AG1071" t="str">
        <f t="shared" si="233"/>
        <v>Bradford</v>
      </c>
      <c r="AH1071" t="s">
        <v>1455</v>
      </c>
      <c r="AI1071">
        <v>2</v>
      </c>
      <c r="AK1071" s="104">
        <v>33</v>
      </c>
      <c r="AL1071" s="102">
        <v>13</v>
      </c>
      <c r="AM1071" s="102">
        <v>25</v>
      </c>
      <c r="AN1071" s="101">
        <v>6980</v>
      </c>
      <c r="AO1071" s="101">
        <f t="shared" si="235"/>
        <v>33013</v>
      </c>
      <c r="AP1071" t="s">
        <v>624</v>
      </c>
      <c r="AQ1071">
        <f t="shared" si="234"/>
        <v>3306980</v>
      </c>
    </row>
    <row r="1072" spans="1:43" hidden="1" outlineLevel="1">
      <c r="A1072" t="s">
        <v>594</v>
      </c>
      <c r="B1072" s="10" t="s">
        <v>768</v>
      </c>
      <c r="C1072" s="1">
        <f t="shared" si="232"/>
        <v>1273</v>
      </c>
      <c r="D1072" s="7">
        <f t="shared" si="236"/>
        <v>2</v>
      </c>
      <c r="E1072" s="7">
        <f t="shared" si="237"/>
        <v>1</v>
      </c>
      <c r="F1072" s="7">
        <f t="shared" si="238"/>
        <v>0</v>
      </c>
      <c r="G1072" s="1">
        <f t="shared" si="239"/>
        <v>297</v>
      </c>
      <c r="H1072" s="2">
        <f t="shared" si="240"/>
        <v>0.2333071484681854</v>
      </c>
      <c r="I1072" s="8"/>
      <c r="J1072" s="2">
        <f t="shared" si="241"/>
        <v>0.3652788688138256</v>
      </c>
      <c r="K1072" s="2">
        <f t="shared" si="242"/>
        <v>0.598586017282011</v>
      </c>
      <c r="L1072" s="2">
        <f t="shared" si="243"/>
        <v>0</v>
      </c>
      <c r="M1072" s="2">
        <f t="shared" si="244"/>
        <v>3.6135113904163463E-2</v>
      </c>
      <c r="N1072" s="1">
        <v>465</v>
      </c>
      <c r="O1072" s="1">
        <v>762</v>
      </c>
      <c r="P1072" s="1"/>
      <c r="R1072">
        <v>42</v>
      </c>
      <c r="U1072" s="1"/>
      <c r="V1072" s="1"/>
      <c r="W1072" s="1"/>
      <c r="X1072" s="1"/>
      <c r="Y1072" s="1"/>
      <c r="Z1072" s="1"/>
      <c r="AA1072" s="1">
        <v>4</v>
      </c>
      <c r="AB1072" s="1"/>
      <c r="AG1072" t="str">
        <f t="shared" si="233"/>
        <v>Brentwood</v>
      </c>
      <c r="AH1072" t="s">
        <v>867</v>
      </c>
      <c r="AI1072">
        <v>1</v>
      </c>
      <c r="AK1072" s="104">
        <v>33</v>
      </c>
      <c r="AL1072" s="102">
        <v>15</v>
      </c>
      <c r="AM1072" s="102">
        <v>15</v>
      </c>
      <c r="AN1072" s="101">
        <v>7220</v>
      </c>
      <c r="AO1072" s="101">
        <f t="shared" si="235"/>
        <v>33015</v>
      </c>
      <c r="AP1072" t="s">
        <v>624</v>
      </c>
      <c r="AQ1072">
        <f t="shared" si="234"/>
        <v>3307220</v>
      </c>
    </row>
    <row r="1073" spans="1:43" hidden="1" outlineLevel="1">
      <c r="A1073" t="s">
        <v>967</v>
      </c>
      <c r="B1073" s="10" t="s">
        <v>768</v>
      </c>
      <c r="C1073" s="1">
        <f t="shared" si="232"/>
        <v>447</v>
      </c>
      <c r="D1073" s="7">
        <f t="shared" si="236"/>
        <v>2</v>
      </c>
      <c r="E1073" s="7">
        <f t="shared" si="237"/>
        <v>1</v>
      </c>
      <c r="F1073" s="7">
        <f t="shared" si="238"/>
        <v>0</v>
      </c>
      <c r="G1073" s="1">
        <f t="shared" si="239"/>
        <v>171</v>
      </c>
      <c r="H1073" s="2">
        <f t="shared" si="240"/>
        <v>0.3825503355704698</v>
      </c>
      <c r="I1073" s="8"/>
      <c r="J1073" s="2">
        <f t="shared" si="241"/>
        <v>0.29530201342281881</v>
      </c>
      <c r="K1073" s="2">
        <f t="shared" si="242"/>
        <v>0.67785234899328861</v>
      </c>
      <c r="L1073" s="2">
        <f t="shared" si="243"/>
        <v>0</v>
      </c>
      <c r="M1073" s="2">
        <f t="shared" si="244"/>
        <v>2.6845637583892579E-2</v>
      </c>
      <c r="N1073" s="1">
        <v>132</v>
      </c>
      <c r="O1073" s="1">
        <v>303</v>
      </c>
      <c r="P1073" s="1"/>
      <c r="R1073">
        <v>12</v>
      </c>
      <c r="U1073" s="1"/>
      <c r="V1073" s="1"/>
      <c r="W1073" s="1"/>
      <c r="X1073" s="1"/>
      <c r="Y1073" s="1"/>
      <c r="Z1073" s="1"/>
      <c r="AA1073" s="1">
        <v>0</v>
      </c>
      <c r="AB1073" s="1"/>
      <c r="AG1073" t="str">
        <f t="shared" si="233"/>
        <v>Bridgewater</v>
      </c>
      <c r="AH1073" t="s">
        <v>1701</v>
      </c>
      <c r="AI1073">
        <v>2</v>
      </c>
      <c r="AK1073" s="104">
        <v>33</v>
      </c>
      <c r="AL1073" s="102">
        <v>9</v>
      </c>
      <c r="AM1073" s="102">
        <v>30</v>
      </c>
      <c r="AN1073" s="101">
        <v>7540</v>
      </c>
      <c r="AO1073" s="101">
        <f t="shared" si="235"/>
        <v>33009</v>
      </c>
      <c r="AP1073" t="s">
        <v>624</v>
      </c>
      <c r="AQ1073">
        <f t="shared" si="234"/>
        <v>3307540</v>
      </c>
    </row>
    <row r="1074" spans="1:43" hidden="1" outlineLevel="1">
      <c r="A1074" t="s">
        <v>1037</v>
      </c>
      <c r="B1074" s="10" t="s">
        <v>768</v>
      </c>
      <c r="C1074" s="1">
        <f t="shared" si="232"/>
        <v>1115</v>
      </c>
      <c r="D1074" s="7">
        <f t="shared" si="236"/>
        <v>2</v>
      </c>
      <c r="E1074" s="7">
        <f t="shared" si="237"/>
        <v>1</v>
      </c>
      <c r="F1074" s="7">
        <f t="shared" si="238"/>
        <v>0</v>
      </c>
      <c r="G1074" s="1">
        <f t="shared" si="239"/>
        <v>494</v>
      </c>
      <c r="H1074" s="2">
        <f t="shared" si="240"/>
        <v>0.44304932735426011</v>
      </c>
      <c r="I1074" s="8"/>
      <c r="J1074" s="2">
        <f t="shared" si="241"/>
        <v>0.26188340807174887</v>
      </c>
      <c r="K1074" s="2">
        <f t="shared" si="242"/>
        <v>0.70493273542600898</v>
      </c>
      <c r="L1074" s="2">
        <f t="shared" si="243"/>
        <v>0</v>
      </c>
      <c r="M1074" s="2">
        <f t="shared" si="244"/>
        <v>3.3183856502242093E-2</v>
      </c>
      <c r="N1074" s="1">
        <v>292</v>
      </c>
      <c r="O1074" s="1">
        <v>786</v>
      </c>
      <c r="P1074" s="1"/>
      <c r="R1074">
        <v>31</v>
      </c>
      <c r="U1074" s="1"/>
      <c r="V1074" s="1"/>
      <c r="W1074" s="1"/>
      <c r="X1074" s="1"/>
      <c r="Y1074" s="1"/>
      <c r="Z1074" s="1"/>
      <c r="AA1074" s="1">
        <v>6</v>
      </c>
      <c r="AB1074" s="1"/>
      <c r="AG1074" t="str">
        <f t="shared" si="233"/>
        <v>Bristol</v>
      </c>
      <c r="AH1074" t="s">
        <v>1701</v>
      </c>
      <c r="AI1074">
        <v>2</v>
      </c>
      <c r="AK1074" s="104">
        <v>33</v>
      </c>
      <c r="AL1074" s="102">
        <v>9</v>
      </c>
      <c r="AM1074" s="102">
        <v>35</v>
      </c>
      <c r="AN1074" s="101">
        <v>7700</v>
      </c>
      <c r="AO1074" s="101">
        <f t="shared" si="235"/>
        <v>33009</v>
      </c>
      <c r="AP1074" t="s">
        <v>624</v>
      </c>
      <c r="AQ1074">
        <f t="shared" si="234"/>
        <v>3307700</v>
      </c>
    </row>
    <row r="1075" spans="1:43" hidden="1" outlineLevel="1">
      <c r="A1075" t="s">
        <v>2119</v>
      </c>
      <c r="B1075" s="10" t="s">
        <v>768</v>
      </c>
      <c r="C1075" s="1">
        <f t="shared" si="232"/>
        <v>316</v>
      </c>
      <c r="D1075" s="7">
        <f t="shared" si="236"/>
        <v>2</v>
      </c>
      <c r="E1075" s="7">
        <f t="shared" si="237"/>
        <v>1</v>
      </c>
      <c r="F1075" s="7">
        <f t="shared" si="238"/>
        <v>0</v>
      </c>
      <c r="G1075" s="1">
        <f t="shared" si="239"/>
        <v>129</v>
      </c>
      <c r="H1075" s="2">
        <f t="shared" si="240"/>
        <v>0.40822784810126583</v>
      </c>
      <c r="I1075" s="8"/>
      <c r="J1075" s="2">
        <f t="shared" si="241"/>
        <v>0.27531645569620256</v>
      </c>
      <c r="K1075" s="2">
        <f t="shared" si="242"/>
        <v>0.68354430379746833</v>
      </c>
      <c r="L1075" s="2">
        <f t="shared" si="243"/>
        <v>0</v>
      </c>
      <c r="M1075" s="2">
        <f t="shared" si="244"/>
        <v>4.1139240506329111E-2</v>
      </c>
      <c r="N1075" s="1">
        <v>87</v>
      </c>
      <c r="O1075" s="1">
        <v>216</v>
      </c>
      <c r="P1075" s="1"/>
      <c r="R1075">
        <v>13</v>
      </c>
      <c r="U1075" s="1"/>
      <c r="V1075" s="1"/>
      <c r="W1075" s="1"/>
      <c r="X1075" s="1"/>
      <c r="Y1075" s="1"/>
      <c r="Z1075" s="1"/>
      <c r="AA1075" s="1">
        <v>0</v>
      </c>
      <c r="AB1075" s="1"/>
      <c r="AG1075" t="str">
        <f t="shared" si="233"/>
        <v>Brookfield</v>
      </c>
      <c r="AH1075" t="s">
        <v>2387</v>
      </c>
      <c r="AI1075">
        <v>1</v>
      </c>
      <c r="AK1075" s="104">
        <v>33</v>
      </c>
      <c r="AL1075" s="102">
        <v>3</v>
      </c>
      <c r="AM1075" s="102">
        <v>15</v>
      </c>
      <c r="AN1075" s="101">
        <v>7940</v>
      </c>
      <c r="AO1075" s="101">
        <f t="shared" si="235"/>
        <v>33003</v>
      </c>
      <c r="AP1075" t="s">
        <v>624</v>
      </c>
      <c r="AQ1075">
        <f t="shared" si="234"/>
        <v>3307940</v>
      </c>
    </row>
    <row r="1076" spans="1:43" hidden="1" outlineLevel="1">
      <c r="A1076" t="s">
        <v>237</v>
      </c>
      <c r="B1076" s="10" t="s">
        <v>768</v>
      </c>
      <c r="C1076" s="1">
        <f t="shared" si="232"/>
        <v>1732</v>
      </c>
      <c r="D1076" s="7">
        <f t="shared" si="236"/>
        <v>2</v>
      </c>
      <c r="E1076" s="7">
        <f t="shared" si="237"/>
        <v>1</v>
      </c>
      <c r="F1076" s="7">
        <f t="shared" si="238"/>
        <v>0</v>
      </c>
      <c r="G1076" s="1">
        <f t="shared" si="239"/>
        <v>403</v>
      </c>
      <c r="H1076" s="2">
        <f t="shared" si="240"/>
        <v>0.23267898383371824</v>
      </c>
      <c r="I1076" s="8"/>
      <c r="J1076" s="2">
        <f t="shared" si="241"/>
        <v>0.3625866050808314</v>
      </c>
      <c r="K1076" s="2">
        <f t="shared" si="242"/>
        <v>0.59526558891454961</v>
      </c>
      <c r="L1076" s="2">
        <f t="shared" si="243"/>
        <v>0</v>
      </c>
      <c r="M1076" s="2">
        <f t="shared" si="244"/>
        <v>4.2147806004618982E-2</v>
      </c>
      <c r="N1076" s="1">
        <v>628</v>
      </c>
      <c r="O1076" s="1">
        <v>1031</v>
      </c>
      <c r="P1076" s="1"/>
      <c r="R1076">
        <v>66</v>
      </c>
      <c r="U1076" s="1"/>
      <c r="V1076" s="1"/>
      <c r="W1076" s="1"/>
      <c r="X1076" s="1"/>
      <c r="Y1076" s="1"/>
      <c r="Z1076" s="1"/>
      <c r="AA1076" s="1">
        <v>7</v>
      </c>
      <c r="AB1076" s="1"/>
      <c r="AG1076" t="str">
        <f t="shared" si="233"/>
        <v>Brookline</v>
      </c>
      <c r="AH1076" t="s">
        <v>1100</v>
      </c>
      <c r="AI1076">
        <v>2</v>
      </c>
      <c r="AK1076" s="104">
        <v>33</v>
      </c>
      <c r="AL1076" s="102">
        <v>11</v>
      </c>
      <c r="AM1076" s="102">
        <v>25</v>
      </c>
      <c r="AN1076" s="101">
        <v>8100</v>
      </c>
      <c r="AO1076" s="101">
        <f t="shared" si="235"/>
        <v>33011</v>
      </c>
      <c r="AP1076" t="s">
        <v>624</v>
      </c>
      <c r="AQ1076">
        <f t="shared" si="234"/>
        <v>3308100</v>
      </c>
    </row>
    <row r="1077" spans="1:43" hidden="1" outlineLevel="1">
      <c r="A1077" t="s">
        <v>1146</v>
      </c>
      <c r="B1077" s="10" t="s">
        <v>768</v>
      </c>
      <c r="C1077" s="1">
        <f>SUM(N1077:AE1077)</f>
        <v>1</v>
      </c>
      <c r="D1077" s="7">
        <f t="shared" si="236"/>
        <v>2</v>
      </c>
      <c r="E1077" s="7">
        <f t="shared" si="237"/>
        <v>1</v>
      </c>
      <c r="F1077" s="7">
        <f t="shared" si="238"/>
        <v>0</v>
      </c>
      <c r="G1077" s="1">
        <f>MAX(N1077:P1077)-LARGE(N1077:P1077,2)</f>
        <v>1</v>
      </c>
      <c r="H1077" s="2">
        <f>G1077/C1077</f>
        <v>1</v>
      </c>
      <c r="I1077" s="8"/>
      <c r="J1077" s="2">
        <f>IF(C1077=0,"-",N1077/C1077)</f>
        <v>0</v>
      </c>
      <c r="K1077" s="2">
        <f>IF(C1077=0,"-",O1077/C1077)</f>
        <v>1</v>
      </c>
      <c r="L1077" s="2">
        <f>IF(C1077=0,"-",P1077/C1077)</f>
        <v>0</v>
      </c>
      <c r="M1077" s="2">
        <f>IF(C1077=0,"-",(1-J1077-K1077-L1077))</f>
        <v>0</v>
      </c>
      <c r="N1077" s="1">
        <v>0</v>
      </c>
      <c r="O1077" s="1">
        <v>1</v>
      </c>
      <c r="P1077" s="1"/>
      <c r="R1077">
        <v>0</v>
      </c>
      <c r="U1077" s="1"/>
      <c r="V1077" s="1"/>
      <c r="W1077" s="1"/>
      <c r="X1077" s="1"/>
      <c r="Y1077" s="1"/>
      <c r="Z1077" s="1"/>
      <c r="AA1077" s="1">
        <v>0</v>
      </c>
      <c r="AB1077" s="1"/>
      <c r="AG1077" t="str">
        <f t="shared" si="233"/>
        <v>Cambridge</v>
      </c>
      <c r="AH1077" t="s">
        <v>1700</v>
      </c>
      <c r="AI1077">
        <v>2</v>
      </c>
      <c r="AJ1077" s="7"/>
      <c r="AK1077" s="104">
        <v>33</v>
      </c>
      <c r="AL1077" s="102">
        <v>7</v>
      </c>
      <c r="AM1077" s="102">
        <v>25</v>
      </c>
      <c r="AN1077" s="101">
        <v>8420</v>
      </c>
      <c r="AO1077" s="101">
        <f t="shared" si="235"/>
        <v>33007</v>
      </c>
      <c r="AP1077" t="s">
        <v>2823</v>
      </c>
      <c r="AQ1077">
        <f t="shared" si="234"/>
        <v>3308420</v>
      </c>
    </row>
    <row r="1078" spans="1:43" hidden="1" outlineLevel="1">
      <c r="A1078" t="s">
        <v>1861</v>
      </c>
      <c r="B1078" s="10" t="s">
        <v>768</v>
      </c>
      <c r="C1078" s="1">
        <f t="shared" si="232"/>
        <v>959</v>
      </c>
      <c r="D1078" s="7">
        <f t="shared" si="236"/>
        <v>2</v>
      </c>
      <c r="E1078" s="7">
        <f t="shared" si="237"/>
        <v>1</v>
      </c>
      <c r="F1078" s="7">
        <f t="shared" si="238"/>
        <v>0</v>
      </c>
      <c r="G1078" s="1">
        <f t="shared" si="239"/>
        <v>240</v>
      </c>
      <c r="H1078" s="2">
        <f t="shared" si="240"/>
        <v>0.25026068821689262</v>
      </c>
      <c r="I1078" s="8"/>
      <c r="J1078" s="2">
        <f t="shared" si="241"/>
        <v>0.3534932221063608</v>
      </c>
      <c r="K1078" s="2">
        <f t="shared" si="242"/>
        <v>0.60375391032325343</v>
      </c>
      <c r="L1078" s="2">
        <f t="shared" si="243"/>
        <v>0</v>
      </c>
      <c r="M1078" s="2">
        <f t="shared" si="244"/>
        <v>4.2752867570385766E-2</v>
      </c>
      <c r="N1078" s="1">
        <v>339</v>
      </c>
      <c r="O1078" s="1">
        <v>579</v>
      </c>
      <c r="P1078" s="1"/>
      <c r="R1078">
        <v>41</v>
      </c>
      <c r="U1078" s="1"/>
      <c r="V1078" s="1"/>
      <c r="W1078" s="1"/>
      <c r="X1078" s="1"/>
      <c r="Y1078" s="1"/>
      <c r="Z1078" s="1"/>
      <c r="AA1078" s="1">
        <v>0</v>
      </c>
      <c r="AB1078" s="1"/>
      <c r="AG1078" t="str">
        <f t="shared" si="233"/>
        <v>Campton</v>
      </c>
      <c r="AH1078" t="s">
        <v>1701</v>
      </c>
      <c r="AI1078">
        <v>2</v>
      </c>
      <c r="AK1078" s="104">
        <v>33</v>
      </c>
      <c r="AL1078" s="102">
        <v>9</v>
      </c>
      <c r="AM1078" s="102">
        <v>40</v>
      </c>
      <c r="AN1078" s="101">
        <v>8660</v>
      </c>
      <c r="AO1078" s="101">
        <f t="shared" si="235"/>
        <v>33009</v>
      </c>
      <c r="AP1078" t="s">
        <v>624</v>
      </c>
      <c r="AQ1078">
        <f t="shared" si="234"/>
        <v>3308660</v>
      </c>
    </row>
    <row r="1079" spans="1:43" hidden="1" outlineLevel="1">
      <c r="A1079" t="s">
        <v>1147</v>
      </c>
      <c r="B1079" s="10" t="s">
        <v>768</v>
      </c>
      <c r="C1079" s="1">
        <f t="shared" si="232"/>
        <v>1050</v>
      </c>
      <c r="D1079" s="7">
        <f t="shared" si="236"/>
        <v>2</v>
      </c>
      <c r="E1079" s="7">
        <f t="shared" si="237"/>
        <v>1</v>
      </c>
      <c r="F1079" s="7">
        <f t="shared" si="238"/>
        <v>0</v>
      </c>
      <c r="G1079" s="1">
        <f t="shared" si="239"/>
        <v>76</v>
      </c>
      <c r="H1079" s="2">
        <f t="shared" si="240"/>
        <v>7.2380952380952379E-2</v>
      </c>
      <c r="I1079" s="8"/>
      <c r="J1079" s="2">
        <f t="shared" si="241"/>
        <v>0.43714285714285717</v>
      </c>
      <c r="K1079" s="2">
        <f t="shared" si="242"/>
        <v>0.50952380952380949</v>
      </c>
      <c r="L1079" s="2">
        <f t="shared" si="243"/>
        <v>0</v>
      </c>
      <c r="M1079" s="2">
        <f t="shared" si="244"/>
        <v>5.3333333333333344E-2</v>
      </c>
      <c r="N1079" s="1">
        <v>459</v>
      </c>
      <c r="O1079" s="1">
        <v>535</v>
      </c>
      <c r="P1079" s="1"/>
      <c r="R1079">
        <v>55</v>
      </c>
      <c r="U1079" s="1"/>
      <c r="V1079" s="1"/>
      <c r="W1079" s="1"/>
      <c r="X1079" s="1"/>
      <c r="Y1079" s="1"/>
      <c r="Z1079" s="1"/>
      <c r="AA1079" s="1">
        <v>1</v>
      </c>
      <c r="AB1079" s="1"/>
      <c r="AG1079" t="str">
        <f t="shared" si="233"/>
        <v>Canaan</v>
      </c>
      <c r="AH1079" t="s">
        <v>1701</v>
      </c>
      <c r="AI1079">
        <v>2</v>
      </c>
      <c r="AK1079" s="104">
        <v>33</v>
      </c>
      <c r="AL1079" s="102">
        <v>9</v>
      </c>
      <c r="AM1079" s="102">
        <v>45</v>
      </c>
      <c r="AN1079" s="101">
        <v>8980</v>
      </c>
      <c r="AO1079" s="101">
        <f t="shared" si="235"/>
        <v>33009</v>
      </c>
      <c r="AP1079" t="s">
        <v>624</v>
      </c>
      <c r="AQ1079">
        <f t="shared" si="234"/>
        <v>3308980</v>
      </c>
    </row>
    <row r="1080" spans="1:43" hidden="1" outlineLevel="1">
      <c r="A1080" t="s">
        <v>750</v>
      </c>
      <c r="B1080" s="10" t="s">
        <v>768</v>
      </c>
      <c r="C1080" s="1">
        <f t="shared" si="232"/>
        <v>1865</v>
      </c>
      <c r="D1080" s="7">
        <f t="shared" si="236"/>
        <v>2</v>
      </c>
      <c r="E1080" s="7">
        <f t="shared" si="237"/>
        <v>1</v>
      </c>
      <c r="F1080" s="7">
        <f t="shared" si="238"/>
        <v>0</v>
      </c>
      <c r="G1080" s="1">
        <f t="shared" si="239"/>
        <v>757</v>
      </c>
      <c r="H1080" s="2">
        <f t="shared" si="240"/>
        <v>0.40589812332439679</v>
      </c>
      <c r="I1080" s="8"/>
      <c r="J1080" s="2">
        <f t="shared" si="241"/>
        <v>0.28257372654155494</v>
      </c>
      <c r="K1080" s="2">
        <f t="shared" si="242"/>
        <v>0.68847184986595178</v>
      </c>
      <c r="L1080" s="2">
        <f t="shared" si="243"/>
        <v>0</v>
      </c>
      <c r="M1080" s="2">
        <f t="shared" si="244"/>
        <v>2.8954423592493339E-2</v>
      </c>
      <c r="N1080" s="1">
        <v>527</v>
      </c>
      <c r="O1080" s="1">
        <v>1284</v>
      </c>
      <c r="P1080" s="1"/>
      <c r="R1080">
        <v>51</v>
      </c>
      <c r="U1080" s="1"/>
      <c r="V1080" s="1"/>
      <c r="W1080" s="1"/>
      <c r="X1080" s="1"/>
      <c r="Y1080" s="1"/>
      <c r="Z1080" s="1"/>
      <c r="AA1080" s="1">
        <v>3</v>
      </c>
      <c r="AB1080" s="1"/>
      <c r="AG1080" t="str">
        <f t="shared" si="233"/>
        <v>Candia</v>
      </c>
      <c r="AH1080" t="s">
        <v>867</v>
      </c>
      <c r="AI1080">
        <v>1</v>
      </c>
      <c r="AK1080" s="104">
        <v>33</v>
      </c>
      <c r="AL1080" s="102">
        <v>15</v>
      </c>
      <c r="AM1080" s="102">
        <v>20</v>
      </c>
      <c r="AN1080" s="101">
        <v>9300</v>
      </c>
      <c r="AO1080" s="101">
        <f t="shared" si="235"/>
        <v>33015</v>
      </c>
      <c r="AP1080" t="s">
        <v>624</v>
      </c>
      <c r="AQ1080">
        <f t="shared" si="234"/>
        <v>3309300</v>
      </c>
    </row>
    <row r="1081" spans="1:43" hidden="1" outlineLevel="1">
      <c r="A1081" t="s">
        <v>512</v>
      </c>
      <c r="B1081" s="10" t="s">
        <v>768</v>
      </c>
      <c r="C1081" s="1">
        <f t="shared" si="232"/>
        <v>1096</v>
      </c>
      <c r="D1081" s="7">
        <f t="shared" si="236"/>
        <v>1</v>
      </c>
      <c r="E1081" s="7">
        <f t="shared" si="237"/>
        <v>2</v>
      </c>
      <c r="F1081" s="7">
        <f t="shared" si="238"/>
        <v>0</v>
      </c>
      <c r="G1081" s="1">
        <f t="shared" si="239"/>
        <v>170</v>
      </c>
      <c r="H1081" s="2">
        <f t="shared" si="240"/>
        <v>0.1551094890510949</v>
      </c>
      <c r="I1081" s="8"/>
      <c r="J1081" s="2">
        <f t="shared" si="241"/>
        <v>0.56204379562043794</v>
      </c>
      <c r="K1081" s="2">
        <f t="shared" si="242"/>
        <v>0.40693430656934304</v>
      </c>
      <c r="L1081" s="2">
        <f t="shared" si="243"/>
        <v>0</v>
      </c>
      <c r="M1081" s="2">
        <f t="shared" si="244"/>
        <v>3.1021897810219023E-2</v>
      </c>
      <c r="N1081" s="1">
        <v>616</v>
      </c>
      <c r="O1081" s="1">
        <v>446</v>
      </c>
      <c r="P1081" s="1"/>
      <c r="R1081">
        <v>34</v>
      </c>
      <c r="U1081" s="1"/>
      <c r="V1081" s="1"/>
      <c r="W1081" s="1"/>
      <c r="X1081" s="1"/>
      <c r="Y1081" s="1"/>
      <c r="Z1081" s="1"/>
      <c r="AA1081" s="1">
        <v>0</v>
      </c>
      <c r="AB1081" s="1"/>
      <c r="AG1081" t="str">
        <f t="shared" si="233"/>
        <v>Canterbury</v>
      </c>
      <c r="AH1081" t="s">
        <v>1455</v>
      </c>
      <c r="AI1081">
        <v>2</v>
      </c>
      <c r="AK1081" s="104">
        <v>33</v>
      </c>
      <c r="AL1081" s="102">
        <v>13</v>
      </c>
      <c r="AM1081" s="102">
        <v>30</v>
      </c>
      <c r="AN1081" s="101">
        <v>9860</v>
      </c>
      <c r="AO1081" s="101">
        <f t="shared" si="235"/>
        <v>33013</v>
      </c>
      <c r="AP1081" t="s">
        <v>624</v>
      </c>
      <c r="AQ1081">
        <f t="shared" si="234"/>
        <v>3309860</v>
      </c>
    </row>
    <row r="1082" spans="1:43" hidden="1" outlineLevel="1">
      <c r="A1082" t="s">
        <v>2387</v>
      </c>
      <c r="B1082" s="10" t="s">
        <v>768</v>
      </c>
      <c r="C1082" s="1">
        <f t="shared" si="232"/>
        <v>339</v>
      </c>
      <c r="D1082" s="7">
        <f t="shared" si="236"/>
        <v>2</v>
      </c>
      <c r="E1082" s="7">
        <f t="shared" si="237"/>
        <v>1</v>
      </c>
      <c r="F1082" s="7">
        <f t="shared" si="238"/>
        <v>0</v>
      </c>
      <c r="G1082" s="1">
        <f t="shared" si="239"/>
        <v>164</v>
      </c>
      <c r="H1082" s="2">
        <f t="shared" si="240"/>
        <v>0.48377581120943952</v>
      </c>
      <c r="I1082" s="8"/>
      <c r="J1082" s="2">
        <f t="shared" si="241"/>
        <v>0.24188790560471976</v>
      </c>
      <c r="K1082" s="2">
        <f t="shared" si="242"/>
        <v>0.72566371681415931</v>
      </c>
      <c r="L1082" s="2">
        <f t="shared" si="243"/>
        <v>0</v>
      </c>
      <c r="M1082" s="2">
        <f t="shared" si="244"/>
        <v>3.2448377581120957E-2</v>
      </c>
      <c r="N1082" s="1">
        <v>82</v>
      </c>
      <c r="O1082" s="1">
        <v>246</v>
      </c>
      <c r="P1082" s="1"/>
      <c r="R1082">
        <v>11</v>
      </c>
      <c r="U1082" s="1"/>
      <c r="V1082" s="1"/>
      <c r="W1082" s="1"/>
      <c r="X1082" s="1"/>
      <c r="Y1082" s="1"/>
      <c r="Z1082" s="1"/>
      <c r="AA1082" s="1">
        <v>0</v>
      </c>
      <c r="AB1082" s="1"/>
      <c r="AG1082" t="str">
        <f t="shared" si="233"/>
        <v>Carroll</v>
      </c>
      <c r="AH1082" t="s">
        <v>1700</v>
      </c>
      <c r="AI1082">
        <v>2</v>
      </c>
      <c r="AK1082" s="104">
        <v>33</v>
      </c>
      <c r="AL1082" s="102">
        <v>7</v>
      </c>
      <c r="AM1082" s="102">
        <v>30</v>
      </c>
      <c r="AN1082" s="101">
        <v>10100</v>
      </c>
      <c r="AO1082" s="101">
        <f t="shared" si="235"/>
        <v>33007</v>
      </c>
      <c r="AP1082" t="s">
        <v>624</v>
      </c>
      <c r="AQ1082">
        <f t="shared" si="234"/>
        <v>3310100</v>
      </c>
    </row>
    <row r="1083" spans="1:43" hidden="1" outlineLevel="1">
      <c r="A1083" t="s">
        <v>1448</v>
      </c>
      <c r="B1083" s="10" t="s">
        <v>768</v>
      </c>
      <c r="C1083" s="1">
        <f t="shared" si="232"/>
        <v>516</v>
      </c>
      <c r="D1083" s="7">
        <f t="shared" si="236"/>
        <v>2</v>
      </c>
      <c r="E1083" s="7">
        <f t="shared" si="237"/>
        <v>1</v>
      </c>
      <c r="F1083" s="7">
        <f t="shared" si="238"/>
        <v>0</v>
      </c>
      <c r="G1083" s="1">
        <f t="shared" si="239"/>
        <v>185</v>
      </c>
      <c r="H1083" s="2">
        <f t="shared" si="240"/>
        <v>0.35852713178294576</v>
      </c>
      <c r="I1083" s="8"/>
      <c r="J1083" s="2">
        <f t="shared" si="241"/>
        <v>0.30038759689922478</v>
      </c>
      <c r="K1083" s="2">
        <f t="shared" si="242"/>
        <v>0.65891472868217049</v>
      </c>
      <c r="L1083" s="2">
        <f t="shared" si="243"/>
        <v>0</v>
      </c>
      <c r="M1083" s="2">
        <f t="shared" si="244"/>
        <v>4.0697674418604723E-2</v>
      </c>
      <c r="N1083" s="1">
        <v>155</v>
      </c>
      <c r="O1083" s="1">
        <v>340</v>
      </c>
      <c r="P1083" s="1"/>
      <c r="R1083">
        <v>20</v>
      </c>
      <c r="U1083" s="1"/>
      <c r="V1083" s="1"/>
      <c r="W1083" s="1"/>
      <c r="X1083" s="1"/>
      <c r="Y1083" s="1"/>
      <c r="Z1083" s="1"/>
      <c r="AA1083" s="1">
        <v>1</v>
      </c>
      <c r="AB1083" s="1"/>
      <c r="AG1083" t="str">
        <f t="shared" si="233"/>
        <v>Center Harbor</v>
      </c>
      <c r="AH1083" t="s">
        <v>769</v>
      </c>
      <c r="AI1083">
        <v>1</v>
      </c>
      <c r="AK1083" s="104">
        <v>33</v>
      </c>
      <c r="AL1083" s="102">
        <v>1</v>
      </c>
      <c r="AM1083" s="102">
        <v>20</v>
      </c>
      <c r="AN1083" s="101">
        <v>10660</v>
      </c>
      <c r="AO1083" s="101">
        <f t="shared" si="235"/>
        <v>33001</v>
      </c>
      <c r="AP1083" t="s">
        <v>624</v>
      </c>
      <c r="AQ1083">
        <f t="shared" si="234"/>
        <v>3310660</v>
      </c>
    </row>
    <row r="1084" spans="1:43" hidden="1" outlineLevel="1">
      <c r="A1084" t="s">
        <v>212</v>
      </c>
      <c r="B1084" s="10" t="s">
        <v>768</v>
      </c>
      <c r="C1084" s="1">
        <f t="shared" si="232"/>
        <v>1410</v>
      </c>
      <c r="D1084" s="7">
        <f t="shared" si="236"/>
        <v>1</v>
      </c>
      <c r="E1084" s="7">
        <f t="shared" si="237"/>
        <v>2</v>
      </c>
      <c r="F1084" s="7">
        <f t="shared" si="238"/>
        <v>0</v>
      </c>
      <c r="G1084" s="1">
        <f t="shared" si="239"/>
        <v>9</v>
      </c>
      <c r="H1084" s="2">
        <f t="shared" si="240"/>
        <v>6.382978723404255E-3</v>
      </c>
      <c r="I1084" s="8"/>
      <c r="J1084" s="2">
        <f t="shared" si="241"/>
        <v>0.48936170212765956</v>
      </c>
      <c r="K1084" s="2">
        <f t="shared" si="242"/>
        <v>0.48297872340425529</v>
      </c>
      <c r="L1084" s="2">
        <f t="shared" si="243"/>
        <v>0</v>
      </c>
      <c r="M1084" s="2">
        <f t="shared" si="244"/>
        <v>2.7659574468085202E-2</v>
      </c>
      <c r="N1084" s="1">
        <v>690</v>
      </c>
      <c r="O1084" s="1">
        <v>681</v>
      </c>
      <c r="P1084" s="1"/>
      <c r="R1084">
        <v>38</v>
      </c>
      <c r="U1084" s="1"/>
      <c r="V1084" s="1"/>
      <c r="W1084" s="1"/>
      <c r="X1084" s="1"/>
      <c r="Y1084" s="1"/>
      <c r="Z1084" s="1"/>
      <c r="AA1084" s="1">
        <v>1</v>
      </c>
      <c r="AB1084" s="1"/>
      <c r="AG1084" t="str">
        <f t="shared" si="233"/>
        <v>Charlestown</v>
      </c>
      <c r="AH1084" t="s">
        <v>2136</v>
      </c>
      <c r="AI1084">
        <v>2</v>
      </c>
      <c r="AK1084" s="104">
        <v>33</v>
      </c>
      <c r="AL1084" s="102">
        <v>19</v>
      </c>
      <c r="AM1084" s="102">
        <v>10</v>
      </c>
      <c r="AN1084" s="101">
        <v>11380</v>
      </c>
      <c r="AO1084" s="101">
        <f t="shared" si="235"/>
        <v>33019</v>
      </c>
      <c r="AP1084" t="s">
        <v>624</v>
      </c>
      <c r="AQ1084">
        <f t="shared" si="234"/>
        <v>3311380</v>
      </c>
    </row>
    <row r="1085" spans="1:43" hidden="1" outlineLevel="1">
      <c r="A1085" t="s">
        <v>2621</v>
      </c>
      <c r="B1085" s="10" t="s">
        <v>768</v>
      </c>
      <c r="C1085" s="1">
        <f t="shared" ref="C1085:C1143" si="245">SUM(N1085:AE1085)</f>
        <v>111</v>
      </c>
      <c r="D1085" s="7">
        <f t="shared" si="236"/>
        <v>2</v>
      </c>
      <c r="E1085" s="7">
        <f t="shared" si="237"/>
        <v>1</v>
      </c>
      <c r="F1085" s="7">
        <f t="shared" si="238"/>
        <v>0</v>
      </c>
      <c r="G1085" s="1">
        <f t="shared" si="239"/>
        <v>37</v>
      </c>
      <c r="H1085" s="2">
        <f t="shared" si="240"/>
        <v>0.33333333333333331</v>
      </c>
      <c r="I1085" s="8"/>
      <c r="J1085" s="2">
        <f t="shared" si="241"/>
        <v>0.32432432432432434</v>
      </c>
      <c r="K1085" s="2">
        <f t="shared" si="242"/>
        <v>0.65765765765765771</v>
      </c>
      <c r="L1085" s="2">
        <f t="shared" si="243"/>
        <v>0</v>
      </c>
      <c r="M1085" s="2">
        <f t="shared" si="244"/>
        <v>1.8018018018017945E-2</v>
      </c>
      <c r="N1085" s="1">
        <v>36</v>
      </c>
      <c r="O1085" s="1">
        <v>73</v>
      </c>
      <c r="P1085" s="1"/>
      <c r="R1085">
        <v>2</v>
      </c>
      <c r="U1085" s="1"/>
      <c r="V1085" s="1"/>
      <c r="W1085" s="1"/>
      <c r="X1085" s="1"/>
      <c r="Y1085" s="1"/>
      <c r="Z1085" s="1"/>
      <c r="AA1085" s="1">
        <v>0</v>
      </c>
      <c r="AB1085" s="1"/>
      <c r="AG1085" t="str">
        <f t="shared" si="233"/>
        <v>Chatham</v>
      </c>
      <c r="AH1085" t="s">
        <v>2387</v>
      </c>
      <c r="AI1085">
        <v>1</v>
      </c>
      <c r="AK1085" s="104">
        <v>33</v>
      </c>
      <c r="AL1085" s="102">
        <v>3</v>
      </c>
      <c r="AM1085" s="102">
        <v>20</v>
      </c>
      <c r="AN1085" s="101">
        <v>11780</v>
      </c>
      <c r="AO1085" s="101">
        <f t="shared" si="235"/>
        <v>33003</v>
      </c>
      <c r="AP1085" t="s">
        <v>624</v>
      </c>
      <c r="AQ1085">
        <f t="shared" si="234"/>
        <v>3311780</v>
      </c>
    </row>
    <row r="1086" spans="1:43" hidden="1" outlineLevel="1">
      <c r="A1086" t="s">
        <v>2429</v>
      </c>
      <c r="B1086" s="10" t="s">
        <v>768</v>
      </c>
      <c r="C1086" s="1">
        <f t="shared" si="245"/>
        <v>1596</v>
      </c>
      <c r="D1086" s="7">
        <f t="shared" si="236"/>
        <v>2</v>
      </c>
      <c r="E1086" s="7">
        <f t="shared" si="237"/>
        <v>1</v>
      </c>
      <c r="F1086" s="7">
        <f t="shared" si="238"/>
        <v>0</v>
      </c>
      <c r="G1086" s="1">
        <f t="shared" si="239"/>
        <v>738</v>
      </c>
      <c r="H1086" s="2">
        <f t="shared" si="240"/>
        <v>0.46240601503759399</v>
      </c>
      <c r="I1086" s="8"/>
      <c r="J1086" s="2">
        <f t="shared" si="241"/>
        <v>0.2525062656641604</v>
      </c>
      <c r="K1086" s="2">
        <f t="shared" si="242"/>
        <v>0.71491228070175439</v>
      </c>
      <c r="L1086" s="2">
        <f t="shared" si="243"/>
        <v>0</v>
      </c>
      <c r="M1086" s="2">
        <f t="shared" si="244"/>
        <v>3.2581453634085267E-2</v>
      </c>
      <c r="N1086" s="1">
        <v>403</v>
      </c>
      <c r="O1086" s="1">
        <v>1141</v>
      </c>
      <c r="P1086" s="1"/>
      <c r="R1086">
        <v>51</v>
      </c>
      <c r="U1086" s="1"/>
      <c r="V1086" s="1"/>
      <c r="W1086" s="1"/>
      <c r="X1086" s="1"/>
      <c r="Y1086" s="1"/>
      <c r="Z1086" s="1"/>
      <c r="AA1086" s="1">
        <v>1</v>
      </c>
      <c r="AB1086" s="1"/>
      <c r="AG1086" t="str">
        <f t="shared" ref="AG1086:AG1144" si="246">A1086</f>
        <v>Chester</v>
      </c>
      <c r="AH1086" t="s">
        <v>867</v>
      </c>
      <c r="AI1086">
        <v>1</v>
      </c>
      <c r="AK1086" s="104">
        <v>33</v>
      </c>
      <c r="AL1086" s="102">
        <v>15</v>
      </c>
      <c r="AM1086" s="102">
        <v>25</v>
      </c>
      <c r="AN1086" s="101">
        <v>12100</v>
      </c>
      <c r="AO1086" s="101">
        <f t="shared" si="235"/>
        <v>33015</v>
      </c>
      <c r="AP1086" t="s">
        <v>624</v>
      </c>
      <c r="AQ1086">
        <f t="shared" si="234"/>
        <v>3312100</v>
      </c>
    </row>
    <row r="1087" spans="1:43" hidden="1" outlineLevel="1">
      <c r="A1087" t="s">
        <v>157</v>
      </c>
      <c r="B1087" s="10" t="s">
        <v>768</v>
      </c>
      <c r="C1087" s="1">
        <f t="shared" si="245"/>
        <v>1346</v>
      </c>
      <c r="D1087" s="7">
        <f t="shared" si="236"/>
        <v>2</v>
      </c>
      <c r="E1087" s="7">
        <f t="shared" si="237"/>
        <v>1</v>
      </c>
      <c r="F1087" s="7">
        <f t="shared" si="238"/>
        <v>0</v>
      </c>
      <c r="G1087" s="1">
        <f t="shared" si="239"/>
        <v>17</v>
      </c>
      <c r="H1087" s="2">
        <f t="shared" si="240"/>
        <v>1.2630014858841011E-2</v>
      </c>
      <c r="I1087" s="8"/>
      <c r="J1087" s="2">
        <f t="shared" si="241"/>
        <v>0.47919762258543835</v>
      </c>
      <c r="K1087" s="2">
        <f t="shared" si="242"/>
        <v>0.49182763744427932</v>
      </c>
      <c r="L1087" s="2">
        <f t="shared" si="243"/>
        <v>0</v>
      </c>
      <c r="M1087" s="2">
        <f t="shared" si="244"/>
        <v>2.8974739970282271E-2</v>
      </c>
      <c r="N1087" s="1">
        <v>645</v>
      </c>
      <c r="O1087" s="1">
        <v>662</v>
      </c>
      <c r="P1087" s="1"/>
      <c r="R1087">
        <v>38</v>
      </c>
      <c r="U1087" s="1"/>
      <c r="V1087" s="1"/>
      <c r="W1087" s="1"/>
      <c r="X1087" s="1"/>
      <c r="Y1087" s="1"/>
      <c r="Z1087" s="1"/>
      <c r="AA1087" s="1">
        <v>1</v>
      </c>
      <c r="AB1087" s="1"/>
      <c r="AG1087" t="str">
        <f t="shared" si="246"/>
        <v>Chesterfield</v>
      </c>
      <c r="AH1087" t="s">
        <v>576</v>
      </c>
      <c r="AI1087">
        <v>2</v>
      </c>
      <c r="AK1087" s="104">
        <v>33</v>
      </c>
      <c r="AL1087" s="102">
        <v>5</v>
      </c>
      <c r="AM1087" s="102">
        <v>10</v>
      </c>
      <c r="AN1087" s="101">
        <v>12260</v>
      </c>
      <c r="AO1087" s="101">
        <f t="shared" si="235"/>
        <v>33005</v>
      </c>
      <c r="AP1087" t="s">
        <v>624</v>
      </c>
      <c r="AQ1087">
        <f t="shared" si="234"/>
        <v>3312260</v>
      </c>
    </row>
    <row r="1088" spans="1:43" hidden="1" outlineLevel="1">
      <c r="A1088" t="s">
        <v>827</v>
      </c>
      <c r="B1088" s="10" t="s">
        <v>768</v>
      </c>
      <c r="C1088" s="1">
        <f t="shared" si="245"/>
        <v>1019</v>
      </c>
      <c r="D1088" s="7">
        <f t="shared" si="236"/>
        <v>2</v>
      </c>
      <c r="E1088" s="7">
        <f t="shared" si="237"/>
        <v>1</v>
      </c>
      <c r="F1088" s="7">
        <f t="shared" si="238"/>
        <v>0</v>
      </c>
      <c r="G1088" s="1">
        <f t="shared" si="239"/>
        <v>172</v>
      </c>
      <c r="H1088" s="2">
        <f t="shared" si="240"/>
        <v>0.16879293424926398</v>
      </c>
      <c r="I1088" s="8"/>
      <c r="J1088" s="2">
        <f t="shared" si="241"/>
        <v>0.39941118743866538</v>
      </c>
      <c r="K1088" s="2">
        <f t="shared" si="242"/>
        <v>0.56820412168792933</v>
      </c>
      <c r="L1088" s="2">
        <f t="shared" si="243"/>
        <v>0</v>
      </c>
      <c r="M1088" s="2">
        <f t="shared" si="244"/>
        <v>3.2384690873405231E-2</v>
      </c>
      <c r="N1088" s="1">
        <v>407</v>
      </c>
      <c r="O1088" s="1">
        <v>579</v>
      </c>
      <c r="P1088" s="1"/>
      <c r="R1088">
        <v>31</v>
      </c>
      <c r="U1088" s="1"/>
      <c r="V1088" s="1"/>
      <c r="W1088" s="1"/>
      <c r="X1088" s="1"/>
      <c r="Y1088" s="1"/>
      <c r="Z1088" s="1"/>
      <c r="AA1088" s="1">
        <v>2</v>
      </c>
      <c r="AB1088" s="1"/>
      <c r="AG1088" t="str">
        <f t="shared" si="246"/>
        <v>Chichester</v>
      </c>
      <c r="AH1088" t="s">
        <v>1455</v>
      </c>
      <c r="AI1088">
        <v>2</v>
      </c>
      <c r="AK1088" s="104">
        <v>33</v>
      </c>
      <c r="AL1088" s="102">
        <v>13</v>
      </c>
      <c r="AM1088" s="102">
        <v>35</v>
      </c>
      <c r="AN1088" s="101">
        <v>12420</v>
      </c>
      <c r="AO1088" s="101">
        <f t="shared" si="235"/>
        <v>33013</v>
      </c>
      <c r="AP1088" t="s">
        <v>624</v>
      </c>
      <c r="AQ1088">
        <f t="shared" si="234"/>
        <v>3312420</v>
      </c>
    </row>
    <row r="1089" spans="1:43" hidden="1" outlineLevel="1">
      <c r="A1089" t="s">
        <v>790</v>
      </c>
      <c r="B1089" s="10" t="s">
        <v>768</v>
      </c>
      <c r="C1089" s="1">
        <f t="shared" si="245"/>
        <v>3916</v>
      </c>
      <c r="D1089" s="7">
        <f t="shared" si="236"/>
        <v>2</v>
      </c>
      <c r="E1089" s="7">
        <f t="shared" si="237"/>
        <v>1</v>
      </c>
      <c r="F1089" s="7">
        <f t="shared" si="238"/>
        <v>0</v>
      </c>
      <c r="G1089" s="1">
        <f t="shared" si="239"/>
        <v>135</v>
      </c>
      <c r="H1089" s="2">
        <f t="shared" si="240"/>
        <v>3.4473953013278859E-2</v>
      </c>
      <c r="I1089" s="8"/>
      <c r="J1089" s="2">
        <f t="shared" si="241"/>
        <v>0.47063329928498465</v>
      </c>
      <c r="K1089" s="2">
        <f t="shared" si="242"/>
        <v>0.50510725229826359</v>
      </c>
      <c r="L1089" s="2">
        <f t="shared" si="243"/>
        <v>0</v>
      </c>
      <c r="M1089" s="2">
        <f t="shared" si="244"/>
        <v>2.4259448416751761E-2</v>
      </c>
      <c r="N1089" s="1">
        <v>1843</v>
      </c>
      <c r="O1089" s="1">
        <v>1978</v>
      </c>
      <c r="P1089" s="1"/>
      <c r="R1089">
        <v>89</v>
      </c>
      <c r="U1089" s="1"/>
      <c r="V1089" s="1"/>
      <c r="W1089" s="1"/>
      <c r="X1089" s="1"/>
      <c r="Y1089" s="1"/>
      <c r="Z1089" s="1"/>
      <c r="AA1089" s="1">
        <v>6</v>
      </c>
      <c r="AB1089" s="1"/>
      <c r="AG1089" t="str">
        <f t="shared" si="246"/>
        <v>Claremont</v>
      </c>
      <c r="AH1089" t="s">
        <v>2136</v>
      </c>
      <c r="AI1089">
        <v>2</v>
      </c>
      <c r="AK1089" s="104">
        <v>33</v>
      </c>
      <c r="AL1089" s="102">
        <v>19</v>
      </c>
      <c r="AM1089" s="102">
        <v>15</v>
      </c>
      <c r="AN1089" s="101">
        <v>12900</v>
      </c>
      <c r="AO1089" s="101">
        <f t="shared" si="235"/>
        <v>33019</v>
      </c>
      <c r="AP1089" t="s">
        <v>2432</v>
      </c>
      <c r="AQ1089">
        <f t="shared" si="234"/>
        <v>3312900</v>
      </c>
    </row>
    <row r="1090" spans="1:43" hidden="1" outlineLevel="1">
      <c r="A1090" t="s">
        <v>1656</v>
      </c>
      <c r="B1090" s="10" t="s">
        <v>768</v>
      </c>
      <c r="C1090" s="1">
        <f t="shared" si="245"/>
        <v>84</v>
      </c>
      <c r="D1090" s="7">
        <f t="shared" si="236"/>
        <v>2</v>
      </c>
      <c r="E1090" s="7">
        <f t="shared" si="237"/>
        <v>1</v>
      </c>
      <c r="F1090" s="7">
        <f t="shared" si="238"/>
        <v>0</v>
      </c>
      <c r="G1090" s="1">
        <f t="shared" si="239"/>
        <v>48</v>
      </c>
      <c r="H1090" s="2">
        <f t="shared" si="240"/>
        <v>0.5714285714285714</v>
      </c>
      <c r="I1090" s="8"/>
      <c r="J1090" s="2">
        <f t="shared" si="241"/>
        <v>0.20238095238095238</v>
      </c>
      <c r="K1090" s="2">
        <f t="shared" si="242"/>
        <v>0.77380952380952384</v>
      </c>
      <c r="L1090" s="2">
        <f t="shared" si="243"/>
        <v>0</v>
      </c>
      <c r="M1090" s="2">
        <f t="shared" si="244"/>
        <v>2.3809523809523836E-2</v>
      </c>
      <c r="N1090" s="1">
        <v>17</v>
      </c>
      <c r="O1090" s="1">
        <v>65</v>
      </c>
      <c r="P1090" s="1"/>
      <c r="R1090">
        <v>2</v>
      </c>
      <c r="U1090" s="1"/>
      <c r="V1090" s="1"/>
      <c r="W1090" s="1"/>
      <c r="X1090" s="1"/>
      <c r="Y1090" s="1"/>
      <c r="Z1090" s="1"/>
      <c r="AA1090" s="1">
        <v>0</v>
      </c>
      <c r="AB1090" s="1"/>
      <c r="AG1090" t="str">
        <f t="shared" si="246"/>
        <v>Clarksville</v>
      </c>
      <c r="AH1090" t="s">
        <v>1700</v>
      </c>
      <c r="AI1090">
        <v>2</v>
      </c>
      <c r="AK1090" s="104">
        <v>33</v>
      </c>
      <c r="AL1090" s="102">
        <v>7</v>
      </c>
      <c r="AM1090" s="102">
        <v>40</v>
      </c>
      <c r="AN1090" s="101">
        <v>13220</v>
      </c>
      <c r="AO1090" s="101">
        <f t="shared" si="235"/>
        <v>33007</v>
      </c>
      <c r="AP1090" t="s">
        <v>624</v>
      </c>
      <c r="AQ1090">
        <f t="shared" ref="AQ1090:AQ1153" si="247">AK1090*100000+AN1090</f>
        <v>3313220</v>
      </c>
    </row>
    <row r="1091" spans="1:43" hidden="1" outlineLevel="1">
      <c r="A1091" t="s">
        <v>2134</v>
      </c>
      <c r="B1091" s="10" t="s">
        <v>768</v>
      </c>
      <c r="C1091" s="1">
        <f t="shared" si="245"/>
        <v>619</v>
      </c>
      <c r="D1091" s="7">
        <f t="shared" si="236"/>
        <v>2</v>
      </c>
      <c r="E1091" s="7">
        <f t="shared" si="237"/>
        <v>1</v>
      </c>
      <c r="F1091" s="7">
        <f t="shared" si="238"/>
        <v>0</v>
      </c>
      <c r="G1091" s="1">
        <f t="shared" si="239"/>
        <v>256</v>
      </c>
      <c r="H1091" s="2">
        <f t="shared" si="240"/>
        <v>0.41357027463651053</v>
      </c>
      <c r="I1091" s="8"/>
      <c r="J1091" s="2">
        <f t="shared" si="241"/>
        <v>0.27140549273021003</v>
      </c>
      <c r="K1091" s="2">
        <f t="shared" si="242"/>
        <v>0.6849757673667205</v>
      </c>
      <c r="L1091" s="2">
        <f t="shared" si="243"/>
        <v>0</v>
      </c>
      <c r="M1091" s="2">
        <f t="shared" si="244"/>
        <v>4.3618739903069415E-2</v>
      </c>
      <c r="N1091" s="1">
        <v>168</v>
      </c>
      <c r="O1091" s="1">
        <v>424</v>
      </c>
      <c r="P1091" s="1"/>
      <c r="R1091">
        <v>27</v>
      </c>
      <c r="U1091" s="1"/>
      <c r="V1091" s="1"/>
      <c r="W1091" s="1"/>
      <c r="X1091" s="1"/>
      <c r="Y1091" s="1"/>
      <c r="Z1091" s="1"/>
      <c r="AA1091" s="1">
        <v>0</v>
      </c>
      <c r="AB1091" s="1"/>
      <c r="AG1091" t="str">
        <f t="shared" si="246"/>
        <v>Colebrook</v>
      </c>
      <c r="AH1091" t="s">
        <v>1700</v>
      </c>
      <c r="AI1091">
        <v>2</v>
      </c>
      <c r="AK1091" s="104">
        <v>33</v>
      </c>
      <c r="AL1091" s="102">
        <v>7</v>
      </c>
      <c r="AM1091" s="102">
        <v>45</v>
      </c>
      <c r="AN1091" s="101">
        <v>13780</v>
      </c>
      <c r="AO1091" s="101">
        <f t="shared" ref="AO1091:AO1154" si="248">1000*AK1091+AL1091</f>
        <v>33007</v>
      </c>
      <c r="AP1091" t="s">
        <v>624</v>
      </c>
      <c r="AQ1091">
        <f t="shared" si="247"/>
        <v>3313780</v>
      </c>
    </row>
    <row r="1092" spans="1:43" hidden="1" outlineLevel="1">
      <c r="A1092" t="s">
        <v>635</v>
      </c>
      <c r="B1092" s="10" t="s">
        <v>768</v>
      </c>
      <c r="C1092" s="1">
        <f t="shared" si="245"/>
        <v>185</v>
      </c>
      <c r="D1092" s="7">
        <f t="shared" si="236"/>
        <v>2</v>
      </c>
      <c r="E1092" s="7">
        <f t="shared" si="237"/>
        <v>1</v>
      </c>
      <c r="F1092" s="7">
        <f t="shared" si="238"/>
        <v>0</v>
      </c>
      <c r="G1092" s="1">
        <f t="shared" si="239"/>
        <v>84</v>
      </c>
      <c r="H1092" s="2">
        <f t="shared" si="240"/>
        <v>0.45405405405405408</v>
      </c>
      <c r="I1092" s="8"/>
      <c r="J1092" s="2">
        <f t="shared" si="241"/>
        <v>0.25945945945945947</v>
      </c>
      <c r="K1092" s="2">
        <f t="shared" si="242"/>
        <v>0.71351351351351355</v>
      </c>
      <c r="L1092" s="2">
        <f t="shared" si="243"/>
        <v>0</v>
      </c>
      <c r="M1092" s="2">
        <f t="shared" si="244"/>
        <v>2.7027027027026973E-2</v>
      </c>
      <c r="N1092" s="1">
        <v>48</v>
      </c>
      <c r="O1092" s="1">
        <v>132</v>
      </c>
      <c r="P1092" s="1"/>
      <c r="R1092">
        <v>5</v>
      </c>
      <c r="U1092" s="1"/>
      <c r="V1092" s="1"/>
      <c r="W1092" s="1"/>
      <c r="X1092" s="1"/>
      <c r="Y1092" s="1"/>
      <c r="Z1092" s="1"/>
      <c r="AA1092" s="1">
        <v>0</v>
      </c>
      <c r="AB1092" s="1"/>
      <c r="AG1092" t="str">
        <f t="shared" si="246"/>
        <v>Columbia</v>
      </c>
      <c r="AH1092" t="s">
        <v>1700</v>
      </c>
      <c r="AI1092">
        <v>2</v>
      </c>
      <c r="AK1092" s="104">
        <v>33</v>
      </c>
      <c r="AL1092" s="102">
        <v>7</v>
      </c>
      <c r="AM1092" s="102">
        <v>50</v>
      </c>
      <c r="AN1092" s="101">
        <v>13940</v>
      </c>
      <c r="AO1092" s="101">
        <f t="shared" si="248"/>
        <v>33007</v>
      </c>
      <c r="AP1092" t="s">
        <v>624</v>
      </c>
      <c r="AQ1092">
        <f t="shared" si="247"/>
        <v>3313940</v>
      </c>
    </row>
    <row r="1093" spans="1:43" hidden="1" outlineLevel="1">
      <c r="A1093" t="s">
        <v>114</v>
      </c>
      <c r="B1093" s="10" t="s">
        <v>768</v>
      </c>
      <c r="C1093" s="1">
        <f t="shared" si="245"/>
        <v>14749</v>
      </c>
      <c r="D1093" s="7">
        <f t="shared" si="236"/>
        <v>1</v>
      </c>
      <c r="E1093" s="7">
        <f t="shared" si="237"/>
        <v>2</v>
      </c>
      <c r="F1093" s="7">
        <f t="shared" si="238"/>
        <v>0</v>
      </c>
      <c r="G1093" s="1">
        <f t="shared" si="239"/>
        <v>1700</v>
      </c>
      <c r="H1093" s="2">
        <f t="shared" si="240"/>
        <v>0.11526205166451962</v>
      </c>
      <c r="I1093" s="8"/>
      <c r="J1093" s="2">
        <f t="shared" si="241"/>
        <v>0.54234185368499555</v>
      </c>
      <c r="K1093" s="2">
        <f t="shared" si="242"/>
        <v>0.42707980202047596</v>
      </c>
      <c r="L1093" s="2">
        <f t="shared" si="243"/>
        <v>0</v>
      </c>
      <c r="M1093" s="2">
        <f t="shared" si="244"/>
        <v>3.0578344294528492E-2</v>
      </c>
      <c r="N1093" s="1">
        <v>7999</v>
      </c>
      <c r="O1093" s="1">
        <v>6299</v>
      </c>
      <c r="P1093" s="1"/>
      <c r="R1093">
        <v>397</v>
      </c>
      <c r="U1093" s="1"/>
      <c r="V1093" s="1"/>
      <c r="W1093" s="1"/>
      <c r="X1093" s="1"/>
      <c r="Y1093" s="1"/>
      <c r="Z1093" s="1"/>
      <c r="AA1093" s="1">
        <v>54</v>
      </c>
      <c r="AB1093" s="1"/>
      <c r="AG1093" t="str">
        <f t="shared" si="246"/>
        <v>Concord</v>
      </c>
      <c r="AH1093" t="s">
        <v>1455</v>
      </c>
      <c r="AI1093">
        <v>2</v>
      </c>
      <c r="AK1093" s="104">
        <v>33</v>
      </c>
      <c r="AL1093" s="102">
        <v>13</v>
      </c>
      <c r="AM1093" s="102">
        <v>40</v>
      </c>
      <c r="AN1093" s="101">
        <v>14200</v>
      </c>
      <c r="AO1093" s="101">
        <f t="shared" si="248"/>
        <v>33013</v>
      </c>
      <c r="AP1093" t="s">
        <v>2432</v>
      </c>
      <c r="AQ1093">
        <f t="shared" si="247"/>
        <v>3314200</v>
      </c>
    </row>
    <row r="1094" spans="1:43" hidden="1" outlineLevel="1">
      <c r="A1094" t="s">
        <v>487</v>
      </c>
      <c r="B1094" s="10" t="s">
        <v>768</v>
      </c>
      <c r="C1094" s="1">
        <f t="shared" si="245"/>
        <v>3009</v>
      </c>
      <c r="D1094" s="7">
        <f t="shared" si="236"/>
        <v>2</v>
      </c>
      <c r="E1094" s="7">
        <f t="shared" si="237"/>
        <v>1</v>
      </c>
      <c r="F1094" s="7">
        <f t="shared" si="238"/>
        <v>0</v>
      </c>
      <c r="G1094" s="1">
        <f t="shared" si="239"/>
        <v>735</v>
      </c>
      <c r="H1094" s="2">
        <f t="shared" si="240"/>
        <v>0.24426719840478564</v>
      </c>
      <c r="I1094" s="8"/>
      <c r="J1094" s="2">
        <f t="shared" si="241"/>
        <v>0.36390827517447655</v>
      </c>
      <c r="K1094" s="2">
        <f t="shared" si="242"/>
        <v>0.60817547357926216</v>
      </c>
      <c r="L1094" s="2">
        <f t="shared" si="243"/>
        <v>0</v>
      </c>
      <c r="M1094" s="2">
        <f t="shared" si="244"/>
        <v>2.7916251246261292E-2</v>
      </c>
      <c r="N1094" s="1">
        <v>1095</v>
      </c>
      <c r="O1094" s="1">
        <v>1830</v>
      </c>
      <c r="P1094" s="1"/>
      <c r="R1094">
        <v>76</v>
      </c>
      <c r="U1094" s="1"/>
      <c r="V1094" s="1"/>
      <c r="W1094" s="1"/>
      <c r="X1094" s="1"/>
      <c r="Y1094" s="1"/>
      <c r="Z1094" s="1"/>
      <c r="AA1094" s="1">
        <v>8</v>
      </c>
      <c r="AB1094" s="1"/>
      <c r="AG1094" t="str">
        <f t="shared" si="246"/>
        <v>Conway</v>
      </c>
      <c r="AH1094" t="s">
        <v>2387</v>
      </c>
      <c r="AI1094">
        <v>1</v>
      </c>
      <c r="AK1094" s="104">
        <v>33</v>
      </c>
      <c r="AL1094" s="102">
        <v>3</v>
      </c>
      <c r="AM1094" s="102">
        <v>25</v>
      </c>
      <c r="AN1094" s="101">
        <v>14660</v>
      </c>
      <c r="AO1094" s="101">
        <f t="shared" si="248"/>
        <v>33003</v>
      </c>
      <c r="AP1094" t="s">
        <v>624</v>
      </c>
      <c r="AQ1094">
        <f t="shared" si="247"/>
        <v>3314660</v>
      </c>
    </row>
    <row r="1095" spans="1:43" hidden="1" outlineLevel="1">
      <c r="A1095" t="s">
        <v>751</v>
      </c>
      <c r="B1095" s="10" t="s">
        <v>768</v>
      </c>
      <c r="C1095" s="1">
        <f t="shared" si="245"/>
        <v>734</v>
      </c>
      <c r="D1095" s="7">
        <f t="shared" si="236"/>
        <v>1</v>
      </c>
      <c r="E1095" s="7">
        <f t="shared" si="237"/>
        <v>2</v>
      </c>
      <c r="F1095" s="7">
        <f t="shared" si="238"/>
        <v>0</v>
      </c>
      <c r="G1095" s="1">
        <f t="shared" si="239"/>
        <v>28</v>
      </c>
      <c r="H1095" s="2">
        <f t="shared" si="240"/>
        <v>3.8147138964577658E-2</v>
      </c>
      <c r="I1095" s="8"/>
      <c r="J1095" s="2">
        <f t="shared" si="241"/>
        <v>0.50817438692098094</v>
      </c>
      <c r="K1095" s="2">
        <f t="shared" si="242"/>
        <v>0.47002724795640327</v>
      </c>
      <c r="L1095" s="2">
        <f t="shared" si="243"/>
        <v>0</v>
      </c>
      <c r="M1095" s="2">
        <f t="shared" si="244"/>
        <v>2.1798365122615793E-2</v>
      </c>
      <c r="N1095" s="1">
        <v>373</v>
      </c>
      <c r="O1095" s="1">
        <v>345</v>
      </c>
      <c r="P1095" s="1"/>
      <c r="R1095">
        <v>15</v>
      </c>
      <c r="U1095" s="1"/>
      <c r="V1095" s="1"/>
      <c r="W1095" s="1"/>
      <c r="X1095" s="1"/>
      <c r="Y1095" s="1"/>
      <c r="Z1095" s="1"/>
      <c r="AA1095" s="1">
        <v>1</v>
      </c>
      <c r="AB1095" s="1"/>
      <c r="AG1095" t="str">
        <f t="shared" si="246"/>
        <v>Cornish</v>
      </c>
      <c r="AH1095" t="s">
        <v>2136</v>
      </c>
      <c r="AI1095">
        <v>2</v>
      </c>
      <c r="AK1095" s="104">
        <v>33</v>
      </c>
      <c r="AL1095" s="102">
        <v>19</v>
      </c>
      <c r="AM1095" s="102">
        <v>20</v>
      </c>
      <c r="AN1095" s="101">
        <v>15060</v>
      </c>
      <c r="AO1095" s="101">
        <f t="shared" si="248"/>
        <v>33019</v>
      </c>
      <c r="AP1095" t="s">
        <v>624</v>
      </c>
      <c r="AQ1095">
        <f t="shared" si="247"/>
        <v>3315060</v>
      </c>
    </row>
    <row r="1096" spans="1:43" hidden="1" outlineLevel="1">
      <c r="A1096" t="s">
        <v>1865</v>
      </c>
      <c r="B1096" s="10" t="s">
        <v>768</v>
      </c>
      <c r="C1096" s="1">
        <f t="shared" si="245"/>
        <v>272</v>
      </c>
      <c r="D1096" s="7">
        <f t="shared" si="236"/>
        <v>2</v>
      </c>
      <c r="E1096" s="7">
        <f t="shared" si="237"/>
        <v>1</v>
      </c>
      <c r="F1096" s="7">
        <f t="shared" si="238"/>
        <v>0</v>
      </c>
      <c r="G1096" s="1">
        <f t="shared" si="239"/>
        <v>105</v>
      </c>
      <c r="H1096" s="2">
        <f t="shared" si="240"/>
        <v>0.3860294117647059</v>
      </c>
      <c r="I1096" s="8"/>
      <c r="J1096" s="2">
        <f t="shared" si="241"/>
        <v>0.28676470588235292</v>
      </c>
      <c r="K1096" s="2">
        <f t="shared" si="242"/>
        <v>0.67279411764705888</v>
      </c>
      <c r="L1096" s="2">
        <f t="shared" si="243"/>
        <v>0</v>
      </c>
      <c r="M1096" s="2">
        <f t="shared" si="244"/>
        <v>4.0441176470588203E-2</v>
      </c>
      <c r="N1096" s="1">
        <v>78</v>
      </c>
      <c r="O1096" s="1">
        <v>183</v>
      </c>
      <c r="P1096" s="1"/>
      <c r="R1096">
        <v>10</v>
      </c>
      <c r="U1096" s="1"/>
      <c r="V1096" s="1"/>
      <c r="W1096" s="1"/>
      <c r="X1096" s="1"/>
      <c r="Y1096" s="1"/>
      <c r="Z1096" s="1"/>
      <c r="AA1096" s="1">
        <v>1</v>
      </c>
      <c r="AB1096" s="1"/>
      <c r="AG1096" t="str">
        <f t="shared" si="246"/>
        <v>Croydon</v>
      </c>
      <c r="AH1096" t="s">
        <v>2136</v>
      </c>
      <c r="AI1096">
        <v>2</v>
      </c>
      <c r="AK1096" s="104">
        <v>33</v>
      </c>
      <c r="AL1096" s="102">
        <v>19</v>
      </c>
      <c r="AM1096" s="102">
        <v>25</v>
      </c>
      <c r="AN1096" s="101">
        <v>16340</v>
      </c>
      <c r="AO1096" s="101">
        <f t="shared" si="248"/>
        <v>33019</v>
      </c>
      <c r="AP1096" t="s">
        <v>624</v>
      </c>
      <c r="AQ1096">
        <f t="shared" si="247"/>
        <v>3316340</v>
      </c>
    </row>
    <row r="1097" spans="1:43" hidden="1" outlineLevel="1">
      <c r="A1097" t="s">
        <v>2287</v>
      </c>
      <c r="B1097" s="10" t="s">
        <v>768</v>
      </c>
      <c r="C1097" s="1">
        <f t="shared" si="245"/>
        <v>313</v>
      </c>
      <c r="D1097" s="7">
        <f t="shared" si="236"/>
        <v>2</v>
      </c>
      <c r="E1097" s="7">
        <f t="shared" si="237"/>
        <v>1</v>
      </c>
      <c r="F1097" s="7">
        <f t="shared" si="238"/>
        <v>0</v>
      </c>
      <c r="G1097" s="1">
        <f t="shared" si="239"/>
        <v>144</v>
      </c>
      <c r="H1097" s="2">
        <f t="shared" si="240"/>
        <v>0.46006389776357826</v>
      </c>
      <c r="I1097" s="8"/>
      <c r="J1097" s="2">
        <f t="shared" si="241"/>
        <v>0.25878594249201275</v>
      </c>
      <c r="K1097" s="2">
        <f t="shared" si="242"/>
        <v>0.71884984025559107</v>
      </c>
      <c r="L1097" s="2">
        <f t="shared" si="243"/>
        <v>0</v>
      </c>
      <c r="M1097" s="2">
        <f t="shared" si="244"/>
        <v>2.2364217252396235E-2</v>
      </c>
      <c r="N1097" s="1">
        <v>81</v>
      </c>
      <c r="O1097" s="1">
        <v>225</v>
      </c>
      <c r="P1097" s="1"/>
      <c r="R1097">
        <v>6</v>
      </c>
      <c r="U1097" s="1"/>
      <c r="V1097" s="1"/>
      <c r="W1097" s="1"/>
      <c r="X1097" s="1"/>
      <c r="Y1097" s="1"/>
      <c r="Z1097" s="1"/>
      <c r="AA1097" s="1">
        <v>1</v>
      </c>
      <c r="AB1097" s="1"/>
      <c r="AG1097" t="str">
        <f t="shared" si="246"/>
        <v>Dalton</v>
      </c>
      <c r="AH1097" t="s">
        <v>1700</v>
      </c>
      <c r="AI1097">
        <v>2</v>
      </c>
      <c r="AK1097" s="104">
        <v>33</v>
      </c>
      <c r="AL1097" s="102">
        <v>7</v>
      </c>
      <c r="AM1097" s="102">
        <v>65</v>
      </c>
      <c r="AN1097" s="101">
        <v>16820</v>
      </c>
      <c r="AO1097" s="101">
        <f t="shared" si="248"/>
        <v>33007</v>
      </c>
      <c r="AP1097" t="s">
        <v>624</v>
      </c>
      <c r="AQ1097">
        <f t="shared" si="247"/>
        <v>3316820</v>
      </c>
    </row>
    <row r="1098" spans="1:43" hidden="1" outlineLevel="1">
      <c r="A1098" t="s">
        <v>1367</v>
      </c>
      <c r="B1098" s="10" t="s">
        <v>768</v>
      </c>
      <c r="C1098" s="1">
        <f t="shared" si="245"/>
        <v>388</v>
      </c>
      <c r="D1098" s="7">
        <f t="shared" si="236"/>
        <v>2</v>
      </c>
      <c r="E1098" s="7">
        <f t="shared" si="237"/>
        <v>1</v>
      </c>
      <c r="F1098" s="7">
        <f t="shared" si="238"/>
        <v>0</v>
      </c>
      <c r="G1098" s="1">
        <f t="shared" si="239"/>
        <v>131</v>
      </c>
      <c r="H1098" s="2">
        <f t="shared" si="240"/>
        <v>0.33762886597938147</v>
      </c>
      <c r="I1098" s="8"/>
      <c r="J1098" s="2">
        <f t="shared" si="241"/>
        <v>0.29123711340206188</v>
      </c>
      <c r="K1098" s="2">
        <f t="shared" si="242"/>
        <v>0.62886597938144329</v>
      </c>
      <c r="L1098" s="2">
        <f t="shared" si="243"/>
        <v>0</v>
      </c>
      <c r="M1098" s="2">
        <f t="shared" si="244"/>
        <v>7.9896907216494784E-2</v>
      </c>
      <c r="N1098" s="1">
        <v>113</v>
      </c>
      <c r="O1098" s="1">
        <v>244</v>
      </c>
      <c r="P1098" s="1"/>
      <c r="R1098">
        <v>30</v>
      </c>
      <c r="U1098" s="1"/>
      <c r="V1098" s="1"/>
      <c r="W1098" s="1"/>
      <c r="X1098" s="1"/>
      <c r="Y1098" s="1"/>
      <c r="Z1098" s="1"/>
      <c r="AA1098" s="1">
        <v>1</v>
      </c>
      <c r="AB1098" s="1"/>
      <c r="AG1098" t="str">
        <f t="shared" si="246"/>
        <v>Danbury</v>
      </c>
      <c r="AH1098" t="s">
        <v>1455</v>
      </c>
      <c r="AI1098">
        <v>2</v>
      </c>
      <c r="AK1098" s="104">
        <v>33</v>
      </c>
      <c r="AL1098" s="102">
        <v>13</v>
      </c>
      <c r="AM1098" s="102">
        <v>45</v>
      </c>
      <c r="AN1098" s="101">
        <v>16980</v>
      </c>
      <c r="AO1098" s="101">
        <f t="shared" si="248"/>
        <v>33013</v>
      </c>
      <c r="AP1098" t="s">
        <v>624</v>
      </c>
      <c r="AQ1098">
        <f t="shared" si="247"/>
        <v>3316980</v>
      </c>
    </row>
    <row r="1099" spans="1:43" hidden="1" outlineLevel="1">
      <c r="A1099" t="s">
        <v>234</v>
      </c>
      <c r="B1099" s="10" t="s">
        <v>768</v>
      </c>
      <c r="C1099" s="1">
        <f t="shared" si="245"/>
        <v>1353</v>
      </c>
      <c r="D1099" s="7">
        <f t="shared" si="236"/>
        <v>2</v>
      </c>
      <c r="E1099" s="7">
        <f t="shared" si="237"/>
        <v>1</v>
      </c>
      <c r="F1099" s="7">
        <f t="shared" si="238"/>
        <v>0</v>
      </c>
      <c r="G1099" s="1">
        <f t="shared" si="239"/>
        <v>444</v>
      </c>
      <c r="H1099" s="2">
        <f t="shared" si="240"/>
        <v>0.32815964523281599</v>
      </c>
      <c r="I1099" s="8"/>
      <c r="J1099" s="2">
        <f t="shared" si="241"/>
        <v>0.31633407243163342</v>
      </c>
      <c r="K1099" s="2">
        <f t="shared" si="242"/>
        <v>0.64449371766444941</v>
      </c>
      <c r="L1099" s="2">
        <f t="shared" si="243"/>
        <v>0</v>
      </c>
      <c r="M1099" s="2">
        <f t="shared" si="244"/>
        <v>3.9172209903917121E-2</v>
      </c>
      <c r="N1099" s="1">
        <v>428</v>
      </c>
      <c r="O1099" s="1">
        <v>872</v>
      </c>
      <c r="P1099" s="1"/>
      <c r="R1099">
        <v>48</v>
      </c>
      <c r="U1099" s="1"/>
      <c r="V1099" s="1"/>
      <c r="W1099" s="1"/>
      <c r="X1099" s="1"/>
      <c r="Y1099" s="1"/>
      <c r="Z1099" s="1"/>
      <c r="AA1099" s="1">
        <v>5</v>
      </c>
      <c r="AB1099" s="1"/>
      <c r="AG1099" t="str">
        <f t="shared" si="246"/>
        <v>Danville</v>
      </c>
      <c r="AH1099" t="s">
        <v>867</v>
      </c>
      <c r="AI1099">
        <v>1</v>
      </c>
      <c r="AK1099" s="104">
        <v>33</v>
      </c>
      <c r="AL1099" s="102">
        <v>15</v>
      </c>
      <c r="AM1099" s="102">
        <v>30</v>
      </c>
      <c r="AN1099" s="101">
        <v>17140</v>
      </c>
      <c r="AO1099" s="101">
        <f t="shared" si="248"/>
        <v>33015</v>
      </c>
      <c r="AP1099" t="s">
        <v>624</v>
      </c>
      <c r="AQ1099">
        <f t="shared" si="247"/>
        <v>3317140</v>
      </c>
    </row>
    <row r="1100" spans="1:43" hidden="1" outlineLevel="1">
      <c r="A1100" t="s">
        <v>496</v>
      </c>
      <c r="B1100" s="10" t="s">
        <v>768</v>
      </c>
      <c r="C1100" s="1">
        <f t="shared" si="245"/>
        <v>1706</v>
      </c>
      <c r="D1100" s="7">
        <f t="shared" si="236"/>
        <v>2</v>
      </c>
      <c r="E1100" s="7">
        <f t="shared" si="237"/>
        <v>1</v>
      </c>
      <c r="F1100" s="7">
        <f t="shared" si="238"/>
        <v>0</v>
      </c>
      <c r="G1100" s="1">
        <f t="shared" si="239"/>
        <v>440</v>
      </c>
      <c r="H1100" s="2">
        <f t="shared" si="240"/>
        <v>0.25791324736225085</v>
      </c>
      <c r="I1100" s="8"/>
      <c r="J1100" s="2">
        <f t="shared" si="241"/>
        <v>0.34876905041031653</v>
      </c>
      <c r="K1100" s="2">
        <f t="shared" si="242"/>
        <v>0.60668229777256744</v>
      </c>
      <c r="L1100" s="2">
        <f t="shared" si="243"/>
        <v>0</v>
      </c>
      <c r="M1100" s="2">
        <f t="shared" si="244"/>
        <v>4.4548651817116092E-2</v>
      </c>
      <c r="N1100" s="1">
        <v>595</v>
      </c>
      <c r="O1100" s="1">
        <v>1035</v>
      </c>
      <c r="P1100" s="1"/>
      <c r="R1100">
        <v>72</v>
      </c>
      <c r="U1100" s="1"/>
      <c r="V1100" s="1"/>
      <c r="W1100" s="1"/>
      <c r="X1100" s="1"/>
      <c r="Y1100" s="1"/>
      <c r="Z1100" s="1"/>
      <c r="AA1100" s="1">
        <v>4</v>
      </c>
      <c r="AB1100" s="1"/>
      <c r="AG1100" t="str">
        <f t="shared" si="246"/>
        <v>Deerfield</v>
      </c>
      <c r="AH1100" t="s">
        <v>867</v>
      </c>
      <c r="AI1100">
        <v>1</v>
      </c>
      <c r="AK1100" s="104">
        <v>33</v>
      </c>
      <c r="AL1100" s="102">
        <v>15</v>
      </c>
      <c r="AM1100" s="102">
        <v>35</v>
      </c>
      <c r="AN1100" s="101">
        <v>17460</v>
      </c>
      <c r="AO1100" s="101">
        <f t="shared" si="248"/>
        <v>33015</v>
      </c>
      <c r="AP1100" t="s">
        <v>624</v>
      </c>
      <c r="AQ1100">
        <f t="shared" si="247"/>
        <v>3317460</v>
      </c>
    </row>
    <row r="1101" spans="1:43" hidden="1" outlineLevel="1">
      <c r="A1101" t="s">
        <v>1860</v>
      </c>
      <c r="B1101" s="10" t="s">
        <v>768</v>
      </c>
      <c r="C1101" s="1">
        <f t="shared" si="245"/>
        <v>653</v>
      </c>
      <c r="D1101" s="7">
        <f t="shared" si="236"/>
        <v>2</v>
      </c>
      <c r="E1101" s="7">
        <f t="shared" si="237"/>
        <v>1</v>
      </c>
      <c r="F1101" s="7">
        <f t="shared" si="238"/>
        <v>0</v>
      </c>
      <c r="G1101" s="1">
        <f t="shared" si="239"/>
        <v>121</v>
      </c>
      <c r="H1101" s="2">
        <f t="shared" si="240"/>
        <v>0.18529862174578868</v>
      </c>
      <c r="I1101" s="8"/>
      <c r="J1101" s="2">
        <f t="shared" si="241"/>
        <v>0.3889739663093415</v>
      </c>
      <c r="K1101" s="2">
        <f t="shared" si="242"/>
        <v>0.57427258805513015</v>
      </c>
      <c r="L1101" s="2">
        <f t="shared" si="243"/>
        <v>0</v>
      </c>
      <c r="M1101" s="2">
        <f t="shared" si="244"/>
        <v>3.6753445635528403E-2</v>
      </c>
      <c r="N1101" s="1">
        <v>254</v>
      </c>
      <c r="O1101" s="1">
        <v>375</v>
      </c>
      <c r="P1101" s="1"/>
      <c r="R1101">
        <v>24</v>
      </c>
      <c r="U1101" s="1"/>
      <c r="V1101" s="1"/>
      <c r="W1101" s="1"/>
      <c r="X1101" s="1"/>
      <c r="Y1101" s="1"/>
      <c r="Z1101" s="1"/>
      <c r="AA1101" s="1">
        <v>0</v>
      </c>
      <c r="AB1101" s="1"/>
      <c r="AG1101" t="str">
        <f t="shared" si="246"/>
        <v>Deering</v>
      </c>
      <c r="AH1101" t="s">
        <v>1100</v>
      </c>
      <c r="AI1101">
        <v>2</v>
      </c>
      <c r="AK1101" s="104">
        <v>33</v>
      </c>
      <c r="AL1101" s="102">
        <v>11</v>
      </c>
      <c r="AM1101" s="102">
        <v>30</v>
      </c>
      <c r="AN1101" s="101">
        <v>17780</v>
      </c>
      <c r="AO1101" s="101">
        <f t="shared" si="248"/>
        <v>33011</v>
      </c>
      <c r="AP1101" t="s">
        <v>624</v>
      </c>
      <c r="AQ1101">
        <f t="shared" si="247"/>
        <v>3317780</v>
      </c>
    </row>
    <row r="1102" spans="1:43" hidden="1" outlineLevel="1">
      <c r="A1102" t="s">
        <v>1856</v>
      </c>
      <c r="B1102" s="10" t="s">
        <v>768</v>
      </c>
      <c r="C1102" s="1">
        <f t="shared" si="245"/>
        <v>8384</v>
      </c>
      <c r="D1102" s="7">
        <f t="shared" si="236"/>
        <v>2</v>
      </c>
      <c r="E1102" s="7">
        <f t="shared" si="237"/>
        <v>1</v>
      </c>
      <c r="F1102" s="7">
        <f t="shared" si="238"/>
        <v>0</v>
      </c>
      <c r="G1102" s="1">
        <f t="shared" si="239"/>
        <v>2375</v>
      </c>
      <c r="H1102" s="2">
        <f t="shared" si="240"/>
        <v>0.28327767175572521</v>
      </c>
      <c r="I1102" s="8"/>
      <c r="J1102" s="2">
        <f t="shared" si="241"/>
        <v>0.34553912213740456</v>
      </c>
      <c r="K1102" s="2">
        <f t="shared" si="242"/>
        <v>0.62881679389312972</v>
      </c>
      <c r="L1102" s="2">
        <f t="shared" si="243"/>
        <v>0</v>
      </c>
      <c r="M1102" s="2">
        <f t="shared" si="244"/>
        <v>2.5644083969465714E-2</v>
      </c>
      <c r="N1102" s="1">
        <v>2897</v>
      </c>
      <c r="O1102" s="1">
        <v>5272</v>
      </c>
      <c r="P1102" s="1"/>
      <c r="R1102">
        <v>215</v>
      </c>
      <c r="U1102" s="1"/>
      <c r="V1102" s="1"/>
      <c r="W1102" s="1"/>
      <c r="X1102" s="1"/>
      <c r="Y1102" s="1"/>
      <c r="Z1102" s="1"/>
      <c r="AA1102" s="1">
        <v>0</v>
      </c>
      <c r="AB1102" s="1"/>
      <c r="AG1102" t="str">
        <f t="shared" si="246"/>
        <v>Derry</v>
      </c>
      <c r="AH1102" t="s">
        <v>867</v>
      </c>
      <c r="AI1102">
        <v>1</v>
      </c>
      <c r="AK1102" s="104">
        <v>33</v>
      </c>
      <c r="AL1102" s="102">
        <v>15</v>
      </c>
      <c r="AM1102" s="102">
        <v>40</v>
      </c>
      <c r="AN1102" s="101">
        <v>17940</v>
      </c>
      <c r="AO1102" s="101">
        <f t="shared" si="248"/>
        <v>33015</v>
      </c>
      <c r="AP1102" t="s">
        <v>624</v>
      </c>
      <c r="AQ1102">
        <f t="shared" si="247"/>
        <v>3317940</v>
      </c>
    </row>
    <row r="1103" spans="1:43" hidden="1" outlineLevel="1">
      <c r="A1103" t="s">
        <v>667</v>
      </c>
      <c r="B1103" s="10" t="s">
        <v>768</v>
      </c>
      <c r="C1103" s="1">
        <f t="shared" si="245"/>
        <v>19</v>
      </c>
      <c r="D1103" s="7">
        <f t="shared" si="236"/>
        <v>2</v>
      </c>
      <c r="E1103" s="7">
        <f t="shared" si="237"/>
        <v>1</v>
      </c>
      <c r="F1103" s="7">
        <f t="shared" si="238"/>
        <v>0</v>
      </c>
      <c r="G1103" s="1">
        <f t="shared" si="239"/>
        <v>13</v>
      </c>
      <c r="H1103" s="2">
        <f t="shared" si="240"/>
        <v>0.68421052631578949</v>
      </c>
      <c r="I1103" s="8"/>
      <c r="J1103" s="2">
        <f t="shared" si="241"/>
        <v>0.15789473684210525</v>
      </c>
      <c r="K1103" s="2">
        <f t="shared" si="242"/>
        <v>0.84210526315789469</v>
      </c>
      <c r="L1103" s="2">
        <f t="shared" si="243"/>
        <v>0</v>
      </c>
      <c r="M1103" s="2">
        <f t="shared" si="244"/>
        <v>0</v>
      </c>
      <c r="N1103" s="1">
        <v>3</v>
      </c>
      <c r="O1103" s="1">
        <v>16</v>
      </c>
      <c r="P1103" s="1"/>
      <c r="R1103">
        <v>0</v>
      </c>
      <c r="U1103" s="1"/>
      <c r="V1103" s="1"/>
      <c r="W1103" s="1"/>
      <c r="X1103" s="1"/>
      <c r="Y1103" s="1"/>
      <c r="Z1103" s="1"/>
      <c r="AA1103" s="1">
        <v>0</v>
      </c>
      <c r="AB1103" s="1"/>
      <c r="AG1103" t="str">
        <f t="shared" si="246"/>
        <v>Dixville</v>
      </c>
      <c r="AH1103" t="s">
        <v>1700</v>
      </c>
      <c r="AI1103">
        <v>2</v>
      </c>
      <c r="AK1103" s="104">
        <v>33</v>
      </c>
      <c r="AL1103" s="102">
        <v>7</v>
      </c>
      <c r="AM1103" s="102">
        <v>75</v>
      </c>
      <c r="AN1103" s="101">
        <v>18420</v>
      </c>
      <c r="AO1103" s="101">
        <f t="shared" si="248"/>
        <v>33007</v>
      </c>
      <c r="AP1103" t="s">
        <v>2823</v>
      </c>
      <c r="AQ1103">
        <f t="shared" si="247"/>
        <v>3318420</v>
      </c>
    </row>
    <row r="1104" spans="1:43" hidden="1" outlineLevel="1">
      <c r="A1104" t="s">
        <v>2385</v>
      </c>
      <c r="B1104" s="10" t="s">
        <v>768</v>
      </c>
      <c r="C1104" s="1">
        <f t="shared" si="245"/>
        <v>126</v>
      </c>
      <c r="D1104" s="7">
        <f t="shared" si="236"/>
        <v>2</v>
      </c>
      <c r="E1104" s="7">
        <f t="shared" si="237"/>
        <v>1</v>
      </c>
      <c r="F1104" s="7">
        <f t="shared" si="238"/>
        <v>0</v>
      </c>
      <c r="G1104" s="1">
        <f t="shared" ref="G1104:G1164" si="249">MAX(N1104:P1104)-LARGE(N1104:P1104,2)</f>
        <v>58</v>
      </c>
      <c r="H1104" s="2">
        <f t="shared" ref="H1104:H1164" si="250">G1104/C1104</f>
        <v>0.46031746031746029</v>
      </c>
      <c r="I1104" s="8"/>
      <c r="J1104" s="2">
        <f t="shared" si="241"/>
        <v>0.24603174603174602</v>
      </c>
      <c r="K1104" s="2">
        <f t="shared" si="242"/>
        <v>0.70634920634920639</v>
      </c>
      <c r="L1104" s="2">
        <f t="shared" si="243"/>
        <v>0</v>
      </c>
      <c r="M1104" s="2">
        <f t="shared" si="244"/>
        <v>4.7619047619047561E-2</v>
      </c>
      <c r="N1104" s="1">
        <v>31</v>
      </c>
      <c r="O1104" s="1">
        <v>89</v>
      </c>
      <c r="P1104" s="1"/>
      <c r="R1104">
        <v>6</v>
      </c>
      <c r="U1104" s="1"/>
      <c r="V1104" s="1"/>
      <c r="W1104" s="1"/>
      <c r="X1104" s="1"/>
      <c r="Y1104" s="1"/>
      <c r="Z1104" s="1"/>
      <c r="AA1104" s="1">
        <v>0</v>
      </c>
      <c r="AB1104" s="1"/>
      <c r="AG1104" t="str">
        <f t="shared" si="246"/>
        <v>Dorchester</v>
      </c>
      <c r="AH1104" t="s">
        <v>1701</v>
      </c>
      <c r="AI1104">
        <v>2</v>
      </c>
      <c r="AK1104" s="104">
        <v>33</v>
      </c>
      <c r="AL1104" s="102">
        <v>9</v>
      </c>
      <c r="AM1104" s="102">
        <v>50</v>
      </c>
      <c r="AN1104" s="101">
        <v>18740</v>
      </c>
      <c r="AO1104" s="101">
        <f t="shared" si="248"/>
        <v>33009</v>
      </c>
      <c r="AP1104" t="s">
        <v>624</v>
      </c>
      <c r="AQ1104">
        <f t="shared" si="247"/>
        <v>3318740</v>
      </c>
    </row>
    <row r="1105" spans="1:43" hidden="1" outlineLevel="1">
      <c r="A1105" t="s">
        <v>22</v>
      </c>
      <c r="B1105" s="10" t="s">
        <v>768</v>
      </c>
      <c r="C1105" s="1">
        <f t="shared" si="245"/>
        <v>9769</v>
      </c>
      <c r="D1105" s="7">
        <f t="shared" si="236"/>
        <v>2</v>
      </c>
      <c r="E1105" s="7">
        <f t="shared" si="237"/>
        <v>1</v>
      </c>
      <c r="F1105" s="7">
        <f t="shared" si="238"/>
        <v>0</v>
      </c>
      <c r="G1105" s="1">
        <f t="shared" si="249"/>
        <v>936</v>
      </c>
      <c r="H1105" s="2">
        <f t="shared" si="250"/>
        <v>9.5813286928037672E-2</v>
      </c>
      <c r="I1105" s="8"/>
      <c r="J1105" s="2">
        <f t="shared" si="241"/>
        <v>0.43310471900911046</v>
      </c>
      <c r="K1105" s="2">
        <f t="shared" si="242"/>
        <v>0.52891800593714811</v>
      </c>
      <c r="L1105" s="2">
        <f t="shared" si="243"/>
        <v>0</v>
      </c>
      <c r="M1105" s="2">
        <f t="shared" si="244"/>
        <v>3.7977275053741488E-2</v>
      </c>
      <c r="N1105" s="1">
        <v>4231</v>
      </c>
      <c r="O1105" s="1">
        <v>5167</v>
      </c>
      <c r="P1105" s="1"/>
      <c r="R1105">
        <v>337</v>
      </c>
      <c r="U1105" s="1"/>
      <c r="V1105" s="1"/>
      <c r="W1105" s="1"/>
      <c r="X1105" s="1"/>
      <c r="Y1105" s="1"/>
      <c r="Z1105" s="1"/>
      <c r="AA1105" s="1">
        <v>34</v>
      </c>
      <c r="AB1105" s="1"/>
      <c r="AG1105" t="str">
        <f t="shared" si="246"/>
        <v>Dover</v>
      </c>
      <c r="AH1105" t="s">
        <v>2192</v>
      </c>
      <c r="AI1105">
        <v>1</v>
      </c>
      <c r="AK1105" s="104">
        <v>33</v>
      </c>
      <c r="AL1105" s="102">
        <v>17</v>
      </c>
      <c r="AM1105" s="102">
        <v>10</v>
      </c>
      <c r="AN1105" s="101">
        <v>18820</v>
      </c>
      <c r="AO1105" s="101">
        <f t="shared" si="248"/>
        <v>33017</v>
      </c>
      <c r="AP1105" t="s">
        <v>2432</v>
      </c>
      <c r="AQ1105">
        <f t="shared" si="247"/>
        <v>3318820</v>
      </c>
    </row>
    <row r="1106" spans="1:43" hidden="1" outlineLevel="1">
      <c r="A1106" t="s">
        <v>1313</v>
      </c>
      <c r="B1106" s="10" t="s">
        <v>768</v>
      </c>
      <c r="C1106" s="1">
        <f t="shared" si="245"/>
        <v>810</v>
      </c>
      <c r="D1106" s="7">
        <f t="shared" si="236"/>
        <v>1</v>
      </c>
      <c r="E1106" s="7">
        <f t="shared" si="237"/>
        <v>2</v>
      </c>
      <c r="F1106" s="7">
        <f t="shared" si="238"/>
        <v>0</v>
      </c>
      <c r="G1106" s="1">
        <f t="shared" si="249"/>
        <v>62</v>
      </c>
      <c r="H1106" s="2">
        <f t="shared" si="250"/>
        <v>7.6543209876543214E-2</v>
      </c>
      <c r="I1106" s="8"/>
      <c r="J1106" s="2">
        <f t="shared" si="241"/>
        <v>0.5209876543209877</v>
      </c>
      <c r="K1106" s="2">
        <f t="shared" si="242"/>
        <v>0.44444444444444442</v>
      </c>
      <c r="L1106" s="2">
        <f t="shared" si="243"/>
        <v>0</v>
      </c>
      <c r="M1106" s="2">
        <f t="shared" si="244"/>
        <v>3.4567901234567877E-2</v>
      </c>
      <c r="N1106" s="1">
        <v>422</v>
      </c>
      <c r="O1106" s="1">
        <v>360</v>
      </c>
      <c r="P1106" s="1"/>
      <c r="R1106">
        <v>22</v>
      </c>
      <c r="U1106" s="1"/>
      <c r="V1106" s="1"/>
      <c r="W1106" s="1"/>
      <c r="X1106" s="1"/>
      <c r="Y1106" s="1"/>
      <c r="Z1106" s="1"/>
      <c r="AA1106" s="1">
        <v>6</v>
      </c>
      <c r="AB1106" s="1"/>
      <c r="AG1106" t="str">
        <f t="shared" si="246"/>
        <v>Dublin</v>
      </c>
      <c r="AH1106" t="s">
        <v>576</v>
      </c>
      <c r="AI1106">
        <v>2</v>
      </c>
      <c r="AK1106" s="104">
        <v>33</v>
      </c>
      <c r="AL1106" s="102">
        <v>5</v>
      </c>
      <c r="AM1106" s="102">
        <v>15</v>
      </c>
      <c r="AN1106" s="101">
        <v>19140</v>
      </c>
      <c r="AO1106" s="101">
        <f t="shared" si="248"/>
        <v>33005</v>
      </c>
      <c r="AP1106" t="s">
        <v>624</v>
      </c>
      <c r="AQ1106">
        <f t="shared" si="247"/>
        <v>3319140</v>
      </c>
    </row>
    <row r="1107" spans="1:43" hidden="1" outlineLevel="1">
      <c r="A1107" t="s">
        <v>1314</v>
      </c>
      <c r="B1107" s="10" t="s">
        <v>768</v>
      </c>
      <c r="C1107" s="1">
        <f t="shared" si="245"/>
        <v>127</v>
      </c>
      <c r="D1107" s="7">
        <f t="shared" si="236"/>
        <v>2</v>
      </c>
      <c r="E1107" s="7">
        <f t="shared" si="237"/>
        <v>1</v>
      </c>
      <c r="F1107" s="7">
        <f t="shared" si="238"/>
        <v>0</v>
      </c>
      <c r="G1107" s="1">
        <f t="shared" si="249"/>
        <v>45</v>
      </c>
      <c r="H1107" s="2">
        <f t="shared" si="250"/>
        <v>0.3543307086614173</v>
      </c>
      <c r="I1107" s="8"/>
      <c r="J1107" s="2">
        <f t="shared" si="241"/>
        <v>0.31496062992125984</v>
      </c>
      <c r="K1107" s="2">
        <f t="shared" si="242"/>
        <v>0.6692913385826772</v>
      </c>
      <c r="L1107" s="2">
        <f t="shared" si="243"/>
        <v>0</v>
      </c>
      <c r="M1107" s="2">
        <f t="shared" si="244"/>
        <v>1.5748031496062964E-2</v>
      </c>
      <c r="N1107" s="1">
        <v>40</v>
      </c>
      <c r="O1107" s="1">
        <v>85</v>
      </c>
      <c r="P1107" s="1"/>
      <c r="R1107">
        <v>2</v>
      </c>
      <c r="U1107" s="1"/>
      <c r="V1107" s="1"/>
      <c r="W1107" s="1"/>
      <c r="X1107" s="1"/>
      <c r="Y1107" s="1"/>
      <c r="Z1107" s="1"/>
      <c r="AA1107" s="1">
        <v>0</v>
      </c>
      <c r="AB1107" s="1"/>
      <c r="AG1107" t="str">
        <f t="shared" si="246"/>
        <v>Dummer</v>
      </c>
      <c r="AH1107" t="s">
        <v>1700</v>
      </c>
      <c r="AI1107">
        <v>2</v>
      </c>
      <c r="AK1107" s="104">
        <v>33</v>
      </c>
      <c r="AL1107" s="102">
        <v>7</v>
      </c>
      <c r="AM1107" s="102">
        <v>80</v>
      </c>
      <c r="AN1107" s="101">
        <v>19300</v>
      </c>
      <c r="AO1107" s="101">
        <f t="shared" si="248"/>
        <v>33007</v>
      </c>
      <c r="AP1107" t="s">
        <v>624</v>
      </c>
      <c r="AQ1107">
        <f t="shared" si="247"/>
        <v>3319300</v>
      </c>
    </row>
    <row r="1108" spans="1:43" hidden="1" outlineLevel="1">
      <c r="A1108" t="s">
        <v>1052</v>
      </c>
      <c r="B1108" s="10" t="s">
        <v>768</v>
      </c>
      <c r="C1108" s="1">
        <f t="shared" si="245"/>
        <v>1129</v>
      </c>
      <c r="D1108" s="7">
        <f t="shared" si="236"/>
        <v>2</v>
      </c>
      <c r="E1108" s="7">
        <f t="shared" si="237"/>
        <v>1</v>
      </c>
      <c r="F1108" s="7">
        <f t="shared" si="238"/>
        <v>0</v>
      </c>
      <c r="G1108" s="1">
        <f t="shared" si="249"/>
        <v>326</v>
      </c>
      <c r="H1108" s="2">
        <f t="shared" si="250"/>
        <v>0.28875110717449071</v>
      </c>
      <c r="I1108" s="8"/>
      <c r="J1108" s="2">
        <f t="shared" si="241"/>
        <v>0.34100974313551818</v>
      </c>
      <c r="K1108" s="2">
        <f t="shared" si="242"/>
        <v>0.62976085031000884</v>
      </c>
      <c r="L1108" s="2">
        <f t="shared" si="243"/>
        <v>0</v>
      </c>
      <c r="M1108" s="2">
        <f t="shared" si="244"/>
        <v>2.9229406554473036E-2</v>
      </c>
      <c r="N1108" s="1">
        <v>385</v>
      </c>
      <c r="O1108" s="1">
        <v>711</v>
      </c>
      <c r="P1108" s="1"/>
      <c r="R1108">
        <v>33</v>
      </c>
      <c r="U1108" s="1"/>
      <c r="V1108" s="1"/>
      <c r="W1108" s="1"/>
      <c r="X1108" s="1"/>
      <c r="Y1108" s="1"/>
      <c r="Z1108" s="1"/>
      <c r="AA1108" s="1">
        <v>0</v>
      </c>
      <c r="AB1108" s="1"/>
      <c r="AG1108" t="str">
        <f t="shared" si="246"/>
        <v>Dunbarton</v>
      </c>
      <c r="AH1108" t="s">
        <v>1455</v>
      </c>
      <c r="AI1108">
        <v>2</v>
      </c>
      <c r="AK1108" s="104">
        <v>33</v>
      </c>
      <c r="AL1108" s="102">
        <v>13</v>
      </c>
      <c r="AM1108" s="102">
        <v>50</v>
      </c>
      <c r="AN1108" s="101">
        <v>19460</v>
      </c>
      <c r="AO1108" s="101">
        <f t="shared" si="248"/>
        <v>33013</v>
      </c>
      <c r="AP1108" t="s">
        <v>624</v>
      </c>
      <c r="AQ1108">
        <f t="shared" si="247"/>
        <v>3319460</v>
      </c>
    </row>
    <row r="1109" spans="1:43" hidden="1" outlineLevel="1">
      <c r="A1109" t="s">
        <v>1529</v>
      </c>
      <c r="B1109" s="10" t="s">
        <v>768</v>
      </c>
      <c r="C1109" s="1">
        <f t="shared" si="245"/>
        <v>3786</v>
      </c>
      <c r="D1109" s="7">
        <f t="shared" si="236"/>
        <v>1</v>
      </c>
      <c r="E1109" s="7">
        <f t="shared" si="237"/>
        <v>2</v>
      </c>
      <c r="F1109" s="7">
        <f t="shared" si="238"/>
        <v>0</v>
      </c>
      <c r="G1109" s="1">
        <f t="shared" si="249"/>
        <v>893</v>
      </c>
      <c r="H1109" s="2">
        <f t="shared" si="250"/>
        <v>0.2358689910195457</v>
      </c>
      <c r="I1109" s="8"/>
      <c r="J1109" s="2">
        <f t="shared" si="241"/>
        <v>0.60142630744849446</v>
      </c>
      <c r="K1109" s="2">
        <f t="shared" si="242"/>
        <v>0.36555731642894873</v>
      </c>
      <c r="L1109" s="2">
        <f t="shared" si="243"/>
        <v>0</v>
      </c>
      <c r="M1109" s="2">
        <f t="shared" si="244"/>
        <v>3.3016376122556812E-2</v>
      </c>
      <c r="N1109" s="1">
        <v>2277</v>
      </c>
      <c r="O1109" s="1">
        <v>1384</v>
      </c>
      <c r="P1109" s="1"/>
      <c r="R1109">
        <v>117</v>
      </c>
      <c r="U1109" s="1"/>
      <c r="V1109" s="1"/>
      <c r="W1109" s="1"/>
      <c r="X1109" s="1"/>
      <c r="Y1109" s="1"/>
      <c r="Z1109" s="1"/>
      <c r="AA1109" s="1">
        <v>8</v>
      </c>
      <c r="AB1109" s="1"/>
      <c r="AG1109" t="str">
        <f t="shared" si="246"/>
        <v>Durham</v>
      </c>
      <c r="AH1109" t="s">
        <v>2192</v>
      </c>
      <c r="AI1109">
        <v>1</v>
      </c>
      <c r="AK1109" s="104">
        <v>33</v>
      </c>
      <c r="AL1109" s="102">
        <v>17</v>
      </c>
      <c r="AM1109" s="102">
        <v>15</v>
      </c>
      <c r="AN1109" s="101">
        <v>19700</v>
      </c>
      <c r="AO1109" s="101">
        <f t="shared" si="248"/>
        <v>33017</v>
      </c>
      <c r="AP1109" t="s">
        <v>624</v>
      </c>
      <c r="AQ1109">
        <f t="shared" si="247"/>
        <v>3319700</v>
      </c>
    </row>
    <row r="1110" spans="1:43" hidden="1" outlineLevel="1">
      <c r="A1110" t="s">
        <v>1717</v>
      </c>
      <c r="B1110" s="10" t="s">
        <v>768</v>
      </c>
      <c r="C1110" s="1">
        <f t="shared" si="245"/>
        <v>779</v>
      </c>
      <c r="D1110" s="7">
        <f t="shared" si="236"/>
        <v>2</v>
      </c>
      <c r="E1110" s="7">
        <f t="shared" si="237"/>
        <v>1</v>
      </c>
      <c r="F1110" s="7">
        <f t="shared" si="238"/>
        <v>0</v>
      </c>
      <c r="G1110" s="1">
        <f t="shared" si="249"/>
        <v>280</v>
      </c>
      <c r="H1110" s="2">
        <f t="shared" si="250"/>
        <v>0.35943517329910141</v>
      </c>
      <c r="I1110" s="8"/>
      <c r="J1110" s="2">
        <f t="shared" si="241"/>
        <v>0.30680359435173299</v>
      </c>
      <c r="K1110" s="2">
        <f t="shared" si="242"/>
        <v>0.66623876765083445</v>
      </c>
      <c r="L1110" s="2">
        <f t="shared" si="243"/>
        <v>0</v>
      </c>
      <c r="M1110" s="2">
        <f t="shared" si="244"/>
        <v>2.695763799743256E-2</v>
      </c>
      <c r="N1110" s="1">
        <v>239</v>
      </c>
      <c r="O1110" s="1">
        <v>519</v>
      </c>
      <c r="P1110" s="1"/>
      <c r="R1110">
        <v>19</v>
      </c>
      <c r="U1110" s="1"/>
      <c r="V1110" s="1"/>
      <c r="W1110" s="1"/>
      <c r="X1110" s="1"/>
      <c r="Y1110" s="1"/>
      <c r="Z1110" s="1"/>
      <c r="AA1110" s="1">
        <v>2</v>
      </c>
      <c r="AB1110" s="1"/>
      <c r="AG1110" t="str">
        <f t="shared" si="246"/>
        <v>East Kingston</v>
      </c>
      <c r="AH1110" t="s">
        <v>867</v>
      </c>
      <c r="AI1110">
        <v>1</v>
      </c>
      <c r="AK1110" s="104">
        <v>33</v>
      </c>
      <c r="AL1110" s="102">
        <v>15</v>
      </c>
      <c r="AM1110" s="102">
        <v>45</v>
      </c>
      <c r="AN1110" s="101">
        <v>21380</v>
      </c>
      <c r="AO1110" s="101">
        <f t="shared" si="248"/>
        <v>33015</v>
      </c>
      <c r="AP1110" t="s">
        <v>624</v>
      </c>
      <c r="AQ1110">
        <f t="shared" si="247"/>
        <v>3321380</v>
      </c>
    </row>
    <row r="1111" spans="1:43" hidden="1" outlineLevel="1">
      <c r="A1111" t="s">
        <v>1363</v>
      </c>
      <c r="B1111" s="10" t="s">
        <v>768</v>
      </c>
      <c r="C1111" s="1">
        <f t="shared" si="245"/>
        <v>145</v>
      </c>
      <c r="D1111" s="7">
        <f t="shared" ref="D1111:D1174" si="251">RANK(N1111,(N1111:AE1111))</f>
        <v>2</v>
      </c>
      <c r="E1111" s="7">
        <f t="shared" ref="E1111:E1174" si="252">RANK(O1111,(N1111:AE1111))</f>
        <v>1</v>
      </c>
      <c r="F1111" s="7">
        <f t="shared" ref="F1111:F1174" si="253">IF(P1111&gt;0,RANK(P1111,(N1111:AE1111)),0)</f>
        <v>0</v>
      </c>
      <c r="G1111" s="1">
        <f t="shared" si="249"/>
        <v>15</v>
      </c>
      <c r="H1111" s="2">
        <f t="shared" si="250"/>
        <v>0.10344827586206896</v>
      </c>
      <c r="I1111" s="8"/>
      <c r="J1111" s="2">
        <f t="shared" si="241"/>
        <v>0.42758620689655175</v>
      </c>
      <c r="K1111" s="2">
        <f t="shared" si="242"/>
        <v>0.53103448275862064</v>
      </c>
      <c r="L1111" s="2">
        <f t="shared" si="243"/>
        <v>0</v>
      </c>
      <c r="M1111" s="2">
        <f t="shared" si="244"/>
        <v>4.1379310344827669E-2</v>
      </c>
      <c r="N1111" s="1">
        <v>62</v>
      </c>
      <c r="O1111" s="1">
        <v>77</v>
      </c>
      <c r="P1111" s="1"/>
      <c r="R1111">
        <v>4</v>
      </c>
      <c r="U1111" s="1"/>
      <c r="V1111" s="1"/>
      <c r="W1111" s="1"/>
      <c r="X1111" s="1"/>
      <c r="Y1111" s="1"/>
      <c r="Z1111" s="1"/>
      <c r="AA1111" s="1">
        <v>2</v>
      </c>
      <c r="AB1111" s="1"/>
      <c r="AG1111" t="str">
        <f t="shared" si="246"/>
        <v>Easton</v>
      </c>
      <c r="AH1111" t="s">
        <v>1701</v>
      </c>
      <c r="AI1111">
        <v>2</v>
      </c>
      <c r="AK1111" s="104">
        <v>33</v>
      </c>
      <c r="AL1111" s="102">
        <v>9</v>
      </c>
      <c r="AM1111" s="102">
        <v>55</v>
      </c>
      <c r="AN1111" s="101">
        <v>22020</v>
      </c>
      <c r="AO1111" s="101">
        <f t="shared" si="248"/>
        <v>33009</v>
      </c>
      <c r="AP1111" t="s">
        <v>624</v>
      </c>
      <c r="AQ1111">
        <f t="shared" si="247"/>
        <v>3322020</v>
      </c>
    </row>
    <row r="1112" spans="1:43" hidden="1" outlineLevel="1">
      <c r="A1112" t="s">
        <v>1548</v>
      </c>
      <c r="B1112" s="10" t="s">
        <v>768</v>
      </c>
      <c r="C1112" s="1">
        <f t="shared" si="245"/>
        <v>193</v>
      </c>
      <c r="D1112" s="7">
        <f t="shared" si="251"/>
        <v>2</v>
      </c>
      <c r="E1112" s="7">
        <f t="shared" si="252"/>
        <v>1</v>
      </c>
      <c r="F1112" s="7">
        <f t="shared" si="253"/>
        <v>0</v>
      </c>
      <c r="G1112" s="1">
        <f t="shared" si="249"/>
        <v>3</v>
      </c>
      <c r="H1112" s="2">
        <f t="shared" si="250"/>
        <v>1.5544041450777202E-2</v>
      </c>
      <c r="I1112" s="8"/>
      <c r="J1112" s="2">
        <f t="shared" si="241"/>
        <v>0.48704663212435234</v>
      </c>
      <c r="K1112" s="2">
        <f t="shared" si="242"/>
        <v>0.50259067357512954</v>
      </c>
      <c r="L1112" s="2">
        <f t="shared" si="243"/>
        <v>0</v>
      </c>
      <c r="M1112" s="2">
        <f t="shared" si="244"/>
        <v>1.0362694300518172E-2</v>
      </c>
      <c r="N1112" s="1">
        <v>94</v>
      </c>
      <c r="O1112" s="1">
        <v>97</v>
      </c>
      <c r="P1112" s="1"/>
      <c r="R1112">
        <v>2</v>
      </c>
      <c r="U1112" s="1"/>
      <c r="V1112" s="1"/>
      <c r="W1112" s="1"/>
      <c r="X1112" s="1"/>
      <c r="Y1112" s="1"/>
      <c r="Z1112" s="1"/>
      <c r="AA1112" s="1">
        <v>0</v>
      </c>
      <c r="AB1112" s="1"/>
      <c r="AG1112" t="str">
        <f t="shared" si="246"/>
        <v>Eaton</v>
      </c>
      <c r="AH1112" t="s">
        <v>2387</v>
      </c>
      <c r="AI1112">
        <v>1</v>
      </c>
      <c r="AK1112" s="104">
        <v>33</v>
      </c>
      <c r="AL1112" s="102">
        <v>3</v>
      </c>
      <c r="AM1112" s="102">
        <v>30</v>
      </c>
      <c r="AN1112" s="101">
        <v>23380</v>
      </c>
      <c r="AO1112" s="101">
        <f t="shared" si="248"/>
        <v>33003</v>
      </c>
      <c r="AP1112" t="s">
        <v>624</v>
      </c>
      <c r="AQ1112">
        <f t="shared" si="247"/>
        <v>3323380</v>
      </c>
    </row>
    <row r="1113" spans="1:43" hidden="1" outlineLevel="1">
      <c r="A1113" t="s">
        <v>711</v>
      </c>
      <c r="B1113" s="10" t="s">
        <v>768</v>
      </c>
      <c r="C1113" s="1">
        <f t="shared" si="245"/>
        <v>445</v>
      </c>
      <c r="D1113" s="7">
        <f t="shared" si="251"/>
        <v>2</v>
      </c>
      <c r="E1113" s="7">
        <f t="shared" si="252"/>
        <v>1</v>
      </c>
      <c r="F1113" s="7">
        <f t="shared" si="253"/>
        <v>0</v>
      </c>
      <c r="G1113" s="1">
        <f t="shared" si="249"/>
        <v>154</v>
      </c>
      <c r="H1113" s="2">
        <f t="shared" si="250"/>
        <v>0.34606741573033706</v>
      </c>
      <c r="I1113" s="8"/>
      <c r="J1113" s="2">
        <f t="shared" si="241"/>
        <v>0.30561797752808989</v>
      </c>
      <c r="K1113" s="2">
        <f t="shared" si="242"/>
        <v>0.651685393258427</v>
      </c>
      <c r="L1113" s="2">
        <f t="shared" si="243"/>
        <v>0</v>
      </c>
      <c r="M1113" s="2">
        <f t="shared" si="244"/>
        <v>4.2696629213483162E-2</v>
      </c>
      <c r="N1113" s="1">
        <v>136</v>
      </c>
      <c r="O1113" s="1">
        <v>290</v>
      </c>
      <c r="P1113" s="1"/>
      <c r="R1113">
        <v>19</v>
      </c>
      <c r="U1113" s="1"/>
      <c r="V1113" s="1"/>
      <c r="W1113" s="1"/>
      <c r="X1113" s="1"/>
      <c r="Y1113" s="1"/>
      <c r="Z1113" s="1"/>
      <c r="AA1113" s="1">
        <v>0</v>
      </c>
      <c r="AB1113" s="1"/>
      <c r="AG1113" t="str">
        <f t="shared" si="246"/>
        <v>Effingham</v>
      </c>
      <c r="AH1113" t="s">
        <v>2387</v>
      </c>
      <c r="AI1113">
        <v>1</v>
      </c>
      <c r="AK1113" s="104">
        <v>33</v>
      </c>
      <c r="AL1113" s="102">
        <v>3</v>
      </c>
      <c r="AM1113" s="102">
        <v>35</v>
      </c>
      <c r="AN1113" s="101">
        <v>23620</v>
      </c>
      <c r="AO1113" s="101">
        <f t="shared" si="248"/>
        <v>33003</v>
      </c>
      <c r="AP1113" t="s">
        <v>624</v>
      </c>
      <c r="AQ1113">
        <f t="shared" si="247"/>
        <v>3323620</v>
      </c>
    </row>
    <row r="1114" spans="1:43" hidden="1" outlineLevel="1">
      <c r="A1114" t="s">
        <v>421</v>
      </c>
      <c r="B1114" s="10" t="s">
        <v>768</v>
      </c>
      <c r="C1114" s="1">
        <f t="shared" si="245"/>
        <v>39</v>
      </c>
      <c r="D1114" s="7">
        <f t="shared" si="251"/>
        <v>2</v>
      </c>
      <c r="E1114" s="7">
        <f t="shared" si="252"/>
        <v>1</v>
      </c>
      <c r="F1114" s="7">
        <f t="shared" si="253"/>
        <v>0</v>
      </c>
      <c r="G1114" s="1">
        <f t="shared" si="249"/>
        <v>23</v>
      </c>
      <c r="H1114" s="2">
        <f t="shared" si="250"/>
        <v>0.58974358974358976</v>
      </c>
      <c r="I1114" s="8"/>
      <c r="J1114" s="2">
        <f t="shared" si="241"/>
        <v>0.15384615384615385</v>
      </c>
      <c r="K1114" s="2">
        <f t="shared" si="242"/>
        <v>0.74358974358974361</v>
      </c>
      <c r="L1114" s="2">
        <f t="shared" si="243"/>
        <v>0</v>
      </c>
      <c r="M1114" s="2">
        <f t="shared" si="244"/>
        <v>0.10256410256410253</v>
      </c>
      <c r="N1114" s="1">
        <v>6</v>
      </c>
      <c r="O1114" s="1">
        <v>29</v>
      </c>
      <c r="P1114" s="1"/>
      <c r="R1114">
        <v>4</v>
      </c>
      <c r="U1114" s="1"/>
      <c r="V1114" s="1"/>
      <c r="W1114" s="1"/>
      <c r="X1114" s="1"/>
      <c r="Y1114" s="1"/>
      <c r="Z1114" s="1"/>
      <c r="AA1114" s="1">
        <v>0</v>
      </c>
      <c r="AB1114" s="1"/>
      <c r="AG1114" t="str">
        <f t="shared" si="246"/>
        <v>Ellsworth</v>
      </c>
      <c r="AH1114" t="s">
        <v>1701</v>
      </c>
      <c r="AI1114">
        <v>2</v>
      </c>
      <c r="AK1114" s="104">
        <v>33</v>
      </c>
      <c r="AL1114" s="102">
        <v>9</v>
      </c>
      <c r="AM1114" s="102">
        <v>60</v>
      </c>
      <c r="AN1114" s="101">
        <v>23860</v>
      </c>
      <c r="AO1114" s="101">
        <f t="shared" si="248"/>
        <v>33009</v>
      </c>
      <c r="AP1114" t="s">
        <v>624</v>
      </c>
      <c r="AQ1114">
        <f t="shared" si="247"/>
        <v>3323860</v>
      </c>
    </row>
    <row r="1115" spans="1:43" hidden="1" outlineLevel="1">
      <c r="A1115" t="s">
        <v>2012</v>
      </c>
      <c r="B1115" s="10" t="s">
        <v>768</v>
      </c>
      <c r="C1115" s="1">
        <f t="shared" si="245"/>
        <v>1494</v>
      </c>
      <c r="D1115" s="7">
        <f t="shared" si="251"/>
        <v>2</v>
      </c>
      <c r="E1115" s="7">
        <f t="shared" si="252"/>
        <v>1</v>
      </c>
      <c r="F1115" s="7">
        <f t="shared" si="253"/>
        <v>0</v>
      </c>
      <c r="G1115" s="1">
        <f t="shared" si="249"/>
        <v>157</v>
      </c>
      <c r="H1115" s="2">
        <f t="shared" si="250"/>
        <v>0.10508701472556894</v>
      </c>
      <c r="I1115" s="8"/>
      <c r="J1115" s="2">
        <f t="shared" si="241"/>
        <v>0.42904953145917002</v>
      </c>
      <c r="K1115" s="2">
        <f t="shared" si="242"/>
        <v>0.53413654618473894</v>
      </c>
      <c r="L1115" s="2">
        <f t="shared" si="243"/>
        <v>0</v>
      </c>
      <c r="M1115" s="2">
        <f t="shared" si="244"/>
        <v>3.6813922356091044E-2</v>
      </c>
      <c r="N1115" s="1">
        <v>641</v>
      </c>
      <c r="O1115" s="1">
        <v>798</v>
      </c>
      <c r="P1115" s="1"/>
      <c r="R1115">
        <v>55</v>
      </c>
      <c r="U1115" s="1"/>
      <c r="V1115" s="1"/>
      <c r="W1115" s="1"/>
      <c r="X1115" s="1"/>
      <c r="Y1115" s="1"/>
      <c r="Z1115" s="1"/>
      <c r="AA1115" s="1">
        <v>0</v>
      </c>
      <c r="AB1115" s="1"/>
      <c r="AG1115" t="str">
        <f t="shared" si="246"/>
        <v>Enfield</v>
      </c>
      <c r="AH1115" t="s">
        <v>1701</v>
      </c>
      <c r="AI1115">
        <v>2</v>
      </c>
      <c r="AK1115" s="104">
        <v>33</v>
      </c>
      <c r="AL1115" s="102">
        <v>9</v>
      </c>
      <c r="AM1115" s="102">
        <v>65</v>
      </c>
      <c r="AN1115" s="101">
        <v>24340</v>
      </c>
      <c r="AO1115" s="101">
        <f t="shared" si="248"/>
        <v>33009</v>
      </c>
      <c r="AP1115" t="s">
        <v>624</v>
      </c>
      <c r="AQ1115">
        <f t="shared" si="247"/>
        <v>3324340</v>
      </c>
    </row>
    <row r="1116" spans="1:43" hidden="1" outlineLevel="1">
      <c r="A1116" t="s">
        <v>2013</v>
      </c>
      <c r="B1116" s="10" t="s">
        <v>768</v>
      </c>
      <c r="C1116" s="1">
        <f t="shared" si="245"/>
        <v>1941</v>
      </c>
      <c r="D1116" s="7">
        <f t="shared" si="251"/>
        <v>2</v>
      </c>
      <c r="E1116" s="7">
        <f t="shared" si="252"/>
        <v>1</v>
      </c>
      <c r="F1116" s="7">
        <f t="shared" si="253"/>
        <v>0</v>
      </c>
      <c r="G1116" s="1">
        <f t="shared" si="249"/>
        <v>546</v>
      </c>
      <c r="H1116" s="2">
        <f t="shared" si="250"/>
        <v>0.28129829984544047</v>
      </c>
      <c r="I1116" s="8"/>
      <c r="J1116" s="2">
        <f t="shared" si="241"/>
        <v>0.33848531684698607</v>
      </c>
      <c r="K1116" s="2">
        <f t="shared" si="242"/>
        <v>0.61978361669242654</v>
      </c>
      <c r="L1116" s="2">
        <f t="shared" si="243"/>
        <v>0</v>
      </c>
      <c r="M1116" s="2">
        <f t="shared" si="244"/>
        <v>4.1731066460587329E-2</v>
      </c>
      <c r="N1116" s="1">
        <v>657</v>
      </c>
      <c r="O1116" s="1">
        <v>1203</v>
      </c>
      <c r="P1116" s="1"/>
      <c r="R1116">
        <v>78</v>
      </c>
      <c r="U1116" s="1"/>
      <c r="V1116" s="1"/>
      <c r="W1116" s="1"/>
      <c r="X1116" s="1"/>
      <c r="Y1116" s="1"/>
      <c r="Z1116" s="1"/>
      <c r="AA1116" s="1">
        <v>3</v>
      </c>
      <c r="AB1116" s="1"/>
      <c r="AG1116" t="str">
        <f t="shared" si="246"/>
        <v>Epping</v>
      </c>
      <c r="AH1116" t="s">
        <v>867</v>
      </c>
      <c r="AI1116">
        <v>1</v>
      </c>
      <c r="AK1116" s="104">
        <v>33</v>
      </c>
      <c r="AL1116" s="102">
        <v>15</v>
      </c>
      <c r="AM1116" s="102">
        <v>50</v>
      </c>
      <c r="AN1116" s="101">
        <v>24660</v>
      </c>
      <c r="AO1116" s="101">
        <f t="shared" si="248"/>
        <v>33015</v>
      </c>
      <c r="AP1116" t="s">
        <v>624</v>
      </c>
      <c r="AQ1116">
        <f t="shared" si="247"/>
        <v>3324660</v>
      </c>
    </row>
    <row r="1117" spans="1:43" hidden="1" outlineLevel="1">
      <c r="A1117" t="s">
        <v>791</v>
      </c>
      <c r="B1117" s="10" t="s">
        <v>768</v>
      </c>
      <c r="C1117" s="1">
        <f t="shared" si="245"/>
        <v>1641</v>
      </c>
      <c r="D1117" s="7">
        <f t="shared" si="251"/>
        <v>2</v>
      </c>
      <c r="E1117" s="7">
        <f t="shared" si="252"/>
        <v>1</v>
      </c>
      <c r="F1117" s="7">
        <f t="shared" si="253"/>
        <v>0</v>
      </c>
      <c r="G1117" s="1">
        <f t="shared" si="249"/>
        <v>412</v>
      </c>
      <c r="H1117" s="2">
        <f t="shared" si="250"/>
        <v>0.25106642291285802</v>
      </c>
      <c r="I1117" s="8"/>
      <c r="J1117" s="2">
        <f t="shared" si="241"/>
        <v>0.35892748324192564</v>
      </c>
      <c r="K1117" s="2">
        <f t="shared" si="242"/>
        <v>0.60999390615478366</v>
      </c>
      <c r="L1117" s="2">
        <f t="shared" si="243"/>
        <v>0</v>
      </c>
      <c r="M1117" s="2">
        <f t="shared" si="244"/>
        <v>3.1078610603290757E-2</v>
      </c>
      <c r="N1117" s="1">
        <v>589</v>
      </c>
      <c r="O1117" s="1">
        <v>1001</v>
      </c>
      <c r="P1117" s="1"/>
      <c r="R1117">
        <v>47</v>
      </c>
      <c r="U1117" s="1"/>
      <c r="V1117" s="1"/>
      <c r="W1117" s="1"/>
      <c r="X1117" s="1"/>
      <c r="Y1117" s="1"/>
      <c r="Z1117" s="1"/>
      <c r="AA1117" s="1">
        <v>4</v>
      </c>
      <c r="AB1117" s="1"/>
      <c r="AG1117" t="str">
        <f t="shared" si="246"/>
        <v>Epsom</v>
      </c>
      <c r="AH1117" t="s">
        <v>1455</v>
      </c>
      <c r="AI1117">
        <v>1</v>
      </c>
      <c r="AK1117" s="104">
        <v>33</v>
      </c>
      <c r="AL1117" s="102">
        <v>13</v>
      </c>
      <c r="AM1117" s="102">
        <v>55</v>
      </c>
      <c r="AN1117" s="101">
        <v>24900</v>
      </c>
      <c r="AO1117" s="101">
        <f t="shared" si="248"/>
        <v>33013</v>
      </c>
      <c r="AP1117" t="s">
        <v>624</v>
      </c>
      <c r="AQ1117">
        <f t="shared" si="247"/>
        <v>3324900</v>
      </c>
    </row>
    <row r="1118" spans="1:43" hidden="1" outlineLevel="1">
      <c r="A1118" t="s">
        <v>792</v>
      </c>
      <c r="B1118" s="10" t="s">
        <v>768</v>
      </c>
      <c r="C1118" s="1">
        <f t="shared" si="245"/>
        <v>120</v>
      </c>
      <c r="D1118" s="7">
        <f t="shared" si="251"/>
        <v>2</v>
      </c>
      <c r="E1118" s="7">
        <f t="shared" si="252"/>
        <v>1</v>
      </c>
      <c r="F1118" s="7">
        <f t="shared" si="253"/>
        <v>0</v>
      </c>
      <c r="G1118" s="1">
        <f t="shared" si="249"/>
        <v>70</v>
      </c>
      <c r="H1118" s="2">
        <f t="shared" si="250"/>
        <v>0.58333333333333337</v>
      </c>
      <c r="I1118" s="8"/>
      <c r="J1118" s="2">
        <f t="shared" si="241"/>
        <v>0.20833333333333334</v>
      </c>
      <c r="K1118" s="2">
        <f t="shared" si="242"/>
        <v>0.79166666666666663</v>
      </c>
      <c r="L1118" s="2">
        <f t="shared" si="243"/>
        <v>0</v>
      </c>
      <c r="M1118" s="2">
        <f t="shared" si="244"/>
        <v>0</v>
      </c>
      <c r="N1118" s="1">
        <v>25</v>
      </c>
      <c r="O1118" s="1">
        <v>95</v>
      </c>
      <c r="P1118" s="1"/>
      <c r="R1118">
        <v>0</v>
      </c>
      <c r="U1118" s="1"/>
      <c r="V1118" s="1"/>
      <c r="W1118" s="1"/>
      <c r="X1118" s="1"/>
      <c r="Y1118" s="1"/>
      <c r="Z1118" s="1"/>
      <c r="AA1118" s="1">
        <v>0</v>
      </c>
      <c r="AB1118" s="1"/>
      <c r="AG1118" t="str">
        <f t="shared" si="246"/>
        <v>Errol</v>
      </c>
      <c r="AH1118" t="s">
        <v>1700</v>
      </c>
      <c r="AI1118">
        <v>2</v>
      </c>
      <c r="AK1118" s="104">
        <v>33</v>
      </c>
      <c r="AL1118" s="102">
        <v>7</v>
      </c>
      <c r="AM1118" s="102">
        <v>85</v>
      </c>
      <c r="AN1118" s="101">
        <v>25140</v>
      </c>
      <c r="AO1118" s="101">
        <f t="shared" si="248"/>
        <v>33007</v>
      </c>
      <c r="AP1118" t="s">
        <v>624</v>
      </c>
      <c r="AQ1118">
        <f t="shared" si="247"/>
        <v>3325140</v>
      </c>
    </row>
    <row r="1119" spans="1:43" hidden="1" outlineLevel="1">
      <c r="A1119" t="s">
        <v>694</v>
      </c>
      <c r="B1119" s="10" t="s">
        <v>768</v>
      </c>
      <c r="C1119" s="1">
        <f t="shared" si="245"/>
        <v>5582</v>
      </c>
      <c r="D1119" s="7">
        <f t="shared" si="251"/>
        <v>2</v>
      </c>
      <c r="E1119" s="7">
        <f t="shared" si="252"/>
        <v>1</v>
      </c>
      <c r="F1119" s="7">
        <f t="shared" si="253"/>
        <v>0</v>
      </c>
      <c r="G1119" s="1">
        <f t="shared" si="249"/>
        <v>322</v>
      </c>
      <c r="H1119" s="2">
        <f t="shared" si="250"/>
        <v>5.7685417413113581E-2</v>
      </c>
      <c r="I1119" s="8"/>
      <c r="J1119" s="2">
        <f t="shared" si="241"/>
        <v>0.45664636331064135</v>
      </c>
      <c r="K1119" s="2">
        <f t="shared" si="242"/>
        <v>0.51433178072375496</v>
      </c>
      <c r="L1119" s="2">
        <f t="shared" si="243"/>
        <v>0</v>
      </c>
      <c r="M1119" s="2">
        <f t="shared" si="244"/>
        <v>2.9021855965603693E-2</v>
      </c>
      <c r="N1119" s="1">
        <v>2549</v>
      </c>
      <c r="O1119" s="1">
        <v>2871</v>
      </c>
      <c r="P1119" s="1"/>
      <c r="R1119">
        <v>131</v>
      </c>
      <c r="U1119" s="1"/>
      <c r="V1119" s="1"/>
      <c r="W1119" s="1"/>
      <c r="X1119" s="1"/>
      <c r="Y1119" s="1"/>
      <c r="Z1119" s="1"/>
      <c r="AA1119" s="1">
        <v>31</v>
      </c>
      <c r="AB1119" s="1"/>
      <c r="AG1119" t="str">
        <f t="shared" si="246"/>
        <v>Exeter</v>
      </c>
      <c r="AH1119" t="s">
        <v>867</v>
      </c>
      <c r="AI1119">
        <v>1</v>
      </c>
      <c r="AK1119" s="104">
        <v>33</v>
      </c>
      <c r="AL1119" s="102">
        <v>15</v>
      </c>
      <c r="AM1119" s="102">
        <v>55</v>
      </c>
      <c r="AN1119" s="101">
        <v>25380</v>
      </c>
      <c r="AO1119" s="101">
        <f t="shared" si="248"/>
        <v>33015</v>
      </c>
      <c r="AP1119" t="s">
        <v>624</v>
      </c>
      <c r="AQ1119">
        <f t="shared" si="247"/>
        <v>3325380</v>
      </c>
    </row>
    <row r="1120" spans="1:43" hidden="1" outlineLevel="1">
      <c r="A1120" t="s">
        <v>2252</v>
      </c>
      <c r="B1120" s="10" t="s">
        <v>768</v>
      </c>
      <c r="C1120" s="1">
        <f t="shared" si="245"/>
        <v>1708</v>
      </c>
      <c r="D1120" s="7">
        <f t="shared" si="251"/>
        <v>2</v>
      </c>
      <c r="E1120" s="7">
        <f t="shared" si="252"/>
        <v>1</v>
      </c>
      <c r="F1120" s="7">
        <f t="shared" si="253"/>
        <v>0</v>
      </c>
      <c r="G1120" s="1">
        <f t="shared" si="249"/>
        <v>609</v>
      </c>
      <c r="H1120" s="2">
        <f t="shared" si="250"/>
        <v>0.35655737704918034</v>
      </c>
      <c r="I1120" s="8"/>
      <c r="J1120" s="2">
        <f t="shared" si="241"/>
        <v>0.29391100702576112</v>
      </c>
      <c r="K1120" s="2">
        <f t="shared" si="242"/>
        <v>0.65046838407494145</v>
      </c>
      <c r="L1120" s="2">
        <f t="shared" si="243"/>
        <v>0</v>
      </c>
      <c r="M1120" s="2">
        <f t="shared" si="244"/>
        <v>5.562060889929743E-2</v>
      </c>
      <c r="N1120" s="1">
        <v>502</v>
      </c>
      <c r="O1120" s="1">
        <v>1111</v>
      </c>
      <c r="P1120" s="1"/>
      <c r="R1120">
        <v>92</v>
      </c>
      <c r="U1120" s="1"/>
      <c r="V1120" s="1"/>
      <c r="W1120" s="1"/>
      <c r="X1120" s="1"/>
      <c r="Y1120" s="1"/>
      <c r="Z1120" s="1"/>
      <c r="AA1120" s="1">
        <v>3</v>
      </c>
      <c r="AB1120" s="1"/>
      <c r="AG1120" t="str">
        <f t="shared" si="246"/>
        <v>Farmington</v>
      </c>
      <c r="AH1120" t="s">
        <v>2192</v>
      </c>
      <c r="AI1120">
        <v>1</v>
      </c>
      <c r="AK1120" s="104">
        <v>33</v>
      </c>
      <c r="AL1120" s="102">
        <v>17</v>
      </c>
      <c r="AM1120" s="102">
        <v>20</v>
      </c>
      <c r="AN1120" s="101">
        <v>26020</v>
      </c>
      <c r="AO1120" s="101">
        <f t="shared" si="248"/>
        <v>33017</v>
      </c>
      <c r="AP1120" t="s">
        <v>624</v>
      </c>
      <c r="AQ1120">
        <f t="shared" si="247"/>
        <v>3326020</v>
      </c>
    </row>
    <row r="1121" spans="1:43" hidden="1" outlineLevel="1">
      <c r="A1121" t="s">
        <v>1871</v>
      </c>
      <c r="B1121" s="10" t="s">
        <v>768</v>
      </c>
      <c r="C1121" s="1">
        <f t="shared" si="245"/>
        <v>799</v>
      </c>
      <c r="D1121" s="7">
        <f t="shared" si="251"/>
        <v>2</v>
      </c>
      <c r="E1121" s="7">
        <f t="shared" si="252"/>
        <v>1</v>
      </c>
      <c r="F1121" s="7">
        <f t="shared" si="253"/>
        <v>0</v>
      </c>
      <c r="G1121" s="1">
        <f t="shared" si="249"/>
        <v>51</v>
      </c>
      <c r="H1121" s="2">
        <f t="shared" si="250"/>
        <v>6.3829787234042548E-2</v>
      </c>
      <c r="I1121" s="8"/>
      <c r="J1121" s="2">
        <f t="shared" si="241"/>
        <v>0.45431789737171463</v>
      </c>
      <c r="K1121" s="2">
        <f t="shared" si="242"/>
        <v>0.51814768460575722</v>
      </c>
      <c r="L1121" s="2">
        <f t="shared" si="243"/>
        <v>0</v>
      </c>
      <c r="M1121" s="2">
        <f t="shared" si="244"/>
        <v>2.7534418022528206E-2</v>
      </c>
      <c r="N1121" s="1">
        <v>363</v>
      </c>
      <c r="O1121" s="1">
        <v>414</v>
      </c>
      <c r="P1121" s="1"/>
      <c r="R1121">
        <v>22</v>
      </c>
      <c r="U1121" s="1"/>
      <c r="V1121" s="1"/>
      <c r="W1121" s="1"/>
      <c r="X1121" s="1"/>
      <c r="Y1121" s="1"/>
      <c r="Z1121" s="1"/>
      <c r="AA1121" s="1">
        <v>0</v>
      </c>
      <c r="AB1121" s="1"/>
      <c r="AG1121" t="str">
        <f t="shared" si="246"/>
        <v>Fitzwilliam</v>
      </c>
      <c r="AH1121" t="s">
        <v>576</v>
      </c>
      <c r="AI1121">
        <v>2</v>
      </c>
      <c r="AK1121" s="104">
        <v>33</v>
      </c>
      <c r="AL1121" s="102">
        <v>5</v>
      </c>
      <c r="AM1121" s="102">
        <v>20</v>
      </c>
      <c r="AN1121" s="101">
        <v>26500</v>
      </c>
      <c r="AO1121" s="101">
        <f t="shared" si="248"/>
        <v>33005</v>
      </c>
      <c r="AP1121" t="s">
        <v>624</v>
      </c>
      <c r="AQ1121">
        <f t="shared" si="247"/>
        <v>3326500</v>
      </c>
    </row>
    <row r="1122" spans="1:43" hidden="1" outlineLevel="1">
      <c r="A1122" t="s">
        <v>786</v>
      </c>
      <c r="B1122" s="10" t="s">
        <v>768</v>
      </c>
      <c r="C1122" s="1">
        <f t="shared" si="245"/>
        <v>804</v>
      </c>
      <c r="D1122" s="7">
        <f t="shared" si="251"/>
        <v>2</v>
      </c>
      <c r="E1122" s="7">
        <f t="shared" si="252"/>
        <v>1</v>
      </c>
      <c r="F1122" s="7">
        <f t="shared" si="253"/>
        <v>0</v>
      </c>
      <c r="G1122" s="1">
        <f t="shared" si="249"/>
        <v>111</v>
      </c>
      <c r="H1122" s="2">
        <f t="shared" si="250"/>
        <v>0.13805970149253732</v>
      </c>
      <c r="I1122" s="8"/>
      <c r="J1122" s="2">
        <f t="shared" si="241"/>
        <v>0.4116915422885572</v>
      </c>
      <c r="K1122" s="2">
        <f t="shared" si="242"/>
        <v>0.54975124378109452</v>
      </c>
      <c r="L1122" s="2">
        <f t="shared" si="243"/>
        <v>0</v>
      </c>
      <c r="M1122" s="2">
        <f t="shared" si="244"/>
        <v>3.8557213930348277E-2</v>
      </c>
      <c r="N1122" s="1">
        <v>331</v>
      </c>
      <c r="O1122" s="1">
        <v>442</v>
      </c>
      <c r="P1122" s="1"/>
      <c r="R1122">
        <v>26</v>
      </c>
      <c r="U1122" s="1"/>
      <c r="V1122" s="1"/>
      <c r="W1122" s="1"/>
      <c r="X1122" s="1"/>
      <c r="Y1122" s="1"/>
      <c r="Z1122" s="1"/>
      <c r="AA1122" s="1">
        <v>5</v>
      </c>
      <c r="AB1122" s="1"/>
      <c r="AG1122" t="str">
        <f t="shared" si="246"/>
        <v>Francestown</v>
      </c>
      <c r="AH1122" t="s">
        <v>1100</v>
      </c>
      <c r="AI1122">
        <v>2</v>
      </c>
      <c r="AK1122" s="104">
        <v>33</v>
      </c>
      <c r="AL1122" s="102">
        <v>11</v>
      </c>
      <c r="AM1122" s="102">
        <v>35</v>
      </c>
      <c r="AN1122" s="101">
        <v>27140</v>
      </c>
      <c r="AO1122" s="101">
        <f t="shared" si="248"/>
        <v>33011</v>
      </c>
      <c r="AP1122" t="s">
        <v>624</v>
      </c>
      <c r="AQ1122">
        <f t="shared" si="247"/>
        <v>3327140</v>
      </c>
    </row>
    <row r="1123" spans="1:43" hidden="1" outlineLevel="1">
      <c r="A1123" t="s">
        <v>2014</v>
      </c>
      <c r="B1123" s="10" t="s">
        <v>768</v>
      </c>
      <c r="C1123" s="1">
        <f t="shared" si="245"/>
        <v>533</v>
      </c>
      <c r="D1123" s="7">
        <f t="shared" si="251"/>
        <v>2</v>
      </c>
      <c r="E1123" s="7">
        <f t="shared" si="252"/>
        <v>1</v>
      </c>
      <c r="F1123" s="7">
        <f t="shared" si="253"/>
        <v>0</v>
      </c>
      <c r="G1123" s="1">
        <f t="shared" si="249"/>
        <v>56</v>
      </c>
      <c r="H1123" s="2">
        <f t="shared" si="250"/>
        <v>0.1050656660412758</v>
      </c>
      <c r="I1123" s="8"/>
      <c r="J1123" s="2">
        <f t="shared" si="241"/>
        <v>0.43902439024390244</v>
      </c>
      <c r="K1123" s="2">
        <f t="shared" si="242"/>
        <v>0.54409005628517826</v>
      </c>
      <c r="L1123" s="2">
        <f t="shared" si="243"/>
        <v>0</v>
      </c>
      <c r="M1123" s="2">
        <f t="shared" si="244"/>
        <v>1.6885553470919357E-2</v>
      </c>
      <c r="N1123" s="1">
        <v>234</v>
      </c>
      <c r="O1123" s="1">
        <v>290</v>
      </c>
      <c r="P1123" s="1"/>
      <c r="R1123">
        <v>7</v>
      </c>
      <c r="U1123" s="1"/>
      <c r="V1123" s="1"/>
      <c r="W1123" s="1"/>
      <c r="X1123" s="1"/>
      <c r="Y1123" s="1"/>
      <c r="Z1123" s="1"/>
      <c r="AA1123" s="1">
        <v>2</v>
      </c>
      <c r="AB1123" s="1"/>
      <c r="AG1123" t="str">
        <f t="shared" si="246"/>
        <v>Franconia</v>
      </c>
      <c r="AH1123" t="s">
        <v>1701</v>
      </c>
      <c r="AI1123">
        <v>2</v>
      </c>
      <c r="AK1123" s="104">
        <v>33</v>
      </c>
      <c r="AL1123" s="102">
        <v>9</v>
      </c>
      <c r="AM1123" s="102">
        <v>70</v>
      </c>
      <c r="AN1123" s="101">
        <v>27300</v>
      </c>
      <c r="AO1123" s="101">
        <f t="shared" si="248"/>
        <v>33009</v>
      </c>
      <c r="AP1123" t="s">
        <v>624</v>
      </c>
      <c r="AQ1123">
        <f t="shared" si="247"/>
        <v>3327300</v>
      </c>
    </row>
    <row r="1124" spans="1:43" hidden="1" outlineLevel="1">
      <c r="A1124" t="s">
        <v>957</v>
      </c>
      <c r="B1124" s="10" t="s">
        <v>768</v>
      </c>
      <c r="C1124" s="1">
        <f t="shared" si="245"/>
        <v>2421</v>
      </c>
      <c r="D1124" s="7">
        <f t="shared" si="251"/>
        <v>2</v>
      </c>
      <c r="E1124" s="7">
        <f t="shared" si="252"/>
        <v>1</v>
      </c>
      <c r="F1124" s="7">
        <f t="shared" si="253"/>
        <v>0</v>
      </c>
      <c r="G1124" s="1">
        <f t="shared" si="249"/>
        <v>641</v>
      </c>
      <c r="H1124" s="2">
        <f t="shared" si="250"/>
        <v>0.26476662536142093</v>
      </c>
      <c r="I1124" s="8"/>
      <c r="J1124" s="2">
        <f t="shared" ref="J1124:J1183" si="254">IF(C1124=0,"-",N1124/C1124)</f>
        <v>0.35357290375877737</v>
      </c>
      <c r="K1124" s="2">
        <f t="shared" ref="K1124:K1183" si="255">IF(C1124=0,"-",O1124/C1124)</f>
        <v>0.61833952912019829</v>
      </c>
      <c r="L1124" s="2">
        <f t="shared" ref="L1124:L1183" si="256">IF(C1124=0,"-",P1124/C1124)</f>
        <v>0</v>
      </c>
      <c r="M1124" s="2">
        <f t="shared" ref="M1124:M1183" si="257">IF(C1124=0,"-",(1-J1124-K1124-L1124))</f>
        <v>2.8087567121024337E-2</v>
      </c>
      <c r="N1124" s="1">
        <v>856</v>
      </c>
      <c r="O1124" s="1">
        <v>1497</v>
      </c>
      <c r="P1124" s="1"/>
      <c r="R1124">
        <v>66</v>
      </c>
      <c r="U1124" s="1"/>
      <c r="V1124" s="1"/>
      <c r="W1124" s="1"/>
      <c r="X1124" s="1"/>
      <c r="Y1124" s="1"/>
      <c r="Z1124" s="1"/>
      <c r="AA1124" s="1">
        <v>2</v>
      </c>
      <c r="AB1124" s="1"/>
      <c r="AG1124" t="str">
        <f t="shared" si="246"/>
        <v>Franklin</v>
      </c>
      <c r="AH1124" t="s">
        <v>1455</v>
      </c>
      <c r="AI1124">
        <v>2</v>
      </c>
      <c r="AK1124" s="104">
        <v>33</v>
      </c>
      <c r="AL1124" s="102">
        <v>13</v>
      </c>
      <c r="AM1124" s="102">
        <v>60</v>
      </c>
      <c r="AN1124" s="101">
        <v>27380</v>
      </c>
      <c r="AO1124" s="101">
        <f t="shared" si="248"/>
        <v>33013</v>
      </c>
      <c r="AP1124" t="s">
        <v>2432</v>
      </c>
      <c r="AQ1124">
        <f t="shared" si="247"/>
        <v>3327380</v>
      </c>
    </row>
    <row r="1125" spans="1:43" hidden="1" outlineLevel="1">
      <c r="A1125" t="s">
        <v>666</v>
      </c>
      <c r="B1125" s="10" t="s">
        <v>768</v>
      </c>
      <c r="C1125" s="1">
        <f t="shared" si="245"/>
        <v>679</v>
      </c>
      <c r="D1125" s="7">
        <f t="shared" si="251"/>
        <v>2</v>
      </c>
      <c r="E1125" s="7">
        <f t="shared" si="252"/>
        <v>1</v>
      </c>
      <c r="F1125" s="7">
        <f t="shared" si="253"/>
        <v>0</v>
      </c>
      <c r="G1125" s="1">
        <f t="shared" si="249"/>
        <v>198</v>
      </c>
      <c r="H1125" s="2">
        <f t="shared" si="250"/>
        <v>0.29160530191458028</v>
      </c>
      <c r="I1125" s="8"/>
      <c r="J1125" s="2">
        <f t="shared" si="254"/>
        <v>0.34167893961708395</v>
      </c>
      <c r="K1125" s="2">
        <f t="shared" si="255"/>
        <v>0.63328424153166418</v>
      </c>
      <c r="L1125" s="2">
        <f t="shared" si="256"/>
        <v>0</v>
      </c>
      <c r="M1125" s="2">
        <f t="shared" si="257"/>
        <v>2.5036818851251863E-2</v>
      </c>
      <c r="N1125" s="1">
        <v>232</v>
      </c>
      <c r="O1125" s="1">
        <v>430</v>
      </c>
      <c r="P1125" s="1"/>
      <c r="R1125">
        <v>14</v>
      </c>
      <c r="U1125" s="1"/>
      <c r="V1125" s="1"/>
      <c r="W1125" s="1"/>
      <c r="X1125" s="1"/>
      <c r="Y1125" s="1"/>
      <c r="Z1125" s="1"/>
      <c r="AA1125" s="1">
        <v>3</v>
      </c>
      <c r="AB1125" s="1"/>
      <c r="AG1125" t="str">
        <f t="shared" si="246"/>
        <v>Freedom</v>
      </c>
      <c r="AH1125" t="s">
        <v>2387</v>
      </c>
      <c r="AI1125">
        <v>1</v>
      </c>
      <c r="AK1125" s="104">
        <v>33</v>
      </c>
      <c r="AL1125" s="102">
        <v>3</v>
      </c>
      <c r="AM1125" s="102">
        <v>40</v>
      </c>
      <c r="AN1125" s="101">
        <v>27700</v>
      </c>
      <c r="AO1125" s="101">
        <f t="shared" si="248"/>
        <v>33003</v>
      </c>
      <c r="AP1125" t="s">
        <v>624</v>
      </c>
      <c r="AQ1125">
        <f t="shared" si="247"/>
        <v>3327700</v>
      </c>
    </row>
    <row r="1126" spans="1:43" hidden="1" outlineLevel="1">
      <c r="A1126" t="s">
        <v>1850</v>
      </c>
      <c r="B1126" s="10" t="s">
        <v>768</v>
      </c>
      <c r="C1126" s="1">
        <f t="shared" si="245"/>
        <v>1145</v>
      </c>
      <c r="D1126" s="7">
        <f t="shared" si="251"/>
        <v>2</v>
      </c>
      <c r="E1126" s="7">
        <f t="shared" si="252"/>
        <v>1</v>
      </c>
      <c r="F1126" s="7">
        <f t="shared" si="253"/>
        <v>0</v>
      </c>
      <c r="G1126" s="1">
        <f t="shared" si="249"/>
        <v>448</v>
      </c>
      <c r="H1126" s="2">
        <f t="shared" si="250"/>
        <v>0.39126637554585153</v>
      </c>
      <c r="I1126" s="8"/>
      <c r="J1126" s="2">
        <f t="shared" si="254"/>
        <v>0.28384279475982532</v>
      </c>
      <c r="K1126" s="2">
        <f t="shared" si="255"/>
        <v>0.67510917030567685</v>
      </c>
      <c r="L1126" s="2">
        <f t="shared" si="256"/>
        <v>0</v>
      </c>
      <c r="M1126" s="2">
        <f t="shared" si="257"/>
        <v>4.1048034934497823E-2</v>
      </c>
      <c r="N1126" s="1">
        <v>325</v>
      </c>
      <c r="O1126" s="1">
        <v>773</v>
      </c>
      <c r="P1126" s="1"/>
      <c r="R1126">
        <v>44</v>
      </c>
      <c r="U1126" s="1"/>
      <c r="V1126" s="1"/>
      <c r="W1126" s="1"/>
      <c r="X1126" s="1"/>
      <c r="Y1126" s="1"/>
      <c r="Z1126" s="1"/>
      <c r="AA1126" s="1">
        <v>3</v>
      </c>
      <c r="AB1126" s="1"/>
      <c r="AG1126" t="str">
        <f t="shared" si="246"/>
        <v>Fremont</v>
      </c>
      <c r="AH1126" t="s">
        <v>867</v>
      </c>
      <c r="AI1126">
        <v>1</v>
      </c>
      <c r="AK1126" s="104">
        <v>33</v>
      </c>
      <c r="AL1126" s="102">
        <v>15</v>
      </c>
      <c r="AM1126" s="102">
        <v>60</v>
      </c>
      <c r="AN1126" s="101">
        <v>27940</v>
      </c>
      <c r="AO1126" s="101">
        <f t="shared" si="248"/>
        <v>33015</v>
      </c>
      <c r="AP1126" t="s">
        <v>624</v>
      </c>
      <c r="AQ1126">
        <f t="shared" si="247"/>
        <v>3327940</v>
      </c>
    </row>
    <row r="1127" spans="1:43" hidden="1" outlineLevel="1">
      <c r="A1127" t="s">
        <v>1062</v>
      </c>
      <c r="B1127" s="10" t="s">
        <v>768</v>
      </c>
      <c r="C1127" s="1">
        <f t="shared" si="245"/>
        <v>3221</v>
      </c>
      <c r="D1127" s="7">
        <f t="shared" si="251"/>
        <v>2</v>
      </c>
      <c r="E1127" s="7">
        <f t="shared" si="252"/>
        <v>1</v>
      </c>
      <c r="F1127" s="7">
        <f t="shared" si="253"/>
        <v>0</v>
      </c>
      <c r="G1127" s="1">
        <f t="shared" si="249"/>
        <v>1479</v>
      </c>
      <c r="H1127" s="2">
        <f t="shared" si="250"/>
        <v>0.45917416951257373</v>
      </c>
      <c r="I1127" s="8"/>
      <c r="J1127" s="2">
        <f t="shared" si="254"/>
        <v>0.2598571872089413</v>
      </c>
      <c r="K1127" s="2">
        <f t="shared" si="255"/>
        <v>0.71903135672151508</v>
      </c>
      <c r="L1127" s="2">
        <f t="shared" si="256"/>
        <v>0</v>
      </c>
      <c r="M1127" s="2">
        <f t="shared" si="257"/>
        <v>2.1111456069543677E-2</v>
      </c>
      <c r="N1127" s="1">
        <v>837</v>
      </c>
      <c r="O1127" s="1">
        <v>2316</v>
      </c>
      <c r="P1127" s="1"/>
      <c r="R1127">
        <v>66</v>
      </c>
      <c r="U1127" s="1"/>
      <c r="V1127" s="1"/>
      <c r="W1127" s="1"/>
      <c r="X1127" s="1"/>
      <c r="Y1127" s="1"/>
      <c r="Z1127" s="1"/>
      <c r="AA1127" s="1">
        <v>2</v>
      </c>
      <c r="AB1127" s="1"/>
      <c r="AG1127" t="str">
        <f t="shared" si="246"/>
        <v>Gilford</v>
      </c>
      <c r="AH1127" t="s">
        <v>769</v>
      </c>
      <c r="AI1127">
        <v>1</v>
      </c>
      <c r="AK1127" s="104">
        <v>33</v>
      </c>
      <c r="AL1127" s="102">
        <v>1</v>
      </c>
      <c r="AM1127" s="102">
        <v>25</v>
      </c>
      <c r="AN1127" s="101">
        <v>28740</v>
      </c>
      <c r="AO1127" s="101">
        <f t="shared" si="248"/>
        <v>33001</v>
      </c>
      <c r="AP1127" t="s">
        <v>624</v>
      </c>
      <c r="AQ1127">
        <f t="shared" si="247"/>
        <v>3328740</v>
      </c>
    </row>
    <row r="1128" spans="1:43" hidden="1" outlineLevel="1">
      <c r="A1128" t="s">
        <v>2186</v>
      </c>
      <c r="B1128" s="10" t="s">
        <v>768</v>
      </c>
      <c r="C1128" s="1">
        <f t="shared" si="245"/>
        <v>1318</v>
      </c>
      <c r="D1128" s="7">
        <f t="shared" si="251"/>
        <v>2</v>
      </c>
      <c r="E1128" s="7">
        <f t="shared" si="252"/>
        <v>1</v>
      </c>
      <c r="F1128" s="7">
        <f t="shared" si="253"/>
        <v>0</v>
      </c>
      <c r="G1128" s="1">
        <f t="shared" si="249"/>
        <v>402</v>
      </c>
      <c r="H1128" s="2">
        <f t="shared" si="250"/>
        <v>0.30500758725341426</v>
      </c>
      <c r="I1128" s="8"/>
      <c r="J1128" s="2">
        <f t="shared" si="254"/>
        <v>0.3292867981790592</v>
      </c>
      <c r="K1128" s="2">
        <f t="shared" si="255"/>
        <v>0.63429438543247341</v>
      </c>
      <c r="L1128" s="2">
        <f t="shared" si="256"/>
        <v>0</v>
      </c>
      <c r="M1128" s="2">
        <f t="shared" si="257"/>
        <v>3.6418816388467334E-2</v>
      </c>
      <c r="N1128" s="1">
        <v>434</v>
      </c>
      <c r="O1128" s="1">
        <v>836</v>
      </c>
      <c r="P1128" s="1"/>
      <c r="R1128">
        <v>46</v>
      </c>
      <c r="U1128" s="1"/>
      <c r="V1128" s="1"/>
      <c r="W1128" s="1"/>
      <c r="X1128" s="1"/>
      <c r="Y1128" s="1"/>
      <c r="Z1128" s="1"/>
      <c r="AA1128" s="1">
        <v>2</v>
      </c>
      <c r="AB1128" s="1"/>
      <c r="AG1128" t="str">
        <f t="shared" si="246"/>
        <v>Gilmanton</v>
      </c>
      <c r="AH1128" t="s">
        <v>769</v>
      </c>
      <c r="AI1128">
        <v>1</v>
      </c>
      <c r="AK1128" s="104">
        <v>33</v>
      </c>
      <c r="AL1128" s="102">
        <v>1</v>
      </c>
      <c r="AM1128" s="102">
        <v>30</v>
      </c>
      <c r="AN1128" s="101">
        <v>28980</v>
      </c>
      <c r="AO1128" s="101">
        <f t="shared" si="248"/>
        <v>33001</v>
      </c>
      <c r="AP1128" t="s">
        <v>624</v>
      </c>
      <c r="AQ1128">
        <f t="shared" si="247"/>
        <v>3328980</v>
      </c>
    </row>
    <row r="1129" spans="1:43" hidden="1" outlineLevel="1">
      <c r="A1129" t="s">
        <v>2148</v>
      </c>
      <c r="B1129" s="10" t="s">
        <v>768</v>
      </c>
      <c r="C1129" s="1">
        <f t="shared" si="245"/>
        <v>265</v>
      </c>
      <c r="D1129" s="7">
        <f t="shared" si="251"/>
        <v>2</v>
      </c>
      <c r="E1129" s="7">
        <f t="shared" si="252"/>
        <v>1</v>
      </c>
      <c r="F1129" s="7">
        <f t="shared" si="253"/>
        <v>0</v>
      </c>
      <c r="G1129" s="1">
        <f t="shared" si="249"/>
        <v>19</v>
      </c>
      <c r="H1129" s="2">
        <f t="shared" si="250"/>
        <v>7.1698113207547168E-2</v>
      </c>
      <c r="I1129" s="8"/>
      <c r="J1129" s="2">
        <f t="shared" si="254"/>
        <v>0.44905660377358492</v>
      </c>
      <c r="K1129" s="2">
        <f t="shared" si="255"/>
        <v>0.52075471698113207</v>
      </c>
      <c r="L1129" s="2">
        <f t="shared" si="256"/>
        <v>0</v>
      </c>
      <c r="M1129" s="2">
        <f t="shared" si="257"/>
        <v>3.0188679245283012E-2</v>
      </c>
      <c r="N1129" s="1">
        <v>119</v>
      </c>
      <c r="O1129" s="1">
        <v>138</v>
      </c>
      <c r="P1129" s="1"/>
      <c r="R1129">
        <v>8</v>
      </c>
      <c r="U1129" s="1"/>
      <c r="V1129" s="1"/>
      <c r="W1129" s="1"/>
      <c r="X1129" s="1"/>
      <c r="Y1129" s="1"/>
      <c r="Z1129" s="1"/>
      <c r="AA1129" s="1">
        <v>0</v>
      </c>
      <c r="AB1129" s="1"/>
      <c r="AG1129" t="str">
        <f t="shared" si="246"/>
        <v>Gilsum</v>
      </c>
      <c r="AH1129" t="s">
        <v>576</v>
      </c>
      <c r="AI1129">
        <v>2</v>
      </c>
      <c r="AK1129" s="104">
        <v>33</v>
      </c>
      <c r="AL1129" s="102">
        <v>5</v>
      </c>
      <c r="AM1129" s="102">
        <v>25</v>
      </c>
      <c r="AN1129" s="101">
        <v>29220</v>
      </c>
      <c r="AO1129" s="101">
        <f t="shared" si="248"/>
        <v>33005</v>
      </c>
      <c r="AP1129" t="s">
        <v>624</v>
      </c>
      <c r="AQ1129">
        <f t="shared" si="247"/>
        <v>3329220</v>
      </c>
    </row>
    <row r="1130" spans="1:43" hidden="1" outlineLevel="1">
      <c r="A1130" t="s">
        <v>2149</v>
      </c>
      <c r="B1130" s="10" t="s">
        <v>768</v>
      </c>
      <c r="C1130" s="1">
        <f t="shared" si="245"/>
        <v>5893</v>
      </c>
      <c r="D1130" s="7">
        <f t="shared" si="251"/>
        <v>2</v>
      </c>
      <c r="E1130" s="7">
        <f t="shared" si="252"/>
        <v>1</v>
      </c>
      <c r="F1130" s="7">
        <f t="shared" si="253"/>
        <v>0</v>
      </c>
      <c r="G1130" s="1">
        <f t="shared" si="249"/>
        <v>2158</v>
      </c>
      <c r="H1130" s="2">
        <f t="shared" si="250"/>
        <v>0.36619718309859156</v>
      </c>
      <c r="I1130" s="8"/>
      <c r="J1130" s="2">
        <f t="shared" si="254"/>
        <v>0.30171389784490071</v>
      </c>
      <c r="K1130" s="2">
        <f t="shared" si="255"/>
        <v>0.66791108094349227</v>
      </c>
      <c r="L1130" s="2">
        <f t="shared" si="256"/>
        <v>0</v>
      </c>
      <c r="M1130" s="2">
        <f t="shared" si="257"/>
        <v>3.0375021211606956E-2</v>
      </c>
      <c r="N1130" s="1">
        <v>1778</v>
      </c>
      <c r="O1130" s="1">
        <v>3936</v>
      </c>
      <c r="P1130" s="1"/>
      <c r="R1130">
        <v>177</v>
      </c>
      <c r="U1130" s="1"/>
      <c r="V1130" s="1"/>
      <c r="W1130" s="1"/>
      <c r="X1130" s="1"/>
      <c r="Y1130" s="1"/>
      <c r="Z1130" s="1"/>
      <c r="AA1130" s="1">
        <v>2</v>
      </c>
      <c r="AB1130" s="1"/>
      <c r="AG1130" t="str">
        <f t="shared" si="246"/>
        <v>Goffstown</v>
      </c>
      <c r="AH1130" t="s">
        <v>1100</v>
      </c>
      <c r="AI1130">
        <v>1</v>
      </c>
      <c r="AK1130" s="104">
        <v>33</v>
      </c>
      <c r="AL1130" s="102">
        <v>11</v>
      </c>
      <c r="AM1130" s="102">
        <v>40</v>
      </c>
      <c r="AN1130" s="101">
        <v>29860</v>
      </c>
      <c r="AO1130" s="101">
        <f t="shared" si="248"/>
        <v>33011</v>
      </c>
      <c r="AP1130" t="s">
        <v>624</v>
      </c>
      <c r="AQ1130">
        <f t="shared" si="247"/>
        <v>3329860</v>
      </c>
    </row>
    <row r="1131" spans="1:43" hidden="1" outlineLevel="1">
      <c r="A1131" t="s">
        <v>1465</v>
      </c>
      <c r="B1131" s="10" t="s">
        <v>768</v>
      </c>
      <c r="C1131" s="1">
        <f t="shared" si="245"/>
        <v>1153</v>
      </c>
      <c r="D1131" s="7">
        <f t="shared" si="251"/>
        <v>2</v>
      </c>
      <c r="E1131" s="7">
        <f t="shared" si="252"/>
        <v>1</v>
      </c>
      <c r="F1131" s="7">
        <f t="shared" si="253"/>
        <v>0</v>
      </c>
      <c r="G1131" s="1">
        <f t="shared" si="249"/>
        <v>144</v>
      </c>
      <c r="H1131" s="2">
        <f t="shared" si="250"/>
        <v>0.12489158716392021</v>
      </c>
      <c r="I1131" s="8"/>
      <c r="J1131" s="2">
        <f t="shared" si="254"/>
        <v>0.42064180398959239</v>
      </c>
      <c r="K1131" s="2">
        <f t="shared" si="255"/>
        <v>0.54553339115351263</v>
      </c>
      <c r="L1131" s="2">
        <f t="shared" si="256"/>
        <v>0</v>
      </c>
      <c r="M1131" s="2">
        <f t="shared" si="257"/>
        <v>3.3824804856894986E-2</v>
      </c>
      <c r="N1131" s="1">
        <v>485</v>
      </c>
      <c r="O1131" s="1">
        <v>629</v>
      </c>
      <c r="P1131" s="1"/>
      <c r="R1131">
        <v>36</v>
      </c>
      <c r="U1131" s="1"/>
      <c r="V1131" s="1"/>
      <c r="W1131" s="1"/>
      <c r="X1131" s="1"/>
      <c r="Y1131" s="1"/>
      <c r="Z1131" s="1"/>
      <c r="AA1131" s="1">
        <v>3</v>
      </c>
      <c r="AB1131" s="1"/>
      <c r="AG1131" t="str">
        <f t="shared" si="246"/>
        <v>Gorham</v>
      </c>
      <c r="AH1131" t="s">
        <v>1700</v>
      </c>
      <c r="AI1131">
        <v>2</v>
      </c>
      <c r="AK1131" s="104">
        <v>33</v>
      </c>
      <c r="AL1131" s="102">
        <v>7</v>
      </c>
      <c r="AM1131" s="102">
        <v>95</v>
      </c>
      <c r="AN1131" s="101">
        <v>30260</v>
      </c>
      <c r="AO1131" s="101">
        <f t="shared" si="248"/>
        <v>33007</v>
      </c>
      <c r="AP1131" t="s">
        <v>624</v>
      </c>
      <c r="AQ1131">
        <f t="shared" si="247"/>
        <v>3330260</v>
      </c>
    </row>
    <row r="1132" spans="1:43" hidden="1" outlineLevel="1">
      <c r="A1132" t="s">
        <v>2856</v>
      </c>
      <c r="B1132" s="10" t="s">
        <v>768</v>
      </c>
      <c r="C1132" s="1">
        <f t="shared" si="245"/>
        <v>292</v>
      </c>
      <c r="D1132" s="7">
        <f t="shared" si="251"/>
        <v>2</v>
      </c>
      <c r="E1132" s="7">
        <f t="shared" si="252"/>
        <v>1</v>
      </c>
      <c r="F1132" s="7">
        <f t="shared" si="253"/>
        <v>0</v>
      </c>
      <c r="G1132" s="1">
        <f t="shared" si="249"/>
        <v>34</v>
      </c>
      <c r="H1132" s="2">
        <f t="shared" si="250"/>
        <v>0.11643835616438356</v>
      </c>
      <c r="I1132" s="8"/>
      <c r="J1132" s="2">
        <f t="shared" si="254"/>
        <v>0.41438356164383561</v>
      </c>
      <c r="K1132" s="2">
        <f t="shared" si="255"/>
        <v>0.53082191780821919</v>
      </c>
      <c r="L1132" s="2">
        <f t="shared" si="256"/>
        <v>0</v>
      </c>
      <c r="M1132" s="2">
        <f t="shared" si="257"/>
        <v>5.4794520547945202E-2</v>
      </c>
      <c r="N1132" s="1">
        <v>121</v>
      </c>
      <c r="O1132" s="1">
        <v>155</v>
      </c>
      <c r="P1132" s="1"/>
      <c r="R1132">
        <v>16</v>
      </c>
      <c r="U1132" s="1"/>
      <c r="V1132" s="1"/>
      <c r="W1132" s="1"/>
      <c r="X1132" s="1"/>
      <c r="Y1132" s="1"/>
      <c r="Z1132" s="1"/>
      <c r="AA1132" s="1">
        <v>0</v>
      </c>
      <c r="AB1132" s="1"/>
      <c r="AG1132" t="str">
        <f t="shared" si="246"/>
        <v>Goshen</v>
      </c>
      <c r="AH1132" t="s">
        <v>2136</v>
      </c>
      <c r="AI1132">
        <v>2</v>
      </c>
      <c r="AK1132" s="104">
        <v>33</v>
      </c>
      <c r="AL1132" s="102">
        <v>19</v>
      </c>
      <c r="AM1132" s="102">
        <v>30</v>
      </c>
      <c r="AN1132" s="101">
        <v>30500</v>
      </c>
      <c r="AO1132" s="101">
        <f t="shared" si="248"/>
        <v>33019</v>
      </c>
      <c r="AP1132" t="s">
        <v>624</v>
      </c>
      <c r="AQ1132">
        <f t="shared" si="247"/>
        <v>3330500</v>
      </c>
    </row>
    <row r="1133" spans="1:43" hidden="1" outlineLevel="1">
      <c r="A1133" t="s">
        <v>1701</v>
      </c>
      <c r="B1133" s="10" t="s">
        <v>768</v>
      </c>
      <c r="C1133" s="1">
        <f t="shared" si="245"/>
        <v>427</v>
      </c>
      <c r="D1133" s="7">
        <f t="shared" si="251"/>
        <v>2</v>
      </c>
      <c r="E1133" s="7">
        <f t="shared" si="252"/>
        <v>1</v>
      </c>
      <c r="F1133" s="7">
        <f t="shared" si="253"/>
        <v>0</v>
      </c>
      <c r="G1133" s="1">
        <f t="shared" si="249"/>
        <v>73</v>
      </c>
      <c r="H1133" s="2">
        <f t="shared" si="250"/>
        <v>0.17096018735362997</v>
      </c>
      <c r="I1133" s="8"/>
      <c r="J1133" s="2">
        <f t="shared" si="254"/>
        <v>0.34894613583138173</v>
      </c>
      <c r="K1133" s="2">
        <f t="shared" si="255"/>
        <v>0.51990632318501173</v>
      </c>
      <c r="L1133" s="2">
        <f t="shared" si="256"/>
        <v>0</v>
      </c>
      <c r="M1133" s="2">
        <f t="shared" si="257"/>
        <v>0.13114754098360659</v>
      </c>
      <c r="N1133" s="1">
        <v>149</v>
      </c>
      <c r="O1133" s="1">
        <v>222</v>
      </c>
      <c r="P1133" s="1"/>
      <c r="R1133">
        <v>54</v>
      </c>
      <c r="U1133" s="1"/>
      <c r="V1133" s="1"/>
      <c r="W1133" s="1"/>
      <c r="X1133" s="1"/>
      <c r="Y1133" s="1"/>
      <c r="Z1133" s="1"/>
      <c r="AA1133" s="1">
        <v>2</v>
      </c>
      <c r="AB1133" s="1"/>
      <c r="AG1133" t="str">
        <f t="shared" si="246"/>
        <v>Grafton</v>
      </c>
      <c r="AH1133" t="s">
        <v>1701</v>
      </c>
      <c r="AI1133">
        <v>2</v>
      </c>
      <c r="AK1133" s="104">
        <v>33</v>
      </c>
      <c r="AL1133" s="102">
        <v>9</v>
      </c>
      <c r="AM1133" s="102">
        <v>75</v>
      </c>
      <c r="AN1133" s="101">
        <v>30820</v>
      </c>
      <c r="AO1133" s="101">
        <f t="shared" si="248"/>
        <v>33009</v>
      </c>
      <c r="AP1133" t="s">
        <v>624</v>
      </c>
      <c r="AQ1133">
        <f t="shared" si="247"/>
        <v>3330820</v>
      </c>
    </row>
    <row r="1134" spans="1:43" hidden="1" outlineLevel="1">
      <c r="A1134" t="s">
        <v>2421</v>
      </c>
      <c r="B1134" s="10" t="s">
        <v>768</v>
      </c>
      <c r="C1134" s="1">
        <f t="shared" si="245"/>
        <v>1283</v>
      </c>
      <c r="D1134" s="7">
        <f t="shared" si="251"/>
        <v>2</v>
      </c>
      <c r="E1134" s="7">
        <f t="shared" si="252"/>
        <v>1</v>
      </c>
      <c r="F1134" s="7">
        <f t="shared" si="253"/>
        <v>0</v>
      </c>
      <c r="G1134" s="1">
        <f t="shared" si="249"/>
        <v>127</v>
      </c>
      <c r="H1134" s="2">
        <f t="shared" si="250"/>
        <v>9.89867498051442E-2</v>
      </c>
      <c r="I1134" s="8"/>
      <c r="J1134" s="2">
        <f t="shared" si="254"/>
        <v>0.44037412314886981</v>
      </c>
      <c r="K1134" s="2">
        <f t="shared" si="255"/>
        <v>0.53936087295401403</v>
      </c>
      <c r="L1134" s="2">
        <f t="shared" si="256"/>
        <v>0</v>
      </c>
      <c r="M1134" s="2">
        <f t="shared" si="257"/>
        <v>2.0265003897116163E-2</v>
      </c>
      <c r="N1134" s="1">
        <v>565</v>
      </c>
      <c r="O1134" s="1">
        <v>692</v>
      </c>
      <c r="P1134" s="1"/>
      <c r="R1134">
        <v>22</v>
      </c>
      <c r="U1134" s="1"/>
      <c r="V1134" s="1"/>
      <c r="W1134" s="1"/>
      <c r="X1134" s="1"/>
      <c r="Y1134" s="1"/>
      <c r="Z1134" s="1"/>
      <c r="AA1134" s="1">
        <v>4</v>
      </c>
      <c r="AB1134" s="1"/>
      <c r="AG1134" t="str">
        <f t="shared" si="246"/>
        <v>Grantham</v>
      </c>
      <c r="AH1134" t="s">
        <v>2136</v>
      </c>
      <c r="AI1134">
        <v>2</v>
      </c>
      <c r="AK1134" s="104">
        <v>33</v>
      </c>
      <c r="AL1134" s="102">
        <v>19</v>
      </c>
      <c r="AM1134" s="102">
        <v>35</v>
      </c>
      <c r="AN1134" s="101">
        <v>31220</v>
      </c>
      <c r="AO1134" s="101">
        <f t="shared" si="248"/>
        <v>33019</v>
      </c>
      <c r="AP1134" t="s">
        <v>624</v>
      </c>
      <c r="AQ1134">
        <f t="shared" si="247"/>
        <v>3331220</v>
      </c>
    </row>
    <row r="1135" spans="1:43" hidden="1" outlineLevel="1">
      <c r="A1135" t="s">
        <v>1350</v>
      </c>
      <c r="B1135" s="10" t="s">
        <v>768</v>
      </c>
      <c r="C1135" s="1">
        <f t="shared" si="245"/>
        <v>564</v>
      </c>
      <c r="D1135" s="7">
        <f t="shared" si="251"/>
        <v>2</v>
      </c>
      <c r="E1135" s="7">
        <f t="shared" si="252"/>
        <v>1</v>
      </c>
      <c r="F1135" s="7">
        <f t="shared" si="253"/>
        <v>0</v>
      </c>
      <c r="G1135" s="1">
        <f t="shared" si="249"/>
        <v>40</v>
      </c>
      <c r="H1135" s="2">
        <f t="shared" si="250"/>
        <v>7.0921985815602842E-2</v>
      </c>
      <c r="I1135" s="8"/>
      <c r="J1135" s="2">
        <f t="shared" si="254"/>
        <v>0.43262411347517732</v>
      </c>
      <c r="K1135" s="2">
        <f t="shared" si="255"/>
        <v>0.50354609929078009</v>
      </c>
      <c r="L1135" s="2">
        <f t="shared" si="256"/>
        <v>0</v>
      </c>
      <c r="M1135" s="2">
        <f t="shared" si="257"/>
        <v>6.3829787234042534E-2</v>
      </c>
      <c r="N1135" s="1">
        <v>244</v>
      </c>
      <c r="O1135" s="1">
        <v>284</v>
      </c>
      <c r="P1135" s="1"/>
      <c r="R1135">
        <v>28</v>
      </c>
      <c r="U1135" s="1"/>
      <c r="V1135" s="1"/>
      <c r="W1135" s="1"/>
      <c r="X1135" s="1"/>
      <c r="Y1135" s="1"/>
      <c r="Z1135" s="1"/>
      <c r="AA1135" s="1">
        <v>8</v>
      </c>
      <c r="AB1135" s="1"/>
      <c r="AG1135" t="str">
        <f t="shared" si="246"/>
        <v>Greenfield</v>
      </c>
      <c r="AH1135" t="s">
        <v>1100</v>
      </c>
      <c r="AI1135">
        <v>2</v>
      </c>
      <c r="AK1135" s="104">
        <v>33</v>
      </c>
      <c r="AL1135" s="102">
        <v>11</v>
      </c>
      <c r="AM1135" s="102">
        <v>45</v>
      </c>
      <c r="AN1135" s="101">
        <v>31540</v>
      </c>
      <c r="AO1135" s="101">
        <f t="shared" si="248"/>
        <v>33011</v>
      </c>
      <c r="AP1135" t="s">
        <v>624</v>
      </c>
      <c r="AQ1135">
        <f t="shared" si="247"/>
        <v>3331540</v>
      </c>
    </row>
    <row r="1136" spans="1:43" hidden="1" outlineLevel="1">
      <c r="A1136" t="s">
        <v>1063</v>
      </c>
      <c r="B1136" s="10" t="s">
        <v>768</v>
      </c>
      <c r="C1136" s="1">
        <f t="shared" si="245"/>
        <v>1478</v>
      </c>
      <c r="D1136" s="7">
        <f t="shared" si="251"/>
        <v>2</v>
      </c>
      <c r="E1136" s="7">
        <f t="shared" si="252"/>
        <v>1</v>
      </c>
      <c r="F1136" s="7">
        <f t="shared" si="253"/>
        <v>0</v>
      </c>
      <c r="G1136" s="1">
        <f t="shared" si="249"/>
        <v>305</v>
      </c>
      <c r="H1136" s="2">
        <f t="shared" si="250"/>
        <v>0.20635994587280107</v>
      </c>
      <c r="I1136" s="8"/>
      <c r="J1136" s="2">
        <f t="shared" si="254"/>
        <v>0.38159675236806495</v>
      </c>
      <c r="K1136" s="2">
        <f t="shared" si="255"/>
        <v>0.58795669824086605</v>
      </c>
      <c r="L1136" s="2">
        <f t="shared" si="256"/>
        <v>0</v>
      </c>
      <c r="M1136" s="2">
        <f t="shared" si="257"/>
        <v>3.0446549391068944E-2</v>
      </c>
      <c r="N1136" s="1">
        <v>564</v>
      </c>
      <c r="O1136" s="1">
        <v>869</v>
      </c>
      <c r="P1136" s="1"/>
      <c r="R1136">
        <v>45</v>
      </c>
      <c r="U1136" s="1"/>
      <c r="V1136" s="1"/>
      <c r="W1136" s="1"/>
      <c r="X1136" s="1"/>
      <c r="Y1136" s="1"/>
      <c r="Z1136" s="1"/>
      <c r="AA1136" s="1">
        <v>0</v>
      </c>
      <c r="AB1136" s="1"/>
      <c r="AG1136" t="str">
        <f t="shared" si="246"/>
        <v>Greenland</v>
      </c>
      <c r="AH1136" t="s">
        <v>867</v>
      </c>
      <c r="AI1136">
        <v>1</v>
      </c>
      <c r="AK1136" s="104">
        <v>33</v>
      </c>
      <c r="AL1136" s="102">
        <v>15</v>
      </c>
      <c r="AM1136" s="102">
        <v>65</v>
      </c>
      <c r="AN1136" s="101">
        <v>31700</v>
      </c>
      <c r="AO1136" s="101">
        <f t="shared" si="248"/>
        <v>33015</v>
      </c>
      <c r="AP1136" t="s">
        <v>624</v>
      </c>
      <c r="AQ1136">
        <f t="shared" si="247"/>
        <v>3331700</v>
      </c>
    </row>
    <row r="1137" spans="1:43" hidden="1" outlineLevel="1">
      <c r="A1137" t="s">
        <v>1423</v>
      </c>
      <c r="B1137" s="10" t="s">
        <v>768</v>
      </c>
      <c r="C1137" s="1">
        <f t="shared" si="245"/>
        <v>3</v>
      </c>
      <c r="D1137" s="7">
        <f t="shared" si="251"/>
        <v>1</v>
      </c>
      <c r="E1137" s="7">
        <f t="shared" si="252"/>
        <v>2</v>
      </c>
      <c r="F1137" s="7">
        <f t="shared" si="253"/>
        <v>0</v>
      </c>
      <c r="G1137" s="1">
        <f t="shared" si="249"/>
        <v>3</v>
      </c>
      <c r="H1137" s="2">
        <f t="shared" si="250"/>
        <v>1</v>
      </c>
      <c r="I1137" s="8"/>
      <c r="J1137" s="2">
        <f t="shared" si="254"/>
        <v>1</v>
      </c>
      <c r="K1137" s="2">
        <f t="shared" si="255"/>
        <v>0</v>
      </c>
      <c r="L1137" s="2">
        <f t="shared" si="256"/>
        <v>0</v>
      </c>
      <c r="M1137" s="2">
        <f t="shared" si="257"/>
        <v>0</v>
      </c>
      <c r="N1137" s="1">
        <v>3</v>
      </c>
      <c r="O1137" s="1">
        <v>0</v>
      </c>
      <c r="P1137" s="1"/>
      <c r="R1137">
        <v>0</v>
      </c>
      <c r="U1137" s="1"/>
      <c r="V1137" s="1"/>
      <c r="W1137" s="1"/>
      <c r="X1137" s="1"/>
      <c r="Y1137" s="1"/>
      <c r="Z1137" s="1"/>
      <c r="AA1137" s="1">
        <v>0</v>
      </c>
      <c r="AB1137" s="1"/>
      <c r="AG1137" t="str">
        <f t="shared" si="246"/>
        <v>Green's Grant</v>
      </c>
      <c r="AH1137" t="s">
        <v>1700</v>
      </c>
      <c r="AI1137">
        <v>2</v>
      </c>
      <c r="AK1137" s="104">
        <v>33</v>
      </c>
      <c r="AL1137" s="102">
        <v>7</v>
      </c>
      <c r="AM1137" s="102">
        <v>100</v>
      </c>
      <c r="AN1137" s="101">
        <v>31780</v>
      </c>
      <c r="AO1137" s="101">
        <f t="shared" si="248"/>
        <v>33007</v>
      </c>
      <c r="AP1137" t="s">
        <v>1912</v>
      </c>
      <c r="AQ1137">
        <f t="shared" si="247"/>
        <v>3331780</v>
      </c>
    </row>
    <row r="1138" spans="1:43" hidden="1" outlineLevel="1">
      <c r="A1138" s="10" t="s">
        <v>1941</v>
      </c>
      <c r="B1138" s="10" t="s">
        <v>768</v>
      </c>
      <c r="C1138" s="1">
        <f t="shared" si="245"/>
        <v>505</v>
      </c>
      <c r="D1138" s="7">
        <f t="shared" si="251"/>
        <v>2</v>
      </c>
      <c r="E1138" s="7">
        <f t="shared" si="252"/>
        <v>1</v>
      </c>
      <c r="F1138" s="7">
        <f t="shared" si="253"/>
        <v>0</v>
      </c>
      <c r="G1138" s="1">
        <f t="shared" si="249"/>
        <v>10</v>
      </c>
      <c r="H1138" s="2">
        <f t="shared" si="250"/>
        <v>1.9801980198019802E-2</v>
      </c>
      <c r="I1138" s="8"/>
      <c r="J1138" s="2">
        <f t="shared" si="254"/>
        <v>0.46138613861386141</v>
      </c>
      <c r="K1138" s="2">
        <f t="shared" si="255"/>
        <v>0.48118811881188117</v>
      </c>
      <c r="L1138" s="2">
        <f t="shared" si="256"/>
        <v>0</v>
      </c>
      <c r="M1138" s="2">
        <f t="shared" si="257"/>
        <v>5.7425742574257477E-2</v>
      </c>
      <c r="N1138" s="1">
        <v>233</v>
      </c>
      <c r="O1138" s="1">
        <v>243</v>
      </c>
      <c r="P1138" s="1"/>
      <c r="R1138">
        <v>29</v>
      </c>
      <c r="U1138" s="1"/>
      <c r="V1138" s="1"/>
      <c r="W1138" s="1"/>
      <c r="X1138" s="1"/>
      <c r="Y1138" s="1"/>
      <c r="Z1138" s="1"/>
      <c r="AA1138" s="1">
        <v>0</v>
      </c>
      <c r="AB1138" s="1"/>
      <c r="AG1138" t="str">
        <f t="shared" si="246"/>
        <v>Greenville</v>
      </c>
      <c r="AH1138" t="s">
        <v>1100</v>
      </c>
      <c r="AI1138">
        <v>2</v>
      </c>
      <c r="AK1138" s="104">
        <v>33</v>
      </c>
      <c r="AL1138" s="102">
        <v>11</v>
      </c>
      <c r="AM1138" s="102">
        <v>50</v>
      </c>
      <c r="AN1138" s="101">
        <v>31940</v>
      </c>
      <c r="AO1138" s="101">
        <f t="shared" si="248"/>
        <v>33011</v>
      </c>
      <c r="AP1138" t="s">
        <v>624</v>
      </c>
      <c r="AQ1138">
        <f t="shared" si="247"/>
        <v>3331940</v>
      </c>
    </row>
    <row r="1139" spans="1:43" hidden="1" outlineLevel="1">
      <c r="A1139" t="s">
        <v>771</v>
      </c>
      <c r="B1139" s="10" t="s">
        <v>768</v>
      </c>
      <c r="C1139" s="1">
        <f t="shared" si="245"/>
        <v>173</v>
      </c>
      <c r="D1139" s="7">
        <f t="shared" si="251"/>
        <v>2</v>
      </c>
      <c r="E1139" s="7">
        <f t="shared" si="252"/>
        <v>1</v>
      </c>
      <c r="F1139" s="7">
        <f t="shared" si="253"/>
        <v>0</v>
      </c>
      <c r="G1139" s="1">
        <f t="shared" si="249"/>
        <v>79</v>
      </c>
      <c r="H1139" s="2">
        <f t="shared" si="250"/>
        <v>0.45664739884393063</v>
      </c>
      <c r="I1139" s="8"/>
      <c r="J1139" s="2">
        <f t="shared" si="254"/>
        <v>0.24855491329479767</v>
      </c>
      <c r="K1139" s="2">
        <f t="shared" si="255"/>
        <v>0.7052023121387283</v>
      </c>
      <c r="L1139" s="2">
        <f t="shared" si="256"/>
        <v>0</v>
      </c>
      <c r="M1139" s="2">
        <f t="shared" si="257"/>
        <v>4.6242774566473965E-2</v>
      </c>
      <c r="N1139" s="1">
        <v>43</v>
      </c>
      <c r="O1139" s="1">
        <v>122</v>
      </c>
      <c r="P1139" s="1"/>
      <c r="R1139">
        <v>7</v>
      </c>
      <c r="U1139" s="1"/>
      <c r="V1139" s="1"/>
      <c r="W1139" s="1"/>
      <c r="X1139" s="1"/>
      <c r="Y1139" s="1"/>
      <c r="Z1139" s="1"/>
      <c r="AA1139" s="1">
        <v>1</v>
      </c>
      <c r="AB1139" s="1"/>
      <c r="AG1139" t="str">
        <f t="shared" si="246"/>
        <v>Groton</v>
      </c>
      <c r="AH1139" t="s">
        <v>1701</v>
      </c>
      <c r="AI1139">
        <v>2</v>
      </c>
      <c r="AK1139" s="104">
        <v>33</v>
      </c>
      <c r="AL1139" s="102">
        <v>9</v>
      </c>
      <c r="AM1139" s="102">
        <v>80</v>
      </c>
      <c r="AN1139" s="101">
        <v>32180</v>
      </c>
      <c r="AO1139" s="101">
        <f t="shared" si="248"/>
        <v>33009</v>
      </c>
      <c r="AP1139" t="s">
        <v>624</v>
      </c>
      <c r="AQ1139">
        <f t="shared" si="247"/>
        <v>3332180</v>
      </c>
    </row>
    <row r="1140" spans="1:43" hidden="1" outlineLevel="1">
      <c r="A1140" t="s">
        <v>1796</v>
      </c>
      <c r="B1140" s="10" t="s">
        <v>768</v>
      </c>
      <c r="C1140" s="1">
        <f t="shared" si="245"/>
        <v>76</v>
      </c>
      <c r="D1140" s="7">
        <f t="shared" si="251"/>
        <v>2</v>
      </c>
      <c r="E1140" s="7">
        <f t="shared" si="252"/>
        <v>1</v>
      </c>
      <c r="F1140" s="7">
        <f t="shared" si="253"/>
        <v>0</v>
      </c>
      <c r="G1140" s="1">
        <f t="shared" si="249"/>
        <v>60</v>
      </c>
      <c r="H1140" s="2">
        <f t="shared" si="250"/>
        <v>0.78947368421052633</v>
      </c>
      <c r="I1140" s="8"/>
      <c r="J1140" s="2">
        <f t="shared" si="254"/>
        <v>0.10526315789473684</v>
      </c>
      <c r="K1140" s="2">
        <f t="shared" si="255"/>
        <v>0.89473684210526316</v>
      </c>
      <c r="L1140" s="2">
        <f t="shared" si="256"/>
        <v>0</v>
      </c>
      <c r="M1140" s="2">
        <f t="shared" si="257"/>
        <v>0</v>
      </c>
      <c r="N1140" s="1">
        <v>8</v>
      </c>
      <c r="O1140" s="1">
        <v>68</v>
      </c>
      <c r="P1140" s="1"/>
      <c r="R1140">
        <v>0</v>
      </c>
      <c r="U1140" s="1"/>
      <c r="V1140" s="1"/>
      <c r="W1140" s="1"/>
      <c r="X1140" s="1"/>
      <c r="Y1140" s="1"/>
      <c r="Z1140" s="1"/>
      <c r="AA1140" s="1">
        <v>0</v>
      </c>
      <c r="AB1140" s="1"/>
      <c r="AG1140" t="str">
        <f t="shared" si="246"/>
        <v>Hale's Location</v>
      </c>
      <c r="AH1140" t="s">
        <v>2387</v>
      </c>
      <c r="AI1140">
        <v>1</v>
      </c>
      <c r="AK1140" s="104">
        <v>33</v>
      </c>
      <c r="AL1140" s="102">
        <v>3</v>
      </c>
      <c r="AM1140" s="102">
        <v>45</v>
      </c>
      <c r="AN1140" s="101">
        <v>32500</v>
      </c>
      <c r="AO1140" s="101">
        <f t="shared" si="248"/>
        <v>33003</v>
      </c>
      <c r="AP1140" t="s">
        <v>2824</v>
      </c>
      <c r="AQ1140">
        <f t="shared" si="247"/>
        <v>3332500</v>
      </c>
    </row>
    <row r="1141" spans="1:43" hidden="1" outlineLevel="1">
      <c r="A1141" t="s">
        <v>355</v>
      </c>
      <c r="B1141" s="10" t="s">
        <v>768</v>
      </c>
      <c r="C1141" s="1">
        <f t="shared" si="245"/>
        <v>3182</v>
      </c>
      <c r="D1141" s="7">
        <f t="shared" si="251"/>
        <v>2</v>
      </c>
      <c r="E1141" s="7">
        <f t="shared" si="252"/>
        <v>1</v>
      </c>
      <c r="F1141" s="7">
        <f t="shared" si="253"/>
        <v>0</v>
      </c>
      <c r="G1141" s="1">
        <f t="shared" si="249"/>
        <v>1235</v>
      </c>
      <c r="H1141" s="2">
        <f t="shared" si="250"/>
        <v>0.38812067881835322</v>
      </c>
      <c r="I1141" s="8"/>
      <c r="J1141" s="2">
        <f t="shared" si="254"/>
        <v>0.29195474544311756</v>
      </c>
      <c r="K1141" s="2">
        <f t="shared" si="255"/>
        <v>0.68007542426147072</v>
      </c>
      <c r="L1141" s="2">
        <f t="shared" si="256"/>
        <v>0</v>
      </c>
      <c r="M1141" s="2">
        <f t="shared" si="257"/>
        <v>2.7969830295411779E-2</v>
      </c>
      <c r="N1141" s="1">
        <v>929</v>
      </c>
      <c r="O1141" s="1">
        <v>2164</v>
      </c>
      <c r="P1141" s="1"/>
      <c r="R1141">
        <v>83</v>
      </c>
      <c r="U1141" s="1"/>
      <c r="V1141" s="1"/>
      <c r="W1141" s="1"/>
      <c r="X1141" s="1"/>
      <c r="Y1141" s="1"/>
      <c r="Z1141" s="1"/>
      <c r="AA1141" s="1">
        <v>6</v>
      </c>
      <c r="AB1141" s="1"/>
      <c r="AG1141" t="str">
        <f t="shared" si="246"/>
        <v>Hampstead</v>
      </c>
      <c r="AH1141" t="s">
        <v>867</v>
      </c>
      <c r="AI1141">
        <v>1</v>
      </c>
      <c r="AK1141" s="104">
        <v>33</v>
      </c>
      <c r="AL1141" s="102">
        <v>15</v>
      </c>
      <c r="AM1141" s="102">
        <v>70</v>
      </c>
      <c r="AN1141" s="101">
        <v>32900</v>
      </c>
      <c r="AO1141" s="101">
        <f t="shared" si="248"/>
        <v>33015</v>
      </c>
      <c r="AP1141" t="s">
        <v>624</v>
      </c>
      <c r="AQ1141">
        <f t="shared" si="247"/>
        <v>3332900</v>
      </c>
    </row>
    <row r="1142" spans="1:43" hidden="1" outlineLevel="1">
      <c r="A1142" t="s">
        <v>1812</v>
      </c>
      <c r="B1142" s="10" t="s">
        <v>768</v>
      </c>
      <c r="C1142" s="1">
        <f t="shared" si="245"/>
        <v>6461</v>
      </c>
      <c r="D1142" s="7">
        <f t="shared" si="251"/>
        <v>2</v>
      </c>
      <c r="E1142" s="7">
        <f t="shared" si="252"/>
        <v>1</v>
      </c>
      <c r="F1142" s="7">
        <f t="shared" si="253"/>
        <v>0</v>
      </c>
      <c r="G1142" s="1">
        <f t="shared" si="249"/>
        <v>1400</v>
      </c>
      <c r="H1142" s="2">
        <f t="shared" si="250"/>
        <v>0.21668472372697725</v>
      </c>
      <c r="I1142" s="8"/>
      <c r="J1142" s="2">
        <f t="shared" si="254"/>
        <v>0.37811484290357528</v>
      </c>
      <c r="K1142" s="2">
        <f t="shared" si="255"/>
        <v>0.59479956663055256</v>
      </c>
      <c r="L1142" s="2">
        <f t="shared" si="256"/>
        <v>0</v>
      </c>
      <c r="M1142" s="2">
        <f t="shared" si="257"/>
        <v>2.7085590465872222E-2</v>
      </c>
      <c r="N1142" s="1">
        <v>2443</v>
      </c>
      <c r="O1142" s="1">
        <v>3843</v>
      </c>
      <c r="P1142" s="1"/>
      <c r="R1142">
        <v>175</v>
      </c>
      <c r="U1142" s="1"/>
      <c r="V1142" s="1"/>
      <c r="W1142" s="1"/>
      <c r="X1142" s="1"/>
      <c r="Y1142" s="1"/>
      <c r="Z1142" s="1"/>
      <c r="AA1142" s="1">
        <v>0</v>
      </c>
      <c r="AB1142" s="1"/>
      <c r="AG1142" t="str">
        <f t="shared" si="246"/>
        <v>Hampton</v>
      </c>
      <c r="AH1142" t="s">
        <v>867</v>
      </c>
      <c r="AI1142">
        <v>1</v>
      </c>
      <c r="AK1142" s="104">
        <v>33</v>
      </c>
      <c r="AL1142" s="102">
        <v>15</v>
      </c>
      <c r="AM1142" s="102">
        <v>75</v>
      </c>
      <c r="AN1142" s="101">
        <v>33060</v>
      </c>
      <c r="AO1142" s="101">
        <f t="shared" si="248"/>
        <v>33015</v>
      </c>
      <c r="AP1142" t="s">
        <v>624</v>
      </c>
      <c r="AQ1142">
        <f t="shared" si="247"/>
        <v>3333060</v>
      </c>
    </row>
    <row r="1143" spans="1:43" hidden="1" outlineLevel="1">
      <c r="A1143" t="s">
        <v>553</v>
      </c>
      <c r="B1143" s="10" t="s">
        <v>768</v>
      </c>
      <c r="C1143" s="1">
        <f t="shared" si="245"/>
        <v>1001</v>
      </c>
      <c r="D1143" s="7">
        <f t="shared" si="251"/>
        <v>2</v>
      </c>
      <c r="E1143" s="7">
        <f t="shared" si="252"/>
        <v>1</v>
      </c>
      <c r="F1143" s="7">
        <f t="shared" si="253"/>
        <v>0</v>
      </c>
      <c r="G1143" s="1">
        <f t="shared" si="249"/>
        <v>428</v>
      </c>
      <c r="H1143" s="2">
        <f t="shared" si="250"/>
        <v>0.42757242757242758</v>
      </c>
      <c r="I1143" s="8"/>
      <c r="J1143" s="2">
        <f t="shared" si="254"/>
        <v>0.27572427572427571</v>
      </c>
      <c r="K1143" s="2">
        <f t="shared" si="255"/>
        <v>0.70329670329670335</v>
      </c>
      <c r="L1143" s="2">
        <f t="shared" si="256"/>
        <v>0</v>
      </c>
      <c r="M1143" s="2">
        <f t="shared" si="257"/>
        <v>2.0979020979020935E-2</v>
      </c>
      <c r="N1143" s="1">
        <v>276</v>
      </c>
      <c r="O1143" s="1">
        <v>704</v>
      </c>
      <c r="P1143" s="1"/>
      <c r="R1143">
        <v>18</v>
      </c>
      <c r="U1143" s="1"/>
      <c r="V1143" s="1"/>
      <c r="W1143" s="1"/>
      <c r="X1143" s="1"/>
      <c r="Y1143" s="1"/>
      <c r="Z1143" s="1"/>
      <c r="AA1143" s="1">
        <v>3</v>
      </c>
      <c r="AB1143" s="1"/>
      <c r="AG1143" t="str">
        <f t="shared" si="246"/>
        <v>Hampton Falls</v>
      </c>
      <c r="AH1143" t="s">
        <v>867</v>
      </c>
      <c r="AI1143">
        <v>1</v>
      </c>
      <c r="AK1143" s="104">
        <v>33</v>
      </c>
      <c r="AL1143" s="102">
        <v>15</v>
      </c>
      <c r="AM1143" s="102">
        <v>80</v>
      </c>
      <c r="AN1143" s="101">
        <v>33460</v>
      </c>
      <c r="AO1143" s="101">
        <f t="shared" si="248"/>
        <v>33015</v>
      </c>
      <c r="AP1143" t="s">
        <v>624</v>
      </c>
      <c r="AQ1143">
        <f t="shared" si="247"/>
        <v>3333460</v>
      </c>
    </row>
    <row r="1144" spans="1:43" hidden="1" outlineLevel="1">
      <c r="A1144" t="s">
        <v>2459</v>
      </c>
      <c r="B1144" s="10" t="s">
        <v>768</v>
      </c>
      <c r="C1144" s="1">
        <f t="shared" ref="C1144:C1203" si="258">SUM(N1144:AE1144)</f>
        <v>949</v>
      </c>
      <c r="D1144" s="7">
        <f t="shared" si="251"/>
        <v>1</v>
      </c>
      <c r="E1144" s="7">
        <f t="shared" si="252"/>
        <v>2</v>
      </c>
      <c r="F1144" s="7">
        <f t="shared" si="253"/>
        <v>0</v>
      </c>
      <c r="G1144" s="1">
        <f t="shared" si="249"/>
        <v>81</v>
      </c>
      <c r="H1144" s="2">
        <f t="shared" si="250"/>
        <v>8.5353003161222338E-2</v>
      </c>
      <c r="I1144" s="8"/>
      <c r="J1144" s="2">
        <f t="shared" si="254"/>
        <v>0.52897787144362485</v>
      </c>
      <c r="K1144" s="2">
        <f t="shared" si="255"/>
        <v>0.44362486828240255</v>
      </c>
      <c r="L1144" s="2">
        <f t="shared" si="256"/>
        <v>0</v>
      </c>
      <c r="M1144" s="2">
        <f t="shared" si="257"/>
        <v>2.7397260273972601E-2</v>
      </c>
      <c r="N1144" s="1">
        <v>502</v>
      </c>
      <c r="O1144" s="1">
        <v>421</v>
      </c>
      <c r="P1144" s="1"/>
      <c r="R1144">
        <v>22</v>
      </c>
      <c r="U1144" s="1"/>
      <c r="V1144" s="1"/>
      <c r="W1144" s="1"/>
      <c r="X1144" s="1"/>
      <c r="Y1144" s="1"/>
      <c r="Z1144" s="1"/>
      <c r="AA1144" s="1">
        <v>4</v>
      </c>
      <c r="AB1144" s="1"/>
      <c r="AG1144" t="str">
        <f t="shared" si="246"/>
        <v>Hancock</v>
      </c>
      <c r="AH1144" t="s">
        <v>1100</v>
      </c>
      <c r="AI1144">
        <v>2</v>
      </c>
      <c r="AK1144" s="104">
        <v>33</v>
      </c>
      <c r="AL1144" s="102">
        <v>11</v>
      </c>
      <c r="AM1144" s="102">
        <v>55</v>
      </c>
      <c r="AN1144" s="101">
        <v>33700</v>
      </c>
      <c r="AO1144" s="101">
        <f t="shared" si="248"/>
        <v>33011</v>
      </c>
      <c r="AP1144" t="s">
        <v>624</v>
      </c>
      <c r="AQ1144">
        <f t="shared" si="247"/>
        <v>3333700</v>
      </c>
    </row>
    <row r="1145" spans="1:43" hidden="1" outlineLevel="1">
      <c r="A1145" t="s">
        <v>2448</v>
      </c>
      <c r="B1145" s="10" t="s">
        <v>768</v>
      </c>
      <c r="C1145" s="1">
        <f t="shared" si="258"/>
        <v>4241</v>
      </c>
      <c r="D1145" s="7">
        <f t="shared" si="251"/>
        <v>1</v>
      </c>
      <c r="E1145" s="7">
        <f t="shared" si="252"/>
        <v>2</v>
      </c>
      <c r="F1145" s="7">
        <f t="shared" si="253"/>
        <v>0</v>
      </c>
      <c r="G1145" s="1">
        <f t="shared" si="249"/>
        <v>1624</v>
      </c>
      <c r="H1145" s="2">
        <f t="shared" si="250"/>
        <v>0.38292855458618252</v>
      </c>
      <c r="I1145" s="8"/>
      <c r="J1145" s="2">
        <f t="shared" si="254"/>
        <v>0.68238622966281537</v>
      </c>
      <c r="K1145" s="2">
        <f t="shared" si="255"/>
        <v>0.29945767507663285</v>
      </c>
      <c r="L1145" s="2">
        <f t="shared" si="256"/>
        <v>0</v>
      </c>
      <c r="M1145" s="2">
        <f t="shared" si="257"/>
        <v>1.8156095260551786E-2</v>
      </c>
      <c r="N1145" s="1">
        <v>2894</v>
      </c>
      <c r="O1145" s="1">
        <v>1270</v>
      </c>
      <c r="P1145" s="1"/>
      <c r="R1145">
        <v>76</v>
      </c>
      <c r="U1145" s="1"/>
      <c r="V1145" s="1"/>
      <c r="W1145" s="1"/>
      <c r="X1145" s="1"/>
      <c r="Y1145" s="1"/>
      <c r="Z1145" s="1"/>
      <c r="AA1145" s="1">
        <v>1</v>
      </c>
      <c r="AB1145" s="1"/>
      <c r="AG1145" t="str">
        <f t="shared" ref="AG1145:AG1204" si="259">A1145</f>
        <v>Hanover</v>
      </c>
      <c r="AH1145" t="s">
        <v>1701</v>
      </c>
      <c r="AI1145">
        <v>2</v>
      </c>
      <c r="AK1145" s="104">
        <v>33</v>
      </c>
      <c r="AL1145" s="102">
        <v>9</v>
      </c>
      <c r="AM1145" s="102">
        <v>85</v>
      </c>
      <c r="AN1145" s="101">
        <v>33860</v>
      </c>
      <c r="AO1145" s="101">
        <f t="shared" si="248"/>
        <v>33009</v>
      </c>
      <c r="AP1145" t="s">
        <v>624</v>
      </c>
      <c r="AQ1145">
        <f t="shared" si="247"/>
        <v>3333860</v>
      </c>
    </row>
    <row r="1146" spans="1:43" hidden="1" outlineLevel="1">
      <c r="A1146" t="s">
        <v>1801</v>
      </c>
      <c r="B1146" s="10" t="s">
        <v>768</v>
      </c>
      <c r="C1146" s="1">
        <f t="shared" si="258"/>
        <v>520</v>
      </c>
      <c r="D1146" s="7">
        <f t="shared" si="251"/>
        <v>1</v>
      </c>
      <c r="E1146" s="7">
        <f t="shared" si="252"/>
        <v>2</v>
      </c>
      <c r="F1146" s="7">
        <f t="shared" si="253"/>
        <v>0</v>
      </c>
      <c r="G1146" s="1">
        <f t="shared" si="249"/>
        <v>162</v>
      </c>
      <c r="H1146" s="2">
        <f t="shared" si="250"/>
        <v>0.31153846153846154</v>
      </c>
      <c r="I1146" s="8"/>
      <c r="J1146" s="2">
        <f t="shared" si="254"/>
        <v>0.64038461538461533</v>
      </c>
      <c r="K1146" s="2">
        <f t="shared" si="255"/>
        <v>0.32884615384615384</v>
      </c>
      <c r="L1146" s="2">
        <f t="shared" si="256"/>
        <v>0</v>
      </c>
      <c r="M1146" s="2">
        <f t="shared" si="257"/>
        <v>3.0769230769230826E-2</v>
      </c>
      <c r="N1146" s="1">
        <v>333</v>
      </c>
      <c r="O1146" s="1">
        <v>171</v>
      </c>
      <c r="P1146" s="1"/>
      <c r="R1146">
        <v>15</v>
      </c>
      <c r="U1146" s="1"/>
      <c r="V1146" s="1"/>
      <c r="W1146" s="1"/>
      <c r="X1146" s="1"/>
      <c r="Y1146" s="1"/>
      <c r="Z1146" s="1"/>
      <c r="AA1146" s="1">
        <v>1</v>
      </c>
      <c r="AB1146" s="1"/>
      <c r="AG1146" t="str">
        <f t="shared" si="259"/>
        <v>Harrisville</v>
      </c>
      <c r="AH1146" t="s">
        <v>576</v>
      </c>
      <c r="AI1146">
        <v>2</v>
      </c>
      <c r="AK1146" s="104">
        <v>33</v>
      </c>
      <c r="AL1146" s="102">
        <v>5</v>
      </c>
      <c r="AM1146" s="102">
        <v>30</v>
      </c>
      <c r="AN1146" s="101">
        <v>34420</v>
      </c>
      <c r="AO1146" s="101">
        <f t="shared" si="248"/>
        <v>33005</v>
      </c>
      <c r="AP1146" t="s">
        <v>624</v>
      </c>
      <c r="AQ1146">
        <f t="shared" si="247"/>
        <v>3334420</v>
      </c>
    </row>
    <row r="1147" spans="1:43" hidden="1" outlineLevel="1">
      <c r="A1147" t="s">
        <v>1517</v>
      </c>
      <c r="B1147" s="10" t="s">
        <v>768</v>
      </c>
      <c r="C1147" s="1">
        <f t="shared" si="258"/>
        <v>21</v>
      </c>
      <c r="D1147" s="7">
        <f t="shared" si="251"/>
        <v>2</v>
      </c>
      <c r="E1147" s="7">
        <f t="shared" si="252"/>
        <v>1</v>
      </c>
      <c r="F1147" s="7">
        <f t="shared" si="253"/>
        <v>0</v>
      </c>
      <c r="G1147" s="1">
        <f t="shared" si="249"/>
        <v>1</v>
      </c>
      <c r="H1147" s="2">
        <f t="shared" si="250"/>
        <v>4.7619047619047616E-2</v>
      </c>
      <c r="I1147" s="8"/>
      <c r="J1147" s="2">
        <f t="shared" si="254"/>
        <v>0.47619047619047616</v>
      </c>
      <c r="K1147" s="2">
        <f t="shared" si="255"/>
        <v>0.52380952380952384</v>
      </c>
      <c r="L1147" s="2">
        <f t="shared" si="256"/>
        <v>0</v>
      </c>
      <c r="M1147" s="2">
        <f t="shared" si="257"/>
        <v>0</v>
      </c>
      <c r="N1147" s="1">
        <v>10</v>
      </c>
      <c r="O1147" s="1">
        <v>11</v>
      </c>
      <c r="P1147" s="1"/>
      <c r="R1147">
        <v>0</v>
      </c>
      <c r="U1147" s="1"/>
      <c r="V1147" s="1"/>
      <c r="W1147" s="1"/>
      <c r="X1147" s="1"/>
      <c r="Y1147" s="1"/>
      <c r="Z1147" s="1"/>
      <c r="AA1147" s="1">
        <v>0</v>
      </c>
      <c r="AB1147" s="1"/>
      <c r="AG1147" t="str">
        <f t="shared" si="259"/>
        <v>Hart's Location</v>
      </c>
      <c r="AH1147" t="s">
        <v>2387</v>
      </c>
      <c r="AI1147">
        <v>1</v>
      </c>
      <c r="AK1147" s="104">
        <v>33</v>
      </c>
      <c r="AL1147" s="102">
        <v>3</v>
      </c>
      <c r="AM1147" s="102">
        <v>50</v>
      </c>
      <c r="AN1147" s="101">
        <v>34500</v>
      </c>
      <c r="AO1147" s="101">
        <f t="shared" si="248"/>
        <v>33003</v>
      </c>
      <c r="AP1147" t="s">
        <v>624</v>
      </c>
      <c r="AQ1147">
        <f t="shared" si="247"/>
        <v>3334500</v>
      </c>
    </row>
    <row r="1148" spans="1:43" hidden="1" outlineLevel="1">
      <c r="A1148" t="s">
        <v>1797</v>
      </c>
      <c r="B1148" s="10" t="s">
        <v>768</v>
      </c>
      <c r="C1148" s="1">
        <f t="shared" si="258"/>
        <v>1257</v>
      </c>
      <c r="D1148" s="7">
        <f t="shared" si="251"/>
        <v>2</v>
      </c>
      <c r="E1148" s="7">
        <f t="shared" si="252"/>
        <v>1</v>
      </c>
      <c r="F1148" s="7">
        <f t="shared" si="253"/>
        <v>0</v>
      </c>
      <c r="G1148" s="1">
        <f t="shared" si="249"/>
        <v>582</v>
      </c>
      <c r="H1148" s="2">
        <f t="shared" si="250"/>
        <v>0.46300715990453462</v>
      </c>
      <c r="I1148" s="8"/>
      <c r="J1148" s="2">
        <f t="shared" si="254"/>
        <v>0.2529832935560859</v>
      </c>
      <c r="K1148" s="2">
        <f t="shared" si="255"/>
        <v>0.71599045346062051</v>
      </c>
      <c r="L1148" s="2">
        <f t="shared" si="256"/>
        <v>0</v>
      </c>
      <c r="M1148" s="2">
        <f t="shared" si="257"/>
        <v>3.1026252983293645E-2</v>
      </c>
      <c r="N1148" s="1">
        <v>318</v>
      </c>
      <c r="O1148" s="1">
        <v>900</v>
      </c>
      <c r="P1148" s="1"/>
      <c r="R1148">
        <v>39</v>
      </c>
      <c r="U1148" s="1"/>
      <c r="V1148" s="1"/>
      <c r="W1148" s="1"/>
      <c r="X1148" s="1"/>
      <c r="Y1148" s="1"/>
      <c r="Z1148" s="1"/>
      <c r="AA1148" s="1">
        <v>0</v>
      </c>
      <c r="AB1148" s="1"/>
      <c r="AG1148" t="str">
        <f t="shared" si="259"/>
        <v>Haverhill</v>
      </c>
      <c r="AH1148" t="s">
        <v>1701</v>
      </c>
      <c r="AI1148">
        <v>2</v>
      </c>
      <c r="AK1148" s="104">
        <v>33</v>
      </c>
      <c r="AL1148" s="102">
        <v>9</v>
      </c>
      <c r="AM1148" s="102">
        <v>90</v>
      </c>
      <c r="AN1148" s="101">
        <v>34820</v>
      </c>
      <c r="AO1148" s="101">
        <f t="shared" si="248"/>
        <v>33009</v>
      </c>
      <c r="AP1148" t="s">
        <v>624</v>
      </c>
      <c r="AQ1148">
        <f t="shared" si="247"/>
        <v>3334820</v>
      </c>
    </row>
    <row r="1149" spans="1:43" hidden="1" outlineLevel="1">
      <c r="A1149" t="s">
        <v>1496</v>
      </c>
      <c r="B1149" s="10" t="s">
        <v>768</v>
      </c>
      <c r="C1149" s="1">
        <f t="shared" si="258"/>
        <v>309</v>
      </c>
      <c r="D1149" s="7">
        <f t="shared" si="251"/>
        <v>2</v>
      </c>
      <c r="E1149" s="7">
        <f t="shared" si="252"/>
        <v>1</v>
      </c>
      <c r="F1149" s="7">
        <f t="shared" si="253"/>
        <v>0</v>
      </c>
      <c r="G1149" s="1">
        <f t="shared" si="249"/>
        <v>117</v>
      </c>
      <c r="H1149" s="2">
        <f t="shared" si="250"/>
        <v>0.37864077669902912</v>
      </c>
      <c r="I1149" s="8"/>
      <c r="J1149" s="2">
        <f t="shared" si="254"/>
        <v>0.29449838187702265</v>
      </c>
      <c r="K1149" s="2">
        <f t="shared" si="255"/>
        <v>0.67313915857605178</v>
      </c>
      <c r="L1149" s="2">
        <f t="shared" si="256"/>
        <v>0</v>
      </c>
      <c r="M1149" s="2">
        <f t="shared" si="257"/>
        <v>3.2362459546925626E-2</v>
      </c>
      <c r="N1149" s="1">
        <v>91</v>
      </c>
      <c r="O1149" s="1">
        <v>208</v>
      </c>
      <c r="P1149" s="1"/>
      <c r="R1149">
        <v>10</v>
      </c>
      <c r="U1149" s="1"/>
      <c r="V1149" s="1"/>
      <c r="W1149" s="1"/>
      <c r="X1149" s="1"/>
      <c r="Y1149" s="1"/>
      <c r="Z1149" s="1"/>
      <c r="AA1149" s="1">
        <v>0</v>
      </c>
      <c r="AB1149" s="1"/>
      <c r="AG1149" t="str">
        <f t="shared" si="259"/>
        <v>Hebron</v>
      </c>
      <c r="AH1149" t="s">
        <v>1701</v>
      </c>
      <c r="AI1149">
        <v>2</v>
      </c>
      <c r="AK1149" s="104">
        <v>33</v>
      </c>
      <c r="AL1149" s="102">
        <v>9</v>
      </c>
      <c r="AM1149" s="102">
        <v>95</v>
      </c>
      <c r="AN1149" s="101">
        <v>35220</v>
      </c>
      <c r="AO1149" s="101">
        <f t="shared" si="248"/>
        <v>33009</v>
      </c>
      <c r="AP1149" t="s">
        <v>624</v>
      </c>
      <c r="AQ1149">
        <f t="shared" si="247"/>
        <v>3335220</v>
      </c>
    </row>
    <row r="1150" spans="1:43" hidden="1" outlineLevel="1">
      <c r="A1150" t="s">
        <v>2282</v>
      </c>
      <c r="B1150" s="10" t="s">
        <v>768</v>
      </c>
      <c r="C1150" s="1">
        <f t="shared" si="258"/>
        <v>1774</v>
      </c>
      <c r="D1150" s="7">
        <f t="shared" si="251"/>
        <v>1</v>
      </c>
      <c r="E1150" s="7">
        <f t="shared" si="252"/>
        <v>2</v>
      </c>
      <c r="F1150" s="7">
        <f t="shared" si="253"/>
        <v>0</v>
      </c>
      <c r="G1150" s="1">
        <f t="shared" si="249"/>
        <v>76</v>
      </c>
      <c r="H1150" s="2">
        <f t="shared" si="250"/>
        <v>4.2841037204058623E-2</v>
      </c>
      <c r="I1150" s="8"/>
      <c r="J1150" s="2">
        <f t="shared" si="254"/>
        <v>0.50845546786922213</v>
      </c>
      <c r="K1150" s="2">
        <f t="shared" si="255"/>
        <v>0.46561443066516345</v>
      </c>
      <c r="L1150" s="2">
        <f t="shared" si="256"/>
        <v>0</v>
      </c>
      <c r="M1150" s="2">
        <f t="shared" si="257"/>
        <v>2.5930101465614419E-2</v>
      </c>
      <c r="N1150" s="1">
        <v>902</v>
      </c>
      <c r="O1150" s="1">
        <v>826</v>
      </c>
      <c r="P1150" s="1"/>
      <c r="R1150">
        <v>43</v>
      </c>
      <c r="U1150" s="1"/>
      <c r="V1150" s="1"/>
      <c r="W1150" s="1"/>
      <c r="X1150" s="1"/>
      <c r="Y1150" s="1"/>
      <c r="Z1150" s="1"/>
      <c r="AA1150" s="1">
        <v>3</v>
      </c>
      <c r="AB1150" s="1"/>
      <c r="AG1150" t="str">
        <f t="shared" si="259"/>
        <v>Henniker</v>
      </c>
      <c r="AH1150" t="s">
        <v>1455</v>
      </c>
      <c r="AI1150">
        <v>2</v>
      </c>
      <c r="AK1150" s="104">
        <v>33</v>
      </c>
      <c r="AL1150" s="102">
        <v>13</v>
      </c>
      <c r="AM1150" s="102">
        <v>65</v>
      </c>
      <c r="AN1150" s="101">
        <v>35540</v>
      </c>
      <c r="AO1150" s="101">
        <f t="shared" si="248"/>
        <v>33013</v>
      </c>
      <c r="AP1150" t="s">
        <v>624</v>
      </c>
      <c r="AQ1150">
        <f t="shared" si="247"/>
        <v>3335540</v>
      </c>
    </row>
    <row r="1151" spans="1:43" hidden="1" outlineLevel="1">
      <c r="A1151" t="s">
        <v>2326</v>
      </c>
      <c r="B1151" s="10" t="s">
        <v>768</v>
      </c>
      <c r="C1151" s="1">
        <f t="shared" si="258"/>
        <v>365</v>
      </c>
      <c r="D1151" s="7">
        <f t="shared" si="251"/>
        <v>2</v>
      </c>
      <c r="E1151" s="7">
        <f t="shared" si="252"/>
        <v>1</v>
      </c>
      <c r="F1151" s="7">
        <f t="shared" si="253"/>
        <v>0</v>
      </c>
      <c r="G1151" s="1">
        <f t="shared" si="249"/>
        <v>99</v>
      </c>
      <c r="H1151" s="2">
        <f t="shared" si="250"/>
        <v>0.27123287671232876</v>
      </c>
      <c r="I1151" s="8"/>
      <c r="J1151" s="2">
        <f t="shared" si="254"/>
        <v>0.34794520547945207</v>
      </c>
      <c r="K1151" s="2">
        <f t="shared" si="255"/>
        <v>0.61917808219178083</v>
      </c>
      <c r="L1151" s="2">
        <f t="shared" si="256"/>
        <v>0</v>
      </c>
      <c r="M1151" s="2">
        <f t="shared" si="257"/>
        <v>3.2876712328767099E-2</v>
      </c>
      <c r="N1151" s="1">
        <v>127</v>
      </c>
      <c r="O1151" s="1">
        <v>226</v>
      </c>
      <c r="P1151" s="1"/>
      <c r="R1151">
        <v>12</v>
      </c>
      <c r="U1151" s="1"/>
      <c r="V1151" s="1"/>
      <c r="W1151" s="1"/>
      <c r="X1151" s="1"/>
      <c r="Y1151" s="1"/>
      <c r="Z1151" s="1"/>
      <c r="AA1151" s="1">
        <v>0</v>
      </c>
      <c r="AB1151" s="1"/>
      <c r="AG1151" t="str">
        <f t="shared" si="259"/>
        <v>Hill</v>
      </c>
      <c r="AH1151" t="s">
        <v>1455</v>
      </c>
      <c r="AI1151">
        <v>2</v>
      </c>
      <c r="AK1151" s="104">
        <v>33</v>
      </c>
      <c r="AL1151" s="102">
        <v>13</v>
      </c>
      <c r="AM1151" s="102">
        <v>70</v>
      </c>
      <c r="AN1151" s="101">
        <v>35860</v>
      </c>
      <c r="AO1151" s="101">
        <f t="shared" si="248"/>
        <v>33013</v>
      </c>
      <c r="AP1151" t="s">
        <v>624</v>
      </c>
      <c r="AQ1151">
        <f t="shared" si="247"/>
        <v>3335860</v>
      </c>
    </row>
    <row r="1152" spans="1:43" hidden="1" outlineLevel="1">
      <c r="A1152" t="s">
        <v>1100</v>
      </c>
      <c r="B1152" s="10" t="s">
        <v>768</v>
      </c>
      <c r="C1152" s="1">
        <f t="shared" si="258"/>
        <v>1701</v>
      </c>
      <c r="D1152" s="7">
        <f t="shared" si="251"/>
        <v>2</v>
      </c>
      <c r="E1152" s="7">
        <f t="shared" si="252"/>
        <v>1</v>
      </c>
      <c r="F1152" s="7">
        <f t="shared" si="253"/>
        <v>0</v>
      </c>
      <c r="G1152" s="1">
        <f t="shared" si="249"/>
        <v>419</v>
      </c>
      <c r="H1152" s="2">
        <f t="shared" si="250"/>
        <v>0.24632569077013522</v>
      </c>
      <c r="I1152" s="8"/>
      <c r="J1152" s="2">
        <f t="shared" si="254"/>
        <v>0.36037624926513817</v>
      </c>
      <c r="K1152" s="2">
        <f t="shared" si="255"/>
        <v>0.60670194003527333</v>
      </c>
      <c r="L1152" s="2">
        <f t="shared" si="256"/>
        <v>0</v>
      </c>
      <c r="M1152" s="2">
        <f t="shared" si="257"/>
        <v>3.292181069958855E-2</v>
      </c>
      <c r="N1152" s="1">
        <v>613</v>
      </c>
      <c r="O1152" s="1">
        <v>1032</v>
      </c>
      <c r="P1152" s="1"/>
      <c r="R1152">
        <v>56</v>
      </c>
      <c r="U1152" s="1"/>
      <c r="V1152" s="1"/>
      <c r="W1152" s="1"/>
      <c r="X1152" s="1"/>
      <c r="Y1152" s="1"/>
      <c r="Z1152" s="1"/>
      <c r="AA1152" s="1">
        <v>0</v>
      </c>
      <c r="AB1152" s="1"/>
      <c r="AG1152" t="str">
        <f t="shared" si="259"/>
        <v>Hillsborough</v>
      </c>
      <c r="AH1152" t="s">
        <v>1100</v>
      </c>
      <c r="AI1152">
        <v>2</v>
      </c>
      <c r="AK1152" s="104">
        <v>33</v>
      </c>
      <c r="AL1152" s="102">
        <v>11</v>
      </c>
      <c r="AM1152" s="102">
        <v>60</v>
      </c>
      <c r="AN1152" s="101">
        <v>36180</v>
      </c>
      <c r="AO1152" s="101">
        <f t="shared" si="248"/>
        <v>33011</v>
      </c>
      <c r="AP1152" t="s">
        <v>624</v>
      </c>
      <c r="AQ1152">
        <f t="shared" si="247"/>
        <v>3336180</v>
      </c>
    </row>
    <row r="1153" spans="1:43" hidden="1" outlineLevel="1">
      <c r="A1153" t="s">
        <v>1107</v>
      </c>
      <c r="B1153" s="10" t="s">
        <v>768</v>
      </c>
      <c r="C1153" s="1">
        <f t="shared" si="258"/>
        <v>1010</v>
      </c>
      <c r="D1153" s="7">
        <f t="shared" si="251"/>
        <v>2</v>
      </c>
      <c r="E1153" s="7">
        <f t="shared" si="252"/>
        <v>1</v>
      </c>
      <c r="F1153" s="7">
        <f t="shared" si="253"/>
        <v>0</v>
      </c>
      <c r="G1153" s="1">
        <f t="shared" si="249"/>
        <v>42</v>
      </c>
      <c r="H1153" s="2">
        <f t="shared" si="250"/>
        <v>4.1584158415841586E-2</v>
      </c>
      <c r="I1153" s="8"/>
      <c r="J1153" s="2">
        <f t="shared" si="254"/>
        <v>0.46633663366336636</v>
      </c>
      <c r="K1153" s="2">
        <f t="shared" si="255"/>
        <v>0.50792079207920793</v>
      </c>
      <c r="L1153" s="2">
        <f t="shared" si="256"/>
        <v>0</v>
      </c>
      <c r="M1153" s="2">
        <f t="shared" si="257"/>
        <v>2.5742574257425765E-2</v>
      </c>
      <c r="N1153" s="1">
        <v>471</v>
      </c>
      <c r="O1153" s="1">
        <v>513</v>
      </c>
      <c r="P1153" s="1"/>
      <c r="R1153">
        <v>25</v>
      </c>
      <c r="U1153" s="1"/>
      <c r="V1153" s="1"/>
      <c r="W1153" s="1"/>
      <c r="X1153" s="1"/>
      <c r="Y1153" s="1"/>
      <c r="Z1153" s="1"/>
      <c r="AA1153" s="1">
        <v>1</v>
      </c>
      <c r="AB1153" s="1"/>
      <c r="AG1153" t="str">
        <f t="shared" si="259"/>
        <v>Hinsdale</v>
      </c>
      <c r="AH1153" t="s">
        <v>576</v>
      </c>
      <c r="AI1153">
        <v>2</v>
      </c>
      <c r="AK1153" s="104">
        <v>33</v>
      </c>
      <c r="AL1153" s="102">
        <v>5</v>
      </c>
      <c r="AM1153" s="102">
        <v>35</v>
      </c>
      <c r="AN1153" s="101">
        <v>36660</v>
      </c>
      <c r="AO1153" s="101">
        <f t="shared" si="248"/>
        <v>33005</v>
      </c>
      <c r="AP1153" t="s">
        <v>624</v>
      </c>
      <c r="AQ1153">
        <f t="shared" si="247"/>
        <v>3336660</v>
      </c>
    </row>
    <row r="1154" spans="1:43" hidden="1" outlineLevel="1">
      <c r="A1154" t="s">
        <v>1113</v>
      </c>
      <c r="B1154" s="10" t="s">
        <v>768</v>
      </c>
      <c r="C1154" s="1">
        <f t="shared" si="258"/>
        <v>957</v>
      </c>
      <c r="D1154" s="7">
        <f t="shared" si="251"/>
        <v>2</v>
      </c>
      <c r="E1154" s="7">
        <f t="shared" si="252"/>
        <v>1</v>
      </c>
      <c r="F1154" s="7">
        <f t="shared" si="253"/>
        <v>0</v>
      </c>
      <c r="G1154" s="1">
        <f t="shared" si="249"/>
        <v>206</v>
      </c>
      <c r="H1154" s="2">
        <f t="shared" si="250"/>
        <v>0.21525600835945663</v>
      </c>
      <c r="I1154" s="8"/>
      <c r="J1154" s="2">
        <f t="shared" si="254"/>
        <v>0.37513061650992685</v>
      </c>
      <c r="K1154" s="2">
        <f t="shared" si="255"/>
        <v>0.59038662486938354</v>
      </c>
      <c r="L1154" s="2">
        <f t="shared" si="256"/>
        <v>0</v>
      </c>
      <c r="M1154" s="2">
        <f t="shared" si="257"/>
        <v>3.4482758620689613E-2</v>
      </c>
      <c r="N1154" s="1">
        <v>359</v>
      </c>
      <c r="O1154" s="1">
        <v>565</v>
      </c>
      <c r="P1154" s="1"/>
      <c r="R1154">
        <v>30</v>
      </c>
      <c r="U1154" s="1"/>
      <c r="V1154" s="1"/>
      <c r="W1154" s="1"/>
      <c r="X1154" s="1"/>
      <c r="Y1154" s="1"/>
      <c r="Z1154" s="1"/>
      <c r="AA1154" s="1">
        <v>3</v>
      </c>
      <c r="AB1154" s="1"/>
      <c r="AG1154" t="str">
        <f t="shared" si="259"/>
        <v>Holderness</v>
      </c>
      <c r="AH1154" t="s">
        <v>1701</v>
      </c>
      <c r="AI1154">
        <v>2</v>
      </c>
      <c r="AK1154" s="104">
        <v>33</v>
      </c>
      <c r="AL1154" s="102">
        <v>9</v>
      </c>
      <c r="AM1154" s="102">
        <v>100</v>
      </c>
      <c r="AN1154" s="101">
        <v>36900</v>
      </c>
      <c r="AO1154" s="101">
        <f t="shared" si="248"/>
        <v>33009</v>
      </c>
      <c r="AP1154" t="s">
        <v>624</v>
      </c>
      <c r="AQ1154">
        <f t="shared" ref="AQ1154:AQ1217" si="260">AK1154*100000+AN1154</f>
        <v>3336900</v>
      </c>
    </row>
    <row r="1155" spans="1:43" hidden="1" outlineLevel="1">
      <c r="A1155" t="s">
        <v>1114</v>
      </c>
      <c r="B1155" s="10" t="s">
        <v>768</v>
      </c>
      <c r="C1155" s="1">
        <f t="shared" si="258"/>
        <v>3337</v>
      </c>
      <c r="D1155" s="7">
        <f t="shared" si="251"/>
        <v>2</v>
      </c>
      <c r="E1155" s="7">
        <f t="shared" si="252"/>
        <v>1</v>
      </c>
      <c r="F1155" s="7">
        <f t="shared" si="253"/>
        <v>0</v>
      </c>
      <c r="G1155" s="1">
        <f t="shared" si="249"/>
        <v>815</v>
      </c>
      <c r="H1155" s="2">
        <f t="shared" si="250"/>
        <v>0.24423134551992809</v>
      </c>
      <c r="I1155" s="8"/>
      <c r="J1155" s="2">
        <f t="shared" si="254"/>
        <v>0.36170212765957449</v>
      </c>
      <c r="K1155" s="2">
        <f t="shared" si="255"/>
        <v>0.60593347317950252</v>
      </c>
      <c r="L1155" s="2">
        <f t="shared" si="256"/>
        <v>0</v>
      </c>
      <c r="M1155" s="2">
        <f t="shared" si="257"/>
        <v>3.2364399160923041E-2</v>
      </c>
      <c r="N1155" s="1">
        <v>1207</v>
      </c>
      <c r="O1155" s="1">
        <v>2022</v>
      </c>
      <c r="P1155" s="1"/>
      <c r="R1155">
        <v>108</v>
      </c>
      <c r="U1155" s="1"/>
      <c r="V1155" s="1"/>
      <c r="W1155" s="1"/>
      <c r="X1155" s="1"/>
      <c r="Y1155" s="1"/>
      <c r="Z1155" s="1"/>
      <c r="AA1155" s="1">
        <v>0</v>
      </c>
      <c r="AB1155" s="1"/>
      <c r="AG1155" t="str">
        <f t="shared" si="259"/>
        <v>Hollis</v>
      </c>
      <c r="AH1155" t="s">
        <v>1100</v>
      </c>
      <c r="AI1155">
        <v>2</v>
      </c>
      <c r="AK1155" s="104">
        <v>33</v>
      </c>
      <c r="AL1155" s="102">
        <v>11</v>
      </c>
      <c r="AM1155" s="102">
        <v>65</v>
      </c>
      <c r="AN1155" s="101">
        <v>37140</v>
      </c>
      <c r="AO1155" s="101">
        <f t="shared" ref="AO1155:AO1218" si="261">1000*AK1155+AL1155</f>
        <v>33011</v>
      </c>
      <c r="AP1155" t="s">
        <v>624</v>
      </c>
      <c r="AQ1155">
        <f t="shared" si="260"/>
        <v>3337140</v>
      </c>
    </row>
    <row r="1156" spans="1:43" hidden="1" outlineLevel="1">
      <c r="A1156" t="s">
        <v>1115</v>
      </c>
      <c r="B1156" s="10" t="s">
        <v>768</v>
      </c>
      <c r="C1156" s="1">
        <f t="shared" si="258"/>
        <v>4306</v>
      </c>
      <c r="D1156" s="7">
        <f t="shared" si="251"/>
        <v>2</v>
      </c>
      <c r="E1156" s="7">
        <f t="shared" si="252"/>
        <v>1</v>
      </c>
      <c r="F1156" s="7">
        <f t="shared" si="253"/>
        <v>0</v>
      </c>
      <c r="G1156" s="1">
        <f t="shared" si="249"/>
        <v>1684</v>
      </c>
      <c r="H1156" s="2">
        <f t="shared" si="250"/>
        <v>0.39108221086855549</v>
      </c>
      <c r="I1156" s="8"/>
      <c r="J1156" s="2">
        <f t="shared" si="254"/>
        <v>0.29075708313980492</v>
      </c>
      <c r="K1156" s="2">
        <f t="shared" si="255"/>
        <v>0.68183929400836041</v>
      </c>
      <c r="L1156" s="2">
        <f t="shared" si="256"/>
        <v>0</v>
      </c>
      <c r="M1156" s="2">
        <f t="shared" si="257"/>
        <v>2.7403622851834619E-2</v>
      </c>
      <c r="N1156" s="1">
        <v>1252</v>
      </c>
      <c r="O1156" s="1">
        <v>2936</v>
      </c>
      <c r="P1156" s="1"/>
      <c r="R1156">
        <v>118</v>
      </c>
      <c r="U1156" s="1"/>
      <c r="V1156" s="1"/>
      <c r="W1156" s="1"/>
      <c r="X1156" s="1"/>
      <c r="Y1156" s="1"/>
      <c r="Z1156" s="1"/>
      <c r="AA1156" s="1">
        <v>0</v>
      </c>
      <c r="AB1156" s="1"/>
      <c r="AG1156" t="str">
        <f t="shared" si="259"/>
        <v>Hooksett</v>
      </c>
      <c r="AH1156" t="s">
        <v>1455</v>
      </c>
      <c r="AI1156">
        <v>1</v>
      </c>
      <c r="AK1156" s="104">
        <v>33</v>
      </c>
      <c r="AL1156" s="102">
        <v>13</v>
      </c>
      <c r="AM1156" s="102">
        <v>75</v>
      </c>
      <c r="AN1156" s="101">
        <v>37300</v>
      </c>
      <c r="AO1156" s="101">
        <f t="shared" si="261"/>
        <v>33013</v>
      </c>
      <c r="AP1156" t="s">
        <v>624</v>
      </c>
      <c r="AQ1156">
        <f t="shared" si="260"/>
        <v>3337300</v>
      </c>
    </row>
    <row r="1157" spans="1:43" hidden="1" outlineLevel="1">
      <c r="A1157" s="10" t="s">
        <v>648</v>
      </c>
      <c r="B1157" s="10" t="s">
        <v>768</v>
      </c>
      <c r="C1157" s="1">
        <f t="shared" si="258"/>
        <v>2868</v>
      </c>
      <c r="D1157" s="7">
        <f t="shared" si="251"/>
        <v>1</v>
      </c>
      <c r="E1157" s="7">
        <f t="shared" si="252"/>
        <v>2</v>
      </c>
      <c r="F1157" s="7">
        <f t="shared" si="253"/>
        <v>0</v>
      </c>
      <c r="G1157" s="1">
        <f t="shared" si="249"/>
        <v>223</v>
      </c>
      <c r="H1157" s="2">
        <f t="shared" si="250"/>
        <v>7.7754532775453272E-2</v>
      </c>
      <c r="I1157" s="8"/>
      <c r="J1157" s="2">
        <f t="shared" si="254"/>
        <v>0.52649930264993028</v>
      </c>
      <c r="K1157" s="2">
        <f t="shared" si="255"/>
        <v>0.44874476987447698</v>
      </c>
      <c r="L1157" s="2">
        <f t="shared" si="256"/>
        <v>0</v>
      </c>
      <c r="M1157" s="2">
        <f t="shared" si="257"/>
        <v>2.4755927475592743E-2</v>
      </c>
      <c r="N1157" s="1">
        <v>1510</v>
      </c>
      <c r="O1157" s="1">
        <v>1287</v>
      </c>
      <c r="P1157" s="1"/>
      <c r="R1157">
        <v>62</v>
      </c>
      <c r="U1157" s="1"/>
      <c r="V1157" s="1"/>
      <c r="W1157" s="1"/>
      <c r="X1157" s="1"/>
      <c r="Y1157" s="1"/>
      <c r="Z1157" s="1"/>
      <c r="AA1157" s="1">
        <v>9</v>
      </c>
      <c r="AB1157" s="1"/>
      <c r="AG1157" t="str">
        <f t="shared" si="259"/>
        <v>Hopkinton</v>
      </c>
      <c r="AH1157" t="s">
        <v>1455</v>
      </c>
      <c r="AI1157">
        <v>2</v>
      </c>
      <c r="AK1157" s="104">
        <v>33</v>
      </c>
      <c r="AL1157" s="102">
        <v>13</v>
      </c>
      <c r="AM1157" s="102">
        <v>80</v>
      </c>
      <c r="AN1157" s="101">
        <v>37540</v>
      </c>
      <c r="AO1157" s="101">
        <f t="shared" si="261"/>
        <v>33013</v>
      </c>
      <c r="AP1157" t="s">
        <v>624</v>
      </c>
      <c r="AQ1157">
        <f t="shared" si="260"/>
        <v>3337540</v>
      </c>
    </row>
    <row r="1158" spans="1:43" hidden="1" outlineLevel="1">
      <c r="A1158" t="s">
        <v>451</v>
      </c>
      <c r="B1158" s="10" t="s">
        <v>768</v>
      </c>
      <c r="C1158" s="1">
        <f t="shared" si="258"/>
        <v>6823</v>
      </c>
      <c r="D1158" s="7">
        <f t="shared" si="251"/>
        <v>2</v>
      </c>
      <c r="E1158" s="7">
        <f t="shared" si="252"/>
        <v>1</v>
      </c>
      <c r="F1158" s="7">
        <f t="shared" si="253"/>
        <v>0</v>
      </c>
      <c r="G1158" s="1">
        <f t="shared" si="249"/>
        <v>2040</v>
      </c>
      <c r="H1158" s="2">
        <f t="shared" si="250"/>
        <v>0.29898871464165322</v>
      </c>
      <c r="I1158" s="8"/>
      <c r="J1158" s="2">
        <f t="shared" si="254"/>
        <v>0.33357760515902096</v>
      </c>
      <c r="K1158" s="2">
        <f t="shared" si="255"/>
        <v>0.63256631980067424</v>
      </c>
      <c r="L1158" s="2">
        <f t="shared" si="256"/>
        <v>0</v>
      </c>
      <c r="M1158" s="2">
        <f t="shared" si="257"/>
        <v>3.3856075040304856E-2</v>
      </c>
      <c r="N1158" s="1">
        <v>2276</v>
      </c>
      <c r="O1158" s="1">
        <v>4316</v>
      </c>
      <c r="P1158" s="1"/>
      <c r="R1158">
        <v>212</v>
      </c>
      <c r="U1158" s="1"/>
      <c r="V1158" s="1"/>
      <c r="W1158" s="1"/>
      <c r="X1158" s="1"/>
      <c r="Y1158" s="1"/>
      <c r="Z1158" s="1"/>
      <c r="AA1158" s="1">
        <v>19</v>
      </c>
      <c r="AB1158" s="1"/>
      <c r="AG1158" t="str">
        <f t="shared" si="259"/>
        <v>Hudson</v>
      </c>
      <c r="AH1158" t="s">
        <v>1100</v>
      </c>
      <c r="AI1158">
        <v>2</v>
      </c>
      <c r="AK1158" s="104">
        <v>33</v>
      </c>
      <c r="AL1158" s="102">
        <v>11</v>
      </c>
      <c r="AM1158" s="102">
        <v>70</v>
      </c>
      <c r="AN1158" s="101">
        <v>37940</v>
      </c>
      <c r="AO1158" s="101">
        <f t="shared" si="261"/>
        <v>33011</v>
      </c>
      <c r="AP1158" t="s">
        <v>624</v>
      </c>
      <c r="AQ1158">
        <f t="shared" si="260"/>
        <v>3337940</v>
      </c>
    </row>
    <row r="1159" spans="1:43" hidden="1" outlineLevel="1">
      <c r="A1159" t="s">
        <v>868</v>
      </c>
      <c r="B1159" s="10" t="s">
        <v>768</v>
      </c>
      <c r="C1159" s="1">
        <f t="shared" si="258"/>
        <v>555</v>
      </c>
      <c r="D1159" s="7">
        <f t="shared" si="251"/>
        <v>2</v>
      </c>
      <c r="E1159" s="7">
        <f t="shared" si="252"/>
        <v>1</v>
      </c>
      <c r="F1159" s="7">
        <f t="shared" si="253"/>
        <v>0</v>
      </c>
      <c r="G1159" s="1">
        <f t="shared" si="249"/>
        <v>71</v>
      </c>
      <c r="H1159" s="2">
        <f t="shared" si="250"/>
        <v>0.12792792792792793</v>
      </c>
      <c r="I1159" s="8"/>
      <c r="J1159" s="2">
        <f t="shared" si="254"/>
        <v>0.42342342342342343</v>
      </c>
      <c r="K1159" s="2">
        <f t="shared" si="255"/>
        <v>0.55135135135135138</v>
      </c>
      <c r="L1159" s="2">
        <f t="shared" si="256"/>
        <v>0</v>
      </c>
      <c r="M1159" s="2">
        <f t="shared" si="257"/>
        <v>2.522522522522519E-2</v>
      </c>
      <c r="N1159" s="1">
        <v>235</v>
      </c>
      <c r="O1159" s="1">
        <v>306</v>
      </c>
      <c r="P1159" s="1"/>
      <c r="R1159">
        <v>11</v>
      </c>
      <c r="U1159" s="1"/>
      <c r="V1159" s="1"/>
      <c r="W1159" s="1"/>
      <c r="X1159" s="1"/>
      <c r="Y1159" s="1"/>
      <c r="Z1159" s="1"/>
      <c r="AA1159" s="1">
        <v>3</v>
      </c>
      <c r="AB1159" s="1"/>
      <c r="AG1159" t="str">
        <f t="shared" si="259"/>
        <v>Jackson</v>
      </c>
      <c r="AH1159" t="s">
        <v>2387</v>
      </c>
      <c r="AI1159">
        <v>1</v>
      </c>
      <c r="AK1159" s="104">
        <v>33</v>
      </c>
      <c r="AL1159" s="102">
        <v>3</v>
      </c>
      <c r="AM1159" s="102">
        <v>55</v>
      </c>
      <c r="AN1159" s="101">
        <v>38260</v>
      </c>
      <c r="AO1159" s="101">
        <f t="shared" si="261"/>
        <v>33003</v>
      </c>
      <c r="AP1159" t="s">
        <v>624</v>
      </c>
      <c r="AQ1159">
        <f t="shared" si="260"/>
        <v>3338260</v>
      </c>
    </row>
    <row r="1160" spans="1:43" hidden="1" outlineLevel="1">
      <c r="A1160" t="s">
        <v>1116</v>
      </c>
      <c r="B1160" s="10" t="s">
        <v>768</v>
      </c>
      <c r="C1160" s="1">
        <f t="shared" si="258"/>
        <v>1891</v>
      </c>
      <c r="D1160" s="7">
        <f t="shared" si="251"/>
        <v>1</v>
      </c>
      <c r="E1160" s="7">
        <f t="shared" si="252"/>
        <v>2</v>
      </c>
      <c r="F1160" s="7">
        <f t="shared" si="253"/>
        <v>0</v>
      </c>
      <c r="G1160" s="1">
        <f t="shared" si="249"/>
        <v>28</v>
      </c>
      <c r="H1160" s="2">
        <f t="shared" si="250"/>
        <v>1.4806980433632998E-2</v>
      </c>
      <c r="I1160" s="8"/>
      <c r="J1160" s="2">
        <f t="shared" si="254"/>
        <v>0.49286092014806981</v>
      </c>
      <c r="K1160" s="2">
        <f t="shared" si="255"/>
        <v>0.47805393971443683</v>
      </c>
      <c r="L1160" s="2">
        <f t="shared" si="256"/>
        <v>0</v>
      </c>
      <c r="M1160" s="2">
        <f t="shared" si="257"/>
        <v>2.9085140137493359E-2</v>
      </c>
      <c r="N1160" s="1">
        <v>932</v>
      </c>
      <c r="O1160" s="1">
        <v>904</v>
      </c>
      <c r="P1160" s="1"/>
      <c r="R1160">
        <v>50</v>
      </c>
      <c r="U1160" s="1"/>
      <c r="V1160" s="1"/>
      <c r="W1160" s="1"/>
      <c r="X1160" s="1"/>
      <c r="Y1160" s="1"/>
      <c r="Z1160" s="1"/>
      <c r="AA1160" s="1">
        <v>5</v>
      </c>
      <c r="AB1160" s="1"/>
      <c r="AG1160" t="str">
        <f t="shared" si="259"/>
        <v>Jaffrey</v>
      </c>
      <c r="AH1160" t="s">
        <v>576</v>
      </c>
      <c r="AI1160">
        <v>2</v>
      </c>
      <c r="AK1160" s="104">
        <v>33</v>
      </c>
      <c r="AL1160" s="102">
        <v>5</v>
      </c>
      <c r="AM1160" s="102">
        <v>40</v>
      </c>
      <c r="AN1160" s="101">
        <v>38500</v>
      </c>
      <c r="AO1160" s="101">
        <f t="shared" si="261"/>
        <v>33005</v>
      </c>
      <c r="AP1160" t="s">
        <v>624</v>
      </c>
      <c r="AQ1160">
        <f t="shared" si="260"/>
        <v>3338500</v>
      </c>
    </row>
    <row r="1161" spans="1:43" hidden="1" outlineLevel="1">
      <c r="A1161" s="10" t="s">
        <v>588</v>
      </c>
      <c r="B1161" s="10" t="s">
        <v>768</v>
      </c>
      <c r="C1161" s="1">
        <f t="shared" si="258"/>
        <v>383</v>
      </c>
      <c r="D1161" s="7">
        <f t="shared" si="251"/>
        <v>2</v>
      </c>
      <c r="E1161" s="7">
        <f t="shared" si="252"/>
        <v>1</v>
      </c>
      <c r="F1161" s="7">
        <f t="shared" si="253"/>
        <v>0</v>
      </c>
      <c r="G1161" s="1">
        <f t="shared" si="249"/>
        <v>184</v>
      </c>
      <c r="H1161" s="2">
        <f t="shared" si="250"/>
        <v>0.48041775456919061</v>
      </c>
      <c r="I1161" s="8"/>
      <c r="J1161" s="2">
        <f t="shared" si="254"/>
        <v>0.24281984334203655</v>
      </c>
      <c r="K1161" s="2">
        <f t="shared" si="255"/>
        <v>0.7232375979112271</v>
      </c>
      <c r="L1161" s="2">
        <f t="shared" si="256"/>
        <v>0</v>
      </c>
      <c r="M1161" s="2">
        <f t="shared" si="257"/>
        <v>3.3942558746736351E-2</v>
      </c>
      <c r="N1161" s="1">
        <v>93</v>
      </c>
      <c r="O1161" s="1">
        <v>277</v>
      </c>
      <c r="P1161" s="1"/>
      <c r="R1161">
        <v>13</v>
      </c>
      <c r="U1161" s="1"/>
      <c r="V1161" s="1"/>
      <c r="W1161" s="1"/>
      <c r="X1161" s="1"/>
      <c r="Y1161" s="1"/>
      <c r="Z1161" s="1"/>
      <c r="AA1161" s="1">
        <v>0</v>
      </c>
      <c r="AB1161" s="1"/>
      <c r="AG1161" t="str">
        <f t="shared" si="259"/>
        <v>Jefferson</v>
      </c>
      <c r="AH1161" t="s">
        <v>1700</v>
      </c>
      <c r="AI1161">
        <v>2</v>
      </c>
      <c r="AK1161" s="104">
        <v>33</v>
      </c>
      <c r="AL1161" s="102">
        <v>7</v>
      </c>
      <c r="AM1161" s="102">
        <v>110</v>
      </c>
      <c r="AN1161" s="101">
        <v>38820</v>
      </c>
      <c r="AO1161" s="101">
        <f t="shared" si="261"/>
        <v>33007</v>
      </c>
      <c r="AP1161" t="s">
        <v>624</v>
      </c>
      <c r="AQ1161">
        <f t="shared" si="260"/>
        <v>3338820</v>
      </c>
    </row>
    <row r="1162" spans="1:43" hidden="1" outlineLevel="1">
      <c r="A1162" t="s">
        <v>2285</v>
      </c>
      <c r="B1162" s="10" t="s">
        <v>768</v>
      </c>
      <c r="C1162" s="1">
        <f t="shared" si="258"/>
        <v>7625</v>
      </c>
      <c r="D1162" s="7">
        <f t="shared" si="251"/>
        <v>1</v>
      </c>
      <c r="E1162" s="7">
        <f t="shared" si="252"/>
        <v>2</v>
      </c>
      <c r="F1162" s="7">
        <f t="shared" si="253"/>
        <v>0</v>
      </c>
      <c r="G1162" s="1">
        <f t="shared" si="249"/>
        <v>1587</v>
      </c>
      <c r="H1162" s="2">
        <f t="shared" si="250"/>
        <v>0.20813114754098361</v>
      </c>
      <c r="I1162" s="8"/>
      <c r="J1162" s="2">
        <f t="shared" si="254"/>
        <v>0.58688524590163937</v>
      </c>
      <c r="K1162" s="2">
        <f t="shared" si="255"/>
        <v>0.37875409836065571</v>
      </c>
      <c r="L1162" s="2">
        <f t="shared" si="256"/>
        <v>0</v>
      </c>
      <c r="M1162" s="2">
        <f t="shared" si="257"/>
        <v>3.4360655737704915E-2</v>
      </c>
      <c r="N1162" s="1">
        <v>4475</v>
      </c>
      <c r="O1162" s="1">
        <v>2888</v>
      </c>
      <c r="P1162" s="1"/>
      <c r="R1162">
        <v>243</v>
      </c>
      <c r="U1162" s="1"/>
      <c r="V1162" s="1"/>
      <c r="W1162" s="1"/>
      <c r="X1162" s="1"/>
      <c r="Y1162" s="1"/>
      <c r="Z1162" s="1"/>
      <c r="AA1162" s="1">
        <v>19</v>
      </c>
      <c r="AB1162" s="1"/>
      <c r="AG1162" t="str">
        <f t="shared" si="259"/>
        <v>Keene</v>
      </c>
      <c r="AH1162" t="s">
        <v>576</v>
      </c>
      <c r="AI1162">
        <v>2</v>
      </c>
      <c r="AK1162" s="104">
        <v>33</v>
      </c>
      <c r="AL1162" s="102">
        <v>5</v>
      </c>
      <c r="AM1162" s="102">
        <v>45</v>
      </c>
      <c r="AN1162" s="101">
        <v>39300</v>
      </c>
      <c r="AO1162" s="101">
        <f t="shared" si="261"/>
        <v>33005</v>
      </c>
      <c r="AP1162" t="s">
        <v>2432</v>
      </c>
      <c r="AQ1162">
        <f t="shared" si="260"/>
        <v>3339300</v>
      </c>
    </row>
    <row r="1163" spans="1:43" hidden="1" outlineLevel="1">
      <c r="A1163" t="s">
        <v>1456</v>
      </c>
      <c r="B1163" s="10" t="s">
        <v>768</v>
      </c>
      <c r="C1163" s="1">
        <f t="shared" si="258"/>
        <v>892</v>
      </c>
      <c r="D1163" s="7">
        <f t="shared" si="251"/>
        <v>2</v>
      </c>
      <c r="E1163" s="7">
        <f t="shared" si="252"/>
        <v>1</v>
      </c>
      <c r="F1163" s="7">
        <f t="shared" si="253"/>
        <v>0</v>
      </c>
      <c r="G1163" s="1">
        <f t="shared" si="249"/>
        <v>140</v>
      </c>
      <c r="H1163" s="2">
        <f t="shared" si="250"/>
        <v>0.15695067264573992</v>
      </c>
      <c r="I1163" s="8"/>
      <c r="J1163" s="2">
        <f t="shared" si="254"/>
        <v>0.40582959641255606</v>
      </c>
      <c r="K1163" s="2">
        <f t="shared" si="255"/>
        <v>0.56278026905829592</v>
      </c>
      <c r="L1163" s="2">
        <f t="shared" si="256"/>
        <v>0</v>
      </c>
      <c r="M1163" s="2">
        <f t="shared" si="257"/>
        <v>3.1390134529148073E-2</v>
      </c>
      <c r="N1163" s="1">
        <v>362</v>
      </c>
      <c r="O1163" s="1">
        <v>502</v>
      </c>
      <c r="P1163" s="1"/>
      <c r="R1163">
        <v>27</v>
      </c>
      <c r="U1163" s="1"/>
      <c r="V1163" s="1"/>
      <c r="W1163" s="1"/>
      <c r="X1163" s="1"/>
      <c r="Y1163" s="1"/>
      <c r="Z1163" s="1"/>
      <c r="AA1163" s="1">
        <v>1</v>
      </c>
      <c r="AB1163" s="1"/>
      <c r="AG1163" t="str">
        <f t="shared" si="259"/>
        <v>Kensington</v>
      </c>
      <c r="AH1163" t="s">
        <v>867</v>
      </c>
      <c r="AI1163">
        <v>1</v>
      </c>
      <c r="AK1163" s="104">
        <v>33</v>
      </c>
      <c r="AL1163" s="102">
        <v>15</v>
      </c>
      <c r="AM1163" s="102">
        <v>85</v>
      </c>
      <c r="AN1163" s="101">
        <v>39780</v>
      </c>
      <c r="AO1163" s="101">
        <f t="shared" si="261"/>
        <v>33015</v>
      </c>
      <c r="AP1163" t="s">
        <v>624</v>
      </c>
      <c r="AQ1163">
        <f t="shared" si="260"/>
        <v>3339780</v>
      </c>
    </row>
    <row r="1164" spans="1:43" hidden="1" outlineLevel="1">
      <c r="A1164" t="s">
        <v>1993</v>
      </c>
      <c r="B1164" s="10" t="s">
        <v>768</v>
      </c>
      <c r="C1164" s="1">
        <f t="shared" si="258"/>
        <v>2098</v>
      </c>
      <c r="D1164" s="7">
        <f t="shared" si="251"/>
        <v>2</v>
      </c>
      <c r="E1164" s="7">
        <f t="shared" si="252"/>
        <v>1</v>
      </c>
      <c r="F1164" s="7">
        <f t="shared" si="253"/>
        <v>0</v>
      </c>
      <c r="G1164" s="1">
        <f t="shared" si="249"/>
        <v>594</v>
      </c>
      <c r="H1164" s="2">
        <f t="shared" si="250"/>
        <v>0.2831267874165872</v>
      </c>
      <c r="I1164" s="8"/>
      <c r="J1164" s="2">
        <f t="shared" si="254"/>
        <v>0.33889418493803625</v>
      </c>
      <c r="K1164" s="2">
        <f t="shared" si="255"/>
        <v>0.6220209723546235</v>
      </c>
      <c r="L1164" s="2">
        <f t="shared" si="256"/>
        <v>0</v>
      </c>
      <c r="M1164" s="2">
        <f t="shared" si="257"/>
        <v>3.908484270734025E-2</v>
      </c>
      <c r="N1164" s="1">
        <v>711</v>
      </c>
      <c r="O1164" s="1">
        <v>1305</v>
      </c>
      <c r="P1164" s="1"/>
      <c r="R1164">
        <v>73</v>
      </c>
      <c r="U1164" s="1"/>
      <c r="V1164" s="1"/>
      <c r="W1164" s="1"/>
      <c r="X1164" s="1"/>
      <c r="Y1164" s="1"/>
      <c r="Z1164" s="1"/>
      <c r="AA1164" s="1">
        <v>9</v>
      </c>
      <c r="AB1164" s="1"/>
      <c r="AG1164" t="str">
        <f t="shared" si="259"/>
        <v>Kingston</v>
      </c>
      <c r="AH1164" t="s">
        <v>867</v>
      </c>
      <c r="AI1164">
        <v>1</v>
      </c>
      <c r="AK1164" s="104">
        <v>33</v>
      </c>
      <c r="AL1164" s="102">
        <v>15</v>
      </c>
      <c r="AM1164" s="102">
        <v>90</v>
      </c>
      <c r="AN1164" s="101">
        <v>40100</v>
      </c>
      <c r="AO1164" s="101">
        <f t="shared" si="261"/>
        <v>33015</v>
      </c>
      <c r="AP1164" t="s">
        <v>624</v>
      </c>
      <c r="AQ1164">
        <f t="shared" si="260"/>
        <v>3340100</v>
      </c>
    </row>
    <row r="1165" spans="1:43" hidden="1" outlineLevel="1">
      <c r="A1165" t="s">
        <v>1632</v>
      </c>
      <c r="B1165" s="10" t="s">
        <v>768</v>
      </c>
      <c r="C1165" s="1">
        <f t="shared" si="258"/>
        <v>5422</v>
      </c>
      <c r="D1165" s="7">
        <f t="shared" si="251"/>
        <v>2</v>
      </c>
      <c r="E1165" s="7">
        <f t="shared" si="252"/>
        <v>1</v>
      </c>
      <c r="F1165" s="7">
        <f t="shared" si="253"/>
        <v>0</v>
      </c>
      <c r="G1165" s="1">
        <f t="shared" ref="G1165:G1224" si="262">MAX(N1165:P1165)-LARGE(N1165:P1165,2)</f>
        <v>2031</v>
      </c>
      <c r="H1165" s="2">
        <f t="shared" ref="H1165:H1224" si="263">G1165/C1165</f>
        <v>0.37458502397639248</v>
      </c>
      <c r="I1165" s="8"/>
      <c r="J1165" s="2">
        <f t="shared" si="254"/>
        <v>0.30044264109184804</v>
      </c>
      <c r="K1165" s="2">
        <f t="shared" si="255"/>
        <v>0.67502766506824052</v>
      </c>
      <c r="L1165" s="2">
        <f t="shared" si="256"/>
        <v>0</v>
      </c>
      <c r="M1165" s="2">
        <f t="shared" si="257"/>
        <v>2.4529693839911437E-2</v>
      </c>
      <c r="N1165" s="1">
        <v>1629</v>
      </c>
      <c r="O1165" s="1">
        <v>3660</v>
      </c>
      <c r="P1165" s="1"/>
      <c r="R1165">
        <v>122</v>
      </c>
      <c r="U1165" s="1"/>
      <c r="V1165" s="1"/>
      <c r="W1165" s="1"/>
      <c r="X1165" s="1"/>
      <c r="Y1165" s="1"/>
      <c r="Z1165" s="1"/>
      <c r="AA1165" s="1">
        <v>11</v>
      </c>
      <c r="AB1165" s="1"/>
      <c r="AG1165" t="str">
        <f t="shared" si="259"/>
        <v>Laconia</v>
      </c>
      <c r="AH1165" t="s">
        <v>769</v>
      </c>
      <c r="AI1165">
        <v>1</v>
      </c>
      <c r="AK1165" s="104">
        <v>33</v>
      </c>
      <c r="AL1165" s="102">
        <v>1</v>
      </c>
      <c r="AM1165" s="102">
        <v>35</v>
      </c>
      <c r="AN1165" s="101">
        <v>40180</v>
      </c>
      <c r="AO1165" s="101">
        <f t="shared" si="261"/>
        <v>33001</v>
      </c>
      <c r="AP1165" t="s">
        <v>2432</v>
      </c>
      <c r="AQ1165">
        <f t="shared" si="260"/>
        <v>3340180</v>
      </c>
    </row>
    <row r="1166" spans="1:43" hidden="1" outlineLevel="1">
      <c r="A1166" t="s">
        <v>1553</v>
      </c>
      <c r="B1166" s="10" t="s">
        <v>768</v>
      </c>
      <c r="C1166" s="1">
        <f t="shared" si="258"/>
        <v>1135</v>
      </c>
      <c r="D1166" s="7">
        <f t="shared" si="251"/>
        <v>2</v>
      </c>
      <c r="E1166" s="7">
        <f t="shared" si="252"/>
        <v>1</v>
      </c>
      <c r="F1166" s="7">
        <f t="shared" si="253"/>
        <v>0</v>
      </c>
      <c r="G1166" s="1">
        <f t="shared" si="262"/>
        <v>391</v>
      </c>
      <c r="H1166" s="2">
        <f t="shared" si="263"/>
        <v>0.34449339207048457</v>
      </c>
      <c r="I1166" s="8"/>
      <c r="J1166" s="2">
        <f t="shared" si="254"/>
        <v>0.31365638766519821</v>
      </c>
      <c r="K1166" s="2">
        <f t="shared" si="255"/>
        <v>0.65814977973568278</v>
      </c>
      <c r="L1166" s="2">
        <f t="shared" si="256"/>
        <v>0</v>
      </c>
      <c r="M1166" s="2">
        <f t="shared" si="257"/>
        <v>2.8193832599119006E-2</v>
      </c>
      <c r="N1166" s="1">
        <v>356</v>
      </c>
      <c r="O1166" s="1">
        <v>747</v>
      </c>
      <c r="P1166" s="1"/>
      <c r="R1166">
        <v>30</v>
      </c>
      <c r="U1166" s="1"/>
      <c r="V1166" s="1"/>
      <c r="W1166" s="1"/>
      <c r="X1166" s="1"/>
      <c r="Y1166" s="1"/>
      <c r="Z1166" s="1"/>
      <c r="AA1166" s="1">
        <v>2</v>
      </c>
      <c r="AB1166" s="1"/>
      <c r="AG1166" t="str">
        <f t="shared" si="259"/>
        <v>Lancaster</v>
      </c>
      <c r="AH1166" t="s">
        <v>1700</v>
      </c>
      <c r="AI1166">
        <v>2</v>
      </c>
      <c r="AK1166" s="104">
        <v>33</v>
      </c>
      <c r="AL1166" s="102">
        <v>7</v>
      </c>
      <c r="AM1166" s="102">
        <v>120</v>
      </c>
      <c r="AN1166" s="101">
        <v>40420</v>
      </c>
      <c r="AO1166" s="101">
        <f t="shared" si="261"/>
        <v>33007</v>
      </c>
      <c r="AP1166" t="s">
        <v>624</v>
      </c>
      <c r="AQ1166">
        <f t="shared" si="260"/>
        <v>3340420</v>
      </c>
    </row>
    <row r="1167" spans="1:43" hidden="1" outlineLevel="1">
      <c r="A1167" t="s">
        <v>2092</v>
      </c>
      <c r="B1167" s="10" t="s">
        <v>768</v>
      </c>
      <c r="C1167" s="1">
        <f t="shared" si="258"/>
        <v>136</v>
      </c>
      <c r="D1167" s="7">
        <f t="shared" si="251"/>
        <v>2</v>
      </c>
      <c r="E1167" s="7">
        <f t="shared" si="252"/>
        <v>1</v>
      </c>
      <c r="F1167" s="7">
        <f t="shared" si="253"/>
        <v>0</v>
      </c>
      <c r="G1167" s="1">
        <f t="shared" si="262"/>
        <v>47</v>
      </c>
      <c r="H1167" s="2">
        <f t="shared" si="263"/>
        <v>0.34558823529411764</v>
      </c>
      <c r="I1167" s="8"/>
      <c r="J1167" s="2">
        <f t="shared" si="254"/>
        <v>0.3235294117647059</v>
      </c>
      <c r="K1167" s="2">
        <f t="shared" si="255"/>
        <v>0.66911764705882348</v>
      </c>
      <c r="L1167" s="2">
        <f t="shared" si="256"/>
        <v>0</v>
      </c>
      <c r="M1167" s="2">
        <f t="shared" si="257"/>
        <v>7.3529411764706731E-3</v>
      </c>
      <c r="N1167" s="1">
        <v>44</v>
      </c>
      <c r="O1167" s="1">
        <v>91</v>
      </c>
      <c r="P1167" s="1"/>
      <c r="R1167">
        <v>1</v>
      </c>
      <c r="U1167" s="1"/>
      <c r="V1167" s="1"/>
      <c r="W1167" s="1"/>
      <c r="X1167" s="1"/>
      <c r="Y1167" s="1"/>
      <c r="Z1167" s="1"/>
      <c r="AA1167" s="1">
        <v>0</v>
      </c>
      <c r="AB1167" s="1"/>
      <c r="AG1167" t="str">
        <f t="shared" si="259"/>
        <v>Landaff</v>
      </c>
      <c r="AH1167" t="s">
        <v>1701</v>
      </c>
      <c r="AI1167">
        <v>2</v>
      </c>
      <c r="AK1167" s="104">
        <v>33</v>
      </c>
      <c r="AL1167" s="102">
        <v>9</v>
      </c>
      <c r="AM1167" s="102">
        <v>105</v>
      </c>
      <c r="AN1167" s="101">
        <v>40660</v>
      </c>
      <c r="AO1167" s="101">
        <f t="shared" si="261"/>
        <v>33009</v>
      </c>
      <c r="AP1167" t="s">
        <v>624</v>
      </c>
      <c r="AQ1167">
        <f t="shared" si="260"/>
        <v>3340660</v>
      </c>
    </row>
    <row r="1168" spans="1:43" hidden="1" outlineLevel="1">
      <c r="A1168" t="s">
        <v>1518</v>
      </c>
      <c r="B1168" s="10" t="s">
        <v>768</v>
      </c>
      <c r="C1168" s="1">
        <f t="shared" si="258"/>
        <v>256</v>
      </c>
      <c r="D1168" s="7">
        <f t="shared" si="251"/>
        <v>2</v>
      </c>
      <c r="E1168" s="7">
        <f t="shared" si="252"/>
        <v>1</v>
      </c>
      <c r="F1168" s="7">
        <f t="shared" si="253"/>
        <v>0</v>
      </c>
      <c r="G1168" s="1">
        <f t="shared" si="262"/>
        <v>3</v>
      </c>
      <c r="H1168" s="2">
        <f t="shared" si="263"/>
        <v>1.171875E-2</v>
      </c>
      <c r="I1168" s="8"/>
      <c r="J1168" s="2">
        <f t="shared" si="254"/>
        <v>0.484375</v>
      </c>
      <c r="K1168" s="2">
        <f t="shared" si="255"/>
        <v>0.49609375</v>
      </c>
      <c r="L1168" s="2">
        <f t="shared" si="256"/>
        <v>0</v>
      </c>
      <c r="M1168" s="2">
        <f t="shared" si="257"/>
        <v>1.953125E-2</v>
      </c>
      <c r="N1168" s="1">
        <v>124</v>
      </c>
      <c r="O1168" s="1">
        <v>127</v>
      </c>
      <c r="P1168" s="1"/>
      <c r="R1168">
        <v>4</v>
      </c>
      <c r="U1168" s="1"/>
      <c r="V1168" s="1"/>
      <c r="W1168" s="1"/>
      <c r="X1168" s="1"/>
      <c r="Y1168" s="1"/>
      <c r="Z1168" s="1"/>
      <c r="AA1168" s="1">
        <v>1</v>
      </c>
      <c r="AB1168" s="1"/>
      <c r="AG1168" t="str">
        <f t="shared" si="259"/>
        <v>Langdon</v>
      </c>
      <c r="AH1168" t="s">
        <v>2136</v>
      </c>
      <c r="AI1168">
        <v>2</v>
      </c>
      <c r="AK1168" s="104">
        <v>33</v>
      </c>
      <c r="AL1168" s="102">
        <v>19</v>
      </c>
      <c r="AM1168" s="102">
        <v>40</v>
      </c>
      <c r="AN1168" s="101">
        <v>40900</v>
      </c>
      <c r="AO1168" s="101">
        <f t="shared" si="261"/>
        <v>33019</v>
      </c>
      <c r="AP1168" t="s">
        <v>624</v>
      </c>
      <c r="AQ1168">
        <f t="shared" si="260"/>
        <v>3340900</v>
      </c>
    </row>
    <row r="1169" spans="1:43" hidden="1" outlineLevel="1">
      <c r="A1169" t="s">
        <v>2161</v>
      </c>
      <c r="B1169" s="10" t="s">
        <v>768</v>
      </c>
      <c r="C1169" s="1">
        <f t="shared" si="258"/>
        <v>4266</v>
      </c>
      <c r="D1169" s="7">
        <f t="shared" si="251"/>
        <v>1</v>
      </c>
      <c r="E1169" s="7">
        <f t="shared" si="252"/>
        <v>2</v>
      </c>
      <c r="F1169" s="7">
        <f t="shared" si="253"/>
        <v>0</v>
      </c>
      <c r="G1169" s="1">
        <f t="shared" si="262"/>
        <v>388</v>
      </c>
      <c r="H1169" s="2">
        <f t="shared" si="263"/>
        <v>9.095171120487576E-2</v>
      </c>
      <c r="I1169" s="8"/>
      <c r="J1169" s="2">
        <f t="shared" si="254"/>
        <v>0.53211439287388651</v>
      </c>
      <c r="K1169" s="2">
        <f t="shared" si="255"/>
        <v>0.44116268166901079</v>
      </c>
      <c r="L1169" s="2">
        <f t="shared" si="256"/>
        <v>0</v>
      </c>
      <c r="M1169" s="2">
        <f t="shared" si="257"/>
        <v>2.6722925457102698E-2</v>
      </c>
      <c r="N1169" s="1">
        <v>2270</v>
      </c>
      <c r="O1169" s="1">
        <v>1882</v>
      </c>
      <c r="P1169" s="1"/>
      <c r="R1169">
        <v>107</v>
      </c>
      <c r="U1169" s="1"/>
      <c r="V1169" s="1"/>
      <c r="W1169" s="1"/>
      <c r="X1169" s="1"/>
      <c r="Y1169" s="1"/>
      <c r="Z1169" s="1"/>
      <c r="AA1169" s="1">
        <v>7</v>
      </c>
      <c r="AB1169" s="1"/>
      <c r="AG1169" t="str">
        <f t="shared" si="259"/>
        <v>Lebanon</v>
      </c>
      <c r="AH1169" t="s">
        <v>1701</v>
      </c>
      <c r="AI1169">
        <v>2</v>
      </c>
      <c r="AK1169" s="104">
        <v>33</v>
      </c>
      <c r="AL1169" s="102">
        <v>9</v>
      </c>
      <c r="AM1169" s="102">
        <v>110</v>
      </c>
      <c r="AN1169" s="101">
        <v>41300</v>
      </c>
      <c r="AO1169" s="101">
        <f t="shared" si="261"/>
        <v>33009</v>
      </c>
      <c r="AP1169" t="s">
        <v>2432</v>
      </c>
      <c r="AQ1169">
        <f t="shared" si="260"/>
        <v>3341300</v>
      </c>
    </row>
    <row r="1170" spans="1:43" hidden="1" outlineLevel="1">
      <c r="A1170" t="s">
        <v>1009</v>
      </c>
      <c r="B1170" s="10" t="s">
        <v>768</v>
      </c>
      <c r="C1170" s="1">
        <f t="shared" si="258"/>
        <v>1783</v>
      </c>
      <c r="D1170" s="7">
        <f t="shared" si="251"/>
        <v>1</v>
      </c>
      <c r="E1170" s="7">
        <f t="shared" si="252"/>
        <v>2</v>
      </c>
      <c r="F1170" s="7">
        <f t="shared" si="253"/>
        <v>0</v>
      </c>
      <c r="G1170" s="1">
        <f t="shared" si="262"/>
        <v>131</v>
      </c>
      <c r="H1170" s="2">
        <f t="shared" si="263"/>
        <v>7.3471676948962422E-2</v>
      </c>
      <c r="I1170" s="8"/>
      <c r="J1170" s="2">
        <f t="shared" si="254"/>
        <v>0.51822770611329216</v>
      </c>
      <c r="K1170" s="2">
        <f t="shared" si="255"/>
        <v>0.44475602916432977</v>
      </c>
      <c r="L1170" s="2">
        <f t="shared" si="256"/>
        <v>0</v>
      </c>
      <c r="M1170" s="2">
        <f t="shared" si="257"/>
        <v>3.7016264722378067E-2</v>
      </c>
      <c r="N1170" s="1">
        <v>924</v>
      </c>
      <c r="O1170" s="1">
        <v>793</v>
      </c>
      <c r="P1170" s="1"/>
      <c r="R1170">
        <v>59</v>
      </c>
      <c r="U1170" s="1"/>
      <c r="V1170" s="1"/>
      <c r="W1170" s="1"/>
      <c r="X1170" s="1"/>
      <c r="Y1170" s="1"/>
      <c r="Z1170" s="1"/>
      <c r="AA1170" s="1">
        <v>7</v>
      </c>
      <c r="AB1170" s="1"/>
      <c r="AG1170" t="str">
        <f t="shared" si="259"/>
        <v>Lee</v>
      </c>
      <c r="AH1170" t="s">
        <v>2192</v>
      </c>
      <c r="AI1170">
        <v>1</v>
      </c>
      <c r="AK1170" s="104">
        <v>33</v>
      </c>
      <c r="AL1170" s="102">
        <v>17</v>
      </c>
      <c r="AM1170" s="102">
        <v>25</v>
      </c>
      <c r="AN1170" s="101">
        <v>41460</v>
      </c>
      <c r="AO1170" s="101">
        <f t="shared" si="261"/>
        <v>33017</v>
      </c>
      <c r="AP1170" t="s">
        <v>624</v>
      </c>
      <c r="AQ1170">
        <f t="shared" si="260"/>
        <v>3341460</v>
      </c>
    </row>
    <row r="1171" spans="1:43" hidden="1" outlineLevel="1">
      <c r="A1171" t="s">
        <v>1519</v>
      </c>
      <c r="B1171" s="10" t="s">
        <v>768</v>
      </c>
      <c r="C1171" s="1">
        <f t="shared" si="258"/>
        <v>323</v>
      </c>
      <c r="D1171" s="7">
        <f t="shared" si="251"/>
        <v>2</v>
      </c>
      <c r="E1171" s="7">
        <f t="shared" si="252"/>
        <v>1</v>
      </c>
      <c r="F1171" s="7">
        <f t="shared" si="253"/>
        <v>0</v>
      </c>
      <c r="G1171" s="1">
        <f t="shared" si="262"/>
        <v>64</v>
      </c>
      <c r="H1171" s="2">
        <f t="shared" si="263"/>
        <v>0.19814241486068113</v>
      </c>
      <c r="I1171" s="8"/>
      <c r="J1171" s="2">
        <f t="shared" si="254"/>
        <v>0.38390092879256965</v>
      </c>
      <c r="K1171" s="2">
        <f t="shared" si="255"/>
        <v>0.58204334365325072</v>
      </c>
      <c r="L1171" s="2">
        <f t="shared" si="256"/>
        <v>0</v>
      </c>
      <c r="M1171" s="2">
        <f t="shared" si="257"/>
        <v>3.4055727554179627E-2</v>
      </c>
      <c r="N1171" s="1">
        <v>124</v>
      </c>
      <c r="O1171" s="1">
        <v>188</v>
      </c>
      <c r="P1171" s="1"/>
      <c r="R1171">
        <v>11</v>
      </c>
      <c r="U1171" s="1"/>
      <c r="V1171" s="1"/>
      <c r="W1171" s="1"/>
      <c r="X1171" s="1"/>
      <c r="Y1171" s="1"/>
      <c r="Z1171" s="1"/>
      <c r="AA1171" s="1">
        <v>0</v>
      </c>
      <c r="AB1171" s="1"/>
      <c r="AG1171" t="str">
        <f t="shared" si="259"/>
        <v>Lempster</v>
      </c>
      <c r="AH1171" t="s">
        <v>2136</v>
      </c>
      <c r="AI1171">
        <v>2</v>
      </c>
      <c r="AK1171" s="104">
        <v>33</v>
      </c>
      <c r="AL1171" s="102">
        <v>19</v>
      </c>
      <c r="AM1171" s="102">
        <v>45</v>
      </c>
      <c r="AN1171" s="101">
        <v>41700</v>
      </c>
      <c r="AO1171" s="101">
        <f t="shared" si="261"/>
        <v>33019</v>
      </c>
      <c r="AP1171" t="s">
        <v>624</v>
      </c>
      <c r="AQ1171">
        <f t="shared" si="260"/>
        <v>3341700</v>
      </c>
    </row>
    <row r="1172" spans="1:43" hidden="1" outlineLevel="1">
      <c r="A1172" s="10" t="s">
        <v>1988</v>
      </c>
      <c r="B1172" s="10" t="s">
        <v>768</v>
      </c>
      <c r="C1172" s="1">
        <f t="shared" si="258"/>
        <v>516</v>
      </c>
      <c r="D1172" s="7">
        <f t="shared" si="251"/>
        <v>2</v>
      </c>
      <c r="E1172" s="7">
        <f t="shared" si="252"/>
        <v>1</v>
      </c>
      <c r="F1172" s="7">
        <f t="shared" si="253"/>
        <v>0</v>
      </c>
      <c r="G1172" s="1">
        <f t="shared" si="262"/>
        <v>267</v>
      </c>
      <c r="H1172" s="2">
        <f t="shared" si="263"/>
        <v>0.51744186046511631</v>
      </c>
      <c r="I1172" s="8"/>
      <c r="J1172" s="2">
        <f t="shared" si="254"/>
        <v>0.22093023255813954</v>
      </c>
      <c r="K1172" s="2">
        <f t="shared" si="255"/>
        <v>0.73837209302325579</v>
      </c>
      <c r="L1172" s="2">
        <f t="shared" si="256"/>
        <v>0</v>
      </c>
      <c r="M1172" s="2">
        <f t="shared" si="257"/>
        <v>4.0697674418604723E-2</v>
      </c>
      <c r="N1172" s="1">
        <v>114</v>
      </c>
      <c r="O1172" s="1">
        <v>381</v>
      </c>
      <c r="P1172" s="1"/>
      <c r="R1172">
        <v>20</v>
      </c>
      <c r="U1172" s="1"/>
      <c r="V1172" s="1"/>
      <c r="W1172" s="1"/>
      <c r="X1172" s="1"/>
      <c r="Y1172" s="1"/>
      <c r="Z1172" s="1"/>
      <c r="AA1172" s="1">
        <v>1</v>
      </c>
      <c r="AB1172" s="1"/>
      <c r="AG1172" t="str">
        <f t="shared" si="259"/>
        <v>Lincoln</v>
      </c>
      <c r="AH1172" t="s">
        <v>1701</v>
      </c>
      <c r="AI1172">
        <v>2</v>
      </c>
      <c r="AK1172" s="104">
        <v>33</v>
      </c>
      <c r="AL1172" s="102">
        <v>9</v>
      </c>
      <c r="AM1172" s="102">
        <v>115</v>
      </c>
      <c r="AN1172" s="101">
        <v>41860</v>
      </c>
      <c r="AO1172" s="101">
        <f t="shared" si="261"/>
        <v>33009</v>
      </c>
      <c r="AP1172" t="s">
        <v>624</v>
      </c>
      <c r="AQ1172">
        <f t="shared" si="260"/>
        <v>3341860</v>
      </c>
    </row>
    <row r="1173" spans="1:43" hidden="1" outlineLevel="1">
      <c r="A1173" t="s">
        <v>1724</v>
      </c>
      <c r="B1173" s="10" t="s">
        <v>768</v>
      </c>
      <c r="C1173" s="1">
        <f t="shared" si="258"/>
        <v>413</v>
      </c>
      <c r="D1173" s="7">
        <f t="shared" si="251"/>
        <v>2</v>
      </c>
      <c r="E1173" s="7">
        <f t="shared" si="252"/>
        <v>1</v>
      </c>
      <c r="F1173" s="7">
        <f t="shared" si="253"/>
        <v>0</v>
      </c>
      <c r="G1173" s="1">
        <f t="shared" si="262"/>
        <v>187</v>
      </c>
      <c r="H1173" s="2">
        <f t="shared" si="263"/>
        <v>0.45278450363196127</v>
      </c>
      <c r="I1173" s="8"/>
      <c r="J1173" s="2">
        <f t="shared" si="254"/>
        <v>0.25423728813559321</v>
      </c>
      <c r="K1173" s="2">
        <f t="shared" si="255"/>
        <v>0.70702179176755453</v>
      </c>
      <c r="L1173" s="2">
        <f t="shared" si="256"/>
        <v>0</v>
      </c>
      <c r="M1173" s="2">
        <f t="shared" si="257"/>
        <v>3.874092009685226E-2</v>
      </c>
      <c r="N1173" s="1">
        <v>105</v>
      </c>
      <c r="O1173" s="1">
        <v>292</v>
      </c>
      <c r="P1173" s="1"/>
      <c r="R1173">
        <v>14</v>
      </c>
      <c r="U1173" s="1"/>
      <c r="V1173" s="1"/>
      <c r="W1173" s="1"/>
      <c r="X1173" s="1"/>
      <c r="Y1173" s="1"/>
      <c r="Z1173" s="1"/>
      <c r="AA1173" s="1">
        <v>2</v>
      </c>
      <c r="AB1173" s="1"/>
      <c r="AG1173" t="str">
        <f t="shared" si="259"/>
        <v>Lisbon</v>
      </c>
      <c r="AH1173" t="s">
        <v>1701</v>
      </c>
      <c r="AI1173">
        <v>2</v>
      </c>
      <c r="AK1173" s="104">
        <v>33</v>
      </c>
      <c r="AL1173" s="102">
        <v>9</v>
      </c>
      <c r="AM1173" s="102">
        <v>120</v>
      </c>
      <c r="AN1173" s="101">
        <v>42020</v>
      </c>
      <c r="AO1173" s="101">
        <f t="shared" si="261"/>
        <v>33009</v>
      </c>
      <c r="AP1173" t="s">
        <v>624</v>
      </c>
      <c r="AQ1173">
        <f t="shared" si="260"/>
        <v>3342020</v>
      </c>
    </row>
    <row r="1174" spans="1:43" hidden="1" outlineLevel="1">
      <c r="A1174" t="s">
        <v>2126</v>
      </c>
      <c r="B1174" s="10" t="s">
        <v>768</v>
      </c>
      <c r="C1174" s="1">
        <f t="shared" si="258"/>
        <v>2449</v>
      </c>
      <c r="D1174" s="7">
        <f t="shared" si="251"/>
        <v>2</v>
      </c>
      <c r="E1174" s="7">
        <f t="shared" si="252"/>
        <v>1</v>
      </c>
      <c r="F1174" s="7">
        <f t="shared" si="253"/>
        <v>0</v>
      </c>
      <c r="G1174" s="1">
        <f t="shared" si="262"/>
        <v>937</v>
      </c>
      <c r="H1174" s="2">
        <f t="shared" si="263"/>
        <v>0.38260514495712533</v>
      </c>
      <c r="I1174" s="8"/>
      <c r="J1174" s="2">
        <f t="shared" si="254"/>
        <v>0.29277256022866477</v>
      </c>
      <c r="K1174" s="2">
        <f t="shared" si="255"/>
        <v>0.6753777051857901</v>
      </c>
      <c r="L1174" s="2">
        <f t="shared" si="256"/>
        <v>0</v>
      </c>
      <c r="M1174" s="2">
        <f t="shared" si="257"/>
        <v>3.1849734585545075E-2</v>
      </c>
      <c r="N1174" s="1">
        <v>717</v>
      </c>
      <c r="O1174" s="1">
        <v>1654</v>
      </c>
      <c r="P1174" s="1"/>
      <c r="R1174">
        <v>75</v>
      </c>
      <c r="U1174" s="1"/>
      <c r="V1174" s="1"/>
      <c r="W1174" s="1"/>
      <c r="X1174" s="1"/>
      <c r="Y1174" s="1"/>
      <c r="Z1174" s="1"/>
      <c r="AA1174" s="1">
        <v>3</v>
      </c>
      <c r="AB1174" s="1"/>
      <c r="AG1174" t="str">
        <f t="shared" si="259"/>
        <v>Litchfield</v>
      </c>
      <c r="AH1174" t="s">
        <v>1100</v>
      </c>
      <c r="AI1174">
        <v>2</v>
      </c>
      <c r="AK1174" s="104">
        <v>33</v>
      </c>
      <c r="AL1174" s="102">
        <v>11</v>
      </c>
      <c r="AM1174" s="102">
        <v>75</v>
      </c>
      <c r="AN1174" s="101">
        <v>42260</v>
      </c>
      <c r="AO1174" s="101">
        <f t="shared" si="261"/>
        <v>33011</v>
      </c>
      <c r="AP1174" t="s">
        <v>624</v>
      </c>
      <c r="AQ1174">
        <f t="shared" si="260"/>
        <v>3342260</v>
      </c>
    </row>
    <row r="1175" spans="1:43" hidden="1" outlineLevel="1">
      <c r="A1175" t="s">
        <v>815</v>
      </c>
      <c r="B1175" s="10" t="s">
        <v>768</v>
      </c>
      <c r="C1175" s="1">
        <f t="shared" si="258"/>
        <v>1936</v>
      </c>
      <c r="D1175" s="7">
        <f t="shared" ref="D1175:D1238" si="264">RANK(N1175,(N1175:AE1175))</f>
        <v>2</v>
      </c>
      <c r="E1175" s="7">
        <f t="shared" ref="E1175:E1238" si="265">RANK(O1175,(N1175:AE1175))</f>
        <v>1</v>
      </c>
      <c r="F1175" s="7">
        <f t="shared" ref="F1175:F1238" si="266">IF(P1175&gt;0,RANK(P1175,(N1175:AE1175)),0)</f>
        <v>0</v>
      </c>
      <c r="G1175" s="1">
        <f t="shared" si="262"/>
        <v>815</v>
      </c>
      <c r="H1175" s="2">
        <f t="shared" si="263"/>
        <v>0.42097107438016529</v>
      </c>
      <c r="I1175" s="8"/>
      <c r="J1175" s="2">
        <f t="shared" si="254"/>
        <v>0.27840909090909088</v>
      </c>
      <c r="K1175" s="2">
        <f t="shared" si="255"/>
        <v>0.69938016528925617</v>
      </c>
      <c r="L1175" s="2">
        <f t="shared" si="256"/>
        <v>0</v>
      </c>
      <c r="M1175" s="2">
        <f t="shared" si="257"/>
        <v>2.2210743801652999E-2</v>
      </c>
      <c r="N1175" s="1">
        <v>539</v>
      </c>
      <c r="O1175" s="1">
        <v>1354</v>
      </c>
      <c r="P1175" s="1"/>
      <c r="R1175">
        <v>37</v>
      </c>
      <c r="U1175" s="1"/>
      <c r="V1175" s="1"/>
      <c r="W1175" s="1"/>
      <c r="X1175" s="1"/>
      <c r="Y1175" s="1"/>
      <c r="Z1175" s="1"/>
      <c r="AA1175" s="1">
        <v>6</v>
      </c>
      <c r="AB1175" s="1"/>
      <c r="AG1175" t="str">
        <f t="shared" si="259"/>
        <v>Littleton</v>
      </c>
      <c r="AH1175" t="s">
        <v>1701</v>
      </c>
      <c r="AI1175">
        <v>2</v>
      </c>
      <c r="AK1175" s="104">
        <v>33</v>
      </c>
      <c r="AL1175" s="102">
        <v>9</v>
      </c>
      <c r="AM1175" s="102">
        <v>125</v>
      </c>
      <c r="AN1175" s="101">
        <v>42580</v>
      </c>
      <c r="AO1175" s="101">
        <f t="shared" si="261"/>
        <v>33009</v>
      </c>
      <c r="AP1175" t="s">
        <v>624</v>
      </c>
      <c r="AQ1175">
        <f t="shared" si="260"/>
        <v>3342580</v>
      </c>
    </row>
    <row r="1176" spans="1:43" hidden="1" outlineLevel="1">
      <c r="A1176" t="s">
        <v>683</v>
      </c>
      <c r="B1176" s="10" t="s">
        <v>768</v>
      </c>
      <c r="C1176" s="1">
        <f t="shared" si="258"/>
        <v>7680</v>
      </c>
      <c r="D1176" s="7">
        <f t="shared" si="264"/>
        <v>2</v>
      </c>
      <c r="E1176" s="7">
        <f t="shared" si="265"/>
        <v>1</v>
      </c>
      <c r="F1176" s="7">
        <f t="shared" si="266"/>
        <v>0</v>
      </c>
      <c r="G1176" s="1">
        <f t="shared" si="262"/>
        <v>2763</v>
      </c>
      <c r="H1176" s="2">
        <f t="shared" si="263"/>
        <v>0.35976562499999998</v>
      </c>
      <c r="I1176" s="8"/>
      <c r="J1176" s="2">
        <f t="shared" si="254"/>
        <v>0.30559895833333334</v>
      </c>
      <c r="K1176" s="2">
        <f t="shared" si="255"/>
        <v>0.66536458333333337</v>
      </c>
      <c r="L1176" s="2">
        <f t="shared" si="256"/>
        <v>0</v>
      </c>
      <c r="M1176" s="2">
        <f t="shared" si="257"/>
        <v>2.9036458333333237E-2</v>
      </c>
      <c r="N1176" s="1">
        <v>2347</v>
      </c>
      <c r="O1176" s="1">
        <v>5110</v>
      </c>
      <c r="P1176" s="1"/>
      <c r="R1176">
        <v>211</v>
      </c>
      <c r="U1176" s="1"/>
      <c r="V1176" s="1"/>
      <c r="W1176" s="1"/>
      <c r="X1176" s="1"/>
      <c r="Y1176" s="1"/>
      <c r="Z1176" s="1"/>
      <c r="AA1176" s="1">
        <v>12</v>
      </c>
      <c r="AB1176" s="1"/>
      <c r="AG1176" t="str">
        <f t="shared" si="259"/>
        <v>Londonderry</v>
      </c>
      <c r="AH1176" t="s">
        <v>867</v>
      </c>
      <c r="AI1176">
        <v>1</v>
      </c>
      <c r="AK1176" s="104">
        <v>33</v>
      </c>
      <c r="AL1176" s="102">
        <v>15</v>
      </c>
      <c r="AM1176" s="102">
        <v>95</v>
      </c>
      <c r="AN1176" s="101">
        <v>43220</v>
      </c>
      <c r="AO1176" s="101">
        <f t="shared" si="261"/>
        <v>33015</v>
      </c>
      <c r="AP1176" t="s">
        <v>624</v>
      </c>
      <c r="AQ1176">
        <f t="shared" si="260"/>
        <v>3343220</v>
      </c>
    </row>
    <row r="1177" spans="1:43" hidden="1" outlineLevel="1">
      <c r="A1177" t="s">
        <v>569</v>
      </c>
      <c r="B1177" s="10" t="s">
        <v>768</v>
      </c>
      <c r="C1177" s="1">
        <f t="shared" si="258"/>
        <v>1813</v>
      </c>
      <c r="D1177" s="7">
        <f t="shared" si="264"/>
        <v>2</v>
      </c>
      <c r="E1177" s="7">
        <f t="shared" si="265"/>
        <v>1</v>
      </c>
      <c r="F1177" s="7">
        <f t="shared" si="266"/>
        <v>0</v>
      </c>
      <c r="G1177" s="1">
        <f t="shared" si="262"/>
        <v>433</v>
      </c>
      <c r="H1177" s="2">
        <f t="shared" si="263"/>
        <v>0.23883066740209596</v>
      </c>
      <c r="I1177" s="8"/>
      <c r="J1177" s="2">
        <f t="shared" si="254"/>
        <v>0.36900165471594043</v>
      </c>
      <c r="K1177" s="2">
        <f t="shared" si="255"/>
        <v>0.60783232211803639</v>
      </c>
      <c r="L1177" s="2">
        <f t="shared" si="256"/>
        <v>0</v>
      </c>
      <c r="M1177" s="2">
        <f t="shared" si="257"/>
        <v>2.316602316602312E-2</v>
      </c>
      <c r="N1177" s="1">
        <v>669</v>
      </c>
      <c r="O1177" s="1">
        <v>1102</v>
      </c>
      <c r="P1177" s="1"/>
      <c r="R1177">
        <v>39</v>
      </c>
      <c r="U1177" s="1"/>
      <c r="V1177" s="1"/>
      <c r="W1177" s="1"/>
      <c r="X1177" s="1"/>
      <c r="Y1177" s="1"/>
      <c r="Z1177" s="1"/>
      <c r="AA1177" s="1">
        <v>3</v>
      </c>
      <c r="AB1177" s="1"/>
      <c r="AG1177" t="str">
        <f t="shared" si="259"/>
        <v>Loudon</v>
      </c>
      <c r="AH1177" t="s">
        <v>1455</v>
      </c>
      <c r="AI1177">
        <v>2</v>
      </c>
      <c r="AK1177" s="104">
        <v>33</v>
      </c>
      <c r="AL1177" s="102">
        <v>13</v>
      </c>
      <c r="AM1177" s="102">
        <v>85</v>
      </c>
      <c r="AN1177" s="101">
        <v>43380</v>
      </c>
      <c r="AO1177" s="101">
        <f t="shared" si="261"/>
        <v>33013</v>
      </c>
      <c r="AP1177" t="s">
        <v>624</v>
      </c>
      <c r="AQ1177">
        <f t="shared" si="260"/>
        <v>3343380</v>
      </c>
    </row>
    <row r="1178" spans="1:43" hidden="1" outlineLevel="1">
      <c r="A1178" t="s">
        <v>1741</v>
      </c>
      <c r="B1178" s="10" t="s">
        <v>768</v>
      </c>
      <c r="C1178" s="1">
        <f t="shared" si="258"/>
        <v>169</v>
      </c>
      <c r="D1178" s="7">
        <f t="shared" si="264"/>
        <v>2</v>
      </c>
      <c r="E1178" s="7">
        <f t="shared" si="265"/>
        <v>1</v>
      </c>
      <c r="F1178" s="7">
        <f t="shared" si="266"/>
        <v>0</v>
      </c>
      <c r="G1178" s="1">
        <f t="shared" si="262"/>
        <v>63</v>
      </c>
      <c r="H1178" s="2">
        <f t="shared" si="263"/>
        <v>0.37278106508875741</v>
      </c>
      <c r="I1178" s="8"/>
      <c r="J1178" s="2">
        <f t="shared" si="254"/>
        <v>0.30177514792899407</v>
      </c>
      <c r="K1178" s="2">
        <f t="shared" si="255"/>
        <v>0.67455621301775148</v>
      </c>
      <c r="L1178" s="2">
        <f t="shared" si="256"/>
        <v>0</v>
      </c>
      <c r="M1178" s="2">
        <f t="shared" si="257"/>
        <v>2.3668639053254448E-2</v>
      </c>
      <c r="N1178" s="1">
        <v>51</v>
      </c>
      <c r="O1178" s="1">
        <v>114</v>
      </c>
      <c r="P1178" s="1"/>
      <c r="R1178">
        <v>4</v>
      </c>
      <c r="U1178" s="1"/>
      <c r="V1178" s="1"/>
      <c r="W1178" s="1"/>
      <c r="X1178" s="1"/>
      <c r="Y1178" s="1"/>
      <c r="Z1178" s="1"/>
      <c r="AA1178" s="1">
        <v>0</v>
      </c>
      <c r="AB1178" s="1"/>
      <c r="AG1178" t="str">
        <f t="shared" si="259"/>
        <v>Lyman</v>
      </c>
      <c r="AH1178" t="s">
        <v>1701</v>
      </c>
      <c r="AI1178">
        <v>2</v>
      </c>
      <c r="AK1178" s="104">
        <v>33</v>
      </c>
      <c r="AL1178" s="102">
        <v>9</v>
      </c>
      <c r="AM1178" s="102">
        <v>130</v>
      </c>
      <c r="AN1178" s="101">
        <v>44100</v>
      </c>
      <c r="AO1178" s="101">
        <f t="shared" si="261"/>
        <v>33009</v>
      </c>
      <c r="AP1178" t="s">
        <v>624</v>
      </c>
      <c r="AQ1178">
        <f t="shared" si="260"/>
        <v>3344100</v>
      </c>
    </row>
    <row r="1179" spans="1:43" hidden="1" outlineLevel="1">
      <c r="A1179" t="s">
        <v>628</v>
      </c>
      <c r="B1179" s="10" t="s">
        <v>768</v>
      </c>
      <c r="C1179" s="1">
        <f t="shared" si="258"/>
        <v>843</v>
      </c>
      <c r="D1179" s="7">
        <f t="shared" si="264"/>
        <v>1</v>
      </c>
      <c r="E1179" s="7">
        <f t="shared" si="265"/>
        <v>2</v>
      </c>
      <c r="F1179" s="7">
        <f t="shared" si="266"/>
        <v>0</v>
      </c>
      <c r="G1179" s="1">
        <f t="shared" si="262"/>
        <v>200</v>
      </c>
      <c r="H1179" s="2">
        <f t="shared" si="263"/>
        <v>0.23724792408066431</v>
      </c>
      <c r="I1179" s="8"/>
      <c r="J1179" s="2">
        <f t="shared" si="254"/>
        <v>0.60972716488730727</v>
      </c>
      <c r="K1179" s="2">
        <f t="shared" si="255"/>
        <v>0.37247924080664296</v>
      </c>
      <c r="L1179" s="2">
        <f t="shared" si="256"/>
        <v>0</v>
      </c>
      <c r="M1179" s="2">
        <f t="shared" si="257"/>
        <v>1.7793594306049765E-2</v>
      </c>
      <c r="N1179" s="1">
        <v>514</v>
      </c>
      <c r="O1179" s="1">
        <v>314</v>
      </c>
      <c r="P1179" s="1"/>
      <c r="R1179">
        <v>15</v>
      </c>
      <c r="U1179" s="1"/>
      <c r="V1179" s="1"/>
      <c r="W1179" s="1"/>
      <c r="X1179" s="1"/>
      <c r="Y1179" s="1"/>
      <c r="Z1179" s="1"/>
      <c r="AA1179" s="1">
        <v>0</v>
      </c>
      <c r="AB1179" s="1"/>
      <c r="AG1179" t="str">
        <f t="shared" si="259"/>
        <v>Lyme</v>
      </c>
      <c r="AH1179" t="s">
        <v>1701</v>
      </c>
      <c r="AI1179">
        <v>2</v>
      </c>
      <c r="AK1179" s="104">
        <v>33</v>
      </c>
      <c r="AL1179" s="102">
        <v>9</v>
      </c>
      <c r="AM1179" s="102">
        <v>135</v>
      </c>
      <c r="AN1179" s="101">
        <v>44260</v>
      </c>
      <c r="AO1179" s="101">
        <f t="shared" si="261"/>
        <v>33009</v>
      </c>
      <c r="AP1179" t="s">
        <v>624</v>
      </c>
      <c r="AQ1179">
        <f t="shared" si="260"/>
        <v>3344260</v>
      </c>
    </row>
    <row r="1180" spans="1:43" hidden="1" outlineLevel="1">
      <c r="A1180" t="s">
        <v>1504</v>
      </c>
      <c r="B1180" s="10" t="s">
        <v>768</v>
      </c>
      <c r="C1180" s="1">
        <f t="shared" si="258"/>
        <v>680</v>
      </c>
      <c r="D1180" s="7">
        <f t="shared" si="264"/>
        <v>2</v>
      </c>
      <c r="E1180" s="7">
        <f t="shared" si="265"/>
        <v>1</v>
      </c>
      <c r="F1180" s="7">
        <f t="shared" si="266"/>
        <v>0</v>
      </c>
      <c r="G1180" s="1">
        <f t="shared" si="262"/>
        <v>153</v>
      </c>
      <c r="H1180" s="2">
        <f t="shared" si="263"/>
        <v>0.22500000000000001</v>
      </c>
      <c r="I1180" s="8"/>
      <c r="J1180" s="2">
        <f t="shared" si="254"/>
        <v>0.36470588235294116</v>
      </c>
      <c r="K1180" s="2">
        <f t="shared" si="255"/>
        <v>0.58970588235294119</v>
      </c>
      <c r="L1180" s="2">
        <f t="shared" si="256"/>
        <v>0</v>
      </c>
      <c r="M1180" s="2">
        <f t="shared" si="257"/>
        <v>4.5588235294117596E-2</v>
      </c>
      <c r="N1180" s="1">
        <v>248</v>
      </c>
      <c r="O1180" s="1">
        <v>401</v>
      </c>
      <c r="P1180" s="1"/>
      <c r="R1180">
        <v>31</v>
      </c>
      <c r="U1180" s="1"/>
      <c r="V1180" s="1"/>
      <c r="W1180" s="1"/>
      <c r="X1180" s="1"/>
      <c r="Y1180" s="1"/>
      <c r="Z1180" s="1"/>
      <c r="AA1180" s="1">
        <v>0</v>
      </c>
      <c r="AB1180" s="1"/>
      <c r="AG1180" t="str">
        <f t="shared" si="259"/>
        <v>Lyndeborough</v>
      </c>
      <c r="AH1180" t="s">
        <v>1100</v>
      </c>
      <c r="AI1180">
        <v>2</v>
      </c>
      <c r="AK1180" s="104">
        <v>33</v>
      </c>
      <c r="AL1180" s="102">
        <v>11</v>
      </c>
      <c r="AM1180" s="102">
        <v>80</v>
      </c>
      <c r="AN1180" s="101">
        <v>44580</v>
      </c>
      <c r="AO1180" s="101">
        <f t="shared" si="261"/>
        <v>33011</v>
      </c>
      <c r="AP1180" t="s">
        <v>624</v>
      </c>
      <c r="AQ1180">
        <f t="shared" si="260"/>
        <v>3344580</v>
      </c>
    </row>
    <row r="1181" spans="1:43" hidden="1" outlineLevel="1">
      <c r="A1181" t="s">
        <v>2065</v>
      </c>
      <c r="B1181" s="10" t="s">
        <v>768</v>
      </c>
      <c r="C1181" s="1">
        <f t="shared" si="258"/>
        <v>755</v>
      </c>
      <c r="D1181" s="7">
        <f t="shared" si="264"/>
        <v>1</v>
      </c>
      <c r="E1181" s="7">
        <f t="shared" si="265"/>
        <v>2</v>
      </c>
      <c r="F1181" s="7">
        <f t="shared" si="266"/>
        <v>0</v>
      </c>
      <c r="G1181" s="1">
        <f t="shared" si="262"/>
        <v>14</v>
      </c>
      <c r="H1181" s="2">
        <f t="shared" si="263"/>
        <v>1.8543046357615896E-2</v>
      </c>
      <c r="I1181" s="8"/>
      <c r="J1181" s="2">
        <f t="shared" si="254"/>
        <v>0.49139072847682119</v>
      </c>
      <c r="K1181" s="2">
        <f t="shared" si="255"/>
        <v>0.4728476821192053</v>
      </c>
      <c r="L1181" s="2">
        <f t="shared" si="256"/>
        <v>0</v>
      </c>
      <c r="M1181" s="2">
        <f t="shared" si="257"/>
        <v>3.5761589403973504E-2</v>
      </c>
      <c r="N1181" s="1">
        <v>371</v>
      </c>
      <c r="O1181" s="1">
        <v>357</v>
      </c>
      <c r="P1181" s="1"/>
      <c r="R1181">
        <v>26</v>
      </c>
      <c r="U1181" s="1"/>
      <c r="V1181" s="1"/>
      <c r="W1181" s="1"/>
      <c r="X1181" s="1"/>
      <c r="Y1181" s="1"/>
      <c r="Z1181" s="1"/>
      <c r="AA1181" s="1">
        <v>1</v>
      </c>
      <c r="AB1181" s="1"/>
      <c r="AG1181" t="str">
        <f t="shared" si="259"/>
        <v>Madbury</v>
      </c>
      <c r="AH1181" t="s">
        <v>2192</v>
      </c>
      <c r="AI1181">
        <v>1</v>
      </c>
      <c r="AK1181" s="104">
        <v>33</v>
      </c>
      <c r="AL1181" s="102">
        <v>17</v>
      </c>
      <c r="AM1181" s="102">
        <v>30</v>
      </c>
      <c r="AN1181" s="101">
        <v>44820</v>
      </c>
      <c r="AO1181" s="101">
        <f t="shared" si="261"/>
        <v>33017</v>
      </c>
      <c r="AP1181" t="s">
        <v>624</v>
      </c>
      <c r="AQ1181">
        <f t="shared" si="260"/>
        <v>3344820</v>
      </c>
    </row>
    <row r="1182" spans="1:43" hidden="1" outlineLevel="1">
      <c r="A1182" s="10" t="s">
        <v>1228</v>
      </c>
      <c r="B1182" s="10" t="s">
        <v>768</v>
      </c>
      <c r="C1182" s="1">
        <f t="shared" si="258"/>
        <v>843</v>
      </c>
      <c r="D1182" s="7">
        <f t="shared" si="264"/>
        <v>2</v>
      </c>
      <c r="E1182" s="7">
        <f t="shared" si="265"/>
        <v>1</v>
      </c>
      <c r="F1182" s="7">
        <f t="shared" si="266"/>
        <v>0</v>
      </c>
      <c r="G1182" s="1">
        <f t="shared" si="262"/>
        <v>180</v>
      </c>
      <c r="H1182" s="2">
        <f t="shared" si="263"/>
        <v>0.21352313167259787</v>
      </c>
      <c r="I1182" s="8"/>
      <c r="J1182" s="2">
        <f t="shared" si="254"/>
        <v>0.38078291814946619</v>
      </c>
      <c r="K1182" s="2">
        <f t="shared" si="255"/>
        <v>0.59430604982206403</v>
      </c>
      <c r="L1182" s="2">
        <f t="shared" si="256"/>
        <v>0</v>
      </c>
      <c r="M1182" s="2">
        <f t="shared" si="257"/>
        <v>2.4911032028469782E-2</v>
      </c>
      <c r="N1182" s="1">
        <v>321</v>
      </c>
      <c r="O1182" s="1">
        <v>501</v>
      </c>
      <c r="P1182" s="1"/>
      <c r="R1182">
        <v>21</v>
      </c>
      <c r="U1182" s="1"/>
      <c r="V1182" s="1"/>
      <c r="W1182" s="1"/>
      <c r="X1182" s="1"/>
      <c r="Y1182" s="1"/>
      <c r="Z1182" s="1"/>
      <c r="AA1182" s="1">
        <v>0</v>
      </c>
      <c r="AB1182" s="1"/>
      <c r="AG1182" t="str">
        <f t="shared" si="259"/>
        <v>Madison</v>
      </c>
      <c r="AH1182" t="s">
        <v>2387</v>
      </c>
      <c r="AI1182">
        <v>1</v>
      </c>
      <c r="AK1182" s="104">
        <v>33</v>
      </c>
      <c r="AL1182" s="102">
        <v>3</v>
      </c>
      <c r="AM1182" s="102">
        <v>60</v>
      </c>
      <c r="AN1182" s="101">
        <v>45060</v>
      </c>
      <c r="AO1182" s="101">
        <f t="shared" si="261"/>
        <v>33003</v>
      </c>
      <c r="AP1182" t="s">
        <v>624</v>
      </c>
      <c r="AQ1182">
        <f t="shared" si="260"/>
        <v>3345060</v>
      </c>
    </row>
    <row r="1183" spans="1:43" hidden="1" outlineLevel="1">
      <c r="A1183" t="s">
        <v>433</v>
      </c>
      <c r="B1183" s="10" t="s">
        <v>768</v>
      </c>
      <c r="C1183" s="1">
        <f t="shared" si="258"/>
        <v>31053</v>
      </c>
      <c r="D1183" s="7">
        <f t="shared" si="264"/>
        <v>2</v>
      </c>
      <c r="E1183" s="7">
        <f t="shared" si="265"/>
        <v>1</v>
      </c>
      <c r="F1183" s="7">
        <f t="shared" si="266"/>
        <v>0</v>
      </c>
      <c r="G1183" s="1">
        <f t="shared" si="262"/>
        <v>8142</v>
      </c>
      <c r="H1183" s="2">
        <f t="shared" si="263"/>
        <v>0.26219688918945028</v>
      </c>
      <c r="I1183" s="8"/>
      <c r="J1183" s="2">
        <f t="shared" si="254"/>
        <v>0.35368563423823784</v>
      </c>
      <c r="K1183" s="2">
        <f t="shared" si="255"/>
        <v>0.61588252342768812</v>
      </c>
      <c r="L1183" s="2">
        <f t="shared" si="256"/>
        <v>0</v>
      </c>
      <c r="M1183" s="2">
        <f t="shared" si="257"/>
        <v>3.0431842334074033E-2</v>
      </c>
      <c r="N1183" s="1">
        <v>10983</v>
      </c>
      <c r="O1183" s="1">
        <v>19125</v>
      </c>
      <c r="P1183" s="1"/>
      <c r="R1183">
        <v>855</v>
      </c>
      <c r="U1183" s="1"/>
      <c r="V1183" s="1"/>
      <c r="W1183" s="1"/>
      <c r="X1183" s="1"/>
      <c r="Y1183" s="1"/>
      <c r="Z1183" s="1"/>
      <c r="AA1183" s="1">
        <v>90</v>
      </c>
      <c r="AB1183" s="1"/>
      <c r="AG1183" t="str">
        <f t="shared" si="259"/>
        <v>Manchester</v>
      </c>
      <c r="AH1183" t="s">
        <v>1100</v>
      </c>
      <c r="AI1183">
        <v>1</v>
      </c>
      <c r="AK1183" s="104">
        <v>33</v>
      </c>
      <c r="AL1183" s="102">
        <v>11</v>
      </c>
      <c r="AM1183" s="102">
        <v>85</v>
      </c>
      <c r="AN1183" s="101">
        <v>45140</v>
      </c>
      <c r="AO1183" s="101">
        <f t="shared" si="261"/>
        <v>33011</v>
      </c>
      <c r="AP1183" t="s">
        <v>2432</v>
      </c>
      <c r="AQ1183">
        <f t="shared" si="260"/>
        <v>3345140</v>
      </c>
    </row>
    <row r="1184" spans="1:43" hidden="1" outlineLevel="1">
      <c r="A1184" t="s">
        <v>2762</v>
      </c>
      <c r="B1184" s="10" t="s">
        <v>768</v>
      </c>
      <c r="C1184" s="1">
        <f t="shared" si="258"/>
        <v>800</v>
      </c>
      <c r="D1184" s="7">
        <f t="shared" si="264"/>
        <v>1</v>
      </c>
      <c r="E1184" s="7">
        <f t="shared" si="265"/>
        <v>2</v>
      </c>
      <c r="F1184" s="7">
        <f t="shared" si="266"/>
        <v>0</v>
      </c>
      <c r="G1184" s="1">
        <f t="shared" si="262"/>
        <v>212</v>
      </c>
      <c r="H1184" s="2">
        <f t="shared" si="263"/>
        <v>0.26500000000000001</v>
      </c>
      <c r="I1184" s="8"/>
      <c r="J1184" s="2">
        <f t="shared" ref="J1184:J1244" si="267">IF(C1184=0,"-",N1184/C1184)</f>
        <v>0.61624999999999996</v>
      </c>
      <c r="K1184" s="2">
        <f t="shared" ref="K1184:K1244" si="268">IF(C1184=0,"-",O1184/C1184)</f>
        <v>0.35125000000000001</v>
      </c>
      <c r="L1184" s="2">
        <f t="shared" ref="L1184:L1244" si="269">IF(C1184=0,"-",P1184/C1184)</f>
        <v>0</v>
      </c>
      <c r="M1184" s="2">
        <f t="shared" ref="M1184:M1244" si="270">IF(C1184=0,"-",(1-J1184-K1184-L1184))</f>
        <v>3.2500000000000029E-2</v>
      </c>
      <c r="N1184" s="1">
        <v>493</v>
      </c>
      <c r="O1184" s="1">
        <v>281</v>
      </c>
      <c r="P1184" s="1"/>
      <c r="R1184">
        <v>24</v>
      </c>
      <c r="U1184" s="1"/>
      <c r="V1184" s="1"/>
      <c r="W1184" s="1"/>
      <c r="X1184" s="1"/>
      <c r="Y1184" s="1"/>
      <c r="Z1184" s="1"/>
      <c r="AA1184" s="1">
        <v>2</v>
      </c>
      <c r="AB1184" s="1"/>
      <c r="AG1184" t="str">
        <f t="shared" si="259"/>
        <v>Marlborough</v>
      </c>
      <c r="AH1184" t="s">
        <v>576</v>
      </c>
      <c r="AI1184">
        <v>2</v>
      </c>
      <c r="AK1184" s="104">
        <v>33</v>
      </c>
      <c r="AL1184" s="102">
        <v>5</v>
      </c>
      <c r="AM1184" s="102">
        <v>50</v>
      </c>
      <c r="AN1184" s="101">
        <v>45460</v>
      </c>
      <c r="AO1184" s="101">
        <f t="shared" si="261"/>
        <v>33005</v>
      </c>
      <c r="AP1184" t="s">
        <v>624</v>
      </c>
      <c r="AQ1184">
        <f t="shared" si="260"/>
        <v>3345460</v>
      </c>
    </row>
    <row r="1185" spans="1:43" hidden="1" outlineLevel="1">
      <c r="A1185" t="s">
        <v>2066</v>
      </c>
      <c r="B1185" s="10" t="s">
        <v>768</v>
      </c>
      <c r="C1185" s="1">
        <f t="shared" si="258"/>
        <v>332</v>
      </c>
      <c r="D1185" s="7">
        <f t="shared" si="264"/>
        <v>1</v>
      </c>
      <c r="E1185" s="7">
        <f t="shared" si="265"/>
        <v>2</v>
      </c>
      <c r="F1185" s="7">
        <f t="shared" si="266"/>
        <v>0</v>
      </c>
      <c r="G1185" s="1">
        <f t="shared" si="262"/>
        <v>32</v>
      </c>
      <c r="H1185" s="2">
        <f t="shared" si="263"/>
        <v>9.6385542168674704E-2</v>
      </c>
      <c r="I1185" s="8"/>
      <c r="J1185" s="2">
        <f t="shared" si="267"/>
        <v>0.52409638554216864</v>
      </c>
      <c r="K1185" s="2">
        <f t="shared" si="268"/>
        <v>0.42771084337349397</v>
      </c>
      <c r="L1185" s="2">
        <f t="shared" si="269"/>
        <v>0</v>
      </c>
      <c r="M1185" s="2">
        <f t="shared" si="270"/>
        <v>4.8192771084337394E-2</v>
      </c>
      <c r="N1185" s="1">
        <v>174</v>
      </c>
      <c r="O1185" s="1">
        <v>142</v>
      </c>
      <c r="P1185" s="1"/>
      <c r="R1185">
        <v>16</v>
      </c>
      <c r="U1185" s="1"/>
      <c r="V1185" s="1"/>
      <c r="W1185" s="1"/>
      <c r="X1185" s="1"/>
      <c r="Y1185" s="1"/>
      <c r="Z1185" s="1"/>
      <c r="AA1185" s="1">
        <v>0</v>
      </c>
      <c r="AB1185" s="1"/>
      <c r="AG1185" t="str">
        <f t="shared" si="259"/>
        <v>Marlow</v>
      </c>
      <c r="AH1185" t="s">
        <v>576</v>
      </c>
      <c r="AI1185">
        <v>2</v>
      </c>
      <c r="AK1185" s="104">
        <v>33</v>
      </c>
      <c r="AL1185" s="102">
        <v>5</v>
      </c>
      <c r="AM1185" s="102">
        <v>55</v>
      </c>
      <c r="AN1185" s="101">
        <v>45700</v>
      </c>
      <c r="AO1185" s="101">
        <f t="shared" si="261"/>
        <v>33005</v>
      </c>
      <c r="AP1185" t="s">
        <v>624</v>
      </c>
      <c r="AQ1185">
        <f t="shared" si="260"/>
        <v>3345700</v>
      </c>
    </row>
    <row r="1186" spans="1:43" hidden="1" outlineLevel="1">
      <c r="A1186" t="s">
        <v>887</v>
      </c>
      <c r="B1186" s="10" t="s">
        <v>768</v>
      </c>
      <c r="C1186" s="1">
        <f t="shared" si="258"/>
        <v>510</v>
      </c>
      <c r="D1186" s="7">
        <f t="shared" si="264"/>
        <v>2</v>
      </c>
      <c r="E1186" s="7">
        <f t="shared" si="265"/>
        <v>1</v>
      </c>
      <c r="F1186" s="7">
        <f t="shared" si="266"/>
        <v>0</v>
      </c>
      <c r="G1186" s="1">
        <f t="shared" si="262"/>
        <v>111</v>
      </c>
      <c r="H1186" s="2">
        <f t="shared" si="263"/>
        <v>0.21764705882352942</v>
      </c>
      <c r="I1186" s="8"/>
      <c r="J1186" s="2">
        <f t="shared" si="267"/>
        <v>0.36666666666666664</v>
      </c>
      <c r="K1186" s="2">
        <f t="shared" si="268"/>
        <v>0.58431372549019611</v>
      </c>
      <c r="L1186" s="2">
        <f t="shared" si="269"/>
        <v>0</v>
      </c>
      <c r="M1186" s="2">
        <f t="shared" si="270"/>
        <v>4.9019607843137192E-2</v>
      </c>
      <c r="N1186" s="1">
        <v>187</v>
      </c>
      <c r="O1186" s="1">
        <v>298</v>
      </c>
      <c r="P1186" s="1"/>
      <c r="R1186">
        <v>25</v>
      </c>
      <c r="U1186" s="1"/>
      <c r="V1186" s="1"/>
      <c r="W1186" s="1"/>
      <c r="X1186" s="1"/>
      <c r="Y1186" s="1"/>
      <c r="Z1186" s="1"/>
      <c r="AA1186" s="1">
        <v>0</v>
      </c>
      <c r="AB1186" s="1"/>
      <c r="AG1186" t="str">
        <f t="shared" si="259"/>
        <v>Mason</v>
      </c>
      <c r="AH1186" t="s">
        <v>1100</v>
      </c>
      <c r="AI1186">
        <v>2</v>
      </c>
      <c r="AK1186" s="104">
        <v>33</v>
      </c>
      <c r="AL1186" s="102">
        <v>11</v>
      </c>
      <c r="AM1186" s="102">
        <v>90</v>
      </c>
      <c r="AN1186" s="101">
        <v>46260</v>
      </c>
      <c r="AO1186" s="101">
        <f t="shared" si="261"/>
        <v>33011</v>
      </c>
      <c r="AP1186" t="s">
        <v>624</v>
      </c>
      <c r="AQ1186">
        <f t="shared" si="260"/>
        <v>3346260</v>
      </c>
    </row>
    <row r="1187" spans="1:43" hidden="1" outlineLevel="1">
      <c r="A1187" t="s">
        <v>1020</v>
      </c>
      <c r="B1187" s="10" t="s">
        <v>768</v>
      </c>
      <c r="C1187" s="1">
        <f t="shared" si="258"/>
        <v>2542</v>
      </c>
      <c r="D1187" s="7">
        <f t="shared" si="264"/>
        <v>2</v>
      </c>
      <c r="E1187" s="7">
        <f t="shared" si="265"/>
        <v>1</v>
      </c>
      <c r="F1187" s="7">
        <f t="shared" si="266"/>
        <v>0</v>
      </c>
      <c r="G1187" s="1">
        <f t="shared" si="262"/>
        <v>1134</v>
      </c>
      <c r="H1187" s="2">
        <f t="shared" si="263"/>
        <v>0.44610542879622345</v>
      </c>
      <c r="I1187" s="8"/>
      <c r="J1187" s="2">
        <f t="shared" si="267"/>
        <v>0.26593233674272226</v>
      </c>
      <c r="K1187" s="2">
        <f t="shared" si="268"/>
        <v>0.71203776553894571</v>
      </c>
      <c r="L1187" s="2">
        <f t="shared" si="269"/>
        <v>0</v>
      </c>
      <c r="M1187" s="2">
        <f t="shared" si="270"/>
        <v>2.2029897718332081E-2</v>
      </c>
      <c r="N1187" s="1">
        <v>676</v>
      </c>
      <c r="O1187" s="1">
        <v>1810</v>
      </c>
      <c r="P1187" s="1"/>
      <c r="R1187">
        <v>52</v>
      </c>
      <c r="U1187" s="1"/>
      <c r="V1187" s="1"/>
      <c r="W1187" s="1"/>
      <c r="X1187" s="1"/>
      <c r="Y1187" s="1"/>
      <c r="Z1187" s="1"/>
      <c r="AA1187" s="1">
        <v>4</v>
      </c>
      <c r="AB1187" s="1"/>
      <c r="AG1187" t="str">
        <f t="shared" si="259"/>
        <v>Meredith</v>
      </c>
      <c r="AH1187" t="s">
        <v>769</v>
      </c>
      <c r="AI1187">
        <v>1</v>
      </c>
      <c r="AK1187" s="104">
        <v>33</v>
      </c>
      <c r="AL1187" s="102">
        <v>1</v>
      </c>
      <c r="AM1187" s="102">
        <v>40</v>
      </c>
      <c r="AN1187" s="101">
        <v>47140</v>
      </c>
      <c r="AO1187" s="101">
        <f t="shared" si="261"/>
        <v>33001</v>
      </c>
      <c r="AP1187" t="s">
        <v>624</v>
      </c>
      <c r="AQ1187">
        <f t="shared" si="260"/>
        <v>3347140</v>
      </c>
    </row>
    <row r="1188" spans="1:43" hidden="1" outlineLevel="1">
      <c r="A1188" t="s">
        <v>1455</v>
      </c>
      <c r="B1188" s="10" t="s">
        <v>768</v>
      </c>
      <c r="C1188" s="1">
        <f t="shared" si="258"/>
        <v>9510</v>
      </c>
      <c r="D1188" s="7">
        <f t="shared" si="264"/>
        <v>2</v>
      </c>
      <c r="E1188" s="7">
        <f t="shared" si="265"/>
        <v>1</v>
      </c>
      <c r="F1188" s="7">
        <f t="shared" si="266"/>
        <v>0</v>
      </c>
      <c r="G1188" s="1">
        <f t="shared" si="262"/>
        <v>3111</v>
      </c>
      <c r="H1188" s="2">
        <f t="shared" si="263"/>
        <v>0.32712933753943219</v>
      </c>
      <c r="I1188" s="8"/>
      <c r="J1188" s="2">
        <f t="shared" si="267"/>
        <v>0.31629863301787592</v>
      </c>
      <c r="K1188" s="2">
        <f t="shared" si="268"/>
        <v>0.64342797055730805</v>
      </c>
      <c r="L1188" s="2">
        <f t="shared" si="269"/>
        <v>0</v>
      </c>
      <c r="M1188" s="2">
        <f t="shared" si="270"/>
        <v>4.0273396424816088E-2</v>
      </c>
      <c r="N1188" s="1">
        <v>3008</v>
      </c>
      <c r="O1188" s="1">
        <v>6119</v>
      </c>
      <c r="P1188" s="1"/>
      <c r="R1188">
        <v>353</v>
      </c>
      <c r="U1188" s="1"/>
      <c r="V1188" s="1"/>
      <c r="W1188" s="1"/>
      <c r="X1188" s="1"/>
      <c r="Y1188" s="1"/>
      <c r="Z1188" s="1"/>
      <c r="AA1188" s="1">
        <v>30</v>
      </c>
      <c r="AB1188" s="1"/>
      <c r="AG1188" t="str">
        <f t="shared" si="259"/>
        <v>Merrimack</v>
      </c>
      <c r="AH1188" t="s">
        <v>1100</v>
      </c>
      <c r="AI1188">
        <v>1</v>
      </c>
      <c r="AK1188" s="104">
        <v>33</v>
      </c>
      <c r="AL1188" s="102">
        <v>11</v>
      </c>
      <c r="AM1188" s="102">
        <v>95</v>
      </c>
      <c r="AN1188" s="101">
        <v>47540</v>
      </c>
      <c r="AO1188" s="101">
        <f t="shared" si="261"/>
        <v>33011</v>
      </c>
      <c r="AP1188" t="s">
        <v>624</v>
      </c>
      <c r="AQ1188">
        <f t="shared" si="260"/>
        <v>3347540</v>
      </c>
    </row>
    <row r="1189" spans="1:43" hidden="1" outlineLevel="1">
      <c r="A1189" t="s">
        <v>1520</v>
      </c>
      <c r="B1189" s="10" t="s">
        <v>768</v>
      </c>
      <c r="C1189" s="1">
        <f t="shared" si="258"/>
        <v>450</v>
      </c>
      <c r="D1189" s="7">
        <f t="shared" si="264"/>
        <v>2</v>
      </c>
      <c r="E1189" s="7">
        <f t="shared" si="265"/>
        <v>1</v>
      </c>
      <c r="F1189" s="7">
        <f t="shared" si="266"/>
        <v>0</v>
      </c>
      <c r="G1189" s="1">
        <f t="shared" si="262"/>
        <v>143</v>
      </c>
      <c r="H1189" s="2">
        <f t="shared" si="263"/>
        <v>0.31777777777777777</v>
      </c>
      <c r="I1189" s="8"/>
      <c r="J1189" s="2">
        <f t="shared" si="267"/>
        <v>0.32222222222222224</v>
      </c>
      <c r="K1189" s="2">
        <f t="shared" si="268"/>
        <v>0.64</v>
      </c>
      <c r="L1189" s="2">
        <f t="shared" si="269"/>
        <v>0</v>
      </c>
      <c r="M1189" s="2">
        <f t="shared" si="270"/>
        <v>3.7777777777777799E-2</v>
      </c>
      <c r="N1189" s="1">
        <v>145</v>
      </c>
      <c r="O1189" s="1">
        <v>288</v>
      </c>
      <c r="P1189" s="1"/>
      <c r="R1189">
        <v>15</v>
      </c>
      <c r="U1189" s="1"/>
      <c r="V1189" s="1"/>
      <c r="W1189" s="1"/>
      <c r="X1189" s="1"/>
      <c r="Y1189" s="1"/>
      <c r="Z1189" s="1"/>
      <c r="AA1189" s="1">
        <v>2</v>
      </c>
      <c r="AB1189" s="1"/>
      <c r="AG1189" t="str">
        <f t="shared" si="259"/>
        <v>Middleton</v>
      </c>
      <c r="AH1189" t="s">
        <v>2192</v>
      </c>
      <c r="AI1189">
        <v>1</v>
      </c>
      <c r="AK1189" s="104">
        <v>33</v>
      </c>
      <c r="AL1189" s="102">
        <v>17</v>
      </c>
      <c r="AM1189" s="102">
        <v>35</v>
      </c>
      <c r="AN1189" s="101">
        <v>47700</v>
      </c>
      <c r="AO1189" s="101">
        <f t="shared" si="261"/>
        <v>33017</v>
      </c>
      <c r="AP1189" t="s">
        <v>624</v>
      </c>
      <c r="AQ1189">
        <f t="shared" si="260"/>
        <v>3347700</v>
      </c>
    </row>
    <row r="1190" spans="1:43" hidden="1" outlineLevel="1">
      <c r="A1190" t="s">
        <v>1021</v>
      </c>
      <c r="B1190" s="10" t="s">
        <v>768</v>
      </c>
      <c r="C1190" s="1">
        <f t="shared" si="258"/>
        <v>433</v>
      </c>
      <c r="D1190" s="7">
        <f t="shared" si="264"/>
        <v>2</v>
      </c>
      <c r="E1190" s="7">
        <f t="shared" si="265"/>
        <v>1</v>
      </c>
      <c r="F1190" s="7">
        <f t="shared" si="266"/>
        <v>0</v>
      </c>
      <c r="G1190" s="1">
        <f t="shared" si="262"/>
        <v>150</v>
      </c>
      <c r="H1190" s="2">
        <f t="shared" si="263"/>
        <v>0.3464203233256351</v>
      </c>
      <c r="I1190" s="8"/>
      <c r="J1190" s="2">
        <f t="shared" si="267"/>
        <v>0.31639722863741337</v>
      </c>
      <c r="K1190" s="2">
        <f t="shared" si="268"/>
        <v>0.66281755196304848</v>
      </c>
      <c r="L1190" s="2">
        <f t="shared" si="269"/>
        <v>0</v>
      </c>
      <c r="M1190" s="2">
        <f t="shared" si="270"/>
        <v>2.0785219399538146E-2</v>
      </c>
      <c r="N1190" s="1">
        <v>137</v>
      </c>
      <c r="O1190" s="1">
        <v>287</v>
      </c>
      <c r="P1190" s="1"/>
      <c r="R1190">
        <v>7</v>
      </c>
      <c r="U1190" s="1"/>
      <c r="V1190" s="1"/>
      <c r="W1190" s="1"/>
      <c r="X1190" s="1"/>
      <c r="Y1190" s="1"/>
      <c r="Z1190" s="1"/>
      <c r="AA1190" s="1">
        <v>2</v>
      </c>
      <c r="AB1190" s="1"/>
      <c r="AG1190" t="str">
        <f t="shared" si="259"/>
        <v>Milan</v>
      </c>
      <c r="AH1190" t="s">
        <v>1700</v>
      </c>
      <c r="AI1190">
        <v>2</v>
      </c>
      <c r="AK1190" s="104">
        <v>33</v>
      </c>
      <c r="AL1190" s="102">
        <v>7</v>
      </c>
      <c r="AM1190" s="102">
        <v>135</v>
      </c>
      <c r="AN1190" s="101">
        <v>47860</v>
      </c>
      <c r="AO1190" s="101">
        <f t="shared" si="261"/>
        <v>33007</v>
      </c>
      <c r="AP1190" t="s">
        <v>624</v>
      </c>
      <c r="AQ1190">
        <f t="shared" si="260"/>
        <v>3347860</v>
      </c>
    </row>
    <row r="1191" spans="1:43" hidden="1" outlineLevel="1">
      <c r="A1191" t="s">
        <v>1521</v>
      </c>
      <c r="B1191" s="10" t="s">
        <v>768</v>
      </c>
      <c r="C1191" s="1">
        <f t="shared" si="258"/>
        <v>4698</v>
      </c>
      <c r="D1191" s="7">
        <f t="shared" si="264"/>
        <v>2</v>
      </c>
      <c r="E1191" s="7">
        <f t="shared" si="265"/>
        <v>1</v>
      </c>
      <c r="F1191" s="7">
        <f t="shared" si="266"/>
        <v>0</v>
      </c>
      <c r="G1191" s="1">
        <f t="shared" si="262"/>
        <v>934</v>
      </c>
      <c r="H1191" s="2">
        <f t="shared" si="263"/>
        <v>0.19880800340570456</v>
      </c>
      <c r="I1191" s="8"/>
      <c r="J1191" s="2">
        <f t="shared" si="267"/>
        <v>0.38505747126436779</v>
      </c>
      <c r="K1191" s="2">
        <f t="shared" si="268"/>
        <v>0.58386547467007233</v>
      </c>
      <c r="L1191" s="2">
        <f t="shared" si="269"/>
        <v>0</v>
      </c>
      <c r="M1191" s="2">
        <f t="shared" si="270"/>
        <v>3.1077054065559939E-2</v>
      </c>
      <c r="N1191" s="1">
        <v>1809</v>
      </c>
      <c r="O1191" s="1">
        <v>2743</v>
      </c>
      <c r="P1191" s="1"/>
      <c r="R1191">
        <v>127</v>
      </c>
      <c r="U1191" s="1"/>
      <c r="V1191" s="1"/>
      <c r="W1191" s="1"/>
      <c r="X1191" s="1"/>
      <c r="Y1191" s="1"/>
      <c r="Z1191" s="1"/>
      <c r="AA1191" s="1">
        <v>19</v>
      </c>
      <c r="AB1191" s="1"/>
      <c r="AG1191" t="str">
        <f t="shared" si="259"/>
        <v>Milford</v>
      </c>
      <c r="AH1191" t="s">
        <v>1100</v>
      </c>
      <c r="AI1191">
        <v>2</v>
      </c>
      <c r="AK1191" s="104">
        <v>33</v>
      </c>
      <c r="AL1191" s="102">
        <v>11</v>
      </c>
      <c r="AM1191" s="102">
        <v>100</v>
      </c>
      <c r="AN1191" s="101">
        <v>48020</v>
      </c>
      <c r="AO1191" s="101">
        <f t="shared" si="261"/>
        <v>33011</v>
      </c>
      <c r="AP1191" t="s">
        <v>624</v>
      </c>
      <c r="AQ1191">
        <f t="shared" si="260"/>
        <v>3348020</v>
      </c>
    </row>
    <row r="1192" spans="1:43" hidden="1" outlineLevel="1">
      <c r="A1192" t="s">
        <v>1022</v>
      </c>
      <c r="B1192" s="10" t="s">
        <v>768</v>
      </c>
      <c r="C1192" s="1">
        <f t="shared" si="258"/>
        <v>14</v>
      </c>
      <c r="D1192" s="7">
        <f t="shared" si="264"/>
        <v>2</v>
      </c>
      <c r="E1192" s="7">
        <f t="shared" si="265"/>
        <v>1</v>
      </c>
      <c r="F1192" s="7">
        <f t="shared" si="266"/>
        <v>0</v>
      </c>
      <c r="G1192" s="1">
        <f t="shared" si="262"/>
        <v>12</v>
      </c>
      <c r="H1192" s="2">
        <f t="shared" si="263"/>
        <v>0.8571428571428571</v>
      </c>
      <c r="I1192" s="8"/>
      <c r="J1192" s="2">
        <f t="shared" si="267"/>
        <v>7.1428571428571425E-2</v>
      </c>
      <c r="K1192" s="2">
        <f t="shared" si="268"/>
        <v>0.9285714285714286</v>
      </c>
      <c r="L1192" s="2">
        <f t="shared" si="269"/>
        <v>0</v>
      </c>
      <c r="M1192" s="2">
        <f t="shared" si="270"/>
        <v>0</v>
      </c>
      <c r="N1192" s="1">
        <v>1</v>
      </c>
      <c r="O1192" s="1">
        <v>13</v>
      </c>
      <c r="P1192" s="1"/>
      <c r="R1192">
        <v>0</v>
      </c>
      <c r="U1192" s="1"/>
      <c r="V1192" s="1"/>
      <c r="W1192" s="1"/>
      <c r="X1192" s="1"/>
      <c r="Y1192" s="1"/>
      <c r="Z1192" s="1"/>
      <c r="AA1192" s="1">
        <v>0</v>
      </c>
      <c r="AB1192" s="1"/>
      <c r="AG1192" t="str">
        <f t="shared" si="259"/>
        <v>Millsfield</v>
      </c>
      <c r="AH1192" t="s">
        <v>1700</v>
      </c>
      <c r="AI1192">
        <v>2</v>
      </c>
      <c r="AK1192" s="104">
        <v>33</v>
      </c>
      <c r="AL1192" s="102">
        <v>7</v>
      </c>
      <c r="AM1192" s="102">
        <v>140</v>
      </c>
      <c r="AN1192" s="101">
        <v>48260</v>
      </c>
      <c r="AO1192" s="101">
        <f t="shared" si="261"/>
        <v>33007</v>
      </c>
      <c r="AP1192" t="s">
        <v>2823</v>
      </c>
      <c r="AQ1192">
        <f t="shared" si="260"/>
        <v>3348260</v>
      </c>
    </row>
    <row r="1193" spans="1:43" hidden="1" outlineLevel="1">
      <c r="A1193" t="s">
        <v>441</v>
      </c>
      <c r="B1193" s="10" t="s">
        <v>768</v>
      </c>
      <c r="C1193" s="1">
        <f t="shared" si="258"/>
        <v>1296</v>
      </c>
      <c r="D1193" s="7">
        <f t="shared" si="264"/>
        <v>2</v>
      </c>
      <c r="E1193" s="7">
        <f t="shared" si="265"/>
        <v>1</v>
      </c>
      <c r="F1193" s="7">
        <f t="shared" si="266"/>
        <v>0</v>
      </c>
      <c r="G1193" s="1">
        <f t="shared" si="262"/>
        <v>375</v>
      </c>
      <c r="H1193" s="2">
        <f t="shared" si="263"/>
        <v>0.28935185185185186</v>
      </c>
      <c r="I1193" s="8"/>
      <c r="J1193" s="2">
        <f t="shared" si="267"/>
        <v>0.33719135802469136</v>
      </c>
      <c r="K1193" s="2">
        <f t="shared" si="268"/>
        <v>0.62654320987654322</v>
      </c>
      <c r="L1193" s="2">
        <f t="shared" si="269"/>
        <v>0</v>
      </c>
      <c r="M1193" s="2">
        <f t="shared" si="270"/>
        <v>3.6265432098765427E-2</v>
      </c>
      <c r="N1193" s="1">
        <v>437</v>
      </c>
      <c r="O1193" s="1">
        <v>812</v>
      </c>
      <c r="P1193" s="1"/>
      <c r="R1193">
        <v>47</v>
      </c>
      <c r="U1193" s="1"/>
      <c r="V1193" s="1"/>
      <c r="W1193" s="1"/>
      <c r="X1193" s="1"/>
      <c r="Y1193" s="1"/>
      <c r="Z1193" s="1"/>
      <c r="AA1193" s="1">
        <v>0</v>
      </c>
      <c r="AB1193" s="1"/>
      <c r="AG1193" t="str">
        <f t="shared" si="259"/>
        <v>Milton</v>
      </c>
      <c r="AH1193" t="s">
        <v>2192</v>
      </c>
      <c r="AI1193">
        <v>1</v>
      </c>
      <c r="AK1193" s="104">
        <v>33</v>
      </c>
      <c r="AL1193" s="102">
        <v>17</v>
      </c>
      <c r="AM1193" s="102">
        <v>40</v>
      </c>
      <c r="AN1193" s="101">
        <v>48660</v>
      </c>
      <c r="AO1193" s="101">
        <f t="shared" si="261"/>
        <v>33017</v>
      </c>
      <c r="AP1193" t="s">
        <v>624</v>
      </c>
      <c r="AQ1193">
        <f t="shared" si="260"/>
        <v>3348660</v>
      </c>
    </row>
    <row r="1194" spans="1:43" hidden="1" outlineLevel="1">
      <c r="A1194" t="s">
        <v>2020</v>
      </c>
      <c r="B1194" s="10" t="s">
        <v>768</v>
      </c>
      <c r="C1194" s="1">
        <f t="shared" si="258"/>
        <v>333</v>
      </c>
      <c r="D1194" s="7">
        <f t="shared" si="264"/>
        <v>2</v>
      </c>
      <c r="E1194" s="7">
        <f t="shared" si="265"/>
        <v>1</v>
      </c>
      <c r="F1194" s="7">
        <f t="shared" si="266"/>
        <v>0</v>
      </c>
      <c r="G1194" s="1">
        <f t="shared" si="262"/>
        <v>175</v>
      </c>
      <c r="H1194" s="2">
        <f t="shared" si="263"/>
        <v>0.52552552552552556</v>
      </c>
      <c r="I1194" s="8"/>
      <c r="J1194" s="2">
        <f t="shared" si="267"/>
        <v>0.22522522522522523</v>
      </c>
      <c r="K1194" s="2">
        <f t="shared" si="268"/>
        <v>0.75075075075075071</v>
      </c>
      <c r="L1194" s="2">
        <f t="shared" si="269"/>
        <v>0</v>
      </c>
      <c r="M1194" s="2">
        <f t="shared" si="270"/>
        <v>2.4024024024024038E-2</v>
      </c>
      <c r="N1194" s="1">
        <v>75</v>
      </c>
      <c r="O1194" s="1">
        <v>250</v>
      </c>
      <c r="P1194" s="1"/>
      <c r="R1194">
        <v>7</v>
      </c>
      <c r="U1194" s="1"/>
      <c r="V1194" s="1"/>
      <c r="W1194" s="1"/>
      <c r="X1194" s="1"/>
      <c r="Y1194" s="1"/>
      <c r="Z1194" s="1"/>
      <c r="AA1194" s="1">
        <v>1</v>
      </c>
      <c r="AB1194" s="1"/>
      <c r="AG1194" t="str">
        <f t="shared" si="259"/>
        <v>Monroe</v>
      </c>
      <c r="AH1194" t="s">
        <v>1701</v>
      </c>
      <c r="AI1194">
        <v>2</v>
      </c>
      <c r="AK1194" s="104">
        <v>33</v>
      </c>
      <c r="AL1194" s="102">
        <v>9</v>
      </c>
      <c r="AM1194" s="102">
        <v>140</v>
      </c>
      <c r="AN1194" s="101">
        <v>48980</v>
      </c>
      <c r="AO1194" s="101">
        <f t="shared" si="261"/>
        <v>33009</v>
      </c>
      <c r="AP1194" t="s">
        <v>624</v>
      </c>
      <c r="AQ1194">
        <f t="shared" si="260"/>
        <v>3348980</v>
      </c>
    </row>
    <row r="1195" spans="1:43" hidden="1" outlineLevel="1">
      <c r="A1195" t="s">
        <v>1023</v>
      </c>
      <c r="B1195" s="10" t="s">
        <v>768</v>
      </c>
      <c r="C1195" s="1">
        <f t="shared" si="258"/>
        <v>981</v>
      </c>
      <c r="D1195" s="7">
        <f t="shared" si="264"/>
        <v>2</v>
      </c>
      <c r="E1195" s="7">
        <f t="shared" si="265"/>
        <v>1</v>
      </c>
      <c r="F1195" s="7">
        <f t="shared" si="266"/>
        <v>0</v>
      </c>
      <c r="G1195" s="1">
        <f t="shared" si="262"/>
        <v>204</v>
      </c>
      <c r="H1195" s="2">
        <f t="shared" si="263"/>
        <v>0.20795107033639143</v>
      </c>
      <c r="I1195" s="8"/>
      <c r="J1195" s="2">
        <f t="shared" si="267"/>
        <v>0.38226299694189603</v>
      </c>
      <c r="K1195" s="2">
        <f t="shared" si="268"/>
        <v>0.59021406727828751</v>
      </c>
      <c r="L1195" s="2">
        <f t="shared" si="269"/>
        <v>0</v>
      </c>
      <c r="M1195" s="2">
        <f t="shared" si="270"/>
        <v>2.752293577981646E-2</v>
      </c>
      <c r="N1195" s="1">
        <v>375</v>
      </c>
      <c r="O1195" s="1">
        <v>579</v>
      </c>
      <c r="P1195" s="1"/>
      <c r="R1195">
        <v>26</v>
      </c>
      <c r="U1195" s="1"/>
      <c r="V1195" s="1"/>
      <c r="W1195" s="1"/>
      <c r="X1195" s="1"/>
      <c r="Y1195" s="1"/>
      <c r="Z1195" s="1"/>
      <c r="AA1195" s="1">
        <v>1</v>
      </c>
      <c r="AB1195" s="1"/>
      <c r="AG1195" t="str">
        <f t="shared" si="259"/>
        <v>Mont Vernon</v>
      </c>
      <c r="AH1195" t="s">
        <v>1100</v>
      </c>
      <c r="AI1195">
        <v>2</v>
      </c>
      <c r="AK1195" s="104">
        <v>33</v>
      </c>
      <c r="AL1195" s="102">
        <v>11</v>
      </c>
      <c r="AM1195" s="102">
        <v>105</v>
      </c>
      <c r="AN1195" s="101">
        <v>49140</v>
      </c>
      <c r="AO1195" s="101">
        <f t="shared" si="261"/>
        <v>33011</v>
      </c>
      <c r="AP1195" t="s">
        <v>624</v>
      </c>
      <c r="AQ1195">
        <f t="shared" si="260"/>
        <v>3349140</v>
      </c>
    </row>
    <row r="1196" spans="1:43" hidden="1" outlineLevel="1">
      <c r="A1196" t="s">
        <v>1848</v>
      </c>
      <c r="B1196" s="10" t="s">
        <v>768</v>
      </c>
      <c r="C1196" s="1">
        <f t="shared" si="258"/>
        <v>2217</v>
      </c>
      <c r="D1196" s="7">
        <f t="shared" si="264"/>
        <v>2</v>
      </c>
      <c r="E1196" s="7">
        <f t="shared" si="265"/>
        <v>1</v>
      </c>
      <c r="F1196" s="7">
        <f t="shared" si="266"/>
        <v>0</v>
      </c>
      <c r="G1196" s="1">
        <f t="shared" si="262"/>
        <v>1287</v>
      </c>
      <c r="H1196" s="2">
        <f t="shared" si="263"/>
        <v>0.58051420838971579</v>
      </c>
      <c r="I1196" s="8"/>
      <c r="J1196" s="2">
        <f t="shared" si="267"/>
        <v>0.19801533603969329</v>
      </c>
      <c r="K1196" s="2">
        <f t="shared" si="268"/>
        <v>0.77852954442940914</v>
      </c>
      <c r="L1196" s="2">
        <f t="shared" si="269"/>
        <v>0</v>
      </c>
      <c r="M1196" s="2">
        <f t="shared" si="270"/>
        <v>2.3455119530897628E-2</v>
      </c>
      <c r="N1196" s="1">
        <v>439</v>
      </c>
      <c r="O1196" s="1">
        <v>1726</v>
      </c>
      <c r="P1196" s="1"/>
      <c r="R1196">
        <v>38</v>
      </c>
      <c r="U1196" s="1"/>
      <c r="V1196" s="1"/>
      <c r="W1196" s="1"/>
      <c r="X1196" s="1"/>
      <c r="Y1196" s="1"/>
      <c r="Z1196" s="1"/>
      <c r="AA1196" s="1">
        <v>14</v>
      </c>
      <c r="AB1196" s="1"/>
      <c r="AG1196" t="str">
        <f t="shared" si="259"/>
        <v>Moultonborough</v>
      </c>
      <c r="AH1196" t="s">
        <v>2387</v>
      </c>
      <c r="AI1196">
        <v>1</v>
      </c>
      <c r="AK1196" s="104">
        <v>33</v>
      </c>
      <c r="AL1196" s="102">
        <v>3</v>
      </c>
      <c r="AM1196" s="102">
        <v>65</v>
      </c>
      <c r="AN1196" s="101">
        <v>49380</v>
      </c>
      <c r="AO1196" s="101">
        <f t="shared" si="261"/>
        <v>33003</v>
      </c>
      <c r="AP1196" t="s">
        <v>624</v>
      </c>
      <c r="AQ1196">
        <f t="shared" si="260"/>
        <v>3349380</v>
      </c>
    </row>
    <row r="1197" spans="1:43" hidden="1" outlineLevel="1">
      <c r="A1197" t="s">
        <v>1294</v>
      </c>
      <c r="B1197" s="10" t="s">
        <v>768</v>
      </c>
      <c r="C1197" s="1">
        <f t="shared" si="258"/>
        <v>24875</v>
      </c>
      <c r="D1197" s="7">
        <f t="shared" si="264"/>
        <v>2</v>
      </c>
      <c r="E1197" s="7">
        <f t="shared" si="265"/>
        <v>1</v>
      </c>
      <c r="F1197" s="7">
        <f t="shared" si="266"/>
        <v>0</v>
      </c>
      <c r="G1197" s="1">
        <f t="shared" si="262"/>
        <v>4189</v>
      </c>
      <c r="H1197" s="2">
        <f t="shared" si="263"/>
        <v>0.16840201005025127</v>
      </c>
      <c r="I1197" s="8"/>
      <c r="J1197" s="2">
        <f t="shared" si="267"/>
        <v>0.39726633165829145</v>
      </c>
      <c r="K1197" s="2">
        <f t="shared" si="268"/>
        <v>0.56566834170854274</v>
      </c>
      <c r="L1197" s="2">
        <f t="shared" si="269"/>
        <v>0</v>
      </c>
      <c r="M1197" s="2">
        <f t="shared" si="270"/>
        <v>3.7065326633165863E-2</v>
      </c>
      <c r="N1197" s="1">
        <v>9882</v>
      </c>
      <c r="O1197" s="1">
        <v>14071</v>
      </c>
      <c r="P1197" s="1"/>
      <c r="R1197">
        <v>865</v>
      </c>
      <c r="U1197" s="1"/>
      <c r="V1197" s="1"/>
      <c r="W1197" s="1"/>
      <c r="X1197" s="1"/>
      <c r="Y1197" s="1"/>
      <c r="Z1197" s="1"/>
      <c r="AA1197" s="1">
        <v>57</v>
      </c>
      <c r="AB1197" s="1"/>
      <c r="AG1197" t="str">
        <f t="shared" si="259"/>
        <v>Nashua</v>
      </c>
      <c r="AH1197" t="s">
        <v>1100</v>
      </c>
      <c r="AI1197">
        <v>2</v>
      </c>
      <c r="AK1197" s="104">
        <v>33</v>
      </c>
      <c r="AL1197" s="102">
        <v>11</v>
      </c>
      <c r="AM1197" s="102">
        <v>110</v>
      </c>
      <c r="AN1197" s="101">
        <v>50260</v>
      </c>
      <c r="AO1197" s="101">
        <f t="shared" si="261"/>
        <v>33011</v>
      </c>
      <c r="AP1197" t="s">
        <v>2432</v>
      </c>
      <c r="AQ1197">
        <f t="shared" si="260"/>
        <v>3350260</v>
      </c>
    </row>
    <row r="1198" spans="1:43" hidden="1" outlineLevel="1">
      <c r="A1198" t="s">
        <v>1273</v>
      </c>
      <c r="B1198" s="10" t="s">
        <v>768</v>
      </c>
      <c r="C1198" s="1">
        <f t="shared" si="258"/>
        <v>288</v>
      </c>
      <c r="D1198" s="7">
        <f t="shared" si="264"/>
        <v>1</v>
      </c>
      <c r="E1198" s="7">
        <f t="shared" si="265"/>
        <v>2</v>
      </c>
      <c r="F1198" s="7">
        <f t="shared" si="266"/>
        <v>0</v>
      </c>
      <c r="G1198" s="1">
        <f t="shared" si="262"/>
        <v>66</v>
      </c>
      <c r="H1198" s="2">
        <f t="shared" si="263"/>
        <v>0.22916666666666666</v>
      </c>
      <c r="I1198" s="8"/>
      <c r="J1198" s="2">
        <f t="shared" si="267"/>
        <v>0.60069444444444442</v>
      </c>
      <c r="K1198" s="2">
        <f t="shared" si="268"/>
        <v>0.37152777777777779</v>
      </c>
      <c r="L1198" s="2">
        <f t="shared" si="269"/>
        <v>0</v>
      </c>
      <c r="M1198" s="2">
        <f t="shared" si="270"/>
        <v>2.777777777777779E-2</v>
      </c>
      <c r="N1198" s="1">
        <v>173</v>
      </c>
      <c r="O1198" s="1">
        <v>107</v>
      </c>
      <c r="P1198" s="1"/>
      <c r="R1198">
        <v>8</v>
      </c>
      <c r="U1198" s="1"/>
      <c r="V1198" s="1"/>
      <c r="W1198" s="1"/>
      <c r="X1198" s="1"/>
      <c r="Y1198" s="1"/>
      <c r="Z1198" s="1"/>
      <c r="AA1198" s="1">
        <v>0</v>
      </c>
      <c r="AB1198" s="1"/>
      <c r="AG1198" t="str">
        <f t="shared" si="259"/>
        <v>Nelson</v>
      </c>
      <c r="AH1198" t="s">
        <v>576</v>
      </c>
      <c r="AI1198">
        <v>2</v>
      </c>
      <c r="AK1198" s="104">
        <v>33</v>
      </c>
      <c r="AL1198" s="102">
        <v>5</v>
      </c>
      <c r="AM1198" s="102">
        <v>60</v>
      </c>
      <c r="AN1198" s="101">
        <v>50580</v>
      </c>
      <c r="AO1198" s="101">
        <f t="shared" si="261"/>
        <v>33005</v>
      </c>
      <c r="AP1198" t="s">
        <v>624</v>
      </c>
      <c r="AQ1198">
        <f t="shared" si="260"/>
        <v>3350580</v>
      </c>
    </row>
    <row r="1199" spans="1:43" hidden="1" outlineLevel="1">
      <c r="A1199" t="s">
        <v>941</v>
      </c>
      <c r="B1199" s="10" t="s">
        <v>768</v>
      </c>
      <c r="C1199" s="1">
        <f t="shared" si="258"/>
        <v>1929</v>
      </c>
      <c r="D1199" s="7">
        <f t="shared" si="264"/>
        <v>2</v>
      </c>
      <c r="E1199" s="7">
        <f t="shared" si="265"/>
        <v>1</v>
      </c>
      <c r="F1199" s="7">
        <f t="shared" si="266"/>
        <v>0</v>
      </c>
      <c r="G1199" s="1">
        <f t="shared" si="262"/>
        <v>556</v>
      </c>
      <c r="H1199" s="2">
        <f t="shared" si="263"/>
        <v>0.28823224468636599</v>
      </c>
      <c r="I1199" s="8"/>
      <c r="J1199" s="2">
        <f t="shared" si="267"/>
        <v>0.33851736651114567</v>
      </c>
      <c r="K1199" s="2">
        <f t="shared" si="268"/>
        <v>0.62674961119751171</v>
      </c>
      <c r="L1199" s="2">
        <f t="shared" si="269"/>
        <v>0</v>
      </c>
      <c r="M1199" s="2">
        <f t="shared" si="270"/>
        <v>3.4733022291342674E-2</v>
      </c>
      <c r="N1199" s="1">
        <v>653</v>
      </c>
      <c r="O1199" s="1">
        <v>1209</v>
      </c>
      <c r="P1199" s="1"/>
      <c r="R1199">
        <v>64</v>
      </c>
      <c r="U1199" s="1"/>
      <c r="V1199" s="1"/>
      <c r="W1199" s="1"/>
      <c r="X1199" s="1"/>
      <c r="Y1199" s="1"/>
      <c r="Z1199" s="1"/>
      <c r="AA1199" s="1">
        <v>3</v>
      </c>
      <c r="AB1199" s="1"/>
      <c r="AG1199" t="str">
        <f t="shared" si="259"/>
        <v>New Boston</v>
      </c>
      <c r="AH1199" t="s">
        <v>1100</v>
      </c>
      <c r="AI1199">
        <v>2</v>
      </c>
      <c r="AK1199" s="104">
        <v>33</v>
      </c>
      <c r="AL1199" s="102">
        <v>11</v>
      </c>
      <c r="AM1199" s="102">
        <v>115</v>
      </c>
      <c r="AN1199" s="101">
        <v>50740</v>
      </c>
      <c r="AO1199" s="101">
        <f t="shared" si="261"/>
        <v>33011</v>
      </c>
      <c r="AP1199" t="s">
        <v>624</v>
      </c>
      <c r="AQ1199">
        <f t="shared" si="260"/>
        <v>3350740</v>
      </c>
    </row>
    <row r="1200" spans="1:43" hidden="1" outlineLevel="1">
      <c r="A1200" t="s">
        <v>79</v>
      </c>
      <c r="B1200" s="10" t="s">
        <v>768</v>
      </c>
      <c r="C1200" s="1">
        <f t="shared" si="258"/>
        <v>680</v>
      </c>
      <c r="D1200" s="7">
        <f t="shared" si="264"/>
        <v>2</v>
      </c>
      <c r="E1200" s="7">
        <f t="shared" si="265"/>
        <v>1</v>
      </c>
      <c r="F1200" s="7">
        <f t="shared" si="266"/>
        <v>0</v>
      </c>
      <c r="G1200" s="1">
        <f t="shared" si="262"/>
        <v>153</v>
      </c>
      <c r="H1200" s="2">
        <f t="shared" si="263"/>
        <v>0.22500000000000001</v>
      </c>
      <c r="I1200" s="8"/>
      <c r="J1200" s="2">
        <f t="shared" si="267"/>
        <v>0.37647058823529411</v>
      </c>
      <c r="K1200" s="2">
        <f t="shared" si="268"/>
        <v>0.60147058823529409</v>
      </c>
      <c r="L1200" s="2">
        <f t="shared" si="269"/>
        <v>0</v>
      </c>
      <c r="M1200" s="2">
        <f t="shared" si="270"/>
        <v>2.2058823529411797E-2</v>
      </c>
      <c r="N1200" s="1">
        <v>256</v>
      </c>
      <c r="O1200" s="1">
        <v>409</v>
      </c>
      <c r="P1200" s="1"/>
      <c r="R1200">
        <v>14</v>
      </c>
      <c r="U1200" s="1"/>
      <c r="V1200" s="1"/>
      <c r="W1200" s="1"/>
      <c r="X1200" s="1"/>
      <c r="Y1200" s="1"/>
      <c r="Z1200" s="1"/>
      <c r="AA1200" s="1">
        <v>1</v>
      </c>
      <c r="AB1200" s="1"/>
      <c r="AG1200" t="str">
        <f t="shared" si="259"/>
        <v>New Castle</v>
      </c>
      <c r="AH1200" t="s">
        <v>867</v>
      </c>
      <c r="AI1200">
        <v>1</v>
      </c>
      <c r="AK1200" s="104">
        <v>33</v>
      </c>
      <c r="AL1200" s="102">
        <v>15</v>
      </c>
      <c r="AM1200" s="102">
        <v>100</v>
      </c>
      <c r="AN1200" s="101">
        <v>50980</v>
      </c>
      <c r="AO1200" s="101">
        <f t="shared" si="261"/>
        <v>33015</v>
      </c>
      <c r="AP1200" t="s">
        <v>624</v>
      </c>
      <c r="AQ1200">
        <f t="shared" si="260"/>
        <v>3350980</v>
      </c>
    </row>
    <row r="1201" spans="1:43" hidden="1" outlineLevel="1">
      <c r="A1201" t="s">
        <v>977</v>
      </c>
      <c r="B1201" s="10" t="s">
        <v>768</v>
      </c>
      <c r="C1201" s="1">
        <f t="shared" si="258"/>
        <v>909</v>
      </c>
      <c r="D1201" s="7">
        <f t="shared" si="264"/>
        <v>2</v>
      </c>
      <c r="E1201" s="7">
        <f t="shared" si="265"/>
        <v>1</v>
      </c>
      <c r="F1201" s="7">
        <f t="shared" si="266"/>
        <v>0</v>
      </c>
      <c r="G1201" s="1">
        <f t="shared" si="262"/>
        <v>336</v>
      </c>
      <c r="H1201" s="2">
        <f t="shared" si="263"/>
        <v>0.36963696369636961</v>
      </c>
      <c r="I1201" s="8"/>
      <c r="J1201" s="2">
        <f t="shared" si="267"/>
        <v>0.29482948294829481</v>
      </c>
      <c r="K1201" s="2">
        <f t="shared" si="268"/>
        <v>0.66446644664466448</v>
      </c>
      <c r="L1201" s="2">
        <f t="shared" si="269"/>
        <v>0</v>
      </c>
      <c r="M1201" s="2">
        <f t="shared" si="270"/>
        <v>4.0704070407040716E-2</v>
      </c>
      <c r="N1201" s="1">
        <v>268</v>
      </c>
      <c r="O1201" s="1">
        <v>604</v>
      </c>
      <c r="P1201" s="1"/>
      <c r="R1201">
        <v>33</v>
      </c>
      <c r="U1201" s="1"/>
      <c r="V1201" s="1"/>
      <c r="W1201" s="1"/>
      <c r="X1201" s="1"/>
      <c r="Y1201" s="1"/>
      <c r="Z1201" s="1"/>
      <c r="AA1201" s="1">
        <v>4</v>
      </c>
      <c r="AB1201" s="1"/>
      <c r="AG1201" t="str">
        <f t="shared" si="259"/>
        <v>New Durham</v>
      </c>
      <c r="AH1201" t="s">
        <v>2192</v>
      </c>
      <c r="AI1201">
        <v>1</v>
      </c>
      <c r="AK1201" s="104">
        <v>33</v>
      </c>
      <c r="AL1201" s="102">
        <v>17</v>
      </c>
      <c r="AM1201" s="102">
        <v>45</v>
      </c>
      <c r="AN1201" s="101">
        <v>51220</v>
      </c>
      <c r="AO1201" s="101">
        <f t="shared" si="261"/>
        <v>33017</v>
      </c>
      <c r="AP1201" t="s">
        <v>624</v>
      </c>
      <c r="AQ1201">
        <f t="shared" si="260"/>
        <v>3351220</v>
      </c>
    </row>
    <row r="1202" spans="1:43" hidden="1" outlineLevel="1">
      <c r="A1202" t="s">
        <v>978</v>
      </c>
      <c r="B1202" s="10" t="s">
        <v>768</v>
      </c>
      <c r="C1202" s="1">
        <f t="shared" si="258"/>
        <v>813</v>
      </c>
      <c r="D1202" s="7">
        <f t="shared" si="264"/>
        <v>2</v>
      </c>
      <c r="E1202" s="7">
        <f t="shared" si="265"/>
        <v>1</v>
      </c>
      <c r="F1202" s="7">
        <f t="shared" si="266"/>
        <v>0</v>
      </c>
      <c r="G1202" s="1">
        <f t="shared" si="262"/>
        <v>246</v>
      </c>
      <c r="H1202" s="2">
        <f t="shared" si="263"/>
        <v>0.30258302583025831</v>
      </c>
      <c r="I1202" s="8"/>
      <c r="J1202" s="2">
        <f t="shared" si="267"/>
        <v>0.33210332103321033</v>
      </c>
      <c r="K1202" s="2">
        <f t="shared" si="268"/>
        <v>0.63468634686346859</v>
      </c>
      <c r="L1202" s="2">
        <f t="shared" si="269"/>
        <v>0</v>
      </c>
      <c r="M1202" s="2">
        <f t="shared" si="270"/>
        <v>3.3210332103321138E-2</v>
      </c>
      <c r="N1202" s="1">
        <v>270</v>
      </c>
      <c r="O1202" s="1">
        <v>516</v>
      </c>
      <c r="P1202" s="1"/>
      <c r="R1202">
        <v>24</v>
      </c>
      <c r="U1202" s="1"/>
      <c r="V1202" s="1"/>
      <c r="W1202" s="1"/>
      <c r="X1202" s="1"/>
      <c r="Y1202" s="1"/>
      <c r="Z1202" s="1"/>
      <c r="AA1202" s="1">
        <v>3</v>
      </c>
      <c r="AB1202" s="1"/>
      <c r="AG1202" t="str">
        <f t="shared" si="259"/>
        <v>New Hampton</v>
      </c>
      <c r="AH1202" t="s">
        <v>769</v>
      </c>
      <c r="AI1202">
        <v>1</v>
      </c>
      <c r="AK1202" s="104">
        <v>33</v>
      </c>
      <c r="AL1202" s="102">
        <v>1</v>
      </c>
      <c r="AM1202" s="102">
        <v>45</v>
      </c>
      <c r="AN1202" s="101">
        <v>51540</v>
      </c>
      <c r="AO1202" s="101">
        <f t="shared" si="261"/>
        <v>33001</v>
      </c>
      <c r="AP1202" t="s">
        <v>624</v>
      </c>
      <c r="AQ1202">
        <f t="shared" si="260"/>
        <v>3351540</v>
      </c>
    </row>
    <row r="1203" spans="1:43" hidden="1" outlineLevel="1">
      <c r="A1203" t="s">
        <v>1205</v>
      </c>
      <c r="B1203" s="10" t="s">
        <v>768</v>
      </c>
      <c r="C1203" s="1">
        <f t="shared" si="258"/>
        <v>1597</v>
      </c>
      <c r="D1203" s="7">
        <f t="shared" si="264"/>
        <v>2</v>
      </c>
      <c r="E1203" s="7">
        <f t="shared" si="265"/>
        <v>1</v>
      </c>
      <c r="F1203" s="7">
        <f t="shared" si="266"/>
        <v>0</v>
      </c>
      <c r="G1203" s="1">
        <f t="shared" si="262"/>
        <v>621</v>
      </c>
      <c r="H1203" s="2">
        <f t="shared" si="263"/>
        <v>0.38885410144020038</v>
      </c>
      <c r="I1203" s="8"/>
      <c r="J1203" s="2">
        <f t="shared" si="267"/>
        <v>0.29242329367564185</v>
      </c>
      <c r="K1203" s="2">
        <f t="shared" si="268"/>
        <v>0.68127739511584218</v>
      </c>
      <c r="L1203" s="2">
        <f t="shared" si="269"/>
        <v>0</v>
      </c>
      <c r="M1203" s="2">
        <f t="shared" si="270"/>
        <v>2.6299311208515919E-2</v>
      </c>
      <c r="N1203" s="1">
        <v>467</v>
      </c>
      <c r="O1203" s="1">
        <v>1088</v>
      </c>
      <c r="P1203" s="1"/>
      <c r="R1203">
        <v>41</v>
      </c>
      <c r="U1203" s="1"/>
      <c r="V1203" s="1"/>
      <c r="W1203" s="1"/>
      <c r="X1203" s="1"/>
      <c r="Y1203" s="1"/>
      <c r="Z1203" s="1"/>
      <c r="AA1203" s="1">
        <v>1</v>
      </c>
      <c r="AB1203" s="1"/>
      <c r="AG1203" t="str">
        <f t="shared" si="259"/>
        <v>New Ipswich</v>
      </c>
      <c r="AH1203" t="s">
        <v>1100</v>
      </c>
      <c r="AI1203">
        <v>2</v>
      </c>
      <c r="AK1203" s="104">
        <v>33</v>
      </c>
      <c r="AL1203" s="102">
        <v>11</v>
      </c>
      <c r="AM1203" s="102">
        <v>120</v>
      </c>
      <c r="AN1203" s="101">
        <v>51940</v>
      </c>
      <c r="AO1203" s="101">
        <f t="shared" si="261"/>
        <v>33011</v>
      </c>
      <c r="AP1203" t="s">
        <v>624</v>
      </c>
      <c r="AQ1203">
        <f t="shared" si="260"/>
        <v>3351940</v>
      </c>
    </row>
    <row r="1204" spans="1:43" hidden="1" outlineLevel="1">
      <c r="A1204" t="s">
        <v>367</v>
      </c>
      <c r="B1204" s="10" t="s">
        <v>768</v>
      </c>
      <c r="C1204" s="1">
        <f t="shared" ref="C1204:C1263" si="271">SUM(N1204:AE1204)</f>
        <v>2141</v>
      </c>
      <c r="D1204" s="7">
        <f t="shared" si="264"/>
        <v>2</v>
      </c>
      <c r="E1204" s="7">
        <f t="shared" si="265"/>
        <v>1</v>
      </c>
      <c r="F1204" s="7">
        <f t="shared" si="266"/>
        <v>0</v>
      </c>
      <c r="G1204" s="1">
        <f t="shared" si="262"/>
        <v>229</v>
      </c>
      <c r="H1204" s="2">
        <f t="shared" si="263"/>
        <v>0.10695936478281177</v>
      </c>
      <c r="I1204" s="8"/>
      <c r="J1204" s="2">
        <f t="shared" si="267"/>
        <v>0.43717888836992058</v>
      </c>
      <c r="K1204" s="2">
        <f t="shared" si="268"/>
        <v>0.54413825315273234</v>
      </c>
      <c r="L1204" s="2">
        <f t="shared" si="269"/>
        <v>0</v>
      </c>
      <c r="M1204" s="2">
        <f t="shared" si="270"/>
        <v>1.8682858477347075E-2</v>
      </c>
      <c r="N1204" s="1">
        <v>936</v>
      </c>
      <c r="O1204" s="1">
        <v>1165</v>
      </c>
      <c r="P1204" s="1"/>
      <c r="R1204">
        <v>33</v>
      </c>
      <c r="U1204" s="1"/>
      <c r="V1204" s="1"/>
      <c r="W1204" s="1"/>
      <c r="X1204" s="1"/>
      <c r="Y1204" s="1"/>
      <c r="Z1204" s="1"/>
      <c r="AA1204" s="1">
        <v>7</v>
      </c>
      <c r="AB1204" s="1"/>
      <c r="AG1204" t="str">
        <f t="shared" si="259"/>
        <v>New London</v>
      </c>
      <c r="AH1204" t="s">
        <v>1455</v>
      </c>
      <c r="AI1204">
        <v>2</v>
      </c>
      <c r="AK1204" s="104">
        <v>33</v>
      </c>
      <c r="AL1204" s="102">
        <v>13</v>
      </c>
      <c r="AM1204" s="102">
        <v>95</v>
      </c>
      <c r="AN1204" s="101">
        <v>52100</v>
      </c>
      <c r="AO1204" s="101">
        <f t="shared" si="261"/>
        <v>33013</v>
      </c>
      <c r="AP1204" t="s">
        <v>624</v>
      </c>
      <c r="AQ1204">
        <f t="shared" si="260"/>
        <v>3352100</v>
      </c>
    </row>
    <row r="1205" spans="1:43" hidden="1" outlineLevel="1">
      <c r="A1205" t="s">
        <v>149</v>
      </c>
      <c r="B1205" s="10" t="s">
        <v>768</v>
      </c>
      <c r="C1205" s="1">
        <f t="shared" si="271"/>
        <v>911</v>
      </c>
      <c r="D1205" s="7">
        <f t="shared" si="264"/>
        <v>2</v>
      </c>
      <c r="E1205" s="7">
        <f t="shared" si="265"/>
        <v>1</v>
      </c>
      <c r="F1205" s="7">
        <f t="shared" si="266"/>
        <v>0</v>
      </c>
      <c r="G1205" s="1">
        <f t="shared" si="262"/>
        <v>170</v>
      </c>
      <c r="H1205" s="2">
        <f t="shared" si="263"/>
        <v>0.18660812294182216</v>
      </c>
      <c r="I1205" s="8"/>
      <c r="J1205" s="2">
        <f t="shared" si="267"/>
        <v>0.3896816684961581</v>
      </c>
      <c r="K1205" s="2">
        <f t="shared" si="268"/>
        <v>0.5762897914379802</v>
      </c>
      <c r="L1205" s="2">
        <f t="shared" si="269"/>
        <v>0</v>
      </c>
      <c r="M1205" s="2">
        <f t="shared" si="270"/>
        <v>3.4028540065861645E-2</v>
      </c>
      <c r="N1205" s="1">
        <v>355</v>
      </c>
      <c r="O1205" s="1">
        <v>525</v>
      </c>
      <c r="P1205" s="1"/>
      <c r="R1205">
        <v>30</v>
      </c>
      <c r="U1205" s="1"/>
      <c r="V1205" s="1"/>
      <c r="W1205" s="1"/>
      <c r="X1205" s="1"/>
      <c r="Y1205" s="1"/>
      <c r="Z1205" s="1"/>
      <c r="AA1205" s="1">
        <v>1</v>
      </c>
      <c r="AB1205" s="1"/>
      <c r="AG1205" t="str">
        <f t="shared" ref="AG1205:AG1263" si="272">A1205</f>
        <v>Newbury</v>
      </c>
      <c r="AH1205" t="s">
        <v>1455</v>
      </c>
      <c r="AI1205">
        <v>2</v>
      </c>
      <c r="AK1205" s="104">
        <v>33</v>
      </c>
      <c r="AL1205" s="102">
        <v>13</v>
      </c>
      <c r="AM1205" s="102">
        <v>90</v>
      </c>
      <c r="AN1205" s="101">
        <v>50900</v>
      </c>
      <c r="AO1205" s="101">
        <f t="shared" si="261"/>
        <v>33013</v>
      </c>
      <c r="AP1205" t="s">
        <v>624</v>
      </c>
      <c r="AQ1205">
        <f t="shared" si="260"/>
        <v>3350900</v>
      </c>
    </row>
    <row r="1206" spans="1:43" hidden="1" outlineLevel="1">
      <c r="A1206" t="s">
        <v>1476</v>
      </c>
      <c r="B1206" s="10" t="s">
        <v>768</v>
      </c>
      <c r="C1206" s="1">
        <f t="shared" si="271"/>
        <v>725</v>
      </c>
      <c r="D1206" s="7">
        <f t="shared" si="264"/>
        <v>2</v>
      </c>
      <c r="E1206" s="7">
        <f t="shared" si="265"/>
        <v>1</v>
      </c>
      <c r="F1206" s="7">
        <f t="shared" si="266"/>
        <v>0</v>
      </c>
      <c r="G1206" s="1">
        <f t="shared" si="262"/>
        <v>152</v>
      </c>
      <c r="H1206" s="2">
        <f t="shared" si="263"/>
        <v>0.20965517241379311</v>
      </c>
      <c r="I1206" s="8"/>
      <c r="J1206" s="2">
        <f t="shared" si="267"/>
        <v>0.38068965517241377</v>
      </c>
      <c r="K1206" s="2">
        <f t="shared" si="268"/>
        <v>0.59034482758620688</v>
      </c>
      <c r="L1206" s="2">
        <f t="shared" si="269"/>
        <v>0</v>
      </c>
      <c r="M1206" s="2">
        <f t="shared" si="270"/>
        <v>2.8965517241379413E-2</v>
      </c>
      <c r="N1206" s="1">
        <v>276</v>
      </c>
      <c r="O1206" s="1">
        <v>428</v>
      </c>
      <c r="P1206" s="1"/>
      <c r="R1206">
        <v>20</v>
      </c>
      <c r="U1206" s="1"/>
      <c r="V1206" s="1"/>
      <c r="W1206" s="1"/>
      <c r="X1206" s="1"/>
      <c r="Y1206" s="1"/>
      <c r="Z1206" s="1"/>
      <c r="AA1206" s="1">
        <v>1</v>
      </c>
      <c r="AB1206" s="1"/>
      <c r="AG1206" t="str">
        <f t="shared" si="272"/>
        <v>Newfields</v>
      </c>
      <c r="AH1206" t="s">
        <v>867</v>
      </c>
      <c r="AI1206">
        <v>1</v>
      </c>
      <c r="AK1206" s="104">
        <v>33</v>
      </c>
      <c r="AL1206" s="102">
        <v>15</v>
      </c>
      <c r="AM1206" s="102">
        <v>105</v>
      </c>
      <c r="AN1206" s="101">
        <v>51380</v>
      </c>
      <c r="AO1206" s="101">
        <f t="shared" si="261"/>
        <v>33015</v>
      </c>
      <c r="AP1206" t="s">
        <v>624</v>
      </c>
      <c r="AQ1206">
        <f t="shared" si="260"/>
        <v>3351380</v>
      </c>
    </row>
    <row r="1207" spans="1:43" hidden="1" outlineLevel="1">
      <c r="A1207" t="s">
        <v>2069</v>
      </c>
      <c r="B1207" s="10" t="s">
        <v>768</v>
      </c>
      <c r="C1207" s="1">
        <f t="shared" si="271"/>
        <v>441</v>
      </c>
      <c r="D1207" s="7">
        <f t="shared" si="264"/>
        <v>2</v>
      </c>
      <c r="E1207" s="7">
        <f t="shared" si="265"/>
        <v>1</v>
      </c>
      <c r="F1207" s="7">
        <f t="shared" si="266"/>
        <v>0</v>
      </c>
      <c r="G1207" s="1">
        <f t="shared" si="262"/>
        <v>131</v>
      </c>
      <c r="H1207" s="2">
        <f t="shared" si="263"/>
        <v>0.29705215419501135</v>
      </c>
      <c r="I1207" s="8"/>
      <c r="J1207" s="2">
        <f t="shared" si="267"/>
        <v>0.3401360544217687</v>
      </c>
      <c r="K1207" s="2">
        <f t="shared" si="268"/>
        <v>0.63718820861678005</v>
      </c>
      <c r="L1207" s="2">
        <f t="shared" si="269"/>
        <v>0</v>
      </c>
      <c r="M1207" s="2">
        <f t="shared" si="270"/>
        <v>2.2675736961451309E-2</v>
      </c>
      <c r="N1207" s="1">
        <v>150</v>
      </c>
      <c r="O1207" s="1">
        <v>281</v>
      </c>
      <c r="P1207" s="1"/>
      <c r="R1207">
        <v>8</v>
      </c>
      <c r="U1207" s="1"/>
      <c r="V1207" s="1"/>
      <c r="W1207" s="1"/>
      <c r="X1207" s="1"/>
      <c r="Y1207" s="1"/>
      <c r="Z1207" s="1"/>
      <c r="AA1207" s="1">
        <v>2</v>
      </c>
      <c r="AB1207" s="1"/>
      <c r="AG1207" t="str">
        <f t="shared" si="272"/>
        <v>Newington</v>
      </c>
      <c r="AH1207" t="s">
        <v>867</v>
      </c>
      <c r="AI1207">
        <v>1</v>
      </c>
      <c r="AK1207" s="104">
        <v>33</v>
      </c>
      <c r="AL1207" s="102">
        <v>15</v>
      </c>
      <c r="AM1207" s="102">
        <v>110</v>
      </c>
      <c r="AN1207" s="101">
        <v>51620</v>
      </c>
      <c r="AO1207" s="101">
        <f t="shared" si="261"/>
        <v>33015</v>
      </c>
      <c r="AP1207" t="s">
        <v>624</v>
      </c>
      <c r="AQ1207">
        <f t="shared" si="260"/>
        <v>3351620</v>
      </c>
    </row>
    <row r="1208" spans="1:43" hidden="1" outlineLevel="1">
      <c r="A1208" t="s">
        <v>2093</v>
      </c>
      <c r="B1208" s="10" t="s">
        <v>768</v>
      </c>
      <c r="C1208" s="1">
        <f t="shared" si="271"/>
        <v>3114</v>
      </c>
      <c r="D1208" s="7">
        <f t="shared" si="264"/>
        <v>2</v>
      </c>
      <c r="E1208" s="7">
        <f t="shared" si="265"/>
        <v>1</v>
      </c>
      <c r="F1208" s="7">
        <f t="shared" si="266"/>
        <v>0</v>
      </c>
      <c r="G1208" s="1">
        <f t="shared" si="262"/>
        <v>29</v>
      </c>
      <c r="H1208" s="2">
        <f t="shared" si="263"/>
        <v>9.3127809890815663E-3</v>
      </c>
      <c r="I1208" s="8"/>
      <c r="J1208" s="2">
        <f t="shared" si="267"/>
        <v>0.4733461785484907</v>
      </c>
      <c r="K1208" s="2">
        <f t="shared" si="268"/>
        <v>0.48265895953757226</v>
      </c>
      <c r="L1208" s="2">
        <f t="shared" si="269"/>
        <v>0</v>
      </c>
      <c r="M1208" s="2">
        <f t="shared" si="270"/>
        <v>4.3994861913937033E-2</v>
      </c>
      <c r="N1208" s="1">
        <v>1474</v>
      </c>
      <c r="O1208" s="1">
        <v>1503</v>
      </c>
      <c r="P1208" s="1"/>
      <c r="R1208">
        <v>125</v>
      </c>
      <c r="U1208" s="1"/>
      <c r="V1208" s="1"/>
      <c r="W1208" s="1"/>
      <c r="X1208" s="1"/>
      <c r="Y1208" s="1"/>
      <c r="Z1208" s="1"/>
      <c r="AA1208" s="1">
        <v>12</v>
      </c>
      <c r="AB1208" s="1"/>
      <c r="AG1208" t="str">
        <f t="shared" si="272"/>
        <v>Newmarket</v>
      </c>
      <c r="AH1208" t="s">
        <v>867</v>
      </c>
      <c r="AI1208">
        <v>1</v>
      </c>
      <c r="AK1208" s="104">
        <v>33</v>
      </c>
      <c r="AL1208" s="102">
        <v>15</v>
      </c>
      <c r="AM1208" s="102">
        <v>115</v>
      </c>
      <c r="AN1208" s="101">
        <v>52340</v>
      </c>
      <c r="AO1208" s="101">
        <f t="shared" si="261"/>
        <v>33015</v>
      </c>
      <c r="AP1208" t="s">
        <v>624</v>
      </c>
      <c r="AQ1208">
        <f t="shared" si="260"/>
        <v>3352340</v>
      </c>
    </row>
    <row r="1209" spans="1:43" hidden="1" outlineLevel="1">
      <c r="A1209" t="s">
        <v>2784</v>
      </c>
      <c r="B1209" s="10" t="s">
        <v>768</v>
      </c>
      <c r="C1209" s="1">
        <f t="shared" si="271"/>
        <v>1822</v>
      </c>
      <c r="D1209" s="7">
        <f t="shared" si="264"/>
        <v>2</v>
      </c>
      <c r="E1209" s="7">
        <f t="shared" si="265"/>
        <v>1</v>
      </c>
      <c r="F1209" s="7">
        <f t="shared" si="266"/>
        <v>0</v>
      </c>
      <c r="G1209" s="1">
        <f t="shared" si="262"/>
        <v>412</v>
      </c>
      <c r="H1209" s="2">
        <f t="shared" si="263"/>
        <v>0.22612513721185509</v>
      </c>
      <c r="I1209" s="8"/>
      <c r="J1209" s="2">
        <f t="shared" si="267"/>
        <v>0.37486278814489571</v>
      </c>
      <c r="K1209" s="2">
        <f t="shared" si="268"/>
        <v>0.60098792535675083</v>
      </c>
      <c r="L1209" s="2">
        <f t="shared" si="269"/>
        <v>0</v>
      </c>
      <c r="M1209" s="2">
        <f t="shared" si="270"/>
        <v>2.4149286498353462E-2</v>
      </c>
      <c r="N1209" s="1">
        <v>683</v>
      </c>
      <c r="O1209" s="1">
        <v>1095</v>
      </c>
      <c r="P1209" s="1"/>
      <c r="R1209">
        <v>42</v>
      </c>
      <c r="U1209" s="1"/>
      <c r="V1209" s="1"/>
      <c r="W1209" s="1"/>
      <c r="X1209" s="1"/>
      <c r="Y1209" s="1"/>
      <c r="Z1209" s="1"/>
      <c r="AA1209" s="1">
        <v>2</v>
      </c>
      <c r="AB1209" s="1"/>
      <c r="AG1209" t="str">
        <f t="shared" si="272"/>
        <v>Newport</v>
      </c>
      <c r="AH1209" t="s">
        <v>2136</v>
      </c>
      <c r="AI1209">
        <v>2</v>
      </c>
      <c r="AK1209" s="104">
        <v>33</v>
      </c>
      <c r="AL1209" s="102">
        <v>19</v>
      </c>
      <c r="AM1209" s="102">
        <v>50</v>
      </c>
      <c r="AN1209" s="101">
        <v>52580</v>
      </c>
      <c r="AO1209" s="101">
        <f t="shared" si="261"/>
        <v>33019</v>
      </c>
      <c r="AP1209" t="s">
        <v>624</v>
      </c>
      <c r="AQ1209">
        <f t="shared" si="260"/>
        <v>3352580</v>
      </c>
    </row>
    <row r="1210" spans="1:43" hidden="1" outlineLevel="1">
      <c r="A1210" t="s">
        <v>2647</v>
      </c>
      <c r="B1210" s="10" t="s">
        <v>768</v>
      </c>
      <c r="C1210" s="1">
        <f t="shared" si="271"/>
        <v>1364</v>
      </c>
      <c r="D1210" s="7">
        <f t="shared" si="264"/>
        <v>2</v>
      </c>
      <c r="E1210" s="7">
        <f t="shared" si="265"/>
        <v>1</v>
      </c>
      <c r="F1210" s="7">
        <f t="shared" si="266"/>
        <v>0</v>
      </c>
      <c r="G1210" s="1">
        <f t="shared" si="262"/>
        <v>223</v>
      </c>
      <c r="H1210" s="2">
        <f t="shared" si="263"/>
        <v>0.16348973607038123</v>
      </c>
      <c r="I1210" s="8"/>
      <c r="J1210" s="2">
        <f t="shared" si="267"/>
        <v>0.39956011730205276</v>
      </c>
      <c r="K1210" s="2">
        <f t="shared" si="268"/>
        <v>0.56304985337243407</v>
      </c>
      <c r="L1210" s="2">
        <f t="shared" si="269"/>
        <v>0</v>
      </c>
      <c r="M1210" s="2">
        <f t="shared" si="270"/>
        <v>3.7390029325513163E-2</v>
      </c>
      <c r="N1210" s="1">
        <v>545</v>
      </c>
      <c r="O1210" s="1">
        <v>768</v>
      </c>
      <c r="P1210" s="1"/>
      <c r="R1210">
        <v>51</v>
      </c>
      <c r="U1210" s="1"/>
      <c r="V1210" s="1"/>
      <c r="W1210" s="1"/>
      <c r="X1210" s="1"/>
      <c r="Y1210" s="1"/>
      <c r="Z1210" s="1"/>
      <c r="AA1210" s="1">
        <v>0</v>
      </c>
      <c r="AB1210" s="1"/>
      <c r="AG1210" t="str">
        <f t="shared" si="272"/>
        <v>Newton</v>
      </c>
      <c r="AH1210" t="s">
        <v>867</v>
      </c>
      <c r="AI1210">
        <v>1</v>
      </c>
      <c r="AK1210" s="104">
        <v>33</v>
      </c>
      <c r="AL1210" s="102">
        <v>15</v>
      </c>
      <c r="AM1210" s="102">
        <v>120</v>
      </c>
      <c r="AN1210" s="101">
        <v>52900</v>
      </c>
      <c r="AO1210" s="101">
        <f t="shared" si="261"/>
        <v>33015</v>
      </c>
      <c r="AP1210" t="s">
        <v>624</v>
      </c>
      <c r="AQ1210">
        <f t="shared" si="260"/>
        <v>3352900</v>
      </c>
    </row>
    <row r="1211" spans="1:43" hidden="1" outlineLevel="1">
      <c r="A1211" t="s">
        <v>257</v>
      </c>
      <c r="B1211" s="10" t="s">
        <v>768</v>
      </c>
      <c r="C1211" s="1">
        <f t="shared" si="271"/>
        <v>2115</v>
      </c>
      <c r="D1211" s="7">
        <f t="shared" si="264"/>
        <v>2</v>
      </c>
      <c r="E1211" s="7">
        <f t="shared" si="265"/>
        <v>1</v>
      </c>
      <c r="F1211" s="7">
        <f t="shared" si="266"/>
        <v>0</v>
      </c>
      <c r="G1211" s="1">
        <f t="shared" si="262"/>
        <v>555</v>
      </c>
      <c r="H1211" s="2">
        <f t="shared" si="263"/>
        <v>0.26241134751773049</v>
      </c>
      <c r="I1211" s="8"/>
      <c r="J1211" s="2">
        <f t="shared" si="267"/>
        <v>0.3546099290780142</v>
      </c>
      <c r="K1211" s="2">
        <f t="shared" si="268"/>
        <v>0.61702127659574468</v>
      </c>
      <c r="L1211" s="2">
        <f t="shared" si="269"/>
        <v>0</v>
      </c>
      <c r="M1211" s="2">
        <f t="shared" si="270"/>
        <v>2.8368794326241065E-2</v>
      </c>
      <c r="N1211" s="1">
        <v>750</v>
      </c>
      <c r="O1211" s="1">
        <v>1305</v>
      </c>
      <c r="P1211" s="1"/>
      <c r="R1211">
        <v>49</v>
      </c>
      <c r="U1211" s="1"/>
      <c r="V1211" s="1"/>
      <c r="W1211" s="1"/>
      <c r="X1211" s="1"/>
      <c r="Y1211" s="1"/>
      <c r="Z1211" s="1"/>
      <c r="AA1211" s="1">
        <v>11</v>
      </c>
      <c r="AB1211" s="1"/>
      <c r="AG1211" t="str">
        <f t="shared" si="272"/>
        <v>North Hampton</v>
      </c>
      <c r="AH1211" t="s">
        <v>867</v>
      </c>
      <c r="AI1211">
        <v>1</v>
      </c>
      <c r="AK1211" s="104">
        <v>33</v>
      </c>
      <c r="AL1211" s="102">
        <v>15</v>
      </c>
      <c r="AM1211" s="102">
        <v>125</v>
      </c>
      <c r="AN1211" s="101">
        <v>54580</v>
      </c>
      <c r="AO1211" s="101">
        <f t="shared" si="261"/>
        <v>33015</v>
      </c>
      <c r="AP1211" t="s">
        <v>624</v>
      </c>
      <c r="AQ1211">
        <f t="shared" si="260"/>
        <v>3354580</v>
      </c>
    </row>
    <row r="1212" spans="1:43" hidden="1" outlineLevel="1">
      <c r="A1212" t="s">
        <v>419</v>
      </c>
      <c r="B1212" s="10" t="s">
        <v>768</v>
      </c>
      <c r="C1212" s="1">
        <f t="shared" si="271"/>
        <v>1360</v>
      </c>
      <c r="D1212" s="7">
        <f t="shared" si="264"/>
        <v>2</v>
      </c>
      <c r="E1212" s="7">
        <f t="shared" si="265"/>
        <v>1</v>
      </c>
      <c r="F1212" s="7">
        <f t="shared" si="266"/>
        <v>0</v>
      </c>
      <c r="G1212" s="1">
        <f t="shared" si="262"/>
        <v>408</v>
      </c>
      <c r="H1212" s="2">
        <f t="shared" si="263"/>
        <v>0.3</v>
      </c>
      <c r="I1212" s="8"/>
      <c r="J1212" s="2">
        <f t="shared" si="267"/>
        <v>0.33161764705882352</v>
      </c>
      <c r="K1212" s="2">
        <f t="shared" si="268"/>
        <v>0.63161764705882351</v>
      </c>
      <c r="L1212" s="2">
        <f t="shared" si="269"/>
        <v>0</v>
      </c>
      <c r="M1212" s="2">
        <f t="shared" si="270"/>
        <v>3.6764705882353033E-2</v>
      </c>
      <c r="N1212" s="1">
        <v>451</v>
      </c>
      <c r="O1212" s="1">
        <v>859</v>
      </c>
      <c r="P1212" s="1"/>
      <c r="R1212">
        <v>50</v>
      </c>
      <c r="U1212" s="1"/>
      <c r="V1212" s="1"/>
      <c r="W1212" s="1"/>
      <c r="X1212" s="1"/>
      <c r="Y1212" s="1"/>
      <c r="Z1212" s="1"/>
      <c r="AA1212" s="1">
        <v>0</v>
      </c>
      <c r="AB1212" s="1"/>
      <c r="AG1212" t="str">
        <f t="shared" si="272"/>
        <v>Northfield</v>
      </c>
      <c r="AH1212" t="s">
        <v>1455</v>
      </c>
      <c r="AI1212">
        <v>2</v>
      </c>
      <c r="AK1212" s="104">
        <v>33</v>
      </c>
      <c r="AL1212" s="102">
        <v>13</v>
      </c>
      <c r="AM1212" s="102">
        <v>100</v>
      </c>
      <c r="AN1212" s="101">
        <v>54260</v>
      </c>
      <c r="AO1212" s="101">
        <f t="shared" si="261"/>
        <v>33013</v>
      </c>
      <c r="AP1212" t="s">
        <v>624</v>
      </c>
      <c r="AQ1212">
        <f t="shared" si="260"/>
        <v>3354260</v>
      </c>
    </row>
    <row r="1213" spans="1:43" hidden="1" outlineLevel="1">
      <c r="A1213" t="s">
        <v>707</v>
      </c>
      <c r="B1213" s="10" t="s">
        <v>768</v>
      </c>
      <c r="C1213" s="1">
        <f t="shared" si="271"/>
        <v>646</v>
      </c>
      <c r="D1213" s="7">
        <f t="shared" si="264"/>
        <v>2</v>
      </c>
      <c r="E1213" s="7">
        <f t="shared" si="265"/>
        <v>1</v>
      </c>
      <c r="F1213" s="7">
        <f t="shared" si="266"/>
        <v>0</v>
      </c>
      <c r="G1213" s="1">
        <f t="shared" si="262"/>
        <v>145</v>
      </c>
      <c r="H1213" s="2">
        <f t="shared" si="263"/>
        <v>0.22445820433436534</v>
      </c>
      <c r="I1213" s="8"/>
      <c r="J1213" s="2">
        <f t="shared" si="267"/>
        <v>0.36377708978328172</v>
      </c>
      <c r="K1213" s="2">
        <f t="shared" si="268"/>
        <v>0.58823529411764708</v>
      </c>
      <c r="L1213" s="2">
        <f t="shared" si="269"/>
        <v>0</v>
      </c>
      <c r="M1213" s="2">
        <f t="shared" si="270"/>
        <v>4.7987616099071206E-2</v>
      </c>
      <c r="N1213" s="1">
        <v>235</v>
      </c>
      <c r="O1213" s="1">
        <v>380</v>
      </c>
      <c r="P1213" s="1"/>
      <c r="R1213">
        <v>30</v>
      </c>
      <c r="U1213" s="1"/>
      <c r="V1213" s="1"/>
      <c r="W1213" s="1"/>
      <c r="X1213" s="1"/>
      <c r="Y1213" s="1"/>
      <c r="Z1213" s="1"/>
      <c r="AA1213" s="1">
        <v>1</v>
      </c>
      <c r="AB1213" s="1"/>
      <c r="AG1213" t="str">
        <f t="shared" si="272"/>
        <v>Northumberland</v>
      </c>
      <c r="AH1213" t="s">
        <v>1700</v>
      </c>
      <c r="AI1213">
        <v>2</v>
      </c>
      <c r="AK1213" s="104">
        <v>33</v>
      </c>
      <c r="AL1213" s="102">
        <v>7</v>
      </c>
      <c r="AM1213" s="102">
        <v>145</v>
      </c>
      <c r="AN1213" s="101">
        <v>56100</v>
      </c>
      <c r="AO1213" s="101">
        <f t="shared" si="261"/>
        <v>33007</v>
      </c>
      <c r="AP1213" t="s">
        <v>624</v>
      </c>
      <c r="AQ1213">
        <f t="shared" si="260"/>
        <v>3356100</v>
      </c>
    </row>
    <row r="1214" spans="1:43" hidden="1" outlineLevel="1">
      <c r="A1214" t="s">
        <v>742</v>
      </c>
      <c r="B1214" s="10" t="s">
        <v>768</v>
      </c>
      <c r="C1214" s="1">
        <f t="shared" si="271"/>
        <v>1368</v>
      </c>
      <c r="D1214" s="7">
        <f t="shared" si="264"/>
        <v>2</v>
      </c>
      <c r="E1214" s="7">
        <f t="shared" si="265"/>
        <v>1</v>
      </c>
      <c r="F1214" s="7">
        <f t="shared" si="266"/>
        <v>0</v>
      </c>
      <c r="G1214" s="1">
        <f t="shared" si="262"/>
        <v>293</v>
      </c>
      <c r="H1214" s="2">
        <f t="shared" si="263"/>
        <v>0.21418128654970761</v>
      </c>
      <c r="I1214" s="8"/>
      <c r="J1214" s="2">
        <f t="shared" si="267"/>
        <v>0.37353801169590645</v>
      </c>
      <c r="K1214" s="2">
        <f t="shared" si="268"/>
        <v>0.58771929824561409</v>
      </c>
      <c r="L1214" s="2">
        <f t="shared" si="269"/>
        <v>0</v>
      </c>
      <c r="M1214" s="2">
        <f t="shared" si="270"/>
        <v>3.8742690058479523E-2</v>
      </c>
      <c r="N1214" s="1">
        <v>511</v>
      </c>
      <c r="O1214" s="1">
        <v>804</v>
      </c>
      <c r="P1214" s="1"/>
      <c r="R1214">
        <v>51</v>
      </c>
      <c r="U1214" s="1"/>
      <c r="V1214" s="1"/>
      <c r="W1214" s="1"/>
      <c r="X1214" s="1"/>
      <c r="Y1214" s="1"/>
      <c r="Z1214" s="1"/>
      <c r="AA1214" s="1">
        <v>2</v>
      </c>
      <c r="AB1214" s="1"/>
      <c r="AG1214" t="str">
        <f t="shared" si="272"/>
        <v>Northwood</v>
      </c>
      <c r="AH1214" t="s">
        <v>867</v>
      </c>
      <c r="AI1214">
        <v>1</v>
      </c>
      <c r="AK1214" s="104">
        <v>33</v>
      </c>
      <c r="AL1214" s="102">
        <v>15</v>
      </c>
      <c r="AM1214" s="102">
        <v>130</v>
      </c>
      <c r="AN1214" s="101">
        <v>56820</v>
      </c>
      <c r="AO1214" s="101">
        <f t="shared" si="261"/>
        <v>33015</v>
      </c>
      <c r="AP1214" t="s">
        <v>624</v>
      </c>
      <c r="AQ1214">
        <f t="shared" si="260"/>
        <v>3356820</v>
      </c>
    </row>
    <row r="1215" spans="1:43" hidden="1" outlineLevel="1">
      <c r="A1215" t="s">
        <v>743</v>
      </c>
      <c r="B1215" s="10" t="s">
        <v>768</v>
      </c>
      <c r="C1215" s="1">
        <f t="shared" si="271"/>
        <v>1660</v>
      </c>
      <c r="D1215" s="7">
        <f t="shared" si="264"/>
        <v>2</v>
      </c>
      <c r="E1215" s="7">
        <f t="shared" si="265"/>
        <v>1</v>
      </c>
      <c r="F1215" s="7">
        <f t="shared" si="266"/>
        <v>0</v>
      </c>
      <c r="G1215" s="1">
        <f t="shared" si="262"/>
        <v>346</v>
      </c>
      <c r="H1215" s="2">
        <f t="shared" si="263"/>
        <v>0.20843373493975903</v>
      </c>
      <c r="I1215" s="8"/>
      <c r="J1215" s="2">
        <f t="shared" si="267"/>
        <v>0.38373493975903616</v>
      </c>
      <c r="K1215" s="2">
        <f t="shared" si="268"/>
        <v>0.59216867469879519</v>
      </c>
      <c r="L1215" s="2">
        <f t="shared" si="269"/>
        <v>0</v>
      </c>
      <c r="M1215" s="2">
        <f t="shared" si="270"/>
        <v>2.4096385542168641E-2</v>
      </c>
      <c r="N1215" s="1">
        <v>637</v>
      </c>
      <c r="O1215" s="1">
        <v>983</v>
      </c>
      <c r="P1215" s="1"/>
      <c r="R1215">
        <v>35</v>
      </c>
      <c r="U1215" s="1"/>
      <c r="V1215" s="1"/>
      <c r="W1215" s="1"/>
      <c r="X1215" s="1"/>
      <c r="Y1215" s="1"/>
      <c r="Z1215" s="1"/>
      <c r="AA1215" s="1">
        <v>5</v>
      </c>
      <c r="AB1215" s="1"/>
      <c r="AG1215" t="str">
        <f t="shared" si="272"/>
        <v>Nottingham</v>
      </c>
      <c r="AH1215" t="s">
        <v>867</v>
      </c>
      <c r="AI1215">
        <v>1</v>
      </c>
      <c r="AK1215" s="104">
        <v>33</v>
      </c>
      <c r="AL1215" s="102">
        <v>15</v>
      </c>
      <c r="AM1215" s="102">
        <v>135</v>
      </c>
      <c r="AN1215" s="101">
        <v>57460</v>
      </c>
      <c r="AO1215" s="101">
        <f t="shared" si="261"/>
        <v>33015</v>
      </c>
      <c r="AP1215" t="s">
        <v>624</v>
      </c>
      <c r="AQ1215">
        <f t="shared" si="260"/>
        <v>3357460</v>
      </c>
    </row>
    <row r="1216" spans="1:43" hidden="1" outlineLevel="1">
      <c r="A1216" t="s">
        <v>2225</v>
      </c>
      <c r="B1216" s="10" t="s">
        <v>768</v>
      </c>
      <c r="C1216" s="1">
        <f t="shared" si="271"/>
        <v>114</v>
      </c>
      <c r="D1216" s="7">
        <f t="shared" si="264"/>
        <v>1</v>
      </c>
      <c r="E1216" s="7">
        <f t="shared" si="265"/>
        <v>2</v>
      </c>
      <c r="F1216" s="7">
        <f t="shared" si="266"/>
        <v>0</v>
      </c>
      <c r="G1216" s="1">
        <f t="shared" si="262"/>
        <v>5</v>
      </c>
      <c r="H1216" s="2">
        <f t="shared" si="263"/>
        <v>4.3859649122807015E-2</v>
      </c>
      <c r="I1216" s="8"/>
      <c r="J1216" s="2">
        <f t="shared" si="267"/>
        <v>0.5</v>
      </c>
      <c r="K1216" s="2">
        <f t="shared" si="268"/>
        <v>0.45614035087719296</v>
      </c>
      <c r="L1216" s="2">
        <f t="shared" si="269"/>
        <v>0</v>
      </c>
      <c r="M1216" s="2">
        <f t="shared" si="270"/>
        <v>4.3859649122807043E-2</v>
      </c>
      <c r="N1216" s="1">
        <v>57</v>
      </c>
      <c r="O1216" s="1">
        <v>52</v>
      </c>
      <c r="P1216" s="1"/>
      <c r="R1216">
        <v>5</v>
      </c>
      <c r="U1216" s="1"/>
      <c r="V1216" s="1"/>
      <c r="W1216" s="1"/>
      <c r="X1216" s="1"/>
      <c r="Y1216" s="1"/>
      <c r="Z1216" s="1"/>
      <c r="AA1216" s="1">
        <v>0</v>
      </c>
      <c r="AB1216" s="1"/>
      <c r="AG1216" t="str">
        <f t="shared" si="272"/>
        <v>Orange</v>
      </c>
      <c r="AH1216" t="s">
        <v>1701</v>
      </c>
      <c r="AI1216">
        <v>2</v>
      </c>
      <c r="AK1216" s="104">
        <v>33</v>
      </c>
      <c r="AL1216" s="102">
        <v>9</v>
      </c>
      <c r="AM1216" s="102">
        <v>145</v>
      </c>
      <c r="AN1216" s="101">
        <v>58340</v>
      </c>
      <c r="AO1216" s="101">
        <f t="shared" si="261"/>
        <v>33009</v>
      </c>
      <c r="AP1216" t="s">
        <v>624</v>
      </c>
      <c r="AQ1216">
        <f t="shared" si="260"/>
        <v>3358340</v>
      </c>
    </row>
    <row r="1217" spans="1:43" hidden="1" outlineLevel="1">
      <c r="A1217" t="s">
        <v>744</v>
      </c>
      <c r="B1217" s="10" t="s">
        <v>768</v>
      </c>
      <c r="C1217" s="1">
        <f t="shared" si="271"/>
        <v>458</v>
      </c>
      <c r="D1217" s="7">
        <f t="shared" si="264"/>
        <v>1</v>
      </c>
      <c r="E1217" s="7">
        <f t="shared" si="265"/>
        <v>2</v>
      </c>
      <c r="F1217" s="7">
        <f t="shared" si="266"/>
        <v>0</v>
      </c>
      <c r="G1217" s="1">
        <f t="shared" si="262"/>
        <v>5</v>
      </c>
      <c r="H1217" s="2">
        <f t="shared" si="263"/>
        <v>1.0917030567685589E-2</v>
      </c>
      <c r="I1217" s="8"/>
      <c r="J1217" s="2">
        <f t="shared" si="267"/>
        <v>0.48908296943231439</v>
      </c>
      <c r="K1217" s="2">
        <f t="shared" si="268"/>
        <v>0.47816593886462883</v>
      </c>
      <c r="L1217" s="2">
        <f t="shared" si="269"/>
        <v>0</v>
      </c>
      <c r="M1217" s="2">
        <f t="shared" si="270"/>
        <v>3.2751091703056734E-2</v>
      </c>
      <c r="N1217" s="1">
        <v>224</v>
      </c>
      <c r="O1217" s="1">
        <v>219</v>
      </c>
      <c r="P1217" s="1"/>
      <c r="R1217">
        <v>4</v>
      </c>
      <c r="U1217" s="1"/>
      <c r="V1217" s="1"/>
      <c r="W1217" s="1"/>
      <c r="X1217" s="1"/>
      <c r="Y1217" s="1"/>
      <c r="Z1217" s="1"/>
      <c r="AA1217" s="1">
        <v>11</v>
      </c>
      <c r="AB1217" s="1"/>
      <c r="AG1217" t="str">
        <f t="shared" si="272"/>
        <v>Orford</v>
      </c>
      <c r="AH1217" t="s">
        <v>1701</v>
      </c>
      <c r="AI1217">
        <v>2</v>
      </c>
      <c r="AK1217" s="104">
        <v>33</v>
      </c>
      <c r="AL1217" s="102">
        <v>9</v>
      </c>
      <c r="AM1217" s="102">
        <v>150</v>
      </c>
      <c r="AN1217" s="101">
        <v>58500</v>
      </c>
      <c r="AO1217" s="101">
        <f t="shared" si="261"/>
        <v>33009</v>
      </c>
      <c r="AP1217" t="s">
        <v>624</v>
      </c>
      <c r="AQ1217">
        <f t="shared" si="260"/>
        <v>3358500</v>
      </c>
    </row>
    <row r="1218" spans="1:43" hidden="1" outlineLevel="1">
      <c r="A1218" t="s">
        <v>745</v>
      </c>
      <c r="B1218" s="10" t="s">
        <v>768</v>
      </c>
      <c r="C1218" s="1">
        <f t="shared" si="271"/>
        <v>1443</v>
      </c>
      <c r="D1218" s="7">
        <f t="shared" si="264"/>
        <v>2</v>
      </c>
      <c r="E1218" s="7">
        <f t="shared" si="265"/>
        <v>1</v>
      </c>
      <c r="F1218" s="7">
        <f t="shared" si="266"/>
        <v>0</v>
      </c>
      <c r="G1218" s="1">
        <f t="shared" si="262"/>
        <v>557</v>
      </c>
      <c r="H1218" s="2">
        <f t="shared" si="263"/>
        <v>0.386001386001386</v>
      </c>
      <c r="I1218" s="8"/>
      <c r="J1218" s="2">
        <f t="shared" si="267"/>
        <v>0.28967428967428965</v>
      </c>
      <c r="K1218" s="2">
        <f t="shared" si="268"/>
        <v>0.67567567567567566</v>
      </c>
      <c r="L1218" s="2">
        <f t="shared" si="269"/>
        <v>0</v>
      </c>
      <c r="M1218" s="2">
        <f t="shared" si="270"/>
        <v>3.4650034650034689E-2</v>
      </c>
      <c r="N1218" s="1">
        <v>418</v>
      </c>
      <c r="O1218" s="1">
        <v>975</v>
      </c>
      <c r="P1218" s="1"/>
      <c r="R1218">
        <v>45</v>
      </c>
      <c r="U1218" s="1"/>
      <c r="V1218" s="1"/>
      <c r="W1218" s="1"/>
      <c r="X1218" s="1"/>
      <c r="Y1218" s="1"/>
      <c r="Z1218" s="1"/>
      <c r="AA1218" s="1">
        <v>5</v>
      </c>
      <c r="AB1218" s="1"/>
      <c r="AG1218" t="str">
        <f t="shared" si="272"/>
        <v>Ossipee</v>
      </c>
      <c r="AH1218" t="s">
        <v>2387</v>
      </c>
      <c r="AI1218">
        <v>1</v>
      </c>
      <c r="AK1218" s="104">
        <v>33</v>
      </c>
      <c r="AL1218" s="102">
        <v>3</v>
      </c>
      <c r="AM1218" s="102">
        <v>70</v>
      </c>
      <c r="AN1218" s="101">
        <v>58740</v>
      </c>
      <c r="AO1218" s="101">
        <f t="shared" si="261"/>
        <v>33003</v>
      </c>
      <c r="AP1218" t="s">
        <v>624</v>
      </c>
      <c r="AQ1218">
        <f t="shared" ref="AQ1218:AQ1281" si="273">AK1218*100000+AN1218</f>
        <v>3358740</v>
      </c>
    </row>
    <row r="1219" spans="1:43" hidden="1" outlineLevel="1">
      <c r="A1219" t="s">
        <v>1592</v>
      </c>
      <c r="B1219" s="10" t="s">
        <v>768</v>
      </c>
      <c r="C1219" s="1">
        <f t="shared" si="271"/>
        <v>3595</v>
      </c>
      <c r="D1219" s="7">
        <f t="shared" si="264"/>
        <v>2</v>
      </c>
      <c r="E1219" s="7">
        <f t="shared" si="265"/>
        <v>1</v>
      </c>
      <c r="F1219" s="7">
        <f t="shared" si="266"/>
        <v>0</v>
      </c>
      <c r="G1219" s="1">
        <f t="shared" si="262"/>
        <v>1221</v>
      </c>
      <c r="H1219" s="2">
        <f t="shared" si="263"/>
        <v>0.3396383866481224</v>
      </c>
      <c r="I1219" s="8"/>
      <c r="J1219" s="2">
        <f t="shared" si="267"/>
        <v>0.31460361613351878</v>
      </c>
      <c r="K1219" s="2">
        <f t="shared" si="268"/>
        <v>0.65424200278164113</v>
      </c>
      <c r="L1219" s="2">
        <f t="shared" si="269"/>
        <v>0</v>
      </c>
      <c r="M1219" s="2">
        <f t="shared" si="270"/>
        <v>3.1154381084840033E-2</v>
      </c>
      <c r="N1219" s="1">
        <v>1131</v>
      </c>
      <c r="O1219" s="1">
        <v>2352</v>
      </c>
      <c r="P1219" s="1"/>
      <c r="R1219">
        <v>108</v>
      </c>
      <c r="U1219" s="1"/>
      <c r="V1219" s="1"/>
      <c r="W1219" s="1"/>
      <c r="X1219" s="1"/>
      <c r="Y1219" s="1"/>
      <c r="Z1219" s="1"/>
      <c r="AA1219" s="1">
        <v>4</v>
      </c>
      <c r="AB1219" s="1"/>
      <c r="AG1219" t="str">
        <f t="shared" si="272"/>
        <v>Pelham</v>
      </c>
      <c r="AH1219" t="s">
        <v>1100</v>
      </c>
      <c r="AI1219">
        <v>2</v>
      </c>
      <c r="AK1219" s="104">
        <v>33</v>
      </c>
      <c r="AL1219" s="102">
        <v>11</v>
      </c>
      <c r="AM1219" s="102">
        <v>125</v>
      </c>
      <c r="AN1219" s="101">
        <v>59940</v>
      </c>
      <c r="AO1219" s="101">
        <f t="shared" ref="AO1219:AO1282" si="274">1000*AK1219+AL1219</f>
        <v>33011</v>
      </c>
      <c r="AP1219" t="s">
        <v>624</v>
      </c>
      <c r="AQ1219">
        <f t="shared" si="273"/>
        <v>3359940</v>
      </c>
    </row>
    <row r="1220" spans="1:43" hidden="1" outlineLevel="1">
      <c r="A1220" t="s">
        <v>1593</v>
      </c>
      <c r="B1220" s="10" t="s">
        <v>768</v>
      </c>
      <c r="C1220" s="1">
        <f t="shared" si="271"/>
        <v>2529</v>
      </c>
      <c r="D1220" s="7">
        <f t="shared" si="264"/>
        <v>2</v>
      </c>
      <c r="E1220" s="7">
        <f t="shared" si="265"/>
        <v>1</v>
      </c>
      <c r="F1220" s="7">
        <f t="shared" si="266"/>
        <v>0</v>
      </c>
      <c r="G1220" s="1">
        <f t="shared" si="262"/>
        <v>291</v>
      </c>
      <c r="H1220" s="2">
        <f t="shared" si="263"/>
        <v>0.11506524317912219</v>
      </c>
      <c r="I1220" s="8"/>
      <c r="J1220" s="2">
        <f t="shared" si="267"/>
        <v>0.42783708975879792</v>
      </c>
      <c r="K1220" s="2">
        <f t="shared" si="268"/>
        <v>0.54290233293792012</v>
      </c>
      <c r="L1220" s="2">
        <f t="shared" si="269"/>
        <v>0</v>
      </c>
      <c r="M1220" s="2">
        <f t="shared" si="270"/>
        <v>2.9260577303281909E-2</v>
      </c>
      <c r="N1220" s="1">
        <v>1082</v>
      </c>
      <c r="O1220" s="1">
        <v>1373</v>
      </c>
      <c r="P1220" s="1"/>
      <c r="R1220">
        <v>70</v>
      </c>
      <c r="U1220" s="1"/>
      <c r="V1220" s="1"/>
      <c r="W1220" s="1"/>
      <c r="X1220" s="1"/>
      <c r="Y1220" s="1"/>
      <c r="Z1220" s="1"/>
      <c r="AA1220" s="1">
        <v>4</v>
      </c>
      <c r="AB1220" s="1"/>
      <c r="AG1220" t="str">
        <f t="shared" si="272"/>
        <v>Pembroke</v>
      </c>
      <c r="AH1220" t="s">
        <v>1455</v>
      </c>
      <c r="AI1220">
        <v>2</v>
      </c>
      <c r="AK1220" s="104">
        <v>33</v>
      </c>
      <c r="AL1220" s="102">
        <v>13</v>
      </c>
      <c r="AM1220" s="102">
        <v>105</v>
      </c>
      <c r="AN1220" s="101">
        <v>60020</v>
      </c>
      <c r="AO1220" s="101">
        <f t="shared" si="274"/>
        <v>33013</v>
      </c>
      <c r="AP1220" t="s">
        <v>624</v>
      </c>
      <c r="AQ1220">
        <f t="shared" si="273"/>
        <v>3360020</v>
      </c>
    </row>
    <row r="1221" spans="1:43" hidden="1" outlineLevel="1">
      <c r="A1221" t="s">
        <v>1481</v>
      </c>
      <c r="B1221" s="10" t="s">
        <v>768</v>
      </c>
      <c r="C1221" s="1">
        <f t="shared" si="271"/>
        <v>2734</v>
      </c>
      <c r="D1221" s="7">
        <f t="shared" si="264"/>
        <v>1</v>
      </c>
      <c r="E1221" s="7">
        <f t="shared" si="265"/>
        <v>2</v>
      </c>
      <c r="F1221" s="7">
        <f t="shared" si="266"/>
        <v>0</v>
      </c>
      <c r="G1221" s="1">
        <f t="shared" si="262"/>
        <v>352</v>
      </c>
      <c r="H1221" s="2">
        <f t="shared" si="263"/>
        <v>0.12874908558888076</v>
      </c>
      <c r="I1221" s="8"/>
      <c r="J1221" s="2">
        <f t="shared" si="267"/>
        <v>0.55010972933430868</v>
      </c>
      <c r="K1221" s="2">
        <f t="shared" si="268"/>
        <v>0.42136064374542792</v>
      </c>
      <c r="L1221" s="2">
        <f t="shared" si="269"/>
        <v>0</v>
      </c>
      <c r="M1221" s="2">
        <f t="shared" si="270"/>
        <v>2.8529626920263396E-2</v>
      </c>
      <c r="N1221" s="1">
        <v>1504</v>
      </c>
      <c r="O1221" s="1">
        <v>1152</v>
      </c>
      <c r="P1221" s="1"/>
      <c r="R1221">
        <v>73</v>
      </c>
      <c r="U1221" s="1"/>
      <c r="V1221" s="1"/>
      <c r="W1221" s="1"/>
      <c r="X1221" s="1"/>
      <c r="Y1221" s="1"/>
      <c r="Z1221" s="1"/>
      <c r="AA1221" s="1">
        <v>5</v>
      </c>
      <c r="AB1221" s="1"/>
      <c r="AG1221" t="str">
        <f t="shared" si="272"/>
        <v>Peterborough</v>
      </c>
      <c r="AH1221" t="s">
        <v>1100</v>
      </c>
      <c r="AI1221">
        <v>2</v>
      </c>
      <c r="AK1221" s="104">
        <v>33</v>
      </c>
      <c r="AL1221" s="102">
        <v>11</v>
      </c>
      <c r="AM1221" s="102">
        <v>130</v>
      </c>
      <c r="AN1221" s="101">
        <v>60580</v>
      </c>
      <c r="AO1221" s="101">
        <f t="shared" si="274"/>
        <v>33011</v>
      </c>
      <c r="AP1221" t="s">
        <v>624</v>
      </c>
      <c r="AQ1221">
        <f t="shared" si="273"/>
        <v>3360580</v>
      </c>
    </row>
    <row r="1222" spans="1:43" hidden="1" outlineLevel="1">
      <c r="A1222" t="s">
        <v>1482</v>
      </c>
      <c r="B1222" s="10" t="s">
        <v>768</v>
      </c>
      <c r="C1222" s="1">
        <f t="shared" si="271"/>
        <v>298</v>
      </c>
      <c r="D1222" s="7">
        <f t="shared" si="264"/>
        <v>2</v>
      </c>
      <c r="E1222" s="7">
        <f t="shared" si="265"/>
        <v>1</v>
      </c>
      <c r="F1222" s="7">
        <f t="shared" si="266"/>
        <v>0</v>
      </c>
      <c r="G1222" s="1">
        <f t="shared" si="262"/>
        <v>63</v>
      </c>
      <c r="H1222" s="2">
        <f t="shared" si="263"/>
        <v>0.21140939597315436</v>
      </c>
      <c r="I1222" s="8"/>
      <c r="J1222" s="2">
        <f t="shared" si="267"/>
        <v>0.37248322147651008</v>
      </c>
      <c r="K1222" s="2">
        <f t="shared" si="268"/>
        <v>0.58389261744966447</v>
      </c>
      <c r="L1222" s="2">
        <f t="shared" si="269"/>
        <v>0</v>
      </c>
      <c r="M1222" s="2">
        <f t="shared" si="270"/>
        <v>4.3624161073825385E-2</v>
      </c>
      <c r="N1222" s="1">
        <v>111</v>
      </c>
      <c r="O1222" s="1">
        <v>174</v>
      </c>
      <c r="P1222" s="1"/>
      <c r="R1222">
        <v>12</v>
      </c>
      <c r="U1222" s="1"/>
      <c r="V1222" s="1"/>
      <c r="W1222" s="1"/>
      <c r="X1222" s="1"/>
      <c r="Y1222" s="1"/>
      <c r="Z1222" s="1"/>
      <c r="AA1222" s="1">
        <v>1</v>
      </c>
      <c r="AB1222" s="1"/>
      <c r="AG1222" t="str">
        <f t="shared" si="272"/>
        <v>Piermont</v>
      </c>
      <c r="AH1222" t="s">
        <v>1701</v>
      </c>
      <c r="AI1222">
        <v>2</v>
      </c>
      <c r="AK1222" s="104">
        <v>33</v>
      </c>
      <c r="AL1222" s="102">
        <v>9</v>
      </c>
      <c r="AM1222" s="102">
        <v>155</v>
      </c>
      <c r="AN1222" s="101">
        <v>61060</v>
      </c>
      <c r="AO1222" s="101">
        <f t="shared" si="274"/>
        <v>33009</v>
      </c>
      <c r="AP1222" t="s">
        <v>624</v>
      </c>
      <c r="AQ1222">
        <f t="shared" si="273"/>
        <v>3361060</v>
      </c>
    </row>
    <row r="1223" spans="1:43" hidden="1" outlineLevel="1">
      <c r="A1223" t="s">
        <v>633</v>
      </c>
      <c r="B1223" s="10" t="s">
        <v>768</v>
      </c>
      <c r="C1223" s="1">
        <f t="shared" si="271"/>
        <v>2</v>
      </c>
      <c r="D1223" s="7">
        <f t="shared" si="264"/>
        <v>1</v>
      </c>
      <c r="E1223" s="7">
        <f t="shared" si="265"/>
        <v>2</v>
      </c>
      <c r="F1223" s="7">
        <f t="shared" si="266"/>
        <v>0</v>
      </c>
      <c r="G1223" s="1">
        <f t="shared" si="262"/>
        <v>2</v>
      </c>
      <c r="H1223" s="2">
        <f t="shared" si="263"/>
        <v>1</v>
      </c>
      <c r="I1223" s="8"/>
      <c r="J1223" s="2">
        <f t="shared" si="267"/>
        <v>1</v>
      </c>
      <c r="K1223" s="2">
        <f t="shared" si="268"/>
        <v>0</v>
      </c>
      <c r="L1223" s="2">
        <f t="shared" si="269"/>
        <v>0</v>
      </c>
      <c r="M1223" s="2">
        <f t="shared" si="270"/>
        <v>0</v>
      </c>
      <c r="N1223" s="1">
        <v>2</v>
      </c>
      <c r="O1223" s="1">
        <v>0</v>
      </c>
      <c r="P1223" s="1"/>
      <c r="R1223">
        <v>0</v>
      </c>
      <c r="U1223" s="1"/>
      <c r="V1223" s="1"/>
      <c r="W1223" s="1"/>
      <c r="X1223" s="1"/>
      <c r="Y1223" s="1"/>
      <c r="Z1223" s="1"/>
      <c r="AA1223" s="1">
        <v>0</v>
      </c>
      <c r="AB1223" s="1"/>
      <c r="AG1223" t="str">
        <f t="shared" si="272"/>
        <v>Pinkham's Grant</v>
      </c>
      <c r="AH1223" t="s">
        <v>1700</v>
      </c>
      <c r="AI1223">
        <v>2</v>
      </c>
      <c r="AK1223" s="104">
        <v>33</v>
      </c>
      <c r="AL1223" s="102">
        <v>7</v>
      </c>
      <c r="AM1223" s="102">
        <v>155</v>
      </c>
      <c r="AN1223" s="101">
        <v>61620</v>
      </c>
      <c r="AO1223" s="101">
        <f t="shared" si="274"/>
        <v>33007</v>
      </c>
      <c r="AP1223" t="s">
        <v>1912</v>
      </c>
      <c r="AQ1223">
        <f t="shared" si="273"/>
        <v>3361620</v>
      </c>
    </row>
    <row r="1224" spans="1:43" hidden="1" outlineLevel="1">
      <c r="A1224" t="s">
        <v>1811</v>
      </c>
      <c r="B1224" s="10" t="s">
        <v>768</v>
      </c>
      <c r="C1224" s="1">
        <f t="shared" si="271"/>
        <v>309</v>
      </c>
      <c r="D1224" s="7">
        <f t="shared" si="264"/>
        <v>2</v>
      </c>
      <c r="E1224" s="7">
        <f t="shared" si="265"/>
        <v>1</v>
      </c>
      <c r="F1224" s="7">
        <f t="shared" si="266"/>
        <v>0</v>
      </c>
      <c r="G1224" s="1">
        <f t="shared" si="262"/>
        <v>172</v>
      </c>
      <c r="H1224" s="2">
        <f t="shared" si="263"/>
        <v>0.55663430420711979</v>
      </c>
      <c r="I1224" s="8"/>
      <c r="J1224" s="2">
        <f t="shared" si="267"/>
        <v>0.21035598705501618</v>
      </c>
      <c r="K1224" s="2">
        <f t="shared" si="268"/>
        <v>0.76699029126213591</v>
      </c>
      <c r="L1224" s="2">
        <f t="shared" si="269"/>
        <v>0</v>
      </c>
      <c r="M1224" s="2">
        <f t="shared" si="270"/>
        <v>2.2653721682847849E-2</v>
      </c>
      <c r="N1224" s="1">
        <v>65</v>
      </c>
      <c r="O1224" s="1">
        <v>237</v>
      </c>
      <c r="P1224" s="1"/>
      <c r="R1224">
        <v>7</v>
      </c>
      <c r="U1224" s="1"/>
      <c r="V1224" s="1"/>
      <c r="W1224" s="1"/>
      <c r="X1224" s="1"/>
      <c r="Y1224" s="1"/>
      <c r="Z1224" s="1"/>
      <c r="AA1224" s="1">
        <v>0</v>
      </c>
      <c r="AB1224" s="1"/>
      <c r="AG1224" t="str">
        <f t="shared" si="272"/>
        <v>Pittsburg</v>
      </c>
      <c r="AH1224" t="s">
        <v>1700</v>
      </c>
      <c r="AI1224">
        <v>2</v>
      </c>
      <c r="AK1224" s="104">
        <v>33</v>
      </c>
      <c r="AL1224" s="102">
        <v>7</v>
      </c>
      <c r="AM1224" s="102">
        <v>160</v>
      </c>
      <c r="AN1224" s="101">
        <v>61780</v>
      </c>
      <c r="AO1224" s="101">
        <f t="shared" si="274"/>
        <v>33007</v>
      </c>
      <c r="AP1224" t="s">
        <v>624</v>
      </c>
      <c r="AQ1224">
        <f t="shared" si="273"/>
        <v>3361780</v>
      </c>
    </row>
    <row r="1225" spans="1:43" hidden="1" outlineLevel="1">
      <c r="A1225" t="s">
        <v>188</v>
      </c>
      <c r="B1225" s="10" t="s">
        <v>768</v>
      </c>
      <c r="C1225" s="1">
        <f t="shared" si="271"/>
        <v>1353</v>
      </c>
      <c r="D1225" s="7">
        <f t="shared" si="264"/>
        <v>2</v>
      </c>
      <c r="E1225" s="7">
        <f t="shared" si="265"/>
        <v>1</v>
      </c>
      <c r="F1225" s="7">
        <f t="shared" si="266"/>
        <v>0</v>
      </c>
      <c r="G1225" s="1">
        <f t="shared" ref="G1225:G1284" si="275">MAX(N1225:P1225)-LARGE(N1225:P1225,2)</f>
        <v>238</v>
      </c>
      <c r="H1225" s="2">
        <f t="shared" ref="H1225:H1284" si="276">G1225/C1225</f>
        <v>0.17590539541759054</v>
      </c>
      <c r="I1225" s="8"/>
      <c r="J1225" s="2">
        <f t="shared" si="267"/>
        <v>0.39615668883961569</v>
      </c>
      <c r="K1225" s="2">
        <f t="shared" si="268"/>
        <v>0.57206208425720617</v>
      </c>
      <c r="L1225" s="2">
        <f t="shared" si="269"/>
        <v>0</v>
      </c>
      <c r="M1225" s="2">
        <f t="shared" si="270"/>
        <v>3.1781226903178084E-2</v>
      </c>
      <c r="N1225" s="1">
        <v>536</v>
      </c>
      <c r="O1225" s="1">
        <v>774</v>
      </c>
      <c r="P1225" s="1"/>
      <c r="R1225">
        <v>41</v>
      </c>
      <c r="U1225" s="1"/>
      <c r="V1225" s="1"/>
      <c r="W1225" s="1"/>
      <c r="X1225" s="1"/>
      <c r="Y1225" s="1"/>
      <c r="Z1225" s="1"/>
      <c r="AA1225" s="1">
        <v>2</v>
      </c>
      <c r="AB1225" s="1"/>
      <c r="AG1225" t="str">
        <f t="shared" si="272"/>
        <v>Pittsfield</v>
      </c>
      <c r="AH1225" t="s">
        <v>1455</v>
      </c>
      <c r="AI1225">
        <v>1</v>
      </c>
      <c r="AK1225" s="104">
        <v>33</v>
      </c>
      <c r="AL1225" s="102">
        <v>13</v>
      </c>
      <c r="AM1225" s="102">
        <v>110</v>
      </c>
      <c r="AN1225" s="101">
        <v>61940</v>
      </c>
      <c r="AO1225" s="101">
        <f t="shared" si="274"/>
        <v>33013</v>
      </c>
      <c r="AP1225" t="s">
        <v>624</v>
      </c>
      <c r="AQ1225">
        <f t="shared" si="273"/>
        <v>3361940</v>
      </c>
    </row>
    <row r="1226" spans="1:43" hidden="1" outlineLevel="1">
      <c r="A1226" t="s">
        <v>836</v>
      </c>
      <c r="B1226" s="10" t="s">
        <v>768</v>
      </c>
      <c r="C1226" s="1">
        <f t="shared" si="271"/>
        <v>991</v>
      </c>
      <c r="D1226" s="7">
        <f t="shared" si="264"/>
        <v>1</v>
      </c>
      <c r="E1226" s="7">
        <f t="shared" si="265"/>
        <v>2</v>
      </c>
      <c r="F1226" s="7">
        <f t="shared" si="266"/>
        <v>0</v>
      </c>
      <c r="G1226" s="1">
        <f t="shared" si="275"/>
        <v>132</v>
      </c>
      <c r="H1226" s="2">
        <f t="shared" si="276"/>
        <v>0.13319878910191726</v>
      </c>
      <c r="I1226" s="8"/>
      <c r="J1226" s="2">
        <f t="shared" si="267"/>
        <v>0.55095862764883952</v>
      </c>
      <c r="K1226" s="2">
        <f t="shared" si="268"/>
        <v>0.41775983854692228</v>
      </c>
      <c r="L1226" s="2">
        <f t="shared" si="269"/>
        <v>0</v>
      </c>
      <c r="M1226" s="2">
        <f t="shared" si="270"/>
        <v>3.1281533804238204E-2</v>
      </c>
      <c r="N1226" s="1">
        <v>546</v>
      </c>
      <c r="O1226" s="1">
        <v>414</v>
      </c>
      <c r="P1226" s="1"/>
      <c r="R1226">
        <v>28</v>
      </c>
      <c r="U1226" s="1"/>
      <c r="V1226" s="1"/>
      <c r="W1226" s="1"/>
      <c r="X1226" s="1"/>
      <c r="Y1226" s="1"/>
      <c r="Z1226" s="1"/>
      <c r="AA1226" s="1">
        <v>3</v>
      </c>
      <c r="AB1226" s="1"/>
      <c r="AG1226" t="str">
        <f t="shared" si="272"/>
        <v>Plainfield</v>
      </c>
      <c r="AH1226" t="s">
        <v>2136</v>
      </c>
      <c r="AI1226">
        <v>2</v>
      </c>
      <c r="AK1226" s="104">
        <v>33</v>
      </c>
      <c r="AL1226" s="102">
        <v>19</v>
      </c>
      <c r="AM1226" s="102">
        <v>55</v>
      </c>
      <c r="AN1226" s="101">
        <v>62340</v>
      </c>
      <c r="AO1226" s="101">
        <f t="shared" si="274"/>
        <v>33019</v>
      </c>
      <c r="AP1226" t="s">
        <v>624</v>
      </c>
      <c r="AQ1226">
        <f t="shared" si="273"/>
        <v>3362340</v>
      </c>
    </row>
    <row r="1227" spans="1:43" hidden="1" outlineLevel="1">
      <c r="A1227" t="s">
        <v>404</v>
      </c>
      <c r="B1227" s="10" t="s">
        <v>768</v>
      </c>
      <c r="C1227" s="1">
        <f t="shared" si="271"/>
        <v>2436</v>
      </c>
      <c r="D1227" s="7">
        <f t="shared" si="264"/>
        <v>2</v>
      </c>
      <c r="E1227" s="7">
        <f t="shared" si="265"/>
        <v>1</v>
      </c>
      <c r="F1227" s="7">
        <f t="shared" si="266"/>
        <v>0</v>
      </c>
      <c r="G1227" s="1">
        <f t="shared" si="275"/>
        <v>794</v>
      </c>
      <c r="H1227" s="2">
        <f t="shared" si="276"/>
        <v>0.32594417077175697</v>
      </c>
      <c r="I1227" s="8"/>
      <c r="J1227" s="2">
        <f t="shared" si="267"/>
        <v>0.32553366174055831</v>
      </c>
      <c r="K1227" s="2">
        <f t="shared" si="268"/>
        <v>0.65147783251231528</v>
      </c>
      <c r="L1227" s="2">
        <f t="shared" si="269"/>
        <v>0</v>
      </c>
      <c r="M1227" s="2">
        <f t="shared" si="270"/>
        <v>2.2988505747126409E-2</v>
      </c>
      <c r="N1227" s="1">
        <v>793</v>
      </c>
      <c r="O1227" s="1">
        <v>1587</v>
      </c>
      <c r="P1227" s="1"/>
      <c r="R1227">
        <v>54</v>
      </c>
      <c r="U1227" s="1"/>
      <c r="V1227" s="1"/>
      <c r="W1227" s="1"/>
      <c r="X1227" s="1"/>
      <c r="Y1227" s="1"/>
      <c r="Z1227" s="1"/>
      <c r="AA1227" s="1">
        <v>2</v>
      </c>
      <c r="AB1227" s="1"/>
      <c r="AG1227" t="str">
        <f t="shared" si="272"/>
        <v>Plaistow</v>
      </c>
      <c r="AH1227" t="s">
        <v>867</v>
      </c>
      <c r="AI1227">
        <v>1</v>
      </c>
      <c r="AK1227" s="104">
        <v>33</v>
      </c>
      <c r="AL1227" s="102">
        <v>15</v>
      </c>
      <c r="AM1227" s="102">
        <v>140</v>
      </c>
      <c r="AN1227" s="101">
        <v>62500</v>
      </c>
      <c r="AO1227" s="101">
        <f t="shared" si="274"/>
        <v>33015</v>
      </c>
      <c r="AP1227" t="s">
        <v>624</v>
      </c>
      <c r="AQ1227">
        <f t="shared" si="273"/>
        <v>3362500</v>
      </c>
    </row>
    <row r="1228" spans="1:43" hidden="1" outlineLevel="1">
      <c r="A1228" t="s">
        <v>2043</v>
      </c>
      <c r="B1228" s="10" t="s">
        <v>768</v>
      </c>
      <c r="C1228" s="1">
        <f t="shared" si="271"/>
        <v>1662</v>
      </c>
      <c r="D1228" s="7">
        <f t="shared" si="264"/>
        <v>2</v>
      </c>
      <c r="E1228" s="7">
        <f t="shared" si="265"/>
        <v>1</v>
      </c>
      <c r="F1228" s="7">
        <f t="shared" si="266"/>
        <v>0</v>
      </c>
      <c r="G1228" s="1">
        <f t="shared" si="275"/>
        <v>114</v>
      </c>
      <c r="H1228" s="2">
        <f t="shared" si="276"/>
        <v>6.8592057761732855E-2</v>
      </c>
      <c r="I1228" s="8"/>
      <c r="J1228" s="2">
        <f t="shared" si="267"/>
        <v>0.43501805054151627</v>
      </c>
      <c r="K1228" s="2">
        <f t="shared" si="268"/>
        <v>0.50361010830324915</v>
      </c>
      <c r="L1228" s="2">
        <f t="shared" si="269"/>
        <v>0</v>
      </c>
      <c r="M1228" s="2">
        <f t="shared" si="270"/>
        <v>6.1371841155234641E-2</v>
      </c>
      <c r="N1228" s="1">
        <v>723</v>
      </c>
      <c r="O1228" s="1">
        <v>837</v>
      </c>
      <c r="P1228" s="1"/>
      <c r="R1228">
        <v>94</v>
      </c>
      <c r="U1228" s="1"/>
      <c r="V1228" s="1"/>
      <c r="W1228" s="1"/>
      <c r="X1228" s="1"/>
      <c r="Y1228" s="1"/>
      <c r="Z1228" s="1"/>
      <c r="AA1228" s="1">
        <v>8</v>
      </c>
      <c r="AB1228" s="1"/>
      <c r="AG1228" t="str">
        <f t="shared" si="272"/>
        <v>Plymouth</v>
      </c>
      <c r="AH1228" t="s">
        <v>1701</v>
      </c>
      <c r="AI1228">
        <v>2</v>
      </c>
      <c r="AK1228" s="104">
        <v>33</v>
      </c>
      <c r="AL1228" s="102">
        <v>9</v>
      </c>
      <c r="AM1228" s="102">
        <v>160</v>
      </c>
      <c r="AN1228" s="101">
        <v>62660</v>
      </c>
      <c r="AO1228" s="101">
        <f t="shared" si="274"/>
        <v>33009</v>
      </c>
      <c r="AP1228" t="s">
        <v>624</v>
      </c>
      <c r="AQ1228">
        <f t="shared" si="273"/>
        <v>3362660</v>
      </c>
    </row>
    <row r="1229" spans="1:43" hidden="1" outlineLevel="1">
      <c r="A1229" t="s">
        <v>1919</v>
      </c>
      <c r="B1229" s="10" t="s">
        <v>768</v>
      </c>
      <c r="C1229" s="1">
        <f t="shared" si="271"/>
        <v>8530</v>
      </c>
      <c r="D1229" s="7">
        <f t="shared" si="264"/>
        <v>1</v>
      </c>
      <c r="E1229" s="7">
        <f t="shared" si="265"/>
        <v>2</v>
      </c>
      <c r="F1229" s="7">
        <f t="shared" si="266"/>
        <v>0</v>
      </c>
      <c r="G1229" s="1">
        <f t="shared" si="275"/>
        <v>861</v>
      </c>
      <c r="H1229" s="2">
        <f t="shared" si="276"/>
        <v>0.10093786635404454</v>
      </c>
      <c r="I1229" s="8"/>
      <c r="J1229" s="2">
        <f t="shared" si="267"/>
        <v>0.53481828839390388</v>
      </c>
      <c r="K1229" s="2">
        <f t="shared" si="268"/>
        <v>0.43388042203985933</v>
      </c>
      <c r="L1229" s="2">
        <f t="shared" si="269"/>
        <v>0</v>
      </c>
      <c r="M1229" s="2">
        <f t="shared" si="270"/>
        <v>3.130128956623679E-2</v>
      </c>
      <c r="N1229" s="1">
        <v>4562</v>
      </c>
      <c r="O1229" s="1">
        <v>3701</v>
      </c>
      <c r="P1229" s="1"/>
      <c r="R1229">
        <v>230</v>
      </c>
      <c r="U1229" s="1"/>
      <c r="V1229" s="1"/>
      <c r="W1229" s="1"/>
      <c r="X1229" s="1"/>
      <c r="Y1229" s="1"/>
      <c r="Z1229" s="1"/>
      <c r="AA1229" s="1">
        <v>37</v>
      </c>
      <c r="AB1229" s="1"/>
      <c r="AG1229" t="str">
        <f t="shared" si="272"/>
        <v>Portsmouth</v>
      </c>
      <c r="AH1229" t="s">
        <v>867</v>
      </c>
      <c r="AI1229">
        <v>1</v>
      </c>
      <c r="AK1229" s="104">
        <v>33</v>
      </c>
      <c r="AL1229" s="102">
        <v>15</v>
      </c>
      <c r="AM1229" s="102">
        <v>145</v>
      </c>
      <c r="AN1229" s="101">
        <v>62900</v>
      </c>
      <c r="AO1229" s="101">
        <f t="shared" si="274"/>
        <v>33015</v>
      </c>
      <c r="AP1229" t="s">
        <v>2432</v>
      </c>
      <c r="AQ1229">
        <f t="shared" si="273"/>
        <v>3362900</v>
      </c>
    </row>
    <row r="1230" spans="1:43" hidden="1" outlineLevel="1">
      <c r="A1230" t="s">
        <v>860</v>
      </c>
      <c r="B1230" s="10" t="s">
        <v>768</v>
      </c>
      <c r="C1230" s="1">
        <f t="shared" si="271"/>
        <v>209</v>
      </c>
      <c r="D1230" s="7">
        <f t="shared" si="264"/>
        <v>1</v>
      </c>
      <c r="E1230" s="7">
        <f t="shared" si="265"/>
        <v>2</v>
      </c>
      <c r="F1230" s="7">
        <f t="shared" si="266"/>
        <v>0</v>
      </c>
      <c r="G1230" s="1">
        <f t="shared" si="275"/>
        <v>1</v>
      </c>
      <c r="H1230" s="2">
        <f t="shared" si="276"/>
        <v>4.7846889952153108E-3</v>
      </c>
      <c r="I1230" s="8"/>
      <c r="J1230" s="2">
        <f t="shared" si="267"/>
        <v>0.49282296650717705</v>
      </c>
      <c r="K1230" s="2">
        <f t="shared" si="268"/>
        <v>0.48803827751196172</v>
      </c>
      <c r="L1230" s="2">
        <f t="shared" si="269"/>
        <v>0</v>
      </c>
      <c r="M1230" s="2">
        <f t="shared" si="270"/>
        <v>1.9138755980861233E-2</v>
      </c>
      <c r="N1230" s="1">
        <v>103</v>
      </c>
      <c r="O1230" s="1">
        <v>102</v>
      </c>
      <c r="P1230" s="1"/>
      <c r="R1230">
        <v>3</v>
      </c>
      <c r="U1230" s="1"/>
      <c r="V1230" s="1"/>
      <c r="W1230" s="1"/>
      <c r="X1230" s="1"/>
      <c r="Y1230" s="1"/>
      <c r="Z1230" s="1"/>
      <c r="AA1230" s="1">
        <v>1</v>
      </c>
      <c r="AB1230" s="1"/>
      <c r="AG1230" t="str">
        <f t="shared" si="272"/>
        <v>Randolph</v>
      </c>
      <c r="AH1230" t="s">
        <v>1700</v>
      </c>
      <c r="AI1230">
        <v>2</v>
      </c>
      <c r="AK1230" s="104">
        <v>33</v>
      </c>
      <c r="AL1230" s="102">
        <v>7</v>
      </c>
      <c r="AM1230" s="102">
        <v>165</v>
      </c>
      <c r="AN1230" s="101">
        <v>63860</v>
      </c>
      <c r="AO1230" s="101">
        <f t="shared" si="274"/>
        <v>33007</v>
      </c>
      <c r="AP1230" t="s">
        <v>624</v>
      </c>
      <c r="AQ1230">
        <f t="shared" si="273"/>
        <v>3363860</v>
      </c>
    </row>
    <row r="1231" spans="1:43" hidden="1" outlineLevel="1">
      <c r="A1231" t="s">
        <v>641</v>
      </c>
      <c r="B1231" s="10" t="s">
        <v>768</v>
      </c>
      <c r="C1231" s="1">
        <f t="shared" si="271"/>
        <v>2744</v>
      </c>
      <c r="D1231" s="7">
        <f t="shared" si="264"/>
        <v>2</v>
      </c>
      <c r="E1231" s="7">
        <f t="shared" si="265"/>
        <v>1</v>
      </c>
      <c r="F1231" s="7">
        <f t="shared" si="266"/>
        <v>0</v>
      </c>
      <c r="G1231" s="1">
        <f t="shared" si="275"/>
        <v>883</v>
      </c>
      <c r="H1231" s="2">
        <f t="shared" si="276"/>
        <v>0.32179300291545188</v>
      </c>
      <c r="I1231" s="8"/>
      <c r="J1231" s="2">
        <f t="shared" si="267"/>
        <v>0.31450437317784258</v>
      </c>
      <c r="K1231" s="2">
        <f t="shared" si="268"/>
        <v>0.63629737609329451</v>
      </c>
      <c r="L1231" s="2">
        <f t="shared" si="269"/>
        <v>0</v>
      </c>
      <c r="M1231" s="2">
        <f t="shared" si="270"/>
        <v>4.9198250728862969E-2</v>
      </c>
      <c r="N1231" s="1">
        <v>863</v>
      </c>
      <c r="O1231" s="1">
        <v>1746</v>
      </c>
      <c r="P1231" s="1"/>
      <c r="R1231">
        <v>123</v>
      </c>
      <c r="U1231" s="1"/>
      <c r="V1231" s="1"/>
      <c r="W1231" s="1"/>
      <c r="X1231" s="1"/>
      <c r="Y1231" s="1"/>
      <c r="Z1231" s="1"/>
      <c r="AA1231" s="1">
        <v>12</v>
      </c>
      <c r="AB1231" s="1"/>
      <c r="AG1231" t="str">
        <f t="shared" si="272"/>
        <v>Raymond</v>
      </c>
      <c r="AH1231" t="s">
        <v>867</v>
      </c>
      <c r="AI1231">
        <v>1</v>
      </c>
      <c r="AK1231" s="104">
        <v>33</v>
      </c>
      <c r="AL1231" s="102">
        <v>15</v>
      </c>
      <c r="AM1231" s="102">
        <v>150</v>
      </c>
      <c r="AN1231" s="101">
        <v>64020</v>
      </c>
      <c r="AO1231" s="101">
        <f t="shared" si="274"/>
        <v>33015</v>
      </c>
      <c r="AP1231" t="s">
        <v>624</v>
      </c>
      <c r="AQ1231">
        <f t="shared" si="273"/>
        <v>3364020</v>
      </c>
    </row>
    <row r="1232" spans="1:43" hidden="1" outlineLevel="1">
      <c r="A1232" t="s">
        <v>360</v>
      </c>
      <c r="B1232" s="10" t="s">
        <v>768</v>
      </c>
      <c r="C1232" s="1">
        <f t="shared" si="271"/>
        <v>417</v>
      </c>
      <c r="D1232" s="7">
        <f t="shared" si="264"/>
        <v>1</v>
      </c>
      <c r="E1232" s="7">
        <f t="shared" si="265"/>
        <v>2</v>
      </c>
      <c r="F1232" s="7">
        <f t="shared" si="266"/>
        <v>0</v>
      </c>
      <c r="G1232" s="1">
        <f t="shared" si="275"/>
        <v>39</v>
      </c>
      <c r="H1232" s="2">
        <f t="shared" si="276"/>
        <v>9.3525179856115109E-2</v>
      </c>
      <c r="I1232" s="8"/>
      <c r="J1232" s="2">
        <f t="shared" si="267"/>
        <v>0.52038369304556353</v>
      </c>
      <c r="K1232" s="2">
        <f t="shared" si="268"/>
        <v>0.42685851318944845</v>
      </c>
      <c r="L1232" s="2">
        <f t="shared" si="269"/>
        <v>0</v>
      </c>
      <c r="M1232" s="2">
        <f t="shared" si="270"/>
        <v>5.2757793764988015E-2</v>
      </c>
      <c r="N1232" s="1">
        <v>217</v>
      </c>
      <c r="O1232" s="1">
        <v>178</v>
      </c>
      <c r="P1232" s="1"/>
      <c r="R1232">
        <v>15</v>
      </c>
      <c r="U1232" s="1"/>
      <c r="V1232" s="1"/>
      <c r="W1232" s="1"/>
      <c r="X1232" s="1"/>
      <c r="Y1232" s="1"/>
      <c r="Z1232" s="1"/>
      <c r="AA1232" s="1">
        <v>7</v>
      </c>
      <c r="AB1232" s="1"/>
      <c r="AG1232" t="str">
        <f t="shared" si="272"/>
        <v>Richmond</v>
      </c>
      <c r="AH1232" t="s">
        <v>576</v>
      </c>
      <c r="AI1232">
        <v>2</v>
      </c>
      <c r="AK1232" s="104">
        <v>33</v>
      </c>
      <c r="AL1232" s="102">
        <v>5</v>
      </c>
      <c r="AM1232" s="102">
        <v>65</v>
      </c>
      <c r="AN1232" s="101">
        <v>64420</v>
      </c>
      <c r="AO1232" s="101">
        <f t="shared" si="274"/>
        <v>33005</v>
      </c>
      <c r="AP1232" t="s">
        <v>624</v>
      </c>
      <c r="AQ1232">
        <f t="shared" si="273"/>
        <v>3364420</v>
      </c>
    </row>
    <row r="1233" spans="1:43" hidden="1" outlineLevel="1">
      <c r="A1233" t="s">
        <v>522</v>
      </c>
      <c r="B1233" s="10" t="s">
        <v>768</v>
      </c>
      <c r="C1233" s="1">
        <f t="shared" si="271"/>
        <v>1614</v>
      </c>
      <c r="D1233" s="7">
        <f t="shared" si="264"/>
        <v>2</v>
      </c>
      <c r="E1233" s="7">
        <f t="shared" si="265"/>
        <v>1</v>
      </c>
      <c r="F1233" s="7">
        <f t="shared" si="266"/>
        <v>0</v>
      </c>
      <c r="G1233" s="1">
        <f t="shared" si="275"/>
        <v>480</v>
      </c>
      <c r="H1233" s="2">
        <f t="shared" si="276"/>
        <v>0.29739776951672864</v>
      </c>
      <c r="I1233" s="8"/>
      <c r="J1233" s="2">
        <f t="shared" si="267"/>
        <v>0.33705080545229243</v>
      </c>
      <c r="K1233" s="2">
        <f t="shared" si="268"/>
        <v>0.63444857496902107</v>
      </c>
      <c r="L1233" s="2">
        <f t="shared" si="269"/>
        <v>0</v>
      </c>
      <c r="M1233" s="2">
        <f t="shared" si="270"/>
        <v>2.8500619578686437E-2</v>
      </c>
      <c r="N1233" s="1">
        <v>544</v>
      </c>
      <c r="O1233" s="1">
        <v>1024</v>
      </c>
      <c r="P1233" s="1"/>
      <c r="R1233">
        <v>46</v>
      </c>
      <c r="U1233" s="1"/>
      <c r="V1233" s="1"/>
      <c r="W1233" s="1"/>
      <c r="X1233" s="1"/>
      <c r="Y1233" s="1"/>
      <c r="Z1233" s="1"/>
      <c r="AA1233" s="1">
        <v>0</v>
      </c>
      <c r="AB1233" s="1"/>
      <c r="AG1233" t="str">
        <f t="shared" si="272"/>
        <v>Rindge</v>
      </c>
      <c r="AH1233" t="s">
        <v>576</v>
      </c>
      <c r="AI1233">
        <v>2</v>
      </c>
      <c r="AK1233" s="104">
        <v>33</v>
      </c>
      <c r="AL1233" s="102">
        <v>5</v>
      </c>
      <c r="AM1233" s="102">
        <v>70</v>
      </c>
      <c r="AN1233" s="101">
        <v>64580</v>
      </c>
      <c r="AO1233" s="101">
        <f t="shared" si="274"/>
        <v>33005</v>
      </c>
      <c r="AP1233" t="s">
        <v>624</v>
      </c>
      <c r="AQ1233">
        <f t="shared" si="273"/>
        <v>3364580</v>
      </c>
    </row>
    <row r="1234" spans="1:43" hidden="1" outlineLevel="1">
      <c r="A1234" t="s">
        <v>756</v>
      </c>
      <c r="B1234" s="10" t="s">
        <v>768</v>
      </c>
      <c r="C1234" s="1">
        <f t="shared" si="271"/>
        <v>8990</v>
      </c>
      <c r="D1234" s="7">
        <f t="shared" si="264"/>
        <v>2</v>
      </c>
      <c r="E1234" s="7">
        <f t="shared" si="265"/>
        <v>1</v>
      </c>
      <c r="F1234" s="7">
        <f t="shared" si="266"/>
        <v>0</v>
      </c>
      <c r="G1234" s="1">
        <f t="shared" si="275"/>
        <v>2980</v>
      </c>
      <c r="H1234" s="2">
        <f t="shared" si="276"/>
        <v>0.33147942157953281</v>
      </c>
      <c r="I1234" s="8"/>
      <c r="J1234" s="2">
        <f t="shared" si="267"/>
        <v>0.31879866518353728</v>
      </c>
      <c r="K1234" s="2">
        <f t="shared" si="268"/>
        <v>0.65027808676307008</v>
      </c>
      <c r="L1234" s="2">
        <f t="shared" si="269"/>
        <v>0</v>
      </c>
      <c r="M1234" s="2">
        <f t="shared" si="270"/>
        <v>3.0923248053392638E-2</v>
      </c>
      <c r="N1234" s="1">
        <v>2866</v>
      </c>
      <c r="O1234" s="1">
        <v>5846</v>
      </c>
      <c r="P1234" s="1"/>
      <c r="R1234">
        <v>255</v>
      </c>
      <c r="U1234" s="1"/>
      <c r="V1234" s="1"/>
      <c r="W1234" s="1"/>
      <c r="X1234" s="1"/>
      <c r="Y1234" s="1"/>
      <c r="Z1234" s="1"/>
      <c r="AA1234" s="1">
        <v>23</v>
      </c>
      <c r="AB1234" s="1"/>
      <c r="AG1234" t="str">
        <f t="shared" si="272"/>
        <v>Rochester</v>
      </c>
      <c r="AH1234" t="s">
        <v>2192</v>
      </c>
      <c r="AI1234">
        <v>1</v>
      </c>
      <c r="AK1234" s="104">
        <v>33</v>
      </c>
      <c r="AL1234" s="102">
        <v>17</v>
      </c>
      <c r="AM1234" s="102">
        <v>50</v>
      </c>
      <c r="AN1234" s="101">
        <v>65140</v>
      </c>
      <c r="AO1234" s="101">
        <f t="shared" si="274"/>
        <v>33017</v>
      </c>
      <c r="AP1234" t="s">
        <v>2432</v>
      </c>
      <c r="AQ1234">
        <f t="shared" si="273"/>
        <v>3365140</v>
      </c>
    </row>
    <row r="1235" spans="1:43" hidden="1" outlineLevel="1">
      <c r="A1235" t="s">
        <v>1979</v>
      </c>
      <c r="B1235" s="10" t="s">
        <v>768</v>
      </c>
      <c r="C1235" s="1">
        <f t="shared" si="271"/>
        <v>998</v>
      </c>
      <c r="D1235" s="7">
        <f t="shared" si="264"/>
        <v>2</v>
      </c>
      <c r="E1235" s="7">
        <f t="shared" si="265"/>
        <v>1</v>
      </c>
      <c r="F1235" s="7">
        <f t="shared" si="266"/>
        <v>0</v>
      </c>
      <c r="G1235" s="1">
        <f t="shared" si="275"/>
        <v>151</v>
      </c>
      <c r="H1235" s="2">
        <f t="shared" si="276"/>
        <v>0.15130260521042085</v>
      </c>
      <c r="I1235" s="8"/>
      <c r="J1235" s="2">
        <f t="shared" si="267"/>
        <v>0.40681362725450904</v>
      </c>
      <c r="K1235" s="2">
        <f t="shared" si="268"/>
        <v>0.55811623246492981</v>
      </c>
      <c r="L1235" s="2">
        <f t="shared" si="269"/>
        <v>0</v>
      </c>
      <c r="M1235" s="2">
        <f t="shared" si="270"/>
        <v>3.5070140280561102E-2</v>
      </c>
      <c r="N1235" s="1">
        <v>406</v>
      </c>
      <c r="O1235" s="1">
        <v>557</v>
      </c>
      <c r="P1235" s="1"/>
      <c r="R1235">
        <v>32</v>
      </c>
      <c r="U1235" s="1"/>
      <c r="V1235" s="1"/>
      <c r="W1235" s="1"/>
      <c r="X1235" s="1"/>
      <c r="Y1235" s="1"/>
      <c r="Z1235" s="1"/>
      <c r="AA1235" s="1">
        <v>3</v>
      </c>
      <c r="AB1235" s="1"/>
      <c r="AG1235" t="str">
        <f t="shared" si="272"/>
        <v>Rollinsford</v>
      </c>
      <c r="AH1235" t="s">
        <v>2192</v>
      </c>
      <c r="AI1235">
        <v>1</v>
      </c>
      <c r="AK1235" s="104">
        <v>33</v>
      </c>
      <c r="AL1235" s="102">
        <v>17</v>
      </c>
      <c r="AM1235" s="102">
        <v>55</v>
      </c>
      <c r="AN1235" s="101">
        <v>65540</v>
      </c>
      <c r="AO1235" s="101">
        <f t="shared" si="274"/>
        <v>33017</v>
      </c>
      <c r="AP1235" t="s">
        <v>624</v>
      </c>
      <c r="AQ1235">
        <f t="shared" si="273"/>
        <v>3365540</v>
      </c>
    </row>
    <row r="1236" spans="1:43" hidden="1" outlineLevel="1">
      <c r="A1236" t="s">
        <v>1374</v>
      </c>
      <c r="B1236" s="10" t="s">
        <v>768</v>
      </c>
      <c r="C1236" s="1">
        <f t="shared" si="271"/>
        <v>94</v>
      </c>
      <c r="D1236" s="7">
        <f t="shared" si="264"/>
        <v>1</v>
      </c>
      <c r="E1236" s="7">
        <f t="shared" si="265"/>
        <v>2</v>
      </c>
      <c r="F1236" s="7">
        <f t="shared" si="266"/>
        <v>0</v>
      </c>
      <c r="G1236" s="1">
        <f t="shared" si="275"/>
        <v>19</v>
      </c>
      <c r="H1236" s="2">
        <f t="shared" si="276"/>
        <v>0.20212765957446807</v>
      </c>
      <c r="I1236" s="8"/>
      <c r="J1236" s="2">
        <f t="shared" si="267"/>
        <v>0.56382978723404253</v>
      </c>
      <c r="K1236" s="2">
        <f t="shared" si="268"/>
        <v>0.36170212765957449</v>
      </c>
      <c r="L1236" s="2">
        <f t="shared" si="269"/>
        <v>0</v>
      </c>
      <c r="M1236" s="2">
        <f t="shared" si="270"/>
        <v>7.4468085106382975E-2</v>
      </c>
      <c r="N1236" s="1">
        <v>53</v>
      </c>
      <c r="O1236" s="1">
        <v>34</v>
      </c>
      <c r="P1236" s="1"/>
      <c r="R1236">
        <v>7</v>
      </c>
      <c r="U1236" s="1"/>
      <c r="V1236" s="1"/>
      <c r="W1236" s="1"/>
      <c r="X1236" s="1"/>
      <c r="Y1236" s="1"/>
      <c r="Z1236" s="1"/>
      <c r="AA1236" s="1">
        <v>0</v>
      </c>
      <c r="AB1236" s="1"/>
      <c r="AG1236" t="str">
        <f t="shared" si="272"/>
        <v>Roxbury</v>
      </c>
      <c r="AH1236" t="s">
        <v>576</v>
      </c>
      <c r="AI1236">
        <v>2</v>
      </c>
      <c r="AK1236" s="104">
        <v>33</v>
      </c>
      <c r="AL1236" s="102">
        <v>5</v>
      </c>
      <c r="AM1236" s="102">
        <v>75</v>
      </c>
      <c r="AN1236" s="101">
        <v>65700</v>
      </c>
      <c r="AO1236" s="101">
        <f t="shared" si="274"/>
        <v>33005</v>
      </c>
      <c r="AP1236" t="s">
        <v>624</v>
      </c>
      <c r="AQ1236">
        <f t="shared" si="273"/>
        <v>3365700</v>
      </c>
    </row>
    <row r="1237" spans="1:43" hidden="1" outlineLevel="1">
      <c r="A1237" t="s">
        <v>1980</v>
      </c>
      <c r="B1237" s="10" t="s">
        <v>768</v>
      </c>
      <c r="C1237" s="1">
        <f t="shared" si="271"/>
        <v>616</v>
      </c>
      <c r="D1237" s="7">
        <f t="shared" si="264"/>
        <v>2</v>
      </c>
      <c r="E1237" s="7">
        <f t="shared" si="265"/>
        <v>1</v>
      </c>
      <c r="F1237" s="7">
        <f t="shared" si="266"/>
        <v>0</v>
      </c>
      <c r="G1237" s="1">
        <f t="shared" si="275"/>
        <v>229</v>
      </c>
      <c r="H1237" s="2">
        <f t="shared" si="276"/>
        <v>0.37175324675324678</v>
      </c>
      <c r="I1237" s="8"/>
      <c r="J1237" s="2">
        <f t="shared" si="267"/>
        <v>0.29545454545454547</v>
      </c>
      <c r="K1237" s="2">
        <f t="shared" si="268"/>
        <v>0.66720779220779225</v>
      </c>
      <c r="L1237" s="2">
        <f t="shared" si="269"/>
        <v>0</v>
      </c>
      <c r="M1237" s="2">
        <f t="shared" si="270"/>
        <v>3.7337662337662336E-2</v>
      </c>
      <c r="N1237" s="1">
        <v>182</v>
      </c>
      <c r="O1237" s="1">
        <v>411</v>
      </c>
      <c r="P1237" s="1"/>
      <c r="R1237">
        <v>22</v>
      </c>
      <c r="U1237" s="1"/>
      <c r="V1237" s="1"/>
      <c r="W1237" s="1"/>
      <c r="X1237" s="1"/>
      <c r="Y1237" s="1"/>
      <c r="Z1237" s="1"/>
      <c r="AA1237" s="1">
        <v>1</v>
      </c>
      <c r="AB1237" s="1"/>
      <c r="AG1237" t="str">
        <f t="shared" si="272"/>
        <v>Rumney</v>
      </c>
      <c r="AH1237" t="s">
        <v>1701</v>
      </c>
      <c r="AI1237">
        <v>2</v>
      </c>
      <c r="AK1237" s="104">
        <v>33</v>
      </c>
      <c r="AL1237" s="102">
        <v>9</v>
      </c>
      <c r="AM1237" s="102">
        <v>165</v>
      </c>
      <c r="AN1237" s="101">
        <v>65940</v>
      </c>
      <c r="AO1237" s="101">
        <f t="shared" si="274"/>
        <v>33009</v>
      </c>
      <c r="AP1237" t="s">
        <v>624</v>
      </c>
      <c r="AQ1237">
        <f t="shared" si="273"/>
        <v>3365940</v>
      </c>
    </row>
    <row r="1238" spans="1:43" hidden="1" outlineLevel="1">
      <c r="A1238" t="s">
        <v>1981</v>
      </c>
      <c r="B1238" s="10" t="s">
        <v>768</v>
      </c>
      <c r="C1238" s="1">
        <f t="shared" si="271"/>
        <v>2883</v>
      </c>
      <c r="D1238" s="7">
        <f t="shared" si="264"/>
        <v>2</v>
      </c>
      <c r="E1238" s="7">
        <f t="shared" si="265"/>
        <v>1</v>
      </c>
      <c r="F1238" s="7">
        <f t="shared" si="266"/>
        <v>0</v>
      </c>
      <c r="G1238" s="1">
        <f t="shared" si="275"/>
        <v>812</v>
      </c>
      <c r="H1238" s="2">
        <f t="shared" si="276"/>
        <v>0.28165105792577178</v>
      </c>
      <c r="I1238" s="8"/>
      <c r="J1238" s="2">
        <f t="shared" si="267"/>
        <v>0.34859521331945892</v>
      </c>
      <c r="K1238" s="2">
        <f t="shared" si="268"/>
        <v>0.63024627124523069</v>
      </c>
      <c r="L1238" s="2">
        <f t="shared" si="269"/>
        <v>0</v>
      </c>
      <c r="M1238" s="2">
        <f t="shared" si="270"/>
        <v>2.1158515435310332E-2</v>
      </c>
      <c r="N1238" s="1">
        <v>1005</v>
      </c>
      <c r="O1238" s="1">
        <v>1817</v>
      </c>
      <c r="P1238" s="1"/>
      <c r="R1238">
        <v>55</v>
      </c>
      <c r="U1238" s="1"/>
      <c r="V1238" s="1"/>
      <c r="W1238" s="1"/>
      <c r="X1238" s="1"/>
      <c r="Y1238" s="1"/>
      <c r="Z1238" s="1"/>
      <c r="AA1238" s="1">
        <v>6</v>
      </c>
      <c r="AB1238" s="1"/>
      <c r="AG1238" t="str">
        <f t="shared" si="272"/>
        <v>Rye</v>
      </c>
      <c r="AH1238" t="s">
        <v>867</v>
      </c>
      <c r="AI1238">
        <v>1</v>
      </c>
      <c r="AK1238" s="104">
        <v>33</v>
      </c>
      <c r="AL1238" s="102">
        <v>15</v>
      </c>
      <c r="AM1238" s="102">
        <v>155</v>
      </c>
      <c r="AN1238" s="101">
        <v>66180</v>
      </c>
      <c r="AO1238" s="101">
        <f t="shared" si="274"/>
        <v>33015</v>
      </c>
      <c r="AP1238" t="s">
        <v>624</v>
      </c>
      <c r="AQ1238">
        <f t="shared" si="273"/>
        <v>3366180</v>
      </c>
    </row>
    <row r="1239" spans="1:43" hidden="1" outlineLevel="1">
      <c r="A1239" t="s">
        <v>322</v>
      </c>
      <c r="B1239" s="10" t="s">
        <v>768</v>
      </c>
      <c r="C1239" s="1">
        <f t="shared" si="271"/>
        <v>8857</v>
      </c>
      <c r="D1239" s="7">
        <f t="shared" ref="D1239:D1288" si="277">RANK(N1239,(N1239:AE1239))</f>
        <v>2</v>
      </c>
      <c r="E1239" s="7">
        <f t="shared" ref="E1239:E1288" si="278">RANK(O1239,(N1239:AE1239))</f>
        <v>1</v>
      </c>
      <c r="F1239" s="7">
        <f t="shared" ref="F1239:F1288" si="279">IF(P1239&gt;0,RANK(P1239,(N1239:AE1239)),0)</f>
        <v>0</v>
      </c>
      <c r="G1239" s="1">
        <f t="shared" si="275"/>
        <v>2968</v>
      </c>
      <c r="H1239" s="2">
        <f t="shared" si="276"/>
        <v>0.3351021790674043</v>
      </c>
      <c r="I1239" s="8"/>
      <c r="J1239" s="2">
        <f t="shared" si="267"/>
        <v>0.32132776335102181</v>
      </c>
      <c r="K1239" s="2">
        <f t="shared" si="268"/>
        <v>0.65642994241842612</v>
      </c>
      <c r="L1239" s="2">
        <f t="shared" si="269"/>
        <v>0</v>
      </c>
      <c r="M1239" s="2">
        <f t="shared" si="270"/>
        <v>2.2242294230552018E-2</v>
      </c>
      <c r="N1239" s="1">
        <v>2846</v>
      </c>
      <c r="O1239" s="1">
        <v>5814</v>
      </c>
      <c r="P1239" s="1"/>
      <c r="R1239">
        <v>189</v>
      </c>
      <c r="U1239" s="1"/>
      <c r="V1239" s="1"/>
      <c r="W1239" s="1"/>
      <c r="X1239" s="1"/>
      <c r="Y1239" s="1"/>
      <c r="Z1239" s="1"/>
      <c r="AA1239" s="1">
        <v>8</v>
      </c>
      <c r="AB1239" s="1"/>
      <c r="AG1239" t="str">
        <f t="shared" si="272"/>
        <v>Salem</v>
      </c>
      <c r="AH1239" t="s">
        <v>867</v>
      </c>
      <c r="AI1239">
        <v>2</v>
      </c>
      <c r="AK1239" s="104">
        <v>33</v>
      </c>
      <c r="AL1239" s="102">
        <v>15</v>
      </c>
      <c r="AM1239" s="102">
        <v>160</v>
      </c>
      <c r="AN1239" s="101">
        <v>66660</v>
      </c>
      <c r="AO1239" s="101">
        <f t="shared" si="274"/>
        <v>33015</v>
      </c>
      <c r="AP1239" t="s">
        <v>624</v>
      </c>
      <c r="AQ1239">
        <f t="shared" si="273"/>
        <v>3366660</v>
      </c>
    </row>
    <row r="1240" spans="1:43" hidden="1" outlineLevel="1">
      <c r="A1240" t="s">
        <v>2890</v>
      </c>
      <c r="B1240" s="10" t="s">
        <v>768</v>
      </c>
      <c r="C1240" s="1">
        <f t="shared" si="271"/>
        <v>512</v>
      </c>
      <c r="D1240" s="7">
        <f t="shared" si="277"/>
        <v>2</v>
      </c>
      <c r="E1240" s="7">
        <f t="shared" si="278"/>
        <v>1</v>
      </c>
      <c r="F1240" s="7">
        <f t="shared" si="279"/>
        <v>0</v>
      </c>
      <c r="G1240" s="1">
        <f t="shared" si="275"/>
        <v>87</v>
      </c>
      <c r="H1240" s="2">
        <f t="shared" si="276"/>
        <v>0.169921875</v>
      </c>
      <c r="I1240" s="8"/>
      <c r="J1240" s="2">
        <f t="shared" si="267"/>
        <v>0.39453125</v>
      </c>
      <c r="K1240" s="2">
        <f t="shared" si="268"/>
        <v>0.564453125</v>
      </c>
      <c r="L1240" s="2">
        <f t="shared" si="269"/>
        <v>0</v>
      </c>
      <c r="M1240" s="2">
        <f t="shared" si="270"/>
        <v>4.1015625E-2</v>
      </c>
      <c r="N1240" s="1">
        <v>202</v>
      </c>
      <c r="O1240" s="1">
        <v>289</v>
      </c>
      <c r="P1240" s="1"/>
      <c r="R1240">
        <v>17</v>
      </c>
      <c r="U1240" s="1"/>
      <c r="V1240" s="1"/>
      <c r="W1240" s="1"/>
      <c r="X1240" s="1"/>
      <c r="Y1240" s="1"/>
      <c r="Z1240" s="1"/>
      <c r="AA1240" s="1">
        <v>4</v>
      </c>
      <c r="AB1240" s="1"/>
      <c r="AG1240" t="str">
        <f t="shared" si="272"/>
        <v>Salisbury</v>
      </c>
      <c r="AH1240" t="s">
        <v>1455</v>
      </c>
      <c r="AI1240">
        <v>2</v>
      </c>
      <c r="AK1240" s="104">
        <v>33</v>
      </c>
      <c r="AL1240" s="102">
        <v>13</v>
      </c>
      <c r="AM1240" s="102">
        <v>115</v>
      </c>
      <c r="AN1240" s="101">
        <v>66980</v>
      </c>
      <c r="AO1240" s="101">
        <f t="shared" si="274"/>
        <v>33013</v>
      </c>
      <c r="AP1240" t="s">
        <v>624</v>
      </c>
      <c r="AQ1240">
        <f t="shared" si="273"/>
        <v>3366980</v>
      </c>
    </row>
    <row r="1241" spans="1:43" hidden="1" outlineLevel="1">
      <c r="A1241" t="s">
        <v>1982</v>
      </c>
      <c r="B1241" s="10" t="s">
        <v>768</v>
      </c>
      <c r="C1241" s="1">
        <f t="shared" si="271"/>
        <v>1204</v>
      </c>
      <c r="D1241" s="7">
        <f t="shared" si="277"/>
        <v>2</v>
      </c>
      <c r="E1241" s="7">
        <f t="shared" si="278"/>
        <v>1</v>
      </c>
      <c r="F1241" s="7">
        <f t="shared" si="279"/>
        <v>0</v>
      </c>
      <c r="G1241" s="1">
        <f t="shared" si="275"/>
        <v>348</v>
      </c>
      <c r="H1241" s="2">
        <f t="shared" si="276"/>
        <v>0.28903654485049834</v>
      </c>
      <c r="I1241" s="8"/>
      <c r="J1241" s="2">
        <f t="shared" si="267"/>
        <v>0.33887043189368771</v>
      </c>
      <c r="K1241" s="2">
        <f t="shared" si="268"/>
        <v>0.62790697674418605</v>
      </c>
      <c r="L1241" s="2">
        <f t="shared" si="269"/>
        <v>0</v>
      </c>
      <c r="M1241" s="2">
        <f t="shared" si="270"/>
        <v>3.3222591362126241E-2</v>
      </c>
      <c r="N1241" s="1">
        <v>408</v>
      </c>
      <c r="O1241" s="1">
        <v>756</v>
      </c>
      <c r="P1241" s="1"/>
      <c r="R1241">
        <v>36</v>
      </c>
      <c r="U1241" s="1"/>
      <c r="V1241" s="1"/>
      <c r="W1241" s="1"/>
      <c r="X1241" s="1"/>
      <c r="Y1241" s="1"/>
      <c r="Z1241" s="1"/>
      <c r="AA1241" s="1">
        <v>4</v>
      </c>
      <c r="AB1241" s="1"/>
      <c r="AG1241" t="str">
        <f t="shared" si="272"/>
        <v>Sanbornton</v>
      </c>
      <c r="AH1241" t="s">
        <v>769</v>
      </c>
      <c r="AI1241">
        <v>2</v>
      </c>
      <c r="AK1241" s="104">
        <v>33</v>
      </c>
      <c r="AL1241" s="102">
        <v>1</v>
      </c>
      <c r="AM1241" s="102">
        <v>50</v>
      </c>
      <c r="AN1241" s="101">
        <v>67300</v>
      </c>
      <c r="AO1241" s="101">
        <f t="shared" si="274"/>
        <v>33001</v>
      </c>
      <c r="AP1241" t="s">
        <v>624</v>
      </c>
      <c r="AQ1241">
        <f t="shared" si="273"/>
        <v>3367300</v>
      </c>
    </row>
    <row r="1242" spans="1:43" hidden="1" outlineLevel="1">
      <c r="A1242" t="s">
        <v>3</v>
      </c>
      <c r="B1242" s="10" t="s">
        <v>768</v>
      </c>
      <c r="C1242" s="1">
        <f t="shared" si="271"/>
        <v>1652</v>
      </c>
      <c r="D1242" s="7">
        <f t="shared" si="277"/>
        <v>2</v>
      </c>
      <c r="E1242" s="7">
        <f t="shared" si="278"/>
        <v>1</v>
      </c>
      <c r="F1242" s="7">
        <f t="shared" si="279"/>
        <v>0</v>
      </c>
      <c r="G1242" s="1">
        <f t="shared" si="275"/>
        <v>591</v>
      </c>
      <c r="H1242" s="2">
        <f t="shared" si="276"/>
        <v>0.35774818401937047</v>
      </c>
      <c r="I1242" s="8"/>
      <c r="J1242" s="2">
        <f t="shared" si="267"/>
        <v>0.30205811138014527</v>
      </c>
      <c r="K1242" s="2">
        <f t="shared" si="268"/>
        <v>0.65980629539951574</v>
      </c>
      <c r="L1242" s="2">
        <f t="shared" si="269"/>
        <v>0</v>
      </c>
      <c r="M1242" s="2">
        <f t="shared" si="270"/>
        <v>3.8135593220338992E-2</v>
      </c>
      <c r="N1242" s="1">
        <v>499</v>
      </c>
      <c r="O1242" s="1">
        <v>1090</v>
      </c>
      <c r="P1242" s="1"/>
      <c r="R1242">
        <v>63</v>
      </c>
      <c r="U1242" s="1"/>
      <c r="V1242" s="1"/>
      <c r="W1242" s="1"/>
      <c r="X1242" s="1"/>
      <c r="Y1242" s="1"/>
      <c r="Z1242" s="1"/>
      <c r="AA1242" s="1">
        <v>0</v>
      </c>
      <c r="AB1242" s="1"/>
      <c r="AG1242" t="str">
        <f t="shared" si="272"/>
        <v>Sandown</v>
      </c>
      <c r="AH1242" t="s">
        <v>867</v>
      </c>
      <c r="AI1242">
        <v>1</v>
      </c>
      <c r="AK1242" s="104">
        <v>33</v>
      </c>
      <c r="AL1242" s="102">
        <v>15</v>
      </c>
      <c r="AM1242" s="102">
        <v>165</v>
      </c>
      <c r="AN1242" s="101">
        <v>67620</v>
      </c>
      <c r="AO1242" s="101">
        <f t="shared" si="274"/>
        <v>33015</v>
      </c>
      <c r="AP1242" t="s">
        <v>624</v>
      </c>
      <c r="AQ1242">
        <f t="shared" si="273"/>
        <v>3367620</v>
      </c>
    </row>
    <row r="1243" spans="1:43" hidden="1" outlineLevel="1">
      <c r="A1243" t="s">
        <v>2130</v>
      </c>
      <c r="B1243" s="10" t="s">
        <v>768</v>
      </c>
      <c r="C1243" s="1">
        <f t="shared" si="271"/>
        <v>774</v>
      </c>
      <c r="D1243" s="7">
        <f t="shared" si="277"/>
        <v>2</v>
      </c>
      <c r="E1243" s="7">
        <f t="shared" si="278"/>
        <v>1</v>
      </c>
      <c r="F1243" s="7">
        <f t="shared" si="279"/>
        <v>0</v>
      </c>
      <c r="G1243" s="1">
        <f t="shared" si="275"/>
        <v>9</v>
      </c>
      <c r="H1243" s="2">
        <f t="shared" si="276"/>
        <v>1.1627906976744186E-2</v>
      </c>
      <c r="I1243" s="8"/>
      <c r="J1243" s="2">
        <f t="shared" si="267"/>
        <v>0.47932816537467698</v>
      </c>
      <c r="K1243" s="2">
        <f t="shared" si="268"/>
        <v>0.49095607235142119</v>
      </c>
      <c r="L1243" s="2">
        <f t="shared" si="269"/>
        <v>0</v>
      </c>
      <c r="M1243" s="2">
        <f t="shared" si="270"/>
        <v>2.9715762273901769E-2</v>
      </c>
      <c r="N1243" s="1">
        <v>371</v>
      </c>
      <c r="O1243" s="1">
        <v>380</v>
      </c>
      <c r="P1243" s="1"/>
      <c r="R1243">
        <v>20</v>
      </c>
      <c r="U1243" s="1"/>
      <c r="V1243" s="1"/>
      <c r="W1243" s="1"/>
      <c r="X1243" s="1"/>
      <c r="Y1243" s="1"/>
      <c r="Z1243" s="1"/>
      <c r="AA1243" s="1">
        <v>3</v>
      </c>
      <c r="AB1243" s="1"/>
      <c r="AG1243" t="str">
        <f t="shared" si="272"/>
        <v>Sandwich</v>
      </c>
      <c r="AH1243" t="s">
        <v>2387</v>
      </c>
      <c r="AI1243">
        <v>1</v>
      </c>
      <c r="AK1243" s="104">
        <v>33</v>
      </c>
      <c r="AL1243" s="102">
        <v>3</v>
      </c>
      <c r="AM1243" s="102">
        <v>75</v>
      </c>
      <c r="AN1243" s="101">
        <v>67780</v>
      </c>
      <c r="AO1243" s="101">
        <f t="shared" si="274"/>
        <v>33003</v>
      </c>
      <c r="AP1243" t="s">
        <v>624</v>
      </c>
      <c r="AQ1243">
        <f t="shared" si="273"/>
        <v>3367780</v>
      </c>
    </row>
    <row r="1244" spans="1:43" hidden="1" outlineLevel="1">
      <c r="A1244" t="s">
        <v>1694</v>
      </c>
      <c r="B1244" s="10" t="s">
        <v>768</v>
      </c>
      <c r="C1244" s="1">
        <f t="shared" si="271"/>
        <v>2333</v>
      </c>
      <c r="D1244" s="7">
        <f t="shared" si="277"/>
        <v>2</v>
      </c>
      <c r="E1244" s="7">
        <f t="shared" si="278"/>
        <v>1</v>
      </c>
      <c r="F1244" s="7">
        <f t="shared" si="279"/>
        <v>0</v>
      </c>
      <c r="G1244" s="1">
        <f t="shared" si="275"/>
        <v>777</v>
      </c>
      <c r="H1244" s="2">
        <f t="shared" si="276"/>
        <v>0.33304757822546077</v>
      </c>
      <c r="I1244" s="8"/>
      <c r="J1244" s="2">
        <f t="shared" si="267"/>
        <v>0.31418774110587228</v>
      </c>
      <c r="K1244" s="2">
        <f t="shared" si="268"/>
        <v>0.64723531933133305</v>
      </c>
      <c r="L1244" s="2">
        <f t="shared" si="269"/>
        <v>0</v>
      </c>
      <c r="M1244" s="2">
        <f t="shared" si="270"/>
        <v>3.8576939562794732E-2</v>
      </c>
      <c r="N1244" s="1">
        <v>733</v>
      </c>
      <c r="O1244" s="1">
        <v>1510</v>
      </c>
      <c r="P1244" s="1"/>
      <c r="R1244">
        <v>83</v>
      </c>
      <c r="U1244" s="1"/>
      <c r="V1244" s="1"/>
      <c r="W1244" s="1"/>
      <c r="X1244" s="1"/>
      <c r="Y1244" s="1"/>
      <c r="Z1244" s="1"/>
      <c r="AA1244" s="1">
        <v>7</v>
      </c>
      <c r="AB1244" s="1"/>
      <c r="AG1244" t="str">
        <f t="shared" si="272"/>
        <v>Seabrook</v>
      </c>
      <c r="AH1244" t="s">
        <v>867</v>
      </c>
      <c r="AI1244">
        <v>1</v>
      </c>
      <c r="AK1244" s="104">
        <v>33</v>
      </c>
      <c r="AL1244" s="102">
        <v>15</v>
      </c>
      <c r="AM1244" s="102">
        <v>170</v>
      </c>
      <c r="AN1244" s="101">
        <v>68260</v>
      </c>
      <c r="AO1244" s="101">
        <f t="shared" si="274"/>
        <v>33015</v>
      </c>
      <c r="AP1244" t="s">
        <v>624</v>
      </c>
      <c r="AQ1244">
        <f t="shared" si="273"/>
        <v>3368260</v>
      </c>
    </row>
    <row r="1245" spans="1:43" hidden="1" outlineLevel="1">
      <c r="A1245" t="s">
        <v>1061</v>
      </c>
      <c r="B1245" s="10" t="s">
        <v>768</v>
      </c>
      <c r="C1245" s="1">
        <f t="shared" si="271"/>
        <v>168</v>
      </c>
      <c r="D1245" s="7">
        <f t="shared" si="277"/>
        <v>1</v>
      </c>
      <c r="E1245" s="7">
        <f t="shared" si="278"/>
        <v>2</v>
      </c>
      <c r="F1245" s="7">
        <f t="shared" si="279"/>
        <v>0</v>
      </c>
      <c r="G1245" s="1">
        <f t="shared" si="275"/>
        <v>23</v>
      </c>
      <c r="H1245" s="2">
        <f t="shared" si="276"/>
        <v>0.13690476190476192</v>
      </c>
      <c r="I1245" s="8"/>
      <c r="J1245" s="2">
        <f t="shared" ref="J1245:J1305" si="280">IF(C1245=0,"-",N1245/C1245)</f>
        <v>0.55952380952380953</v>
      </c>
      <c r="K1245" s="2">
        <f t="shared" ref="K1245:K1305" si="281">IF(C1245=0,"-",O1245/C1245)</f>
        <v>0.42261904761904762</v>
      </c>
      <c r="L1245" s="2">
        <f t="shared" ref="L1245:L1305" si="282">IF(C1245=0,"-",P1245/C1245)</f>
        <v>0</v>
      </c>
      <c r="M1245" s="2">
        <f t="shared" ref="M1245:M1305" si="283">IF(C1245=0,"-",(1-J1245-K1245-L1245))</f>
        <v>1.7857142857142849E-2</v>
      </c>
      <c r="N1245" s="1">
        <v>94</v>
      </c>
      <c r="O1245" s="1">
        <v>71</v>
      </c>
      <c r="P1245" s="1"/>
      <c r="R1245">
        <v>3</v>
      </c>
      <c r="U1245" s="1"/>
      <c r="V1245" s="1"/>
      <c r="W1245" s="1"/>
      <c r="X1245" s="1"/>
      <c r="Y1245" s="1"/>
      <c r="Z1245" s="1"/>
      <c r="AA1245" s="1">
        <v>0</v>
      </c>
      <c r="AB1245" s="1"/>
      <c r="AG1245" t="str">
        <f t="shared" si="272"/>
        <v>Sharon</v>
      </c>
      <c r="AH1245" t="s">
        <v>1100</v>
      </c>
      <c r="AI1245">
        <v>2</v>
      </c>
      <c r="AK1245" s="104">
        <v>33</v>
      </c>
      <c r="AL1245" s="102">
        <v>11</v>
      </c>
      <c r="AM1245" s="102">
        <v>135</v>
      </c>
      <c r="AN1245" s="101">
        <v>68820</v>
      </c>
      <c r="AO1245" s="101">
        <f t="shared" si="274"/>
        <v>33011</v>
      </c>
      <c r="AP1245" t="s">
        <v>624</v>
      </c>
      <c r="AQ1245">
        <f t="shared" si="273"/>
        <v>3368820</v>
      </c>
    </row>
    <row r="1246" spans="1:43" hidden="1" outlineLevel="1">
      <c r="A1246" t="s">
        <v>1415</v>
      </c>
      <c r="B1246" s="10" t="s">
        <v>768</v>
      </c>
      <c r="C1246" s="1">
        <f t="shared" si="271"/>
        <v>173</v>
      </c>
      <c r="D1246" s="7">
        <f t="shared" si="277"/>
        <v>2</v>
      </c>
      <c r="E1246" s="7">
        <f t="shared" si="278"/>
        <v>1</v>
      </c>
      <c r="F1246" s="7">
        <f t="shared" si="279"/>
        <v>0</v>
      </c>
      <c r="G1246" s="1">
        <f t="shared" si="275"/>
        <v>18</v>
      </c>
      <c r="H1246" s="2">
        <f t="shared" si="276"/>
        <v>0.10404624277456648</v>
      </c>
      <c r="I1246" s="8"/>
      <c r="J1246" s="2">
        <f t="shared" si="280"/>
        <v>0.43930635838150289</v>
      </c>
      <c r="K1246" s="2">
        <f t="shared" si="281"/>
        <v>0.54335260115606931</v>
      </c>
      <c r="L1246" s="2">
        <f t="shared" si="282"/>
        <v>0</v>
      </c>
      <c r="M1246" s="2">
        <f t="shared" si="283"/>
        <v>1.7341040462427793E-2</v>
      </c>
      <c r="N1246" s="1">
        <v>76</v>
      </c>
      <c r="O1246" s="1">
        <v>94</v>
      </c>
      <c r="P1246" s="1"/>
      <c r="R1246">
        <v>3</v>
      </c>
      <c r="U1246" s="1"/>
      <c r="V1246" s="1"/>
      <c r="W1246" s="1"/>
      <c r="X1246" s="1"/>
      <c r="Y1246" s="1"/>
      <c r="Z1246" s="1"/>
      <c r="AA1246" s="1">
        <v>0</v>
      </c>
      <c r="AB1246" s="1"/>
      <c r="AG1246" t="str">
        <f t="shared" si="272"/>
        <v>Shelburne</v>
      </c>
      <c r="AH1246" t="s">
        <v>1700</v>
      </c>
      <c r="AI1246">
        <v>2</v>
      </c>
      <c r="AK1246" s="104">
        <v>33</v>
      </c>
      <c r="AL1246" s="102">
        <v>7</v>
      </c>
      <c r="AM1246" s="102">
        <v>180</v>
      </c>
      <c r="AN1246" s="101">
        <v>68980</v>
      </c>
      <c r="AO1246" s="101">
        <f t="shared" si="274"/>
        <v>33007</v>
      </c>
      <c r="AP1246" t="s">
        <v>624</v>
      </c>
      <c r="AQ1246">
        <f t="shared" si="273"/>
        <v>3368980</v>
      </c>
    </row>
    <row r="1247" spans="1:43" hidden="1" outlineLevel="1">
      <c r="A1247" t="s">
        <v>801</v>
      </c>
      <c r="B1247" s="10" t="s">
        <v>768</v>
      </c>
      <c r="C1247" s="1">
        <f t="shared" si="271"/>
        <v>3439</v>
      </c>
      <c r="D1247" s="7">
        <f t="shared" si="277"/>
        <v>2</v>
      </c>
      <c r="E1247" s="7">
        <f t="shared" si="278"/>
        <v>1</v>
      </c>
      <c r="F1247" s="7">
        <f t="shared" si="279"/>
        <v>0</v>
      </c>
      <c r="G1247" s="1">
        <f t="shared" si="275"/>
        <v>601</v>
      </c>
      <c r="H1247" s="2">
        <f t="shared" si="276"/>
        <v>0.17476010468159348</v>
      </c>
      <c r="I1247" s="8"/>
      <c r="J1247" s="2">
        <f t="shared" si="280"/>
        <v>0.39459145100319859</v>
      </c>
      <c r="K1247" s="2">
        <f t="shared" si="281"/>
        <v>0.56935155568479212</v>
      </c>
      <c r="L1247" s="2">
        <f t="shared" si="282"/>
        <v>0</v>
      </c>
      <c r="M1247" s="2">
        <f t="shared" si="283"/>
        <v>3.6056993312009289E-2</v>
      </c>
      <c r="N1247" s="1">
        <v>1357</v>
      </c>
      <c r="O1247" s="1">
        <v>1958</v>
      </c>
      <c r="P1247" s="1"/>
      <c r="R1247">
        <v>113</v>
      </c>
      <c r="U1247" s="1"/>
      <c r="V1247" s="1"/>
      <c r="W1247" s="1"/>
      <c r="X1247" s="1"/>
      <c r="Y1247" s="1"/>
      <c r="Z1247" s="1"/>
      <c r="AA1247" s="1">
        <v>11</v>
      </c>
      <c r="AB1247" s="1"/>
      <c r="AG1247" t="str">
        <f t="shared" si="272"/>
        <v>Somersworth</v>
      </c>
      <c r="AH1247" t="s">
        <v>2192</v>
      </c>
      <c r="AI1247">
        <v>1</v>
      </c>
      <c r="AK1247" s="104">
        <v>33</v>
      </c>
      <c r="AL1247" s="102">
        <v>17</v>
      </c>
      <c r="AM1247" s="102">
        <v>60</v>
      </c>
      <c r="AN1247" s="101">
        <v>69940</v>
      </c>
      <c r="AO1247" s="101">
        <f t="shared" si="274"/>
        <v>33017</v>
      </c>
      <c r="AP1247" t="s">
        <v>2432</v>
      </c>
      <c r="AQ1247">
        <f t="shared" si="273"/>
        <v>3369940</v>
      </c>
    </row>
    <row r="1248" spans="1:43" hidden="1" outlineLevel="1">
      <c r="A1248" t="s">
        <v>780</v>
      </c>
      <c r="B1248" s="10" t="s">
        <v>768</v>
      </c>
      <c r="C1248" s="1">
        <f t="shared" si="271"/>
        <v>386</v>
      </c>
      <c r="D1248" s="7">
        <f t="shared" si="277"/>
        <v>2</v>
      </c>
      <c r="E1248" s="7">
        <f t="shared" si="278"/>
        <v>1</v>
      </c>
      <c r="F1248" s="7">
        <f t="shared" si="279"/>
        <v>0</v>
      </c>
      <c r="G1248" s="1">
        <f t="shared" si="275"/>
        <v>82</v>
      </c>
      <c r="H1248" s="2">
        <f t="shared" si="276"/>
        <v>0.21243523316062177</v>
      </c>
      <c r="I1248" s="8"/>
      <c r="J1248" s="2">
        <f t="shared" si="280"/>
        <v>0.37823834196891193</v>
      </c>
      <c r="K1248" s="2">
        <f t="shared" si="281"/>
        <v>0.59067357512953367</v>
      </c>
      <c r="L1248" s="2">
        <f t="shared" si="282"/>
        <v>0</v>
      </c>
      <c r="M1248" s="2">
        <f t="shared" si="283"/>
        <v>3.1088082901554404E-2</v>
      </c>
      <c r="N1248" s="1">
        <v>146</v>
      </c>
      <c r="O1248" s="1">
        <v>228</v>
      </c>
      <c r="P1248" s="1"/>
      <c r="R1248">
        <v>12</v>
      </c>
      <c r="U1248" s="1"/>
      <c r="V1248" s="1"/>
      <c r="W1248" s="1"/>
      <c r="X1248" s="1"/>
      <c r="Y1248" s="1"/>
      <c r="Z1248" s="1"/>
      <c r="AA1248" s="1">
        <v>0</v>
      </c>
      <c r="AB1248" s="1"/>
      <c r="AG1248" t="str">
        <f t="shared" si="272"/>
        <v>South Hampton</v>
      </c>
      <c r="AH1248" t="s">
        <v>867</v>
      </c>
      <c r="AI1248">
        <v>1</v>
      </c>
      <c r="AK1248" s="104">
        <v>33</v>
      </c>
      <c r="AL1248" s="102">
        <v>15</v>
      </c>
      <c r="AM1248" s="102">
        <v>175</v>
      </c>
      <c r="AN1248" s="101">
        <v>71140</v>
      </c>
      <c r="AO1248" s="101">
        <f t="shared" si="274"/>
        <v>33015</v>
      </c>
      <c r="AP1248" t="s">
        <v>624</v>
      </c>
      <c r="AQ1248">
        <f t="shared" si="273"/>
        <v>3371140</v>
      </c>
    </row>
    <row r="1249" spans="1:43" hidden="1" outlineLevel="1">
      <c r="A1249" t="s">
        <v>1412</v>
      </c>
      <c r="B1249" s="10" t="s">
        <v>768</v>
      </c>
      <c r="C1249" s="1">
        <f t="shared" si="271"/>
        <v>460</v>
      </c>
      <c r="D1249" s="7">
        <f t="shared" si="277"/>
        <v>2</v>
      </c>
      <c r="E1249" s="7">
        <f t="shared" si="278"/>
        <v>1</v>
      </c>
      <c r="F1249" s="7">
        <f t="shared" si="279"/>
        <v>0</v>
      </c>
      <c r="G1249" s="1">
        <f t="shared" si="275"/>
        <v>96</v>
      </c>
      <c r="H1249" s="2">
        <f t="shared" si="276"/>
        <v>0.20869565217391303</v>
      </c>
      <c r="I1249" s="8"/>
      <c r="J1249" s="2">
        <f t="shared" si="280"/>
        <v>0.37608695652173912</v>
      </c>
      <c r="K1249" s="2">
        <f t="shared" si="281"/>
        <v>0.58478260869565213</v>
      </c>
      <c r="L1249" s="2">
        <f t="shared" si="282"/>
        <v>0</v>
      </c>
      <c r="M1249" s="2">
        <f t="shared" si="283"/>
        <v>3.9130434782608803E-2</v>
      </c>
      <c r="N1249" s="1">
        <v>173</v>
      </c>
      <c r="O1249" s="1">
        <v>269</v>
      </c>
      <c r="P1249" s="1"/>
      <c r="R1249">
        <v>18</v>
      </c>
      <c r="U1249" s="1"/>
      <c r="V1249" s="1"/>
      <c r="W1249" s="1"/>
      <c r="X1249" s="1"/>
      <c r="Y1249" s="1"/>
      <c r="Z1249" s="1"/>
      <c r="AA1249" s="1">
        <v>0</v>
      </c>
      <c r="AB1249" s="1"/>
      <c r="AG1249" t="str">
        <f t="shared" si="272"/>
        <v>Springfield</v>
      </c>
      <c r="AH1249" t="s">
        <v>2136</v>
      </c>
      <c r="AI1249">
        <v>2</v>
      </c>
      <c r="AK1249" s="104">
        <v>33</v>
      </c>
      <c r="AL1249" s="102">
        <v>19</v>
      </c>
      <c r="AM1249" s="102">
        <v>60</v>
      </c>
      <c r="AN1249" s="101">
        <v>72740</v>
      </c>
      <c r="AO1249" s="101">
        <f t="shared" si="274"/>
        <v>33019</v>
      </c>
      <c r="AP1249" t="s">
        <v>624</v>
      </c>
      <c r="AQ1249">
        <f t="shared" si="273"/>
        <v>3372740</v>
      </c>
    </row>
    <row r="1250" spans="1:43" hidden="1" outlineLevel="1">
      <c r="A1250" t="s">
        <v>2457</v>
      </c>
      <c r="B1250" s="10" t="s">
        <v>768</v>
      </c>
      <c r="C1250" s="1">
        <f t="shared" si="271"/>
        <v>160</v>
      </c>
      <c r="D1250" s="7">
        <f t="shared" si="277"/>
        <v>2</v>
      </c>
      <c r="E1250" s="7">
        <f t="shared" si="278"/>
        <v>1</v>
      </c>
      <c r="F1250" s="7">
        <f t="shared" si="279"/>
        <v>0</v>
      </c>
      <c r="G1250" s="1">
        <f t="shared" si="275"/>
        <v>54</v>
      </c>
      <c r="H1250" s="2">
        <f t="shared" si="276"/>
        <v>0.33750000000000002</v>
      </c>
      <c r="I1250" s="8"/>
      <c r="J1250" s="2">
        <f t="shared" si="280"/>
        <v>0.31874999999999998</v>
      </c>
      <c r="K1250" s="2">
        <f t="shared" si="281"/>
        <v>0.65625</v>
      </c>
      <c r="L1250" s="2">
        <f t="shared" si="282"/>
        <v>0</v>
      </c>
      <c r="M1250" s="2">
        <f t="shared" si="283"/>
        <v>2.5000000000000022E-2</v>
      </c>
      <c r="N1250" s="1">
        <v>51</v>
      </c>
      <c r="O1250" s="1">
        <v>105</v>
      </c>
      <c r="P1250" s="1"/>
      <c r="R1250">
        <v>4</v>
      </c>
      <c r="U1250" s="1"/>
      <c r="V1250" s="1"/>
      <c r="W1250" s="1"/>
      <c r="X1250" s="1"/>
      <c r="Y1250" s="1"/>
      <c r="Z1250" s="1"/>
      <c r="AA1250" s="1">
        <v>0</v>
      </c>
      <c r="AB1250" s="1"/>
      <c r="AG1250" t="str">
        <f t="shared" si="272"/>
        <v>Stark</v>
      </c>
      <c r="AH1250" t="s">
        <v>1700</v>
      </c>
      <c r="AI1250">
        <v>2</v>
      </c>
      <c r="AK1250" s="104">
        <v>33</v>
      </c>
      <c r="AL1250" s="102">
        <v>7</v>
      </c>
      <c r="AM1250" s="102">
        <v>185</v>
      </c>
      <c r="AN1250" s="101">
        <v>73060</v>
      </c>
      <c r="AO1250" s="101">
        <f t="shared" si="274"/>
        <v>33007</v>
      </c>
      <c r="AP1250" t="s">
        <v>624</v>
      </c>
      <c r="AQ1250">
        <f t="shared" si="273"/>
        <v>3373060</v>
      </c>
    </row>
    <row r="1251" spans="1:43" hidden="1" outlineLevel="1">
      <c r="A1251" t="s">
        <v>891</v>
      </c>
      <c r="B1251" s="10" t="s">
        <v>768</v>
      </c>
      <c r="C1251" s="1">
        <f t="shared" si="271"/>
        <v>194</v>
      </c>
      <c r="D1251" s="7">
        <f t="shared" si="277"/>
        <v>2</v>
      </c>
      <c r="E1251" s="7">
        <f t="shared" si="278"/>
        <v>1</v>
      </c>
      <c r="F1251" s="7">
        <f t="shared" si="279"/>
        <v>0</v>
      </c>
      <c r="G1251" s="1">
        <f t="shared" si="275"/>
        <v>87</v>
      </c>
      <c r="H1251" s="2">
        <f t="shared" si="276"/>
        <v>0.4484536082474227</v>
      </c>
      <c r="I1251" s="8"/>
      <c r="J1251" s="2">
        <f t="shared" si="280"/>
        <v>0.26804123711340205</v>
      </c>
      <c r="K1251" s="2">
        <f t="shared" si="281"/>
        <v>0.71649484536082475</v>
      </c>
      <c r="L1251" s="2">
        <f t="shared" si="282"/>
        <v>0</v>
      </c>
      <c r="M1251" s="2">
        <f t="shared" si="283"/>
        <v>1.5463917525773252E-2</v>
      </c>
      <c r="N1251" s="1">
        <v>52</v>
      </c>
      <c r="O1251" s="1">
        <v>139</v>
      </c>
      <c r="P1251" s="1"/>
      <c r="R1251">
        <v>3</v>
      </c>
      <c r="U1251" s="1"/>
      <c r="V1251" s="1"/>
      <c r="W1251" s="1"/>
      <c r="X1251" s="1"/>
      <c r="Y1251" s="1"/>
      <c r="Z1251" s="1"/>
      <c r="AA1251" s="1">
        <v>0</v>
      </c>
      <c r="AB1251" s="1"/>
      <c r="AG1251" t="str">
        <f t="shared" si="272"/>
        <v>Stewartstown</v>
      </c>
      <c r="AH1251" t="s">
        <v>1700</v>
      </c>
      <c r="AI1251">
        <v>2</v>
      </c>
      <c r="AK1251" s="104">
        <v>33</v>
      </c>
      <c r="AL1251" s="102">
        <v>7</v>
      </c>
      <c r="AM1251" s="102">
        <v>190</v>
      </c>
      <c r="AN1251" s="101">
        <v>73380</v>
      </c>
      <c r="AO1251" s="101">
        <f t="shared" si="274"/>
        <v>33007</v>
      </c>
      <c r="AP1251" t="s">
        <v>624</v>
      </c>
      <c r="AQ1251">
        <f t="shared" si="273"/>
        <v>3373380</v>
      </c>
    </row>
    <row r="1252" spans="1:43" hidden="1" outlineLevel="1">
      <c r="A1252" t="s">
        <v>2037</v>
      </c>
      <c r="B1252" s="10" t="s">
        <v>768</v>
      </c>
      <c r="C1252" s="1">
        <f t="shared" si="271"/>
        <v>446</v>
      </c>
      <c r="D1252" s="7">
        <f t="shared" si="277"/>
        <v>2</v>
      </c>
      <c r="E1252" s="7">
        <f t="shared" si="278"/>
        <v>1</v>
      </c>
      <c r="F1252" s="7">
        <f t="shared" si="279"/>
        <v>0</v>
      </c>
      <c r="G1252" s="1">
        <f t="shared" si="275"/>
        <v>70</v>
      </c>
      <c r="H1252" s="2">
        <f t="shared" si="276"/>
        <v>0.15695067264573992</v>
      </c>
      <c r="I1252" s="8"/>
      <c r="J1252" s="2">
        <f t="shared" si="280"/>
        <v>0.4103139013452915</v>
      </c>
      <c r="K1252" s="2">
        <f t="shared" si="281"/>
        <v>0.56726457399103136</v>
      </c>
      <c r="L1252" s="2">
        <f t="shared" si="282"/>
        <v>0</v>
      </c>
      <c r="M1252" s="2">
        <f t="shared" si="283"/>
        <v>2.2421524663677195E-2</v>
      </c>
      <c r="N1252" s="1">
        <v>183</v>
      </c>
      <c r="O1252" s="1">
        <v>253</v>
      </c>
      <c r="P1252" s="1"/>
      <c r="R1252">
        <v>10</v>
      </c>
      <c r="U1252" s="1"/>
      <c r="V1252" s="1"/>
      <c r="W1252" s="1"/>
      <c r="X1252" s="1"/>
      <c r="Y1252" s="1"/>
      <c r="Z1252" s="1"/>
      <c r="AA1252" s="1">
        <v>0</v>
      </c>
      <c r="AB1252" s="1"/>
      <c r="AG1252" t="str">
        <f t="shared" si="272"/>
        <v>Stoddard</v>
      </c>
      <c r="AH1252" t="s">
        <v>576</v>
      </c>
      <c r="AI1252">
        <v>2</v>
      </c>
      <c r="AK1252" s="104">
        <v>33</v>
      </c>
      <c r="AL1252" s="102">
        <v>5</v>
      </c>
      <c r="AM1252" s="102">
        <v>80</v>
      </c>
      <c r="AN1252" s="101">
        <v>73700</v>
      </c>
      <c r="AO1252" s="101">
        <f t="shared" si="274"/>
        <v>33005</v>
      </c>
      <c r="AP1252" t="s">
        <v>624</v>
      </c>
      <c r="AQ1252">
        <f t="shared" si="273"/>
        <v>3373700</v>
      </c>
    </row>
    <row r="1253" spans="1:43" hidden="1" outlineLevel="1">
      <c r="A1253" t="s">
        <v>2192</v>
      </c>
      <c r="B1253" s="10" t="s">
        <v>768</v>
      </c>
      <c r="C1253" s="1">
        <f t="shared" si="271"/>
        <v>1495</v>
      </c>
      <c r="D1253" s="7">
        <f t="shared" si="277"/>
        <v>2</v>
      </c>
      <c r="E1253" s="7">
        <f t="shared" si="278"/>
        <v>1</v>
      </c>
      <c r="F1253" s="7">
        <f t="shared" si="279"/>
        <v>0</v>
      </c>
      <c r="G1253" s="1">
        <f t="shared" si="275"/>
        <v>259</v>
      </c>
      <c r="H1253" s="2">
        <f t="shared" si="276"/>
        <v>0.17324414715719064</v>
      </c>
      <c r="I1253" s="8"/>
      <c r="J1253" s="2">
        <f t="shared" si="280"/>
        <v>0.39665551839464885</v>
      </c>
      <c r="K1253" s="2">
        <f t="shared" si="281"/>
        <v>0.56989966555183946</v>
      </c>
      <c r="L1253" s="2">
        <f t="shared" si="282"/>
        <v>0</v>
      </c>
      <c r="M1253" s="2">
        <f t="shared" si="283"/>
        <v>3.3444816053511683E-2</v>
      </c>
      <c r="N1253" s="1">
        <v>593</v>
      </c>
      <c r="O1253" s="1">
        <v>852</v>
      </c>
      <c r="P1253" s="1"/>
      <c r="R1253">
        <v>48</v>
      </c>
      <c r="U1253" s="1"/>
      <c r="V1253" s="1"/>
      <c r="W1253" s="1"/>
      <c r="X1253" s="1"/>
      <c r="Y1253" s="1"/>
      <c r="Z1253" s="1"/>
      <c r="AA1253" s="1">
        <v>2</v>
      </c>
      <c r="AB1253" s="1"/>
      <c r="AG1253" t="str">
        <f t="shared" si="272"/>
        <v>Strafford</v>
      </c>
      <c r="AH1253" t="s">
        <v>2192</v>
      </c>
      <c r="AI1253">
        <v>1</v>
      </c>
      <c r="AK1253" s="104">
        <v>33</v>
      </c>
      <c r="AL1253" s="102">
        <v>17</v>
      </c>
      <c r="AM1253" s="102">
        <v>65</v>
      </c>
      <c r="AN1253" s="101">
        <v>73860</v>
      </c>
      <c r="AO1253" s="101">
        <f t="shared" si="274"/>
        <v>33017</v>
      </c>
      <c r="AP1253" t="s">
        <v>624</v>
      </c>
      <c r="AQ1253">
        <f t="shared" si="273"/>
        <v>3373860</v>
      </c>
    </row>
    <row r="1254" spans="1:43" hidden="1" outlineLevel="1">
      <c r="A1254" t="s">
        <v>842</v>
      </c>
      <c r="B1254" s="10" t="s">
        <v>768</v>
      </c>
      <c r="C1254" s="1">
        <f t="shared" si="271"/>
        <v>180</v>
      </c>
      <c r="D1254" s="7">
        <f t="shared" si="277"/>
        <v>2</v>
      </c>
      <c r="E1254" s="7">
        <f t="shared" si="278"/>
        <v>1</v>
      </c>
      <c r="F1254" s="7">
        <f t="shared" si="279"/>
        <v>0</v>
      </c>
      <c r="G1254" s="1">
        <f t="shared" si="275"/>
        <v>30</v>
      </c>
      <c r="H1254" s="2">
        <f t="shared" si="276"/>
        <v>0.16666666666666666</v>
      </c>
      <c r="I1254" s="8"/>
      <c r="J1254" s="2">
        <f t="shared" si="280"/>
        <v>0.4</v>
      </c>
      <c r="K1254" s="2">
        <f t="shared" si="281"/>
        <v>0.56666666666666665</v>
      </c>
      <c r="L1254" s="2">
        <f t="shared" si="282"/>
        <v>0</v>
      </c>
      <c r="M1254" s="2">
        <f t="shared" si="283"/>
        <v>3.3333333333333326E-2</v>
      </c>
      <c r="N1254" s="1">
        <v>72</v>
      </c>
      <c r="O1254" s="1">
        <v>102</v>
      </c>
      <c r="P1254" s="1"/>
      <c r="R1254">
        <v>6</v>
      </c>
      <c r="U1254" s="1"/>
      <c r="V1254" s="1"/>
      <c r="W1254" s="1"/>
      <c r="X1254" s="1"/>
      <c r="Y1254" s="1"/>
      <c r="Z1254" s="1"/>
      <c r="AA1254" s="1">
        <v>0</v>
      </c>
      <c r="AB1254" s="1"/>
      <c r="AG1254" t="str">
        <f t="shared" si="272"/>
        <v>Stratford</v>
      </c>
      <c r="AH1254" t="s">
        <v>1700</v>
      </c>
      <c r="AI1254">
        <v>2</v>
      </c>
      <c r="AK1254" s="104">
        <v>33</v>
      </c>
      <c r="AL1254" s="102">
        <v>7</v>
      </c>
      <c r="AM1254" s="102">
        <v>195</v>
      </c>
      <c r="AN1254" s="101">
        <v>74180</v>
      </c>
      <c r="AO1254" s="101">
        <f t="shared" si="274"/>
        <v>33007</v>
      </c>
      <c r="AP1254" t="s">
        <v>624</v>
      </c>
      <c r="AQ1254">
        <f t="shared" si="273"/>
        <v>3374180</v>
      </c>
    </row>
    <row r="1255" spans="1:43" hidden="1" outlineLevel="1">
      <c r="A1255" t="s">
        <v>192</v>
      </c>
      <c r="B1255" s="10" t="s">
        <v>768</v>
      </c>
      <c r="C1255" s="1">
        <f t="shared" si="271"/>
        <v>3008</v>
      </c>
      <c r="D1255" s="7">
        <f t="shared" si="277"/>
        <v>2</v>
      </c>
      <c r="E1255" s="7">
        <f t="shared" si="278"/>
        <v>1</v>
      </c>
      <c r="F1255" s="7">
        <f t="shared" si="279"/>
        <v>0</v>
      </c>
      <c r="G1255" s="1">
        <f t="shared" si="275"/>
        <v>815</v>
      </c>
      <c r="H1255" s="2">
        <f t="shared" si="276"/>
        <v>0.27094414893617019</v>
      </c>
      <c r="I1255" s="8"/>
      <c r="J1255" s="2">
        <f t="shared" si="280"/>
        <v>0.35106382978723405</v>
      </c>
      <c r="K1255" s="2">
        <f t="shared" si="281"/>
        <v>0.6220079787234043</v>
      </c>
      <c r="L1255" s="2">
        <f t="shared" si="282"/>
        <v>0</v>
      </c>
      <c r="M1255" s="2">
        <f t="shared" si="283"/>
        <v>2.6928191489361653E-2</v>
      </c>
      <c r="N1255" s="1">
        <v>1056</v>
      </c>
      <c r="O1255" s="1">
        <v>1871</v>
      </c>
      <c r="P1255" s="1"/>
      <c r="R1255">
        <v>70</v>
      </c>
      <c r="U1255" s="1"/>
      <c r="V1255" s="1"/>
      <c r="W1255" s="1"/>
      <c r="X1255" s="1"/>
      <c r="Y1255" s="1"/>
      <c r="Z1255" s="1"/>
      <c r="AA1255" s="1">
        <v>11</v>
      </c>
      <c r="AB1255" s="1"/>
      <c r="AG1255" t="str">
        <f t="shared" si="272"/>
        <v>Stratham</v>
      </c>
      <c r="AH1255" t="s">
        <v>867</v>
      </c>
      <c r="AI1255">
        <v>1</v>
      </c>
      <c r="AK1255" s="104">
        <v>33</v>
      </c>
      <c r="AL1255" s="102">
        <v>15</v>
      </c>
      <c r="AM1255" s="102">
        <v>180</v>
      </c>
      <c r="AN1255" s="101">
        <v>74340</v>
      </c>
      <c r="AO1255" s="101">
        <f t="shared" si="274"/>
        <v>33015</v>
      </c>
      <c r="AP1255" t="s">
        <v>624</v>
      </c>
      <c r="AQ1255">
        <f t="shared" si="273"/>
        <v>3374340</v>
      </c>
    </row>
    <row r="1256" spans="1:43" hidden="1" outlineLevel="1">
      <c r="A1256" t="s">
        <v>30</v>
      </c>
      <c r="B1256" s="10" t="s">
        <v>768</v>
      </c>
      <c r="C1256" s="1">
        <f t="shared" si="271"/>
        <v>308</v>
      </c>
      <c r="D1256" s="7">
        <f t="shared" si="277"/>
        <v>2</v>
      </c>
      <c r="E1256" s="7">
        <f t="shared" si="278"/>
        <v>1</v>
      </c>
      <c r="F1256" s="7">
        <f t="shared" si="279"/>
        <v>0</v>
      </c>
      <c r="G1256" s="1">
        <f t="shared" si="275"/>
        <v>28</v>
      </c>
      <c r="H1256" s="2">
        <f t="shared" si="276"/>
        <v>9.0909090909090912E-2</v>
      </c>
      <c r="I1256" s="8"/>
      <c r="J1256" s="2">
        <f t="shared" si="280"/>
        <v>0.44155844155844154</v>
      </c>
      <c r="K1256" s="2">
        <f t="shared" si="281"/>
        <v>0.53246753246753242</v>
      </c>
      <c r="L1256" s="2">
        <f t="shared" si="282"/>
        <v>0</v>
      </c>
      <c r="M1256" s="2">
        <f t="shared" si="283"/>
        <v>2.5974025974026094E-2</v>
      </c>
      <c r="N1256" s="1">
        <v>136</v>
      </c>
      <c r="O1256" s="1">
        <v>164</v>
      </c>
      <c r="P1256" s="1"/>
      <c r="R1256">
        <v>8</v>
      </c>
      <c r="U1256" s="1"/>
      <c r="V1256" s="1"/>
      <c r="W1256" s="1"/>
      <c r="X1256" s="1"/>
      <c r="Y1256" s="1"/>
      <c r="Z1256" s="1"/>
      <c r="AA1256" s="1">
        <v>0</v>
      </c>
      <c r="AB1256" s="1"/>
      <c r="AG1256" t="str">
        <f t="shared" si="272"/>
        <v>Sugar Hill</v>
      </c>
      <c r="AH1256" t="s">
        <v>1701</v>
      </c>
      <c r="AI1256">
        <v>2</v>
      </c>
      <c r="AK1256" s="104">
        <v>33</v>
      </c>
      <c r="AL1256" s="102">
        <v>9</v>
      </c>
      <c r="AM1256" s="102">
        <v>167</v>
      </c>
      <c r="AN1256" s="101">
        <v>74740</v>
      </c>
      <c r="AO1256" s="101">
        <f t="shared" si="274"/>
        <v>33009</v>
      </c>
      <c r="AP1256" t="s">
        <v>624</v>
      </c>
      <c r="AQ1256">
        <f t="shared" si="273"/>
        <v>3374740</v>
      </c>
    </row>
    <row r="1257" spans="1:43" hidden="1" outlineLevel="1">
      <c r="A1257" t="s">
        <v>2136</v>
      </c>
      <c r="B1257" s="10" t="s">
        <v>768</v>
      </c>
      <c r="C1257" s="1">
        <f t="shared" si="271"/>
        <v>245</v>
      </c>
      <c r="D1257" s="7">
        <f t="shared" si="277"/>
        <v>2</v>
      </c>
      <c r="E1257" s="7">
        <f t="shared" si="278"/>
        <v>1</v>
      </c>
      <c r="F1257" s="7">
        <f t="shared" si="279"/>
        <v>0</v>
      </c>
      <c r="G1257" s="1">
        <f t="shared" si="275"/>
        <v>5</v>
      </c>
      <c r="H1257" s="2">
        <f t="shared" si="276"/>
        <v>2.0408163265306121E-2</v>
      </c>
      <c r="I1257" s="8"/>
      <c r="J1257" s="2">
        <f t="shared" si="280"/>
        <v>0.47346938775510206</v>
      </c>
      <c r="K1257" s="2">
        <f t="shared" si="281"/>
        <v>0.49387755102040815</v>
      </c>
      <c r="L1257" s="2">
        <f t="shared" si="282"/>
        <v>0</v>
      </c>
      <c r="M1257" s="2">
        <f t="shared" si="283"/>
        <v>3.2653061224489799E-2</v>
      </c>
      <c r="N1257" s="1">
        <v>116</v>
      </c>
      <c r="O1257" s="1">
        <v>121</v>
      </c>
      <c r="P1257" s="1"/>
      <c r="R1257">
        <v>7</v>
      </c>
      <c r="U1257" s="1"/>
      <c r="V1257" s="1"/>
      <c r="W1257" s="1"/>
      <c r="X1257" s="1"/>
      <c r="Y1257" s="1"/>
      <c r="Z1257" s="1"/>
      <c r="AA1257" s="1">
        <v>1</v>
      </c>
      <c r="AB1257" s="1"/>
      <c r="AG1257" t="str">
        <f t="shared" si="272"/>
        <v>Sullivan</v>
      </c>
      <c r="AH1257" t="s">
        <v>576</v>
      </c>
      <c r="AI1257">
        <v>2</v>
      </c>
      <c r="AK1257" s="104">
        <v>33</v>
      </c>
      <c r="AL1257" s="102">
        <v>5</v>
      </c>
      <c r="AM1257" s="102">
        <v>85</v>
      </c>
      <c r="AN1257" s="101">
        <v>74900</v>
      </c>
      <c r="AO1257" s="101">
        <f t="shared" si="274"/>
        <v>33005</v>
      </c>
      <c r="AP1257" t="s">
        <v>624</v>
      </c>
      <c r="AQ1257">
        <f t="shared" si="273"/>
        <v>3374900</v>
      </c>
    </row>
    <row r="1258" spans="1:43" hidden="1" outlineLevel="1">
      <c r="A1258" t="s">
        <v>1204</v>
      </c>
      <c r="B1258" s="10" t="s">
        <v>768</v>
      </c>
      <c r="C1258" s="1">
        <f t="shared" si="271"/>
        <v>1559</v>
      </c>
      <c r="D1258" s="7">
        <f t="shared" si="277"/>
        <v>2</v>
      </c>
      <c r="E1258" s="7">
        <f t="shared" si="278"/>
        <v>1</v>
      </c>
      <c r="F1258" s="7">
        <f t="shared" si="279"/>
        <v>0</v>
      </c>
      <c r="G1258" s="1">
        <f t="shared" si="275"/>
        <v>401</v>
      </c>
      <c r="H1258" s="2">
        <f t="shared" si="276"/>
        <v>0.2572161642078255</v>
      </c>
      <c r="I1258" s="8"/>
      <c r="J1258" s="2">
        <f t="shared" si="280"/>
        <v>0.35599743425272612</v>
      </c>
      <c r="K1258" s="2">
        <f t="shared" si="281"/>
        <v>0.61321359846055168</v>
      </c>
      <c r="L1258" s="2">
        <f t="shared" si="282"/>
        <v>0</v>
      </c>
      <c r="M1258" s="2">
        <f t="shared" si="283"/>
        <v>3.0788967286722202E-2</v>
      </c>
      <c r="N1258" s="1">
        <v>555</v>
      </c>
      <c r="O1258" s="1">
        <v>956</v>
      </c>
      <c r="P1258" s="1"/>
      <c r="R1258">
        <v>45</v>
      </c>
      <c r="U1258" s="1"/>
      <c r="V1258" s="1"/>
      <c r="W1258" s="1"/>
      <c r="X1258" s="1"/>
      <c r="Y1258" s="1"/>
      <c r="Z1258" s="1"/>
      <c r="AA1258" s="1">
        <v>3</v>
      </c>
      <c r="AB1258" s="1"/>
      <c r="AG1258" t="str">
        <f t="shared" si="272"/>
        <v>Sunapee</v>
      </c>
      <c r="AH1258" t="s">
        <v>2136</v>
      </c>
      <c r="AI1258">
        <v>2</v>
      </c>
      <c r="AK1258" s="104">
        <v>33</v>
      </c>
      <c r="AL1258" s="102">
        <v>19</v>
      </c>
      <c r="AM1258" s="102">
        <v>65</v>
      </c>
      <c r="AN1258" s="101">
        <v>75060</v>
      </c>
      <c r="AO1258" s="101">
        <f t="shared" si="274"/>
        <v>33019</v>
      </c>
      <c r="AP1258" t="s">
        <v>624</v>
      </c>
      <c r="AQ1258">
        <f t="shared" si="273"/>
        <v>3375060</v>
      </c>
    </row>
    <row r="1259" spans="1:43" hidden="1" outlineLevel="1">
      <c r="A1259" t="s">
        <v>647</v>
      </c>
      <c r="B1259" s="10" t="s">
        <v>768</v>
      </c>
      <c r="C1259" s="1">
        <f t="shared" si="271"/>
        <v>323</v>
      </c>
      <c r="D1259" s="7">
        <f t="shared" si="277"/>
        <v>2</v>
      </c>
      <c r="E1259" s="7">
        <f t="shared" si="278"/>
        <v>1</v>
      </c>
      <c r="F1259" s="7">
        <f t="shared" si="279"/>
        <v>0</v>
      </c>
      <c r="G1259" s="1">
        <f t="shared" si="275"/>
        <v>8</v>
      </c>
      <c r="H1259" s="2">
        <f t="shared" si="276"/>
        <v>2.4767801857585141E-2</v>
      </c>
      <c r="I1259" s="8"/>
      <c r="J1259" s="2">
        <f t="shared" si="280"/>
        <v>0.46749226006191952</v>
      </c>
      <c r="K1259" s="2">
        <f t="shared" si="281"/>
        <v>0.49226006191950467</v>
      </c>
      <c r="L1259" s="2">
        <f t="shared" si="282"/>
        <v>0</v>
      </c>
      <c r="M1259" s="2">
        <f t="shared" si="283"/>
        <v>4.0247678018575761E-2</v>
      </c>
      <c r="N1259" s="1">
        <v>151</v>
      </c>
      <c r="O1259" s="1">
        <v>159</v>
      </c>
      <c r="P1259" s="1"/>
      <c r="R1259">
        <v>12</v>
      </c>
      <c r="U1259" s="1"/>
      <c r="V1259" s="1"/>
      <c r="W1259" s="1"/>
      <c r="X1259" s="1"/>
      <c r="Y1259" s="1"/>
      <c r="Z1259" s="1"/>
      <c r="AA1259" s="1">
        <v>1</v>
      </c>
      <c r="AB1259" s="1"/>
      <c r="AG1259" t="str">
        <f t="shared" si="272"/>
        <v>Surry</v>
      </c>
      <c r="AH1259" t="s">
        <v>576</v>
      </c>
      <c r="AI1259">
        <v>2</v>
      </c>
      <c r="AK1259" s="104">
        <v>33</v>
      </c>
      <c r="AL1259" s="102">
        <v>5</v>
      </c>
      <c r="AM1259" s="102">
        <v>90</v>
      </c>
      <c r="AN1259" s="101">
        <v>75300</v>
      </c>
      <c r="AO1259" s="101">
        <f t="shared" si="274"/>
        <v>33005</v>
      </c>
      <c r="AP1259" t="s">
        <v>624</v>
      </c>
      <c r="AQ1259">
        <f t="shared" si="273"/>
        <v>3375300</v>
      </c>
    </row>
    <row r="1260" spans="1:43" hidden="1" outlineLevel="1">
      <c r="A1260" t="s">
        <v>2121</v>
      </c>
      <c r="B1260" s="10" t="s">
        <v>768</v>
      </c>
      <c r="C1260" s="1">
        <f t="shared" si="271"/>
        <v>821</v>
      </c>
      <c r="D1260" s="7">
        <f t="shared" si="277"/>
        <v>2</v>
      </c>
      <c r="E1260" s="7">
        <f t="shared" si="278"/>
        <v>1</v>
      </c>
      <c r="F1260" s="7">
        <f t="shared" si="279"/>
        <v>0</v>
      </c>
      <c r="G1260" s="1">
        <f t="shared" si="275"/>
        <v>38</v>
      </c>
      <c r="H1260" s="2">
        <f t="shared" si="276"/>
        <v>4.6285018270401948E-2</v>
      </c>
      <c r="I1260" s="8"/>
      <c r="J1260" s="2">
        <f t="shared" si="280"/>
        <v>0.45676004872107184</v>
      </c>
      <c r="K1260" s="2">
        <f t="shared" si="281"/>
        <v>0.50304506699147378</v>
      </c>
      <c r="L1260" s="2">
        <f t="shared" si="282"/>
        <v>0</v>
      </c>
      <c r="M1260" s="2">
        <f t="shared" si="283"/>
        <v>4.0194884287454324E-2</v>
      </c>
      <c r="N1260" s="1">
        <v>375</v>
      </c>
      <c r="O1260" s="1">
        <v>413</v>
      </c>
      <c r="P1260" s="1"/>
      <c r="R1260">
        <v>33</v>
      </c>
      <c r="U1260" s="1"/>
      <c r="V1260" s="1"/>
      <c r="W1260" s="1"/>
      <c r="X1260" s="1"/>
      <c r="Y1260" s="1"/>
      <c r="Z1260" s="1"/>
      <c r="AA1260" s="1">
        <v>0</v>
      </c>
      <c r="AB1260" s="1"/>
      <c r="AG1260" t="str">
        <f t="shared" si="272"/>
        <v>Sutton</v>
      </c>
      <c r="AH1260" t="s">
        <v>1455</v>
      </c>
      <c r="AI1260">
        <v>2</v>
      </c>
      <c r="AK1260" s="104">
        <v>33</v>
      </c>
      <c r="AL1260" s="102">
        <v>13</v>
      </c>
      <c r="AM1260" s="102">
        <v>120</v>
      </c>
      <c r="AN1260" s="101">
        <v>75460</v>
      </c>
      <c r="AO1260" s="101">
        <f t="shared" si="274"/>
        <v>33013</v>
      </c>
      <c r="AP1260" t="s">
        <v>624</v>
      </c>
      <c r="AQ1260">
        <f t="shared" si="273"/>
        <v>3375460</v>
      </c>
    </row>
    <row r="1261" spans="1:43" hidden="1" outlineLevel="1">
      <c r="A1261" t="s">
        <v>368</v>
      </c>
      <c r="B1261" s="10" t="s">
        <v>768</v>
      </c>
      <c r="C1261" s="1">
        <f t="shared" si="271"/>
        <v>2180</v>
      </c>
      <c r="D1261" s="7">
        <f t="shared" si="277"/>
        <v>2</v>
      </c>
      <c r="E1261" s="7">
        <f t="shared" si="278"/>
        <v>1</v>
      </c>
      <c r="F1261" s="7">
        <f t="shared" si="279"/>
        <v>0</v>
      </c>
      <c r="G1261" s="1">
        <f t="shared" si="275"/>
        <v>5</v>
      </c>
      <c r="H1261" s="2">
        <f t="shared" si="276"/>
        <v>2.2935779816513763E-3</v>
      </c>
      <c r="I1261" s="8"/>
      <c r="J1261" s="2">
        <f t="shared" si="280"/>
        <v>0.48486238532110093</v>
      </c>
      <c r="K1261" s="2">
        <f t="shared" si="281"/>
        <v>0.48715596330275229</v>
      </c>
      <c r="L1261" s="2">
        <f t="shared" si="282"/>
        <v>0</v>
      </c>
      <c r="M1261" s="2">
        <f t="shared" si="283"/>
        <v>2.7981651376146777E-2</v>
      </c>
      <c r="N1261" s="1">
        <v>1057</v>
      </c>
      <c r="O1261" s="1">
        <v>1062</v>
      </c>
      <c r="P1261" s="1"/>
      <c r="R1261">
        <v>54</v>
      </c>
      <c r="U1261" s="1"/>
      <c r="V1261" s="1"/>
      <c r="W1261" s="1"/>
      <c r="X1261" s="1"/>
      <c r="Y1261" s="1"/>
      <c r="Z1261" s="1"/>
      <c r="AA1261" s="1">
        <v>7</v>
      </c>
      <c r="AB1261" s="1"/>
      <c r="AG1261" t="str">
        <f t="shared" si="272"/>
        <v>Swanzey</v>
      </c>
      <c r="AH1261" t="s">
        <v>576</v>
      </c>
      <c r="AI1261">
        <v>2</v>
      </c>
      <c r="AK1261" s="104">
        <v>33</v>
      </c>
      <c r="AL1261" s="102">
        <v>5</v>
      </c>
      <c r="AM1261" s="102">
        <v>95</v>
      </c>
      <c r="AN1261" s="101">
        <v>75700</v>
      </c>
      <c r="AO1261" s="101">
        <f t="shared" si="274"/>
        <v>33005</v>
      </c>
      <c r="AP1261" t="s">
        <v>624</v>
      </c>
      <c r="AQ1261">
        <f t="shared" si="273"/>
        <v>3375700</v>
      </c>
    </row>
    <row r="1262" spans="1:43" hidden="1" outlineLevel="1">
      <c r="A1262" t="s">
        <v>369</v>
      </c>
      <c r="B1262" s="10" t="s">
        <v>768</v>
      </c>
      <c r="C1262" s="1">
        <f t="shared" si="271"/>
        <v>994</v>
      </c>
      <c r="D1262" s="7">
        <f t="shared" si="277"/>
        <v>2</v>
      </c>
      <c r="E1262" s="7">
        <f t="shared" si="278"/>
        <v>1</v>
      </c>
      <c r="F1262" s="7">
        <f t="shared" si="279"/>
        <v>0</v>
      </c>
      <c r="G1262" s="1">
        <f t="shared" si="275"/>
        <v>145</v>
      </c>
      <c r="H1262" s="2">
        <f t="shared" si="276"/>
        <v>0.14587525150905434</v>
      </c>
      <c r="I1262" s="8"/>
      <c r="J1262" s="2">
        <f t="shared" si="280"/>
        <v>0.40945674044265595</v>
      </c>
      <c r="K1262" s="2">
        <f t="shared" si="281"/>
        <v>0.55533199195171024</v>
      </c>
      <c r="L1262" s="2">
        <f t="shared" si="282"/>
        <v>0</v>
      </c>
      <c r="M1262" s="2">
        <f t="shared" si="283"/>
        <v>3.5211267605633867E-2</v>
      </c>
      <c r="N1262" s="1">
        <v>407</v>
      </c>
      <c r="O1262" s="1">
        <v>552</v>
      </c>
      <c r="P1262" s="1"/>
      <c r="R1262">
        <v>35</v>
      </c>
      <c r="U1262" s="1"/>
      <c r="V1262" s="1"/>
      <c r="W1262" s="1"/>
      <c r="X1262" s="1"/>
      <c r="Y1262" s="1"/>
      <c r="Z1262" s="1"/>
      <c r="AA1262" s="1">
        <v>0</v>
      </c>
      <c r="AB1262" s="1"/>
      <c r="AG1262" t="str">
        <f t="shared" si="272"/>
        <v>Tamworth</v>
      </c>
      <c r="AH1262" t="s">
        <v>2387</v>
      </c>
      <c r="AI1262">
        <v>1</v>
      </c>
      <c r="AK1262" s="104">
        <v>33</v>
      </c>
      <c r="AL1262" s="102">
        <v>3</v>
      </c>
      <c r="AM1262" s="102">
        <v>80</v>
      </c>
      <c r="AN1262" s="101">
        <v>76100</v>
      </c>
      <c r="AO1262" s="101">
        <f t="shared" si="274"/>
        <v>33003</v>
      </c>
      <c r="AP1262" t="s">
        <v>624</v>
      </c>
      <c r="AQ1262">
        <f t="shared" si="273"/>
        <v>3376100</v>
      </c>
    </row>
    <row r="1263" spans="1:43" hidden="1" outlineLevel="1">
      <c r="A1263" t="s">
        <v>739</v>
      </c>
      <c r="B1263" s="10" t="s">
        <v>768</v>
      </c>
      <c r="C1263" s="1">
        <f t="shared" si="271"/>
        <v>576</v>
      </c>
      <c r="D1263" s="7">
        <f t="shared" si="277"/>
        <v>2</v>
      </c>
      <c r="E1263" s="7">
        <f t="shared" si="278"/>
        <v>1</v>
      </c>
      <c r="F1263" s="7">
        <f t="shared" si="279"/>
        <v>0</v>
      </c>
      <c r="G1263" s="1">
        <f t="shared" si="275"/>
        <v>52</v>
      </c>
      <c r="H1263" s="2">
        <f t="shared" si="276"/>
        <v>9.0277777777777776E-2</v>
      </c>
      <c r="I1263" s="8"/>
      <c r="J1263" s="2">
        <f t="shared" si="280"/>
        <v>0.44270833333333331</v>
      </c>
      <c r="K1263" s="2">
        <f t="shared" si="281"/>
        <v>0.53298611111111116</v>
      </c>
      <c r="L1263" s="2">
        <f t="shared" si="282"/>
        <v>0</v>
      </c>
      <c r="M1263" s="2">
        <f t="shared" si="283"/>
        <v>2.430555555555558E-2</v>
      </c>
      <c r="N1263" s="1">
        <v>255</v>
      </c>
      <c r="O1263" s="1">
        <v>307</v>
      </c>
      <c r="P1263" s="1"/>
      <c r="R1263">
        <v>14</v>
      </c>
      <c r="U1263" s="1"/>
      <c r="V1263" s="1"/>
      <c r="W1263" s="1"/>
      <c r="X1263" s="1"/>
      <c r="Y1263" s="1"/>
      <c r="Z1263" s="1"/>
      <c r="AA1263" s="1">
        <v>0</v>
      </c>
      <c r="AB1263" s="1"/>
      <c r="AG1263" t="str">
        <f t="shared" si="272"/>
        <v>Temple</v>
      </c>
      <c r="AH1263" t="s">
        <v>1100</v>
      </c>
      <c r="AI1263">
        <v>2</v>
      </c>
      <c r="AK1263" s="104">
        <v>33</v>
      </c>
      <c r="AL1263" s="102">
        <v>11</v>
      </c>
      <c r="AM1263" s="102">
        <v>140</v>
      </c>
      <c r="AN1263" s="101">
        <v>76260</v>
      </c>
      <c r="AO1263" s="101">
        <f t="shared" si="274"/>
        <v>33011</v>
      </c>
      <c r="AP1263" t="s">
        <v>624</v>
      </c>
      <c r="AQ1263">
        <f t="shared" si="273"/>
        <v>3376260</v>
      </c>
    </row>
    <row r="1264" spans="1:43" hidden="1" outlineLevel="1">
      <c r="A1264" t="s">
        <v>1774</v>
      </c>
      <c r="B1264" s="10" t="s">
        <v>768</v>
      </c>
      <c r="C1264" s="1">
        <f t="shared" ref="C1264:C1326" si="284">SUM(N1264:AE1264)</f>
        <v>779</v>
      </c>
      <c r="D1264" s="7">
        <f t="shared" si="277"/>
        <v>2</v>
      </c>
      <c r="E1264" s="7">
        <f t="shared" si="278"/>
        <v>1</v>
      </c>
      <c r="F1264" s="7">
        <f t="shared" si="279"/>
        <v>0</v>
      </c>
      <c r="G1264" s="1">
        <f t="shared" si="275"/>
        <v>230</v>
      </c>
      <c r="H1264" s="2">
        <f t="shared" si="276"/>
        <v>0.2952503209242619</v>
      </c>
      <c r="I1264" s="8"/>
      <c r="J1264" s="2">
        <f t="shared" si="280"/>
        <v>0.32862644415917841</v>
      </c>
      <c r="K1264" s="2">
        <f t="shared" si="281"/>
        <v>0.62387676508344025</v>
      </c>
      <c r="L1264" s="2">
        <f t="shared" si="282"/>
        <v>0</v>
      </c>
      <c r="M1264" s="2">
        <f t="shared" si="283"/>
        <v>4.7496790757381335E-2</v>
      </c>
      <c r="N1264" s="1">
        <v>256</v>
      </c>
      <c r="O1264" s="1">
        <v>486</v>
      </c>
      <c r="P1264" s="1"/>
      <c r="R1264">
        <v>32</v>
      </c>
      <c r="U1264" s="1"/>
      <c r="V1264" s="1"/>
      <c r="W1264" s="1"/>
      <c r="X1264" s="1"/>
      <c r="Y1264" s="1"/>
      <c r="Z1264" s="1"/>
      <c r="AA1264" s="1">
        <v>5</v>
      </c>
      <c r="AB1264" s="1"/>
      <c r="AG1264" t="str">
        <f t="shared" ref="AG1264:AG1327" si="285">A1264</f>
        <v>Thornton</v>
      </c>
      <c r="AH1264" t="s">
        <v>1701</v>
      </c>
      <c r="AI1264">
        <v>2</v>
      </c>
      <c r="AK1264" s="104">
        <v>33</v>
      </c>
      <c r="AL1264" s="102">
        <v>9</v>
      </c>
      <c r="AM1264" s="102">
        <v>170</v>
      </c>
      <c r="AN1264" s="101">
        <v>76740</v>
      </c>
      <c r="AO1264" s="101">
        <f t="shared" si="274"/>
        <v>33009</v>
      </c>
      <c r="AP1264" t="s">
        <v>624</v>
      </c>
      <c r="AQ1264">
        <f t="shared" si="273"/>
        <v>3376740</v>
      </c>
    </row>
    <row r="1265" spans="1:43" hidden="1" outlineLevel="1">
      <c r="A1265" t="s">
        <v>1511</v>
      </c>
      <c r="B1265" s="10" t="s">
        <v>768</v>
      </c>
      <c r="C1265" s="1">
        <f t="shared" si="284"/>
        <v>1073</v>
      </c>
      <c r="D1265" s="7">
        <f t="shared" si="277"/>
        <v>2</v>
      </c>
      <c r="E1265" s="7">
        <f t="shared" si="278"/>
        <v>1</v>
      </c>
      <c r="F1265" s="7">
        <f t="shared" si="279"/>
        <v>0</v>
      </c>
      <c r="G1265" s="1">
        <f t="shared" si="275"/>
        <v>287</v>
      </c>
      <c r="H1265" s="2">
        <f t="shared" si="276"/>
        <v>0.26747437092264681</v>
      </c>
      <c r="I1265" s="8"/>
      <c r="J1265" s="2">
        <f t="shared" si="280"/>
        <v>0.34575955265610436</v>
      </c>
      <c r="K1265" s="2">
        <f t="shared" si="281"/>
        <v>0.61323392357875117</v>
      </c>
      <c r="L1265" s="2">
        <f t="shared" si="282"/>
        <v>0</v>
      </c>
      <c r="M1265" s="2">
        <f t="shared" si="283"/>
        <v>4.1006523765144465E-2</v>
      </c>
      <c r="N1265" s="1">
        <v>371</v>
      </c>
      <c r="O1265" s="1">
        <v>658</v>
      </c>
      <c r="P1265" s="1"/>
      <c r="R1265">
        <v>38</v>
      </c>
      <c r="U1265" s="1"/>
      <c r="V1265" s="1"/>
      <c r="W1265" s="1"/>
      <c r="X1265" s="1"/>
      <c r="Y1265" s="1"/>
      <c r="Z1265" s="1"/>
      <c r="AA1265" s="1">
        <v>6</v>
      </c>
      <c r="AB1265" s="1"/>
      <c r="AG1265" t="str">
        <f t="shared" si="285"/>
        <v>Tilton</v>
      </c>
      <c r="AH1265" t="s">
        <v>769</v>
      </c>
      <c r="AI1265">
        <v>2</v>
      </c>
      <c r="AK1265" s="104">
        <v>33</v>
      </c>
      <c r="AL1265" s="102">
        <v>1</v>
      </c>
      <c r="AM1265" s="102">
        <v>55</v>
      </c>
      <c r="AN1265" s="101">
        <v>77060</v>
      </c>
      <c r="AO1265" s="101">
        <f t="shared" si="274"/>
        <v>33001</v>
      </c>
      <c r="AP1265" t="s">
        <v>624</v>
      </c>
      <c r="AQ1265">
        <f t="shared" si="273"/>
        <v>3377060</v>
      </c>
    </row>
    <row r="1266" spans="1:43" hidden="1" outlineLevel="1">
      <c r="A1266" t="s">
        <v>1991</v>
      </c>
      <c r="B1266" s="10" t="s">
        <v>768</v>
      </c>
      <c r="C1266" s="1">
        <f t="shared" si="284"/>
        <v>630</v>
      </c>
      <c r="D1266" s="7">
        <f t="shared" si="277"/>
        <v>1</v>
      </c>
      <c r="E1266" s="7">
        <f t="shared" si="278"/>
        <v>2</v>
      </c>
      <c r="F1266" s="7">
        <f t="shared" si="279"/>
        <v>0</v>
      </c>
      <c r="G1266" s="1">
        <f t="shared" si="275"/>
        <v>87</v>
      </c>
      <c r="H1266" s="2">
        <f t="shared" si="276"/>
        <v>0.1380952380952381</v>
      </c>
      <c r="I1266" s="8"/>
      <c r="J1266" s="2">
        <f t="shared" si="280"/>
        <v>0.55555555555555558</v>
      </c>
      <c r="K1266" s="2">
        <f t="shared" si="281"/>
        <v>0.41746031746031748</v>
      </c>
      <c r="L1266" s="2">
        <f t="shared" si="282"/>
        <v>0</v>
      </c>
      <c r="M1266" s="2">
        <f t="shared" si="283"/>
        <v>2.6984126984126944E-2</v>
      </c>
      <c r="N1266" s="1">
        <v>350</v>
      </c>
      <c r="O1266" s="1">
        <v>263</v>
      </c>
      <c r="P1266" s="1"/>
      <c r="R1266">
        <v>17</v>
      </c>
      <c r="U1266" s="1"/>
      <c r="V1266" s="1"/>
      <c r="W1266" s="1"/>
      <c r="X1266" s="1"/>
      <c r="Y1266" s="1"/>
      <c r="Z1266" s="1"/>
      <c r="AA1266" s="1">
        <v>0</v>
      </c>
      <c r="AB1266" s="1"/>
      <c r="AG1266" t="str">
        <f t="shared" si="285"/>
        <v>Troy</v>
      </c>
      <c r="AH1266" t="s">
        <v>576</v>
      </c>
      <c r="AI1266">
        <v>2</v>
      </c>
      <c r="AK1266" s="104">
        <v>33</v>
      </c>
      <c r="AL1266" s="102">
        <v>5</v>
      </c>
      <c r="AM1266" s="102">
        <v>100</v>
      </c>
      <c r="AN1266" s="101">
        <v>77380</v>
      </c>
      <c r="AO1266" s="101">
        <f t="shared" si="274"/>
        <v>33005</v>
      </c>
      <c r="AP1266" t="s">
        <v>624</v>
      </c>
      <c r="AQ1266">
        <f t="shared" si="273"/>
        <v>3377380</v>
      </c>
    </row>
    <row r="1267" spans="1:43" hidden="1" outlineLevel="1">
      <c r="A1267" t="s">
        <v>297</v>
      </c>
      <c r="B1267" s="10" t="s">
        <v>768</v>
      </c>
      <c r="C1267" s="1">
        <f t="shared" si="284"/>
        <v>1190</v>
      </c>
      <c r="D1267" s="7">
        <f t="shared" si="277"/>
        <v>2</v>
      </c>
      <c r="E1267" s="7">
        <f t="shared" si="278"/>
        <v>1</v>
      </c>
      <c r="F1267" s="7">
        <f t="shared" si="279"/>
        <v>0</v>
      </c>
      <c r="G1267" s="1">
        <f t="shared" si="275"/>
        <v>560</v>
      </c>
      <c r="H1267" s="2">
        <f t="shared" si="276"/>
        <v>0.47058823529411764</v>
      </c>
      <c r="I1267" s="8"/>
      <c r="J1267" s="2">
        <f t="shared" si="280"/>
        <v>0.24957983193277311</v>
      </c>
      <c r="K1267" s="2">
        <f t="shared" si="281"/>
        <v>0.72016806722689075</v>
      </c>
      <c r="L1267" s="2">
        <f t="shared" si="282"/>
        <v>0</v>
      </c>
      <c r="M1267" s="2">
        <f t="shared" si="283"/>
        <v>3.0252100840336138E-2</v>
      </c>
      <c r="N1267" s="1">
        <v>297</v>
      </c>
      <c r="O1267" s="1">
        <v>857</v>
      </c>
      <c r="P1267" s="1"/>
      <c r="R1267">
        <v>34</v>
      </c>
      <c r="U1267" s="1"/>
      <c r="V1267" s="1"/>
      <c r="W1267" s="1"/>
      <c r="X1267" s="1"/>
      <c r="Y1267" s="1"/>
      <c r="Z1267" s="1"/>
      <c r="AA1267" s="1">
        <v>2</v>
      </c>
      <c r="AB1267" s="1"/>
      <c r="AG1267" t="str">
        <f t="shared" si="285"/>
        <v>Tuftonboro</v>
      </c>
      <c r="AH1267" t="s">
        <v>2387</v>
      </c>
      <c r="AI1267">
        <v>1</v>
      </c>
      <c r="AK1267" s="104">
        <v>33</v>
      </c>
      <c r="AL1267" s="102">
        <v>3</v>
      </c>
      <c r="AM1267" s="102">
        <v>85</v>
      </c>
      <c r="AN1267" s="101">
        <v>77620</v>
      </c>
      <c r="AO1267" s="101">
        <f t="shared" si="274"/>
        <v>33003</v>
      </c>
      <c r="AP1267" t="s">
        <v>624</v>
      </c>
      <c r="AQ1267">
        <f t="shared" si="273"/>
        <v>3377620</v>
      </c>
    </row>
    <row r="1268" spans="1:43" hidden="1" outlineLevel="1">
      <c r="A1268" t="s">
        <v>738</v>
      </c>
      <c r="B1268" s="10" t="s">
        <v>768</v>
      </c>
      <c r="C1268" s="1">
        <f t="shared" si="284"/>
        <v>428</v>
      </c>
      <c r="D1268" s="7">
        <f t="shared" si="277"/>
        <v>2</v>
      </c>
      <c r="E1268" s="7">
        <f t="shared" si="278"/>
        <v>1</v>
      </c>
      <c r="F1268" s="7">
        <f t="shared" si="279"/>
        <v>0</v>
      </c>
      <c r="G1268" s="1">
        <f t="shared" si="275"/>
        <v>71</v>
      </c>
      <c r="H1268" s="2">
        <f t="shared" si="276"/>
        <v>0.16588785046728971</v>
      </c>
      <c r="I1268" s="8"/>
      <c r="J1268" s="2">
        <f t="shared" si="280"/>
        <v>0.3925233644859813</v>
      </c>
      <c r="K1268" s="2">
        <f t="shared" si="281"/>
        <v>0.55841121495327106</v>
      </c>
      <c r="L1268" s="2">
        <f t="shared" si="282"/>
        <v>0</v>
      </c>
      <c r="M1268" s="2">
        <f t="shared" si="283"/>
        <v>4.9065420560747586E-2</v>
      </c>
      <c r="N1268" s="1">
        <v>168</v>
      </c>
      <c r="O1268" s="1">
        <v>239</v>
      </c>
      <c r="P1268" s="1"/>
      <c r="R1268">
        <v>19</v>
      </c>
      <c r="U1268" s="1"/>
      <c r="V1268" s="1"/>
      <c r="W1268" s="1"/>
      <c r="X1268" s="1"/>
      <c r="Y1268" s="1"/>
      <c r="Z1268" s="1"/>
      <c r="AA1268" s="1">
        <v>2</v>
      </c>
      <c r="AB1268" s="1"/>
      <c r="AG1268" t="str">
        <f t="shared" si="285"/>
        <v>Unity</v>
      </c>
      <c r="AH1268" t="s">
        <v>2136</v>
      </c>
      <c r="AI1268">
        <v>2</v>
      </c>
      <c r="AK1268" s="104">
        <v>33</v>
      </c>
      <c r="AL1268" s="102">
        <v>19</v>
      </c>
      <c r="AM1268" s="102">
        <v>70</v>
      </c>
      <c r="AN1268" s="101">
        <v>77940</v>
      </c>
      <c r="AO1268" s="101">
        <f t="shared" si="274"/>
        <v>33019</v>
      </c>
      <c r="AP1268" t="s">
        <v>624</v>
      </c>
      <c r="AQ1268">
        <f t="shared" si="273"/>
        <v>3377940</v>
      </c>
    </row>
    <row r="1269" spans="1:43" hidden="1" outlineLevel="1">
      <c r="A1269" t="s">
        <v>734</v>
      </c>
      <c r="B1269" s="10" t="s">
        <v>768</v>
      </c>
      <c r="C1269" s="1">
        <f t="shared" si="284"/>
        <v>1549</v>
      </c>
      <c r="D1269" s="7">
        <f t="shared" si="277"/>
        <v>2</v>
      </c>
      <c r="E1269" s="7">
        <f t="shared" si="278"/>
        <v>1</v>
      </c>
      <c r="F1269" s="7">
        <f t="shared" si="279"/>
        <v>0</v>
      </c>
      <c r="G1269" s="1">
        <f t="shared" si="275"/>
        <v>743</v>
      </c>
      <c r="H1269" s="2">
        <f t="shared" si="276"/>
        <v>0.47966429954809553</v>
      </c>
      <c r="I1269" s="8"/>
      <c r="J1269" s="2">
        <f t="shared" si="280"/>
        <v>0.2420916720464816</v>
      </c>
      <c r="K1269" s="2">
        <f t="shared" si="281"/>
        <v>0.72175597159457716</v>
      </c>
      <c r="L1269" s="2">
        <f t="shared" si="282"/>
        <v>0</v>
      </c>
      <c r="M1269" s="2">
        <f t="shared" si="283"/>
        <v>3.6152356358941207E-2</v>
      </c>
      <c r="N1269" s="1">
        <v>375</v>
      </c>
      <c r="O1269" s="1">
        <v>1118</v>
      </c>
      <c r="P1269" s="1"/>
      <c r="R1269">
        <v>54</v>
      </c>
      <c r="U1269" s="1"/>
      <c r="V1269" s="1"/>
      <c r="W1269" s="1"/>
      <c r="X1269" s="1"/>
      <c r="Y1269" s="1"/>
      <c r="Z1269" s="1"/>
      <c r="AA1269" s="1">
        <v>2</v>
      </c>
      <c r="AB1269" s="1"/>
      <c r="AG1269" t="str">
        <f t="shared" si="285"/>
        <v>Wakefield</v>
      </c>
      <c r="AH1269" t="s">
        <v>2387</v>
      </c>
      <c r="AI1269">
        <v>1</v>
      </c>
      <c r="AK1269" s="104">
        <v>33</v>
      </c>
      <c r="AL1269" s="102">
        <v>3</v>
      </c>
      <c r="AM1269" s="102">
        <v>90</v>
      </c>
      <c r="AN1269" s="101">
        <v>78180</v>
      </c>
      <c r="AO1269" s="101">
        <f t="shared" si="274"/>
        <v>33003</v>
      </c>
      <c r="AP1269" t="s">
        <v>624</v>
      </c>
      <c r="AQ1269">
        <f t="shared" si="273"/>
        <v>3378180</v>
      </c>
    </row>
    <row r="1270" spans="1:43" hidden="1" outlineLevel="1">
      <c r="A1270" t="s">
        <v>726</v>
      </c>
      <c r="B1270" s="10" t="s">
        <v>768</v>
      </c>
      <c r="C1270" s="1">
        <f t="shared" si="284"/>
        <v>1506</v>
      </c>
      <c r="D1270" s="7">
        <f t="shared" si="277"/>
        <v>1</v>
      </c>
      <c r="E1270" s="7">
        <f t="shared" si="278"/>
        <v>2</v>
      </c>
      <c r="F1270" s="7">
        <f t="shared" si="279"/>
        <v>0</v>
      </c>
      <c r="G1270" s="1">
        <f t="shared" si="275"/>
        <v>38</v>
      </c>
      <c r="H1270" s="2">
        <f t="shared" si="276"/>
        <v>2.5232403718459494E-2</v>
      </c>
      <c r="I1270" s="8"/>
      <c r="J1270" s="2">
        <f t="shared" si="280"/>
        <v>0.50132802124833997</v>
      </c>
      <c r="K1270" s="2">
        <f t="shared" si="281"/>
        <v>0.4760956175298805</v>
      </c>
      <c r="L1270" s="2">
        <f t="shared" si="282"/>
        <v>0</v>
      </c>
      <c r="M1270" s="2">
        <f t="shared" si="283"/>
        <v>2.2576361221779528E-2</v>
      </c>
      <c r="N1270" s="1">
        <v>755</v>
      </c>
      <c r="O1270" s="1">
        <v>717</v>
      </c>
      <c r="P1270" s="1"/>
      <c r="R1270">
        <v>32</v>
      </c>
      <c r="U1270" s="1"/>
      <c r="V1270" s="1"/>
      <c r="W1270" s="1"/>
      <c r="X1270" s="1"/>
      <c r="Y1270" s="1"/>
      <c r="Z1270" s="1"/>
      <c r="AA1270" s="1">
        <v>2</v>
      </c>
      <c r="AB1270" s="1"/>
      <c r="AG1270" t="str">
        <f t="shared" si="285"/>
        <v>Walpole</v>
      </c>
      <c r="AH1270" t="s">
        <v>576</v>
      </c>
      <c r="AI1270">
        <v>2</v>
      </c>
      <c r="AK1270" s="104">
        <v>33</v>
      </c>
      <c r="AL1270" s="102">
        <v>5</v>
      </c>
      <c r="AM1270" s="102">
        <v>105</v>
      </c>
      <c r="AN1270" s="101">
        <v>78420</v>
      </c>
      <c r="AO1270" s="101">
        <f t="shared" si="274"/>
        <v>33005</v>
      </c>
      <c r="AP1270" t="s">
        <v>624</v>
      </c>
      <c r="AQ1270">
        <f t="shared" si="273"/>
        <v>3378420</v>
      </c>
    </row>
    <row r="1271" spans="1:43" hidden="1" outlineLevel="1">
      <c r="A1271" t="s">
        <v>87</v>
      </c>
      <c r="B1271" s="10" t="s">
        <v>768</v>
      </c>
      <c r="C1271" s="1">
        <f t="shared" si="284"/>
        <v>1188</v>
      </c>
      <c r="D1271" s="7">
        <f t="shared" si="277"/>
        <v>2</v>
      </c>
      <c r="E1271" s="7">
        <f t="shared" si="278"/>
        <v>1</v>
      </c>
      <c r="F1271" s="7">
        <f t="shared" si="279"/>
        <v>0</v>
      </c>
      <c r="G1271" s="1">
        <f t="shared" si="275"/>
        <v>9</v>
      </c>
      <c r="H1271" s="2">
        <f t="shared" si="276"/>
        <v>7.575757575757576E-3</v>
      </c>
      <c r="I1271" s="8"/>
      <c r="J1271" s="2">
        <f t="shared" si="280"/>
        <v>0.4781144781144781</v>
      </c>
      <c r="K1271" s="2">
        <f t="shared" si="281"/>
        <v>0.48569023569023567</v>
      </c>
      <c r="L1271" s="2">
        <f t="shared" si="282"/>
        <v>0</v>
      </c>
      <c r="M1271" s="2">
        <f t="shared" si="283"/>
        <v>3.6195286195286169E-2</v>
      </c>
      <c r="N1271" s="1">
        <v>568</v>
      </c>
      <c r="O1271" s="1">
        <v>577</v>
      </c>
      <c r="P1271" s="1"/>
      <c r="R1271">
        <v>40</v>
      </c>
      <c r="U1271" s="1"/>
      <c r="V1271" s="1"/>
      <c r="W1271" s="1"/>
      <c r="X1271" s="1"/>
      <c r="Y1271" s="1"/>
      <c r="Z1271" s="1"/>
      <c r="AA1271" s="1">
        <v>3</v>
      </c>
      <c r="AB1271" s="1"/>
      <c r="AG1271" t="str">
        <f t="shared" si="285"/>
        <v>Warner</v>
      </c>
      <c r="AH1271" t="s">
        <v>1455</v>
      </c>
      <c r="AI1271">
        <v>2</v>
      </c>
      <c r="AK1271" s="104">
        <v>33</v>
      </c>
      <c r="AL1271" s="102">
        <v>13</v>
      </c>
      <c r="AM1271" s="102">
        <v>125</v>
      </c>
      <c r="AN1271" s="101">
        <v>78580</v>
      </c>
      <c r="AO1271" s="101">
        <f t="shared" si="274"/>
        <v>33013</v>
      </c>
      <c r="AP1271" t="s">
        <v>624</v>
      </c>
      <c r="AQ1271">
        <f t="shared" si="273"/>
        <v>3378580</v>
      </c>
    </row>
    <row r="1272" spans="1:43" hidden="1" outlineLevel="1">
      <c r="A1272" t="s">
        <v>1279</v>
      </c>
      <c r="B1272" s="10" t="s">
        <v>768</v>
      </c>
      <c r="C1272" s="1">
        <f t="shared" si="284"/>
        <v>324</v>
      </c>
      <c r="D1272" s="7">
        <f t="shared" si="277"/>
        <v>2</v>
      </c>
      <c r="E1272" s="7">
        <f t="shared" si="278"/>
        <v>1</v>
      </c>
      <c r="F1272" s="7">
        <f t="shared" si="279"/>
        <v>0</v>
      </c>
      <c r="G1272" s="1">
        <f t="shared" si="275"/>
        <v>178</v>
      </c>
      <c r="H1272" s="2">
        <f t="shared" si="276"/>
        <v>0.54938271604938271</v>
      </c>
      <c r="I1272" s="8"/>
      <c r="J1272" s="2">
        <f t="shared" si="280"/>
        <v>0.19444444444444445</v>
      </c>
      <c r="K1272" s="2">
        <f t="shared" si="281"/>
        <v>0.74382716049382713</v>
      </c>
      <c r="L1272" s="2">
        <f t="shared" si="282"/>
        <v>0</v>
      </c>
      <c r="M1272" s="2">
        <f t="shared" si="283"/>
        <v>6.1728395061728447E-2</v>
      </c>
      <c r="N1272" s="1">
        <v>63</v>
      </c>
      <c r="O1272" s="1">
        <v>241</v>
      </c>
      <c r="P1272" s="1"/>
      <c r="R1272">
        <v>20</v>
      </c>
      <c r="U1272" s="1"/>
      <c r="V1272" s="1"/>
      <c r="W1272" s="1"/>
      <c r="X1272" s="1"/>
      <c r="Y1272" s="1"/>
      <c r="Z1272" s="1"/>
      <c r="AA1272" s="1">
        <v>0</v>
      </c>
      <c r="AB1272" s="1"/>
      <c r="AG1272" t="str">
        <f t="shared" si="285"/>
        <v>Warren</v>
      </c>
      <c r="AH1272" t="s">
        <v>1701</v>
      </c>
      <c r="AI1272">
        <v>2</v>
      </c>
      <c r="AK1272" s="104">
        <v>33</v>
      </c>
      <c r="AL1272" s="102">
        <v>9</v>
      </c>
      <c r="AM1272" s="102">
        <v>175</v>
      </c>
      <c r="AN1272" s="101">
        <v>78740</v>
      </c>
      <c r="AO1272" s="101">
        <f t="shared" si="274"/>
        <v>33009</v>
      </c>
      <c r="AP1272" t="s">
        <v>624</v>
      </c>
      <c r="AQ1272">
        <f t="shared" si="273"/>
        <v>3378740</v>
      </c>
    </row>
    <row r="1273" spans="1:43" hidden="1" outlineLevel="1">
      <c r="A1273" t="s">
        <v>1839</v>
      </c>
      <c r="B1273" s="10" t="s">
        <v>768</v>
      </c>
      <c r="C1273" s="1">
        <f t="shared" si="284"/>
        <v>396</v>
      </c>
      <c r="D1273" s="7">
        <f t="shared" si="277"/>
        <v>2</v>
      </c>
      <c r="E1273" s="7">
        <f t="shared" si="278"/>
        <v>1</v>
      </c>
      <c r="F1273" s="7">
        <f t="shared" si="279"/>
        <v>0</v>
      </c>
      <c r="G1273" s="1">
        <f t="shared" si="275"/>
        <v>126</v>
      </c>
      <c r="H1273" s="2">
        <f t="shared" si="276"/>
        <v>0.31818181818181818</v>
      </c>
      <c r="I1273" s="8"/>
      <c r="J1273" s="2">
        <f t="shared" si="280"/>
        <v>0.31818181818181818</v>
      </c>
      <c r="K1273" s="2">
        <f t="shared" si="281"/>
        <v>0.63636363636363635</v>
      </c>
      <c r="L1273" s="2">
        <f t="shared" si="282"/>
        <v>0</v>
      </c>
      <c r="M1273" s="2">
        <f t="shared" si="283"/>
        <v>4.5454545454545525E-2</v>
      </c>
      <c r="N1273" s="1">
        <v>126</v>
      </c>
      <c r="O1273" s="1">
        <v>252</v>
      </c>
      <c r="P1273" s="1"/>
      <c r="R1273">
        <v>14</v>
      </c>
      <c r="U1273" s="1"/>
      <c r="V1273" s="1"/>
      <c r="W1273" s="1"/>
      <c r="X1273" s="1"/>
      <c r="Y1273" s="1"/>
      <c r="Z1273" s="1"/>
      <c r="AA1273" s="1">
        <v>4</v>
      </c>
      <c r="AB1273" s="1"/>
      <c r="AG1273" t="str">
        <f t="shared" si="285"/>
        <v>Washington</v>
      </c>
      <c r="AH1273" t="s">
        <v>2136</v>
      </c>
      <c r="AI1273">
        <v>2</v>
      </c>
      <c r="AK1273" s="104">
        <v>33</v>
      </c>
      <c r="AL1273" s="102">
        <v>19</v>
      </c>
      <c r="AM1273" s="102">
        <v>75</v>
      </c>
      <c r="AN1273" s="101">
        <v>78980</v>
      </c>
      <c r="AO1273" s="101">
        <f t="shared" si="274"/>
        <v>33019</v>
      </c>
      <c r="AP1273" t="s">
        <v>624</v>
      </c>
      <c r="AQ1273">
        <f t="shared" si="273"/>
        <v>3378980</v>
      </c>
    </row>
    <row r="1274" spans="1:43" hidden="1" outlineLevel="1">
      <c r="A1274" t="s">
        <v>840</v>
      </c>
      <c r="B1274" s="10" t="s">
        <v>768</v>
      </c>
      <c r="C1274" s="1">
        <f t="shared" si="284"/>
        <v>149</v>
      </c>
      <c r="D1274" s="7">
        <f t="shared" si="277"/>
        <v>2</v>
      </c>
      <c r="E1274" s="7">
        <f t="shared" si="278"/>
        <v>1</v>
      </c>
      <c r="F1274" s="7">
        <f t="shared" si="279"/>
        <v>0</v>
      </c>
      <c r="G1274" s="1">
        <f t="shared" si="275"/>
        <v>41</v>
      </c>
      <c r="H1274" s="2">
        <f t="shared" si="276"/>
        <v>0.27516778523489932</v>
      </c>
      <c r="I1274" s="8"/>
      <c r="J1274" s="2">
        <f t="shared" si="280"/>
        <v>0.34899328859060402</v>
      </c>
      <c r="K1274" s="2">
        <f t="shared" si="281"/>
        <v>0.62416107382550334</v>
      </c>
      <c r="L1274" s="2">
        <f t="shared" si="282"/>
        <v>0</v>
      </c>
      <c r="M1274" s="2">
        <f t="shared" si="283"/>
        <v>2.684563758389269E-2</v>
      </c>
      <c r="N1274" s="1">
        <v>52</v>
      </c>
      <c r="O1274" s="1">
        <v>93</v>
      </c>
      <c r="P1274" s="1"/>
      <c r="R1274">
        <v>4</v>
      </c>
      <c r="U1274" s="1"/>
      <c r="V1274" s="1"/>
      <c r="W1274" s="1"/>
      <c r="X1274" s="1"/>
      <c r="Y1274" s="1"/>
      <c r="Z1274" s="1"/>
      <c r="AA1274" s="1">
        <v>0</v>
      </c>
      <c r="AB1274" s="1"/>
      <c r="AG1274" t="str">
        <f t="shared" si="285"/>
        <v>Waterville Valley</v>
      </c>
      <c r="AH1274" t="s">
        <v>1701</v>
      </c>
      <c r="AI1274">
        <v>2</v>
      </c>
      <c r="AK1274" s="104">
        <v>33</v>
      </c>
      <c r="AL1274" s="102">
        <v>9</v>
      </c>
      <c r="AM1274" s="102">
        <v>181</v>
      </c>
      <c r="AN1274" s="101">
        <v>79380</v>
      </c>
      <c r="AO1274" s="101">
        <f t="shared" si="274"/>
        <v>33009</v>
      </c>
      <c r="AP1274" t="s">
        <v>624</v>
      </c>
      <c r="AQ1274">
        <f t="shared" si="273"/>
        <v>3379380</v>
      </c>
    </row>
    <row r="1275" spans="1:43" hidden="1" outlineLevel="1">
      <c r="A1275" t="s">
        <v>205</v>
      </c>
      <c r="B1275" s="10" t="s">
        <v>768</v>
      </c>
      <c r="C1275" s="1">
        <f t="shared" si="284"/>
        <v>2716</v>
      </c>
      <c r="D1275" s="7">
        <f t="shared" si="277"/>
        <v>2</v>
      </c>
      <c r="E1275" s="7">
        <f t="shared" si="278"/>
        <v>1</v>
      </c>
      <c r="F1275" s="7">
        <f t="shared" si="279"/>
        <v>0</v>
      </c>
      <c r="G1275" s="1">
        <f t="shared" si="275"/>
        <v>869</v>
      </c>
      <c r="H1275" s="2">
        <f t="shared" si="276"/>
        <v>0.31995581737849776</v>
      </c>
      <c r="I1275" s="8"/>
      <c r="J1275" s="2">
        <f t="shared" si="280"/>
        <v>0.31921944035346095</v>
      </c>
      <c r="K1275" s="2">
        <f t="shared" si="281"/>
        <v>0.63917525773195871</v>
      </c>
      <c r="L1275" s="2">
        <f t="shared" si="282"/>
        <v>0</v>
      </c>
      <c r="M1275" s="2">
        <f t="shared" si="283"/>
        <v>4.1605301914580339E-2</v>
      </c>
      <c r="N1275" s="1">
        <v>867</v>
      </c>
      <c r="O1275" s="1">
        <v>1736</v>
      </c>
      <c r="P1275" s="1"/>
      <c r="R1275">
        <v>107</v>
      </c>
      <c r="U1275" s="1"/>
      <c r="V1275" s="1"/>
      <c r="W1275" s="1"/>
      <c r="X1275" s="1"/>
      <c r="Y1275" s="1"/>
      <c r="Z1275" s="1"/>
      <c r="AA1275" s="1">
        <v>6</v>
      </c>
      <c r="AB1275" s="1"/>
      <c r="AG1275" t="str">
        <f t="shared" si="285"/>
        <v>Weare</v>
      </c>
      <c r="AH1275" t="s">
        <v>1100</v>
      </c>
      <c r="AI1275">
        <v>2</v>
      </c>
      <c r="AK1275" s="104">
        <v>33</v>
      </c>
      <c r="AL1275" s="102">
        <v>11</v>
      </c>
      <c r="AM1275" s="102">
        <v>145</v>
      </c>
      <c r="AN1275" s="101">
        <v>79780</v>
      </c>
      <c r="AO1275" s="101">
        <f t="shared" si="274"/>
        <v>33011</v>
      </c>
      <c r="AP1275" t="s">
        <v>624</v>
      </c>
      <c r="AQ1275">
        <f t="shared" si="273"/>
        <v>3379780</v>
      </c>
    </row>
    <row r="1276" spans="1:43" hidden="1" outlineLevel="1">
      <c r="A1276" t="s">
        <v>2324</v>
      </c>
      <c r="B1276" s="10" t="s">
        <v>768</v>
      </c>
      <c r="C1276" s="1">
        <f t="shared" si="284"/>
        <v>695</v>
      </c>
      <c r="D1276" s="7">
        <f t="shared" si="277"/>
        <v>2</v>
      </c>
      <c r="E1276" s="7">
        <f t="shared" si="278"/>
        <v>1</v>
      </c>
      <c r="F1276" s="7">
        <f t="shared" si="279"/>
        <v>0</v>
      </c>
      <c r="G1276" s="1">
        <f t="shared" si="275"/>
        <v>56</v>
      </c>
      <c r="H1276" s="2">
        <f t="shared" si="276"/>
        <v>8.0575539568345317E-2</v>
      </c>
      <c r="I1276" s="8"/>
      <c r="J1276" s="2">
        <f t="shared" si="280"/>
        <v>0.44172661870503599</v>
      </c>
      <c r="K1276" s="2">
        <f t="shared" si="281"/>
        <v>0.52230215827338133</v>
      </c>
      <c r="L1276" s="2">
        <f t="shared" si="282"/>
        <v>0</v>
      </c>
      <c r="M1276" s="2">
        <f t="shared" si="283"/>
        <v>3.5971223021582732E-2</v>
      </c>
      <c r="N1276" s="1">
        <v>307</v>
      </c>
      <c r="O1276" s="1">
        <v>363</v>
      </c>
      <c r="P1276" s="1"/>
      <c r="R1276">
        <v>25</v>
      </c>
      <c r="U1276" s="1"/>
      <c r="V1276" s="1"/>
      <c r="W1276" s="1"/>
      <c r="X1276" s="1"/>
      <c r="Y1276" s="1"/>
      <c r="Z1276" s="1"/>
      <c r="AA1276" s="1">
        <v>0</v>
      </c>
      <c r="AB1276" s="1"/>
      <c r="AG1276" t="str">
        <f t="shared" si="285"/>
        <v>Webster</v>
      </c>
      <c r="AH1276" t="s">
        <v>1455</v>
      </c>
      <c r="AI1276">
        <v>2</v>
      </c>
      <c r="AK1276" s="104">
        <v>33</v>
      </c>
      <c r="AL1276" s="102">
        <v>13</v>
      </c>
      <c r="AM1276" s="102">
        <v>130</v>
      </c>
      <c r="AN1276" s="101">
        <v>80020</v>
      </c>
      <c r="AO1276" s="101">
        <f t="shared" si="274"/>
        <v>33013</v>
      </c>
      <c r="AP1276" t="s">
        <v>624</v>
      </c>
      <c r="AQ1276">
        <f t="shared" si="273"/>
        <v>3380020</v>
      </c>
    </row>
    <row r="1277" spans="1:43" hidden="1" outlineLevel="1">
      <c r="A1277" t="s">
        <v>1353</v>
      </c>
      <c r="B1277" s="10" t="s">
        <v>768</v>
      </c>
      <c r="C1277" s="1">
        <f t="shared" si="284"/>
        <v>247</v>
      </c>
      <c r="D1277" s="7">
        <f t="shared" si="277"/>
        <v>2</v>
      </c>
      <c r="E1277" s="7">
        <f t="shared" si="278"/>
        <v>1</v>
      </c>
      <c r="F1277" s="7">
        <f t="shared" si="279"/>
        <v>0</v>
      </c>
      <c r="G1277" s="1">
        <f t="shared" si="275"/>
        <v>105</v>
      </c>
      <c r="H1277" s="2">
        <f t="shared" si="276"/>
        <v>0.4251012145748988</v>
      </c>
      <c r="I1277" s="8"/>
      <c r="J1277" s="2">
        <f t="shared" si="280"/>
        <v>0.26315789473684209</v>
      </c>
      <c r="K1277" s="2">
        <f t="shared" si="281"/>
        <v>0.68825910931174084</v>
      </c>
      <c r="L1277" s="2">
        <f t="shared" si="282"/>
        <v>0</v>
      </c>
      <c r="M1277" s="2">
        <f t="shared" si="283"/>
        <v>4.8582995951417129E-2</v>
      </c>
      <c r="N1277" s="1">
        <v>65</v>
      </c>
      <c r="O1277" s="1">
        <v>170</v>
      </c>
      <c r="P1277" s="1"/>
      <c r="R1277">
        <v>12</v>
      </c>
      <c r="U1277" s="1"/>
      <c r="V1277" s="1"/>
      <c r="W1277" s="1"/>
      <c r="X1277" s="1"/>
      <c r="Y1277" s="1"/>
      <c r="Z1277" s="1"/>
      <c r="AA1277" s="1">
        <v>0</v>
      </c>
      <c r="AB1277" s="1"/>
      <c r="AG1277" t="str">
        <f t="shared" si="285"/>
        <v>Wentworth</v>
      </c>
      <c r="AH1277" t="s">
        <v>1701</v>
      </c>
      <c r="AI1277">
        <v>2</v>
      </c>
      <c r="AK1277" s="104">
        <v>33</v>
      </c>
      <c r="AL1277" s="102">
        <v>9</v>
      </c>
      <c r="AM1277" s="102">
        <v>185</v>
      </c>
      <c r="AN1277" s="101">
        <v>80500</v>
      </c>
      <c r="AO1277" s="101">
        <f t="shared" si="274"/>
        <v>33009</v>
      </c>
      <c r="AP1277" t="s">
        <v>624</v>
      </c>
      <c r="AQ1277">
        <f t="shared" si="273"/>
        <v>3380500</v>
      </c>
    </row>
    <row r="1278" spans="1:43" hidden="1" outlineLevel="1">
      <c r="A1278" t="s">
        <v>1029</v>
      </c>
      <c r="B1278" s="10" t="s">
        <v>768</v>
      </c>
      <c r="C1278" s="1">
        <f t="shared" si="284"/>
        <v>9</v>
      </c>
      <c r="D1278" s="7">
        <f t="shared" si="277"/>
        <v>2</v>
      </c>
      <c r="E1278" s="7">
        <f t="shared" si="278"/>
        <v>1</v>
      </c>
      <c r="F1278" s="7">
        <f t="shared" si="279"/>
        <v>0</v>
      </c>
      <c r="G1278" s="1">
        <f t="shared" si="275"/>
        <v>5</v>
      </c>
      <c r="H1278" s="2">
        <f t="shared" si="276"/>
        <v>0.55555555555555558</v>
      </c>
      <c r="I1278" s="8"/>
      <c r="J1278" s="2">
        <f t="shared" si="280"/>
        <v>0.22222222222222221</v>
      </c>
      <c r="K1278" s="2">
        <f t="shared" si="281"/>
        <v>0.77777777777777779</v>
      </c>
      <c r="L1278" s="2">
        <f t="shared" si="282"/>
        <v>0</v>
      </c>
      <c r="M1278" s="2">
        <f t="shared" si="283"/>
        <v>0</v>
      </c>
      <c r="N1278" s="1">
        <v>2</v>
      </c>
      <c r="O1278" s="1">
        <v>7</v>
      </c>
      <c r="P1278" s="1"/>
      <c r="R1278">
        <v>0</v>
      </c>
      <c r="U1278" s="1"/>
      <c r="V1278" s="1"/>
      <c r="W1278" s="1"/>
      <c r="X1278" s="1"/>
      <c r="Y1278" s="1"/>
      <c r="Z1278" s="1"/>
      <c r="AA1278" s="1">
        <v>0</v>
      </c>
      <c r="AB1278" s="1"/>
      <c r="AG1278" t="str">
        <f t="shared" si="285"/>
        <v>Wentworth's Loc.</v>
      </c>
      <c r="AH1278" t="s">
        <v>1700</v>
      </c>
      <c r="AI1278">
        <v>2</v>
      </c>
      <c r="AK1278" s="104">
        <v>33</v>
      </c>
      <c r="AL1278" s="102">
        <v>7</v>
      </c>
      <c r="AM1278" s="102">
        <v>210</v>
      </c>
      <c r="AN1278" s="101">
        <v>80740</v>
      </c>
      <c r="AO1278" s="101">
        <f t="shared" si="274"/>
        <v>33007</v>
      </c>
      <c r="AP1278" t="s">
        <v>2824</v>
      </c>
      <c r="AQ1278">
        <f t="shared" si="273"/>
        <v>3380740</v>
      </c>
    </row>
    <row r="1279" spans="1:43" hidden="1" outlineLevel="1">
      <c r="A1279" t="s">
        <v>816</v>
      </c>
      <c r="B1279" s="10" t="s">
        <v>768</v>
      </c>
      <c r="C1279" s="1">
        <f t="shared" si="284"/>
        <v>740</v>
      </c>
      <c r="D1279" s="7">
        <f t="shared" si="277"/>
        <v>1</v>
      </c>
      <c r="E1279" s="7">
        <f t="shared" si="278"/>
        <v>2</v>
      </c>
      <c r="F1279" s="7">
        <f t="shared" si="279"/>
        <v>0</v>
      </c>
      <c r="G1279" s="1">
        <f t="shared" si="275"/>
        <v>29</v>
      </c>
      <c r="H1279" s="2">
        <f t="shared" si="276"/>
        <v>3.9189189189189191E-2</v>
      </c>
      <c r="I1279" s="8"/>
      <c r="J1279" s="2">
        <f t="shared" si="280"/>
        <v>0.50810810810810814</v>
      </c>
      <c r="K1279" s="2">
        <f t="shared" si="281"/>
        <v>0.4689189189189189</v>
      </c>
      <c r="L1279" s="2">
        <f t="shared" si="282"/>
        <v>0</v>
      </c>
      <c r="M1279" s="2">
        <f t="shared" si="283"/>
        <v>2.297297297297296E-2</v>
      </c>
      <c r="N1279" s="1">
        <v>376</v>
      </c>
      <c r="O1279" s="1">
        <v>347</v>
      </c>
      <c r="P1279" s="1"/>
      <c r="R1279">
        <v>17</v>
      </c>
      <c r="U1279" s="1"/>
      <c r="V1279" s="1"/>
      <c r="W1279" s="1"/>
      <c r="X1279" s="1"/>
      <c r="Y1279" s="1"/>
      <c r="Z1279" s="1"/>
      <c r="AA1279" s="1">
        <v>0</v>
      </c>
      <c r="AB1279" s="1"/>
      <c r="AG1279" t="str">
        <f t="shared" si="285"/>
        <v>Westmoreland</v>
      </c>
      <c r="AH1279" t="s">
        <v>576</v>
      </c>
      <c r="AI1279">
        <v>2</v>
      </c>
      <c r="AK1279" s="104">
        <v>33</v>
      </c>
      <c r="AL1279" s="102">
        <v>5</v>
      </c>
      <c r="AM1279" s="102">
        <v>110</v>
      </c>
      <c r="AN1279" s="101">
        <v>82660</v>
      </c>
      <c r="AO1279" s="101">
        <f t="shared" si="274"/>
        <v>33005</v>
      </c>
      <c r="AP1279" t="s">
        <v>624</v>
      </c>
      <c r="AQ1279">
        <f t="shared" si="273"/>
        <v>3382660</v>
      </c>
    </row>
    <row r="1280" spans="1:43" hidden="1" outlineLevel="1">
      <c r="A1280" t="s">
        <v>1804</v>
      </c>
      <c r="B1280" s="10" t="s">
        <v>768</v>
      </c>
      <c r="C1280" s="1">
        <f t="shared" si="284"/>
        <v>729</v>
      </c>
      <c r="D1280" s="7">
        <f t="shared" si="277"/>
        <v>2</v>
      </c>
      <c r="E1280" s="7">
        <f t="shared" si="278"/>
        <v>1</v>
      </c>
      <c r="F1280" s="7">
        <f t="shared" si="279"/>
        <v>0</v>
      </c>
      <c r="G1280" s="1">
        <f t="shared" si="275"/>
        <v>268</v>
      </c>
      <c r="H1280" s="2">
        <f t="shared" si="276"/>
        <v>0.36762688614540467</v>
      </c>
      <c r="I1280" s="8"/>
      <c r="J1280" s="2">
        <f t="shared" si="280"/>
        <v>0.29903978052126201</v>
      </c>
      <c r="K1280" s="2">
        <f t="shared" si="281"/>
        <v>0.66666666666666663</v>
      </c>
      <c r="L1280" s="2">
        <f t="shared" si="282"/>
        <v>0</v>
      </c>
      <c r="M1280" s="2">
        <f t="shared" si="283"/>
        <v>3.429355281207136E-2</v>
      </c>
      <c r="N1280" s="1">
        <v>218</v>
      </c>
      <c r="O1280" s="1">
        <v>486</v>
      </c>
      <c r="P1280" s="1"/>
      <c r="R1280">
        <v>25</v>
      </c>
      <c r="U1280" s="1"/>
      <c r="V1280" s="1"/>
      <c r="W1280" s="1"/>
      <c r="X1280" s="1"/>
      <c r="Y1280" s="1"/>
      <c r="Z1280" s="1"/>
      <c r="AA1280" s="1">
        <v>0</v>
      </c>
      <c r="AB1280" s="1"/>
      <c r="AG1280" t="str">
        <f t="shared" si="285"/>
        <v>Whitefield</v>
      </c>
      <c r="AH1280" t="s">
        <v>1700</v>
      </c>
      <c r="AI1280">
        <v>2</v>
      </c>
      <c r="AK1280" s="104">
        <v>33</v>
      </c>
      <c r="AL1280" s="102">
        <v>7</v>
      </c>
      <c r="AM1280" s="102">
        <v>215</v>
      </c>
      <c r="AN1280" s="101">
        <v>84420</v>
      </c>
      <c r="AO1280" s="101">
        <f t="shared" si="274"/>
        <v>33007</v>
      </c>
      <c r="AP1280" t="s">
        <v>624</v>
      </c>
      <c r="AQ1280">
        <f t="shared" si="273"/>
        <v>3384420</v>
      </c>
    </row>
    <row r="1281" spans="1:43" hidden="1" outlineLevel="1">
      <c r="A1281" t="s">
        <v>719</v>
      </c>
      <c r="B1281" s="10" t="s">
        <v>768</v>
      </c>
      <c r="C1281" s="1">
        <f t="shared" si="284"/>
        <v>569</v>
      </c>
      <c r="D1281" s="7">
        <f t="shared" si="277"/>
        <v>1</v>
      </c>
      <c r="E1281" s="7">
        <f t="shared" si="278"/>
        <v>2</v>
      </c>
      <c r="F1281" s="7">
        <f t="shared" si="279"/>
        <v>0</v>
      </c>
      <c r="G1281" s="1">
        <f t="shared" si="275"/>
        <v>46</v>
      </c>
      <c r="H1281" s="2">
        <f t="shared" si="276"/>
        <v>8.0843585237258347E-2</v>
      </c>
      <c r="I1281" s="8"/>
      <c r="J1281" s="2">
        <f t="shared" si="280"/>
        <v>0.5184534270650264</v>
      </c>
      <c r="K1281" s="2">
        <f t="shared" si="281"/>
        <v>0.43760984182776802</v>
      </c>
      <c r="L1281" s="2">
        <f t="shared" si="282"/>
        <v>0</v>
      </c>
      <c r="M1281" s="2">
        <f t="shared" si="283"/>
        <v>4.3936731107205584E-2</v>
      </c>
      <c r="N1281" s="1">
        <v>295</v>
      </c>
      <c r="O1281" s="1">
        <v>249</v>
      </c>
      <c r="P1281" s="1"/>
      <c r="R1281">
        <v>23</v>
      </c>
      <c r="U1281" s="1"/>
      <c r="V1281" s="1"/>
      <c r="W1281" s="1"/>
      <c r="X1281" s="1"/>
      <c r="Y1281" s="1"/>
      <c r="Z1281" s="1"/>
      <c r="AA1281" s="1">
        <v>2</v>
      </c>
      <c r="AB1281" s="1"/>
      <c r="AG1281" t="str">
        <f t="shared" si="285"/>
        <v>Wilmot</v>
      </c>
      <c r="AH1281" t="s">
        <v>1455</v>
      </c>
      <c r="AI1281">
        <v>2</v>
      </c>
      <c r="AK1281" s="104">
        <v>33</v>
      </c>
      <c r="AL1281" s="102">
        <v>13</v>
      </c>
      <c r="AM1281" s="102">
        <v>135</v>
      </c>
      <c r="AN1281" s="101">
        <v>84900</v>
      </c>
      <c r="AO1281" s="101">
        <f t="shared" si="274"/>
        <v>33013</v>
      </c>
      <c r="AP1281" t="s">
        <v>624</v>
      </c>
      <c r="AQ1281">
        <f t="shared" si="273"/>
        <v>3384900</v>
      </c>
    </row>
    <row r="1282" spans="1:43" hidden="1" outlineLevel="1">
      <c r="A1282" t="s">
        <v>69</v>
      </c>
      <c r="B1282" s="10" t="s">
        <v>768</v>
      </c>
      <c r="C1282" s="1">
        <f t="shared" si="284"/>
        <v>1522</v>
      </c>
      <c r="D1282" s="7">
        <f t="shared" si="277"/>
        <v>2</v>
      </c>
      <c r="E1282" s="7">
        <f t="shared" si="278"/>
        <v>1</v>
      </c>
      <c r="F1282" s="7">
        <f t="shared" si="279"/>
        <v>0</v>
      </c>
      <c r="G1282" s="1">
        <f t="shared" si="275"/>
        <v>179</v>
      </c>
      <c r="H1282" s="2">
        <f t="shared" si="276"/>
        <v>0.1176084099868594</v>
      </c>
      <c r="I1282" s="8"/>
      <c r="J1282" s="2">
        <f t="shared" si="280"/>
        <v>0.41852825229960577</v>
      </c>
      <c r="K1282" s="2">
        <f t="shared" si="281"/>
        <v>0.53613666228646517</v>
      </c>
      <c r="L1282" s="2">
        <f t="shared" si="282"/>
        <v>0</v>
      </c>
      <c r="M1282" s="2">
        <f t="shared" si="283"/>
        <v>4.5335085413929055E-2</v>
      </c>
      <c r="N1282" s="1">
        <v>637</v>
      </c>
      <c r="O1282" s="1">
        <v>816</v>
      </c>
      <c r="P1282" s="1"/>
      <c r="R1282">
        <v>67</v>
      </c>
      <c r="U1282" s="1"/>
      <c r="V1282" s="1"/>
      <c r="W1282" s="1"/>
      <c r="X1282" s="1"/>
      <c r="Y1282" s="1"/>
      <c r="Z1282" s="1"/>
      <c r="AA1282" s="1">
        <v>2</v>
      </c>
      <c r="AB1282" s="1"/>
      <c r="AG1282" t="str">
        <f t="shared" si="285"/>
        <v>Wilton</v>
      </c>
      <c r="AH1282" t="s">
        <v>1100</v>
      </c>
      <c r="AI1282">
        <v>2</v>
      </c>
      <c r="AK1282" s="104">
        <v>33</v>
      </c>
      <c r="AL1282" s="102">
        <v>11</v>
      </c>
      <c r="AM1282" s="102">
        <v>150</v>
      </c>
      <c r="AN1282" s="101">
        <v>85220</v>
      </c>
      <c r="AO1282" s="101">
        <f t="shared" si="274"/>
        <v>33011</v>
      </c>
      <c r="AP1282" t="s">
        <v>624</v>
      </c>
      <c r="AQ1282">
        <f t="shared" ref="AQ1282:AQ1345" si="286">AK1282*100000+AN1282</f>
        <v>3385220</v>
      </c>
    </row>
    <row r="1283" spans="1:43" hidden="1" outlineLevel="1">
      <c r="A1283" t="s">
        <v>2635</v>
      </c>
      <c r="B1283" s="10" t="s">
        <v>768</v>
      </c>
      <c r="C1283" s="1">
        <f t="shared" si="284"/>
        <v>1090</v>
      </c>
      <c r="D1283" s="7">
        <f t="shared" si="277"/>
        <v>2</v>
      </c>
      <c r="E1283" s="7">
        <f t="shared" si="278"/>
        <v>1</v>
      </c>
      <c r="F1283" s="7">
        <f t="shared" si="279"/>
        <v>0</v>
      </c>
      <c r="G1283" s="1">
        <f t="shared" si="275"/>
        <v>38</v>
      </c>
      <c r="H1283" s="2">
        <f t="shared" si="276"/>
        <v>3.4862385321100919E-2</v>
      </c>
      <c r="I1283" s="8"/>
      <c r="J1283" s="2">
        <f t="shared" si="280"/>
        <v>0.46146788990825688</v>
      </c>
      <c r="K1283" s="2">
        <f t="shared" si="281"/>
        <v>0.4963302752293578</v>
      </c>
      <c r="L1283" s="2">
        <f t="shared" si="282"/>
        <v>0</v>
      </c>
      <c r="M1283" s="2">
        <f t="shared" si="283"/>
        <v>4.2201834862385268E-2</v>
      </c>
      <c r="N1283" s="1">
        <v>503</v>
      </c>
      <c r="O1283" s="1">
        <v>541</v>
      </c>
      <c r="P1283" s="1"/>
      <c r="R1283">
        <v>43</v>
      </c>
      <c r="U1283" s="1"/>
      <c r="V1283" s="1"/>
      <c r="W1283" s="1"/>
      <c r="X1283" s="1"/>
      <c r="Y1283" s="1"/>
      <c r="Z1283" s="1"/>
      <c r="AA1283" s="1">
        <v>3</v>
      </c>
      <c r="AB1283" s="1"/>
      <c r="AG1283" t="str">
        <f t="shared" si="285"/>
        <v>Winchester</v>
      </c>
      <c r="AH1283" t="s">
        <v>576</v>
      </c>
      <c r="AI1283">
        <v>2</v>
      </c>
      <c r="AK1283" s="104">
        <v>33</v>
      </c>
      <c r="AL1283" s="102">
        <v>5</v>
      </c>
      <c r="AM1283" s="102">
        <v>115</v>
      </c>
      <c r="AN1283" s="101">
        <v>85540</v>
      </c>
      <c r="AO1283" s="101">
        <f t="shared" ref="AO1283:AO1346" si="287">1000*AK1283+AL1283</f>
        <v>33005</v>
      </c>
      <c r="AP1283" t="s">
        <v>624</v>
      </c>
      <c r="AQ1283">
        <f t="shared" si="286"/>
        <v>3385540</v>
      </c>
    </row>
    <row r="1284" spans="1:43" hidden="1" outlineLevel="1">
      <c r="A1284" t="s">
        <v>247</v>
      </c>
      <c r="B1284" s="10" t="s">
        <v>768</v>
      </c>
      <c r="C1284" s="1">
        <f t="shared" si="284"/>
        <v>4429</v>
      </c>
      <c r="D1284" s="7">
        <f t="shared" si="277"/>
        <v>2</v>
      </c>
      <c r="E1284" s="7">
        <f t="shared" si="278"/>
        <v>1</v>
      </c>
      <c r="F1284" s="7">
        <f t="shared" si="279"/>
        <v>0</v>
      </c>
      <c r="G1284" s="1">
        <f t="shared" si="275"/>
        <v>1998</v>
      </c>
      <c r="H1284" s="2">
        <f t="shared" si="276"/>
        <v>0.4511176337773764</v>
      </c>
      <c r="I1284" s="8"/>
      <c r="J1284" s="2">
        <f t="shared" si="280"/>
        <v>0.26191013772860688</v>
      </c>
      <c r="K1284" s="2">
        <f t="shared" si="281"/>
        <v>0.71302777150598329</v>
      </c>
      <c r="L1284" s="2">
        <f t="shared" si="282"/>
        <v>0</v>
      </c>
      <c r="M1284" s="2">
        <f t="shared" si="283"/>
        <v>2.5062090765409883E-2</v>
      </c>
      <c r="N1284" s="1">
        <v>1160</v>
      </c>
      <c r="O1284" s="1">
        <v>3158</v>
      </c>
      <c r="P1284" s="1"/>
      <c r="R1284">
        <v>103</v>
      </c>
      <c r="U1284" s="1"/>
      <c r="V1284" s="1"/>
      <c r="W1284" s="1"/>
      <c r="X1284" s="1"/>
      <c r="Y1284" s="1"/>
      <c r="Z1284" s="1"/>
      <c r="AA1284" s="1">
        <v>8</v>
      </c>
      <c r="AB1284" s="1"/>
      <c r="AG1284" t="str">
        <f t="shared" si="285"/>
        <v>Windham</v>
      </c>
      <c r="AH1284" t="s">
        <v>867</v>
      </c>
      <c r="AI1284">
        <v>2</v>
      </c>
      <c r="AK1284" s="104">
        <v>33</v>
      </c>
      <c r="AL1284" s="102">
        <v>15</v>
      </c>
      <c r="AM1284" s="102">
        <v>185</v>
      </c>
      <c r="AN1284" s="101">
        <v>85780</v>
      </c>
      <c r="AO1284" s="101">
        <f t="shared" si="287"/>
        <v>33015</v>
      </c>
      <c r="AP1284" t="s">
        <v>624</v>
      </c>
      <c r="AQ1284">
        <f t="shared" si="286"/>
        <v>3385780</v>
      </c>
    </row>
    <row r="1285" spans="1:43" hidden="1" outlineLevel="1">
      <c r="A1285" t="s">
        <v>1051</v>
      </c>
      <c r="B1285" s="10" t="s">
        <v>768</v>
      </c>
      <c r="C1285" s="1">
        <f t="shared" si="284"/>
        <v>71</v>
      </c>
      <c r="D1285" s="7">
        <f t="shared" si="277"/>
        <v>2</v>
      </c>
      <c r="E1285" s="7">
        <f t="shared" si="278"/>
        <v>1</v>
      </c>
      <c r="F1285" s="7">
        <f t="shared" si="279"/>
        <v>0</v>
      </c>
      <c r="G1285" s="1">
        <f>MAX(N1285:P1285)-LARGE(N1285:P1285,2)</f>
        <v>27</v>
      </c>
      <c r="H1285" s="2">
        <f>G1285/C1285</f>
        <v>0.38028169014084506</v>
      </c>
      <c r="I1285" s="8"/>
      <c r="J1285" s="2">
        <f t="shared" si="280"/>
        <v>0.30985915492957744</v>
      </c>
      <c r="K1285" s="2">
        <f t="shared" si="281"/>
        <v>0.6901408450704225</v>
      </c>
      <c r="L1285" s="2">
        <f t="shared" si="282"/>
        <v>0</v>
      </c>
      <c r="M1285" s="2">
        <f t="shared" si="283"/>
        <v>0</v>
      </c>
      <c r="N1285" s="1">
        <v>22</v>
      </c>
      <c r="O1285" s="1">
        <v>49</v>
      </c>
      <c r="P1285" s="1"/>
      <c r="R1285">
        <v>0</v>
      </c>
      <c r="U1285" s="1"/>
      <c r="V1285" s="1"/>
      <c r="W1285" s="1"/>
      <c r="X1285" s="1"/>
      <c r="Y1285" s="1"/>
      <c r="Z1285" s="1"/>
      <c r="AA1285" s="1">
        <v>0</v>
      </c>
      <c r="AB1285" s="1"/>
      <c r="AG1285" t="str">
        <f t="shared" si="285"/>
        <v>Windsor</v>
      </c>
      <c r="AH1285" t="s">
        <v>1100</v>
      </c>
      <c r="AI1285">
        <v>2</v>
      </c>
      <c r="AK1285" s="104">
        <v>33</v>
      </c>
      <c r="AL1285" s="102">
        <v>11</v>
      </c>
      <c r="AM1285" s="102">
        <v>155</v>
      </c>
      <c r="AN1285" s="101">
        <v>85940</v>
      </c>
      <c r="AO1285" s="101">
        <f t="shared" si="287"/>
        <v>33011</v>
      </c>
      <c r="AP1285" t="s">
        <v>624</v>
      </c>
      <c r="AQ1285">
        <f t="shared" si="286"/>
        <v>3385940</v>
      </c>
    </row>
    <row r="1286" spans="1:43" hidden="1" outlineLevel="1">
      <c r="A1286" t="s">
        <v>1299</v>
      </c>
      <c r="B1286" s="10" t="s">
        <v>768</v>
      </c>
      <c r="C1286" s="1">
        <f t="shared" si="284"/>
        <v>3104</v>
      </c>
      <c r="D1286" s="7">
        <f t="shared" si="277"/>
        <v>2</v>
      </c>
      <c r="E1286" s="7">
        <f t="shared" si="278"/>
        <v>1</v>
      </c>
      <c r="F1286" s="7">
        <f t="shared" si="279"/>
        <v>0</v>
      </c>
      <c r="G1286" s="1">
        <f>MAX(N1286:P1286)-LARGE(N1286:P1286,2)</f>
        <v>1397</v>
      </c>
      <c r="H1286" s="2">
        <f>G1286/C1286</f>
        <v>0.45006443298969073</v>
      </c>
      <c r="I1286" s="8"/>
      <c r="J1286" s="2">
        <f t="shared" si="280"/>
        <v>0.2654639175257732</v>
      </c>
      <c r="K1286" s="2">
        <f t="shared" si="281"/>
        <v>0.71552835051546393</v>
      </c>
      <c r="L1286" s="2">
        <f t="shared" si="282"/>
        <v>0</v>
      </c>
      <c r="M1286" s="2">
        <f t="shared" si="283"/>
        <v>1.900773195876293E-2</v>
      </c>
      <c r="N1286" s="1">
        <v>824</v>
      </c>
      <c r="O1286" s="1">
        <v>2221</v>
      </c>
      <c r="P1286" s="1"/>
      <c r="R1286">
        <v>59</v>
      </c>
      <c r="U1286" s="1"/>
      <c r="V1286" s="1"/>
      <c r="W1286" s="1"/>
      <c r="X1286" s="1"/>
      <c r="Y1286" s="1"/>
      <c r="Z1286" s="1"/>
      <c r="AA1286" s="1">
        <v>0</v>
      </c>
      <c r="AB1286" s="1"/>
      <c r="AG1286" t="str">
        <f t="shared" si="285"/>
        <v>Wolfeboro</v>
      </c>
      <c r="AH1286" t="s">
        <v>2387</v>
      </c>
      <c r="AI1286">
        <v>1</v>
      </c>
      <c r="AK1286" s="104">
        <v>33</v>
      </c>
      <c r="AL1286" s="102">
        <v>3</v>
      </c>
      <c r="AM1286" s="102">
        <v>95</v>
      </c>
      <c r="AN1286" s="101">
        <v>86420</v>
      </c>
      <c r="AO1286" s="101">
        <f t="shared" si="287"/>
        <v>33003</v>
      </c>
      <c r="AP1286" t="s">
        <v>624</v>
      </c>
      <c r="AQ1286">
        <f t="shared" si="286"/>
        <v>3386420</v>
      </c>
    </row>
    <row r="1287" spans="1:43" hidden="1" outlineLevel="1">
      <c r="A1287" t="s">
        <v>1615</v>
      </c>
      <c r="B1287" s="10" t="s">
        <v>768</v>
      </c>
      <c r="C1287" s="1">
        <f t="shared" si="284"/>
        <v>447</v>
      </c>
      <c r="D1287" s="7">
        <f t="shared" si="277"/>
        <v>2</v>
      </c>
      <c r="E1287" s="7">
        <f t="shared" si="278"/>
        <v>1</v>
      </c>
      <c r="F1287" s="7">
        <f t="shared" si="279"/>
        <v>0</v>
      </c>
      <c r="G1287" s="1">
        <f>MAX(N1287:P1287)-LARGE(N1287:P1287,2)</f>
        <v>125</v>
      </c>
      <c r="H1287" s="2">
        <f>G1287/C1287</f>
        <v>0.2796420581655481</v>
      </c>
      <c r="I1287" s="8"/>
      <c r="J1287" s="2">
        <f t="shared" si="280"/>
        <v>0.34228187919463088</v>
      </c>
      <c r="K1287" s="2">
        <f t="shared" si="281"/>
        <v>0.62192393736017892</v>
      </c>
      <c r="L1287" s="2">
        <f t="shared" si="282"/>
        <v>0</v>
      </c>
      <c r="M1287" s="2">
        <f t="shared" si="283"/>
        <v>3.5794183445190142E-2</v>
      </c>
      <c r="N1287" s="1">
        <v>153</v>
      </c>
      <c r="O1287" s="1">
        <v>278</v>
      </c>
      <c r="P1287" s="1"/>
      <c r="R1287">
        <v>15</v>
      </c>
      <c r="U1287" s="1"/>
      <c r="V1287" s="1"/>
      <c r="W1287" s="1"/>
      <c r="X1287" s="1"/>
      <c r="Y1287" s="1"/>
      <c r="Z1287" s="1"/>
      <c r="AA1287" s="1">
        <v>1</v>
      </c>
      <c r="AB1287" s="1"/>
      <c r="AG1287" t="str">
        <f t="shared" si="285"/>
        <v>Woodstock</v>
      </c>
      <c r="AH1287" t="s">
        <v>1701</v>
      </c>
      <c r="AI1287">
        <v>2</v>
      </c>
      <c r="AK1287" s="104">
        <v>33</v>
      </c>
      <c r="AL1287" s="102">
        <v>9</v>
      </c>
      <c r="AM1287" s="102">
        <v>190</v>
      </c>
      <c r="AN1287" s="101">
        <v>87060</v>
      </c>
      <c r="AO1287" s="101">
        <f t="shared" si="287"/>
        <v>33009</v>
      </c>
      <c r="AP1287" t="s">
        <v>624</v>
      </c>
      <c r="AQ1287">
        <f t="shared" si="286"/>
        <v>3387060</v>
      </c>
    </row>
    <row r="1288" spans="1:43" collapsed="1">
      <c r="A1288" s="10" t="s">
        <v>260</v>
      </c>
      <c r="B1288" s="10" t="s">
        <v>1842</v>
      </c>
      <c r="C1288" s="1">
        <f t="shared" si="284"/>
        <v>442976</v>
      </c>
      <c r="D1288" s="7">
        <f t="shared" si="277"/>
        <v>2</v>
      </c>
      <c r="E1288" s="7">
        <f t="shared" si="278"/>
        <v>1</v>
      </c>
      <c r="F1288" s="7">
        <f t="shared" si="279"/>
        <v>0</v>
      </c>
      <c r="G1288" s="1">
        <f>MAX(N1288:P1288)-LARGE(N1288:P1288,2)</f>
        <v>90386</v>
      </c>
      <c r="H1288" s="2">
        <f>G1288/C1288</f>
        <v>0.20404265693852489</v>
      </c>
      <c r="I1288" s="8"/>
      <c r="J1288" s="2">
        <f t="shared" si="280"/>
        <v>0.38213582677165353</v>
      </c>
      <c r="K1288" s="2">
        <f t="shared" si="281"/>
        <v>0.58617848371017844</v>
      </c>
      <c r="L1288" s="2">
        <f t="shared" si="282"/>
        <v>0</v>
      </c>
      <c r="M1288" s="2">
        <f t="shared" si="283"/>
        <v>3.1685689518168081E-2</v>
      </c>
      <c r="N1288" s="1">
        <f>SUM(N1047:N1287)</f>
        <v>169277</v>
      </c>
      <c r="O1288" s="1">
        <f>SUM(O1047:O1287)</f>
        <v>259663</v>
      </c>
      <c r="P1288" s="1"/>
      <c r="Q1288" s="1"/>
      <c r="R1288" s="1">
        <f>SUM(R1047:R1287)</f>
        <v>13028</v>
      </c>
      <c r="S1288" s="1"/>
      <c r="T1288" s="1"/>
      <c r="U1288" s="1"/>
      <c r="V1288" s="1"/>
      <c r="W1288" s="1"/>
      <c r="X1288" s="1"/>
      <c r="Y1288" s="1"/>
      <c r="Z1288" s="1"/>
      <c r="AA1288" s="1">
        <f>SUM(AA1047:AA1287)</f>
        <v>1008</v>
      </c>
      <c r="AB1288" s="1"/>
      <c r="AG1288" t="str">
        <f t="shared" si="285"/>
        <v>New Hapmshire</v>
      </c>
      <c r="AK1288" s="104">
        <v>33</v>
      </c>
      <c r="AO1288" s="104">
        <v>33</v>
      </c>
      <c r="AP1288" t="s">
        <v>831</v>
      </c>
      <c r="AQ1288" s="104">
        <v>33</v>
      </c>
    </row>
    <row r="1289" spans="1:43">
      <c r="B1289" s="10"/>
      <c r="C1289" s="1"/>
      <c r="D1289" s="7"/>
      <c r="E1289" s="7"/>
      <c r="F1289" s="7"/>
      <c r="G1289" s="1"/>
      <c r="J1289" s="2"/>
      <c r="K1289" s="2"/>
      <c r="L1289" s="2"/>
      <c r="M1289" s="2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O1289" s="101"/>
    </row>
    <row r="1290" spans="1:43" hidden="1" outlineLevel="1">
      <c r="A1290" t="s">
        <v>974</v>
      </c>
      <c r="B1290" s="10" t="s">
        <v>1489</v>
      </c>
      <c r="C1290" s="1">
        <f t="shared" si="284"/>
        <v>7432</v>
      </c>
      <c r="D1290" s="7">
        <f t="shared" ref="D1290:D1329" si="288">RANK(N1290,(N1290:AE1290))</f>
        <v>2</v>
      </c>
      <c r="E1290" s="7">
        <f t="shared" ref="E1290:E1329" si="289">RANK(O1290,(N1290:AE1290))</f>
        <v>1</v>
      </c>
      <c r="F1290" s="7">
        <f t="shared" ref="F1290:F1329" si="290">IF(P1290&gt;0,RANK(P1290,(N1290:AE1290)),0)</f>
        <v>0</v>
      </c>
      <c r="G1290" s="1">
        <f t="shared" ref="G1290:G1329" si="291">MAX(N1290:P1290)-LARGE(N1290:P1290,2)</f>
        <v>2202</v>
      </c>
      <c r="H1290" s="2">
        <f t="shared" ref="H1290:H1329" si="292">G1290/C1290</f>
        <v>0.29628632938643701</v>
      </c>
      <c r="I1290" s="8"/>
      <c r="J1290" s="2">
        <f t="shared" si="280"/>
        <v>0.35185683530678147</v>
      </c>
      <c r="K1290" s="2">
        <f t="shared" si="281"/>
        <v>0.64814316469321853</v>
      </c>
      <c r="L1290" s="2">
        <f t="shared" si="282"/>
        <v>0</v>
      </c>
      <c r="M1290" s="2">
        <f t="shared" si="283"/>
        <v>0</v>
      </c>
      <c r="N1290" s="1">
        <v>2615</v>
      </c>
      <c r="O1290" s="1">
        <v>4817</v>
      </c>
      <c r="P1290" s="1"/>
      <c r="Q1290" s="1"/>
      <c r="R1290" s="1"/>
      <c r="S1290" s="1"/>
      <c r="T1290" s="1"/>
      <c r="U1290" s="1"/>
      <c r="V1290" s="1"/>
      <c r="W1290" s="1"/>
      <c r="X1290" s="1"/>
      <c r="Y1290" s="62"/>
      <c r="Z1290" s="1"/>
      <c r="AA1290" s="1"/>
      <c r="AB1290" s="1"/>
      <c r="AG1290" t="str">
        <f t="shared" si="285"/>
        <v>Barrington</v>
      </c>
      <c r="AH1290" t="s">
        <v>1037</v>
      </c>
      <c r="AI1290">
        <v>1</v>
      </c>
      <c r="AK1290" s="104">
        <v>44</v>
      </c>
      <c r="AL1290" s="102">
        <v>1</v>
      </c>
      <c r="AM1290" s="102">
        <v>5</v>
      </c>
      <c r="AN1290" s="101">
        <v>5140</v>
      </c>
      <c r="AO1290" s="101">
        <f t="shared" si="287"/>
        <v>44001</v>
      </c>
      <c r="AP1290" t="s">
        <v>624</v>
      </c>
      <c r="AQ1290">
        <f t="shared" si="286"/>
        <v>4405140</v>
      </c>
    </row>
    <row r="1291" spans="1:43" hidden="1" outlineLevel="1">
      <c r="A1291" t="s">
        <v>1037</v>
      </c>
      <c r="B1291" s="10" t="s">
        <v>1489</v>
      </c>
      <c r="C1291" s="1">
        <f t="shared" si="284"/>
        <v>7241</v>
      </c>
      <c r="D1291" s="7">
        <f t="shared" si="288"/>
        <v>2</v>
      </c>
      <c r="E1291" s="7">
        <f t="shared" si="289"/>
        <v>1</v>
      </c>
      <c r="F1291" s="7">
        <f t="shared" si="290"/>
        <v>0</v>
      </c>
      <c r="G1291" s="1">
        <f t="shared" si="291"/>
        <v>681</v>
      </c>
      <c r="H1291" s="2">
        <f t="shared" si="292"/>
        <v>9.4047783455323844E-2</v>
      </c>
      <c r="I1291" s="8"/>
      <c r="J1291" s="2">
        <f t="shared" si="280"/>
        <v>0.45297610827233808</v>
      </c>
      <c r="K1291" s="2">
        <f t="shared" si="281"/>
        <v>0.54702389172766197</v>
      </c>
      <c r="L1291" s="2">
        <f t="shared" si="282"/>
        <v>0</v>
      </c>
      <c r="M1291" s="2">
        <f t="shared" si="283"/>
        <v>0</v>
      </c>
      <c r="N1291" s="1">
        <v>3280</v>
      </c>
      <c r="O1291" s="1">
        <v>3961</v>
      </c>
      <c r="P1291" s="1"/>
      <c r="Q1291" s="1"/>
      <c r="R1291" s="1"/>
      <c r="S1291" s="1"/>
      <c r="T1291" s="1"/>
      <c r="U1291" s="1"/>
      <c r="V1291" s="1"/>
      <c r="W1291" s="1"/>
      <c r="X1291" s="1"/>
      <c r="Y1291" s="62"/>
      <c r="Z1291" s="1"/>
      <c r="AA1291" s="1"/>
      <c r="AB1291" s="1"/>
      <c r="AG1291" t="str">
        <f t="shared" si="285"/>
        <v>Bristol</v>
      </c>
      <c r="AH1291" t="s">
        <v>1037</v>
      </c>
      <c r="AI1291">
        <v>1</v>
      </c>
      <c r="AK1291" s="104">
        <v>44</v>
      </c>
      <c r="AL1291" s="102">
        <v>1</v>
      </c>
      <c r="AM1291" s="102">
        <v>10</v>
      </c>
      <c r="AN1291" s="101">
        <v>9280</v>
      </c>
      <c r="AO1291" s="101">
        <f t="shared" si="287"/>
        <v>44001</v>
      </c>
      <c r="AP1291" t="s">
        <v>624</v>
      </c>
      <c r="AQ1291">
        <f t="shared" si="286"/>
        <v>4409280</v>
      </c>
    </row>
    <row r="1292" spans="1:43" hidden="1" outlineLevel="1">
      <c r="A1292" t="s">
        <v>436</v>
      </c>
      <c r="B1292" s="10" t="s">
        <v>1489</v>
      </c>
      <c r="C1292" s="1">
        <f t="shared" si="284"/>
        <v>4570</v>
      </c>
      <c r="D1292" s="7">
        <f t="shared" si="288"/>
        <v>2</v>
      </c>
      <c r="E1292" s="7">
        <f t="shared" si="289"/>
        <v>1</v>
      </c>
      <c r="F1292" s="7">
        <f t="shared" si="290"/>
        <v>0</v>
      </c>
      <c r="G1292" s="1">
        <f t="shared" si="291"/>
        <v>450</v>
      </c>
      <c r="H1292" s="2">
        <f t="shared" si="292"/>
        <v>9.8468271334792121E-2</v>
      </c>
      <c r="I1292" s="8"/>
      <c r="J1292" s="2">
        <f t="shared" si="280"/>
        <v>0.45076586433260396</v>
      </c>
      <c r="K1292" s="2">
        <f t="shared" si="281"/>
        <v>0.5492341356673961</v>
      </c>
      <c r="L1292" s="2">
        <f t="shared" si="282"/>
        <v>0</v>
      </c>
      <c r="M1292" s="2">
        <f t="shared" si="283"/>
        <v>-1.1102230246251565E-16</v>
      </c>
      <c r="N1292" s="1">
        <v>2060</v>
      </c>
      <c r="O1292" s="1">
        <v>2510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62"/>
      <c r="Z1292" s="1"/>
      <c r="AA1292" s="1"/>
      <c r="AB1292" s="1"/>
      <c r="AG1292" t="str">
        <f t="shared" si="285"/>
        <v>Burrillville</v>
      </c>
      <c r="AH1292" t="s">
        <v>2891</v>
      </c>
      <c r="AI1292">
        <v>1</v>
      </c>
      <c r="AK1292" s="104">
        <v>44</v>
      </c>
      <c r="AL1292" s="102">
        <v>7</v>
      </c>
      <c r="AM1292" s="102">
        <v>5</v>
      </c>
      <c r="AN1292" s="101">
        <v>11800</v>
      </c>
      <c r="AO1292" s="101">
        <f t="shared" si="287"/>
        <v>44007</v>
      </c>
      <c r="AP1292" t="s">
        <v>624</v>
      </c>
      <c r="AQ1292">
        <f t="shared" si="286"/>
        <v>4411800</v>
      </c>
    </row>
    <row r="1293" spans="1:43" hidden="1" outlineLevel="1">
      <c r="A1293" t="s">
        <v>221</v>
      </c>
      <c r="B1293" s="10" t="s">
        <v>1489</v>
      </c>
      <c r="C1293" s="1">
        <f t="shared" si="284"/>
        <v>2431</v>
      </c>
      <c r="D1293" s="7">
        <f t="shared" si="288"/>
        <v>1</v>
      </c>
      <c r="E1293" s="7">
        <f t="shared" si="289"/>
        <v>2</v>
      </c>
      <c r="F1293" s="7">
        <f t="shared" si="290"/>
        <v>0</v>
      </c>
      <c r="G1293" s="1">
        <f t="shared" si="291"/>
        <v>889</v>
      </c>
      <c r="H1293" s="2">
        <f t="shared" si="292"/>
        <v>0.36569313039901274</v>
      </c>
      <c r="I1293" s="8"/>
      <c r="J1293" s="2">
        <f t="shared" si="280"/>
        <v>0.68284656519950637</v>
      </c>
      <c r="K1293" s="2">
        <f t="shared" si="281"/>
        <v>0.31715343480049363</v>
      </c>
      <c r="L1293" s="2">
        <f t="shared" si="282"/>
        <v>0</v>
      </c>
      <c r="M1293" s="2">
        <f t="shared" si="283"/>
        <v>0</v>
      </c>
      <c r="N1293" s="1">
        <v>1660</v>
      </c>
      <c r="O1293" s="1">
        <v>771</v>
      </c>
      <c r="P1293" s="1"/>
      <c r="Q1293" s="1"/>
      <c r="R1293" s="1"/>
      <c r="S1293" s="1"/>
      <c r="T1293" s="1"/>
      <c r="U1293" s="1"/>
      <c r="V1293" s="1"/>
      <c r="W1293" s="1"/>
      <c r="X1293" s="1"/>
      <c r="Y1293" s="62"/>
      <c r="Z1293" s="1"/>
      <c r="AA1293" s="1"/>
      <c r="AB1293" s="1"/>
      <c r="AG1293" t="str">
        <f t="shared" si="285"/>
        <v>Central Falls</v>
      </c>
      <c r="AH1293" t="s">
        <v>2891</v>
      </c>
      <c r="AI1293">
        <v>1</v>
      </c>
      <c r="AK1293" s="104">
        <v>44</v>
      </c>
      <c r="AL1293" s="102">
        <v>7</v>
      </c>
      <c r="AM1293" s="102">
        <v>10</v>
      </c>
      <c r="AN1293" s="101">
        <v>14140</v>
      </c>
      <c r="AO1293" s="101">
        <f t="shared" si="287"/>
        <v>44007</v>
      </c>
      <c r="AP1293" t="s">
        <v>2432</v>
      </c>
      <c r="AQ1293">
        <f t="shared" si="286"/>
        <v>4414140</v>
      </c>
    </row>
    <row r="1294" spans="1:43" hidden="1" outlineLevel="1">
      <c r="A1294" t="s">
        <v>212</v>
      </c>
      <c r="B1294" s="10" t="s">
        <v>1489</v>
      </c>
      <c r="C1294" s="1">
        <f t="shared" si="284"/>
        <v>3128</v>
      </c>
      <c r="D1294" s="7">
        <f t="shared" si="288"/>
        <v>2</v>
      </c>
      <c r="E1294" s="7">
        <f t="shared" si="289"/>
        <v>1</v>
      </c>
      <c r="F1294" s="7">
        <f t="shared" si="290"/>
        <v>0</v>
      </c>
      <c r="G1294" s="1">
        <f t="shared" si="291"/>
        <v>434</v>
      </c>
      <c r="H1294" s="2">
        <f t="shared" si="292"/>
        <v>0.13874680306905371</v>
      </c>
      <c r="I1294" s="8"/>
      <c r="J1294" s="2">
        <f t="shared" si="280"/>
        <v>0.43062659846547313</v>
      </c>
      <c r="K1294" s="2">
        <f t="shared" si="281"/>
        <v>0.56937340153452687</v>
      </c>
      <c r="L1294" s="2">
        <f t="shared" si="282"/>
        <v>0</v>
      </c>
      <c r="M1294" s="2">
        <f t="shared" si="283"/>
        <v>0</v>
      </c>
      <c r="N1294" s="1">
        <v>1347</v>
      </c>
      <c r="O1294" s="1">
        <v>1781</v>
      </c>
      <c r="P1294" s="1"/>
      <c r="Q1294" s="1"/>
      <c r="R1294" s="1"/>
      <c r="S1294" s="1"/>
      <c r="T1294" s="1"/>
      <c r="U1294" s="1"/>
      <c r="V1294" s="1"/>
      <c r="W1294" s="1"/>
      <c r="X1294" s="1"/>
      <c r="Y1294" s="62"/>
      <c r="Z1294" s="1"/>
      <c r="AA1294" s="1"/>
      <c r="AB1294" s="1"/>
      <c r="AG1294" t="str">
        <f t="shared" si="285"/>
        <v>Charlestown</v>
      </c>
      <c r="AH1294" t="s">
        <v>1839</v>
      </c>
      <c r="AI1294">
        <v>2</v>
      </c>
      <c r="AK1294" s="104">
        <v>44</v>
      </c>
      <c r="AL1294" s="102">
        <v>9</v>
      </c>
      <c r="AM1294" s="102">
        <v>5</v>
      </c>
      <c r="AN1294" s="101">
        <v>14500</v>
      </c>
      <c r="AO1294" s="101">
        <f t="shared" si="287"/>
        <v>44009</v>
      </c>
      <c r="AP1294" t="s">
        <v>624</v>
      </c>
      <c r="AQ1294">
        <f t="shared" si="286"/>
        <v>4414500</v>
      </c>
    </row>
    <row r="1295" spans="1:43" hidden="1" outlineLevel="1">
      <c r="A1295" t="s">
        <v>1627</v>
      </c>
      <c r="B1295" s="10" t="s">
        <v>1489</v>
      </c>
      <c r="C1295" s="1">
        <f t="shared" si="284"/>
        <v>11809</v>
      </c>
      <c r="D1295" s="7">
        <f t="shared" si="288"/>
        <v>2</v>
      </c>
      <c r="E1295" s="7">
        <f t="shared" si="289"/>
        <v>1</v>
      </c>
      <c r="F1295" s="7">
        <f t="shared" si="290"/>
        <v>0</v>
      </c>
      <c r="G1295" s="1">
        <f t="shared" si="291"/>
        <v>1813</v>
      </c>
      <c r="H1295" s="2">
        <f t="shared" si="292"/>
        <v>0.15352697095435686</v>
      </c>
      <c r="I1295" s="8"/>
      <c r="J1295" s="2">
        <f t="shared" si="280"/>
        <v>0.42323651452282157</v>
      </c>
      <c r="K1295" s="2">
        <f t="shared" si="281"/>
        <v>0.57676348547717837</v>
      </c>
      <c r="L1295" s="2">
        <f t="shared" si="282"/>
        <v>0</v>
      </c>
      <c r="M1295" s="2">
        <f t="shared" si="283"/>
        <v>0</v>
      </c>
      <c r="N1295" s="1">
        <v>4998</v>
      </c>
      <c r="O1295" s="1">
        <v>6811</v>
      </c>
      <c r="P1295" s="1"/>
      <c r="Q1295" s="1"/>
      <c r="R1295" s="1"/>
      <c r="S1295" s="1"/>
      <c r="T1295" s="1"/>
      <c r="U1295" s="1"/>
      <c r="V1295" s="1"/>
      <c r="W1295" s="1"/>
      <c r="X1295" s="1"/>
      <c r="Y1295" s="62"/>
      <c r="Z1295" s="1"/>
      <c r="AA1295" s="1"/>
      <c r="AB1295" s="1"/>
      <c r="AG1295" t="str">
        <f t="shared" si="285"/>
        <v>Coventry</v>
      </c>
      <c r="AH1295" t="s">
        <v>568</v>
      </c>
      <c r="AI1295">
        <v>2</v>
      </c>
      <c r="AK1295" s="104">
        <v>44</v>
      </c>
      <c r="AL1295" s="102">
        <v>3</v>
      </c>
      <c r="AM1295" s="102">
        <v>5</v>
      </c>
      <c r="AN1295" s="101">
        <v>18640</v>
      </c>
      <c r="AO1295" s="101">
        <f t="shared" si="287"/>
        <v>44003</v>
      </c>
      <c r="AP1295" t="s">
        <v>624</v>
      </c>
      <c r="AQ1295">
        <f t="shared" si="286"/>
        <v>4418640</v>
      </c>
    </row>
    <row r="1296" spans="1:43" hidden="1" outlineLevel="1">
      <c r="A1296" t="s">
        <v>222</v>
      </c>
      <c r="B1296" s="10" t="s">
        <v>1489</v>
      </c>
      <c r="C1296" s="1">
        <f t="shared" si="284"/>
        <v>28887</v>
      </c>
      <c r="D1296" s="7">
        <f t="shared" si="288"/>
        <v>2</v>
      </c>
      <c r="E1296" s="7">
        <f t="shared" si="289"/>
        <v>1</v>
      </c>
      <c r="F1296" s="7">
        <f t="shared" si="290"/>
        <v>0</v>
      </c>
      <c r="G1296" s="1">
        <f t="shared" si="291"/>
        <v>5031</v>
      </c>
      <c r="H1296" s="2">
        <f t="shared" si="292"/>
        <v>0.17416138747533494</v>
      </c>
      <c r="I1296" s="8"/>
      <c r="J1296" s="2">
        <f t="shared" si="280"/>
        <v>0.41291930626233253</v>
      </c>
      <c r="K1296" s="2">
        <f t="shared" si="281"/>
        <v>0.58708069373766747</v>
      </c>
      <c r="L1296" s="2">
        <f t="shared" si="282"/>
        <v>0</v>
      </c>
      <c r="M1296" s="2">
        <f t="shared" si="283"/>
        <v>0</v>
      </c>
      <c r="N1296" s="1">
        <v>11928</v>
      </c>
      <c r="O1296" s="1">
        <v>16959</v>
      </c>
      <c r="P1296" s="1"/>
      <c r="Q1296" s="1"/>
      <c r="R1296" s="1"/>
      <c r="S1296" s="1"/>
      <c r="T1296" s="1"/>
      <c r="U1296" s="1"/>
      <c r="V1296" s="1"/>
      <c r="W1296" s="1"/>
      <c r="X1296" s="1"/>
      <c r="Y1296" s="62"/>
      <c r="Z1296" s="1"/>
      <c r="AA1296" s="1"/>
      <c r="AB1296" s="1"/>
      <c r="AG1296" t="str">
        <f t="shared" si="285"/>
        <v>Cranston</v>
      </c>
      <c r="AH1296" t="s">
        <v>2891</v>
      </c>
      <c r="AI1296">
        <v>2</v>
      </c>
      <c r="AK1296" s="104">
        <v>44</v>
      </c>
      <c r="AL1296" s="102">
        <v>7</v>
      </c>
      <c r="AM1296" s="102">
        <v>15</v>
      </c>
      <c r="AN1296" s="101">
        <v>19180</v>
      </c>
      <c r="AO1296" s="101">
        <f t="shared" si="287"/>
        <v>44007</v>
      </c>
      <c r="AP1296" t="s">
        <v>2432</v>
      </c>
      <c r="AQ1296">
        <f t="shared" si="286"/>
        <v>4419180</v>
      </c>
    </row>
    <row r="1297" spans="1:43" hidden="1" outlineLevel="1">
      <c r="A1297" t="s">
        <v>1492</v>
      </c>
      <c r="B1297" s="10" t="s">
        <v>1489</v>
      </c>
      <c r="C1297" s="1">
        <f t="shared" si="284"/>
        <v>11584</v>
      </c>
      <c r="D1297" s="7">
        <f t="shared" si="288"/>
        <v>2</v>
      </c>
      <c r="E1297" s="7">
        <f t="shared" si="289"/>
        <v>1</v>
      </c>
      <c r="F1297" s="7">
        <f t="shared" si="290"/>
        <v>0</v>
      </c>
      <c r="G1297" s="1">
        <f t="shared" si="291"/>
        <v>2150</v>
      </c>
      <c r="H1297" s="2">
        <f t="shared" si="292"/>
        <v>0.18560082872928177</v>
      </c>
      <c r="I1297" s="8"/>
      <c r="J1297" s="2">
        <f t="shared" si="280"/>
        <v>0.40719958563535913</v>
      </c>
      <c r="K1297" s="2">
        <f t="shared" si="281"/>
        <v>0.59280041436464093</v>
      </c>
      <c r="L1297" s="2">
        <f t="shared" si="282"/>
        <v>0</v>
      </c>
      <c r="M1297" s="2">
        <f t="shared" si="283"/>
        <v>-1.1102230246251565E-16</v>
      </c>
      <c r="N1297" s="1">
        <v>4717</v>
      </c>
      <c r="O1297" s="1">
        <v>6867</v>
      </c>
      <c r="P1297" s="1"/>
      <c r="Q1297" s="1"/>
      <c r="R1297" s="1"/>
      <c r="S1297" s="1"/>
      <c r="T1297" s="1"/>
      <c r="U1297" s="1"/>
      <c r="V1297" s="1"/>
      <c r="W1297" s="1"/>
      <c r="X1297" s="1"/>
      <c r="Y1297" s="62"/>
      <c r="Z1297" s="1"/>
      <c r="AA1297" s="1"/>
      <c r="AB1297" s="1"/>
      <c r="AG1297" t="str">
        <f t="shared" si="285"/>
        <v>Cumberland</v>
      </c>
      <c r="AH1297" t="s">
        <v>2891</v>
      </c>
      <c r="AI1297">
        <v>1</v>
      </c>
      <c r="AK1297" s="104">
        <v>44</v>
      </c>
      <c r="AL1297" s="102">
        <v>7</v>
      </c>
      <c r="AM1297" s="102">
        <v>20</v>
      </c>
      <c r="AN1297" s="101">
        <v>20080</v>
      </c>
      <c r="AO1297" s="101">
        <f t="shared" si="287"/>
        <v>44007</v>
      </c>
      <c r="AP1297" t="s">
        <v>624</v>
      </c>
      <c r="AQ1297">
        <f t="shared" si="286"/>
        <v>4420080</v>
      </c>
    </row>
    <row r="1298" spans="1:43" hidden="1" outlineLevel="1">
      <c r="A1298" t="s">
        <v>147</v>
      </c>
      <c r="B1298" s="10" t="s">
        <v>1489</v>
      </c>
      <c r="C1298" s="1">
        <f t="shared" si="284"/>
        <v>5797</v>
      </c>
      <c r="D1298" s="7">
        <f t="shared" si="288"/>
        <v>2</v>
      </c>
      <c r="E1298" s="7">
        <f t="shared" si="289"/>
        <v>1</v>
      </c>
      <c r="F1298" s="7">
        <f t="shared" si="290"/>
        <v>0</v>
      </c>
      <c r="G1298" s="1">
        <f t="shared" si="291"/>
        <v>3367</v>
      </c>
      <c r="H1298" s="2">
        <f t="shared" si="292"/>
        <v>0.5808176643091254</v>
      </c>
      <c r="I1298" s="8"/>
      <c r="J1298" s="2">
        <f t="shared" si="280"/>
        <v>0.2095911678454373</v>
      </c>
      <c r="K1298" s="2">
        <f t="shared" si="281"/>
        <v>0.7904088321545627</v>
      </c>
      <c r="L1298" s="2">
        <f t="shared" si="282"/>
        <v>0</v>
      </c>
      <c r="M1298" s="2">
        <f t="shared" si="283"/>
        <v>0</v>
      </c>
      <c r="N1298" s="1">
        <v>1215</v>
      </c>
      <c r="O1298" s="1">
        <v>4582</v>
      </c>
      <c r="P1298" s="1"/>
      <c r="Q1298" s="1"/>
      <c r="R1298" s="1"/>
      <c r="S1298" s="1"/>
      <c r="T1298" s="1"/>
      <c r="U1298" s="1"/>
      <c r="V1298" s="1"/>
      <c r="W1298" s="1"/>
      <c r="X1298" s="1"/>
      <c r="Y1298" s="62"/>
      <c r="Z1298" s="1"/>
      <c r="AA1298" s="1"/>
      <c r="AB1298" s="1"/>
      <c r="AG1298" t="str">
        <f t="shared" si="285"/>
        <v>East Greenwich</v>
      </c>
      <c r="AH1298" t="s">
        <v>568</v>
      </c>
      <c r="AI1298">
        <v>2</v>
      </c>
      <c r="AK1298" s="104">
        <v>44</v>
      </c>
      <c r="AL1298" s="102">
        <v>3</v>
      </c>
      <c r="AM1298" s="102">
        <v>10</v>
      </c>
      <c r="AN1298" s="101">
        <v>22240</v>
      </c>
      <c r="AO1298" s="101">
        <f t="shared" si="287"/>
        <v>44003</v>
      </c>
      <c r="AP1298" t="s">
        <v>624</v>
      </c>
      <c r="AQ1298">
        <f t="shared" si="286"/>
        <v>4422240</v>
      </c>
    </row>
    <row r="1299" spans="1:43" hidden="1" outlineLevel="1">
      <c r="A1299" t="s">
        <v>693</v>
      </c>
      <c r="B1299" s="10" t="s">
        <v>1489</v>
      </c>
      <c r="C1299" s="1">
        <f t="shared" si="284"/>
        <v>15591</v>
      </c>
      <c r="D1299" s="7">
        <f t="shared" si="288"/>
        <v>1</v>
      </c>
      <c r="E1299" s="7">
        <f t="shared" si="289"/>
        <v>2</v>
      </c>
      <c r="F1299" s="7">
        <f t="shared" si="290"/>
        <v>0</v>
      </c>
      <c r="G1299" s="1">
        <f t="shared" si="291"/>
        <v>1131</v>
      </c>
      <c r="H1299" s="2">
        <f t="shared" si="292"/>
        <v>7.2541851067923796E-2</v>
      </c>
      <c r="I1299" s="8"/>
      <c r="J1299" s="2">
        <f t="shared" si="280"/>
        <v>0.53627092553396194</v>
      </c>
      <c r="K1299" s="2">
        <f t="shared" si="281"/>
        <v>0.46372907446603812</v>
      </c>
      <c r="L1299" s="2">
        <f t="shared" si="282"/>
        <v>0</v>
      </c>
      <c r="M1299" s="2">
        <f t="shared" si="283"/>
        <v>-5.5511151231257827E-17</v>
      </c>
      <c r="N1299" s="1">
        <v>8361</v>
      </c>
      <c r="O1299" s="1">
        <v>7230</v>
      </c>
      <c r="P1299" s="1"/>
      <c r="Q1299" s="1"/>
      <c r="R1299" s="1"/>
      <c r="S1299" s="1"/>
      <c r="T1299" s="1"/>
      <c r="U1299" s="1"/>
      <c r="V1299" s="1"/>
      <c r="W1299" s="1"/>
      <c r="X1299" s="1"/>
      <c r="Y1299" s="62"/>
      <c r="Z1299" s="1"/>
      <c r="AA1299" s="1"/>
      <c r="AB1299" s="1"/>
      <c r="AG1299" t="str">
        <f t="shared" si="285"/>
        <v>East Providence</v>
      </c>
      <c r="AH1299" t="s">
        <v>2891</v>
      </c>
      <c r="AI1299">
        <v>1</v>
      </c>
      <c r="AK1299" s="104">
        <v>44</v>
      </c>
      <c r="AL1299" s="102">
        <v>7</v>
      </c>
      <c r="AM1299" s="102">
        <v>25</v>
      </c>
      <c r="AN1299" s="101">
        <v>22960</v>
      </c>
      <c r="AO1299" s="101">
        <f t="shared" si="287"/>
        <v>44007</v>
      </c>
      <c r="AP1299" t="s">
        <v>2432</v>
      </c>
      <c r="AQ1299">
        <f t="shared" si="286"/>
        <v>4422960</v>
      </c>
    </row>
    <row r="1300" spans="1:43" hidden="1" outlineLevel="1">
      <c r="A1300" t="s">
        <v>694</v>
      </c>
      <c r="B1300" s="10" t="s">
        <v>1489</v>
      </c>
      <c r="C1300" s="1">
        <f t="shared" si="284"/>
        <v>2277</v>
      </c>
      <c r="D1300" s="7">
        <f t="shared" si="288"/>
        <v>2</v>
      </c>
      <c r="E1300" s="7">
        <f t="shared" si="289"/>
        <v>1</v>
      </c>
      <c r="F1300" s="7">
        <f t="shared" si="290"/>
        <v>0</v>
      </c>
      <c r="G1300" s="1">
        <f t="shared" si="291"/>
        <v>599</v>
      </c>
      <c r="H1300" s="2">
        <f t="shared" si="292"/>
        <v>0.26306543697848045</v>
      </c>
      <c r="I1300" s="8"/>
      <c r="J1300" s="2">
        <f t="shared" si="280"/>
        <v>0.36846728151075975</v>
      </c>
      <c r="K1300" s="2">
        <f t="shared" si="281"/>
        <v>0.6315327184892402</v>
      </c>
      <c r="L1300" s="2">
        <f t="shared" si="282"/>
        <v>0</v>
      </c>
      <c r="M1300" s="2">
        <f t="shared" si="283"/>
        <v>1.1102230246251565E-16</v>
      </c>
      <c r="N1300" s="1">
        <v>839</v>
      </c>
      <c r="O1300" s="1">
        <v>1438</v>
      </c>
      <c r="P1300" s="1"/>
      <c r="Q1300" s="1"/>
      <c r="R1300" s="1"/>
      <c r="S1300" s="1"/>
      <c r="T1300" s="1"/>
      <c r="U1300" s="1"/>
      <c r="V1300" s="1"/>
      <c r="W1300" s="1"/>
      <c r="X1300" s="1"/>
      <c r="Y1300" s="62"/>
      <c r="Z1300" s="1"/>
      <c r="AA1300" s="1"/>
      <c r="AB1300" s="1"/>
      <c r="AG1300" t="str">
        <f t="shared" si="285"/>
        <v>Exeter</v>
      </c>
      <c r="AH1300" t="s">
        <v>1839</v>
      </c>
      <c r="AI1300">
        <v>2</v>
      </c>
      <c r="AK1300" s="104">
        <v>44</v>
      </c>
      <c r="AL1300" s="102">
        <v>9</v>
      </c>
      <c r="AM1300" s="102">
        <v>10</v>
      </c>
      <c r="AN1300" s="101">
        <v>25300</v>
      </c>
      <c r="AO1300" s="101">
        <f t="shared" si="287"/>
        <v>44009</v>
      </c>
      <c r="AP1300" t="s">
        <v>624</v>
      </c>
      <c r="AQ1300">
        <f t="shared" si="286"/>
        <v>4425300</v>
      </c>
    </row>
    <row r="1301" spans="1:43" hidden="1" outlineLevel="1">
      <c r="A1301" t="s">
        <v>930</v>
      </c>
      <c r="B1301" s="10" t="s">
        <v>1489</v>
      </c>
      <c r="C1301" s="1">
        <f t="shared" si="284"/>
        <v>1779</v>
      </c>
      <c r="D1301" s="7">
        <f t="shared" si="288"/>
        <v>2</v>
      </c>
      <c r="E1301" s="7">
        <f t="shared" si="289"/>
        <v>1</v>
      </c>
      <c r="F1301" s="7">
        <f t="shared" si="290"/>
        <v>0</v>
      </c>
      <c r="G1301" s="1">
        <f t="shared" si="291"/>
        <v>395</v>
      </c>
      <c r="H1301" s="2">
        <f t="shared" si="292"/>
        <v>0.22203485103991005</v>
      </c>
      <c r="I1301" s="8"/>
      <c r="J1301" s="2">
        <f t="shared" si="280"/>
        <v>0.38898257448004497</v>
      </c>
      <c r="K1301" s="2">
        <f t="shared" si="281"/>
        <v>0.61101742551995508</v>
      </c>
      <c r="L1301" s="2">
        <f t="shared" si="282"/>
        <v>0</v>
      </c>
      <c r="M1301" s="2">
        <f t="shared" si="283"/>
        <v>-1.1102230246251565E-16</v>
      </c>
      <c r="N1301" s="1">
        <v>692</v>
      </c>
      <c r="O1301" s="1">
        <v>1087</v>
      </c>
      <c r="P1301" s="1"/>
      <c r="Q1301" s="1"/>
      <c r="R1301" s="1"/>
      <c r="S1301" s="1"/>
      <c r="T1301" s="1"/>
      <c r="U1301" s="1"/>
      <c r="V1301" s="1"/>
      <c r="W1301" s="1"/>
      <c r="X1301" s="1"/>
      <c r="Y1301" s="62"/>
      <c r="Z1301" s="1"/>
      <c r="AA1301" s="1"/>
      <c r="AB1301" s="1"/>
      <c r="AG1301" t="str">
        <f t="shared" si="285"/>
        <v>Foster</v>
      </c>
      <c r="AH1301" t="s">
        <v>2891</v>
      </c>
      <c r="AI1301">
        <v>2</v>
      </c>
      <c r="AK1301" s="104">
        <v>44</v>
      </c>
      <c r="AL1301" s="102">
        <v>7</v>
      </c>
      <c r="AM1301" s="102">
        <v>30</v>
      </c>
      <c r="AN1301" s="101">
        <v>27460</v>
      </c>
      <c r="AO1301" s="101">
        <f t="shared" si="287"/>
        <v>44007</v>
      </c>
      <c r="AP1301" t="s">
        <v>624</v>
      </c>
      <c r="AQ1301">
        <f t="shared" si="286"/>
        <v>4427460</v>
      </c>
    </row>
    <row r="1302" spans="1:43" hidden="1" outlineLevel="1">
      <c r="A1302" t="s">
        <v>695</v>
      </c>
      <c r="B1302" s="10" t="s">
        <v>1489</v>
      </c>
      <c r="C1302" s="1">
        <f t="shared" si="284"/>
        <v>3498</v>
      </c>
      <c r="D1302" s="7">
        <f t="shared" si="288"/>
        <v>2</v>
      </c>
      <c r="E1302" s="7">
        <f t="shared" si="289"/>
        <v>1</v>
      </c>
      <c r="F1302" s="7">
        <f t="shared" si="290"/>
        <v>0</v>
      </c>
      <c r="G1302" s="1">
        <f t="shared" si="291"/>
        <v>758</v>
      </c>
      <c r="H1302" s="2">
        <f t="shared" si="292"/>
        <v>0.21669525443110349</v>
      </c>
      <c r="I1302" s="8"/>
      <c r="J1302" s="2">
        <f t="shared" si="280"/>
        <v>0.39165237278444825</v>
      </c>
      <c r="K1302" s="2">
        <f t="shared" si="281"/>
        <v>0.60834762721555169</v>
      </c>
      <c r="L1302" s="2">
        <f t="shared" si="282"/>
        <v>0</v>
      </c>
      <c r="M1302" s="2">
        <f t="shared" si="283"/>
        <v>0</v>
      </c>
      <c r="N1302" s="1">
        <v>1370</v>
      </c>
      <c r="O1302" s="1">
        <v>2128</v>
      </c>
      <c r="P1302" s="1"/>
      <c r="Q1302" s="1"/>
      <c r="R1302" s="1"/>
      <c r="S1302" s="1"/>
      <c r="T1302" s="1"/>
      <c r="U1302" s="1"/>
      <c r="V1302" s="1"/>
      <c r="W1302" s="1"/>
      <c r="X1302" s="1"/>
      <c r="Y1302" s="62"/>
      <c r="Z1302" s="1"/>
      <c r="AA1302" s="1"/>
      <c r="AB1302" s="1"/>
      <c r="AG1302" t="str">
        <f t="shared" si="285"/>
        <v>Glocester</v>
      </c>
      <c r="AH1302" t="s">
        <v>2891</v>
      </c>
      <c r="AI1302">
        <v>2</v>
      </c>
      <c r="AK1302" s="104">
        <v>44</v>
      </c>
      <c r="AL1302" s="102">
        <v>7</v>
      </c>
      <c r="AM1302" s="102">
        <v>35</v>
      </c>
      <c r="AN1302" s="101">
        <v>30340</v>
      </c>
      <c r="AO1302" s="101">
        <f t="shared" si="287"/>
        <v>44007</v>
      </c>
      <c r="AP1302" t="s">
        <v>624</v>
      </c>
      <c r="AQ1302">
        <f t="shared" si="286"/>
        <v>4430340</v>
      </c>
    </row>
    <row r="1303" spans="1:43" hidden="1" outlineLevel="1">
      <c r="A1303" t="s">
        <v>648</v>
      </c>
      <c r="B1303" s="10" t="s">
        <v>1489</v>
      </c>
      <c r="C1303" s="1">
        <f t="shared" si="284"/>
        <v>2359</v>
      </c>
      <c r="D1303" s="7">
        <f t="shared" si="288"/>
        <v>2</v>
      </c>
      <c r="E1303" s="7">
        <f t="shared" si="289"/>
        <v>1</v>
      </c>
      <c r="F1303" s="7">
        <f t="shared" si="290"/>
        <v>0</v>
      </c>
      <c r="G1303" s="1">
        <f t="shared" si="291"/>
        <v>291</v>
      </c>
      <c r="H1303" s="2">
        <f t="shared" si="292"/>
        <v>0.12335735481136074</v>
      </c>
      <c r="I1303" s="8"/>
      <c r="J1303" s="2">
        <f t="shared" si="280"/>
        <v>0.43832132259431961</v>
      </c>
      <c r="K1303" s="2">
        <f t="shared" si="281"/>
        <v>0.56167867740568034</v>
      </c>
      <c r="L1303" s="2">
        <f t="shared" si="282"/>
        <v>0</v>
      </c>
      <c r="M1303" s="2">
        <f t="shared" si="283"/>
        <v>0</v>
      </c>
      <c r="N1303" s="1">
        <v>1034</v>
      </c>
      <c r="O1303" s="1">
        <v>1325</v>
      </c>
      <c r="P1303" s="1"/>
      <c r="Q1303" s="1"/>
      <c r="R1303" s="1"/>
      <c r="S1303" s="1"/>
      <c r="T1303" s="1"/>
      <c r="U1303" s="1"/>
      <c r="V1303" s="1"/>
      <c r="W1303" s="1"/>
      <c r="X1303" s="1"/>
      <c r="Y1303" s="62"/>
      <c r="Z1303" s="1"/>
      <c r="AA1303" s="1"/>
      <c r="AB1303" s="1"/>
      <c r="AG1303" t="str">
        <f t="shared" si="285"/>
        <v>Hopkinton</v>
      </c>
      <c r="AH1303" t="s">
        <v>1839</v>
      </c>
      <c r="AI1303">
        <v>2</v>
      </c>
      <c r="AK1303" s="104">
        <v>44</v>
      </c>
      <c r="AL1303" s="102">
        <v>9</v>
      </c>
      <c r="AM1303" s="102">
        <v>15</v>
      </c>
      <c r="AN1303" s="101">
        <v>35380</v>
      </c>
      <c r="AO1303" s="101">
        <f t="shared" si="287"/>
        <v>44009</v>
      </c>
      <c r="AP1303" t="s">
        <v>624</v>
      </c>
      <c r="AQ1303">
        <f t="shared" si="286"/>
        <v>4435380</v>
      </c>
    </row>
    <row r="1304" spans="1:43" hidden="1" outlineLevel="1">
      <c r="A1304" t="s">
        <v>1341</v>
      </c>
      <c r="B1304" s="10" t="s">
        <v>1489</v>
      </c>
      <c r="C1304" s="1">
        <f t="shared" si="284"/>
        <v>2829</v>
      </c>
      <c r="D1304" s="7">
        <f t="shared" si="288"/>
        <v>2</v>
      </c>
      <c r="E1304" s="7">
        <f t="shared" si="289"/>
        <v>1</v>
      </c>
      <c r="F1304" s="7">
        <f t="shared" si="290"/>
        <v>0</v>
      </c>
      <c r="G1304" s="1">
        <f t="shared" si="291"/>
        <v>521</v>
      </c>
      <c r="H1304" s="2">
        <f t="shared" si="292"/>
        <v>0.184164015553199</v>
      </c>
      <c r="I1304" s="8"/>
      <c r="J1304" s="2">
        <f t="shared" si="280"/>
        <v>0.40791799222340047</v>
      </c>
      <c r="K1304" s="2">
        <f t="shared" si="281"/>
        <v>0.59208200777659947</v>
      </c>
      <c r="L1304" s="2">
        <f t="shared" si="282"/>
        <v>0</v>
      </c>
      <c r="M1304" s="2">
        <f t="shared" si="283"/>
        <v>1.1102230246251565E-16</v>
      </c>
      <c r="N1304" s="1">
        <v>1154</v>
      </c>
      <c r="O1304" s="1">
        <v>1675</v>
      </c>
      <c r="P1304" s="1"/>
      <c r="Q1304" s="1"/>
      <c r="R1304" s="1"/>
      <c r="S1304" s="1"/>
      <c r="T1304" s="1"/>
      <c r="U1304" s="1"/>
      <c r="V1304" s="1"/>
      <c r="W1304" s="1"/>
      <c r="X1304" s="1"/>
      <c r="Y1304" s="62"/>
      <c r="Z1304" s="1"/>
      <c r="AA1304" s="1"/>
      <c r="AB1304" s="1"/>
      <c r="AG1304" t="str">
        <f t="shared" si="285"/>
        <v>Jamestown</v>
      </c>
      <c r="AH1304" t="s">
        <v>2784</v>
      </c>
      <c r="AI1304">
        <v>1</v>
      </c>
      <c r="AK1304" s="104">
        <v>44</v>
      </c>
      <c r="AL1304" s="102">
        <v>5</v>
      </c>
      <c r="AM1304" s="102">
        <v>5</v>
      </c>
      <c r="AN1304" s="101">
        <v>36820</v>
      </c>
      <c r="AO1304" s="101">
        <f t="shared" si="287"/>
        <v>44005</v>
      </c>
      <c r="AP1304" t="s">
        <v>624</v>
      </c>
      <c r="AQ1304">
        <f t="shared" si="286"/>
        <v>4436820</v>
      </c>
    </row>
    <row r="1305" spans="1:43" hidden="1" outlineLevel="1">
      <c r="A1305" t="s">
        <v>1209</v>
      </c>
      <c r="B1305" s="10" t="s">
        <v>1489</v>
      </c>
      <c r="C1305" s="1">
        <f t="shared" si="284"/>
        <v>10574</v>
      </c>
      <c r="D1305" s="7">
        <f t="shared" si="288"/>
        <v>2</v>
      </c>
      <c r="E1305" s="7">
        <f t="shared" si="289"/>
        <v>1</v>
      </c>
      <c r="F1305" s="7">
        <f t="shared" si="290"/>
        <v>0</v>
      </c>
      <c r="G1305" s="1">
        <f t="shared" si="291"/>
        <v>1288</v>
      </c>
      <c r="H1305" s="2">
        <f t="shared" si="292"/>
        <v>0.12180820881407226</v>
      </c>
      <c r="I1305" s="8"/>
      <c r="J1305" s="2">
        <f t="shared" si="280"/>
        <v>0.43909589559296386</v>
      </c>
      <c r="K1305" s="2">
        <f t="shared" si="281"/>
        <v>0.56090410440703609</v>
      </c>
      <c r="L1305" s="2">
        <f t="shared" si="282"/>
        <v>0</v>
      </c>
      <c r="M1305" s="2">
        <f t="shared" si="283"/>
        <v>1.1102230246251565E-16</v>
      </c>
      <c r="N1305" s="1">
        <v>4643</v>
      </c>
      <c r="O1305" s="1">
        <v>5931</v>
      </c>
      <c r="P1305" s="1"/>
      <c r="Q1305" s="1"/>
      <c r="R1305" s="1"/>
      <c r="S1305" s="1"/>
      <c r="T1305" s="1"/>
      <c r="U1305" s="1"/>
      <c r="V1305" s="1"/>
      <c r="W1305" s="1"/>
      <c r="X1305" s="1"/>
      <c r="Y1305" s="62"/>
      <c r="Z1305" s="1"/>
      <c r="AA1305" s="1"/>
      <c r="AB1305" s="1"/>
      <c r="AG1305" t="str">
        <f t="shared" si="285"/>
        <v>Johnston</v>
      </c>
      <c r="AH1305" t="s">
        <v>2891</v>
      </c>
      <c r="AI1305">
        <v>2</v>
      </c>
      <c r="AK1305" s="104">
        <v>44</v>
      </c>
      <c r="AL1305" s="102">
        <v>7</v>
      </c>
      <c r="AM1305" s="102">
        <v>40</v>
      </c>
      <c r="AN1305" s="101">
        <v>37720</v>
      </c>
      <c r="AO1305" s="101">
        <f t="shared" si="287"/>
        <v>44007</v>
      </c>
      <c r="AP1305" t="s">
        <v>624</v>
      </c>
      <c r="AQ1305">
        <f t="shared" si="286"/>
        <v>4437720</v>
      </c>
    </row>
    <row r="1306" spans="1:43" hidden="1" outlineLevel="1">
      <c r="A1306" t="s">
        <v>1988</v>
      </c>
      <c r="B1306" s="10" t="s">
        <v>1489</v>
      </c>
      <c r="C1306" s="1">
        <f t="shared" si="284"/>
        <v>8887</v>
      </c>
      <c r="D1306" s="7">
        <f t="shared" si="288"/>
        <v>2</v>
      </c>
      <c r="E1306" s="7">
        <f t="shared" si="289"/>
        <v>1</v>
      </c>
      <c r="F1306" s="7">
        <f t="shared" si="290"/>
        <v>0</v>
      </c>
      <c r="G1306" s="1">
        <f t="shared" si="291"/>
        <v>2605</v>
      </c>
      <c r="H1306" s="2">
        <f t="shared" si="292"/>
        <v>0.29312478901766625</v>
      </c>
      <c r="I1306" s="8"/>
      <c r="J1306" s="2">
        <f t="shared" ref="J1306:J1369" si="293">IF(C1306=0,"-",N1306/C1306)</f>
        <v>0.35343760549116687</v>
      </c>
      <c r="K1306" s="2">
        <f t="shared" ref="K1306:K1369" si="294">IF(C1306=0,"-",O1306/C1306)</f>
        <v>0.64656239450883313</v>
      </c>
      <c r="L1306" s="2">
        <f t="shared" ref="L1306:L1369" si="295">IF(C1306=0,"-",P1306/C1306)</f>
        <v>0</v>
      </c>
      <c r="M1306" s="2">
        <f t="shared" ref="M1306:M1369" si="296">IF(C1306=0,"-",(1-J1306-K1306-L1306))</f>
        <v>0</v>
      </c>
      <c r="N1306" s="1">
        <v>3141</v>
      </c>
      <c r="O1306" s="1">
        <v>5746</v>
      </c>
      <c r="P1306" s="1"/>
      <c r="Q1306" s="1"/>
      <c r="R1306" s="1"/>
      <c r="S1306" s="1"/>
      <c r="T1306" s="1"/>
      <c r="U1306" s="1"/>
      <c r="V1306" s="1"/>
      <c r="W1306" s="1"/>
      <c r="X1306" s="1"/>
      <c r="Y1306" s="62"/>
      <c r="Z1306" s="1"/>
      <c r="AA1306" s="1"/>
      <c r="AB1306" s="1"/>
      <c r="AG1306" t="str">
        <f t="shared" si="285"/>
        <v>Lincoln</v>
      </c>
      <c r="AH1306" t="s">
        <v>2891</v>
      </c>
      <c r="AI1306">
        <v>1</v>
      </c>
      <c r="AK1306" s="104">
        <v>44</v>
      </c>
      <c r="AL1306" s="102">
        <v>7</v>
      </c>
      <c r="AM1306" s="102">
        <v>45</v>
      </c>
      <c r="AN1306" s="101">
        <v>41500</v>
      </c>
      <c r="AO1306" s="101">
        <f t="shared" si="287"/>
        <v>44007</v>
      </c>
      <c r="AP1306" t="s">
        <v>624</v>
      </c>
      <c r="AQ1306">
        <f t="shared" si="286"/>
        <v>4441500</v>
      </c>
    </row>
    <row r="1307" spans="1:43" hidden="1" outlineLevel="1">
      <c r="A1307" t="s">
        <v>1932</v>
      </c>
      <c r="B1307" s="10" t="s">
        <v>1489</v>
      </c>
      <c r="C1307" s="1">
        <f t="shared" si="284"/>
        <v>1769</v>
      </c>
      <c r="D1307" s="7">
        <f t="shared" si="288"/>
        <v>2</v>
      </c>
      <c r="E1307" s="7">
        <f t="shared" si="289"/>
        <v>1</v>
      </c>
      <c r="F1307" s="7">
        <f t="shared" si="290"/>
        <v>0</v>
      </c>
      <c r="G1307" s="1">
        <f t="shared" si="291"/>
        <v>429</v>
      </c>
      <c r="H1307" s="2">
        <f t="shared" si="292"/>
        <v>0.24250989259468628</v>
      </c>
      <c r="I1307" s="8"/>
      <c r="J1307" s="2">
        <f t="shared" si="293"/>
        <v>0.37874505370265688</v>
      </c>
      <c r="K1307" s="2">
        <f t="shared" si="294"/>
        <v>0.62125494629734312</v>
      </c>
      <c r="L1307" s="2">
        <f t="shared" si="295"/>
        <v>0</v>
      </c>
      <c r="M1307" s="2">
        <f t="shared" si="296"/>
        <v>0</v>
      </c>
      <c r="N1307" s="1">
        <v>670</v>
      </c>
      <c r="O1307" s="1">
        <v>1099</v>
      </c>
      <c r="P1307" s="1"/>
      <c r="Q1307" s="1"/>
      <c r="R1307" s="1"/>
      <c r="S1307" s="1"/>
      <c r="T1307" s="1"/>
      <c r="U1307" s="1"/>
      <c r="V1307" s="1"/>
      <c r="W1307" s="1"/>
      <c r="X1307" s="1"/>
      <c r="Y1307" s="62"/>
      <c r="Z1307" s="1"/>
      <c r="AA1307" s="1"/>
      <c r="AB1307" s="1"/>
      <c r="AG1307" t="str">
        <f t="shared" si="285"/>
        <v>Little Compton</v>
      </c>
      <c r="AH1307" t="s">
        <v>2784</v>
      </c>
      <c r="AI1307">
        <v>1</v>
      </c>
      <c r="AK1307" s="104">
        <v>44</v>
      </c>
      <c r="AL1307" s="102">
        <v>5</v>
      </c>
      <c r="AM1307" s="102">
        <v>10</v>
      </c>
      <c r="AN1307" s="101">
        <v>42400</v>
      </c>
      <c r="AO1307" s="101">
        <f t="shared" si="287"/>
        <v>44005</v>
      </c>
      <c r="AP1307" t="s">
        <v>624</v>
      </c>
      <c r="AQ1307">
        <f t="shared" si="286"/>
        <v>4442400</v>
      </c>
    </row>
    <row r="1308" spans="1:43" hidden="1" outlineLevel="1">
      <c r="A1308" t="s">
        <v>1933</v>
      </c>
      <c r="B1308" s="10" t="s">
        <v>1489</v>
      </c>
      <c r="C1308" s="1">
        <f t="shared" si="284"/>
        <v>5390</v>
      </c>
      <c r="D1308" s="7">
        <f t="shared" si="288"/>
        <v>2</v>
      </c>
      <c r="E1308" s="7">
        <f t="shared" si="289"/>
        <v>1</v>
      </c>
      <c r="F1308" s="7">
        <f t="shared" si="290"/>
        <v>0</v>
      </c>
      <c r="G1308" s="1">
        <f t="shared" si="291"/>
        <v>950</v>
      </c>
      <c r="H1308" s="2">
        <f t="shared" si="292"/>
        <v>0.17625231910946196</v>
      </c>
      <c r="I1308" s="8"/>
      <c r="J1308" s="2">
        <f t="shared" si="293"/>
        <v>0.41187384044526903</v>
      </c>
      <c r="K1308" s="2">
        <f t="shared" si="294"/>
        <v>0.58812615955473102</v>
      </c>
      <c r="L1308" s="2">
        <f t="shared" si="295"/>
        <v>0</v>
      </c>
      <c r="M1308" s="2">
        <f t="shared" si="296"/>
        <v>-1.1102230246251565E-16</v>
      </c>
      <c r="N1308" s="1">
        <v>2220</v>
      </c>
      <c r="O1308" s="1">
        <v>3170</v>
      </c>
      <c r="P1308" s="1"/>
      <c r="Q1308" s="1"/>
      <c r="R1308" s="1"/>
      <c r="S1308" s="1"/>
      <c r="T1308" s="1"/>
      <c r="U1308" s="1"/>
      <c r="V1308" s="1"/>
      <c r="W1308" s="1"/>
      <c r="X1308" s="1"/>
      <c r="Y1308" s="62"/>
      <c r="Z1308" s="1"/>
      <c r="AA1308" s="1"/>
      <c r="AB1308" s="1"/>
      <c r="AG1308" t="str">
        <f t="shared" si="285"/>
        <v>Middletown</v>
      </c>
      <c r="AH1308" t="s">
        <v>2784</v>
      </c>
      <c r="AI1308">
        <v>1</v>
      </c>
      <c r="AK1308" s="104">
        <v>44</v>
      </c>
      <c r="AL1308" s="102">
        <v>5</v>
      </c>
      <c r="AM1308" s="102">
        <v>15</v>
      </c>
      <c r="AN1308" s="101">
        <v>45460</v>
      </c>
      <c r="AO1308" s="101">
        <f t="shared" si="287"/>
        <v>44005</v>
      </c>
      <c r="AP1308" t="s">
        <v>624</v>
      </c>
      <c r="AQ1308">
        <f t="shared" si="286"/>
        <v>4445460</v>
      </c>
    </row>
    <row r="1309" spans="1:43" hidden="1" outlineLevel="1">
      <c r="A1309" t="s">
        <v>1780</v>
      </c>
      <c r="B1309" s="10" t="s">
        <v>1489</v>
      </c>
      <c r="C1309" s="1">
        <f t="shared" si="284"/>
        <v>6698</v>
      </c>
      <c r="D1309" s="7">
        <f t="shared" si="288"/>
        <v>2</v>
      </c>
      <c r="E1309" s="7">
        <f t="shared" si="289"/>
        <v>1</v>
      </c>
      <c r="F1309" s="7">
        <f t="shared" si="290"/>
        <v>0</v>
      </c>
      <c r="G1309" s="1">
        <f t="shared" si="291"/>
        <v>1670</v>
      </c>
      <c r="H1309" s="2">
        <f t="shared" si="292"/>
        <v>0.24932815765900268</v>
      </c>
      <c r="I1309" s="8"/>
      <c r="J1309" s="2">
        <f t="shared" si="293"/>
        <v>0.37533592117049863</v>
      </c>
      <c r="K1309" s="2">
        <f t="shared" si="294"/>
        <v>0.62466407882950137</v>
      </c>
      <c r="L1309" s="2">
        <f t="shared" si="295"/>
        <v>0</v>
      </c>
      <c r="M1309" s="2">
        <f t="shared" si="296"/>
        <v>0</v>
      </c>
      <c r="N1309" s="1">
        <v>2514</v>
      </c>
      <c r="O1309" s="1">
        <v>4184</v>
      </c>
      <c r="P1309" s="1"/>
      <c r="Q1309" s="1"/>
      <c r="R1309" s="1"/>
      <c r="S1309" s="1"/>
      <c r="T1309" s="1"/>
      <c r="U1309" s="1"/>
      <c r="V1309" s="1"/>
      <c r="W1309" s="1"/>
      <c r="X1309" s="1"/>
      <c r="Y1309" s="62"/>
      <c r="Z1309" s="1"/>
      <c r="AA1309" s="1"/>
      <c r="AB1309" s="1"/>
      <c r="AG1309" t="str">
        <f t="shared" si="285"/>
        <v>Narragansett</v>
      </c>
      <c r="AH1309" t="s">
        <v>1839</v>
      </c>
      <c r="AI1309">
        <v>2</v>
      </c>
      <c r="AK1309" s="104">
        <v>44</v>
      </c>
      <c r="AL1309" s="102">
        <v>9</v>
      </c>
      <c r="AM1309" s="102">
        <v>20</v>
      </c>
      <c r="AN1309" s="101">
        <v>48340</v>
      </c>
      <c r="AO1309" s="101">
        <f t="shared" si="287"/>
        <v>44009</v>
      </c>
      <c r="AP1309" t="s">
        <v>624</v>
      </c>
      <c r="AQ1309">
        <f t="shared" si="286"/>
        <v>4448340</v>
      </c>
    </row>
    <row r="1310" spans="1:43" hidden="1" outlineLevel="1">
      <c r="A1310" t="s">
        <v>878</v>
      </c>
      <c r="B1310" s="10" t="s">
        <v>1489</v>
      </c>
      <c r="C1310" s="1">
        <f t="shared" si="284"/>
        <v>949</v>
      </c>
      <c r="D1310" s="7">
        <f t="shared" si="288"/>
        <v>2</v>
      </c>
      <c r="E1310" s="7">
        <f t="shared" si="289"/>
        <v>1</v>
      </c>
      <c r="F1310" s="7">
        <f t="shared" si="290"/>
        <v>0</v>
      </c>
      <c r="G1310" s="1">
        <f t="shared" si="291"/>
        <v>9</v>
      </c>
      <c r="H1310" s="2">
        <f t="shared" si="292"/>
        <v>9.4836670179135937E-3</v>
      </c>
      <c r="I1310" s="8"/>
      <c r="J1310" s="2">
        <f t="shared" si="293"/>
        <v>0.49525816649104321</v>
      </c>
      <c r="K1310" s="2">
        <f t="shared" si="294"/>
        <v>0.50474183350895685</v>
      </c>
      <c r="L1310" s="2">
        <f t="shared" si="295"/>
        <v>0</v>
      </c>
      <c r="M1310" s="2">
        <f t="shared" si="296"/>
        <v>0</v>
      </c>
      <c r="N1310" s="1">
        <v>470</v>
      </c>
      <c r="O1310" s="1">
        <v>479</v>
      </c>
      <c r="P1310" s="1"/>
      <c r="Q1310" s="1"/>
      <c r="R1310" s="1"/>
      <c r="S1310" s="1"/>
      <c r="T1310" s="1"/>
      <c r="U1310" s="1"/>
      <c r="V1310" s="1"/>
      <c r="W1310" s="1"/>
      <c r="X1310" s="1"/>
      <c r="Y1310" s="62"/>
      <c r="Z1310" s="1"/>
      <c r="AA1310" s="1"/>
      <c r="AB1310" s="1"/>
      <c r="AG1310" t="str">
        <f t="shared" si="285"/>
        <v>New Shoreham</v>
      </c>
      <c r="AH1310" t="s">
        <v>1839</v>
      </c>
      <c r="AI1310">
        <v>2</v>
      </c>
      <c r="AK1310" s="104">
        <v>44</v>
      </c>
      <c r="AL1310" s="102">
        <v>9</v>
      </c>
      <c r="AM1310" s="102">
        <v>22</v>
      </c>
      <c r="AN1310" s="101">
        <v>50500</v>
      </c>
      <c r="AO1310" s="101">
        <f t="shared" si="287"/>
        <v>44009</v>
      </c>
      <c r="AP1310" t="s">
        <v>624</v>
      </c>
      <c r="AQ1310">
        <f t="shared" si="286"/>
        <v>4450500</v>
      </c>
    </row>
    <row r="1311" spans="1:43" hidden="1" outlineLevel="1">
      <c r="A1311" t="s">
        <v>2784</v>
      </c>
      <c r="B1311" s="10" t="s">
        <v>1489</v>
      </c>
      <c r="C1311" s="1">
        <f t="shared" si="284"/>
        <v>6960</v>
      </c>
      <c r="D1311" s="7">
        <f t="shared" si="288"/>
        <v>2</v>
      </c>
      <c r="E1311" s="7">
        <f t="shared" si="289"/>
        <v>1</v>
      </c>
      <c r="F1311" s="7">
        <f t="shared" si="290"/>
        <v>0</v>
      </c>
      <c r="G1311" s="1">
        <f t="shared" si="291"/>
        <v>554</v>
      </c>
      <c r="H1311" s="2">
        <f t="shared" si="292"/>
        <v>7.9597701149425285E-2</v>
      </c>
      <c r="I1311" s="8"/>
      <c r="J1311" s="2">
        <f t="shared" si="293"/>
        <v>0.46020114942528734</v>
      </c>
      <c r="K1311" s="2">
        <f t="shared" si="294"/>
        <v>0.53979885057471266</v>
      </c>
      <c r="L1311" s="2">
        <f t="shared" si="295"/>
        <v>0</v>
      </c>
      <c r="M1311" s="2">
        <f t="shared" si="296"/>
        <v>0</v>
      </c>
      <c r="N1311" s="1">
        <v>3203</v>
      </c>
      <c r="O1311" s="1">
        <v>3757</v>
      </c>
      <c r="P1311" s="1"/>
      <c r="Q1311" s="1"/>
      <c r="R1311" s="1"/>
      <c r="S1311" s="1"/>
      <c r="T1311" s="1"/>
      <c r="U1311" s="1"/>
      <c r="V1311" s="1"/>
      <c r="W1311" s="1"/>
      <c r="X1311" s="1"/>
      <c r="Y1311" s="62"/>
      <c r="Z1311" s="1"/>
      <c r="AA1311" s="1"/>
      <c r="AB1311" s="1"/>
      <c r="AG1311" t="str">
        <f t="shared" si="285"/>
        <v>Newport</v>
      </c>
      <c r="AH1311" t="s">
        <v>2784</v>
      </c>
      <c r="AI1311">
        <v>1</v>
      </c>
      <c r="AK1311" s="104">
        <v>44</v>
      </c>
      <c r="AL1311" s="102">
        <v>5</v>
      </c>
      <c r="AM1311" s="102">
        <v>20</v>
      </c>
      <c r="AN1311" s="101">
        <v>49960</v>
      </c>
      <c r="AO1311" s="101">
        <f t="shared" si="287"/>
        <v>44005</v>
      </c>
      <c r="AP1311" t="s">
        <v>2432</v>
      </c>
      <c r="AQ1311">
        <f t="shared" si="286"/>
        <v>4449960</v>
      </c>
    </row>
    <row r="1312" spans="1:43" hidden="1" outlineLevel="1">
      <c r="A1312" t="s">
        <v>1934</v>
      </c>
      <c r="B1312" s="10" t="s">
        <v>1489</v>
      </c>
      <c r="C1312" s="1">
        <f t="shared" si="284"/>
        <v>11066</v>
      </c>
      <c r="D1312" s="7">
        <f t="shared" si="288"/>
        <v>2</v>
      </c>
      <c r="E1312" s="7">
        <f t="shared" si="289"/>
        <v>1</v>
      </c>
      <c r="F1312" s="7">
        <f t="shared" si="290"/>
        <v>0</v>
      </c>
      <c r="G1312" s="1">
        <f t="shared" si="291"/>
        <v>4026</v>
      </c>
      <c r="H1312" s="2">
        <f t="shared" si="292"/>
        <v>0.36381709741550694</v>
      </c>
      <c r="I1312" s="8"/>
      <c r="J1312" s="2">
        <f t="shared" si="293"/>
        <v>0.31809145129224653</v>
      </c>
      <c r="K1312" s="2">
        <f t="shared" si="294"/>
        <v>0.68190854870775353</v>
      </c>
      <c r="L1312" s="2">
        <f t="shared" si="295"/>
        <v>0</v>
      </c>
      <c r="M1312" s="2">
        <f t="shared" si="296"/>
        <v>-1.1102230246251565E-16</v>
      </c>
      <c r="N1312" s="1">
        <v>3520</v>
      </c>
      <c r="O1312" s="1">
        <v>7546</v>
      </c>
      <c r="P1312" s="1"/>
      <c r="Q1312" s="1"/>
      <c r="R1312" s="1"/>
      <c r="S1312" s="1"/>
      <c r="T1312" s="1"/>
      <c r="U1312" s="1"/>
      <c r="V1312" s="1"/>
      <c r="W1312" s="1"/>
      <c r="X1312" s="1"/>
      <c r="Y1312" s="62"/>
      <c r="Z1312" s="1"/>
      <c r="AA1312" s="1"/>
      <c r="AB1312" s="1"/>
      <c r="AG1312" t="str">
        <f t="shared" si="285"/>
        <v>North Kingstown</v>
      </c>
      <c r="AH1312" t="s">
        <v>1839</v>
      </c>
      <c r="AI1312">
        <v>2</v>
      </c>
      <c r="AK1312" s="104">
        <v>44</v>
      </c>
      <c r="AL1312" s="102">
        <v>9</v>
      </c>
      <c r="AM1312" s="102">
        <v>25</v>
      </c>
      <c r="AN1312" s="101">
        <v>51580</v>
      </c>
      <c r="AO1312" s="101">
        <f t="shared" si="287"/>
        <v>44009</v>
      </c>
      <c r="AP1312" t="s">
        <v>624</v>
      </c>
      <c r="AQ1312">
        <f t="shared" si="286"/>
        <v>4451580</v>
      </c>
    </row>
    <row r="1313" spans="1:43" hidden="1" outlineLevel="1">
      <c r="A1313" t="s">
        <v>972</v>
      </c>
      <c r="B1313" s="10" t="s">
        <v>1489</v>
      </c>
      <c r="C1313" s="1">
        <f t="shared" si="284"/>
        <v>12231</v>
      </c>
      <c r="D1313" s="7">
        <f t="shared" si="288"/>
        <v>2</v>
      </c>
      <c r="E1313" s="7">
        <f t="shared" si="289"/>
        <v>1</v>
      </c>
      <c r="F1313" s="7">
        <f t="shared" si="290"/>
        <v>0</v>
      </c>
      <c r="G1313" s="1">
        <f t="shared" si="291"/>
        <v>809</v>
      </c>
      <c r="H1313" s="2">
        <f t="shared" si="292"/>
        <v>6.6143406099255994E-2</v>
      </c>
      <c r="I1313" s="8"/>
      <c r="J1313" s="2">
        <f t="shared" si="293"/>
        <v>0.46692829695037202</v>
      </c>
      <c r="K1313" s="2">
        <f t="shared" si="294"/>
        <v>0.53307170304962803</v>
      </c>
      <c r="L1313" s="2">
        <f t="shared" si="295"/>
        <v>0</v>
      </c>
      <c r="M1313" s="2">
        <f t="shared" si="296"/>
        <v>-1.1102230246251565E-16</v>
      </c>
      <c r="N1313" s="1">
        <v>5711</v>
      </c>
      <c r="O1313" s="1">
        <v>6520</v>
      </c>
      <c r="P1313" s="1"/>
      <c r="Q1313" s="1"/>
      <c r="R1313" s="1"/>
      <c r="S1313" s="1"/>
      <c r="T1313" s="1"/>
      <c r="U1313" s="1"/>
      <c r="V1313" s="1"/>
      <c r="W1313" s="1"/>
      <c r="X1313" s="1"/>
      <c r="Y1313" s="62"/>
      <c r="Z1313" s="1"/>
      <c r="AA1313" s="1"/>
      <c r="AB1313" s="1"/>
      <c r="AG1313" t="str">
        <f t="shared" si="285"/>
        <v>North Providence</v>
      </c>
      <c r="AH1313" t="s">
        <v>2891</v>
      </c>
      <c r="AI1313">
        <v>1</v>
      </c>
      <c r="AK1313" s="104">
        <v>44</v>
      </c>
      <c r="AL1313" s="102">
        <v>7</v>
      </c>
      <c r="AM1313" s="102">
        <v>50</v>
      </c>
      <c r="AN1313" s="101">
        <v>51760</v>
      </c>
      <c r="AO1313" s="101">
        <f t="shared" si="287"/>
        <v>44007</v>
      </c>
      <c r="AP1313" t="s">
        <v>624</v>
      </c>
      <c r="AQ1313">
        <f t="shared" si="286"/>
        <v>4451760</v>
      </c>
    </row>
    <row r="1314" spans="1:43" hidden="1" outlineLevel="1">
      <c r="A1314" t="s">
        <v>971</v>
      </c>
      <c r="B1314" s="10" t="s">
        <v>1489</v>
      </c>
      <c r="C1314" s="1">
        <f t="shared" si="284"/>
        <v>4491</v>
      </c>
      <c r="D1314" s="7">
        <f t="shared" si="288"/>
        <v>2</v>
      </c>
      <c r="E1314" s="7">
        <f t="shared" si="289"/>
        <v>1</v>
      </c>
      <c r="F1314" s="7">
        <f t="shared" si="290"/>
        <v>0</v>
      </c>
      <c r="G1314" s="1">
        <f t="shared" si="291"/>
        <v>865</v>
      </c>
      <c r="H1314" s="2">
        <f t="shared" si="292"/>
        <v>0.19260743709641506</v>
      </c>
      <c r="I1314" s="8"/>
      <c r="J1314" s="2">
        <f t="shared" si="293"/>
        <v>0.40369628145179248</v>
      </c>
      <c r="K1314" s="2">
        <f t="shared" si="294"/>
        <v>0.59630371854820752</v>
      </c>
      <c r="L1314" s="2">
        <f t="shared" si="295"/>
        <v>0</v>
      </c>
      <c r="M1314" s="2">
        <f t="shared" si="296"/>
        <v>0</v>
      </c>
      <c r="N1314" s="1">
        <v>1813</v>
      </c>
      <c r="O1314" s="1">
        <v>2678</v>
      </c>
      <c r="P1314" s="1"/>
      <c r="Q1314" s="1"/>
      <c r="R1314" s="1"/>
      <c r="S1314" s="1"/>
      <c r="T1314" s="1"/>
      <c r="U1314" s="1"/>
      <c r="V1314" s="1"/>
      <c r="W1314" s="1"/>
      <c r="X1314" s="1"/>
      <c r="Y1314" s="62"/>
      <c r="Z1314" s="1"/>
      <c r="AA1314" s="1"/>
      <c r="AB1314" s="1"/>
      <c r="AG1314" t="str">
        <f t="shared" si="285"/>
        <v>North Smithfield</v>
      </c>
      <c r="AH1314" t="s">
        <v>2891</v>
      </c>
      <c r="AI1314">
        <v>1</v>
      </c>
      <c r="AK1314" s="104">
        <v>44</v>
      </c>
      <c r="AL1314" s="102">
        <v>7</v>
      </c>
      <c r="AM1314" s="102">
        <v>55</v>
      </c>
      <c r="AN1314" s="101">
        <v>52480</v>
      </c>
      <c r="AO1314" s="101">
        <f t="shared" si="287"/>
        <v>44007</v>
      </c>
      <c r="AP1314" t="s">
        <v>624</v>
      </c>
      <c r="AQ1314">
        <f t="shared" si="286"/>
        <v>4452480</v>
      </c>
    </row>
    <row r="1315" spans="1:43" hidden="1" outlineLevel="1">
      <c r="A1315" t="s">
        <v>223</v>
      </c>
      <c r="B1315" s="10" t="s">
        <v>1489</v>
      </c>
      <c r="C1315" s="1">
        <f t="shared" si="284"/>
        <v>16152</v>
      </c>
      <c r="D1315" s="7">
        <f t="shared" si="288"/>
        <v>1</v>
      </c>
      <c r="E1315" s="7">
        <f t="shared" si="289"/>
        <v>2</v>
      </c>
      <c r="F1315" s="7">
        <f t="shared" si="290"/>
        <v>0</v>
      </c>
      <c r="G1315" s="1">
        <f t="shared" si="291"/>
        <v>2102</v>
      </c>
      <c r="H1315" s="2">
        <f t="shared" si="292"/>
        <v>0.13013868251609709</v>
      </c>
      <c r="I1315" s="8"/>
      <c r="J1315" s="2">
        <f t="shared" si="293"/>
        <v>0.56506934125804853</v>
      </c>
      <c r="K1315" s="2">
        <f t="shared" si="294"/>
        <v>0.43493065874195147</v>
      </c>
      <c r="L1315" s="2">
        <f t="shared" si="295"/>
        <v>0</v>
      </c>
      <c r="M1315" s="2">
        <f t="shared" si="296"/>
        <v>0</v>
      </c>
      <c r="N1315" s="1">
        <v>9127</v>
      </c>
      <c r="O1315" s="1">
        <v>7025</v>
      </c>
      <c r="P1315" s="1"/>
      <c r="Q1315" s="1"/>
      <c r="R1315" s="1"/>
      <c r="S1315" s="1"/>
      <c r="T1315" s="1"/>
      <c r="U1315" s="1"/>
      <c r="V1315" s="1"/>
      <c r="W1315" s="1"/>
      <c r="X1315" s="1"/>
      <c r="Y1315" s="62"/>
      <c r="Z1315" s="1"/>
      <c r="AA1315" s="1"/>
      <c r="AB1315" s="1"/>
      <c r="AG1315" t="str">
        <f t="shared" si="285"/>
        <v>Pawtucket</v>
      </c>
      <c r="AH1315" t="s">
        <v>2891</v>
      </c>
      <c r="AI1315">
        <v>1</v>
      </c>
      <c r="AK1315" s="104">
        <v>44</v>
      </c>
      <c r="AL1315" s="102">
        <v>7</v>
      </c>
      <c r="AM1315" s="102">
        <v>60</v>
      </c>
      <c r="AN1315" s="101">
        <v>54640</v>
      </c>
      <c r="AO1315" s="101">
        <f t="shared" si="287"/>
        <v>44007</v>
      </c>
      <c r="AP1315" t="s">
        <v>2432</v>
      </c>
      <c r="AQ1315">
        <f t="shared" si="286"/>
        <v>4454640</v>
      </c>
    </row>
    <row r="1316" spans="1:43" hidden="1" outlineLevel="1">
      <c r="A1316" t="s">
        <v>1919</v>
      </c>
      <c r="B1316" s="10" t="s">
        <v>1489</v>
      </c>
      <c r="C1316" s="1">
        <f t="shared" si="284"/>
        <v>7317</v>
      </c>
      <c r="D1316" s="7">
        <f t="shared" si="288"/>
        <v>2</v>
      </c>
      <c r="E1316" s="7">
        <f t="shared" si="289"/>
        <v>1</v>
      </c>
      <c r="F1316" s="7">
        <f t="shared" si="290"/>
        <v>0</v>
      </c>
      <c r="G1316" s="1">
        <f t="shared" si="291"/>
        <v>1867</v>
      </c>
      <c r="H1316" s="2">
        <f t="shared" si="292"/>
        <v>0.25515921825884924</v>
      </c>
      <c r="I1316" s="8"/>
      <c r="J1316" s="2">
        <f t="shared" si="293"/>
        <v>0.37242039087057538</v>
      </c>
      <c r="K1316" s="2">
        <f t="shared" si="294"/>
        <v>0.62757960912942468</v>
      </c>
      <c r="L1316" s="2">
        <f t="shared" si="295"/>
        <v>0</v>
      </c>
      <c r="M1316" s="2">
        <f t="shared" si="296"/>
        <v>-1.1102230246251565E-16</v>
      </c>
      <c r="N1316" s="1">
        <v>2725</v>
      </c>
      <c r="O1316" s="1">
        <v>4592</v>
      </c>
      <c r="P1316" s="1"/>
      <c r="Q1316" s="1"/>
      <c r="R1316" s="1"/>
      <c r="S1316" s="1"/>
      <c r="T1316" s="1"/>
      <c r="U1316" s="1"/>
      <c r="V1316" s="1"/>
      <c r="W1316" s="1"/>
      <c r="X1316" s="1"/>
      <c r="Y1316" s="62"/>
      <c r="Z1316" s="1"/>
      <c r="AA1316" s="1"/>
      <c r="AB1316" s="1"/>
      <c r="AG1316" t="str">
        <f t="shared" si="285"/>
        <v>Portsmouth</v>
      </c>
      <c r="AH1316" t="s">
        <v>2784</v>
      </c>
      <c r="AI1316">
        <v>1</v>
      </c>
      <c r="AK1316" s="104">
        <v>44</v>
      </c>
      <c r="AL1316" s="102">
        <v>5</v>
      </c>
      <c r="AM1316" s="102">
        <v>30</v>
      </c>
      <c r="AN1316" s="101">
        <v>57880</v>
      </c>
      <c r="AO1316" s="101">
        <f t="shared" si="287"/>
        <v>44005</v>
      </c>
      <c r="AP1316" t="s">
        <v>624</v>
      </c>
      <c r="AQ1316">
        <f t="shared" si="286"/>
        <v>4457880</v>
      </c>
    </row>
    <row r="1317" spans="1:43" hidden="1" outlineLevel="1">
      <c r="A1317" t="s">
        <v>2891</v>
      </c>
      <c r="B1317" s="10" t="s">
        <v>1489</v>
      </c>
      <c r="C1317" s="1">
        <f t="shared" si="284"/>
        <v>35913</v>
      </c>
      <c r="D1317" s="7">
        <f t="shared" si="288"/>
        <v>1</v>
      </c>
      <c r="E1317" s="7">
        <f t="shared" si="289"/>
        <v>2</v>
      </c>
      <c r="F1317" s="7">
        <f t="shared" si="290"/>
        <v>0</v>
      </c>
      <c r="G1317" s="1">
        <f t="shared" si="291"/>
        <v>11875</v>
      </c>
      <c r="H1317" s="2">
        <f t="shared" si="292"/>
        <v>0.33066020661041962</v>
      </c>
      <c r="I1317" s="8"/>
      <c r="J1317" s="2">
        <f t="shared" si="293"/>
        <v>0.66533010330520981</v>
      </c>
      <c r="K1317" s="2">
        <f t="shared" si="294"/>
        <v>0.33466989669479019</v>
      </c>
      <c r="L1317" s="2">
        <f t="shared" si="295"/>
        <v>0</v>
      </c>
      <c r="M1317" s="2">
        <f t="shared" si="296"/>
        <v>0</v>
      </c>
      <c r="N1317" s="1">
        <v>23894</v>
      </c>
      <c r="O1317" s="1">
        <v>12019</v>
      </c>
      <c r="P1317" s="1"/>
      <c r="Q1317" s="1"/>
      <c r="R1317" s="1"/>
      <c r="S1317" s="1"/>
      <c r="T1317" s="1"/>
      <c r="U1317" s="1"/>
      <c r="V1317" s="1"/>
      <c r="W1317" s="1"/>
      <c r="X1317" s="1"/>
      <c r="Y1317" s="62"/>
      <c r="Z1317" s="1"/>
      <c r="AA1317" s="1"/>
      <c r="AB1317" s="1"/>
      <c r="AG1317" t="str">
        <f t="shared" si="285"/>
        <v>Providence</v>
      </c>
      <c r="AH1317" t="s">
        <v>2891</v>
      </c>
      <c r="AI1317" s="70" t="s">
        <v>740</v>
      </c>
      <c r="AK1317" s="104">
        <v>44</v>
      </c>
      <c r="AL1317" s="102">
        <v>7</v>
      </c>
      <c r="AM1317" s="102">
        <v>65</v>
      </c>
      <c r="AN1317" s="101">
        <v>59000</v>
      </c>
      <c r="AO1317" s="101">
        <f t="shared" si="287"/>
        <v>44007</v>
      </c>
      <c r="AP1317" t="s">
        <v>2432</v>
      </c>
      <c r="AQ1317">
        <f t="shared" si="286"/>
        <v>4459000</v>
      </c>
    </row>
    <row r="1318" spans="1:43" hidden="1" outlineLevel="1">
      <c r="A1318" t="s">
        <v>360</v>
      </c>
      <c r="B1318" s="10" t="s">
        <v>1489</v>
      </c>
      <c r="C1318" s="1">
        <f t="shared" si="284"/>
        <v>2431</v>
      </c>
      <c r="D1318" s="7">
        <f t="shared" si="288"/>
        <v>2</v>
      </c>
      <c r="E1318" s="7">
        <f t="shared" si="289"/>
        <v>1</v>
      </c>
      <c r="F1318" s="7">
        <f t="shared" si="290"/>
        <v>0</v>
      </c>
      <c r="G1318" s="1">
        <f t="shared" si="291"/>
        <v>279</v>
      </c>
      <c r="H1318" s="2">
        <f t="shared" si="292"/>
        <v>0.11476758535582066</v>
      </c>
      <c r="I1318" s="8"/>
      <c r="J1318" s="2">
        <f t="shared" si="293"/>
        <v>0.44261620732208967</v>
      </c>
      <c r="K1318" s="2">
        <f t="shared" si="294"/>
        <v>0.55738379267791027</v>
      </c>
      <c r="L1318" s="2">
        <f t="shared" si="295"/>
        <v>0</v>
      </c>
      <c r="M1318" s="2">
        <f t="shared" si="296"/>
        <v>1.1102230246251565E-16</v>
      </c>
      <c r="N1318" s="1">
        <v>1076</v>
      </c>
      <c r="O1318" s="1">
        <v>1355</v>
      </c>
      <c r="P1318" s="1"/>
      <c r="Q1318" s="1"/>
      <c r="R1318" s="1"/>
      <c r="S1318" s="1"/>
      <c r="T1318" s="1"/>
      <c r="U1318" s="1"/>
      <c r="V1318" s="1"/>
      <c r="W1318" s="1"/>
      <c r="X1318" s="1"/>
      <c r="Y1318" s="62"/>
      <c r="Z1318" s="1"/>
      <c r="AA1318" s="1"/>
      <c r="AB1318" s="1"/>
      <c r="AG1318" t="str">
        <f t="shared" si="285"/>
        <v>Richmond</v>
      </c>
      <c r="AH1318" t="s">
        <v>1839</v>
      </c>
      <c r="AI1318">
        <v>2</v>
      </c>
      <c r="AK1318" s="104">
        <v>44</v>
      </c>
      <c r="AL1318" s="102">
        <v>9</v>
      </c>
      <c r="AM1318" s="102">
        <v>30</v>
      </c>
      <c r="AN1318" s="101">
        <v>61160</v>
      </c>
      <c r="AO1318" s="101">
        <f t="shared" si="287"/>
        <v>44009</v>
      </c>
      <c r="AP1318" t="s">
        <v>624</v>
      </c>
      <c r="AQ1318">
        <f t="shared" si="286"/>
        <v>4461160</v>
      </c>
    </row>
    <row r="1319" spans="1:43" hidden="1" outlineLevel="1">
      <c r="A1319" t="s">
        <v>1516</v>
      </c>
      <c r="B1319" s="10" t="s">
        <v>1489</v>
      </c>
      <c r="C1319" s="1">
        <f t="shared" si="284"/>
        <v>4492</v>
      </c>
      <c r="D1319" s="7">
        <f t="shared" si="288"/>
        <v>2</v>
      </c>
      <c r="E1319" s="7">
        <f t="shared" si="289"/>
        <v>1</v>
      </c>
      <c r="F1319" s="7">
        <f t="shared" si="290"/>
        <v>0</v>
      </c>
      <c r="G1319" s="1">
        <f t="shared" si="291"/>
        <v>1682</v>
      </c>
      <c r="H1319" s="2">
        <f t="shared" si="292"/>
        <v>0.37444345503116649</v>
      </c>
      <c r="I1319" s="8"/>
      <c r="J1319" s="2">
        <f t="shared" si="293"/>
        <v>0.31277827248441675</v>
      </c>
      <c r="K1319" s="2">
        <f t="shared" si="294"/>
        <v>0.6872217275155833</v>
      </c>
      <c r="L1319" s="2">
        <f t="shared" si="295"/>
        <v>0</v>
      </c>
      <c r="M1319" s="2">
        <f t="shared" si="296"/>
        <v>-1.1102230246251565E-16</v>
      </c>
      <c r="N1319" s="1">
        <v>1405</v>
      </c>
      <c r="O1319" s="1">
        <v>3087</v>
      </c>
      <c r="P1319" s="1"/>
      <c r="Q1319" s="1"/>
      <c r="R1319" s="1"/>
      <c r="S1319" s="1"/>
      <c r="T1319" s="1"/>
      <c r="U1319" s="1"/>
      <c r="V1319" s="1"/>
      <c r="W1319" s="1"/>
      <c r="X1319" s="1"/>
      <c r="Y1319" s="62"/>
      <c r="Z1319" s="1"/>
      <c r="AA1319" s="1"/>
      <c r="AB1319" s="1"/>
      <c r="AG1319" t="str">
        <f t="shared" si="285"/>
        <v>Scituate</v>
      </c>
      <c r="AH1319" t="s">
        <v>2891</v>
      </c>
      <c r="AI1319">
        <v>2</v>
      </c>
      <c r="AK1319" s="104">
        <v>44</v>
      </c>
      <c r="AL1319" s="102">
        <v>7</v>
      </c>
      <c r="AM1319" s="102">
        <v>70</v>
      </c>
      <c r="AN1319" s="101">
        <v>64220</v>
      </c>
      <c r="AO1319" s="101">
        <f t="shared" si="287"/>
        <v>44007</v>
      </c>
      <c r="AP1319" t="s">
        <v>624</v>
      </c>
      <c r="AQ1319">
        <f t="shared" si="286"/>
        <v>4464220</v>
      </c>
    </row>
    <row r="1320" spans="1:43" hidden="1" outlineLevel="1">
      <c r="A1320" t="s">
        <v>1285</v>
      </c>
      <c r="B1320" s="10" t="s">
        <v>1489</v>
      </c>
      <c r="C1320" s="1">
        <f t="shared" si="284"/>
        <v>7573</v>
      </c>
      <c r="D1320" s="7">
        <f t="shared" si="288"/>
        <v>2</v>
      </c>
      <c r="E1320" s="7">
        <f t="shared" si="289"/>
        <v>1</v>
      </c>
      <c r="F1320" s="7">
        <f t="shared" si="290"/>
        <v>0</v>
      </c>
      <c r="G1320" s="1">
        <f t="shared" si="291"/>
        <v>1759</v>
      </c>
      <c r="H1320" s="2">
        <f t="shared" si="292"/>
        <v>0.23227254720718341</v>
      </c>
      <c r="I1320" s="8"/>
      <c r="J1320" s="2">
        <f t="shared" si="293"/>
        <v>0.38386372639640831</v>
      </c>
      <c r="K1320" s="2">
        <f t="shared" si="294"/>
        <v>0.61613627360359169</v>
      </c>
      <c r="L1320" s="2">
        <f t="shared" si="295"/>
        <v>0</v>
      </c>
      <c r="M1320" s="2">
        <f t="shared" si="296"/>
        <v>0</v>
      </c>
      <c r="N1320" s="1">
        <v>2907</v>
      </c>
      <c r="O1320" s="1">
        <v>4666</v>
      </c>
      <c r="P1320" s="1"/>
      <c r="Q1320" s="1"/>
      <c r="R1320" s="1"/>
      <c r="S1320" s="1"/>
      <c r="T1320" s="1"/>
      <c r="U1320" s="1"/>
      <c r="V1320" s="1"/>
      <c r="W1320" s="1"/>
      <c r="X1320" s="1"/>
      <c r="Y1320" s="62"/>
      <c r="Z1320" s="1"/>
      <c r="AA1320" s="1"/>
      <c r="AB1320" s="1"/>
      <c r="AG1320" t="str">
        <f t="shared" si="285"/>
        <v>Smithfield</v>
      </c>
      <c r="AH1320" t="s">
        <v>2891</v>
      </c>
      <c r="AI1320">
        <v>1</v>
      </c>
      <c r="AK1320" s="104">
        <v>44</v>
      </c>
      <c r="AL1320" s="102">
        <v>7</v>
      </c>
      <c r="AM1320" s="102">
        <v>75</v>
      </c>
      <c r="AN1320" s="101">
        <v>66200</v>
      </c>
      <c r="AO1320" s="101">
        <f t="shared" si="287"/>
        <v>44007</v>
      </c>
      <c r="AP1320" t="s">
        <v>624</v>
      </c>
      <c r="AQ1320">
        <f t="shared" si="286"/>
        <v>4466200</v>
      </c>
    </row>
    <row r="1321" spans="1:43" hidden="1" outlineLevel="1">
      <c r="A1321" t="s">
        <v>1935</v>
      </c>
      <c r="B1321" s="10" t="s">
        <v>1489</v>
      </c>
      <c r="C1321" s="1">
        <f t="shared" si="284"/>
        <v>9730</v>
      </c>
      <c r="D1321" s="7">
        <f t="shared" si="288"/>
        <v>2</v>
      </c>
      <c r="E1321" s="7">
        <f t="shared" si="289"/>
        <v>1</v>
      </c>
      <c r="F1321" s="7">
        <f t="shared" si="290"/>
        <v>0</v>
      </c>
      <c r="G1321" s="1">
        <f t="shared" si="291"/>
        <v>1292</v>
      </c>
      <c r="H1321" s="2">
        <f t="shared" si="292"/>
        <v>0.1327852004110997</v>
      </c>
      <c r="I1321" s="8"/>
      <c r="J1321" s="2">
        <f t="shared" si="293"/>
        <v>0.43360739979445018</v>
      </c>
      <c r="K1321" s="2">
        <f t="shared" si="294"/>
        <v>0.56639260020554982</v>
      </c>
      <c r="L1321" s="2">
        <f t="shared" si="295"/>
        <v>0</v>
      </c>
      <c r="M1321" s="2">
        <f t="shared" si="296"/>
        <v>0</v>
      </c>
      <c r="N1321" s="1">
        <v>4219</v>
      </c>
      <c r="O1321" s="1">
        <v>5511</v>
      </c>
      <c r="P1321" s="1"/>
      <c r="Q1321" s="1"/>
      <c r="R1321" s="1"/>
      <c r="S1321" s="1"/>
      <c r="T1321" s="1"/>
      <c r="U1321" s="1"/>
      <c r="V1321" s="1"/>
      <c r="W1321" s="1"/>
      <c r="X1321" s="1"/>
      <c r="Y1321" s="62"/>
      <c r="Z1321" s="1"/>
      <c r="AA1321" s="1"/>
      <c r="AB1321" s="1"/>
      <c r="AG1321" t="str">
        <f t="shared" si="285"/>
        <v>South Kingstown</v>
      </c>
      <c r="AH1321" t="s">
        <v>1839</v>
      </c>
      <c r="AI1321">
        <v>2</v>
      </c>
      <c r="AK1321" s="104">
        <v>44</v>
      </c>
      <c r="AL1321" s="102">
        <v>9</v>
      </c>
      <c r="AM1321" s="102">
        <v>35</v>
      </c>
      <c r="AN1321" s="101">
        <v>67460</v>
      </c>
      <c r="AO1321" s="101">
        <f t="shared" si="287"/>
        <v>44009</v>
      </c>
      <c r="AP1321" t="s">
        <v>624</v>
      </c>
      <c r="AQ1321">
        <f t="shared" si="286"/>
        <v>4467460</v>
      </c>
    </row>
    <row r="1322" spans="1:43" hidden="1" outlineLevel="1">
      <c r="A1322" t="s">
        <v>2062</v>
      </c>
      <c r="B1322" s="10" t="s">
        <v>1489</v>
      </c>
      <c r="C1322" s="1">
        <f t="shared" si="284"/>
        <v>5151</v>
      </c>
      <c r="D1322" s="7">
        <f t="shared" si="288"/>
        <v>2</v>
      </c>
      <c r="E1322" s="7">
        <f t="shared" si="289"/>
        <v>1</v>
      </c>
      <c r="F1322" s="7">
        <f t="shared" si="290"/>
        <v>0</v>
      </c>
      <c r="G1322" s="1">
        <f t="shared" si="291"/>
        <v>279</v>
      </c>
      <c r="H1322" s="2">
        <f t="shared" si="292"/>
        <v>5.4164239953407106E-2</v>
      </c>
      <c r="I1322" s="8"/>
      <c r="J1322" s="2">
        <f t="shared" si="293"/>
        <v>0.47291788002329643</v>
      </c>
      <c r="K1322" s="2">
        <f t="shared" si="294"/>
        <v>0.52708211997670351</v>
      </c>
      <c r="L1322" s="2">
        <f t="shared" si="295"/>
        <v>0</v>
      </c>
      <c r="M1322" s="2">
        <f t="shared" si="296"/>
        <v>0</v>
      </c>
      <c r="N1322" s="1">
        <v>2436</v>
      </c>
      <c r="O1322" s="1">
        <v>2715</v>
      </c>
      <c r="P1322" s="1"/>
      <c r="Q1322" s="1"/>
      <c r="R1322" s="1"/>
      <c r="S1322" s="1"/>
      <c r="T1322" s="1"/>
      <c r="U1322" s="1"/>
      <c r="V1322" s="1"/>
      <c r="W1322" s="1"/>
      <c r="X1322" s="1"/>
      <c r="Y1322" s="62"/>
      <c r="Z1322" s="1"/>
      <c r="AA1322" s="1"/>
      <c r="AB1322" s="1"/>
      <c r="AG1322" t="str">
        <f t="shared" si="285"/>
        <v>Tiverton</v>
      </c>
      <c r="AH1322" t="s">
        <v>2784</v>
      </c>
      <c r="AI1322">
        <v>1</v>
      </c>
      <c r="AK1322" s="104">
        <v>44</v>
      </c>
      <c r="AL1322" s="102">
        <v>5</v>
      </c>
      <c r="AM1322" s="102">
        <v>35</v>
      </c>
      <c r="AN1322" s="101">
        <v>70880</v>
      </c>
      <c r="AO1322" s="101">
        <f t="shared" si="287"/>
        <v>44005</v>
      </c>
      <c r="AP1322" t="s">
        <v>624</v>
      </c>
      <c r="AQ1322">
        <f t="shared" si="286"/>
        <v>4470880</v>
      </c>
    </row>
    <row r="1323" spans="1:43" hidden="1" outlineLevel="1">
      <c r="A1323" t="s">
        <v>1279</v>
      </c>
      <c r="B1323" s="10" t="s">
        <v>1489</v>
      </c>
      <c r="C1323" s="1">
        <f t="shared" si="284"/>
        <v>3589</v>
      </c>
      <c r="D1323" s="7">
        <f t="shared" si="288"/>
        <v>2</v>
      </c>
      <c r="E1323" s="7">
        <f t="shared" si="289"/>
        <v>1</v>
      </c>
      <c r="F1323" s="7">
        <f t="shared" si="290"/>
        <v>0</v>
      </c>
      <c r="G1323" s="1">
        <f t="shared" si="291"/>
        <v>269</v>
      </c>
      <c r="H1323" s="2">
        <f t="shared" si="292"/>
        <v>7.4951239899693503E-2</v>
      </c>
      <c r="I1323" s="8"/>
      <c r="J1323" s="2">
        <f t="shared" si="293"/>
        <v>0.46252438005015323</v>
      </c>
      <c r="K1323" s="2">
        <f t="shared" si="294"/>
        <v>0.53747561994984672</v>
      </c>
      <c r="L1323" s="2">
        <f t="shared" si="295"/>
        <v>0</v>
      </c>
      <c r="M1323" s="2">
        <f t="shared" si="296"/>
        <v>0</v>
      </c>
      <c r="N1323" s="1">
        <v>1660</v>
      </c>
      <c r="O1323" s="1">
        <v>1929</v>
      </c>
      <c r="P1323" s="1"/>
      <c r="Q1323" s="1"/>
      <c r="R1323" s="1"/>
      <c r="S1323" s="1"/>
      <c r="T1323" s="1"/>
      <c r="U1323" s="1"/>
      <c r="V1323" s="1"/>
      <c r="W1323" s="1"/>
      <c r="X1323" s="1"/>
      <c r="Y1323" s="62"/>
      <c r="Z1323" s="1"/>
      <c r="AA1323" s="1"/>
      <c r="AB1323" s="1"/>
      <c r="AG1323" t="str">
        <f t="shared" si="285"/>
        <v>Warren</v>
      </c>
      <c r="AH1323" t="s">
        <v>1037</v>
      </c>
      <c r="AI1323">
        <v>1</v>
      </c>
      <c r="AK1323" s="104">
        <v>44</v>
      </c>
      <c r="AL1323" s="102">
        <v>1</v>
      </c>
      <c r="AM1323" s="102">
        <v>15</v>
      </c>
      <c r="AN1323" s="101">
        <v>73760</v>
      </c>
      <c r="AO1323" s="101">
        <f t="shared" si="287"/>
        <v>44001</v>
      </c>
      <c r="AP1323" t="s">
        <v>624</v>
      </c>
      <c r="AQ1323">
        <f t="shared" si="286"/>
        <v>4473760</v>
      </c>
    </row>
    <row r="1324" spans="1:43" hidden="1" outlineLevel="1">
      <c r="A1324" t="s">
        <v>2063</v>
      </c>
      <c r="B1324" s="10" t="s">
        <v>1489</v>
      </c>
      <c r="C1324" s="1">
        <f t="shared" si="284"/>
        <v>32261</v>
      </c>
      <c r="D1324" s="7">
        <f t="shared" si="288"/>
        <v>2</v>
      </c>
      <c r="E1324" s="7">
        <f t="shared" si="289"/>
        <v>1</v>
      </c>
      <c r="F1324" s="7">
        <f t="shared" si="290"/>
        <v>0</v>
      </c>
      <c r="G1324" s="1">
        <f t="shared" si="291"/>
        <v>5785</v>
      </c>
      <c r="H1324" s="2">
        <f t="shared" si="292"/>
        <v>0.179318681999938</v>
      </c>
      <c r="I1324" s="8"/>
      <c r="J1324" s="2">
        <f t="shared" si="293"/>
        <v>0.41034065900003097</v>
      </c>
      <c r="K1324" s="2">
        <f t="shared" si="294"/>
        <v>0.58965934099996897</v>
      </c>
      <c r="L1324" s="2">
        <f t="shared" si="295"/>
        <v>0</v>
      </c>
      <c r="M1324" s="2">
        <f t="shared" si="296"/>
        <v>1.1102230246251565E-16</v>
      </c>
      <c r="N1324" s="1">
        <v>13238</v>
      </c>
      <c r="O1324" s="1">
        <v>19023</v>
      </c>
      <c r="P1324" s="1"/>
      <c r="Q1324" s="1"/>
      <c r="R1324" s="1"/>
      <c r="S1324" s="1"/>
      <c r="T1324" s="1"/>
      <c r="U1324" s="1"/>
      <c r="V1324" s="1"/>
      <c r="W1324" s="1"/>
      <c r="X1324" s="1"/>
      <c r="Y1324" s="62"/>
      <c r="Z1324" s="1"/>
      <c r="AA1324" s="1"/>
      <c r="AB1324" s="1"/>
      <c r="AG1324" t="str">
        <f t="shared" si="285"/>
        <v>Warwick</v>
      </c>
      <c r="AH1324" t="s">
        <v>568</v>
      </c>
      <c r="AI1324">
        <v>2</v>
      </c>
      <c r="AK1324" s="104">
        <v>44</v>
      </c>
      <c r="AL1324" s="102">
        <v>3</v>
      </c>
      <c r="AM1324" s="102">
        <v>15</v>
      </c>
      <c r="AN1324" s="101">
        <v>74300</v>
      </c>
      <c r="AO1324" s="101">
        <f t="shared" si="287"/>
        <v>44003</v>
      </c>
      <c r="AP1324" t="s">
        <v>2432</v>
      </c>
      <c r="AQ1324">
        <f t="shared" si="286"/>
        <v>4474300</v>
      </c>
    </row>
    <row r="1325" spans="1:43" hidden="1" outlineLevel="1">
      <c r="A1325" t="s">
        <v>1252</v>
      </c>
      <c r="B1325" s="10" t="s">
        <v>1489</v>
      </c>
      <c r="C1325" s="1">
        <f t="shared" si="284"/>
        <v>1996</v>
      </c>
      <c r="D1325" s="7">
        <f t="shared" si="288"/>
        <v>2</v>
      </c>
      <c r="E1325" s="7">
        <f t="shared" si="289"/>
        <v>1</v>
      </c>
      <c r="F1325" s="7">
        <f t="shared" si="290"/>
        <v>0</v>
      </c>
      <c r="G1325" s="1">
        <f t="shared" si="291"/>
        <v>632</v>
      </c>
      <c r="H1325" s="2">
        <f t="shared" si="292"/>
        <v>0.31663326653306612</v>
      </c>
      <c r="I1325" s="8"/>
      <c r="J1325" s="2">
        <f t="shared" si="293"/>
        <v>0.34168336673346694</v>
      </c>
      <c r="K1325" s="2">
        <f t="shared" si="294"/>
        <v>0.65831663326653311</v>
      </c>
      <c r="L1325" s="2">
        <f t="shared" si="295"/>
        <v>0</v>
      </c>
      <c r="M1325" s="2">
        <f t="shared" si="296"/>
        <v>0</v>
      </c>
      <c r="N1325" s="1">
        <v>682</v>
      </c>
      <c r="O1325" s="1">
        <v>1314</v>
      </c>
      <c r="P1325" s="1"/>
      <c r="Q1325" s="1"/>
      <c r="R1325" s="1"/>
      <c r="S1325" s="1"/>
      <c r="T1325" s="1"/>
      <c r="U1325" s="1"/>
      <c r="V1325" s="1"/>
      <c r="W1325" s="1"/>
      <c r="X1325" s="1"/>
      <c r="Y1325" s="62"/>
      <c r="Z1325" s="1"/>
      <c r="AA1325" s="1"/>
      <c r="AB1325" s="1"/>
      <c r="AG1325" t="str">
        <f t="shared" si="285"/>
        <v>West Greenwich</v>
      </c>
      <c r="AH1325" t="s">
        <v>568</v>
      </c>
      <c r="AI1325">
        <v>2</v>
      </c>
      <c r="AK1325" s="104">
        <v>44</v>
      </c>
      <c r="AL1325" s="102">
        <v>3</v>
      </c>
      <c r="AM1325" s="102">
        <v>20</v>
      </c>
      <c r="AN1325" s="101">
        <v>77720</v>
      </c>
      <c r="AO1325" s="101">
        <f t="shared" si="287"/>
        <v>44003</v>
      </c>
      <c r="AP1325" t="s">
        <v>624</v>
      </c>
      <c r="AQ1325">
        <f t="shared" si="286"/>
        <v>4477720</v>
      </c>
    </row>
    <row r="1326" spans="1:43" hidden="1" outlineLevel="1">
      <c r="A1326" t="s">
        <v>928</v>
      </c>
      <c r="B1326" s="10" t="s">
        <v>1489</v>
      </c>
      <c r="C1326" s="1">
        <f t="shared" si="284"/>
        <v>8746</v>
      </c>
      <c r="D1326" s="7">
        <f t="shared" si="288"/>
        <v>2</v>
      </c>
      <c r="E1326" s="7">
        <f t="shared" si="289"/>
        <v>1</v>
      </c>
      <c r="F1326" s="7">
        <f t="shared" si="290"/>
        <v>0</v>
      </c>
      <c r="G1326" s="1">
        <f t="shared" si="291"/>
        <v>734</v>
      </c>
      <c r="H1326" s="2">
        <f t="shared" si="292"/>
        <v>8.3924079579236227E-2</v>
      </c>
      <c r="I1326" s="8"/>
      <c r="J1326" s="2">
        <f t="shared" si="293"/>
        <v>0.4580379602103819</v>
      </c>
      <c r="K1326" s="2">
        <f t="shared" si="294"/>
        <v>0.5419620397896181</v>
      </c>
      <c r="L1326" s="2">
        <f t="shared" si="295"/>
        <v>0</v>
      </c>
      <c r="M1326" s="2">
        <f t="shared" si="296"/>
        <v>0</v>
      </c>
      <c r="N1326" s="1">
        <v>4006</v>
      </c>
      <c r="O1326" s="1">
        <v>4740</v>
      </c>
      <c r="P1326" s="1"/>
      <c r="Q1326" s="1"/>
      <c r="R1326" s="1"/>
      <c r="S1326" s="1"/>
      <c r="T1326" s="1"/>
      <c r="U1326" s="1"/>
      <c r="V1326" s="1"/>
      <c r="W1326" s="1"/>
      <c r="X1326" s="1"/>
      <c r="Y1326" s="62"/>
      <c r="Z1326" s="1"/>
      <c r="AA1326" s="1"/>
      <c r="AB1326" s="1"/>
      <c r="AG1326" t="str">
        <f t="shared" si="285"/>
        <v>West Warwick</v>
      </c>
      <c r="AH1326" t="s">
        <v>568</v>
      </c>
      <c r="AI1326">
        <v>2</v>
      </c>
      <c r="AK1326" s="104">
        <v>44</v>
      </c>
      <c r="AL1326" s="102">
        <v>3</v>
      </c>
      <c r="AM1326" s="102">
        <v>25</v>
      </c>
      <c r="AN1326" s="101">
        <v>78440</v>
      </c>
      <c r="AO1326" s="101">
        <f t="shared" si="287"/>
        <v>44003</v>
      </c>
      <c r="AP1326" t="s">
        <v>624</v>
      </c>
      <c r="AQ1326">
        <f t="shared" si="286"/>
        <v>4478440</v>
      </c>
    </row>
    <row r="1327" spans="1:43" hidden="1" outlineLevel="1">
      <c r="A1327" t="s">
        <v>929</v>
      </c>
      <c r="B1327" s="10" t="s">
        <v>1489</v>
      </c>
      <c r="C1327" s="1">
        <f t="shared" ref="C1327:C1390" si="297">SUM(N1327:AE1327)</f>
        <v>7616</v>
      </c>
      <c r="D1327" s="7">
        <f t="shared" si="288"/>
        <v>2</v>
      </c>
      <c r="E1327" s="7">
        <f t="shared" si="289"/>
        <v>1</v>
      </c>
      <c r="F1327" s="7">
        <f t="shared" si="290"/>
        <v>0</v>
      </c>
      <c r="G1327" s="1">
        <f t="shared" si="291"/>
        <v>1036</v>
      </c>
      <c r="H1327" s="2">
        <f t="shared" si="292"/>
        <v>0.13602941176470587</v>
      </c>
      <c r="I1327" s="8"/>
      <c r="J1327" s="2">
        <f t="shared" si="293"/>
        <v>0.43198529411764708</v>
      </c>
      <c r="K1327" s="2">
        <f t="shared" si="294"/>
        <v>0.56801470588235292</v>
      </c>
      <c r="L1327" s="2">
        <f t="shared" si="295"/>
        <v>0</v>
      </c>
      <c r="M1327" s="2">
        <f t="shared" si="296"/>
        <v>0</v>
      </c>
      <c r="N1327" s="1">
        <v>3290</v>
      </c>
      <c r="O1327" s="1">
        <v>4326</v>
      </c>
      <c r="P1327" s="1"/>
      <c r="Q1327" s="1"/>
      <c r="R1327" s="1"/>
      <c r="S1327" s="1"/>
      <c r="T1327" s="1"/>
      <c r="U1327" s="1"/>
      <c r="V1327" s="1"/>
      <c r="W1327" s="1"/>
      <c r="X1327" s="1"/>
      <c r="Y1327" s="62"/>
      <c r="Z1327" s="1"/>
      <c r="AA1327" s="1"/>
      <c r="AB1327" s="1"/>
      <c r="AG1327" t="str">
        <f t="shared" si="285"/>
        <v>Westerly</v>
      </c>
      <c r="AH1327" t="s">
        <v>1839</v>
      </c>
      <c r="AI1327">
        <v>2</v>
      </c>
      <c r="AK1327" s="104">
        <v>44</v>
      </c>
      <c r="AL1327" s="102">
        <v>9</v>
      </c>
      <c r="AM1327" s="102">
        <v>40</v>
      </c>
      <c r="AN1327" s="101">
        <v>77000</v>
      </c>
      <c r="AO1327" s="101">
        <f t="shared" si="287"/>
        <v>44009</v>
      </c>
      <c r="AP1327" t="s">
        <v>624</v>
      </c>
      <c r="AQ1327">
        <f t="shared" si="286"/>
        <v>4477000</v>
      </c>
    </row>
    <row r="1328" spans="1:43" hidden="1" outlineLevel="1">
      <c r="A1328" t="s">
        <v>224</v>
      </c>
      <c r="B1328" s="10" t="s">
        <v>1489</v>
      </c>
      <c r="C1328" s="1">
        <f t="shared" si="297"/>
        <v>8862</v>
      </c>
      <c r="D1328" s="7">
        <f t="shared" si="288"/>
        <v>2</v>
      </c>
      <c r="E1328" s="7">
        <f t="shared" si="289"/>
        <v>1</v>
      </c>
      <c r="F1328" s="7">
        <f t="shared" si="290"/>
        <v>0</v>
      </c>
      <c r="G1328" s="1">
        <f t="shared" si="291"/>
        <v>84</v>
      </c>
      <c r="H1328" s="2">
        <f t="shared" si="292"/>
        <v>9.4786729857819912E-3</v>
      </c>
      <c r="I1328" s="8"/>
      <c r="J1328" s="2">
        <f t="shared" si="293"/>
        <v>0.49526066350710901</v>
      </c>
      <c r="K1328" s="2">
        <f t="shared" si="294"/>
        <v>0.50473933649289104</v>
      </c>
      <c r="L1328" s="2">
        <f t="shared" si="295"/>
        <v>0</v>
      </c>
      <c r="M1328" s="2">
        <f t="shared" si="296"/>
        <v>-1.1102230246251565E-16</v>
      </c>
      <c r="N1328" s="1">
        <v>4389</v>
      </c>
      <c r="O1328" s="1">
        <v>4473</v>
      </c>
      <c r="P1328" s="1"/>
      <c r="Q1328" s="1"/>
      <c r="R1328" s="1"/>
      <c r="S1328" s="1"/>
      <c r="T1328" s="1"/>
      <c r="U1328" s="1"/>
      <c r="V1328" s="1"/>
      <c r="W1328" s="1"/>
      <c r="X1328" s="1"/>
      <c r="Y1328" s="62"/>
      <c r="Z1328" s="1"/>
      <c r="AA1328" s="1"/>
      <c r="AB1328" s="1"/>
      <c r="AG1328" t="str">
        <f t="shared" ref="AG1328:AG1391" si="298">A1328</f>
        <v>Woonsocket</v>
      </c>
      <c r="AH1328" t="s">
        <v>2891</v>
      </c>
      <c r="AI1328">
        <v>1</v>
      </c>
      <c r="AK1328" s="104">
        <v>44</v>
      </c>
      <c r="AL1328" s="102">
        <v>7</v>
      </c>
      <c r="AM1328" s="102">
        <v>80</v>
      </c>
      <c r="AN1328" s="101">
        <v>80780</v>
      </c>
      <c r="AO1328" s="101">
        <f t="shared" si="287"/>
        <v>44007</v>
      </c>
      <c r="AP1328" t="s">
        <v>2432</v>
      </c>
      <c r="AQ1328">
        <f t="shared" si="286"/>
        <v>4480780</v>
      </c>
    </row>
    <row r="1329" spans="1:43" collapsed="1">
      <c r="A1329" t="s">
        <v>1488</v>
      </c>
      <c r="B1329" s="10" t="s">
        <v>1842</v>
      </c>
      <c r="C1329" s="1">
        <f t="shared" si="297"/>
        <v>332056</v>
      </c>
      <c r="D1329" s="7">
        <f t="shared" si="288"/>
        <v>2</v>
      </c>
      <c r="E1329" s="7">
        <f t="shared" si="289"/>
        <v>1</v>
      </c>
      <c r="F1329" s="7">
        <f t="shared" si="290"/>
        <v>0</v>
      </c>
      <c r="G1329" s="1">
        <f t="shared" si="291"/>
        <v>31598</v>
      </c>
      <c r="H1329" s="2">
        <f t="shared" si="292"/>
        <v>9.5158647938901872E-2</v>
      </c>
      <c r="I1329" s="8"/>
      <c r="J1329" s="2">
        <f t="shared" si="293"/>
        <v>0.45242067603054908</v>
      </c>
      <c r="K1329" s="2">
        <f t="shared" si="294"/>
        <v>0.54757932396945097</v>
      </c>
      <c r="L1329" s="2">
        <f t="shared" si="295"/>
        <v>0</v>
      </c>
      <c r="M1329" s="2">
        <f t="shared" si="296"/>
        <v>-1.1102230246251565E-16</v>
      </c>
      <c r="N1329" s="1">
        <f>SUM(N1290:N1328)</f>
        <v>150229</v>
      </c>
      <c r="O1329" s="1">
        <f>SUM(O1290:O1328)</f>
        <v>181827</v>
      </c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G1329" t="str">
        <f t="shared" si="298"/>
        <v>Rhode Island</v>
      </c>
      <c r="AK1329" s="104">
        <v>44</v>
      </c>
      <c r="AN1329" s="104"/>
      <c r="AO1329" s="104">
        <v>44</v>
      </c>
      <c r="AP1329" t="s">
        <v>831</v>
      </c>
      <c r="AQ1329" s="104">
        <v>44</v>
      </c>
    </row>
    <row r="1330" spans="1:43">
      <c r="B1330" s="10"/>
      <c r="C1330" s="1"/>
      <c r="D1330" s="7"/>
      <c r="E1330" s="7"/>
      <c r="F1330" s="7"/>
      <c r="G1330" s="1"/>
      <c r="J1330" s="2"/>
      <c r="K1330" s="2"/>
      <c r="L1330" s="2"/>
      <c r="M1330" s="2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O1330" s="101"/>
    </row>
    <row r="1331" spans="1:43" hidden="1" outlineLevel="1">
      <c r="A1331" t="s">
        <v>2331</v>
      </c>
      <c r="B1331" s="10" t="s">
        <v>2330</v>
      </c>
      <c r="C1331" s="1">
        <f t="shared" si="297"/>
        <v>618</v>
      </c>
      <c r="D1331" s="7">
        <f t="shared" ref="D1331:D1394" si="299">RANK(N1331,(N1331:AE1331))</f>
        <v>2</v>
      </c>
      <c r="E1331" s="7">
        <f t="shared" ref="E1331:E1394" si="300">RANK(O1331,(N1331:AE1331))</f>
        <v>1</v>
      </c>
      <c r="F1331" s="7">
        <f t="shared" ref="F1331:F1394" si="301">IF(P1331&gt;0,RANK(P1331,(N1331:AE1331)),0)</f>
        <v>3</v>
      </c>
      <c r="G1331" s="1">
        <f t="shared" ref="G1331:G1394" si="302">MAX(N1331:P1331)-LARGE(N1331:P1331,2)</f>
        <v>202</v>
      </c>
      <c r="H1331" s="2">
        <f t="shared" ref="H1331:H1394" si="303">G1331/C1331</f>
        <v>0.32686084142394822</v>
      </c>
      <c r="I1331" s="8"/>
      <c r="J1331" s="2">
        <f t="shared" si="293"/>
        <v>0.30420711974110032</v>
      </c>
      <c r="K1331" s="2">
        <f t="shared" si="294"/>
        <v>0.6310679611650486</v>
      </c>
      <c r="L1331" s="2">
        <f t="shared" si="295"/>
        <v>5.1779935275080909E-2</v>
      </c>
      <c r="M1331" s="2">
        <f t="shared" si="296"/>
        <v>1.2944983818770232E-2</v>
      </c>
      <c r="N1331" s="1">
        <v>188</v>
      </c>
      <c r="O1331" s="1">
        <v>390</v>
      </c>
      <c r="P1331" s="1">
        <v>32</v>
      </c>
      <c r="Q1331" s="1">
        <v>1</v>
      </c>
      <c r="R1331" s="1">
        <v>0</v>
      </c>
      <c r="S1331" s="1"/>
      <c r="T1331" s="1"/>
      <c r="U1331" s="1">
        <v>1</v>
      </c>
      <c r="V1331" s="1">
        <v>1</v>
      </c>
      <c r="W1331" s="1">
        <v>3</v>
      </c>
      <c r="X1331" s="1">
        <v>2</v>
      </c>
      <c r="Y1331" s="1">
        <v>0</v>
      </c>
      <c r="Z1331" s="1"/>
      <c r="AA1331" s="1">
        <v>0</v>
      </c>
      <c r="AB1331" s="1"/>
      <c r="AG1331" t="str">
        <f t="shared" si="298"/>
        <v>Addison</v>
      </c>
      <c r="AH1331" t="s">
        <v>2331</v>
      </c>
      <c r="AI1331">
        <v>1</v>
      </c>
      <c r="AK1331" s="104">
        <v>50</v>
      </c>
      <c r="AL1331" s="102">
        <v>1</v>
      </c>
      <c r="AM1331" s="102">
        <v>5</v>
      </c>
      <c r="AN1331" s="101">
        <v>325</v>
      </c>
      <c r="AO1331" s="101">
        <f t="shared" si="287"/>
        <v>50001</v>
      </c>
      <c r="AP1331" s="10" t="s">
        <v>624</v>
      </c>
      <c r="AQ1331">
        <f t="shared" si="286"/>
        <v>5000325</v>
      </c>
    </row>
    <row r="1332" spans="1:43" hidden="1" outlineLevel="1">
      <c r="A1332" t="s">
        <v>2040</v>
      </c>
      <c r="B1332" s="10" t="s">
        <v>2330</v>
      </c>
      <c r="C1332" s="1">
        <f t="shared" si="297"/>
        <v>377</v>
      </c>
      <c r="D1332" s="7">
        <f t="shared" si="299"/>
        <v>2</v>
      </c>
      <c r="E1332" s="7">
        <f t="shared" si="300"/>
        <v>1</v>
      </c>
      <c r="F1332" s="7">
        <f t="shared" si="301"/>
        <v>3</v>
      </c>
      <c r="G1332" s="1">
        <f t="shared" si="302"/>
        <v>41</v>
      </c>
      <c r="H1332" s="2">
        <f t="shared" si="303"/>
        <v>0.10875331564986737</v>
      </c>
      <c r="I1332" s="8"/>
      <c r="J1332" s="2">
        <f t="shared" si="293"/>
        <v>0.36339522546419101</v>
      </c>
      <c r="K1332" s="2">
        <f t="shared" si="294"/>
        <v>0.47214854111405835</v>
      </c>
      <c r="L1332" s="2">
        <f t="shared" si="295"/>
        <v>0.13262599469496023</v>
      </c>
      <c r="M1332" s="2">
        <f t="shared" si="296"/>
        <v>3.1830238726790416E-2</v>
      </c>
      <c r="N1332" s="1">
        <v>137</v>
      </c>
      <c r="O1332" s="1">
        <v>178</v>
      </c>
      <c r="P1332" s="1">
        <v>50</v>
      </c>
      <c r="Q1332" s="1">
        <v>4</v>
      </c>
      <c r="R1332" s="1">
        <v>1</v>
      </c>
      <c r="S1332" s="1"/>
      <c r="T1332" s="1"/>
      <c r="U1332" s="1">
        <v>2</v>
      </c>
      <c r="V1332" s="1">
        <v>0</v>
      </c>
      <c r="W1332" s="1">
        <v>3</v>
      </c>
      <c r="X1332" s="1">
        <v>2</v>
      </c>
      <c r="Y1332" s="1">
        <v>0</v>
      </c>
      <c r="Z1332" s="1"/>
      <c r="AA1332" s="1">
        <v>0</v>
      </c>
      <c r="AB1332" s="1"/>
      <c r="AG1332" t="str">
        <f t="shared" si="298"/>
        <v>Albany</v>
      </c>
      <c r="AH1332" t="s">
        <v>2143</v>
      </c>
      <c r="AI1332">
        <v>1</v>
      </c>
      <c r="AK1332" s="104">
        <v>50</v>
      </c>
      <c r="AL1332" s="102">
        <v>19</v>
      </c>
      <c r="AM1332" s="102">
        <v>5</v>
      </c>
      <c r="AN1332" s="101">
        <v>475</v>
      </c>
      <c r="AO1332" s="101">
        <f t="shared" si="287"/>
        <v>50019</v>
      </c>
      <c r="AP1332" s="10" t="s">
        <v>624</v>
      </c>
      <c r="AQ1332">
        <f t="shared" si="286"/>
        <v>5000475</v>
      </c>
    </row>
    <row r="1333" spans="1:43" hidden="1" outlineLevel="1">
      <c r="A1333" t="s">
        <v>1287</v>
      </c>
      <c r="B1333" s="10" t="s">
        <v>2330</v>
      </c>
      <c r="C1333" s="1">
        <f t="shared" si="297"/>
        <v>657</v>
      </c>
      <c r="D1333" s="7">
        <f t="shared" si="299"/>
        <v>2</v>
      </c>
      <c r="E1333" s="7">
        <f t="shared" si="300"/>
        <v>1</v>
      </c>
      <c r="F1333" s="7">
        <f t="shared" si="301"/>
        <v>3</v>
      </c>
      <c r="G1333" s="1">
        <f t="shared" si="302"/>
        <v>93</v>
      </c>
      <c r="H1333" s="2">
        <f t="shared" si="303"/>
        <v>0.14155251141552511</v>
      </c>
      <c r="I1333" s="8"/>
      <c r="J1333" s="2">
        <f t="shared" si="293"/>
        <v>0.36073059360730592</v>
      </c>
      <c r="K1333" s="2">
        <f t="shared" si="294"/>
        <v>0.50228310502283102</v>
      </c>
      <c r="L1333" s="2">
        <f t="shared" si="295"/>
        <v>8.6757990867579904E-2</v>
      </c>
      <c r="M1333" s="2">
        <f t="shared" si="296"/>
        <v>5.0228310502283102E-2</v>
      </c>
      <c r="N1333" s="1">
        <v>237</v>
      </c>
      <c r="O1333" s="1">
        <v>330</v>
      </c>
      <c r="P1333" s="1">
        <v>57</v>
      </c>
      <c r="Q1333" s="1">
        <v>2</v>
      </c>
      <c r="R1333" s="1">
        <v>2</v>
      </c>
      <c r="S1333" s="1"/>
      <c r="T1333" s="1"/>
      <c r="U1333" s="1">
        <v>4</v>
      </c>
      <c r="V1333" s="1">
        <v>2</v>
      </c>
      <c r="W1333" s="1">
        <v>8</v>
      </c>
      <c r="X1333" s="1">
        <v>2</v>
      </c>
      <c r="Y1333" s="1">
        <v>12</v>
      </c>
      <c r="Z1333" s="1"/>
      <c r="AA1333" s="1">
        <v>1</v>
      </c>
      <c r="AB1333" s="1"/>
      <c r="AG1333" t="str">
        <f t="shared" si="298"/>
        <v>Alburg</v>
      </c>
      <c r="AH1333" t="s">
        <v>1232</v>
      </c>
      <c r="AI1333">
        <v>1</v>
      </c>
      <c r="AK1333" s="104">
        <v>50</v>
      </c>
      <c r="AL1333" s="102">
        <v>13</v>
      </c>
      <c r="AM1333" s="102">
        <v>5</v>
      </c>
      <c r="AN1333" s="101">
        <v>700</v>
      </c>
      <c r="AO1333" s="101">
        <f t="shared" si="287"/>
        <v>50013</v>
      </c>
      <c r="AP1333" s="10" t="s">
        <v>624</v>
      </c>
      <c r="AQ1333">
        <f t="shared" si="286"/>
        <v>5000700</v>
      </c>
    </row>
    <row r="1334" spans="1:43" hidden="1" outlineLevel="1">
      <c r="A1334" t="s">
        <v>1249</v>
      </c>
      <c r="B1334" s="10" t="s">
        <v>2330</v>
      </c>
      <c r="C1334" s="1">
        <f t="shared" si="297"/>
        <v>224</v>
      </c>
      <c r="D1334" s="7">
        <f t="shared" si="299"/>
        <v>2</v>
      </c>
      <c r="E1334" s="7">
        <f t="shared" si="300"/>
        <v>1</v>
      </c>
      <c r="F1334" s="7">
        <f t="shared" si="301"/>
        <v>3</v>
      </c>
      <c r="G1334" s="1">
        <f t="shared" si="302"/>
        <v>58</v>
      </c>
      <c r="H1334" s="2">
        <f t="shared" si="303"/>
        <v>0.25892857142857145</v>
      </c>
      <c r="I1334" s="8"/>
      <c r="J1334" s="2">
        <f t="shared" si="293"/>
        <v>0.32589285714285715</v>
      </c>
      <c r="K1334" s="2">
        <f t="shared" si="294"/>
        <v>0.5848214285714286</v>
      </c>
      <c r="L1334" s="2">
        <f t="shared" si="295"/>
        <v>5.8035714285714288E-2</v>
      </c>
      <c r="M1334" s="2">
        <f t="shared" si="296"/>
        <v>3.1249999999999903E-2</v>
      </c>
      <c r="N1334" s="1">
        <v>73</v>
      </c>
      <c r="O1334" s="1">
        <v>131</v>
      </c>
      <c r="P1334" s="1">
        <v>13</v>
      </c>
      <c r="Q1334" s="1">
        <v>0</v>
      </c>
      <c r="R1334" s="1">
        <v>0</v>
      </c>
      <c r="S1334" s="1"/>
      <c r="T1334" s="1"/>
      <c r="U1334" s="1">
        <v>0</v>
      </c>
      <c r="V1334" s="1">
        <v>0</v>
      </c>
      <c r="W1334" s="1">
        <v>5</v>
      </c>
      <c r="X1334" s="1">
        <v>1</v>
      </c>
      <c r="Y1334" s="1">
        <v>1</v>
      </c>
      <c r="Z1334" s="1"/>
      <c r="AA1334" s="1">
        <v>0</v>
      </c>
      <c r="AB1334" s="1"/>
      <c r="AG1334" t="str">
        <f t="shared" si="298"/>
        <v>Andover</v>
      </c>
      <c r="AH1334" t="s">
        <v>1051</v>
      </c>
      <c r="AI1334">
        <v>1</v>
      </c>
      <c r="AK1334" s="104">
        <v>50</v>
      </c>
      <c r="AL1334" s="102">
        <v>27</v>
      </c>
      <c r="AM1334" s="102">
        <v>5</v>
      </c>
      <c r="AN1334" s="101">
        <v>1300</v>
      </c>
      <c r="AO1334" s="101">
        <f t="shared" si="287"/>
        <v>50027</v>
      </c>
      <c r="AP1334" s="10" t="s">
        <v>624</v>
      </c>
      <c r="AQ1334">
        <f t="shared" si="286"/>
        <v>5001300</v>
      </c>
    </row>
    <row r="1335" spans="1:43" hidden="1" outlineLevel="1">
      <c r="A1335" t="s">
        <v>1094</v>
      </c>
      <c r="B1335" s="10" t="s">
        <v>2330</v>
      </c>
      <c r="C1335" s="1">
        <f t="shared" si="297"/>
        <v>912</v>
      </c>
      <c r="D1335" s="7">
        <f t="shared" si="299"/>
        <v>2</v>
      </c>
      <c r="E1335" s="7">
        <f t="shared" si="300"/>
        <v>1</v>
      </c>
      <c r="F1335" s="7">
        <f t="shared" si="301"/>
        <v>3</v>
      </c>
      <c r="G1335" s="1">
        <f t="shared" si="302"/>
        <v>96</v>
      </c>
      <c r="H1335" s="2">
        <f t="shared" si="303"/>
        <v>0.10526315789473684</v>
      </c>
      <c r="I1335" s="8"/>
      <c r="J1335" s="2">
        <f t="shared" si="293"/>
        <v>0.39583333333333331</v>
      </c>
      <c r="K1335" s="2">
        <f t="shared" si="294"/>
        <v>0.50109649122807021</v>
      </c>
      <c r="L1335" s="2">
        <f t="shared" si="295"/>
        <v>5.8114035087719298E-2</v>
      </c>
      <c r="M1335" s="2">
        <f t="shared" si="296"/>
        <v>4.4956140350877236E-2</v>
      </c>
      <c r="N1335" s="1">
        <v>361</v>
      </c>
      <c r="O1335" s="1">
        <v>457</v>
      </c>
      <c r="P1335" s="1">
        <v>53</v>
      </c>
      <c r="Q1335" s="1">
        <v>8</v>
      </c>
      <c r="R1335" s="1">
        <v>8</v>
      </c>
      <c r="S1335" s="1"/>
      <c r="T1335" s="1"/>
      <c r="U1335" s="1">
        <v>6</v>
      </c>
      <c r="V1335" s="1">
        <v>2</v>
      </c>
      <c r="W1335" s="1">
        <v>12</v>
      </c>
      <c r="X1335" s="1">
        <v>3</v>
      </c>
      <c r="Y1335" s="1">
        <v>2</v>
      </c>
      <c r="Z1335" s="1"/>
      <c r="AA1335" s="1">
        <v>0</v>
      </c>
      <c r="AB1335" s="1"/>
      <c r="AG1335" t="str">
        <f t="shared" si="298"/>
        <v>Arlington</v>
      </c>
      <c r="AH1335" t="s">
        <v>2332</v>
      </c>
      <c r="AI1335">
        <v>1</v>
      </c>
      <c r="AK1335" s="104">
        <v>50</v>
      </c>
      <c r="AL1335" s="102">
        <v>3</v>
      </c>
      <c r="AM1335" s="102">
        <v>5</v>
      </c>
      <c r="AN1335" s="101">
        <v>1450</v>
      </c>
      <c r="AO1335" s="101">
        <f t="shared" si="287"/>
        <v>50003</v>
      </c>
      <c r="AP1335" s="10" t="s">
        <v>624</v>
      </c>
      <c r="AQ1335">
        <f t="shared" si="286"/>
        <v>5001450</v>
      </c>
    </row>
    <row r="1336" spans="1:43" hidden="1" outlineLevel="1">
      <c r="A1336" t="s">
        <v>1534</v>
      </c>
      <c r="B1336" s="10" t="s">
        <v>2330</v>
      </c>
      <c r="C1336" s="1">
        <f t="shared" si="297"/>
        <v>95</v>
      </c>
      <c r="D1336" s="7">
        <f t="shared" si="299"/>
        <v>2</v>
      </c>
      <c r="E1336" s="7">
        <f t="shared" si="300"/>
        <v>1</v>
      </c>
      <c r="F1336" s="7">
        <f t="shared" si="301"/>
        <v>5</v>
      </c>
      <c r="G1336" s="1">
        <f t="shared" si="302"/>
        <v>17</v>
      </c>
      <c r="H1336" s="2">
        <f t="shared" si="303"/>
        <v>0.17894736842105263</v>
      </c>
      <c r="I1336" s="8"/>
      <c r="J1336" s="2">
        <f t="shared" si="293"/>
        <v>0.36842105263157893</v>
      </c>
      <c r="K1336" s="2">
        <f t="shared" si="294"/>
        <v>0.54736842105263162</v>
      </c>
      <c r="L1336" s="2">
        <f t="shared" si="295"/>
        <v>1.0526315789473684E-2</v>
      </c>
      <c r="M1336" s="2">
        <f t="shared" si="296"/>
        <v>7.3684210526315713E-2</v>
      </c>
      <c r="N1336" s="1">
        <v>35</v>
      </c>
      <c r="O1336" s="1">
        <v>52</v>
      </c>
      <c r="P1336" s="1">
        <v>1</v>
      </c>
      <c r="Q1336" s="1">
        <v>1</v>
      </c>
      <c r="R1336" s="1">
        <v>1</v>
      </c>
      <c r="S1336" s="1"/>
      <c r="T1336" s="1"/>
      <c r="U1336" s="1">
        <v>1</v>
      </c>
      <c r="V1336" s="1">
        <v>2</v>
      </c>
      <c r="W1336" s="1">
        <v>2</v>
      </c>
      <c r="X1336" s="1">
        <v>0</v>
      </c>
      <c r="Y1336" s="1">
        <v>0</v>
      </c>
      <c r="Z1336" s="1"/>
      <c r="AA1336" s="1">
        <v>0</v>
      </c>
      <c r="AB1336" s="1"/>
      <c r="AG1336" t="str">
        <f t="shared" si="298"/>
        <v>Athens</v>
      </c>
      <c r="AH1336" t="s">
        <v>247</v>
      </c>
      <c r="AI1336">
        <v>1</v>
      </c>
      <c r="AK1336" s="104">
        <v>50</v>
      </c>
      <c r="AL1336" s="102">
        <v>25</v>
      </c>
      <c r="AM1336" s="102">
        <v>5</v>
      </c>
      <c r="AN1336" s="101">
        <v>1900</v>
      </c>
      <c r="AO1336" s="101">
        <f t="shared" si="287"/>
        <v>50025</v>
      </c>
      <c r="AP1336" s="10" t="s">
        <v>624</v>
      </c>
      <c r="AQ1336">
        <f t="shared" si="286"/>
        <v>5001900</v>
      </c>
    </row>
    <row r="1337" spans="1:43" hidden="1" outlineLevel="1">
      <c r="A1337" t="s">
        <v>1244</v>
      </c>
      <c r="B1337" s="10" t="s">
        <v>2330</v>
      </c>
      <c r="C1337" s="1">
        <f t="shared" si="297"/>
        <v>456</v>
      </c>
      <c r="D1337" s="7">
        <f t="shared" si="299"/>
        <v>2</v>
      </c>
      <c r="E1337" s="7">
        <f t="shared" si="300"/>
        <v>1</v>
      </c>
      <c r="F1337" s="7">
        <f t="shared" si="301"/>
        <v>3</v>
      </c>
      <c r="G1337" s="1">
        <f t="shared" si="302"/>
        <v>13</v>
      </c>
      <c r="H1337" s="2">
        <f t="shared" si="303"/>
        <v>2.850877192982456E-2</v>
      </c>
      <c r="I1337" s="8"/>
      <c r="J1337" s="2">
        <f t="shared" si="293"/>
        <v>0.42982456140350878</v>
      </c>
      <c r="K1337" s="2">
        <f t="shared" si="294"/>
        <v>0.45833333333333331</v>
      </c>
      <c r="L1337" s="2">
        <f t="shared" si="295"/>
        <v>7.8947368421052627E-2</v>
      </c>
      <c r="M1337" s="2">
        <f t="shared" si="296"/>
        <v>3.2894736842105282E-2</v>
      </c>
      <c r="N1337" s="1">
        <v>196</v>
      </c>
      <c r="O1337" s="1">
        <v>209</v>
      </c>
      <c r="P1337" s="1">
        <v>36</v>
      </c>
      <c r="Q1337" s="1">
        <v>4</v>
      </c>
      <c r="R1337" s="1">
        <v>3</v>
      </c>
      <c r="S1337" s="1"/>
      <c r="T1337" s="1"/>
      <c r="U1337" s="1">
        <v>1</v>
      </c>
      <c r="V1337" s="1">
        <v>2</v>
      </c>
      <c r="W1337" s="1">
        <v>2</v>
      </c>
      <c r="X1337" s="1">
        <v>2</v>
      </c>
      <c r="Y1337" s="1">
        <v>1</v>
      </c>
      <c r="Z1337" s="1"/>
      <c r="AA1337" s="1">
        <v>0</v>
      </c>
      <c r="AB1337" s="1"/>
      <c r="AG1337" t="str">
        <f t="shared" si="298"/>
        <v>Bakersfield</v>
      </c>
      <c r="AH1337" t="s">
        <v>957</v>
      </c>
      <c r="AI1337">
        <v>1</v>
      </c>
      <c r="AK1337" s="104">
        <v>50</v>
      </c>
      <c r="AL1337" s="102">
        <v>11</v>
      </c>
      <c r="AM1337" s="102">
        <v>10</v>
      </c>
      <c r="AN1337" s="101">
        <v>2500</v>
      </c>
      <c r="AO1337" s="101">
        <f t="shared" si="287"/>
        <v>50011</v>
      </c>
      <c r="AP1337" s="10" t="s">
        <v>624</v>
      </c>
      <c r="AQ1337">
        <f t="shared" si="286"/>
        <v>5002500</v>
      </c>
    </row>
    <row r="1338" spans="1:43" hidden="1" outlineLevel="1">
      <c r="A1338" t="s">
        <v>2114</v>
      </c>
      <c r="B1338" s="10" t="s">
        <v>2330</v>
      </c>
      <c r="C1338" s="1">
        <f t="shared" si="297"/>
        <v>80</v>
      </c>
      <c r="D1338" s="7">
        <f t="shared" si="299"/>
        <v>2</v>
      </c>
      <c r="E1338" s="7">
        <f t="shared" si="300"/>
        <v>1</v>
      </c>
      <c r="F1338" s="7">
        <f t="shared" si="301"/>
        <v>3</v>
      </c>
      <c r="G1338" s="1">
        <f t="shared" si="302"/>
        <v>9</v>
      </c>
      <c r="H1338" s="2">
        <f t="shared" si="303"/>
        <v>0.1125</v>
      </c>
      <c r="I1338" s="8"/>
      <c r="J1338" s="2">
        <f t="shared" si="293"/>
        <v>0.38750000000000001</v>
      </c>
      <c r="K1338" s="2">
        <f t="shared" si="294"/>
        <v>0.5</v>
      </c>
      <c r="L1338" s="2">
        <f t="shared" si="295"/>
        <v>3.7499999999999999E-2</v>
      </c>
      <c r="M1338" s="2">
        <f t="shared" si="296"/>
        <v>7.5000000000000039E-2</v>
      </c>
      <c r="N1338" s="1">
        <v>31</v>
      </c>
      <c r="O1338" s="1">
        <v>40</v>
      </c>
      <c r="P1338" s="1">
        <v>3</v>
      </c>
      <c r="Q1338" s="1">
        <v>1</v>
      </c>
      <c r="R1338" s="1">
        <v>1</v>
      </c>
      <c r="S1338" s="1"/>
      <c r="T1338" s="1"/>
      <c r="U1338" s="1">
        <v>0</v>
      </c>
      <c r="V1338" s="1">
        <v>2</v>
      </c>
      <c r="W1338" s="1">
        <v>1</v>
      </c>
      <c r="X1338" s="1">
        <v>0</v>
      </c>
      <c r="Y1338" s="1">
        <v>1</v>
      </c>
      <c r="Z1338" s="1"/>
      <c r="AA1338" s="1">
        <v>0</v>
      </c>
      <c r="AB1338" s="1"/>
      <c r="AG1338" t="str">
        <f t="shared" si="298"/>
        <v>Baltimore</v>
      </c>
      <c r="AH1338" t="s">
        <v>1051</v>
      </c>
      <c r="AI1338">
        <v>1</v>
      </c>
      <c r="AK1338" s="104">
        <v>50</v>
      </c>
      <c r="AL1338" s="102">
        <v>27</v>
      </c>
      <c r="AM1338" s="102">
        <v>11</v>
      </c>
      <c r="AN1338" s="101">
        <v>2575</v>
      </c>
      <c r="AO1338" s="101">
        <f t="shared" si="287"/>
        <v>50027</v>
      </c>
      <c r="AP1338" s="10" t="s">
        <v>624</v>
      </c>
      <c r="AQ1338">
        <f t="shared" si="286"/>
        <v>5002575</v>
      </c>
    </row>
    <row r="1339" spans="1:43" hidden="1" outlineLevel="1">
      <c r="A1339" t="s">
        <v>1524</v>
      </c>
      <c r="B1339" s="10" t="s">
        <v>2330</v>
      </c>
      <c r="C1339" s="1">
        <f t="shared" si="297"/>
        <v>436</v>
      </c>
      <c r="D1339" s="7">
        <f t="shared" si="299"/>
        <v>2</v>
      </c>
      <c r="E1339" s="7">
        <f t="shared" si="300"/>
        <v>1</v>
      </c>
      <c r="F1339" s="7">
        <f t="shared" si="301"/>
        <v>3</v>
      </c>
      <c r="G1339" s="1">
        <f t="shared" si="302"/>
        <v>24</v>
      </c>
      <c r="H1339" s="2">
        <f t="shared" si="303"/>
        <v>5.5045871559633031E-2</v>
      </c>
      <c r="I1339" s="8"/>
      <c r="J1339" s="2">
        <f t="shared" si="293"/>
        <v>0.3922018348623853</v>
      </c>
      <c r="K1339" s="2">
        <f t="shared" si="294"/>
        <v>0.44724770642201833</v>
      </c>
      <c r="L1339" s="2">
        <f t="shared" si="295"/>
        <v>0.14220183486238533</v>
      </c>
      <c r="M1339" s="2">
        <f t="shared" si="296"/>
        <v>1.8348623853211093E-2</v>
      </c>
      <c r="N1339" s="1">
        <v>171</v>
      </c>
      <c r="O1339" s="1">
        <v>195</v>
      </c>
      <c r="P1339" s="1">
        <v>62</v>
      </c>
      <c r="Q1339" s="1">
        <v>2</v>
      </c>
      <c r="R1339" s="1">
        <v>0</v>
      </c>
      <c r="S1339" s="1"/>
      <c r="T1339" s="1"/>
      <c r="U1339" s="1">
        <v>0</v>
      </c>
      <c r="V1339" s="1">
        <v>2</v>
      </c>
      <c r="W1339" s="1">
        <v>1</v>
      </c>
      <c r="X1339" s="1">
        <v>3</v>
      </c>
      <c r="Y1339" s="1">
        <v>0</v>
      </c>
      <c r="Z1339" s="1"/>
      <c r="AA1339" s="1">
        <v>0</v>
      </c>
      <c r="AB1339" s="1"/>
      <c r="AG1339" t="str">
        <f t="shared" si="298"/>
        <v>Barnard</v>
      </c>
      <c r="AH1339" t="s">
        <v>1051</v>
      </c>
      <c r="AI1339">
        <v>1</v>
      </c>
      <c r="AK1339" s="104">
        <v>50</v>
      </c>
      <c r="AL1339" s="102">
        <v>27</v>
      </c>
      <c r="AM1339" s="102">
        <v>15</v>
      </c>
      <c r="AN1339" s="101">
        <v>2725</v>
      </c>
      <c r="AO1339" s="101">
        <f t="shared" si="287"/>
        <v>50027</v>
      </c>
      <c r="AP1339" s="10" t="s">
        <v>624</v>
      </c>
      <c r="AQ1339">
        <f t="shared" si="286"/>
        <v>5002725</v>
      </c>
    </row>
    <row r="1340" spans="1:43" hidden="1" outlineLevel="1">
      <c r="A1340" t="s">
        <v>1525</v>
      </c>
      <c r="B1340" s="10" t="s">
        <v>2330</v>
      </c>
      <c r="C1340" s="1">
        <f t="shared" si="297"/>
        <v>654</v>
      </c>
      <c r="D1340" s="7">
        <f t="shared" si="299"/>
        <v>2</v>
      </c>
      <c r="E1340" s="7">
        <f t="shared" si="300"/>
        <v>1</v>
      </c>
      <c r="F1340" s="7">
        <f t="shared" si="301"/>
        <v>3</v>
      </c>
      <c r="G1340" s="1">
        <f t="shared" si="302"/>
        <v>141</v>
      </c>
      <c r="H1340" s="2">
        <f t="shared" si="303"/>
        <v>0.21559633027522937</v>
      </c>
      <c r="I1340" s="8"/>
      <c r="J1340" s="2">
        <f t="shared" si="293"/>
        <v>0.3363914373088685</v>
      </c>
      <c r="K1340" s="2">
        <f t="shared" si="294"/>
        <v>0.55198776758409784</v>
      </c>
      <c r="L1340" s="2">
        <f t="shared" si="295"/>
        <v>7.0336391437308868E-2</v>
      </c>
      <c r="M1340" s="2">
        <f t="shared" si="296"/>
        <v>4.1284403669724731E-2</v>
      </c>
      <c r="N1340" s="1">
        <v>220</v>
      </c>
      <c r="O1340" s="1">
        <v>361</v>
      </c>
      <c r="P1340" s="1">
        <v>46</v>
      </c>
      <c r="Q1340" s="1">
        <v>6</v>
      </c>
      <c r="R1340" s="1">
        <v>5</v>
      </c>
      <c r="S1340" s="1"/>
      <c r="T1340" s="1"/>
      <c r="U1340" s="1">
        <v>2</v>
      </c>
      <c r="V1340" s="1">
        <v>2</v>
      </c>
      <c r="W1340" s="1">
        <v>7</v>
      </c>
      <c r="X1340" s="1">
        <v>2</v>
      </c>
      <c r="Y1340" s="1">
        <v>2</v>
      </c>
      <c r="Z1340" s="1"/>
      <c r="AA1340" s="1">
        <v>1</v>
      </c>
      <c r="AB1340" s="1"/>
      <c r="AG1340" t="str">
        <f t="shared" si="298"/>
        <v>Barnet</v>
      </c>
      <c r="AH1340" t="s">
        <v>2390</v>
      </c>
      <c r="AI1340">
        <v>1</v>
      </c>
      <c r="AK1340" s="104">
        <v>50</v>
      </c>
      <c r="AL1340" s="102">
        <v>5</v>
      </c>
      <c r="AM1340" s="102">
        <v>5</v>
      </c>
      <c r="AN1340" s="101">
        <v>2875</v>
      </c>
      <c r="AO1340" s="101">
        <f t="shared" si="287"/>
        <v>50005</v>
      </c>
      <c r="AP1340" s="10" t="s">
        <v>624</v>
      </c>
      <c r="AQ1340">
        <f t="shared" si="286"/>
        <v>5002875</v>
      </c>
    </row>
    <row r="1341" spans="1:43" hidden="1" outlineLevel="1">
      <c r="A1341" t="s">
        <v>2212</v>
      </c>
      <c r="B1341" s="10" t="s">
        <v>2330</v>
      </c>
      <c r="C1341" s="1">
        <f t="shared" si="297"/>
        <v>2895</v>
      </c>
      <c r="D1341" s="7">
        <f t="shared" si="299"/>
        <v>2</v>
      </c>
      <c r="E1341" s="7">
        <f t="shared" si="300"/>
        <v>1</v>
      </c>
      <c r="F1341" s="7">
        <f t="shared" si="301"/>
        <v>3</v>
      </c>
      <c r="G1341" s="1">
        <f t="shared" si="302"/>
        <v>287</v>
      </c>
      <c r="H1341" s="2">
        <f t="shared" si="303"/>
        <v>9.9136442141623482E-2</v>
      </c>
      <c r="I1341" s="8"/>
      <c r="J1341" s="2">
        <f t="shared" si="293"/>
        <v>0.33713298791018997</v>
      </c>
      <c r="K1341" s="2">
        <f t="shared" si="294"/>
        <v>0.43626943005181346</v>
      </c>
      <c r="L1341" s="2">
        <f t="shared" si="295"/>
        <v>0.21243523316062177</v>
      </c>
      <c r="M1341" s="2">
        <f t="shared" si="296"/>
        <v>1.4162348877374803E-2</v>
      </c>
      <c r="N1341" s="1">
        <v>976</v>
      </c>
      <c r="O1341" s="1">
        <v>1263</v>
      </c>
      <c r="P1341" s="1">
        <v>615</v>
      </c>
      <c r="Q1341" s="1">
        <v>9</v>
      </c>
      <c r="R1341" s="1">
        <v>4</v>
      </c>
      <c r="S1341" s="1"/>
      <c r="T1341" s="1"/>
      <c r="U1341" s="1">
        <v>5</v>
      </c>
      <c r="V1341" s="1">
        <v>5</v>
      </c>
      <c r="W1341" s="1">
        <v>6</v>
      </c>
      <c r="X1341" s="1">
        <v>6</v>
      </c>
      <c r="Y1341" s="1">
        <v>4</v>
      </c>
      <c r="Z1341" s="1"/>
      <c r="AA1341" s="1">
        <v>2</v>
      </c>
      <c r="AB1341" s="1"/>
      <c r="AG1341" t="str">
        <f t="shared" si="298"/>
        <v>Barre</v>
      </c>
      <c r="AH1341" t="s">
        <v>1839</v>
      </c>
      <c r="AI1341">
        <v>1</v>
      </c>
      <c r="AK1341" s="104">
        <v>50</v>
      </c>
      <c r="AL1341" s="102">
        <v>23</v>
      </c>
      <c r="AM1341" s="102">
        <v>5</v>
      </c>
      <c r="AN1341" s="101">
        <v>3175</v>
      </c>
      <c r="AO1341" s="101">
        <f t="shared" si="287"/>
        <v>50023</v>
      </c>
      <c r="AP1341" s="10" t="s">
        <v>2432</v>
      </c>
      <c r="AQ1341">
        <f t="shared" si="286"/>
        <v>5003175</v>
      </c>
    </row>
    <row r="1342" spans="1:43" hidden="1" outlineLevel="1">
      <c r="A1342" t="s">
        <v>2212</v>
      </c>
      <c r="B1342" s="10" t="s">
        <v>2330</v>
      </c>
      <c r="C1342" s="1">
        <f t="shared" si="297"/>
        <v>3142</v>
      </c>
      <c r="D1342" s="7">
        <f t="shared" si="299"/>
        <v>2</v>
      </c>
      <c r="E1342" s="7">
        <f t="shared" si="300"/>
        <v>1</v>
      </c>
      <c r="F1342" s="7">
        <f t="shared" si="301"/>
        <v>3</v>
      </c>
      <c r="G1342" s="1">
        <f t="shared" si="302"/>
        <v>741</v>
      </c>
      <c r="H1342" s="2">
        <f t="shared" si="303"/>
        <v>0.23583704646721834</v>
      </c>
      <c r="I1342" s="8"/>
      <c r="J1342" s="2">
        <f t="shared" si="293"/>
        <v>0.26479949077021003</v>
      </c>
      <c r="K1342" s="2">
        <f t="shared" si="294"/>
        <v>0.5006365372374284</v>
      </c>
      <c r="L1342" s="2">
        <f t="shared" si="295"/>
        <v>0.22469764481222151</v>
      </c>
      <c r="M1342" s="2">
        <f t="shared" si="296"/>
        <v>9.8663271801400498E-3</v>
      </c>
      <c r="N1342" s="1">
        <v>832</v>
      </c>
      <c r="O1342" s="1">
        <v>1573</v>
      </c>
      <c r="P1342" s="1">
        <v>706</v>
      </c>
      <c r="Q1342" s="1">
        <v>4</v>
      </c>
      <c r="R1342" s="1">
        <v>3</v>
      </c>
      <c r="S1342" s="1"/>
      <c r="T1342" s="1"/>
      <c r="U1342" s="1">
        <v>4</v>
      </c>
      <c r="V1342" s="1">
        <v>4</v>
      </c>
      <c r="W1342" s="1">
        <v>7</v>
      </c>
      <c r="X1342" s="1">
        <v>4</v>
      </c>
      <c r="Y1342" s="1">
        <v>3</v>
      </c>
      <c r="Z1342" s="1"/>
      <c r="AA1342" s="1">
        <v>2</v>
      </c>
      <c r="AB1342" s="1"/>
      <c r="AG1342" t="str">
        <f t="shared" si="298"/>
        <v>Barre</v>
      </c>
      <c r="AH1342" t="s">
        <v>1839</v>
      </c>
      <c r="AI1342">
        <v>1</v>
      </c>
      <c r="AK1342" s="104">
        <v>50</v>
      </c>
      <c r="AL1342" s="102">
        <v>23</v>
      </c>
      <c r="AM1342" s="102">
        <v>10</v>
      </c>
      <c r="AN1342" s="101">
        <v>3250</v>
      </c>
      <c r="AO1342" s="101">
        <f t="shared" si="287"/>
        <v>50023</v>
      </c>
      <c r="AP1342" s="10" t="s">
        <v>624</v>
      </c>
      <c r="AQ1342">
        <f t="shared" si="286"/>
        <v>5003250</v>
      </c>
    </row>
    <row r="1343" spans="1:43" hidden="1" outlineLevel="1">
      <c r="A1343" t="s">
        <v>1530</v>
      </c>
      <c r="B1343" s="10" t="s">
        <v>2330</v>
      </c>
      <c r="C1343" s="1">
        <f t="shared" si="297"/>
        <v>1009</v>
      </c>
      <c r="D1343" s="7">
        <f t="shared" si="299"/>
        <v>2</v>
      </c>
      <c r="E1343" s="7">
        <f t="shared" si="300"/>
        <v>1</v>
      </c>
      <c r="F1343" s="7">
        <f t="shared" si="301"/>
        <v>3</v>
      </c>
      <c r="G1343" s="1">
        <f t="shared" si="302"/>
        <v>376</v>
      </c>
      <c r="H1343" s="2">
        <f t="shared" si="303"/>
        <v>0.37264618434093161</v>
      </c>
      <c r="I1343" s="8"/>
      <c r="J1343" s="2">
        <f t="shared" si="293"/>
        <v>0.24380574826560952</v>
      </c>
      <c r="K1343" s="2">
        <f t="shared" si="294"/>
        <v>0.61645193260654108</v>
      </c>
      <c r="L1343" s="2">
        <f t="shared" si="295"/>
        <v>0.11000991080277503</v>
      </c>
      <c r="M1343" s="2">
        <f t="shared" si="296"/>
        <v>2.9732408325074372E-2</v>
      </c>
      <c r="N1343" s="1">
        <v>246</v>
      </c>
      <c r="O1343" s="1">
        <v>622</v>
      </c>
      <c r="P1343" s="1">
        <v>111</v>
      </c>
      <c r="Q1343" s="1">
        <v>4</v>
      </c>
      <c r="R1343" s="1">
        <v>7</v>
      </c>
      <c r="S1343" s="1"/>
      <c r="T1343" s="1"/>
      <c r="U1343" s="1">
        <v>3</v>
      </c>
      <c r="V1343" s="1">
        <v>3</v>
      </c>
      <c r="W1343" s="1">
        <v>8</v>
      </c>
      <c r="X1343" s="1">
        <v>3</v>
      </c>
      <c r="Y1343" s="1">
        <v>0</v>
      </c>
      <c r="Z1343" s="1"/>
      <c r="AA1343" s="1">
        <v>2</v>
      </c>
      <c r="AB1343" s="1"/>
      <c r="AG1343" t="str">
        <f t="shared" si="298"/>
        <v>Barton</v>
      </c>
      <c r="AH1343" t="s">
        <v>2143</v>
      </c>
      <c r="AI1343">
        <v>1</v>
      </c>
      <c r="AK1343" s="104">
        <v>50</v>
      </c>
      <c r="AL1343" s="102">
        <v>19</v>
      </c>
      <c r="AM1343" s="102">
        <v>10</v>
      </c>
      <c r="AN1343" s="101">
        <v>3550</v>
      </c>
      <c r="AO1343" s="101">
        <f t="shared" si="287"/>
        <v>50019</v>
      </c>
      <c r="AP1343" s="10" t="s">
        <v>624</v>
      </c>
      <c r="AQ1343">
        <f t="shared" si="286"/>
        <v>5003550</v>
      </c>
    </row>
    <row r="1344" spans="1:43" hidden="1" outlineLevel="1">
      <c r="A1344" t="s">
        <v>1438</v>
      </c>
      <c r="B1344" s="10" t="s">
        <v>2330</v>
      </c>
      <c r="C1344" s="1">
        <f t="shared" si="297"/>
        <v>98</v>
      </c>
      <c r="D1344" s="7">
        <f t="shared" si="299"/>
        <v>2</v>
      </c>
      <c r="E1344" s="7">
        <f t="shared" si="300"/>
        <v>1</v>
      </c>
      <c r="F1344" s="7">
        <f t="shared" si="301"/>
        <v>3</v>
      </c>
      <c r="G1344" s="1">
        <f t="shared" si="302"/>
        <v>26</v>
      </c>
      <c r="H1344" s="2">
        <f t="shared" si="303"/>
        <v>0.26530612244897961</v>
      </c>
      <c r="I1344" s="8"/>
      <c r="J1344" s="2">
        <f t="shared" si="293"/>
        <v>0.2857142857142857</v>
      </c>
      <c r="K1344" s="2">
        <f t="shared" si="294"/>
        <v>0.55102040816326525</v>
      </c>
      <c r="L1344" s="2">
        <f t="shared" si="295"/>
        <v>0.14285714285714285</v>
      </c>
      <c r="M1344" s="2">
        <f t="shared" si="296"/>
        <v>2.0408163265306201E-2</v>
      </c>
      <c r="N1344" s="1">
        <v>28</v>
      </c>
      <c r="O1344" s="1">
        <v>54</v>
      </c>
      <c r="P1344" s="1">
        <v>14</v>
      </c>
      <c r="Q1344" s="1">
        <v>0</v>
      </c>
      <c r="R1344" s="1">
        <v>1</v>
      </c>
      <c r="S1344" s="1"/>
      <c r="T1344" s="1"/>
      <c r="U1344" s="1">
        <v>0</v>
      </c>
      <c r="V1344" s="1">
        <v>0</v>
      </c>
      <c r="W1344" s="1">
        <v>0</v>
      </c>
      <c r="X1344" s="1">
        <v>0</v>
      </c>
      <c r="Y1344" s="1">
        <v>1</v>
      </c>
      <c r="Z1344" s="1"/>
      <c r="AA1344" s="1">
        <v>0</v>
      </c>
      <c r="AB1344" s="1"/>
      <c r="AG1344" t="str">
        <f t="shared" si="298"/>
        <v>Belvidere</v>
      </c>
      <c r="AH1344" t="s">
        <v>759</v>
      </c>
      <c r="AI1344">
        <v>1</v>
      </c>
      <c r="AK1344" s="104">
        <v>50</v>
      </c>
      <c r="AL1344" s="102">
        <v>15</v>
      </c>
      <c r="AM1344" s="102">
        <v>5</v>
      </c>
      <c r="AN1344" s="101">
        <v>4375</v>
      </c>
      <c r="AO1344" s="101">
        <f t="shared" si="287"/>
        <v>50015</v>
      </c>
      <c r="AP1344" s="10" t="s">
        <v>624</v>
      </c>
      <c r="AQ1344">
        <f t="shared" si="286"/>
        <v>5004375</v>
      </c>
    </row>
    <row r="1345" spans="1:43" hidden="1" outlineLevel="1">
      <c r="A1345" t="s">
        <v>2332</v>
      </c>
      <c r="B1345" s="10" t="s">
        <v>2330</v>
      </c>
      <c r="C1345" s="1">
        <f t="shared" si="297"/>
        <v>4711</v>
      </c>
      <c r="D1345" s="7">
        <f t="shared" si="299"/>
        <v>1</v>
      </c>
      <c r="E1345" s="7">
        <f t="shared" si="300"/>
        <v>2</v>
      </c>
      <c r="F1345" s="7">
        <f t="shared" si="301"/>
        <v>3</v>
      </c>
      <c r="G1345" s="1">
        <f t="shared" si="302"/>
        <v>92</v>
      </c>
      <c r="H1345" s="2">
        <f t="shared" si="303"/>
        <v>1.9528762470812991E-2</v>
      </c>
      <c r="I1345" s="8"/>
      <c r="J1345" s="2">
        <f t="shared" si="293"/>
        <v>0.42623646784122265</v>
      </c>
      <c r="K1345" s="2">
        <f t="shared" si="294"/>
        <v>0.40670770537040968</v>
      </c>
      <c r="L1345" s="2">
        <f t="shared" si="295"/>
        <v>0.12863510931861599</v>
      </c>
      <c r="M1345" s="2">
        <f t="shared" si="296"/>
        <v>3.842071746975162E-2</v>
      </c>
      <c r="N1345" s="1">
        <v>2008</v>
      </c>
      <c r="O1345" s="1">
        <v>1916</v>
      </c>
      <c r="P1345" s="1">
        <v>606</v>
      </c>
      <c r="Q1345" s="1">
        <v>14</v>
      </c>
      <c r="R1345" s="1">
        <v>17</v>
      </c>
      <c r="S1345" s="1"/>
      <c r="T1345" s="1"/>
      <c r="U1345" s="1">
        <v>31</v>
      </c>
      <c r="V1345" s="1">
        <v>26</v>
      </c>
      <c r="W1345" s="1">
        <v>53</v>
      </c>
      <c r="X1345" s="1">
        <v>28</v>
      </c>
      <c r="Y1345" s="1">
        <v>11</v>
      </c>
      <c r="Z1345" s="1"/>
      <c r="AA1345" s="1">
        <v>1</v>
      </c>
      <c r="AB1345" s="1"/>
      <c r="AG1345" t="str">
        <f t="shared" si="298"/>
        <v>Bennington</v>
      </c>
      <c r="AH1345" t="s">
        <v>2332</v>
      </c>
      <c r="AI1345">
        <v>1</v>
      </c>
      <c r="AK1345" s="104">
        <v>50</v>
      </c>
      <c r="AL1345" s="102">
        <v>3</v>
      </c>
      <c r="AM1345" s="102">
        <v>10</v>
      </c>
      <c r="AN1345" s="101">
        <v>4825</v>
      </c>
      <c r="AO1345" s="101">
        <f t="shared" si="287"/>
        <v>50003</v>
      </c>
      <c r="AP1345" s="10" t="s">
        <v>624</v>
      </c>
      <c r="AQ1345">
        <f t="shared" si="286"/>
        <v>5004825</v>
      </c>
    </row>
    <row r="1346" spans="1:43" hidden="1" outlineLevel="1">
      <c r="A1346" t="s">
        <v>747</v>
      </c>
      <c r="B1346" s="10" t="s">
        <v>2330</v>
      </c>
      <c r="C1346" s="1">
        <f t="shared" si="297"/>
        <v>308</v>
      </c>
      <c r="D1346" s="7">
        <f t="shared" si="299"/>
        <v>2</v>
      </c>
      <c r="E1346" s="7">
        <f t="shared" si="300"/>
        <v>1</v>
      </c>
      <c r="F1346" s="7">
        <f t="shared" si="301"/>
        <v>3</v>
      </c>
      <c r="G1346" s="1">
        <f t="shared" si="302"/>
        <v>30</v>
      </c>
      <c r="H1346" s="2">
        <f t="shared" si="303"/>
        <v>9.7402597402597407E-2</v>
      </c>
      <c r="I1346" s="8"/>
      <c r="J1346" s="2">
        <f t="shared" si="293"/>
        <v>0.37987012987012986</v>
      </c>
      <c r="K1346" s="2">
        <f t="shared" si="294"/>
        <v>0.47727272727272729</v>
      </c>
      <c r="L1346" s="2">
        <f t="shared" si="295"/>
        <v>0.1038961038961039</v>
      </c>
      <c r="M1346" s="2">
        <f t="shared" si="296"/>
        <v>3.8961038961038891E-2</v>
      </c>
      <c r="N1346" s="1">
        <v>117</v>
      </c>
      <c r="O1346" s="1">
        <v>147</v>
      </c>
      <c r="P1346" s="1">
        <v>32</v>
      </c>
      <c r="Q1346" s="1">
        <v>1</v>
      </c>
      <c r="R1346" s="1">
        <v>0</v>
      </c>
      <c r="S1346" s="1"/>
      <c r="T1346" s="1"/>
      <c r="U1346" s="1">
        <v>4</v>
      </c>
      <c r="V1346" s="1">
        <v>0</v>
      </c>
      <c r="W1346" s="1">
        <v>2</v>
      </c>
      <c r="X1346" s="1">
        <v>3</v>
      </c>
      <c r="Y1346" s="1">
        <v>2</v>
      </c>
      <c r="Z1346" s="1"/>
      <c r="AA1346" s="1">
        <v>0</v>
      </c>
      <c r="AB1346" s="1"/>
      <c r="AG1346" t="str">
        <f t="shared" si="298"/>
        <v>Benson</v>
      </c>
      <c r="AH1346" t="s">
        <v>2265</v>
      </c>
      <c r="AI1346">
        <v>1</v>
      </c>
      <c r="AK1346" s="104">
        <v>50</v>
      </c>
      <c r="AL1346" s="102">
        <v>21</v>
      </c>
      <c r="AM1346" s="102">
        <v>5</v>
      </c>
      <c r="AN1346" s="101">
        <v>5200</v>
      </c>
      <c r="AO1346" s="101">
        <f t="shared" si="287"/>
        <v>50021</v>
      </c>
      <c r="AP1346" s="10" t="s">
        <v>624</v>
      </c>
      <c r="AQ1346">
        <f t="shared" ref="AQ1346:AQ1409" si="304">AK1346*100000+AN1346</f>
        <v>5005200</v>
      </c>
    </row>
    <row r="1347" spans="1:43" hidden="1" outlineLevel="1">
      <c r="A1347" t="s">
        <v>2349</v>
      </c>
      <c r="B1347" s="10" t="s">
        <v>2330</v>
      </c>
      <c r="C1347" s="1">
        <f t="shared" si="297"/>
        <v>452</v>
      </c>
      <c r="D1347" s="7">
        <f t="shared" si="299"/>
        <v>2</v>
      </c>
      <c r="E1347" s="7">
        <f t="shared" si="300"/>
        <v>1</v>
      </c>
      <c r="F1347" s="7">
        <f t="shared" si="301"/>
        <v>3</v>
      </c>
      <c r="G1347" s="1">
        <f t="shared" si="302"/>
        <v>69</v>
      </c>
      <c r="H1347" s="2">
        <f t="shared" si="303"/>
        <v>0.15265486725663716</v>
      </c>
      <c r="I1347" s="8"/>
      <c r="J1347" s="2">
        <f t="shared" si="293"/>
        <v>0.37831858407079644</v>
      </c>
      <c r="K1347" s="2">
        <f t="shared" si="294"/>
        <v>0.53097345132743368</v>
      </c>
      <c r="L1347" s="2">
        <f t="shared" si="295"/>
        <v>7.7433628318584066E-2</v>
      </c>
      <c r="M1347" s="2">
        <f t="shared" si="296"/>
        <v>1.327433628318582E-2</v>
      </c>
      <c r="N1347" s="1">
        <v>171</v>
      </c>
      <c r="O1347" s="1">
        <v>240</v>
      </c>
      <c r="P1347" s="1">
        <v>35</v>
      </c>
      <c r="Q1347" s="1">
        <v>2</v>
      </c>
      <c r="R1347" s="1">
        <v>0</v>
      </c>
      <c r="S1347" s="1"/>
      <c r="T1347" s="1"/>
      <c r="U1347" s="1">
        <v>1</v>
      </c>
      <c r="V1347" s="1">
        <v>1</v>
      </c>
      <c r="W1347" s="1">
        <v>0</v>
      </c>
      <c r="X1347" s="1">
        <v>0</v>
      </c>
      <c r="Y1347" s="1">
        <v>2</v>
      </c>
      <c r="Z1347" s="1"/>
      <c r="AA1347" s="1">
        <v>0</v>
      </c>
      <c r="AB1347" s="1"/>
      <c r="AG1347" t="str">
        <f t="shared" si="298"/>
        <v>Berkshire</v>
      </c>
      <c r="AH1347" t="s">
        <v>957</v>
      </c>
      <c r="AI1347">
        <v>1</v>
      </c>
      <c r="AK1347" s="104">
        <v>50</v>
      </c>
      <c r="AL1347" s="102">
        <v>11</v>
      </c>
      <c r="AM1347" s="102">
        <v>15</v>
      </c>
      <c r="AN1347" s="101">
        <v>5425</v>
      </c>
      <c r="AO1347" s="101">
        <f t="shared" ref="AO1347:AO1410" si="305">1000*AK1347+AL1347</f>
        <v>50011</v>
      </c>
      <c r="AP1347" s="10" t="s">
        <v>624</v>
      </c>
      <c r="AQ1347">
        <f t="shared" si="304"/>
        <v>5005425</v>
      </c>
    </row>
    <row r="1348" spans="1:43" hidden="1" outlineLevel="1">
      <c r="A1348" t="s">
        <v>1263</v>
      </c>
      <c r="B1348" s="10" t="s">
        <v>2330</v>
      </c>
      <c r="C1348" s="1">
        <f t="shared" si="297"/>
        <v>1027</v>
      </c>
      <c r="D1348" s="7">
        <f t="shared" si="299"/>
        <v>2</v>
      </c>
      <c r="E1348" s="7">
        <f t="shared" si="300"/>
        <v>1</v>
      </c>
      <c r="F1348" s="7">
        <f t="shared" si="301"/>
        <v>3</v>
      </c>
      <c r="G1348" s="1">
        <f t="shared" si="302"/>
        <v>66</v>
      </c>
      <c r="H1348" s="2">
        <f t="shared" si="303"/>
        <v>6.4264849074975663E-2</v>
      </c>
      <c r="I1348" s="8"/>
      <c r="J1348" s="2">
        <f t="shared" si="293"/>
        <v>0.3213242453748783</v>
      </c>
      <c r="K1348" s="2">
        <f t="shared" si="294"/>
        <v>0.38558909444985395</v>
      </c>
      <c r="L1348" s="2">
        <f t="shared" si="295"/>
        <v>0.2765335929892892</v>
      </c>
      <c r="M1348" s="2">
        <f t="shared" si="296"/>
        <v>1.6553067185978487E-2</v>
      </c>
      <c r="N1348" s="1">
        <v>330</v>
      </c>
      <c r="O1348" s="1">
        <v>396</v>
      </c>
      <c r="P1348" s="1">
        <v>284</v>
      </c>
      <c r="Q1348" s="1">
        <v>3</v>
      </c>
      <c r="R1348" s="1">
        <v>3</v>
      </c>
      <c r="S1348" s="1"/>
      <c r="T1348" s="1"/>
      <c r="U1348" s="1">
        <v>1</v>
      </c>
      <c r="V1348" s="1">
        <v>0</v>
      </c>
      <c r="W1348" s="1">
        <v>5</v>
      </c>
      <c r="X1348" s="1">
        <v>3</v>
      </c>
      <c r="Y1348" s="1">
        <v>1</v>
      </c>
      <c r="Z1348" s="1"/>
      <c r="AA1348" s="1">
        <v>1</v>
      </c>
      <c r="AB1348" s="1"/>
      <c r="AG1348" t="str">
        <f t="shared" si="298"/>
        <v>Berlin</v>
      </c>
      <c r="AH1348" t="s">
        <v>1839</v>
      </c>
      <c r="AI1348">
        <v>1</v>
      </c>
      <c r="AK1348" s="104">
        <v>50</v>
      </c>
      <c r="AL1348" s="102">
        <v>23</v>
      </c>
      <c r="AM1348" s="102">
        <v>15</v>
      </c>
      <c r="AN1348" s="101">
        <v>5650</v>
      </c>
      <c r="AO1348" s="101">
        <f t="shared" si="305"/>
        <v>50023</v>
      </c>
      <c r="AP1348" s="10" t="s">
        <v>624</v>
      </c>
      <c r="AQ1348">
        <f t="shared" si="304"/>
        <v>5005650</v>
      </c>
    </row>
    <row r="1349" spans="1:43" hidden="1" outlineLevel="1">
      <c r="A1349" t="s">
        <v>1264</v>
      </c>
      <c r="B1349" s="10" t="s">
        <v>2330</v>
      </c>
      <c r="C1349" s="1">
        <f t="shared" si="297"/>
        <v>716</v>
      </c>
      <c r="D1349" s="7">
        <f t="shared" si="299"/>
        <v>2</v>
      </c>
      <c r="E1349" s="7">
        <f t="shared" si="300"/>
        <v>1</v>
      </c>
      <c r="F1349" s="7">
        <f t="shared" si="301"/>
        <v>3</v>
      </c>
      <c r="G1349" s="1">
        <f t="shared" si="302"/>
        <v>54</v>
      </c>
      <c r="H1349" s="2">
        <f t="shared" si="303"/>
        <v>7.5418994413407825E-2</v>
      </c>
      <c r="I1349" s="8"/>
      <c r="J1349" s="2">
        <f t="shared" si="293"/>
        <v>0.40921787709497209</v>
      </c>
      <c r="K1349" s="2">
        <f t="shared" si="294"/>
        <v>0.48463687150837986</v>
      </c>
      <c r="L1349" s="2">
        <f t="shared" si="295"/>
        <v>7.4022346368715089E-2</v>
      </c>
      <c r="M1349" s="2">
        <f t="shared" si="296"/>
        <v>3.2122905027932899E-2</v>
      </c>
      <c r="N1349" s="1">
        <v>293</v>
      </c>
      <c r="O1349" s="1">
        <v>347</v>
      </c>
      <c r="P1349" s="1">
        <v>53</v>
      </c>
      <c r="Q1349" s="1">
        <v>4</v>
      </c>
      <c r="R1349" s="1">
        <v>5</v>
      </c>
      <c r="S1349" s="1"/>
      <c r="T1349" s="1"/>
      <c r="U1349" s="1">
        <v>0</v>
      </c>
      <c r="V1349" s="1">
        <v>1</v>
      </c>
      <c r="W1349" s="1">
        <v>4</v>
      </c>
      <c r="X1349" s="1">
        <v>7</v>
      </c>
      <c r="Y1349" s="1">
        <v>2</v>
      </c>
      <c r="Z1349" s="1"/>
      <c r="AA1349" s="1">
        <v>0</v>
      </c>
      <c r="AB1349" s="1"/>
      <c r="AG1349" t="str">
        <f t="shared" si="298"/>
        <v>Bethel</v>
      </c>
      <c r="AH1349" t="s">
        <v>1051</v>
      </c>
      <c r="AI1349">
        <v>1</v>
      </c>
      <c r="AK1349" s="104">
        <v>50</v>
      </c>
      <c r="AL1349" s="102">
        <v>27</v>
      </c>
      <c r="AM1349" s="102">
        <v>20</v>
      </c>
      <c r="AN1349" s="101">
        <v>5800</v>
      </c>
      <c r="AO1349" s="101">
        <f t="shared" si="305"/>
        <v>50027</v>
      </c>
      <c r="AP1349" s="10" t="s">
        <v>624</v>
      </c>
      <c r="AQ1349">
        <f t="shared" si="304"/>
        <v>5005800</v>
      </c>
    </row>
    <row r="1350" spans="1:43" hidden="1" outlineLevel="1">
      <c r="A1350" t="s">
        <v>1265</v>
      </c>
      <c r="B1350" s="10" t="s">
        <v>2330</v>
      </c>
      <c r="C1350" s="1">
        <f t="shared" si="297"/>
        <v>61</v>
      </c>
      <c r="D1350" s="7">
        <f t="shared" si="299"/>
        <v>2</v>
      </c>
      <c r="E1350" s="7">
        <f t="shared" si="300"/>
        <v>1</v>
      </c>
      <c r="F1350" s="7">
        <f t="shared" si="301"/>
        <v>3</v>
      </c>
      <c r="G1350" s="1">
        <f t="shared" si="302"/>
        <v>7</v>
      </c>
      <c r="H1350" s="2">
        <f t="shared" si="303"/>
        <v>0.11475409836065574</v>
      </c>
      <c r="I1350" s="8"/>
      <c r="J1350" s="2">
        <f t="shared" si="293"/>
        <v>0.4098360655737705</v>
      </c>
      <c r="K1350" s="2">
        <f t="shared" si="294"/>
        <v>0.52459016393442626</v>
      </c>
      <c r="L1350" s="2">
        <f t="shared" si="295"/>
        <v>1.6393442622950821E-2</v>
      </c>
      <c r="M1350" s="2">
        <f t="shared" si="296"/>
        <v>4.9180327868852416E-2</v>
      </c>
      <c r="N1350" s="1">
        <v>25</v>
      </c>
      <c r="O1350" s="1">
        <v>32</v>
      </c>
      <c r="P1350" s="1">
        <v>1</v>
      </c>
      <c r="Q1350" s="1">
        <v>0</v>
      </c>
      <c r="R1350" s="1">
        <v>0</v>
      </c>
      <c r="S1350" s="1"/>
      <c r="T1350" s="1"/>
      <c r="U1350" s="1">
        <v>1</v>
      </c>
      <c r="V1350" s="1">
        <v>0</v>
      </c>
      <c r="W1350" s="1">
        <v>0</v>
      </c>
      <c r="X1350" s="1">
        <v>1</v>
      </c>
      <c r="Y1350" s="1">
        <v>1</v>
      </c>
      <c r="Z1350" s="1"/>
      <c r="AA1350" s="1">
        <v>0</v>
      </c>
      <c r="AB1350" s="1"/>
      <c r="AG1350" t="str">
        <f t="shared" si="298"/>
        <v>Bloomfield</v>
      </c>
      <c r="AH1350" t="s">
        <v>1819</v>
      </c>
      <c r="AI1350">
        <v>1</v>
      </c>
      <c r="AK1350" s="104">
        <v>50</v>
      </c>
      <c r="AL1350" s="102">
        <v>9</v>
      </c>
      <c r="AM1350" s="102">
        <v>15</v>
      </c>
      <c r="AN1350" s="101">
        <v>6325</v>
      </c>
      <c r="AO1350" s="101">
        <f t="shared" si="305"/>
        <v>50009</v>
      </c>
      <c r="AP1350" s="10" t="s">
        <v>624</v>
      </c>
      <c r="AQ1350">
        <f t="shared" si="304"/>
        <v>5006325</v>
      </c>
    </row>
    <row r="1351" spans="1:43" hidden="1" outlineLevel="1">
      <c r="A1351" t="s">
        <v>1266</v>
      </c>
      <c r="B1351" s="10" t="s">
        <v>2330</v>
      </c>
      <c r="C1351" s="1">
        <f t="shared" si="297"/>
        <v>430</v>
      </c>
      <c r="D1351" s="7">
        <f t="shared" si="299"/>
        <v>2</v>
      </c>
      <c r="E1351" s="7">
        <f t="shared" si="300"/>
        <v>1</v>
      </c>
      <c r="F1351" s="7">
        <f t="shared" si="301"/>
        <v>4</v>
      </c>
      <c r="G1351" s="1">
        <f t="shared" si="302"/>
        <v>22</v>
      </c>
      <c r="H1351" s="2">
        <f t="shared" si="303"/>
        <v>5.1162790697674418E-2</v>
      </c>
      <c r="I1351" s="8"/>
      <c r="J1351" s="2">
        <f t="shared" si="293"/>
        <v>0.40930232558139534</v>
      </c>
      <c r="K1351" s="2">
        <f t="shared" si="294"/>
        <v>0.46046511627906977</v>
      </c>
      <c r="L1351" s="2">
        <f t="shared" si="295"/>
        <v>4.4186046511627906E-2</v>
      </c>
      <c r="M1351" s="2">
        <f t="shared" si="296"/>
        <v>8.6046511627906969E-2</v>
      </c>
      <c r="N1351" s="1">
        <v>176</v>
      </c>
      <c r="O1351" s="1">
        <v>198</v>
      </c>
      <c r="P1351" s="1">
        <v>19</v>
      </c>
      <c r="Q1351" s="1">
        <v>0</v>
      </c>
      <c r="R1351" s="1">
        <v>31</v>
      </c>
      <c r="S1351" s="1"/>
      <c r="T1351" s="1"/>
      <c r="U1351" s="1">
        <v>0</v>
      </c>
      <c r="V1351" s="1">
        <v>0</v>
      </c>
      <c r="W1351" s="1">
        <v>3</v>
      </c>
      <c r="X1351" s="1">
        <v>0</v>
      </c>
      <c r="Y1351" s="1">
        <v>3</v>
      </c>
      <c r="Z1351" s="1"/>
      <c r="AA1351" s="1">
        <v>0</v>
      </c>
      <c r="AB1351" s="1"/>
      <c r="AG1351" t="str">
        <f t="shared" si="298"/>
        <v>Bolton</v>
      </c>
      <c r="AH1351" t="s">
        <v>1231</v>
      </c>
      <c r="AI1351">
        <v>1</v>
      </c>
      <c r="AK1351" s="104">
        <v>50</v>
      </c>
      <c r="AL1351" s="102">
        <v>7</v>
      </c>
      <c r="AM1351" s="102">
        <v>5</v>
      </c>
      <c r="AN1351" s="101">
        <v>6550</v>
      </c>
      <c r="AO1351" s="101">
        <f t="shared" si="305"/>
        <v>50007</v>
      </c>
      <c r="AP1351" s="10" t="s">
        <v>624</v>
      </c>
      <c r="AQ1351">
        <f t="shared" si="304"/>
        <v>5006550</v>
      </c>
    </row>
    <row r="1352" spans="1:43" hidden="1" outlineLevel="1">
      <c r="A1352" t="s">
        <v>190</v>
      </c>
      <c r="B1352" s="10" t="s">
        <v>2330</v>
      </c>
      <c r="C1352" s="1">
        <f t="shared" si="297"/>
        <v>901</v>
      </c>
      <c r="D1352" s="7">
        <f t="shared" si="299"/>
        <v>2</v>
      </c>
      <c r="E1352" s="7">
        <f t="shared" si="300"/>
        <v>1</v>
      </c>
      <c r="F1352" s="7">
        <f t="shared" si="301"/>
        <v>3</v>
      </c>
      <c r="G1352" s="1">
        <f t="shared" si="302"/>
        <v>65</v>
      </c>
      <c r="H1352" s="2">
        <f t="shared" si="303"/>
        <v>7.2142064372918979E-2</v>
      </c>
      <c r="I1352" s="8"/>
      <c r="J1352" s="2">
        <f t="shared" si="293"/>
        <v>0.39400665926748057</v>
      </c>
      <c r="K1352" s="2">
        <f t="shared" si="294"/>
        <v>0.46614872364039955</v>
      </c>
      <c r="L1352" s="2">
        <f t="shared" si="295"/>
        <v>0.11320754716981132</v>
      </c>
      <c r="M1352" s="2">
        <f t="shared" si="296"/>
        <v>2.6637069922308548E-2</v>
      </c>
      <c r="N1352" s="1">
        <v>355</v>
      </c>
      <c r="O1352" s="1">
        <v>420</v>
      </c>
      <c r="P1352" s="1">
        <v>102</v>
      </c>
      <c r="Q1352" s="1">
        <v>6</v>
      </c>
      <c r="R1352" s="1">
        <v>2</v>
      </c>
      <c r="S1352" s="1"/>
      <c r="T1352" s="1"/>
      <c r="U1352" s="1">
        <v>1</v>
      </c>
      <c r="V1352" s="1">
        <v>0</v>
      </c>
      <c r="W1352" s="1">
        <v>9</v>
      </c>
      <c r="X1352" s="1">
        <v>5</v>
      </c>
      <c r="Y1352" s="1">
        <v>1</v>
      </c>
      <c r="Z1352" s="1"/>
      <c r="AA1352" s="1">
        <v>0</v>
      </c>
      <c r="AB1352" s="1"/>
      <c r="AG1352" t="str">
        <f t="shared" si="298"/>
        <v>Bradford</v>
      </c>
      <c r="AH1352" t="s">
        <v>2225</v>
      </c>
      <c r="AI1352">
        <v>1</v>
      </c>
      <c r="AK1352" s="104">
        <v>50</v>
      </c>
      <c r="AL1352" s="102">
        <v>17</v>
      </c>
      <c r="AM1352" s="102">
        <v>5</v>
      </c>
      <c r="AN1352" s="101">
        <v>7375</v>
      </c>
      <c r="AO1352" s="101">
        <f t="shared" si="305"/>
        <v>50017</v>
      </c>
      <c r="AP1352" s="10" t="s">
        <v>624</v>
      </c>
      <c r="AQ1352">
        <f t="shared" si="304"/>
        <v>5007375</v>
      </c>
    </row>
    <row r="1353" spans="1:43" hidden="1" outlineLevel="1">
      <c r="A1353" t="s">
        <v>1267</v>
      </c>
      <c r="B1353" s="10" t="s">
        <v>2330</v>
      </c>
      <c r="C1353" s="1">
        <f t="shared" si="297"/>
        <v>481</v>
      </c>
      <c r="D1353" s="7">
        <f t="shared" si="299"/>
        <v>2</v>
      </c>
      <c r="E1353" s="7">
        <f t="shared" si="300"/>
        <v>1</v>
      </c>
      <c r="F1353" s="7">
        <f t="shared" si="301"/>
        <v>3</v>
      </c>
      <c r="G1353" s="1">
        <f t="shared" si="302"/>
        <v>29</v>
      </c>
      <c r="H1353" s="2">
        <f t="shared" si="303"/>
        <v>6.0291060291060294E-2</v>
      </c>
      <c r="I1353" s="8"/>
      <c r="J1353" s="2">
        <f t="shared" si="293"/>
        <v>0.40540540540540543</v>
      </c>
      <c r="K1353" s="2">
        <f t="shared" si="294"/>
        <v>0.46569646569646572</v>
      </c>
      <c r="L1353" s="2">
        <f t="shared" si="295"/>
        <v>0.10395010395010396</v>
      </c>
      <c r="M1353" s="2">
        <f t="shared" si="296"/>
        <v>2.4948024948024838E-2</v>
      </c>
      <c r="N1353" s="1">
        <v>195</v>
      </c>
      <c r="O1353" s="1">
        <v>224</v>
      </c>
      <c r="P1353" s="1">
        <v>50</v>
      </c>
      <c r="Q1353" s="1">
        <v>1</v>
      </c>
      <c r="R1353" s="1">
        <v>3</v>
      </c>
      <c r="S1353" s="1"/>
      <c r="T1353" s="1"/>
      <c r="U1353" s="1">
        <v>2</v>
      </c>
      <c r="V1353" s="1">
        <v>1</v>
      </c>
      <c r="W1353" s="1">
        <v>2</v>
      </c>
      <c r="X1353" s="1">
        <v>0</v>
      </c>
      <c r="Y1353" s="1">
        <v>0</v>
      </c>
      <c r="Z1353" s="1"/>
      <c r="AA1353" s="1">
        <v>3</v>
      </c>
      <c r="AB1353" s="1"/>
      <c r="AG1353" t="str">
        <f t="shared" si="298"/>
        <v>Braintree</v>
      </c>
      <c r="AH1353" t="s">
        <v>2225</v>
      </c>
      <c r="AI1353">
        <v>1</v>
      </c>
      <c r="AK1353" s="104">
        <v>50</v>
      </c>
      <c r="AL1353" s="102">
        <v>17</v>
      </c>
      <c r="AM1353" s="102">
        <v>10</v>
      </c>
      <c r="AN1353" s="101">
        <v>7600</v>
      </c>
      <c r="AO1353" s="101">
        <f t="shared" si="305"/>
        <v>50017</v>
      </c>
      <c r="AP1353" s="10" t="s">
        <v>624</v>
      </c>
      <c r="AQ1353">
        <f t="shared" si="304"/>
        <v>5007600</v>
      </c>
    </row>
    <row r="1354" spans="1:43" hidden="1" outlineLevel="1">
      <c r="A1354" t="s">
        <v>1316</v>
      </c>
      <c r="B1354" s="10" t="s">
        <v>2330</v>
      </c>
      <c r="C1354" s="1">
        <f t="shared" si="297"/>
        <v>1571</v>
      </c>
      <c r="D1354" s="7">
        <f t="shared" si="299"/>
        <v>2</v>
      </c>
      <c r="E1354" s="7">
        <f t="shared" si="300"/>
        <v>1</v>
      </c>
      <c r="F1354" s="7">
        <f t="shared" si="301"/>
        <v>3</v>
      </c>
      <c r="G1354" s="1">
        <f t="shared" si="302"/>
        <v>118</v>
      </c>
      <c r="H1354" s="2">
        <f t="shared" si="303"/>
        <v>7.5111394016549968E-2</v>
      </c>
      <c r="I1354" s="8"/>
      <c r="J1354" s="2">
        <f t="shared" si="293"/>
        <v>0.41693189051559515</v>
      </c>
      <c r="K1354" s="2">
        <f t="shared" si="294"/>
        <v>0.49204328453214513</v>
      </c>
      <c r="L1354" s="2">
        <f t="shared" si="295"/>
        <v>6.8109484404837689E-2</v>
      </c>
      <c r="M1354" s="2">
        <f t="shared" si="296"/>
        <v>2.2915340547421975E-2</v>
      </c>
      <c r="N1354" s="1">
        <v>655</v>
      </c>
      <c r="O1354" s="1">
        <v>773</v>
      </c>
      <c r="P1354" s="1">
        <v>107</v>
      </c>
      <c r="Q1354" s="1">
        <v>5</v>
      </c>
      <c r="R1354" s="1">
        <v>4</v>
      </c>
      <c r="S1354" s="1"/>
      <c r="T1354" s="1"/>
      <c r="U1354" s="1">
        <v>13</v>
      </c>
      <c r="V1354" s="1">
        <v>1</v>
      </c>
      <c r="W1354" s="1">
        <v>5</v>
      </c>
      <c r="X1354" s="1">
        <v>6</v>
      </c>
      <c r="Y1354" s="1">
        <v>2</v>
      </c>
      <c r="Z1354" s="1"/>
      <c r="AA1354" s="1">
        <v>0</v>
      </c>
      <c r="AB1354" s="1"/>
      <c r="AG1354" t="str">
        <f t="shared" si="298"/>
        <v>Brandon</v>
      </c>
      <c r="AH1354" t="s">
        <v>2265</v>
      </c>
      <c r="AI1354">
        <v>1</v>
      </c>
      <c r="AK1354" s="104">
        <v>50</v>
      </c>
      <c r="AL1354" s="102">
        <v>21</v>
      </c>
      <c r="AM1354" s="102">
        <v>10</v>
      </c>
      <c r="AN1354" s="101">
        <v>7750</v>
      </c>
      <c r="AO1354" s="101">
        <f t="shared" si="305"/>
        <v>50021</v>
      </c>
      <c r="AP1354" s="10" t="s">
        <v>624</v>
      </c>
      <c r="AQ1354">
        <f t="shared" si="304"/>
        <v>5007750</v>
      </c>
    </row>
    <row r="1355" spans="1:43" hidden="1" outlineLevel="1">
      <c r="A1355" t="s">
        <v>1844</v>
      </c>
      <c r="B1355" s="10" t="s">
        <v>2330</v>
      </c>
      <c r="C1355" s="1">
        <f t="shared" si="297"/>
        <v>4216</v>
      </c>
      <c r="D1355" s="7">
        <f t="shared" si="299"/>
        <v>1</v>
      </c>
      <c r="E1355" s="7">
        <f t="shared" si="300"/>
        <v>2</v>
      </c>
      <c r="F1355" s="7">
        <f t="shared" si="301"/>
        <v>3</v>
      </c>
      <c r="G1355" s="1">
        <f t="shared" si="302"/>
        <v>1543</v>
      </c>
      <c r="H1355" s="2">
        <f t="shared" si="303"/>
        <v>0.36598671726755216</v>
      </c>
      <c r="I1355" s="8"/>
      <c r="J1355" s="2">
        <f t="shared" si="293"/>
        <v>0.63970588235294112</v>
      </c>
      <c r="K1355" s="2">
        <f t="shared" si="294"/>
        <v>0.27371916508538902</v>
      </c>
      <c r="L1355" s="2">
        <f t="shared" si="295"/>
        <v>2.9648956356736242E-2</v>
      </c>
      <c r="M1355" s="2">
        <f t="shared" si="296"/>
        <v>5.6925996204933618E-2</v>
      </c>
      <c r="N1355" s="1">
        <v>2697</v>
      </c>
      <c r="O1355" s="1">
        <v>1154</v>
      </c>
      <c r="P1355" s="1">
        <v>125</v>
      </c>
      <c r="Q1355" s="1">
        <v>78</v>
      </c>
      <c r="R1355" s="1">
        <v>13</v>
      </c>
      <c r="S1355" s="1"/>
      <c r="T1355" s="1"/>
      <c r="U1355" s="1">
        <v>4</v>
      </c>
      <c r="V1355" s="1">
        <v>59</v>
      </c>
      <c r="W1355" s="1">
        <v>57</v>
      </c>
      <c r="X1355" s="1">
        <v>22</v>
      </c>
      <c r="Y1355" s="1">
        <v>4</v>
      </c>
      <c r="Z1355" s="1"/>
      <c r="AA1355" s="1">
        <v>3</v>
      </c>
      <c r="AB1355" s="1"/>
      <c r="AG1355" t="str">
        <f t="shared" si="298"/>
        <v>Brattleboro</v>
      </c>
      <c r="AH1355" t="s">
        <v>247</v>
      </c>
      <c r="AI1355">
        <v>1</v>
      </c>
      <c r="AK1355" s="104">
        <v>50</v>
      </c>
      <c r="AL1355" s="102">
        <v>25</v>
      </c>
      <c r="AM1355" s="102">
        <v>10</v>
      </c>
      <c r="AN1355" s="101">
        <v>7900</v>
      </c>
      <c r="AO1355" s="101">
        <f t="shared" si="305"/>
        <v>50025</v>
      </c>
      <c r="AP1355" s="10" t="s">
        <v>624</v>
      </c>
      <c r="AQ1355">
        <f t="shared" si="304"/>
        <v>5007900</v>
      </c>
    </row>
    <row r="1356" spans="1:43" hidden="1" outlineLevel="1">
      <c r="A1356" t="s">
        <v>967</v>
      </c>
      <c r="B1356" s="10" t="s">
        <v>2330</v>
      </c>
      <c r="C1356" s="1">
        <f t="shared" si="297"/>
        <v>373</v>
      </c>
      <c r="D1356" s="7">
        <f t="shared" si="299"/>
        <v>2</v>
      </c>
      <c r="E1356" s="7">
        <f t="shared" si="300"/>
        <v>1</v>
      </c>
      <c r="F1356" s="7">
        <f t="shared" si="301"/>
        <v>3</v>
      </c>
      <c r="G1356" s="1">
        <f t="shared" si="302"/>
        <v>6</v>
      </c>
      <c r="H1356" s="2">
        <f t="shared" si="303"/>
        <v>1.6085790884718499E-2</v>
      </c>
      <c r="I1356" s="8"/>
      <c r="J1356" s="2">
        <f t="shared" si="293"/>
        <v>0.41823056300268097</v>
      </c>
      <c r="K1356" s="2">
        <f t="shared" si="294"/>
        <v>0.43431635388739948</v>
      </c>
      <c r="L1356" s="2">
        <f t="shared" si="295"/>
        <v>8.8471849865951746E-2</v>
      </c>
      <c r="M1356" s="2">
        <f t="shared" si="296"/>
        <v>5.8981233243967757E-2</v>
      </c>
      <c r="N1356" s="1">
        <v>156</v>
      </c>
      <c r="O1356" s="1">
        <v>162</v>
      </c>
      <c r="P1356" s="1">
        <v>33</v>
      </c>
      <c r="Q1356" s="1">
        <v>1</v>
      </c>
      <c r="R1356" s="1">
        <v>5</v>
      </c>
      <c r="S1356" s="1"/>
      <c r="T1356" s="1"/>
      <c r="U1356" s="1">
        <v>1</v>
      </c>
      <c r="V1356" s="1">
        <v>0</v>
      </c>
      <c r="W1356" s="1">
        <v>9</v>
      </c>
      <c r="X1356" s="1">
        <v>4</v>
      </c>
      <c r="Y1356" s="1">
        <v>2</v>
      </c>
      <c r="Z1356" s="1"/>
      <c r="AA1356" s="1">
        <v>0</v>
      </c>
      <c r="AB1356" s="1"/>
      <c r="AG1356" t="str">
        <f t="shared" si="298"/>
        <v>Bridgewater</v>
      </c>
      <c r="AH1356" t="s">
        <v>1051</v>
      </c>
      <c r="AI1356">
        <v>1</v>
      </c>
      <c r="AK1356" s="104">
        <v>50</v>
      </c>
      <c r="AL1356" s="102">
        <v>27</v>
      </c>
      <c r="AM1356" s="102">
        <v>25</v>
      </c>
      <c r="AN1356" s="101">
        <v>8275</v>
      </c>
      <c r="AO1356" s="101">
        <f t="shared" si="305"/>
        <v>50027</v>
      </c>
      <c r="AP1356" s="10" t="s">
        <v>624</v>
      </c>
      <c r="AQ1356">
        <f t="shared" si="304"/>
        <v>5008275</v>
      </c>
    </row>
    <row r="1357" spans="1:43" hidden="1" outlineLevel="1">
      <c r="A1357" t="s">
        <v>968</v>
      </c>
      <c r="B1357" s="10" t="s">
        <v>2330</v>
      </c>
      <c r="C1357" s="1">
        <f t="shared" si="297"/>
        <v>563</v>
      </c>
      <c r="D1357" s="7">
        <f t="shared" si="299"/>
        <v>2</v>
      </c>
      <c r="E1357" s="7">
        <f t="shared" si="300"/>
        <v>1</v>
      </c>
      <c r="F1357" s="7">
        <f t="shared" si="301"/>
        <v>3</v>
      </c>
      <c r="G1357" s="1">
        <f t="shared" si="302"/>
        <v>197</v>
      </c>
      <c r="H1357" s="2">
        <f t="shared" si="303"/>
        <v>0.34991119005328597</v>
      </c>
      <c r="I1357" s="8"/>
      <c r="J1357" s="2">
        <f t="shared" si="293"/>
        <v>0.29129662522202487</v>
      </c>
      <c r="K1357" s="2">
        <f t="shared" si="294"/>
        <v>0.64120781527531079</v>
      </c>
      <c r="L1357" s="2">
        <f t="shared" si="295"/>
        <v>5.328596802841918E-2</v>
      </c>
      <c r="M1357" s="2">
        <f t="shared" si="296"/>
        <v>1.4209591474245213E-2</v>
      </c>
      <c r="N1357" s="1">
        <v>164</v>
      </c>
      <c r="O1357" s="1">
        <v>361</v>
      </c>
      <c r="P1357" s="1">
        <v>30</v>
      </c>
      <c r="Q1357" s="1">
        <v>1</v>
      </c>
      <c r="R1357" s="1">
        <v>4</v>
      </c>
      <c r="S1357" s="1"/>
      <c r="T1357" s="1"/>
      <c r="U1357" s="1">
        <v>1</v>
      </c>
      <c r="V1357" s="1">
        <v>0</v>
      </c>
      <c r="W1357" s="1">
        <v>1</v>
      </c>
      <c r="X1357" s="1">
        <v>1</v>
      </c>
      <c r="Y1357" s="1">
        <v>0</v>
      </c>
      <c r="Z1357" s="1"/>
      <c r="AA1357" s="1">
        <v>0</v>
      </c>
      <c r="AB1357" s="1"/>
      <c r="AG1357" t="str">
        <f t="shared" si="298"/>
        <v>Bridport</v>
      </c>
      <c r="AH1357" t="s">
        <v>2331</v>
      </c>
      <c r="AI1357">
        <v>1</v>
      </c>
      <c r="AK1357" s="104">
        <v>50</v>
      </c>
      <c r="AL1357" s="102">
        <v>1</v>
      </c>
      <c r="AM1357" s="102">
        <v>10</v>
      </c>
      <c r="AN1357" s="101">
        <v>8575</v>
      </c>
      <c r="AO1357" s="101">
        <f t="shared" si="305"/>
        <v>50001</v>
      </c>
      <c r="AP1357" s="10" t="s">
        <v>624</v>
      </c>
      <c r="AQ1357">
        <f t="shared" si="304"/>
        <v>5008575</v>
      </c>
    </row>
    <row r="1358" spans="1:43" hidden="1" outlineLevel="1">
      <c r="A1358" t="s">
        <v>969</v>
      </c>
      <c r="B1358" s="10" t="s">
        <v>2330</v>
      </c>
      <c r="C1358" s="1">
        <f t="shared" si="297"/>
        <v>482</v>
      </c>
      <c r="D1358" s="7">
        <f t="shared" si="299"/>
        <v>2</v>
      </c>
      <c r="E1358" s="7">
        <f t="shared" si="300"/>
        <v>1</v>
      </c>
      <c r="F1358" s="7">
        <f t="shared" si="301"/>
        <v>3</v>
      </c>
      <c r="G1358" s="1">
        <f t="shared" si="302"/>
        <v>120</v>
      </c>
      <c r="H1358" s="2">
        <f t="shared" si="303"/>
        <v>0.24896265560165975</v>
      </c>
      <c r="I1358" s="8"/>
      <c r="J1358" s="2">
        <f t="shared" si="293"/>
        <v>0.3091286307053942</v>
      </c>
      <c r="K1358" s="2">
        <f t="shared" si="294"/>
        <v>0.55809128630705396</v>
      </c>
      <c r="L1358" s="2">
        <f t="shared" si="295"/>
        <v>7.0539419087136929E-2</v>
      </c>
      <c r="M1358" s="2">
        <f t="shared" si="296"/>
        <v>6.2240663900414911E-2</v>
      </c>
      <c r="N1358" s="1">
        <v>149</v>
      </c>
      <c r="O1358" s="1">
        <v>269</v>
      </c>
      <c r="P1358" s="1">
        <v>34</v>
      </c>
      <c r="Q1358" s="1">
        <v>4</v>
      </c>
      <c r="R1358" s="1">
        <v>7</v>
      </c>
      <c r="S1358" s="1"/>
      <c r="T1358" s="1"/>
      <c r="U1358" s="1">
        <v>3</v>
      </c>
      <c r="V1358" s="1">
        <v>3</v>
      </c>
      <c r="W1358" s="1">
        <v>6</v>
      </c>
      <c r="X1358" s="1">
        <v>5</v>
      </c>
      <c r="Y1358" s="1">
        <v>2</v>
      </c>
      <c r="Z1358" s="1"/>
      <c r="AA1358" s="1">
        <v>0</v>
      </c>
      <c r="AB1358" s="1"/>
      <c r="AG1358" t="str">
        <f t="shared" si="298"/>
        <v>Brighton</v>
      </c>
      <c r="AH1358" t="s">
        <v>1819</v>
      </c>
      <c r="AI1358">
        <v>1</v>
      </c>
      <c r="AK1358" s="104">
        <v>50</v>
      </c>
      <c r="AL1358" s="102">
        <v>9</v>
      </c>
      <c r="AM1358" s="102">
        <v>20</v>
      </c>
      <c r="AN1358" s="101">
        <v>8725</v>
      </c>
      <c r="AO1358" s="101">
        <f t="shared" si="305"/>
        <v>50009</v>
      </c>
      <c r="AP1358" s="10" t="s">
        <v>624</v>
      </c>
      <c r="AQ1358">
        <f t="shared" si="304"/>
        <v>5008725</v>
      </c>
    </row>
    <row r="1359" spans="1:43" hidden="1" outlineLevel="1">
      <c r="A1359" t="s">
        <v>1037</v>
      </c>
      <c r="B1359" s="10" t="s">
        <v>2330</v>
      </c>
      <c r="C1359" s="1">
        <f t="shared" si="297"/>
        <v>1514</v>
      </c>
      <c r="D1359" s="7">
        <f t="shared" si="299"/>
        <v>2</v>
      </c>
      <c r="E1359" s="7">
        <f t="shared" si="300"/>
        <v>1</v>
      </c>
      <c r="F1359" s="7">
        <f t="shared" si="301"/>
        <v>3</v>
      </c>
      <c r="G1359" s="1">
        <f t="shared" si="302"/>
        <v>9</v>
      </c>
      <c r="H1359" s="2">
        <f t="shared" si="303"/>
        <v>5.9445178335535004E-3</v>
      </c>
      <c r="I1359" s="8"/>
      <c r="J1359" s="2">
        <f t="shared" si="293"/>
        <v>0.44583883751651254</v>
      </c>
      <c r="K1359" s="2">
        <f t="shared" si="294"/>
        <v>0.45178335535006603</v>
      </c>
      <c r="L1359" s="2">
        <f t="shared" si="295"/>
        <v>8.4544253632760899E-2</v>
      </c>
      <c r="M1359" s="2">
        <f t="shared" si="296"/>
        <v>1.7833553500660529E-2</v>
      </c>
      <c r="N1359" s="1">
        <v>675</v>
      </c>
      <c r="O1359" s="1">
        <v>684</v>
      </c>
      <c r="P1359" s="1">
        <v>128</v>
      </c>
      <c r="Q1359" s="1">
        <v>3</v>
      </c>
      <c r="R1359" s="1">
        <v>2</v>
      </c>
      <c r="S1359" s="1"/>
      <c r="T1359" s="1"/>
      <c r="U1359" s="1">
        <v>8</v>
      </c>
      <c r="V1359" s="1">
        <v>1</v>
      </c>
      <c r="W1359" s="1">
        <v>7</v>
      </c>
      <c r="X1359" s="1">
        <v>4</v>
      </c>
      <c r="Y1359" s="1">
        <v>1</v>
      </c>
      <c r="Z1359" s="1"/>
      <c r="AA1359" s="1">
        <v>1</v>
      </c>
      <c r="AB1359" s="1"/>
      <c r="AG1359" t="str">
        <f t="shared" si="298"/>
        <v>Bristol</v>
      </c>
      <c r="AH1359" t="s">
        <v>2331</v>
      </c>
      <c r="AI1359">
        <v>1</v>
      </c>
      <c r="AK1359" s="104">
        <v>50</v>
      </c>
      <c r="AL1359" s="102">
        <v>1</v>
      </c>
      <c r="AM1359" s="102">
        <v>15</v>
      </c>
      <c r="AN1359" s="101">
        <v>9025</v>
      </c>
      <c r="AO1359" s="101">
        <f t="shared" si="305"/>
        <v>50001</v>
      </c>
      <c r="AP1359" s="10" t="s">
        <v>624</v>
      </c>
      <c r="AQ1359">
        <f t="shared" si="304"/>
        <v>5009025</v>
      </c>
    </row>
    <row r="1360" spans="1:43" hidden="1" outlineLevel="1">
      <c r="A1360" t="s">
        <v>2119</v>
      </c>
      <c r="B1360" s="10" t="s">
        <v>2330</v>
      </c>
      <c r="C1360" s="1">
        <f t="shared" si="297"/>
        <v>592</v>
      </c>
      <c r="D1360" s="7">
        <f t="shared" si="299"/>
        <v>2</v>
      </c>
      <c r="E1360" s="7">
        <f t="shared" si="300"/>
        <v>1</v>
      </c>
      <c r="F1360" s="7">
        <f t="shared" si="301"/>
        <v>3</v>
      </c>
      <c r="G1360" s="1">
        <f t="shared" si="302"/>
        <v>18</v>
      </c>
      <c r="H1360" s="2">
        <f t="shared" si="303"/>
        <v>3.0405405405405407E-2</v>
      </c>
      <c r="I1360" s="8"/>
      <c r="J1360" s="2">
        <f t="shared" si="293"/>
        <v>0.41216216216216217</v>
      </c>
      <c r="K1360" s="2">
        <f t="shared" si="294"/>
        <v>0.44256756756756754</v>
      </c>
      <c r="L1360" s="2">
        <f t="shared" si="295"/>
        <v>0.1266891891891892</v>
      </c>
      <c r="M1360" s="2">
        <f t="shared" si="296"/>
        <v>1.8581081081081086E-2</v>
      </c>
      <c r="N1360" s="1">
        <v>244</v>
      </c>
      <c r="O1360" s="1">
        <v>262</v>
      </c>
      <c r="P1360" s="1">
        <v>75</v>
      </c>
      <c r="Q1360" s="1">
        <v>1</v>
      </c>
      <c r="R1360" s="1">
        <v>0</v>
      </c>
      <c r="S1360" s="1"/>
      <c r="T1360" s="1"/>
      <c r="U1360" s="1">
        <v>2</v>
      </c>
      <c r="V1360" s="1">
        <v>0</v>
      </c>
      <c r="W1360" s="1">
        <v>5</v>
      </c>
      <c r="X1360" s="1">
        <v>2</v>
      </c>
      <c r="Y1360" s="1">
        <v>1</v>
      </c>
      <c r="Z1360" s="1"/>
      <c r="AA1360" s="1">
        <v>0</v>
      </c>
      <c r="AB1360" s="1"/>
      <c r="AG1360" t="str">
        <f t="shared" si="298"/>
        <v>Brookfield</v>
      </c>
      <c r="AH1360" t="s">
        <v>2225</v>
      </c>
      <c r="AI1360">
        <v>1</v>
      </c>
      <c r="AK1360" s="104">
        <v>50</v>
      </c>
      <c r="AL1360" s="102">
        <v>17</v>
      </c>
      <c r="AM1360" s="102">
        <v>15</v>
      </c>
      <c r="AN1360" s="101">
        <v>9325</v>
      </c>
      <c r="AO1360" s="101">
        <f t="shared" si="305"/>
        <v>50017</v>
      </c>
      <c r="AP1360" s="10" t="s">
        <v>624</v>
      </c>
      <c r="AQ1360">
        <f t="shared" si="304"/>
        <v>5009325</v>
      </c>
    </row>
    <row r="1361" spans="1:43" hidden="1" outlineLevel="1">
      <c r="A1361" t="s">
        <v>237</v>
      </c>
      <c r="B1361" s="10" t="s">
        <v>2330</v>
      </c>
      <c r="C1361" s="1">
        <f t="shared" si="297"/>
        <v>212</v>
      </c>
      <c r="D1361" s="7">
        <f t="shared" si="299"/>
        <v>1</v>
      </c>
      <c r="E1361" s="7">
        <f t="shared" si="300"/>
        <v>2</v>
      </c>
      <c r="F1361" s="7">
        <f t="shared" si="301"/>
        <v>3</v>
      </c>
      <c r="G1361" s="1">
        <f t="shared" si="302"/>
        <v>9</v>
      </c>
      <c r="H1361" s="2">
        <f t="shared" si="303"/>
        <v>4.2452830188679243E-2</v>
      </c>
      <c r="I1361" s="8"/>
      <c r="J1361" s="2">
        <f t="shared" si="293"/>
        <v>0.48584905660377359</v>
      </c>
      <c r="K1361" s="2">
        <f t="shared" si="294"/>
        <v>0.44339622641509435</v>
      </c>
      <c r="L1361" s="2">
        <f t="shared" si="295"/>
        <v>2.358490566037736E-2</v>
      </c>
      <c r="M1361" s="2">
        <f t="shared" si="296"/>
        <v>4.7169811320754644E-2</v>
      </c>
      <c r="N1361" s="1">
        <v>103</v>
      </c>
      <c r="O1361" s="1">
        <v>94</v>
      </c>
      <c r="P1361" s="1">
        <v>5</v>
      </c>
      <c r="Q1361" s="1">
        <v>0</v>
      </c>
      <c r="R1361" s="1">
        <v>1</v>
      </c>
      <c r="S1361" s="1"/>
      <c r="T1361" s="1"/>
      <c r="U1361" s="1">
        <v>0</v>
      </c>
      <c r="V1361" s="1">
        <v>3</v>
      </c>
      <c r="W1361" s="1">
        <v>4</v>
      </c>
      <c r="X1361" s="1">
        <v>2</v>
      </c>
      <c r="Y1361" s="1">
        <v>0</v>
      </c>
      <c r="Z1361" s="1"/>
      <c r="AA1361" s="1">
        <v>0</v>
      </c>
      <c r="AB1361" s="1"/>
      <c r="AG1361" t="str">
        <f t="shared" si="298"/>
        <v>Brookline</v>
      </c>
      <c r="AH1361" t="s">
        <v>247</v>
      </c>
      <c r="AI1361">
        <v>1</v>
      </c>
      <c r="AK1361" s="104">
        <v>50</v>
      </c>
      <c r="AL1361" s="102">
        <v>25</v>
      </c>
      <c r="AM1361" s="102">
        <v>15</v>
      </c>
      <c r="AN1361" s="101">
        <v>9475</v>
      </c>
      <c r="AO1361" s="101">
        <f t="shared" si="305"/>
        <v>50025</v>
      </c>
      <c r="AP1361" s="10" t="s">
        <v>624</v>
      </c>
      <c r="AQ1361">
        <f t="shared" si="304"/>
        <v>5009475</v>
      </c>
    </row>
    <row r="1362" spans="1:43" hidden="1" outlineLevel="1">
      <c r="A1362" t="s">
        <v>376</v>
      </c>
      <c r="B1362" s="10" t="s">
        <v>2330</v>
      </c>
      <c r="C1362" s="1">
        <f t="shared" si="297"/>
        <v>305</v>
      </c>
      <c r="D1362" s="7">
        <f t="shared" si="299"/>
        <v>2</v>
      </c>
      <c r="E1362" s="7">
        <f t="shared" si="300"/>
        <v>1</v>
      </c>
      <c r="F1362" s="7">
        <f t="shared" si="301"/>
        <v>3</v>
      </c>
      <c r="G1362" s="1">
        <f t="shared" si="302"/>
        <v>69</v>
      </c>
      <c r="H1362" s="2">
        <f t="shared" si="303"/>
        <v>0.2262295081967213</v>
      </c>
      <c r="I1362" s="8"/>
      <c r="J1362" s="2">
        <f t="shared" si="293"/>
        <v>0.29508196721311475</v>
      </c>
      <c r="K1362" s="2">
        <f t="shared" si="294"/>
        <v>0.52131147540983602</v>
      </c>
      <c r="L1362" s="2">
        <f t="shared" si="295"/>
        <v>0.15737704918032788</v>
      </c>
      <c r="M1362" s="2">
        <f t="shared" si="296"/>
        <v>2.6229508196721346E-2</v>
      </c>
      <c r="N1362" s="1">
        <v>90</v>
      </c>
      <c r="O1362" s="1">
        <v>159</v>
      </c>
      <c r="P1362" s="1">
        <v>48</v>
      </c>
      <c r="Q1362" s="1">
        <v>0</v>
      </c>
      <c r="R1362" s="1">
        <v>1</v>
      </c>
      <c r="S1362" s="1"/>
      <c r="T1362" s="1"/>
      <c r="U1362" s="1">
        <v>0</v>
      </c>
      <c r="V1362" s="1">
        <v>1</v>
      </c>
      <c r="W1362" s="1">
        <v>4</v>
      </c>
      <c r="X1362" s="1">
        <v>2</v>
      </c>
      <c r="Y1362" s="1">
        <v>0</v>
      </c>
      <c r="Z1362" s="1"/>
      <c r="AA1362" s="1">
        <v>0</v>
      </c>
      <c r="AB1362" s="1"/>
      <c r="AG1362" t="str">
        <f t="shared" si="298"/>
        <v>Brownington</v>
      </c>
      <c r="AH1362" t="s">
        <v>2143</v>
      </c>
      <c r="AI1362">
        <v>1</v>
      </c>
      <c r="AK1362" s="104">
        <v>50</v>
      </c>
      <c r="AL1362" s="102">
        <v>19</v>
      </c>
      <c r="AM1362" s="102">
        <v>15</v>
      </c>
      <c r="AN1362" s="101">
        <v>9850</v>
      </c>
      <c r="AO1362" s="101">
        <f t="shared" si="305"/>
        <v>50019</v>
      </c>
      <c r="AP1362" s="10" t="s">
        <v>624</v>
      </c>
      <c r="AQ1362">
        <f t="shared" si="304"/>
        <v>5009850</v>
      </c>
    </row>
    <row r="1363" spans="1:43" hidden="1" outlineLevel="1">
      <c r="A1363" t="s">
        <v>1837</v>
      </c>
      <c r="B1363" s="10" t="s">
        <v>2330</v>
      </c>
      <c r="C1363" s="1">
        <f t="shared" si="297"/>
        <v>35</v>
      </c>
      <c r="D1363" s="7">
        <f t="shared" si="299"/>
        <v>2</v>
      </c>
      <c r="E1363" s="7">
        <f t="shared" si="300"/>
        <v>1</v>
      </c>
      <c r="F1363" s="7">
        <f t="shared" si="301"/>
        <v>3</v>
      </c>
      <c r="G1363" s="1">
        <f t="shared" si="302"/>
        <v>10</v>
      </c>
      <c r="H1363" s="2">
        <f t="shared" si="303"/>
        <v>0.2857142857142857</v>
      </c>
      <c r="I1363" s="8"/>
      <c r="J1363" s="2">
        <f t="shared" si="293"/>
        <v>0.31428571428571428</v>
      </c>
      <c r="K1363" s="2">
        <f t="shared" si="294"/>
        <v>0.6</v>
      </c>
      <c r="L1363" s="2">
        <f t="shared" si="295"/>
        <v>8.5714285714285715E-2</v>
      </c>
      <c r="M1363" s="2">
        <f t="shared" si="296"/>
        <v>2.7755575615628914E-17</v>
      </c>
      <c r="N1363" s="1">
        <v>11</v>
      </c>
      <c r="O1363" s="1">
        <v>21</v>
      </c>
      <c r="P1363" s="1">
        <v>3</v>
      </c>
      <c r="Q1363" s="1">
        <v>0</v>
      </c>
      <c r="R1363" s="1">
        <v>0</v>
      </c>
      <c r="S1363" s="1"/>
      <c r="T1363" s="1"/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/>
      <c r="AA1363" s="1">
        <v>0</v>
      </c>
      <c r="AB1363" s="1"/>
      <c r="AG1363" t="str">
        <f t="shared" si="298"/>
        <v>Brunswick</v>
      </c>
      <c r="AH1363" t="s">
        <v>1819</v>
      </c>
      <c r="AI1363">
        <v>1</v>
      </c>
      <c r="AK1363" s="104">
        <v>50</v>
      </c>
      <c r="AL1363" s="102">
        <v>9</v>
      </c>
      <c r="AM1363" s="102">
        <v>25</v>
      </c>
      <c r="AN1363" s="101">
        <v>10075</v>
      </c>
      <c r="AO1363" s="101">
        <f t="shared" si="305"/>
        <v>50009</v>
      </c>
      <c r="AP1363" s="10" t="s">
        <v>624</v>
      </c>
      <c r="AQ1363">
        <f t="shared" si="304"/>
        <v>5010075</v>
      </c>
    </row>
    <row r="1364" spans="1:43" hidden="1" outlineLevel="1">
      <c r="A1364" t="s">
        <v>821</v>
      </c>
      <c r="B1364" s="10" t="s">
        <v>2330</v>
      </c>
      <c r="C1364" s="1">
        <f t="shared" si="297"/>
        <v>536</v>
      </c>
      <c r="D1364" s="7">
        <f t="shared" si="299"/>
        <v>2</v>
      </c>
      <c r="E1364" s="7">
        <f t="shared" si="300"/>
        <v>1</v>
      </c>
      <c r="F1364" s="7">
        <f t="shared" si="301"/>
        <v>3</v>
      </c>
      <c r="G1364" s="1">
        <f t="shared" si="302"/>
        <v>96</v>
      </c>
      <c r="H1364" s="2">
        <f t="shared" si="303"/>
        <v>0.17910447761194029</v>
      </c>
      <c r="I1364" s="8"/>
      <c r="J1364" s="2">
        <f t="shared" si="293"/>
        <v>0.36940298507462688</v>
      </c>
      <c r="K1364" s="2">
        <f t="shared" si="294"/>
        <v>0.54850746268656714</v>
      </c>
      <c r="L1364" s="2">
        <f t="shared" si="295"/>
        <v>6.7164179104477612E-2</v>
      </c>
      <c r="M1364" s="2">
        <f t="shared" si="296"/>
        <v>1.4925373134328374E-2</v>
      </c>
      <c r="N1364" s="1">
        <v>198</v>
      </c>
      <c r="O1364" s="1">
        <v>294</v>
      </c>
      <c r="P1364" s="1">
        <v>36</v>
      </c>
      <c r="Q1364" s="1">
        <v>1</v>
      </c>
      <c r="R1364" s="1">
        <v>1</v>
      </c>
      <c r="S1364" s="1"/>
      <c r="T1364" s="1"/>
      <c r="U1364" s="1">
        <v>1</v>
      </c>
      <c r="V1364" s="1">
        <v>1</v>
      </c>
      <c r="W1364" s="1">
        <v>1</v>
      </c>
      <c r="X1364" s="1">
        <v>2</v>
      </c>
      <c r="Y1364" s="1">
        <v>1</v>
      </c>
      <c r="Z1364" s="1"/>
      <c r="AA1364" s="1">
        <v>0</v>
      </c>
      <c r="AB1364" s="1"/>
      <c r="AG1364" t="str">
        <f t="shared" si="298"/>
        <v>Burke</v>
      </c>
      <c r="AH1364" t="s">
        <v>2390</v>
      </c>
      <c r="AI1364">
        <v>1</v>
      </c>
      <c r="AK1364" s="104">
        <v>50</v>
      </c>
      <c r="AL1364" s="102">
        <v>5</v>
      </c>
      <c r="AM1364" s="102">
        <v>10</v>
      </c>
      <c r="AN1364" s="101">
        <v>10450</v>
      </c>
      <c r="AO1364" s="101">
        <f t="shared" si="305"/>
        <v>50005</v>
      </c>
      <c r="AP1364" s="10" t="s">
        <v>624</v>
      </c>
      <c r="AQ1364">
        <f t="shared" si="304"/>
        <v>5010450</v>
      </c>
    </row>
    <row r="1365" spans="1:43" hidden="1" outlineLevel="1">
      <c r="A1365" t="s">
        <v>480</v>
      </c>
      <c r="B1365" s="10" t="s">
        <v>2330</v>
      </c>
      <c r="C1365" s="1">
        <f t="shared" si="297"/>
        <v>13309</v>
      </c>
      <c r="D1365" s="7">
        <f t="shared" si="299"/>
        <v>1</v>
      </c>
      <c r="E1365" s="7">
        <f t="shared" si="300"/>
        <v>2</v>
      </c>
      <c r="F1365" s="7">
        <f t="shared" si="301"/>
        <v>3</v>
      </c>
      <c r="G1365" s="1">
        <f t="shared" si="302"/>
        <v>4187</v>
      </c>
      <c r="H1365" s="2">
        <f t="shared" si="303"/>
        <v>0.31459914343677209</v>
      </c>
      <c r="I1365" s="8"/>
      <c r="J1365" s="2">
        <f t="shared" si="293"/>
        <v>0.59651363738823349</v>
      </c>
      <c r="K1365" s="2">
        <f t="shared" si="294"/>
        <v>0.2819144939514614</v>
      </c>
      <c r="L1365" s="2">
        <f t="shared" si="295"/>
        <v>7.7691787512209787E-2</v>
      </c>
      <c r="M1365" s="2">
        <f t="shared" si="296"/>
        <v>4.3880081148095329E-2</v>
      </c>
      <c r="N1365" s="1">
        <v>7939</v>
      </c>
      <c r="O1365" s="1">
        <v>3752</v>
      </c>
      <c r="P1365" s="1">
        <v>1034</v>
      </c>
      <c r="Q1365" s="1">
        <v>226</v>
      </c>
      <c r="R1365" s="1">
        <v>30</v>
      </c>
      <c r="S1365" s="1"/>
      <c r="T1365" s="1"/>
      <c r="U1365" s="1">
        <v>27</v>
      </c>
      <c r="V1365" s="1">
        <v>30</v>
      </c>
      <c r="W1365" s="1">
        <v>184</v>
      </c>
      <c r="X1365" s="1">
        <v>53</v>
      </c>
      <c r="Y1365" s="1">
        <v>19</v>
      </c>
      <c r="Z1365" s="1"/>
      <c r="AA1365" s="1">
        <v>15</v>
      </c>
      <c r="AB1365" s="1"/>
      <c r="AG1365" t="str">
        <f t="shared" si="298"/>
        <v>Burlington</v>
      </c>
      <c r="AH1365" t="s">
        <v>1231</v>
      </c>
      <c r="AI1365">
        <v>1</v>
      </c>
      <c r="AK1365" s="104">
        <v>50</v>
      </c>
      <c r="AL1365" s="102">
        <v>7</v>
      </c>
      <c r="AM1365" s="102">
        <v>15</v>
      </c>
      <c r="AN1365" s="101">
        <v>10675</v>
      </c>
      <c r="AO1365" s="101">
        <f t="shared" si="305"/>
        <v>50007</v>
      </c>
      <c r="AP1365" s="10" t="s">
        <v>2432</v>
      </c>
      <c r="AQ1365">
        <f t="shared" si="304"/>
        <v>5010675</v>
      </c>
    </row>
    <row r="1366" spans="1:43" hidden="1" outlineLevel="1">
      <c r="A1366" t="s">
        <v>848</v>
      </c>
      <c r="B1366" s="10" t="s">
        <v>2330</v>
      </c>
      <c r="C1366" s="1">
        <f t="shared" si="297"/>
        <v>487</v>
      </c>
      <c r="D1366" s="7">
        <f t="shared" si="299"/>
        <v>1</v>
      </c>
      <c r="E1366" s="7">
        <f t="shared" si="300"/>
        <v>2</v>
      </c>
      <c r="F1366" s="7">
        <f t="shared" si="301"/>
        <v>3</v>
      </c>
      <c r="G1366" s="1">
        <f t="shared" si="302"/>
        <v>32</v>
      </c>
      <c r="H1366" s="2">
        <f t="shared" si="303"/>
        <v>6.5708418891170434E-2</v>
      </c>
      <c r="I1366" s="8"/>
      <c r="J1366" s="2">
        <f t="shared" si="293"/>
        <v>0.4209445585215606</v>
      </c>
      <c r="K1366" s="2">
        <f t="shared" si="294"/>
        <v>0.35523613963039014</v>
      </c>
      <c r="L1366" s="2">
        <f t="shared" si="295"/>
        <v>0.1971252566735113</v>
      </c>
      <c r="M1366" s="2">
        <f t="shared" si="296"/>
        <v>2.6694045174538023E-2</v>
      </c>
      <c r="N1366" s="1">
        <v>205</v>
      </c>
      <c r="O1366" s="1">
        <v>173</v>
      </c>
      <c r="P1366" s="1">
        <v>96</v>
      </c>
      <c r="Q1366" s="1">
        <v>2</v>
      </c>
      <c r="R1366" s="1">
        <v>3</v>
      </c>
      <c r="S1366" s="1"/>
      <c r="T1366" s="1"/>
      <c r="U1366" s="1">
        <v>1</v>
      </c>
      <c r="V1366" s="1">
        <v>0</v>
      </c>
      <c r="W1366" s="1">
        <v>4</v>
      </c>
      <c r="X1366" s="1">
        <v>3</v>
      </c>
      <c r="Y1366" s="1">
        <v>0</v>
      </c>
      <c r="Z1366" s="1"/>
      <c r="AA1366" s="1">
        <v>0</v>
      </c>
      <c r="AB1366" s="1"/>
      <c r="AG1366" t="str">
        <f t="shared" si="298"/>
        <v>Cabot</v>
      </c>
      <c r="AH1366" t="s">
        <v>1839</v>
      </c>
      <c r="AI1366">
        <v>1</v>
      </c>
      <c r="AK1366" s="104">
        <v>50</v>
      </c>
      <c r="AL1366" s="102">
        <v>23</v>
      </c>
      <c r="AM1366" s="102">
        <v>20</v>
      </c>
      <c r="AN1366" s="101">
        <v>11125</v>
      </c>
      <c r="AO1366" s="101">
        <f t="shared" si="305"/>
        <v>50023</v>
      </c>
      <c r="AP1366" s="10" t="s">
        <v>624</v>
      </c>
      <c r="AQ1366">
        <f t="shared" si="304"/>
        <v>5011125</v>
      </c>
    </row>
    <row r="1367" spans="1:43" hidden="1" outlineLevel="1">
      <c r="A1367" t="s">
        <v>849</v>
      </c>
      <c r="B1367" s="10" t="s">
        <v>2330</v>
      </c>
      <c r="C1367" s="1">
        <f t="shared" si="297"/>
        <v>906</v>
      </c>
      <c r="D1367" s="7">
        <f t="shared" si="299"/>
        <v>1</v>
      </c>
      <c r="E1367" s="7">
        <f t="shared" si="300"/>
        <v>2</v>
      </c>
      <c r="F1367" s="7">
        <f t="shared" si="301"/>
        <v>3</v>
      </c>
      <c r="G1367" s="1">
        <f t="shared" si="302"/>
        <v>233</v>
      </c>
      <c r="H1367" s="2">
        <f t="shared" si="303"/>
        <v>0.25717439293598232</v>
      </c>
      <c r="I1367" s="8"/>
      <c r="J1367" s="2">
        <f t="shared" si="293"/>
        <v>0.5309050772626932</v>
      </c>
      <c r="K1367" s="2">
        <f t="shared" si="294"/>
        <v>0.27373068432671083</v>
      </c>
      <c r="L1367" s="2">
        <f t="shared" si="295"/>
        <v>0.16997792494481237</v>
      </c>
      <c r="M1367" s="2">
        <f t="shared" si="296"/>
        <v>2.53863134657836E-2</v>
      </c>
      <c r="N1367" s="1">
        <v>481</v>
      </c>
      <c r="O1367" s="1">
        <v>248</v>
      </c>
      <c r="P1367" s="1">
        <v>154</v>
      </c>
      <c r="Q1367" s="1">
        <v>7</v>
      </c>
      <c r="R1367" s="1">
        <v>5</v>
      </c>
      <c r="S1367" s="1"/>
      <c r="T1367" s="1"/>
      <c r="U1367" s="1">
        <v>0</v>
      </c>
      <c r="V1367" s="1">
        <v>3</v>
      </c>
      <c r="W1367" s="1">
        <v>3</v>
      </c>
      <c r="X1367" s="1">
        <v>4</v>
      </c>
      <c r="Y1367" s="1">
        <v>1</v>
      </c>
      <c r="Z1367" s="1"/>
      <c r="AA1367" s="1">
        <v>0</v>
      </c>
      <c r="AB1367" s="1"/>
      <c r="AG1367" t="str">
        <f t="shared" si="298"/>
        <v>Calais</v>
      </c>
      <c r="AH1367" t="s">
        <v>1839</v>
      </c>
      <c r="AI1367">
        <v>1</v>
      </c>
      <c r="AK1367" s="104">
        <v>50</v>
      </c>
      <c r="AL1367" s="102">
        <v>23</v>
      </c>
      <c r="AM1367" s="102">
        <v>25</v>
      </c>
      <c r="AN1367" s="101">
        <v>11350</v>
      </c>
      <c r="AO1367" s="101">
        <f t="shared" si="305"/>
        <v>50023</v>
      </c>
      <c r="AP1367" s="10" t="s">
        <v>624</v>
      </c>
      <c r="AQ1367">
        <f t="shared" si="304"/>
        <v>5011350</v>
      </c>
    </row>
    <row r="1368" spans="1:43" hidden="1" outlineLevel="1">
      <c r="A1368" t="s">
        <v>1146</v>
      </c>
      <c r="B1368" s="10" t="s">
        <v>2330</v>
      </c>
      <c r="C1368" s="1">
        <f t="shared" si="297"/>
        <v>1264</v>
      </c>
      <c r="D1368" s="7">
        <f t="shared" si="299"/>
        <v>2</v>
      </c>
      <c r="E1368" s="7">
        <f t="shared" si="300"/>
        <v>1</v>
      </c>
      <c r="F1368" s="7">
        <f t="shared" si="301"/>
        <v>3</v>
      </c>
      <c r="G1368" s="1">
        <f t="shared" si="302"/>
        <v>65</v>
      </c>
      <c r="H1368" s="2">
        <f t="shared" si="303"/>
        <v>5.1424050632911396E-2</v>
      </c>
      <c r="I1368" s="8"/>
      <c r="J1368" s="2">
        <f t="shared" si="293"/>
        <v>0.40189873417721517</v>
      </c>
      <c r="K1368" s="2">
        <f t="shared" si="294"/>
        <v>0.45332278481012656</v>
      </c>
      <c r="L1368" s="2">
        <f t="shared" si="295"/>
        <v>0.11392405063291139</v>
      </c>
      <c r="M1368" s="2">
        <f t="shared" si="296"/>
        <v>3.0854430379746944E-2</v>
      </c>
      <c r="N1368" s="1">
        <v>508</v>
      </c>
      <c r="O1368" s="1">
        <v>573</v>
      </c>
      <c r="P1368" s="1">
        <v>144</v>
      </c>
      <c r="Q1368" s="1">
        <v>5</v>
      </c>
      <c r="R1368" s="1">
        <v>4</v>
      </c>
      <c r="S1368" s="1"/>
      <c r="T1368" s="1"/>
      <c r="U1368" s="1">
        <v>0</v>
      </c>
      <c r="V1368" s="1">
        <v>2</v>
      </c>
      <c r="W1368" s="1">
        <v>10</v>
      </c>
      <c r="X1368" s="1">
        <v>6</v>
      </c>
      <c r="Y1368" s="1">
        <v>2</v>
      </c>
      <c r="Z1368" s="1"/>
      <c r="AA1368" s="1">
        <v>10</v>
      </c>
      <c r="AB1368" s="1"/>
      <c r="AG1368" t="str">
        <f t="shared" si="298"/>
        <v>Cambridge</v>
      </c>
      <c r="AH1368" t="s">
        <v>759</v>
      </c>
      <c r="AI1368">
        <v>1</v>
      </c>
      <c r="AK1368" s="104">
        <v>50</v>
      </c>
      <c r="AL1368" s="102">
        <v>15</v>
      </c>
      <c r="AM1368" s="102">
        <v>10</v>
      </c>
      <c r="AN1368" s="101">
        <v>11500</v>
      </c>
      <c r="AO1368" s="101">
        <f t="shared" si="305"/>
        <v>50015</v>
      </c>
      <c r="AP1368" s="10" t="s">
        <v>624</v>
      </c>
      <c r="AQ1368">
        <f t="shared" si="304"/>
        <v>5011500</v>
      </c>
    </row>
    <row r="1369" spans="1:43" hidden="1" outlineLevel="1">
      <c r="A1369" t="s">
        <v>1147</v>
      </c>
      <c r="B1369" s="10" t="s">
        <v>2330</v>
      </c>
      <c r="C1369" s="1">
        <f t="shared" si="297"/>
        <v>297</v>
      </c>
      <c r="D1369" s="7">
        <f t="shared" si="299"/>
        <v>2</v>
      </c>
      <c r="E1369" s="7">
        <f t="shared" si="300"/>
        <v>1</v>
      </c>
      <c r="F1369" s="7">
        <f t="shared" si="301"/>
        <v>3</v>
      </c>
      <c r="G1369" s="1">
        <f t="shared" si="302"/>
        <v>99</v>
      </c>
      <c r="H1369" s="2">
        <f t="shared" si="303"/>
        <v>0.33333333333333331</v>
      </c>
      <c r="I1369" s="8"/>
      <c r="J1369" s="2">
        <f t="shared" si="293"/>
        <v>0.25589225589225589</v>
      </c>
      <c r="K1369" s="2">
        <f t="shared" si="294"/>
        <v>0.58922558922558921</v>
      </c>
      <c r="L1369" s="2">
        <f t="shared" si="295"/>
        <v>8.7542087542087546E-2</v>
      </c>
      <c r="M1369" s="2">
        <f t="shared" si="296"/>
        <v>6.7340067340067408E-2</v>
      </c>
      <c r="N1369" s="1">
        <v>76</v>
      </c>
      <c r="O1369" s="1">
        <v>175</v>
      </c>
      <c r="P1369" s="1">
        <v>26</v>
      </c>
      <c r="Q1369" s="1">
        <v>3</v>
      </c>
      <c r="R1369" s="1">
        <v>1</v>
      </c>
      <c r="S1369" s="1"/>
      <c r="T1369" s="1"/>
      <c r="U1369" s="1">
        <v>3</v>
      </c>
      <c r="V1369" s="1">
        <v>1</v>
      </c>
      <c r="W1369" s="1">
        <v>6</v>
      </c>
      <c r="X1369" s="1">
        <v>2</v>
      </c>
      <c r="Y1369" s="1">
        <v>4</v>
      </c>
      <c r="Z1369" s="1"/>
      <c r="AA1369" s="1">
        <v>0</v>
      </c>
      <c r="AB1369" s="1"/>
      <c r="AG1369" t="str">
        <f t="shared" si="298"/>
        <v>Canaan</v>
      </c>
      <c r="AH1369" t="s">
        <v>1819</v>
      </c>
      <c r="AI1369">
        <v>1</v>
      </c>
      <c r="AK1369" s="104">
        <v>50</v>
      </c>
      <c r="AL1369" s="102">
        <v>9</v>
      </c>
      <c r="AM1369" s="102">
        <v>30</v>
      </c>
      <c r="AN1369" s="101">
        <v>11800</v>
      </c>
      <c r="AO1369" s="101">
        <f t="shared" si="305"/>
        <v>50009</v>
      </c>
      <c r="AP1369" s="10" t="s">
        <v>624</v>
      </c>
      <c r="AQ1369">
        <f t="shared" si="304"/>
        <v>5011800</v>
      </c>
    </row>
    <row r="1370" spans="1:43" hidden="1" outlineLevel="1">
      <c r="A1370" t="s">
        <v>1148</v>
      </c>
      <c r="B1370" s="10" t="s">
        <v>2330</v>
      </c>
      <c r="C1370" s="1">
        <f t="shared" si="297"/>
        <v>1286</v>
      </c>
      <c r="D1370" s="7">
        <f t="shared" si="299"/>
        <v>2</v>
      </c>
      <c r="E1370" s="7">
        <f t="shared" si="300"/>
        <v>1</v>
      </c>
      <c r="F1370" s="7">
        <f t="shared" si="301"/>
        <v>3</v>
      </c>
      <c r="G1370" s="1">
        <f t="shared" si="302"/>
        <v>159</v>
      </c>
      <c r="H1370" s="2">
        <f t="shared" si="303"/>
        <v>0.12363919129082426</v>
      </c>
      <c r="I1370" s="8"/>
      <c r="J1370" s="2">
        <f t="shared" ref="J1370:J1433" si="306">IF(C1370=0,"-",N1370/C1370)</f>
        <v>0.37791601866251945</v>
      </c>
      <c r="K1370" s="2">
        <f t="shared" ref="K1370:K1433" si="307">IF(C1370=0,"-",O1370/C1370)</f>
        <v>0.50155520995334368</v>
      </c>
      <c r="L1370" s="2">
        <f t="shared" ref="L1370:L1433" si="308">IF(C1370=0,"-",P1370/C1370)</f>
        <v>9.4867807153965783E-2</v>
      </c>
      <c r="M1370" s="2">
        <f t="shared" ref="M1370:M1433" si="309">IF(C1370=0,"-",(1-J1370-K1370-L1370))</f>
        <v>2.5660964230171085E-2</v>
      </c>
      <c r="N1370" s="1">
        <v>486</v>
      </c>
      <c r="O1370" s="1">
        <v>645</v>
      </c>
      <c r="P1370" s="1">
        <v>122</v>
      </c>
      <c r="Q1370" s="1">
        <v>2</v>
      </c>
      <c r="R1370" s="1">
        <v>13</v>
      </c>
      <c r="S1370" s="1"/>
      <c r="T1370" s="1"/>
      <c r="U1370" s="1">
        <v>4</v>
      </c>
      <c r="V1370" s="1">
        <v>3</v>
      </c>
      <c r="W1370" s="1">
        <v>8</v>
      </c>
      <c r="X1370" s="1">
        <v>1</v>
      </c>
      <c r="Y1370" s="1">
        <v>1</v>
      </c>
      <c r="Z1370" s="1"/>
      <c r="AA1370" s="1">
        <v>1</v>
      </c>
      <c r="AB1370" s="1"/>
      <c r="AG1370" t="str">
        <f t="shared" si="298"/>
        <v>Castleton</v>
      </c>
      <c r="AH1370" t="s">
        <v>2265</v>
      </c>
      <c r="AI1370">
        <v>1</v>
      </c>
      <c r="AK1370" s="104">
        <v>50</v>
      </c>
      <c r="AL1370" s="102">
        <v>21</v>
      </c>
      <c r="AM1370" s="102">
        <v>15</v>
      </c>
      <c r="AN1370" s="101">
        <v>11950</v>
      </c>
      <c r="AO1370" s="101">
        <f t="shared" si="305"/>
        <v>50021</v>
      </c>
      <c r="AP1370" s="10" t="s">
        <v>624</v>
      </c>
      <c r="AQ1370">
        <f t="shared" si="304"/>
        <v>5011950</v>
      </c>
    </row>
    <row r="1371" spans="1:43" hidden="1" outlineLevel="1">
      <c r="A1371" t="s">
        <v>1149</v>
      </c>
      <c r="B1371" s="10" t="s">
        <v>2330</v>
      </c>
      <c r="C1371" s="1">
        <f t="shared" si="297"/>
        <v>515</v>
      </c>
      <c r="D1371" s="7">
        <f t="shared" si="299"/>
        <v>2</v>
      </c>
      <c r="E1371" s="7">
        <f t="shared" si="300"/>
        <v>1</v>
      </c>
      <c r="F1371" s="7">
        <f t="shared" si="301"/>
        <v>3</v>
      </c>
      <c r="G1371" s="1">
        <f t="shared" si="302"/>
        <v>59</v>
      </c>
      <c r="H1371" s="2">
        <f t="shared" si="303"/>
        <v>0.1145631067961165</v>
      </c>
      <c r="I1371" s="8"/>
      <c r="J1371" s="2">
        <f t="shared" si="306"/>
        <v>0.38058252427184464</v>
      </c>
      <c r="K1371" s="2">
        <f t="shared" si="307"/>
        <v>0.49514563106796117</v>
      </c>
      <c r="L1371" s="2">
        <f t="shared" si="308"/>
        <v>6.6019417475728162E-2</v>
      </c>
      <c r="M1371" s="2">
        <f t="shared" si="309"/>
        <v>5.8252427184466091E-2</v>
      </c>
      <c r="N1371" s="1">
        <v>196</v>
      </c>
      <c r="O1371" s="1">
        <v>255</v>
      </c>
      <c r="P1371" s="1">
        <v>34</v>
      </c>
      <c r="Q1371" s="1">
        <v>3</v>
      </c>
      <c r="R1371" s="1">
        <v>2</v>
      </c>
      <c r="S1371" s="1"/>
      <c r="T1371" s="1"/>
      <c r="U1371" s="1">
        <v>7</v>
      </c>
      <c r="V1371" s="1">
        <v>1</v>
      </c>
      <c r="W1371" s="1">
        <v>8</v>
      </c>
      <c r="X1371" s="1">
        <v>3</v>
      </c>
      <c r="Y1371" s="1">
        <v>5</v>
      </c>
      <c r="Z1371" s="1"/>
      <c r="AA1371" s="1">
        <v>1</v>
      </c>
      <c r="AB1371" s="1"/>
      <c r="AG1371" t="str">
        <f t="shared" si="298"/>
        <v>Cavendish</v>
      </c>
      <c r="AH1371" t="s">
        <v>1051</v>
      </c>
      <c r="AI1371">
        <v>1</v>
      </c>
      <c r="AK1371" s="104">
        <v>50</v>
      </c>
      <c r="AL1371" s="102">
        <v>27</v>
      </c>
      <c r="AM1371" s="102">
        <v>30</v>
      </c>
      <c r="AN1371" s="101">
        <v>12250</v>
      </c>
      <c r="AO1371" s="101">
        <f t="shared" si="305"/>
        <v>50027</v>
      </c>
      <c r="AP1371" s="10" t="s">
        <v>624</v>
      </c>
      <c r="AQ1371">
        <f t="shared" si="304"/>
        <v>5012250</v>
      </c>
    </row>
    <row r="1372" spans="1:43" hidden="1" outlineLevel="1">
      <c r="A1372" t="s">
        <v>449</v>
      </c>
      <c r="B1372" s="10" t="s">
        <v>2330</v>
      </c>
      <c r="C1372" s="1">
        <f t="shared" si="297"/>
        <v>328</v>
      </c>
      <c r="D1372" s="7">
        <f t="shared" si="299"/>
        <v>2</v>
      </c>
      <c r="E1372" s="7">
        <f t="shared" si="300"/>
        <v>1</v>
      </c>
      <c r="F1372" s="7">
        <f t="shared" si="301"/>
        <v>3</v>
      </c>
      <c r="G1372" s="1">
        <f t="shared" si="302"/>
        <v>76</v>
      </c>
      <c r="H1372" s="2">
        <f t="shared" si="303"/>
        <v>0.23170731707317074</v>
      </c>
      <c r="I1372" s="8"/>
      <c r="J1372" s="2">
        <f t="shared" si="306"/>
        <v>0.31707317073170732</v>
      </c>
      <c r="K1372" s="2">
        <f t="shared" si="307"/>
        <v>0.54878048780487809</v>
      </c>
      <c r="L1372" s="2">
        <f t="shared" si="308"/>
        <v>9.7560975609756101E-2</v>
      </c>
      <c r="M1372" s="2">
        <f t="shared" si="309"/>
        <v>3.658536585365843E-2</v>
      </c>
      <c r="N1372" s="1">
        <v>104</v>
      </c>
      <c r="O1372" s="1">
        <v>180</v>
      </c>
      <c r="P1372" s="1">
        <v>32</v>
      </c>
      <c r="Q1372" s="1">
        <v>3</v>
      </c>
      <c r="R1372" s="1">
        <v>4</v>
      </c>
      <c r="S1372" s="1"/>
      <c r="T1372" s="1"/>
      <c r="U1372" s="1">
        <v>0</v>
      </c>
      <c r="V1372" s="1">
        <v>2</v>
      </c>
      <c r="W1372" s="1">
        <v>1</v>
      </c>
      <c r="X1372" s="1">
        <v>2</v>
      </c>
      <c r="Y1372" s="1">
        <v>0</v>
      </c>
      <c r="Z1372" s="1"/>
      <c r="AA1372" s="1">
        <v>0</v>
      </c>
      <c r="AB1372" s="1"/>
      <c r="AG1372" t="str">
        <f t="shared" si="298"/>
        <v>Charleston</v>
      </c>
      <c r="AH1372" t="s">
        <v>2143</v>
      </c>
      <c r="AI1372">
        <v>1</v>
      </c>
      <c r="AK1372" s="104">
        <v>50</v>
      </c>
      <c r="AL1372" s="102">
        <v>19</v>
      </c>
      <c r="AM1372" s="102">
        <v>20</v>
      </c>
      <c r="AN1372" s="101">
        <v>13150</v>
      </c>
      <c r="AO1372" s="101">
        <f t="shared" si="305"/>
        <v>50019</v>
      </c>
      <c r="AP1372" s="10" t="s">
        <v>624</v>
      </c>
      <c r="AQ1372">
        <f t="shared" si="304"/>
        <v>5013150</v>
      </c>
    </row>
    <row r="1373" spans="1:43" hidden="1" outlineLevel="1">
      <c r="A1373" t="s">
        <v>639</v>
      </c>
      <c r="B1373" s="10" t="s">
        <v>2330</v>
      </c>
      <c r="C1373" s="1">
        <f t="shared" si="297"/>
        <v>1827</v>
      </c>
      <c r="D1373" s="7">
        <f t="shared" si="299"/>
        <v>1</v>
      </c>
      <c r="E1373" s="7">
        <f t="shared" si="300"/>
        <v>2</v>
      </c>
      <c r="F1373" s="7">
        <f t="shared" si="301"/>
        <v>3</v>
      </c>
      <c r="G1373" s="1">
        <f t="shared" si="302"/>
        <v>118</v>
      </c>
      <c r="H1373" s="2">
        <f t="shared" si="303"/>
        <v>6.4586754241926655E-2</v>
      </c>
      <c r="I1373" s="8"/>
      <c r="J1373" s="2">
        <f t="shared" si="306"/>
        <v>0.48823207443897099</v>
      </c>
      <c r="K1373" s="2">
        <f t="shared" si="307"/>
        <v>0.42364532019704432</v>
      </c>
      <c r="L1373" s="2">
        <f t="shared" si="308"/>
        <v>7.4986316365626707E-2</v>
      </c>
      <c r="M1373" s="2">
        <f t="shared" si="309"/>
        <v>1.3136288998357989E-2</v>
      </c>
      <c r="N1373" s="1">
        <v>892</v>
      </c>
      <c r="O1373" s="1">
        <v>774</v>
      </c>
      <c r="P1373" s="1">
        <v>137</v>
      </c>
      <c r="Q1373" s="1">
        <v>5</v>
      </c>
      <c r="R1373" s="1">
        <v>7</v>
      </c>
      <c r="S1373" s="1"/>
      <c r="T1373" s="1"/>
      <c r="U1373" s="1">
        <v>0</v>
      </c>
      <c r="V1373" s="1">
        <v>1</v>
      </c>
      <c r="W1373" s="1">
        <v>7</v>
      </c>
      <c r="X1373" s="1">
        <v>2</v>
      </c>
      <c r="Y1373" s="1">
        <v>2</v>
      </c>
      <c r="Z1373" s="1"/>
      <c r="AA1373" s="1">
        <v>0</v>
      </c>
      <c r="AB1373" s="1"/>
      <c r="AG1373" t="str">
        <f t="shared" si="298"/>
        <v>Charlotte</v>
      </c>
      <c r="AH1373" t="s">
        <v>1231</v>
      </c>
      <c r="AI1373">
        <v>1</v>
      </c>
      <c r="AK1373" s="104">
        <v>50</v>
      </c>
      <c r="AL1373" s="102">
        <v>7</v>
      </c>
      <c r="AM1373" s="102">
        <v>20</v>
      </c>
      <c r="AN1373" s="101">
        <v>13300</v>
      </c>
      <c r="AO1373" s="101">
        <f t="shared" si="305"/>
        <v>50007</v>
      </c>
      <c r="AP1373" s="10" t="s">
        <v>624</v>
      </c>
      <c r="AQ1373">
        <f t="shared" si="304"/>
        <v>5013300</v>
      </c>
    </row>
    <row r="1374" spans="1:43" hidden="1" outlineLevel="1">
      <c r="A1374" t="s">
        <v>1150</v>
      </c>
      <c r="B1374" s="10" t="s">
        <v>2330</v>
      </c>
      <c r="C1374" s="1">
        <f t="shared" si="297"/>
        <v>589</v>
      </c>
      <c r="D1374" s="7">
        <f t="shared" si="299"/>
        <v>2</v>
      </c>
      <c r="E1374" s="7">
        <f t="shared" si="300"/>
        <v>1</v>
      </c>
      <c r="F1374" s="7">
        <f t="shared" si="301"/>
        <v>3</v>
      </c>
      <c r="G1374" s="1">
        <f t="shared" si="302"/>
        <v>105</v>
      </c>
      <c r="H1374" s="2">
        <f t="shared" si="303"/>
        <v>0.17826825127334464</v>
      </c>
      <c r="I1374" s="8"/>
      <c r="J1374" s="2">
        <f t="shared" si="306"/>
        <v>0.3395585738539898</v>
      </c>
      <c r="K1374" s="2">
        <f t="shared" si="307"/>
        <v>0.51782682512733447</v>
      </c>
      <c r="L1374" s="2">
        <f t="shared" si="308"/>
        <v>0.11035653650254669</v>
      </c>
      <c r="M1374" s="2">
        <f t="shared" si="309"/>
        <v>3.2258064516129045E-2</v>
      </c>
      <c r="N1374" s="1">
        <v>200</v>
      </c>
      <c r="O1374" s="1">
        <v>305</v>
      </c>
      <c r="P1374" s="1">
        <v>65</v>
      </c>
      <c r="Q1374" s="1">
        <v>2</v>
      </c>
      <c r="R1374" s="1">
        <v>1</v>
      </c>
      <c r="S1374" s="1"/>
      <c r="T1374" s="1"/>
      <c r="U1374" s="1">
        <v>2</v>
      </c>
      <c r="V1374" s="1">
        <v>3</v>
      </c>
      <c r="W1374" s="1">
        <v>6</v>
      </c>
      <c r="X1374" s="1">
        <v>3</v>
      </c>
      <c r="Y1374" s="1">
        <v>2</v>
      </c>
      <c r="Z1374" s="1"/>
      <c r="AA1374" s="1">
        <v>0</v>
      </c>
      <c r="AB1374" s="1"/>
      <c r="AG1374" t="str">
        <f t="shared" si="298"/>
        <v>Chelsea</v>
      </c>
      <c r="AH1374" t="s">
        <v>2225</v>
      </c>
      <c r="AI1374">
        <v>1</v>
      </c>
      <c r="AK1374" s="104">
        <v>50</v>
      </c>
      <c r="AL1374" s="102">
        <v>17</v>
      </c>
      <c r="AM1374" s="102">
        <v>20</v>
      </c>
      <c r="AN1374" s="101">
        <v>13525</v>
      </c>
      <c r="AO1374" s="101">
        <f t="shared" si="305"/>
        <v>50017</v>
      </c>
      <c r="AP1374" s="10" t="s">
        <v>624</v>
      </c>
      <c r="AQ1374">
        <f t="shared" si="304"/>
        <v>5013525</v>
      </c>
    </row>
    <row r="1375" spans="1:43" hidden="1" outlineLevel="1">
      <c r="A1375" t="s">
        <v>2429</v>
      </c>
      <c r="B1375" s="10" t="s">
        <v>2330</v>
      </c>
      <c r="C1375" s="1">
        <f t="shared" si="297"/>
        <v>1130</v>
      </c>
      <c r="D1375" s="7">
        <f t="shared" si="299"/>
        <v>1</v>
      </c>
      <c r="E1375" s="7">
        <f t="shared" si="300"/>
        <v>2</v>
      </c>
      <c r="F1375" s="7">
        <f t="shared" si="301"/>
        <v>3</v>
      </c>
      <c r="G1375" s="1">
        <f t="shared" si="302"/>
        <v>125</v>
      </c>
      <c r="H1375" s="2">
        <f t="shared" si="303"/>
        <v>0.11061946902654868</v>
      </c>
      <c r="I1375" s="8"/>
      <c r="J1375" s="2">
        <f t="shared" si="306"/>
        <v>0.50796460176991154</v>
      </c>
      <c r="K1375" s="2">
        <f t="shared" si="307"/>
        <v>0.39734513274336281</v>
      </c>
      <c r="L1375" s="2">
        <f t="shared" si="308"/>
        <v>5.3982300884955751E-2</v>
      </c>
      <c r="M1375" s="2">
        <f t="shared" si="309"/>
        <v>4.0707964601769904E-2</v>
      </c>
      <c r="N1375" s="1">
        <v>574</v>
      </c>
      <c r="O1375" s="1">
        <v>449</v>
      </c>
      <c r="P1375" s="1">
        <v>61</v>
      </c>
      <c r="Q1375" s="1">
        <v>7</v>
      </c>
      <c r="R1375" s="1">
        <v>8</v>
      </c>
      <c r="S1375" s="1"/>
      <c r="T1375" s="1"/>
      <c r="U1375" s="1">
        <v>3</v>
      </c>
      <c r="V1375" s="1">
        <v>4</v>
      </c>
      <c r="W1375" s="1">
        <v>11</v>
      </c>
      <c r="X1375" s="1">
        <v>6</v>
      </c>
      <c r="Y1375" s="1">
        <v>6</v>
      </c>
      <c r="Z1375" s="1"/>
      <c r="AA1375" s="1">
        <v>1</v>
      </c>
      <c r="AB1375" s="1"/>
      <c r="AG1375" t="str">
        <f t="shared" si="298"/>
        <v>Chester</v>
      </c>
      <c r="AH1375" t="s">
        <v>1051</v>
      </c>
      <c r="AI1375">
        <v>1</v>
      </c>
      <c r="AK1375" s="104">
        <v>50</v>
      </c>
      <c r="AL1375" s="102">
        <v>27</v>
      </c>
      <c r="AM1375" s="102">
        <v>35</v>
      </c>
      <c r="AN1375" s="101">
        <v>13675</v>
      </c>
      <c r="AO1375" s="101">
        <f t="shared" si="305"/>
        <v>50027</v>
      </c>
      <c r="AP1375" s="10" t="s">
        <v>624</v>
      </c>
      <c r="AQ1375">
        <f t="shared" si="304"/>
        <v>5013675</v>
      </c>
    </row>
    <row r="1376" spans="1:43" hidden="1" outlineLevel="1">
      <c r="A1376" t="s">
        <v>1231</v>
      </c>
      <c r="B1376" s="10" t="s">
        <v>2330</v>
      </c>
      <c r="C1376" s="1">
        <f t="shared" si="297"/>
        <v>570</v>
      </c>
      <c r="D1376" s="7">
        <f t="shared" si="299"/>
        <v>2</v>
      </c>
      <c r="E1376" s="7">
        <f t="shared" si="300"/>
        <v>1</v>
      </c>
      <c r="F1376" s="7">
        <f t="shared" si="301"/>
        <v>3</v>
      </c>
      <c r="G1376" s="1">
        <f t="shared" si="302"/>
        <v>77</v>
      </c>
      <c r="H1376" s="2">
        <f t="shared" si="303"/>
        <v>0.13508771929824562</v>
      </c>
      <c r="I1376" s="8"/>
      <c r="J1376" s="2">
        <f t="shared" si="306"/>
        <v>0.38947368421052631</v>
      </c>
      <c r="K1376" s="2">
        <f t="shared" si="307"/>
        <v>0.5245614035087719</v>
      </c>
      <c r="L1376" s="2">
        <f t="shared" si="308"/>
        <v>6.491228070175438E-2</v>
      </c>
      <c r="M1376" s="2">
        <f t="shared" si="309"/>
        <v>2.105263157894742E-2</v>
      </c>
      <c r="N1376" s="1">
        <v>222</v>
      </c>
      <c r="O1376" s="1">
        <v>299</v>
      </c>
      <c r="P1376" s="1">
        <v>37</v>
      </c>
      <c r="Q1376" s="1">
        <v>2</v>
      </c>
      <c r="R1376" s="1">
        <v>2</v>
      </c>
      <c r="S1376" s="1"/>
      <c r="T1376" s="1"/>
      <c r="U1376" s="1">
        <v>1</v>
      </c>
      <c r="V1376" s="1">
        <v>1</v>
      </c>
      <c r="W1376" s="1">
        <v>6</v>
      </c>
      <c r="X1376" s="1">
        <v>0</v>
      </c>
      <c r="Y1376" s="1">
        <v>0</v>
      </c>
      <c r="Z1376" s="1"/>
      <c r="AA1376" s="1">
        <v>0</v>
      </c>
      <c r="AB1376" s="1"/>
      <c r="AG1376" t="str">
        <f t="shared" si="298"/>
        <v>Chittenden</v>
      </c>
      <c r="AH1376" t="s">
        <v>2265</v>
      </c>
      <c r="AI1376">
        <v>1</v>
      </c>
      <c r="AK1376" s="104">
        <v>50</v>
      </c>
      <c r="AL1376" s="102">
        <v>21</v>
      </c>
      <c r="AM1376" s="102">
        <v>20</v>
      </c>
      <c r="AN1376" s="101">
        <v>14350</v>
      </c>
      <c r="AO1376" s="101">
        <f t="shared" si="305"/>
        <v>50021</v>
      </c>
      <c r="AP1376" s="10" t="s">
        <v>624</v>
      </c>
      <c r="AQ1376">
        <f t="shared" si="304"/>
        <v>5014350</v>
      </c>
    </row>
    <row r="1377" spans="1:43" hidden="1" outlineLevel="1">
      <c r="A1377" t="s">
        <v>664</v>
      </c>
      <c r="B1377" s="10" t="s">
        <v>2330</v>
      </c>
      <c r="C1377" s="1">
        <f t="shared" si="297"/>
        <v>983</v>
      </c>
      <c r="D1377" s="7">
        <f t="shared" si="299"/>
        <v>2</v>
      </c>
      <c r="E1377" s="7">
        <f t="shared" si="300"/>
        <v>1</v>
      </c>
      <c r="F1377" s="7">
        <f t="shared" si="301"/>
        <v>4</v>
      </c>
      <c r="G1377" s="1">
        <f t="shared" si="302"/>
        <v>401</v>
      </c>
      <c r="H1377" s="2">
        <f t="shared" si="303"/>
        <v>0.40793489318413023</v>
      </c>
      <c r="I1377" s="8"/>
      <c r="J1377" s="2">
        <f t="shared" si="306"/>
        <v>0.21668362156663276</v>
      </c>
      <c r="K1377" s="2">
        <f t="shared" si="307"/>
        <v>0.62461851475076302</v>
      </c>
      <c r="L1377" s="2">
        <f t="shared" si="308"/>
        <v>7.019328585961343E-2</v>
      </c>
      <c r="M1377" s="2">
        <f t="shared" si="309"/>
        <v>8.850457782299076E-2</v>
      </c>
      <c r="N1377" s="1">
        <v>213</v>
      </c>
      <c r="O1377" s="1">
        <v>614</v>
      </c>
      <c r="P1377" s="1">
        <v>69</v>
      </c>
      <c r="Q1377" s="1">
        <v>2</v>
      </c>
      <c r="R1377" s="1">
        <v>2</v>
      </c>
      <c r="S1377" s="1"/>
      <c r="T1377" s="1"/>
      <c r="U1377" s="1">
        <v>6</v>
      </c>
      <c r="V1377" s="1">
        <v>0</v>
      </c>
      <c r="W1377" s="1">
        <v>5</v>
      </c>
      <c r="X1377" s="1">
        <v>1</v>
      </c>
      <c r="Y1377" s="1">
        <v>70</v>
      </c>
      <c r="Z1377" s="1"/>
      <c r="AA1377" s="1">
        <v>1</v>
      </c>
      <c r="AB1377" s="1"/>
      <c r="AG1377" t="str">
        <f t="shared" si="298"/>
        <v>Clarendon</v>
      </c>
      <c r="AH1377" t="s">
        <v>2265</v>
      </c>
      <c r="AI1377">
        <v>1</v>
      </c>
      <c r="AK1377" s="104">
        <v>50</v>
      </c>
      <c r="AL1377" s="102">
        <v>21</v>
      </c>
      <c r="AM1377" s="102">
        <v>25</v>
      </c>
      <c r="AN1377" s="101">
        <v>14500</v>
      </c>
      <c r="AO1377" s="101">
        <f t="shared" si="305"/>
        <v>50021</v>
      </c>
      <c r="AP1377" s="10" t="s">
        <v>624</v>
      </c>
      <c r="AQ1377">
        <f t="shared" si="304"/>
        <v>5014500</v>
      </c>
    </row>
    <row r="1378" spans="1:43" hidden="1" outlineLevel="1">
      <c r="A1378" t="s">
        <v>113</v>
      </c>
      <c r="B1378" s="10" t="s">
        <v>2330</v>
      </c>
      <c r="C1378" s="1">
        <f t="shared" si="297"/>
        <v>5518</v>
      </c>
      <c r="D1378" s="7">
        <f t="shared" si="299"/>
        <v>2</v>
      </c>
      <c r="E1378" s="7">
        <f t="shared" si="300"/>
        <v>1</v>
      </c>
      <c r="F1378" s="7">
        <f t="shared" si="301"/>
        <v>3</v>
      </c>
      <c r="G1378" s="1">
        <f t="shared" si="302"/>
        <v>332</v>
      </c>
      <c r="H1378" s="2">
        <f t="shared" si="303"/>
        <v>6.0166727075027182E-2</v>
      </c>
      <c r="I1378" s="8"/>
      <c r="J1378" s="2">
        <f t="shared" si="306"/>
        <v>0.417180137731062</v>
      </c>
      <c r="K1378" s="2">
        <f t="shared" si="307"/>
        <v>0.47734686480608918</v>
      </c>
      <c r="L1378" s="2">
        <f t="shared" si="308"/>
        <v>8.8437839797027906E-2</v>
      </c>
      <c r="M1378" s="2">
        <f t="shared" si="309"/>
        <v>1.7035157665820921E-2</v>
      </c>
      <c r="N1378" s="1">
        <v>2302</v>
      </c>
      <c r="O1378" s="1">
        <v>2634</v>
      </c>
      <c r="P1378" s="1">
        <v>488</v>
      </c>
      <c r="Q1378" s="1">
        <v>21</v>
      </c>
      <c r="R1378" s="1">
        <v>14</v>
      </c>
      <c r="S1378" s="1"/>
      <c r="T1378" s="1"/>
      <c r="U1378" s="1">
        <v>9</v>
      </c>
      <c r="V1378" s="1">
        <v>8</v>
      </c>
      <c r="W1378" s="1">
        <v>24</v>
      </c>
      <c r="X1378" s="1">
        <v>8</v>
      </c>
      <c r="Y1378" s="1">
        <v>10</v>
      </c>
      <c r="Z1378" s="1"/>
      <c r="AA1378" s="1">
        <v>0</v>
      </c>
      <c r="AB1378" s="1"/>
      <c r="AG1378" t="str">
        <f t="shared" si="298"/>
        <v>Colchester</v>
      </c>
      <c r="AH1378" t="s">
        <v>1231</v>
      </c>
      <c r="AI1378">
        <v>1</v>
      </c>
      <c r="AK1378" s="104">
        <v>50</v>
      </c>
      <c r="AL1378" s="102">
        <v>7</v>
      </c>
      <c r="AM1378" s="102">
        <v>25</v>
      </c>
      <c r="AN1378" s="101">
        <v>14875</v>
      </c>
      <c r="AO1378" s="101">
        <f t="shared" si="305"/>
        <v>50007</v>
      </c>
      <c r="AP1378" s="10" t="s">
        <v>624</v>
      </c>
      <c r="AQ1378">
        <f t="shared" si="304"/>
        <v>5014875</v>
      </c>
    </row>
    <row r="1379" spans="1:43" hidden="1" outlineLevel="1">
      <c r="A1379" t="s">
        <v>114</v>
      </c>
      <c r="B1379" s="10" t="s">
        <v>2330</v>
      </c>
      <c r="C1379" s="1">
        <f t="shared" si="297"/>
        <v>340</v>
      </c>
      <c r="D1379" s="7">
        <f t="shared" si="299"/>
        <v>2</v>
      </c>
      <c r="E1379" s="7">
        <f t="shared" si="300"/>
        <v>1</v>
      </c>
      <c r="F1379" s="7">
        <f t="shared" si="301"/>
        <v>3</v>
      </c>
      <c r="G1379" s="1">
        <f t="shared" si="302"/>
        <v>165</v>
      </c>
      <c r="H1379" s="2">
        <f t="shared" si="303"/>
        <v>0.48529411764705882</v>
      </c>
      <c r="I1379" s="8"/>
      <c r="J1379" s="2">
        <f t="shared" si="306"/>
        <v>0.22058823529411764</v>
      </c>
      <c r="K1379" s="2">
        <f t="shared" si="307"/>
        <v>0.70588235294117652</v>
      </c>
      <c r="L1379" s="2">
        <f t="shared" si="308"/>
        <v>5.5882352941176473E-2</v>
      </c>
      <c r="M1379" s="2">
        <f t="shared" si="309"/>
        <v>1.764705882352937E-2</v>
      </c>
      <c r="N1379" s="1">
        <v>75</v>
      </c>
      <c r="O1379" s="1">
        <v>240</v>
      </c>
      <c r="P1379" s="1">
        <v>19</v>
      </c>
      <c r="Q1379" s="1">
        <v>0</v>
      </c>
      <c r="R1379" s="1">
        <v>1</v>
      </c>
      <c r="S1379" s="1"/>
      <c r="T1379" s="1"/>
      <c r="U1379" s="1">
        <v>0</v>
      </c>
      <c r="V1379" s="1">
        <v>1</v>
      </c>
      <c r="W1379" s="1">
        <v>2</v>
      </c>
      <c r="X1379" s="1">
        <v>1</v>
      </c>
      <c r="Y1379" s="1">
        <v>1</v>
      </c>
      <c r="Z1379" s="1"/>
      <c r="AA1379" s="1">
        <v>0</v>
      </c>
      <c r="AB1379" s="1"/>
      <c r="AG1379" t="str">
        <f t="shared" si="298"/>
        <v>Concord</v>
      </c>
      <c r="AH1379" t="s">
        <v>1819</v>
      </c>
      <c r="AI1379">
        <v>1</v>
      </c>
      <c r="AK1379" s="104">
        <v>50</v>
      </c>
      <c r="AL1379" s="102">
        <v>9</v>
      </c>
      <c r="AM1379" s="102">
        <v>35</v>
      </c>
      <c r="AN1379" s="101">
        <v>15250</v>
      </c>
      <c r="AO1379" s="101">
        <f t="shared" si="305"/>
        <v>50009</v>
      </c>
      <c r="AP1379" s="10" t="s">
        <v>624</v>
      </c>
      <c r="AQ1379">
        <f t="shared" si="304"/>
        <v>5015250</v>
      </c>
    </row>
    <row r="1380" spans="1:43" hidden="1" outlineLevel="1">
      <c r="A1380" t="s">
        <v>523</v>
      </c>
      <c r="B1380" s="10" t="s">
        <v>2330</v>
      </c>
      <c r="C1380" s="1">
        <f t="shared" si="297"/>
        <v>530</v>
      </c>
      <c r="D1380" s="7">
        <f t="shared" si="299"/>
        <v>2</v>
      </c>
      <c r="E1380" s="7">
        <f t="shared" si="300"/>
        <v>1</v>
      </c>
      <c r="F1380" s="7">
        <f t="shared" si="301"/>
        <v>3</v>
      </c>
      <c r="G1380" s="1">
        <f t="shared" si="302"/>
        <v>53</v>
      </c>
      <c r="H1380" s="2">
        <f t="shared" si="303"/>
        <v>0.1</v>
      </c>
      <c r="I1380" s="8"/>
      <c r="J1380" s="2">
        <f t="shared" si="306"/>
        <v>0.4</v>
      </c>
      <c r="K1380" s="2">
        <f t="shared" si="307"/>
        <v>0.5</v>
      </c>
      <c r="L1380" s="2">
        <f t="shared" si="308"/>
        <v>7.1698113207547168E-2</v>
      </c>
      <c r="M1380" s="2">
        <f t="shared" si="309"/>
        <v>2.830188679245281E-2</v>
      </c>
      <c r="N1380" s="1">
        <v>212</v>
      </c>
      <c r="O1380" s="1">
        <v>265</v>
      </c>
      <c r="P1380" s="1">
        <v>38</v>
      </c>
      <c r="Q1380" s="1">
        <v>3</v>
      </c>
      <c r="R1380" s="1">
        <v>3</v>
      </c>
      <c r="S1380" s="1"/>
      <c r="T1380" s="1"/>
      <c r="U1380" s="1">
        <v>0</v>
      </c>
      <c r="V1380" s="1">
        <v>1</v>
      </c>
      <c r="W1380" s="1">
        <v>5</v>
      </c>
      <c r="X1380" s="1">
        <v>1</v>
      </c>
      <c r="Y1380" s="1">
        <v>2</v>
      </c>
      <c r="Z1380" s="1"/>
      <c r="AA1380" s="1">
        <v>0</v>
      </c>
      <c r="AB1380" s="1"/>
      <c r="AG1380" t="str">
        <f t="shared" si="298"/>
        <v>Corinth</v>
      </c>
      <c r="AH1380" t="s">
        <v>2225</v>
      </c>
      <c r="AI1380">
        <v>1</v>
      </c>
      <c r="AK1380" s="104">
        <v>50</v>
      </c>
      <c r="AL1380" s="102">
        <v>17</v>
      </c>
      <c r="AM1380" s="102">
        <v>25</v>
      </c>
      <c r="AN1380" s="101">
        <v>15700</v>
      </c>
      <c r="AO1380" s="101">
        <f t="shared" si="305"/>
        <v>50017</v>
      </c>
      <c r="AP1380" s="10" t="s">
        <v>624</v>
      </c>
      <c r="AQ1380">
        <f t="shared" si="304"/>
        <v>5015700</v>
      </c>
    </row>
    <row r="1381" spans="1:43" hidden="1" outlineLevel="1">
      <c r="A1381" t="s">
        <v>620</v>
      </c>
      <c r="B1381" s="10" t="s">
        <v>2330</v>
      </c>
      <c r="C1381" s="1">
        <f t="shared" si="297"/>
        <v>600</v>
      </c>
      <c r="D1381" s="7">
        <f t="shared" si="299"/>
        <v>1</v>
      </c>
      <c r="E1381" s="7">
        <f t="shared" si="300"/>
        <v>2</v>
      </c>
      <c r="F1381" s="7">
        <f t="shared" si="301"/>
        <v>3</v>
      </c>
      <c r="G1381" s="1">
        <f t="shared" si="302"/>
        <v>45</v>
      </c>
      <c r="H1381" s="2">
        <f t="shared" si="303"/>
        <v>7.4999999999999997E-2</v>
      </c>
      <c r="I1381" s="8"/>
      <c r="J1381" s="2">
        <f t="shared" si="306"/>
        <v>0.5</v>
      </c>
      <c r="K1381" s="2">
        <f t="shared" si="307"/>
        <v>0.42499999999999999</v>
      </c>
      <c r="L1381" s="2">
        <f t="shared" si="308"/>
        <v>6.5000000000000002E-2</v>
      </c>
      <c r="M1381" s="2">
        <f t="shared" si="309"/>
        <v>1.0000000000000009E-2</v>
      </c>
      <c r="N1381" s="1">
        <v>300</v>
      </c>
      <c r="O1381" s="1">
        <v>255</v>
      </c>
      <c r="P1381" s="1">
        <v>39</v>
      </c>
      <c r="Q1381" s="1">
        <v>3</v>
      </c>
      <c r="R1381" s="1">
        <v>2</v>
      </c>
      <c r="S1381" s="1"/>
      <c r="T1381" s="1"/>
      <c r="U1381" s="1">
        <v>1</v>
      </c>
      <c r="V1381" s="1">
        <v>0</v>
      </c>
      <c r="W1381" s="1">
        <v>0</v>
      </c>
      <c r="X1381" s="1">
        <v>0</v>
      </c>
      <c r="Y1381" s="1">
        <v>0</v>
      </c>
      <c r="Z1381" s="1"/>
      <c r="AA1381" s="1">
        <v>0</v>
      </c>
      <c r="AB1381" s="1"/>
      <c r="AG1381" t="str">
        <f t="shared" si="298"/>
        <v>Cornwall</v>
      </c>
      <c r="AH1381" t="s">
        <v>2331</v>
      </c>
      <c r="AI1381">
        <v>1</v>
      </c>
      <c r="AK1381" s="104">
        <v>50</v>
      </c>
      <c r="AL1381" s="102">
        <v>1</v>
      </c>
      <c r="AM1381" s="102">
        <v>20</v>
      </c>
      <c r="AN1381" s="101">
        <v>16000</v>
      </c>
      <c r="AO1381" s="101">
        <f t="shared" si="305"/>
        <v>50001</v>
      </c>
      <c r="AP1381" s="10" t="s">
        <v>624</v>
      </c>
      <c r="AQ1381">
        <f t="shared" si="304"/>
        <v>5016000</v>
      </c>
    </row>
    <row r="1382" spans="1:43" hidden="1" outlineLevel="1">
      <c r="A1382" t="s">
        <v>1627</v>
      </c>
      <c r="B1382" s="10" t="s">
        <v>2330</v>
      </c>
      <c r="C1382" s="1">
        <f t="shared" si="297"/>
        <v>260</v>
      </c>
      <c r="D1382" s="7">
        <f t="shared" si="299"/>
        <v>2</v>
      </c>
      <c r="E1382" s="7">
        <f t="shared" si="300"/>
        <v>1</v>
      </c>
      <c r="F1382" s="7">
        <f t="shared" si="301"/>
        <v>3</v>
      </c>
      <c r="G1382" s="1">
        <f t="shared" si="302"/>
        <v>36</v>
      </c>
      <c r="H1382" s="2">
        <f t="shared" si="303"/>
        <v>0.13846153846153847</v>
      </c>
      <c r="I1382" s="8"/>
      <c r="J1382" s="2">
        <f t="shared" si="306"/>
        <v>0.33076923076923076</v>
      </c>
      <c r="K1382" s="2">
        <f t="shared" si="307"/>
        <v>0.46923076923076923</v>
      </c>
      <c r="L1382" s="2">
        <f t="shared" si="308"/>
        <v>0.18076923076923077</v>
      </c>
      <c r="M1382" s="2">
        <f t="shared" si="309"/>
        <v>1.9230769230769301E-2</v>
      </c>
      <c r="N1382" s="1">
        <v>86</v>
      </c>
      <c r="O1382" s="1">
        <v>122</v>
      </c>
      <c r="P1382" s="1">
        <v>47</v>
      </c>
      <c r="Q1382" s="1">
        <v>1</v>
      </c>
      <c r="R1382" s="1">
        <v>0</v>
      </c>
      <c r="S1382" s="1"/>
      <c r="T1382" s="1"/>
      <c r="U1382" s="1">
        <v>2</v>
      </c>
      <c r="V1382" s="1">
        <v>0</v>
      </c>
      <c r="W1382" s="1">
        <v>1</v>
      </c>
      <c r="X1382" s="1">
        <v>0</v>
      </c>
      <c r="Y1382" s="1">
        <v>1</v>
      </c>
      <c r="Z1382" s="1"/>
      <c r="AA1382" s="1">
        <v>0</v>
      </c>
      <c r="AB1382" s="1"/>
      <c r="AG1382" t="str">
        <f t="shared" si="298"/>
        <v>Coventry</v>
      </c>
      <c r="AH1382" t="s">
        <v>2143</v>
      </c>
      <c r="AI1382">
        <v>1</v>
      </c>
      <c r="AK1382" s="104">
        <v>50</v>
      </c>
      <c r="AL1382" s="102">
        <v>19</v>
      </c>
      <c r="AM1382" s="102">
        <v>25</v>
      </c>
      <c r="AN1382" s="101">
        <v>16150</v>
      </c>
      <c r="AO1382" s="101">
        <f t="shared" si="305"/>
        <v>50019</v>
      </c>
      <c r="AP1382" s="10" t="s">
        <v>624</v>
      </c>
      <c r="AQ1382">
        <f t="shared" si="304"/>
        <v>5016150</v>
      </c>
    </row>
    <row r="1383" spans="1:43" hidden="1" outlineLevel="1">
      <c r="A1383" t="s">
        <v>825</v>
      </c>
      <c r="B1383" s="10" t="s">
        <v>2330</v>
      </c>
      <c r="C1383" s="1">
        <f t="shared" si="297"/>
        <v>508</v>
      </c>
      <c r="D1383" s="7">
        <f t="shared" si="299"/>
        <v>1</v>
      </c>
      <c r="E1383" s="7">
        <f t="shared" si="300"/>
        <v>2</v>
      </c>
      <c r="F1383" s="7">
        <f t="shared" si="301"/>
        <v>3</v>
      </c>
      <c r="G1383" s="1">
        <f t="shared" si="302"/>
        <v>45</v>
      </c>
      <c r="H1383" s="2">
        <f t="shared" si="303"/>
        <v>8.8582677165354326E-2</v>
      </c>
      <c r="I1383" s="8"/>
      <c r="J1383" s="2">
        <f t="shared" si="306"/>
        <v>0.45078740157480313</v>
      </c>
      <c r="K1383" s="2">
        <f t="shared" si="307"/>
        <v>0.36220472440944884</v>
      </c>
      <c r="L1383" s="2">
        <f t="shared" si="308"/>
        <v>0.16929133858267717</v>
      </c>
      <c r="M1383" s="2">
        <f t="shared" si="309"/>
        <v>1.7716535433070862E-2</v>
      </c>
      <c r="N1383" s="1">
        <v>229</v>
      </c>
      <c r="O1383" s="1">
        <v>184</v>
      </c>
      <c r="P1383" s="1">
        <v>86</v>
      </c>
      <c r="Q1383" s="1">
        <v>5</v>
      </c>
      <c r="R1383" s="1">
        <v>0</v>
      </c>
      <c r="S1383" s="1"/>
      <c r="T1383" s="1"/>
      <c r="U1383" s="1">
        <v>0</v>
      </c>
      <c r="V1383" s="1">
        <v>0</v>
      </c>
      <c r="W1383" s="1">
        <v>2</v>
      </c>
      <c r="X1383" s="1">
        <v>1</v>
      </c>
      <c r="Y1383" s="1">
        <v>1</v>
      </c>
      <c r="Z1383" s="1"/>
      <c r="AA1383" s="1">
        <v>0</v>
      </c>
      <c r="AB1383" s="1"/>
      <c r="AG1383" t="str">
        <f t="shared" si="298"/>
        <v>Craftsbury</v>
      </c>
      <c r="AH1383" t="s">
        <v>2143</v>
      </c>
      <c r="AI1383">
        <v>1</v>
      </c>
      <c r="AK1383" s="104">
        <v>50</v>
      </c>
      <c r="AL1383" s="102">
        <v>19</v>
      </c>
      <c r="AM1383" s="102">
        <v>30</v>
      </c>
      <c r="AN1383" s="101">
        <v>16300</v>
      </c>
      <c r="AO1383" s="101">
        <f t="shared" si="305"/>
        <v>50019</v>
      </c>
      <c r="AP1383" s="10" t="s">
        <v>624</v>
      </c>
      <c r="AQ1383">
        <f t="shared" si="304"/>
        <v>5016300</v>
      </c>
    </row>
    <row r="1384" spans="1:43" hidden="1" outlineLevel="1">
      <c r="A1384" t="s">
        <v>826</v>
      </c>
      <c r="B1384" s="10" t="s">
        <v>2330</v>
      </c>
      <c r="C1384" s="1">
        <f t="shared" si="297"/>
        <v>465</v>
      </c>
      <c r="D1384" s="7">
        <f t="shared" si="299"/>
        <v>2</v>
      </c>
      <c r="E1384" s="7">
        <f t="shared" si="300"/>
        <v>1</v>
      </c>
      <c r="F1384" s="7">
        <f t="shared" si="301"/>
        <v>3</v>
      </c>
      <c r="G1384" s="1">
        <f t="shared" si="302"/>
        <v>102</v>
      </c>
      <c r="H1384" s="2">
        <f t="shared" si="303"/>
        <v>0.21935483870967742</v>
      </c>
      <c r="I1384" s="8"/>
      <c r="J1384" s="2">
        <f t="shared" si="306"/>
        <v>0.33548387096774196</v>
      </c>
      <c r="K1384" s="2">
        <f t="shared" si="307"/>
        <v>0.55483870967741933</v>
      </c>
      <c r="L1384" s="2">
        <f t="shared" si="308"/>
        <v>5.3763440860215055E-2</v>
      </c>
      <c r="M1384" s="2">
        <f t="shared" si="309"/>
        <v>5.5913978494623713E-2</v>
      </c>
      <c r="N1384" s="1">
        <v>156</v>
      </c>
      <c r="O1384" s="1">
        <v>258</v>
      </c>
      <c r="P1384" s="1">
        <v>25</v>
      </c>
      <c r="Q1384" s="1">
        <v>3</v>
      </c>
      <c r="R1384" s="1">
        <v>7</v>
      </c>
      <c r="S1384" s="1"/>
      <c r="T1384" s="1"/>
      <c r="U1384" s="1">
        <v>3</v>
      </c>
      <c r="V1384" s="1">
        <v>1</v>
      </c>
      <c r="W1384" s="1">
        <v>6</v>
      </c>
      <c r="X1384" s="1">
        <v>4</v>
      </c>
      <c r="Y1384" s="1">
        <v>2</v>
      </c>
      <c r="Z1384" s="1"/>
      <c r="AA1384" s="1">
        <v>0</v>
      </c>
      <c r="AB1384" s="1"/>
      <c r="AG1384" t="str">
        <f t="shared" si="298"/>
        <v>Danby</v>
      </c>
      <c r="AH1384" t="s">
        <v>2265</v>
      </c>
      <c r="AI1384">
        <v>1</v>
      </c>
      <c r="AK1384" s="104">
        <v>50</v>
      </c>
      <c r="AL1384" s="102">
        <v>21</v>
      </c>
      <c r="AM1384" s="102">
        <v>30</v>
      </c>
      <c r="AN1384" s="101">
        <v>16825</v>
      </c>
      <c r="AO1384" s="101">
        <f t="shared" si="305"/>
        <v>50021</v>
      </c>
      <c r="AP1384" s="10" t="s">
        <v>624</v>
      </c>
      <c r="AQ1384">
        <f t="shared" si="304"/>
        <v>5016825</v>
      </c>
    </row>
    <row r="1385" spans="1:43" hidden="1" outlineLevel="1">
      <c r="A1385" t="s">
        <v>234</v>
      </c>
      <c r="B1385" s="10" t="s">
        <v>2330</v>
      </c>
      <c r="C1385" s="1">
        <f t="shared" si="297"/>
        <v>896</v>
      </c>
      <c r="D1385" s="7">
        <f t="shared" si="299"/>
        <v>2</v>
      </c>
      <c r="E1385" s="7">
        <f t="shared" si="300"/>
        <v>1</v>
      </c>
      <c r="F1385" s="7">
        <f t="shared" si="301"/>
        <v>3</v>
      </c>
      <c r="G1385" s="1">
        <f t="shared" si="302"/>
        <v>217</v>
      </c>
      <c r="H1385" s="2">
        <f t="shared" si="303"/>
        <v>0.2421875</v>
      </c>
      <c r="I1385" s="8"/>
      <c r="J1385" s="2">
        <f t="shared" si="306"/>
        <v>0.32700892857142855</v>
      </c>
      <c r="K1385" s="2">
        <f t="shared" si="307"/>
        <v>0.5691964285714286</v>
      </c>
      <c r="L1385" s="2">
        <f t="shared" si="308"/>
        <v>9.0401785714285712E-2</v>
      </c>
      <c r="M1385" s="2">
        <f t="shared" si="309"/>
        <v>1.3392857142857081E-2</v>
      </c>
      <c r="N1385" s="1">
        <v>293</v>
      </c>
      <c r="O1385" s="1">
        <v>510</v>
      </c>
      <c r="P1385" s="1">
        <v>81</v>
      </c>
      <c r="Q1385" s="1">
        <v>5</v>
      </c>
      <c r="R1385" s="1">
        <v>2</v>
      </c>
      <c r="S1385" s="1"/>
      <c r="T1385" s="1"/>
      <c r="U1385" s="1">
        <v>2</v>
      </c>
      <c r="V1385" s="1">
        <v>1</v>
      </c>
      <c r="W1385" s="1">
        <v>0</v>
      </c>
      <c r="X1385" s="1">
        <v>1</v>
      </c>
      <c r="Y1385" s="1">
        <v>1</v>
      </c>
      <c r="Z1385" s="1"/>
      <c r="AA1385" s="1">
        <v>0</v>
      </c>
      <c r="AB1385" s="1"/>
      <c r="AG1385" t="str">
        <f t="shared" si="298"/>
        <v>Danville</v>
      </c>
      <c r="AH1385" t="s">
        <v>2390</v>
      </c>
      <c r="AI1385">
        <v>1</v>
      </c>
      <c r="AK1385" s="104">
        <v>50</v>
      </c>
      <c r="AL1385" s="102">
        <v>5</v>
      </c>
      <c r="AM1385" s="102">
        <v>15</v>
      </c>
      <c r="AN1385" s="101">
        <v>17125</v>
      </c>
      <c r="AO1385" s="101">
        <f t="shared" si="305"/>
        <v>50005</v>
      </c>
      <c r="AP1385" s="10" t="s">
        <v>624</v>
      </c>
      <c r="AQ1385">
        <f t="shared" si="304"/>
        <v>5017125</v>
      </c>
    </row>
    <row r="1386" spans="1:43" hidden="1" outlineLevel="1">
      <c r="A1386" t="s">
        <v>47</v>
      </c>
      <c r="B1386" s="10" t="s">
        <v>2330</v>
      </c>
      <c r="C1386" s="1">
        <f t="shared" si="297"/>
        <v>1701</v>
      </c>
      <c r="D1386" s="7">
        <f t="shared" si="299"/>
        <v>2</v>
      </c>
      <c r="E1386" s="7">
        <f t="shared" si="300"/>
        <v>1</v>
      </c>
      <c r="F1386" s="7">
        <f t="shared" si="301"/>
        <v>3</v>
      </c>
      <c r="G1386" s="1">
        <f t="shared" si="302"/>
        <v>305</v>
      </c>
      <c r="H1386" s="2">
        <f t="shared" si="303"/>
        <v>0.17930629041740154</v>
      </c>
      <c r="I1386" s="8"/>
      <c r="J1386" s="2">
        <f t="shared" si="306"/>
        <v>0.33862433862433861</v>
      </c>
      <c r="K1386" s="2">
        <f t="shared" si="307"/>
        <v>0.51793062904174014</v>
      </c>
      <c r="L1386" s="2">
        <f t="shared" si="308"/>
        <v>0.12286890064667842</v>
      </c>
      <c r="M1386" s="2">
        <f t="shared" si="309"/>
        <v>2.057613168724283E-2</v>
      </c>
      <c r="N1386" s="1">
        <v>576</v>
      </c>
      <c r="O1386" s="1">
        <v>881</v>
      </c>
      <c r="P1386" s="1">
        <v>209</v>
      </c>
      <c r="Q1386" s="1">
        <v>6</v>
      </c>
      <c r="R1386" s="1">
        <v>8</v>
      </c>
      <c r="S1386" s="1"/>
      <c r="T1386" s="1"/>
      <c r="U1386" s="1">
        <v>3</v>
      </c>
      <c r="V1386" s="1">
        <v>3</v>
      </c>
      <c r="W1386" s="1">
        <v>7</v>
      </c>
      <c r="X1386" s="1">
        <v>6</v>
      </c>
      <c r="Y1386" s="1">
        <v>2</v>
      </c>
      <c r="Z1386" s="1"/>
      <c r="AA1386" s="1">
        <v>0</v>
      </c>
      <c r="AB1386" s="1"/>
      <c r="AG1386" t="str">
        <f t="shared" si="298"/>
        <v>Derby</v>
      </c>
      <c r="AH1386" t="s">
        <v>2143</v>
      </c>
      <c r="AI1386">
        <v>1</v>
      </c>
      <c r="AK1386" s="104">
        <v>50</v>
      </c>
      <c r="AL1386" s="102">
        <v>19</v>
      </c>
      <c r="AM1386" s="102">
        <v>35</v>
      </c>
      <c r="AN1386" s="101">
        <v>17350</v>
      </c>
      <c r="AO1386" s="101">
        <f t="shared" si="305"/>
        <v>50019</v>
      </c>
      <c r="AP1386" s="10" t="s">
        <v>624</v>
      </c>
      <c r="AQ1386">
        <f t="shared" si="304"/>
        <v>5017350</v>
      </c>
    </row>
    <row r="1387" spans="1:43" hidden="1" outlineLevel="1">
      <c r="A1387" t="s">
        <v>100</v>
      </c>
      <c r="B1387" s="10" t="s">
        <v>2330</v>
      </c>
      <c r="C1387" s="1">
        <f t="shared" si="297"/>
        <v>868</v>
      </c>
      <c r="D1387" s="7">
        <f t="shared" si="299"/>
        <v>2</v>
      </c>
      <c r="E1387" s="7">
        <f t="shared" si="300"/>
        <v>1</v>
      </c>
      <c r="F1387" s="7">
        <f t="shared" si="301"/>
        <v>3</v>
      </c>
      <c r="G1387" s="1">
        <f t="shared" si="302"/>
        <v>271</v>
      </c>
      <c r="H1387" s="2">
        <f t="shared" si="303"/>
        <v>0.31221198156682028</v>
      </c>
      <c r="I1387" s="8"/>
      <c r="J1387" s="2">
        <f t="shared" si="306"/>
        <v>0.32027649769585254</v>
      </c>
      <c r="K1387" s="2">
        <f t="shared" si="307"/>
        <v>0.63248847926267282</v>
      </c>
      <c r="L1387" s="2">
        <f t="shared" si="308"/>
        <v>2.880184331797235E-2</v>
      </c>
      <c r="M1387" s="2">
        <f t="shared" si="309"/>
        <v>1.8433179723502294E-2</v>
      </c>
      <c r="N1387" s="1">
        <v>278</v>
      </c>
      <c r="O1387" s="1">
        <v>549</v>
      </c>
      <c r="P1387" s="1">
        <v>25</v>
      </c>
      <c r="Q1387" s="1">
        <v>0</v>
      </c>
      <c r="R1387" s="1">
        <v>5</v>
      </c>
      <c r="S1387" s="1"/>
      <c r="T1387" s="1"/>
      <c r="U1387" s="1">
        <v>5</v>
      </c>
      <c r="V1387" s="1">
        <v>0</v>
      </c>
      <c r="W1387" s="1">
        <v>4</v>
      </c>
      <c r="X1387" s="1">
        <v>1</v>
      </c>
      <c r="Y1387" s="1">
        <v>1</v>
      </c>
      <c r="Z1387" s="1"/>
      <c r="AA1387" s="1">
        <v>0</v>
      </c>
      <c r="AB1387" s="1"/>
      <c r="AG1387" t="str">
        <f t="shared" si="298"/>
        <v>Dorset</v>
      </c>
      <c r="AH1387" t="s">
        <v>2332</v>
      </c>
      <c r="AI1387">
        <v>1</v>
      </c>
      <c r="AK1387" s="104">
        <v>50</v>
      </c>
      <c r="AL1387" s="102">
        <v>3</v>
      </c>
      <c r="AM1387" s="102">
        <v>15</v>
      </c>
      <c r="AN1387" s="101">
        <v>17725</v>
      </c>
      <c r="AO1387" s="101">
        <f t="shared" si="305"/>
        <v>50003</v>
      </c>
      <c r="AP1387" s="10" t="s">
        <v>624</v>
      </c>
      <c r="AQ1387">
        <f t="shared" si="304"/>
        <v>5017725</v>
      </c>
    </row>
    <row r="1388" spans="1:43" hidden="1" outlineLevel="1">
      <c r="A1388" t="s">
        <v>22</v>
      </c>
      <c r="B1388" s="10" t="s">
        <v>2330</v>
      </c>
      <c r="C1388" s="1">
        <f t="shared" si="297"/>
        <v>479</v>
      </c>
      <c r="D1388" s="7">
        <f t="shared" si="299"/>
        <v>2</v>
      </c>
      <c r="E1388" s="7">
        <f t="shared" si="300"/>
        <v>1</v>
      </c>
      <c r="F1388" s="7">
        <f t="shared" si="301"/>
        <v>3</v>
      </c>
      <c r="G1388" s="1">
        <f t="shared" si="302"/>
        <v>158</v>
      </c>
      <c r="H1388" s="2">
        <f t="shared" si="303"/>
        <v>0.3298538622129436</v>
      </c>
      <c r="I1388" s="8"/>
      <c r="J1388" s="2">
        <f t="shared" si="306"/>
        <v>0.25052192066805845</v>
      </c>
      <c r="K1388" s="2">
        <f t="shared" si="307"/>
        <v>0.58037578288100211</v>
      </c>
      <c r="L1388" s="2">
        <f t="shared" si="308"/>
        <v>0.1022964509394572</v>
      </c>
      <c r="M1388" s="2">
        <f t="shared" si="309"/>
        <v>6.6805845511482234E-2</v>
      </c>
      <c r="N1388" s="1">
        <v>120</v>
      </c>
      <c r="O1388" s="1">
        <v>278</v>
      </c>
      <c r="P1388" s="1">
        <v>49</v>
      </c>
      <c r="Q1388" s="1">
        <v>7</v>
      </c>
      <c r="R1388" s="1">
        <v>4</v>
      </c>
      <c r="S1388" s="1"/>
      <c r="T1388" s="1"/>
      <c r="U1388" s="1">
        <v>1</v>
      </c>
      <c r="V1388" s="1">
        <v>9</v>
      </c>
      <c r="W1388" s="1">
        <v>8</v>
      </c>
      <c r="X1388" s="1">
        <v>2</v>
      </c>
      <c r="Y1388" s="1">
        <v>1</v>
      </c>
      <c r="Z1388" s="1"/>
      <c r="AA1388" s="1">
        <v>0</v>
      </c>
      <c r="AB1388" s="1"/>
      <c r="AG1388" t="str">
        <f t="shared" si="298"/>
        <v>Dover</v>
      </c>
      <c r="AH1388" t="s">
        <v>247</v>
      </c>
      <c r="AI1388">
        <v>1</v>
      </c>
      <c r="AK1388" s="104">
        <v>50</v>
      </c>
      <c r="AL1388" s="102">
        <v>25</v>
      </c>
      <c r="AM1388" s="102">
        <v>20</v>
      </c>
      <c r="AN1388" s="101">
        <v>17875</v>
      </c>
      <c r="AO1388" s="101">
        <f t="shared" si="305"/>
        <v>50025</v>
      </c>
      <c r="AP1388" s="10" t="s">
        <v>624</v>
      </c>
      <c r="AQ1388">
        <f t="shared" si="304"/>
        <v>5017875</v>
      </c>
    </row>
    <row r="1389" spans="1:43" hidden="1" outlineLevel="1">
      <c r="A1389" t="s">
        <v>23</v>
      </c>
      <c r="B1389" s="10" t="s">
        <v>2330</v>
      </c>
      <c r="C1389" s="1">
        <f t="shared" si="297"/>
        <v>864</v>
      </c>
      <c r="D1389" s="7">
        <f t="shared" si="299"/>
        <v>1</v>
      </c>
      <c r="E1389" s="7">
        <f t="shared" si="300"/>
        <v>2</v>
      </c>
      <c r="F1389" s="7">
        <f t="shared" si="301"/>
        <v>3</v>
      </c>
      <c r="G1389" s="1">
        <f t="shared" si="302"/>
        <v>238</v>
      </c>
      <c r="H1389" s="2">
        <f t="shared" si="303"/>
        <v>0.27546296296296297</v>
      </c>
      <c r="I1389" s="8"/>
      <c r="J1389" s="2">
        <f t="shared" si="306"/>
        <v>0.59722222222222221</v>
      </c>
      <c r="K1389" s="2">
        <f t="shared" si="307"/>
        <v>0.32175925925925924</v>
      </c>
      <c r="L1389" s="2">
        <f t="shared" si="308"/>
        <v>3.2407407407407406E-2</v>
      </c>
      <c r="M1389" s="2">
        <f t="shared" si="309"/>
        <v>4.861111111111114E-2</v>
      </c>
      <c r="N1389" s="1">
        <v>516</v>
      </c>
      <c r="O1389" s="1">
        <v>278</v>
      </c>
      <c r="P1389" s="1">
        <v>28</v>
      </c>
      <c r="Q1389" s="1">
        <v>11</v>
      </c>
      <c r="R1389" s="1">
        <v>3</v>
      </c>
      <c r="S1389" s="1"/>
      <c r="T1389" s="1"/>
      <c r="U1389" s="1">
        <v>0</v>
      </c>
      <c r="V1389" s="1">
        <v>10</v>
      </c>
      <c r="W1389" s="1">
        <v>9</v>
      </c>
      <c r="X1389" s="1">
        <v>5</v>
      </c>
      <c r="Y1389" s="1">
        <v>4</v>
      </c>
      <c r="Z1389" s="1"/>
      <c r="AA1389" s="1">
        <v>0</v>
      </c>
      <c r="AB1389" s="1"/>
      <c r="AG1389" t="str">
        <f t="shared" si="298"/>
        <v>Dummerston</v>
      </c>
      <c r="AH1389" t="s">
        <v>247</v>
      </c>
      <c r="AI1389">
        <v>1</v>
      </c>
      <c r="AK1389" s="104">
        <v>50</v>
      </c>
      <c r="AL1389" s="102">
        <v>25</v>
      </c>
      <c r="AM1389" s="102">
        <v>25</v>
      </c>
      <c r="AN1389" s="101">
        <v>18325</v>
      </c>
      <c r="AO1389" s="101">
        <f t="shared" si="305"/>
        <v>50025</v>
      </c>
      <c r="AP1389" s="10" t="s">
        <v>624</v>
      </c>
      <c r="AQ1389">
        <f t="shared" si="304"/>
        <v>5018325</v>
      </c>
    </row>
    <row r="1390" spans="1:43" hidden="1" outlineLevel="1">
      <c r="A1390" t="s">
        <v>24</v>
      </c>
      <c r="B1390" s="10" t="s">
        <v>2330</v>
      </c>
      <c r="C1390" s="1">
        <f t="shared" si="297"/>
        <v>532</v>
      </c>
      <c r="D1390" s="7">
        <f t="shared" si="299"/>
        <v>1</v>
      </c>
      <c r="E1390" s="7">
        <f t="shared" si="300"/>
        <v>2</v>
      </c>
      <c r="F1390" s="7">
        <f t="shared" si="301"/>
        <v>3</v>
      </c>
      <c r="G1390" s="1">
        <f t="shared" si="302"/>
        <v>25</v>
      </c>
      <c r="H1390" s="2">
        <f t="shared" si="303"/>
        <v>4.6992481203007516E-2</v>
      </c>
      <c r="I1390" s="8"/>
      <c r="J1390" s="2">
        <f t="shared" si="306"/>
        <v>0.43421052631578949</v>
      </c>
      <c r="K1390" s="2">
        <f t="shared" si="307"/>
        <v>0.38721804511278196</v>
      </c>
      <c r="L1390" s="2">
        <f t="shared" si="308"/>
        <v>0.14285714285714285</v>
      </c>
      <c r="M1390" s="2">
        <f t="shared" si="309"/>
        <v>3.5714285714285698E-2</v>
      </c>
      <c r="N1390" s="1">
        <v>231</v>
      </c>
      <c r="O1390" s="1">
        <v>206</v>
      </c>
      <c r="P1390" s="1">
        <v>76</v>
      </c>
      <c r="Q1390" s="1">
        <v>4</v>
      </c>
      <c r="R1390" s="1">
        <v>2</v>
      </c>
      <c r="S1390" s="1"/>
      <c r="T1390" s="1"/>
      <c r="U1390" s="1">
        <v>1</v>
      </c>
      <c r="V1390" s="1">
        <v>3</v>
      </c>
      <c r="W1390" s="1">
        <v>6</v>
      </c>
      <c r="X1390" s="1">
        <v>1</v>
      </c>
      <c r="Y1390" s="1">
        <v>0</v>
      </c>
      <c r="Z1390" s="1"/>
      <c r="AA1390" s="1">
        <v>2</v>
      </c>
      <c r="AB1390" s="1"/>
      <c r="AG1390" t="str">
        <f t="shared" si="298"/>
        <v>Duxbury</v>
      </c>
      <c r="AH1390" t="s">
        <v>1839</v>
      </c>
      <c r="AI1390">
        <v>1</v>
      </c>
      <c r="AK1390" s="104">
        <v>50</v>
      </c>
      <c r="AL1390" s="102">
        <v>23</v>
      </c>
      <c r="AM1390" s="102">
        <v>30</v>
      </c>
      <c r="AN1390" s="101">
        <v>18550</v>
      </c>
      <c r="AO1390" s="101">
        <f t="shared" si="305"/>
        <v>50023</v>
      </c>
      <c r="AP1390" s="10" t="s">
        <v>624</v>
      </c>
      <c r="AQ1390">
        <f t="shared" si="304"/>
        <v>5018550</v>
      </c>
    </row>
    <row r="1391" spans="1:43" hidden="1" outlineLevel="1">
      <c r="A1391" t="s">
        <v>548</v>
      </c>
      <c r="B1391" s="10" t="s">
        <v>2330</v>
      </c>
      <c r="C1391" s="1">
        <f t="shared" ref="C1391:C1454" si="310">SUM(N1391:AE1391)</f>
        <v>110</v>
      </c>
      <c r="D1391" s="7">
        <f t="shared" si="299"/>
        <v>2</v>
      </c>
      <c r="E1391" s="7">
        <f t="shared" si="300"/>
        <v>1</v>
      </c>
      <c r="F1391" s="7">
        <f t="shared" si="301"/>
        <v>3</v>
      </c>
      <c r="G1391" s="1">
        <f t="shared" si="302"/>
        <v>37</v>
      </c>
      <c r="H1391" s="2">
        <f t="shared" si="303"/>
        <v>0.33636363636363636</v>
      </c>
      <c r="I1391" s="8"/>
      <c r="J1391" s="2">
        <f t="shared" si="306"/>
        <v>0.2818181818181818</v>
      </c>
      <c r="K1391" s="2">
        <f t="shared" si="307"/>
        <v>0.61818181818181817</v>
      </c>
      <c r="L1391" s="2">
        <f t="shared" si="308"/>
        <v>5.4545454545454543E-2</v>
      </c>
      <c r="M1391" s="2">
        <f t="shared" si="309"/>
        <v>4.5454545454545546E-2</v>
      </c>
      <c r="N1391" s="1">
        <v>31</v>
      </c>
      <c r="O1391" s="1">
        <v>68</v>
      </c>
      <c r="P1391" s="1">
        <v>6</v>
      </c>
      <c r="Q1391" s="1">
        <v>0</v>
      </c>
      <c r="R1391" s="1">
        <v>1</v>
      </c>
      <c r="S1391" s="1"/>
      <c r="T1391" s="1"/>
      <c r="U1391" s="1">
        <v>0</v>
      </c>
      <c r="V1391" s="1">
        <v>1</v>
      </c>
      <c r="W1391" s="1">
        <v>1</v>
      </c>
      <c r="X1391" s="1">
        <v>1</v>
      </c>
      <c r="Y1391" s="1">
        <v>1</v>
      </c>
      <c r="Z1391" s="1"/>
      <c r="AA1391" s="1">
        <v>0</v>
      </c>
      <c r="AB1391" s="1"/>
      <c r="AG1391" t="str">
        <f t="shared" si="298"/>
        <v>East Haven</v>
      </c>
      <c r="AH1391" t="s">
        <v>1819</v>
      </c>
      <c r="AI1391">
        <v>1</v>
      </c>
      <c r="AK1391" s="104">
        <v>50</v>
      </c>
      <c r="AL1391" s="102">
        <v>9</v>
      </c>
      <c r="AM1391" s="102">
        <v>40</v>
      </c>
      <c r="AN1391" s="101">
        <v>21250</v>
      </c>
      <c r="AO1391" s="101">
        <f t="shared" si="305"/>
        <v>50009</v>
      </c>
      <c r="AP1391" s="10" t="s">
        <v>624</v>
      </c>
      <c r="AQ1391">
        <f t="shared" si="304"/>
        <v>5021250</v>
      </c>
    </row>
    <row r="1392" spans="1:43" hidden="1" outlineLevel="1">
      <c r="A1392" t="s">
        <v>48</v>
      </c>
      <c r="B1392" s="10" t="s">
        <v>2330</v>
      </c>
      <c r="C1392" s="1">
        <f t="shared" si="310"/>
        <v>1296</v>
      </c>
      <c r="D1392" s="7">
        <f t="shared" si="299"/>
        <v>1</v>
      </c>
      <c r="E1392" s="7">
        <f t="shared" si="300"/>
        <v>2</v>
      </c>
      <c r="F1392" s="7">
        <f t="shared" si="301"/>
        <v>3</v>
      </c>
      <c r="G1392" s="1">
        <f t="shared" si="302"/>
        <v>102</v>
      </c>
      <c r="H1392" s="2">
        <f t="shared" si="303"/>
        <v>7.8703703703703706E-2</v>
      </c>
      <c r="I1392" s="8"/>
      <c r="J1392" s="2">
        <f t="shared" si="306"/>
        <v>0.42206790123456789</v>
      </c>
      <c r="K1392" s="2">
        <f t="shared" si="307"/>
        <v>0.34336419753086422</v>
      </c>
      <c r="L1392" s="2">
        <f t="shared" si="308"/>
        <v>0.22530864197530864</v>
      </c>
      <c r="M1392" s="2">
        <f t="shared" si="309"/>
        <v>9.2592592592593004E-3</v>
      </c>
      <c r="N1392" s="1">
        <v>547</v>
      </c>
      <c r="O1392" s="1">
        <v>445</v>
      </c>
      <c r="P1392" s="1">
        <v>292</v>
      </c>
      <c r="Q1392" s="1">
        <v>5</v>
      </c>
      <c r="R1392" s="1">
        <v>2</v>
      </c>
      <c r="S1392" s="1"/>
      <c r="T1392" s="1"/>
      <c r="U1392" s="1">
        <v>0</v>
      </c>
      <c r="V1392" s="1">
        <v>0</v>
      </c>
      <c r="W1392" s="1">
        <v>3</v>
      </c>
      <c r="X1392" s="1">
        <v>0</v>
      </c>
      <c r="Y1392" s="1">
        <v>1</v>
      </c>
      <c r="Z1392" s="1"/>
      <c r="AA1392" s="1">
        <v>1</v>
      </c>
      <c r="AB1392" s="1"/>
      <c r="AG1392" t="str">
        <f t="shared" ref="AG1392:AG1455" si="311">A1392</f>
        <v>East Montpelier</v>
      </c>
      <c r="AH1392" t="s">
        <v>1839</v>
      </c>
      <c r="AI1392">
        <v>1</v>
      </c>
      <c r="AK1392" s="104">
        <v>50</v>
      </c>
      <c r="AL1392" s="102">
        <v>23</v>
      </c>
      <c r="AM1392" s="102">
        <v>35</v>
      </c>
      <c r="AN1392" s="101">
        <v>21925</v>
      </c>
      <c r="AO1392" s="101">
        <f t="shared" si="305"/>
        <v>50023</v>
      </c>
      <c r="AP1392" s="10" t="s">
        <v>624</v>
      </c>
      <c r="AQ1392">
        <f t="shared" si="304"/>
        <v>5021925</v>
      </c>
    </row>
    <row r="1393" spans="1:43" hidden="1" outlineLevel="1">
      <c r="A1393" t="s">
        <v>115</v>
      </c>
      <c r="B1393" s="10" t="s">
        <v>2330</v>
      </c>
      <c r="C1393" s="1">
        <f t="shared" si="310"/>
        <v>325</v>
      </c>
      <c r="D1393" s="7">
        <f t="shared" si="299"/>
        <v>2</v>
      </c>
      <c r="E1393" s="7">
        <f t="shared" si="300"/>
        <v>1</v>
      </c>
      <c r="F1393" s="7">
        <f t="shared" si="301"/>
        <v>3</v>
      </c>
      <c r="G1393" s="1">
        <f t="shared" si="302"/>
        <v>49</v>
      </c>
      <c r="H1393" s="2">
        <f t="shared" si="303"/>
        <v>0.15076923076923077</v>
      </c>
      <c r="I1393" s="8"/>
      <c r="J1393" s="2">
        <f t="shared" si="306"/>
        <v>0.32307692307692309</v>
      </c>
      <c r="K1393" s="2">
        <f t="shared" si="307"/>
        <v>0.47384615384615386</v>
      </c>
      <c r="L1393" s="2">
        <f t="shared" si="308"/>
        <v>0.18461538461538463</v>
      </c>
      <c r="M1393" s="2">
        <f t="shared" si="309"/>
        <v>1.8461538461538474E-2</v>
      </c>
      <c r="N1393" s="1">
        <v>105</v>
      </c>
      <c r="O1393" s="1">
        <v>154</v>
      </c>
      <c r="P1393" s="1">
        <v>60</v>
      </c>
      <c r="Q1393" s="1">
        <v>2</v>
      </c>
      <c r="R1393" s="1">
        <v>2</v>
      </c>
      <c r="S1393" s="1"/>
      <c r="T1393" s="1"/>
      <c r="U1393" s="1">
        <v>0</v>
      </c>
      <c r="V1393" s="1">
        <v>2</v>
      </c>
      <c r="W1393" s="1">
        <v>0</v>
      </c>
      <c r="X1393" s="1">
        <v>0</v>
      </c>
      <c r="Y1393" s="1">
        <v>0</v>
      </c>
      <c r="Z1393" s="1"/>
      <c r="AA1393" s="1">
        <v>0</v>
      </c>
      <c r="AB1393" s="1"/>
      <c r="AG1393" t="str">
        <f t="shared" si="311"/>
        <v>Eden</v>
      </c>
      <c r="AH1393" t="s">
        <v>759</v>
      </c>
      <c r="AI1393">
        <v>1</v>
      </c>
      <c r="AK1393" s="104">
        <v>50</v>
      </c>
      <c r="AL1393" s="102">
        <v>15</v>
      </c>
      <c r="AM1393" s="102">
        <v>15</v>
      </c>
      <c r="AN1393" s="101">
        <v>23500</v>
      </c>
      <c r="AO1393" s="101">
        <f t="shared" si="305"/>
        <v>50015</v>
      </c>
      <c r="AP1393" s="10" t="s">
        <v>624</v>
      </c>
      <c r="AQ1393">
        <f t="shared" si="304"/>
        <v>5023500</v>
      </c>
    </row>
    <row r="1394" spans="1:43" hidden="1" outlineLevel="1">
      <c r="A1394" t="s">
        <v>2047</v>
      </c>
      <c r="B1394" s="10" t="s">
        <v>2330</v>
      </c>
      <c r="C1394" s="1">
        <f t="shared" si="310"/>
        <v>389</v>
      </c>
      <c r="D1394" s="7">
        <f t="shared" si="299"/>
        <v>1</v>
      </c>
      <c r="E1394" s="7">
        <f t="shared" si="300"/>
        <v>2</v>
      </c>
      <c r="F1394" s="7">
        <f t="shared" si="301"/>
        <v>3</v>
      </c>
      <c r="G1394" s="1">
        <f t="shared" si="302"/>
        <v>40</v>
      </c>
      <c r="H1394" s="2">
        <f t="shared" si="303"/>
        <v>0.10282776349614396</v>
      </c>
      <c r="I1394" s="8"/>
      <c r="J1394" s="2">
        <f t="shared" si="306"/>
        <v>0.46272493573264784</v>
      </c>
      <c r="K1394" s="2">
        <f t="shared" si="307"/>
        <v>0.35989717223650386</v>
      </c>
      <c r="L1394" s="2">
        <f t="shared" si="308"/>
        <v>0.17223650385604114</v>
      </c>
      <c r="M1394" s="2">
        <f t="shared" si="309"/>
        <v>5.1413881748071655E-3</v>
      </c>
      <c r="N1394" s="1">
        <v>180</v>
      </c>
      <c r="O1394" s="1">
        <v>140</v>
      </c>
      <c r="P1394" s="1">
        <v>67</v>
      </c>
      <c r="Q1394" s="1">
        <v>0</v>
      </c>
      <c r="R1394" s="1">
        <v>1</v>
      </c>
      <c r="S1394" s="1"/>
      <c r="T1394" s="1"/>
      <c r="U1394" s="1">
        <v>0</v>
      </c>
      <c r="V1394" s="1">
        <v>1</v>
      </c>
      <c r="W1394" s="1">
        <v>0</v>
      </c>
      <c r="X1394" s="1">
        <v>0</v>
      </c>
      <c r="Y1394" s="1">
        <v>0</v>
      </c>
      <c r="Z1394" s="1"/>
      <c r="AA1394" s="1">
        <v>0</v>
      </c>
      <c r="AB1394" s="1"/>
      <c r="AG1394" t="str">
        <f t="shared" si="311"/>
        <v>Elmore</v>
      </c>
      <c r="AH1394" t="s">
        <v>759</v>
      </c>
      <c r="AI1394">
        <v>1</v>
      </c>
      <c r="AK1394" s="104">
        <v>50</v>
      </c>
      <c r="AL1394" s="102">
        <v>15</v>
      </c>
      <c r="AM1394" s="102">
        <v>20</v>
      </c>
      <c r="AN1394" s="101">
        <v>23725</v>
      </c>
      <c r="AO1394" s="101">
        <f t="shared" si="305"/>
        <v>50015</v>
      </c>
      <c r="AP1394" s="10" t="s">
        <v>624</v>
      </c>
      <c r="AQ1394">
        <f t="shared" si="304"/>
        <v>5023725</v>
      </c>
    </row>
    <row r="1395" spans="1:43" hidden="1" outlineLevel="1">
      <c r="A1395" t="s">
        <v>116</v>
      </c>
      <c r="B1395" s="10" t="s">
        <v>2330</v>
      </c>
      <c r="C1395" s="1">
        <f t="shared" si="310"/>
        <v>856</v>
      </c>
      <c r="D1395" s="7">
        <f t="shared" ref="D1395:D1458" si="312">RANK(N1395,(N1395:AE1395))</f>
        <v>2</v>
      </c>
      <c r="E1395" s="7">
        <f t="shared" ref="E1395:E1458" si="313">RANK(O1395,(N1395:AE1395))</f>
        <v>1</v>
      </c>
      <c r="F1395" s="7">
        <f t="shared" ref="F1395:F1458" si="314">IF(P1395&gt;0,RANK(P1395,(N1395:AE1395)),0)</f>
        <v>3</v>
      </c>
      <c r="G1395" s="1">
        <f t="shared" ref="G1395:G1458" si="315">MAX(N1395:P1395)-LARGE(N1395:P1395,2)</f>
        <v>31</v>
      </c>
      <c r="H1395" s="2">
        <f t="shared" ref="H1395:H1458" si="316">G1395/C1395</f>
        <v>3.6214953271028034E-2</v>
      </c>
      <c r="I1395" s="8"/>
      <c r="J1395" s="2">
        <f t="shared" si="306"/>
        <v>0.41939252336448596</v>
      </c>
      <c r="K1395" s="2">
        <f t="shared" si="307"/>
        <v>0.45560747663551404</v>
      </c>
      <c r="L1395" s="2">
        <f t="shared" si="308"/>
        <v>8.8785046728971959E-2</v>
      </c>
      <c r="M1395" s="2">
        <f t="shared" si="309"/>
        <v>3.6214953271028041E-2</v>
      </c>
      <c r="N1395" s="1">
        <v>359</v>
      </c>
      <c r="O1395" s="1">
        <v>390</v>
      </c>
      <c r="P1395" s="1">
        <v>76</v>
      </c>
      <c r="Q1395" s="1">
        <v>8</v>
      </c>
      <c r="R1395" s="1">
        <v>5</v>
      </c>
      <c r="S1395" s="1"/>
      <c r="T1395" s="1"/>
      <c r="U1395" s="1">
        <v>3</v>
      </c>
      <c r="V1395" s="1">
        <v>1</v>
      </c>
      <c r="W1395" s="1">
        <v>10</v>
      </c>
      <c r="X1395" s="1">
        <v>2</v>
      </c>
      <c r="Y1395" s="1">
        <v>1</v>
      </c>
      <c r="Z1395" s="1"/>
      <c r="AA1395" s="1">
        <v>1</v>
      </c>
      <c r="AB1395" s="1"/>
      <c r="AG1395" t="str">
        <f t="shared" si="311"/>
        <v>Enosburg</v>
      </c>
      <c r="AH1395" t="s">
        <v>957</v>
      </c>
      <c r="AI1395">
        <v>1</v>
      </c>
      <c r="AK1395" s="104">
        <v>50</v>
      </c>
      <c r="AL1395" s="102">
        <v>11</v>
      </c>
      <c r="AM1395" s="102">
        <v>20</v>
      </c>
      <c r="AN1395" s="101">
        <v>23875</v>
      </c>
      <c r="AO1395" s="101">
        <f t="shared" si="305"/>
        <v>50011</v>
      </c>
      <c r="AP1395" s="10" t="s">
        <v>624</v>
      </c>
      <c r="AQ1395">
        <f t="shared" si="304"/>
        <v>5023875</v>
      </c>
    </row>
    <row r="1396" spans="1:43" hidden="1" outlineLevel="1">
      <c r="A1396" t="s">
        <v>1819</v>
      </c>
      <c r="B1396" s="10" t="s">
        <v>2330</v>
      </c>
      <c r="C1396" s="1">
        <f t="shared" si="310"/>
        <v>7515</v>
      </c>
      <c r="D1396" s="7">
        <f t="shared" si="312"/>
        <v>2</v>
      </c>
      <c r="E1396" s="7">
        <f t="shared" si="313"/>
        <v>1</v>
      </c>
      <c r="F1396" s="7">
        <f t="shared" si="314"/>
        <v>3</v>
      </c>
      <c r="G1396" s="1">
        <f t="shared" si="315"/>
        <v>1630</v>
      </c>
      <c r="H1396" s="2">
        <f t="shared" si="316"/>
        <v>0.21689953426480374</v>
      </c>
      <c r="I1396" s="8"/>
      <c r="J1396" s="2">
        <f t="shared" si="306"/>
        <v>0.34757152361942784</v>
      </c>
      <c r="K1396" s="2">
        <f t="shared" si="307"/>
        <v>0.56447105788423158</v>
      </c>
      <c r="L1396" s="2">
        <f t="shared" si="308"/>
        <v>7.6380572188955428E-2</v>
      </c>
      <c r="M1396" s="2">
        <f t="shared" si="309"/>
        <v>1.1576846307385105E-2</v>
      </c>
      <c r="N1396" s="1">
        <v>2612</v>
      </c>
      <c r="O1396" s="1">
        <v>4242</v>
      </c>
      <c r="P1396" s="1">
        <v>574</v>
      </c>
      <c r="Q1396" s="1">
        <v>10</v>
      </c>
      <c r="R1396" s="1">
        <v>17</v>
      </c>
      <c r="S1396" s="1"/>
      <c r="T1396" s="1"/>
      <c r="U1396" s="1">
        <v>3</v>
      </c>
      <c r="V1396" s="1">
        <v>2</v>
      </c>
      <c r="W1396" s="1">
        <v>26</v>
      </c>
      <c r="X1396" s="1">
        <v>10</v>
      </c>
      <c r="Y1396" s="1">
        <v>11</v>
      </c>
      <c r="Z1396" s="1"/>
      <c r="AA1396" s="1">
        <v>8</v>
      </c>
      <c r="AB1396" s="1"/>
      <c r="AG1396" t="str">
        <f t="shared" si="311"/>
        <v>Essex</v>
      </c>
      <c r="AH1396" t="s">
        <v>1231</v>
      </c>
      <c r="AI1396">
        <v>1</v>
      </c>
      <c r="AK1396" s="104">
        <v>50</v>
      </c>
      <c r="AL1396" s="102">
        <v>7</v>
      </c>
      <c r="AM1396" s="102">
        <v>30</v>
      </c>
      <c r="AN1396" s="101">
        <v>24175</v>
      </c>
      <c r="AO1396" s="101">
        <f t="shared" si="305"/>
        <v>50007</v>
      </c>
      <c r="AP1396" s="10" t="s">
        <v>624</v>
      </c>
      <c r="AQ1396">
        <f t="shared" si="304"/>
        <v>5024175</v>
      </c>
    </row>
    <row r="1397" spans="1:43" hidden="1" outlineLevel="1">
      <c r="A1397" t="s">
        <v>403</v>
      </c>
      <c r="B1397" s="10" t="s">
        <v>2330</v>
      </c>
      <c r="C1397" s="1">
        <f t="shared" si="310"/>
        <v>837</v>
      </c>
      <c r="D1397" s="7">
        <f t="shared" si="312"/>
        <v>2</v>
      </c>
      <c r="E1397" s="7">
        <f t="shared" si="313"/>
        <v>1</v>
      </c>
      <c r="F1397" s="7">
        <f t="shared" si="314"/>
        <v>3</v>
      </c>
      <c r="G1397" s="1">
        <f t="shared" si="315"/>
        <v>150</v>
      </c>
      <c r="H1397" s="2">
        <f t="shared" si="316"/>
        <v>0.17921146953405018</v>
      </c>
      <c r="I1397" s="8"/>
      <c r="J1397" s="2">
        <f t="shared" si="306"/>
        <v>0.34050179211469533</v>
      </c>
      <c r="K1397" s="2">
        <f t="shared" si="307"/>
        <v>0.51971326164874554</v>
      </c>
      <c r="L1397" s="2">
        <f t="shared" si="308"/>
        <v>0.1039426523297491</v>
      </c>
      <c r="M1397" s="2">
        <f t="shared" si="309"/>
        <v>3.5842293906810027E-2</v>
      </c>
      <c r="N1397" s="1">
        <v>285</v>
      </c>
      <c r="O1397" s="1">
        <v>435</v>
      </c>
      <c r="P1397" s="1">
        <v>87</v>
      </c>
      <c r="Q1397" s="1">
        <v>3</v>
      </c>
      <c r="R1397" s="1">
        <v>14</v>
      </c>
      <c r="S1397" s="1"/>
      <c r="T1397" s="1"/>
      <c r="U1397" s="1">
        <v>3</v>
      </c>
      <c r="V1397" s="1">
        <v>1</v>
      </c>
      <c r="W1397" s="1">
        <v>7</v>
      </c>
      <c r="X1397" s="1">
        <v>1</v>
      </c>
      <c r="Y1397" s="1">
        <v>1</v>
      </c>
      <c r="Z1397" s="1"/>
      <c r="AA1397" s="1">
        <v>0</v>
      </c>
      <c r="AB1397" s="1"/>
      <c r="AG1397" t="str">
        <f t="shared" si="311"/>
        <v>Fair Haven</v>
      </c>
      <c r="AH1397" t="s">
        <v>2265</v>
      </c>
      <c r="AI1397">
        <v>1</v>
      </c>
      <c r="AK1397" s="104">
        <v>50</v>
      </c>
      <c r="AL1397" s="102">
        <v>21</v>
      </c>
      <c r="AM1397" s="102">
        <v>35</v>
      </c>
      <c r="AN1397" s="101">
        <v>25375</v>
      </c>
      <c r="AO1397" s="101">
        <f t="shared" si="305"/>
        <v>50021</v>
      </c>
      <c r="AP1397" s="10" t="s">
        <v>624</v>
      </c>
      <c r="AQ1397">
        <f t="shared" si="304"/>
        <v>5025375</v>
      </c>
    </row>
    <row r="1398" spans="1:43" hidden="1" outlineLevel="1">
      <c r="A1398" t="s">
        <v>1767</v>
      </c>
      <c r="B1398" s="10" t="s">
        <v>2330</v>
      </c>
      <c r="C1398" s="1">
        <f t="shared" si="310"/>
        <v>1364</v>
      </c>
      <c r="D1398" s="7">
        <f t="shared" si="312"/>
        <v>2</v>
      </c>
      <c r="E1398" s="7">
        <f t="shared" si="313"/>
        <v>1</v>
      </c>
      <c r="F1398" s="7">
        <f t="shared" si="314"/>
        <v>3</v>
      </c>
      <c r="G1398" s="1">
        <f t="shared" si="315"/>
        <v>193</v>
      </c>
      <c r="H1398" s="2">
        <f t="shared" si="316"/>
        <v>0.14149560117302054</v>
      </c>
      <c r="I1398" s="8"/>
      <c r="J1398" s="2">
        <f t="shared" si="306"/>
        <v>0.35703812316715544</v>
      </c>
      <c r="K1398" s="2">
        <f t="shared" si="307"/>
        <v>0.49853372434017595</v>
      </c>
      <c r="L1398" s="2">
        <f t="shared" si="308"/>
        <v>0.1217008797653959</v>
      </c>
      <c r="M1398" s="2">
        <f t="shared" si="309"/>
        <v>2.2727272727272707E-2</v>
      </c>
      <c r="N1398" s="1">
        <v>487</v>
      </c>
      <c r="O1398" s="1">
        <v>680</v>
      </c>
      <c r="P1398" s="1">
        <v>166</v>
      </c>
      <c r="Q1398" s="1">
        <v>5</v>
      </c>
      <c r="R1398" s="1">
        <v>4</v>
      </c>
      <c r="S1398" s="1"/>
      <c r="T1398" s="1"/>
      <c r="U1398" s="1">
        <v>4</v>
      </c>
      <c r="V1398" s="1">
        <v>1</v>
      </c>
      <c r="W1398" s="1">
        <v>7</v>
      </c>
      <c r="X1398" s="1">
        <v>4</v>
      </c>
      <c r="Y1398" s="1">
        <v>5</v>
      </c>
      <c r="Z1398" s="1"/>
      <c r="AA1398" s="1">
        <v>1</v>
      </c>
      <c r="AB1398" s="1"/>
      <c r="AG1398" t="str">
        <f t="shared" si="311"/>
        <v>Fairfax</v>
      </c>
      <c r="AH1398" t="s">
        <v>957</v>
      </c>
      <c r="AI1398">
        <v>1</v>
      </c>
      <c r="AK1398" s="104">
        <v>50</v>
      </c>
      <c r="AL1398" s="102">
        <v>11</v>
      </c>
      <c r="AM1398" s="102">
        <v>25</v>
      </c>
      <c r="AN1398" s="101">
        <v>24925</v>
      </c>
      <c r="AO1398" s="101">
        <f t="shared" si="305"/>
        <v>50011</v>
      </c>
      <c r="AP1398" s="10" t="s">
        <v>624</v>
      </c>
      <c r="AQ1398">
        <f t="shared" si="304"/>
        <v>5024925</v>
      </c>
    </row>
    <row r="1399" spans="1:43" hidden="1" outlineLevel="1">
      <c r="A1399" t="s">
        <v>2155</v>
      </c>
      <c r="B1399" s="10" t="s">
        <v>2330</v>
      </c>
      <c r="C1399" s="1">
        <f t="shared" si="310"/>
        <v>724</v>
      </c>
      <c r="D1399" s="7">
        <f t="shared" si="312"/>
        <v>1</v>
      </c>
      <c r="E1399" s="7">
        <f t="shared" si="313"/>
        <v>2</v>
      </c>
      <c r="F1399" s="7">
        <f t="shared" si="314"/>
        <v>3</v>
      </c>
      <c r="G1399" s="1">
        <f t="shared" si="315"/>
        <v>14</v>
      </c>
      <c r="H1399" s="2">
        <f t="shared" si="316"/>
        <v>1.9337016574585635E-2</v>
      </c>
      <c r="I1399" s="8"/>
      <c r="J1399" s="2">
        <f t="shared" si="306"/>
        <v>0.44613259668508287</v>
      </c>
      <c r="K1399" s="2">
        <f t="shared" si="307"/>
        <v>0.42679558011049723</v>
      </c>
      <c r="L1399" s="2">
        <f t="shared" si="308"/>
        <v>8.9779005524861885E-2</v>
      </c>
      <c r="M1399" s="2">
        <f t="shared" si="309"/>
        <v>3.7292817679558013E-2</v>
      </c>
      <c r="N1399" s="1">
        <v>323</v>
      </c>
      <c r="O1399" s="1">
        <v>309</v>
      </c>
      <c r="P1399" s="1">
        <v>65</v>
      </c>
      <c r="Q1399" s="1">
        <v>5</v>
      </c>
      <c r="R1399" s="1">
        <v>5</v>
      </c>
      <c r="S1399" s="1"/>
      <c r="T1399" s="1"/>
      <c r="U1399" s="1">
        <v>10</v>
      </c>
      <c r="V1399" s="1">
        <v>1</v>
      </c>
      <c r="W1399" s="1">
        <v>3</v>
      </c>
      <c r="X1399" s="1">
        <v>2</v>
      </c>
      <c r="Y1399" s="1">
        <v>1</v>
      </c>
      <c r="Z1399" s="1"/>
      <c r="AA1399" s="1">
        <v>0</v>
      </c>
      <c r="AB1399" s="1"/>
      <c r="AG1399" t="str">
        <f t="shared" si="311"/>
        <v>Fairfield</v>
      </c>
      <c r="AH1399" t="s">
        <v>957</v>
      </c>
      <c r="AI1399">
        <v>1</v>
      </c>
      <c r="AK1399" s="104">
        <v>50</v>
      </c>
      <c r="AL1399" s="102">
        <v>11</v>
      </c>
      <c r="AM1399" s="102">
        <v>30</v>
      </c>
      <c r="AN1399" s="101">
        <v>25225</v>
      </c>
      <c r="AO1399" s="101">
        <f t="shared" si="305"/>
        <v>50011</v>
      </c>
      <c r="AP1399" s="10" t="s">
        <v>624</v>
      </c>
      <c r="AQ1399">
        <f t="shared" si="304"/>
        <v>5025225</v>
      </c>
    </row>
    <row r="1400" spans="1:43" hidden="1" outlineLevel="1">
      <c r="A1400" t="s">
        <v>229</v>
      </c>
      <c r="B1400" s="10" t="s">
        <v>2330</v>
      </c>
      <c r="C1400" s="1">
        <f t="shared" si="310"/>
        <v>413</v>
      </c>
      <c r="D1400" s="7">
        <f t="shared" si="312"/>
        <v>1</v>
      </c>
      <c r="E1400" s="7">
        <f t="shared" si="313"/>
        <v>2</v>
      </c>
      <c r="F1400" s="7">
        <f t="shared" si="314"/>
        <v>3</v>
      </c>
      <c r="G1400" s="1">
        <f t="shared" si="315"/>
        <v>25</v>
      </c>
      <c r="H1400" s="2">
        <f t="shared" si="316"/>
        <v>6.0532687651331719E-2</v>
      </c>
      <c r="I1400" s="8"/>
      <c r="J1400" s="2">
        <f t="shared" si="306"/>
        <v>0.47941888619854722</v>
      </c>
      <c r="K1400" s="2">
        <f t="shared" si="307"/>
        <v>0.41888619854721548</v>
      </c>
      <c r="L1400" s="2">
        <f t="shared" si="308"/>
        <v>6.2953995157384993E-2</v>
      </c>
      <c r="M1400" s="2">
        <f t="shared" si="309"/>
        <v>3.8740920096852302E-2</v>
      </c>
      <c r="N1400" s="1">
        <v>198</v>
      </c>
      <c r="O1400" s="1">
        <v>173</v>
      </c>
      <c r="P1400" s="1">
        <v>26</v>
      </c>
      <c r="Q1400" s="1">
        <v>1</v>
      </c>
      <c r="R1400" s="1">
        <v>4</v>
      </c>
      <c r="S1400" s="1"/>
      <c r="T1400" s="1"/>
      <c r="U1400" s="1">
        <v>2</v>
      </c>
      <c r="V1400" s="1">
        <v>0</v>
      </c>
      <c r="W1400" s="1">
        <v>5</v>
      </c>
      <c r="X1400" s="1">
        <v>4</v>
      </c>
      <c r="Y1400" s="1">
        <v>0</v>
      </c>
      <c r="Z1400" s="1"/>
      <c r="AA1400" s="1">
        <v>0</v>
      </c>
      <c r="AB1400" s="1"/>
      <c r="AG1400" t="str">
        <f t="shared" si="311"/>
        <v>Fairlee</v>
      </c>
      <c r="AH1400" t="s">
        <v>2225</v>
      </c>
      <c r="AI1400">
        <v>1</v>
      </c>
      <c r="AK1400" s="104">
        <v>50</v>
      </c>
      <c r="AL1400" s="102">
        <v>17</v>
      </c>
      <c r="AM1400" s="102">
        <v>30</v>
      </c>
      <c r="AN1400" s="101">
        <v>25675</v>
      </c>
      <c r="AO1400" s="101">
        <f t="shared" si="305"/>
        <v>50017</v>
      </c>
      <c r="AP1400" s="10" t="s">
        <v>624</v>
      </c>
      <c r="AQ1400">
        <f t="shared" si="304"/>
        <v>5025675</v>
      </c>
    </row>
    <row r="1401" spans="1:43" hidden="1" outlineLevel="1">
      <c r="A1401" t="s">
        <v>230</v>
      </c>
      <c r="B1401" s="10" t="s">
        <v>2330</v>
      </c>
      <c r="C1401" s="1">
        <f t="shared" si="310"/>
        <v>601</v>
      </c>
      <c r="D1401" s="7">
        <f t="shared" si="312"/>
        <v>1</v>
      </c>
      <c r="E1401" s="7">
        <f t="shared" si="313"/>
        <v>2</v>
      </c>
      <c r="F1401" s="7">
        <f t="shared" si="314"/>
        <v>3</v>
      </c>
      <c r="G1401" s="1">
        <f t="shared" si="315"/>
        <v>54</v>
      </c>
      <c r="H1401" s="2">
        <f t="shared" si="316"/>
        <v>8.9850249584026626E-2</v>
      </c>
      <c r="I1401" s="8"/>
      <c r="J1401" s="2">
        <f t="shared" si="306"/>
        <v>0.44758735440931779</v>
      </c>
      <c r="K1401" s="2">
        <f t="shared" si="307"/>
        <v>0.3577371048252912</v>
      </c>
      <c r="L1401" s="2">
        <f t="shared" si="308"/>
        <v>0.18469217970049917</v>
      </c>
      <c r="M1401" s="2">
        <f t="shared" si="309"/>
        <v>9.9833610648917825E-3</v>
      </c>
      <c r="N1401" s="1">
        <v>269</v>
      </c>
      <c r="O1401" s="1">
        <v>215</v>
      </c>
      <c r="P1401" s="1">
        <v>111</v>
      </c>
      <c r="Q1401" s="1">
        <v>2</v>
      </c>
      <c r="R1401" s="1">
        <v>0</v>
      </c>
      <c r="S1401" s="1"/>
      <c r="T1401" s="1"/>
      <c r="U1401" s="1">
        <v>3</v>
      </c>
      <c r="V1401" s="1">
        <v>0</v>
      </c>
      <c r="W1401" s="1">
        <v>0</v>
      </c>
      <c r="X1401" s="1">
        <v>1</v>
      </c>
      <c r="Y1401" s="1">
        <v>0</v>
      </c>
      <c r="Z1401" s="1"/>
      <c r="AA1401" s="1">
        <v>0</v>
      </c>
      <c r="AB1401" s="1"/>
      <c r="AG1401" t="str">
        <f t="shared" si="311"/>
        <v>Fayston</v>
      </c>
      <c r="AH1401" t="s">
        <v>1839</v>
      </c>
      <c r="AI1401">
        <v>1</v>
      </c>
      <c r="AK1401" s="104">
        <v>50</v>
      </c>
      <c r="AL1401" s="102">
        <v>23</v>
      </c>
      <c r="AM1401" s="102">
        <v>40</v>
      </c>
      <c r="AN1401" s="101">
        <v>25825</v>
      </c>
      <c r="AO1401" s="101">
        <f t="shared" si="305"/>
        <v>50023</v>
      </c>
      <c r="AP1401" s="10" t="s">
        <v>624</v>
      </c>
      <c r="AQ1401">
        <f t="shared" si="304"/>
        <v>5025825</v>
      </c>
    </row>
    <row r="1402" spans="1:43" hidden="1" outlineLevel="1">
      <c r="A1402" t="s">
        <v>346</v>
      </c>
      <c r="B1402" s="10" t="s">
        <v>2330</v>
      </c>
      <c r="C1402" s="1">
        <f t="shared" si="310"/>
        <v>1231</v>
      </c>
      <c r="D1402" s="7">
        <f t="shared" si="312"/>
        <v>2</v>
      </c>
      <c r="E1402" s="7">
        <f t="shared" si="313"/>
        <v>1</v>
      </c>
      <c r="F1402" s="7">
        <f t="shared" si="314"/>
        <v>3</v>
      </c>
      <c r="G1402" s="1">
        <f t="shared" si="315"/>
        <v>220</v>
      </c>
      <c r="H1402" s="2">
        <f t="shared" si="316"/>
        <v>0.17871649065800163</v>
      </c>
      <c r="I1402" s="8"/>
      <c r="J1402" s="2">
        <f t="shared" si="306"/>
        <v>0.35905767668562144</v>
      </c>
      <c r="K1402" s="2">
        <f t="shared" si="307"/>
        <v>0.53777416734362304</v>
      </c>
      <c r="L1402" s="2">
        <f t="shared" si="308"/>
        <v>8.5296506904955327E-2</v>
      </c>
      <c r="M1402" s="2">
        <f t="shared" si="309"/>
        <v>1.7871649065800133E-2</v>
      </c>
      <c r="N1402" s="1">
        <v>442</v>
      </c>
      <c r="O1402" s="1">
        <v>662</v>
      </c>
      <c r="P1402" s="1">
        <v>105</v>
      </c>
      <c r="Q1402" s="1">
        <v>6</v>
      </c>
      <c r="R1402" s="1">
        <v>1</v>
      </c>
      <c r="S1402" s="1"/>
      <c r="T1402" s="1"/>
      <c r="U1402" s="1">
        <v>1</v>
      </c>
      <c r="V1402" s="1">
        <v>3</v>
      </c>
      <c r="W1402" s="1">
        <v>5</v>
      </c>
      <c r="X1402" s="1">
        <v>2</v>
      </c>
      <c r="Y1402" s="1">
        <v>3</v>
      </c>
      <c r="Z1402" s="1"/>
      <c r="AA1402" s="1">
        <v>1</v>
      </c>
      <c r="AB1402" s="1"/>
      <c r="AG1402" t="str">
        <f t="shared" si="311"/>
        <v>Ferrisburg</v>
      </c>
      <c r="AH1402" t="s">
        <v>2331</v>
      </c>
      <c r="AI1402">
        <v>1</v>
      </c>
      <c r="AK1402" s="104">
        <v>50</v>
      </c>
      <c r="AL1402" s="102">
        <v>1</v>
      </c>
      <c r="AM1402" s="102">
        <v>25</v>
      </c>
      <c r="AN1402" s="101">
        <v>26275</v>
      </c>
      <c r="AO1402" s="101">
        <f t="shared" si="305"/>
        <v>50001</v>
      </c>
      <c r="AP1402" s="10" t="s">
        <v>624</v>
      </c>
      <c r="AQ1402">
        <f t="shared" si="304"/>
        <v>5026275</v>
      </c>
    </row>
    <row r="1403" spans="1:43" hidden="1" outlineLevel="1">
      <c r="A1403" t="s">
        <v>231</v>
      </c>
      <c r="B1403" s="10" t="s">
        <v>2330</v>
      </c>
      <c r="C1403" s="1">
        <f t="shared" si="310"/>
        <v>428</v>
      </c>
      <c r="D1403" s="7">
        <f t="shared" si="312"/>
        <v>2</v>
      </c>
      <c r="E1403" s="7">
        <f t="shared" si="313"/>
        <v>1</v>
      </c>
      <c r="F1403" s="7">
        <f t="shared" si="314"/>
        <v>3</v>
      </c>
      <c r="G1403" s="1">
        <f t="shared" si="315"/>
        <v>34</v>
      </c>
      <c r="H1403" s="2">
        <f t="shared" si="316"/>
        <v>7.9439252336448593E-2</v>
      </c>
      <c r="I1403" s="8"/>
      <c r="J1403" s="2">
        <f t="shared" si="306"/>
        <v>0.40186915887850466</v>
      </c>
      <c r="K1403" s="2">
        <f t="shared" si="307"/>
        <v>0.48130841121495327</v>
      </c>
      <c r="L1403" s="2">
        <f t="shared" si="308"/>
        <v>9.8130841121495324E-2</v>
      </c>
      <c r="M1403" s="2">
        <f t="shared" si="309"/>
        <v>1.86915887850468E-2</v>
      </c>
      <c r="N1403" s="1">
        <v>172</v>
      </c>
      <c r="O1403" s="1">
        <v>206</v>
      </c>
      <c r="P1403" s="1">
        <v>42</v>
      </c>
      <c r="Q1403" s="1">
        <v>3</v>
      </c>
      <c r="R1403" s="1">
        <v>0</v>
      </c>
      <c r="S1403" s="1"/>
      <c r="T1403" s="1"/>
      <c r="U1403" s="1">
        <v>0</v>
      </c>
      <c r="V1403" s="1">
        <v>2</v>
      </c>
      <c r="W1403" s="1">
        <v>1</v>
      </c>
      <c r="X1403" s="1">
        <v>2</v>
      </c>
      <c r="Y1403" s="1">
        <v>0</v>
      </c>
      <c r="Z1403" s="1"/>
      <c r="AA1403" s="1">
        <v>0</v>
      </c>
      <c r="AB1403" s="1"/>
      <c r="AG1403" t="str">
        <f t="shared" si="311"/>
        <v>Fletcher</v>
      </c>
      <c r="AH1403" t="s">
        <v>957</v>
      </c>
      <c r="AI1403">
        <v>1</v>
      </c>
      <c r="AK1403" s="104">
        <v>50</v>
      </c>
      <c r="AL1403" s="102">
        <v>11</v>
      </c>
      <c r="AM1403" s="102">
        <v>35</v>
      </c>
      <c r="AN1403" s="101">
        <v>26500</v>
      </c>
      <c r="AO1403" s="101">
        <f t="shared" si="305"/>
        <v>50011</v>
      </c>
      <c r="AP1403" s="10" t="s">
        <v>624</v>
      </c>
      <c r="AQ1403">
        <f t="shared" si="304"/>
        <v>5026500</v>
      </c>
    </row>
    <row r="1404" spans="1:43" hidden="1" outlineLevel="1">
      <c r="A1404" t="s">
        <v>957</v>
      </c>
      <c r="B1404" s="10" t="s">
        <v>2330</v>
      </c>
      <c r="C1404" s="1">
        <f t="shared" si="310"/>
        <v>451</v>
      </c>
      <c r="D1404" s="7">
        <f t="shared" si="312"/>
        <v>2</v>
      </c>
      <c r="E1404" s="7">
        <f t="shared" si="313"/>
        <v>1</v>
      </c>
      <c r="F1404" s="7">
        <f t="shared" si="314"/>
        <v>3</v>
      </c>
      <c r="G1404" s="1">
        <f t="shared" si="315"/>
        <v>99</v>
      </c>
      <c r="H1404" s="2">
        <f t="shared" si="316"/>
        <v>0.21951219512195122</v>
      </c>
      <c r="I1404" s="8"/>
      <c r="J1404" s="2">
        <f t="shared" si="306"/>
        <v>0.33481152993348118</v>
      </c>
      <c r="K1404" s="2">
        <f t="shared" si="307"/>
        <v>0.55432372505543237</v>
      </c>
      <c r="L1404" s="2">
        <f t="shared" si="308"/>
        <v>8.6474501108647447E-2</v>
      </c>
      <c r="M1404" s="2">
        <f t="shared" si="309"/>
        <v>2.4390243902439004E-2</v>
      </c>
      <c r="N1404" s="1">
        <v>151</v>
      </c>
      <c r="O1404" s="1">
        <v>250</v>
      </c>
      <c r="P1404" s="1">
        <v>39</v>
      </c>
      <c r="Q1404" s="1">
        <v>1</v>
      </c>
      <c r="R1404" s="1">
        <v>2</v>
      </c>
      <c r="S1404" s="1"/>
      <c r="T1404" s="1"/>
      <c r="U1404" s="1">
        <v>1</v>
      </c>
      <c r="V1404" s="1">
        <v>2</v>
      </c>
      <c r="W1404" s="1">
        <v>0</v>
      </c>
      <c r="X1404" s="1">
        <v>2</v>
      </c>
      <c r="Y1404" s="1">
        <v>3</v>
      </c>
      <c r="Z1404" s="1"/>
      <c r="AA1404" s="1">
        <v>0</v>
      </c>
      <c r="AB1404" s="1"/>
      <c r="AG1404" t="str">
        <f t="shared" si="311"/>
        <v>Franklin</v>
      </c>
      <c r="AH1404" t="s">
        <v>957</v>
      </c>
      <c r="AI1404">
        <v>1</v>
      </c>
      <c r="AK1404" s="104">
        <v>50</v>
      </c>
      <c r="AL1404" s="102">
        <v>11</v>
      </c>
      <c r="AM1404" s="102">
        <v>40</v>
      </c>
      <c r="AN1404" s="101">
        <v>27100</v>
      </c>
      <c r="AO1404" s="101">
        <f t="shared" si="305"/>
        <v>50011</v>
      </c>
      <c r="AP1404" s="10" t="s">
        <v>624</v>
      </c>
      <c r="AQ1404">
        <f t="shared" si="304"/>
        <v>5027100</v>
      </c>
    </row>
    <row r="1405" spans="1:43" hidden="1" outlineLevel="1">
      <c r="A1405" t="s">
        <v>2650</v>
      </c>
      <c r="B1405" s="10" t="s">
        <v>2330</v>
      </c>
      <c r="C1405" s="1">
        <f t="shared" si="310"/>
        <v>1626</v>
      </c>
      <c r="D1405" s="7">
        <f t="shared" si="312"/>
        <v>2</v>
      </c>
      <c r="E1405" s="7">
        <f t="shared" si="313"/>
        <v>1</v>
      </c>
      <c r="F1405" s="7">
        <f t="shared" si="314"/>
        <v>3</v>
      </c>
      <c r="G1405" s="1">
        <f t="shared" si="315"/>
        <v>438</v>
      </c>
      <c r="H1405" s="2">
        <f t="shared" si="316"/>
        <v>0.26937269372693728</v>
      </c>
      <c r="I1405" s="8"/>
      <c r="J1405" s="2">
        <f t="shared" si="306"/>
        <v>0.3124231242312423</v>
      </c>
      <c r="K1405" s="2">
        <f t="shared" si="307"/>
        <v>0.58179581795817958</v>
      </c>
      <c r="L1405" s="2">
        <f t="shared" si="308"/>
        <v>8.7330873308733084E-2</v>
      </c>
      <c r="M1405" s="2">
        <f t="shared" si="309"/>
        <v>1.8450184501845032E-2</v>
      </c>
      <c r="N1405" s="1">
        <v>508</v>
      </c>
      <c r="O1405" s="1">
        <v>946</v>
      </c>
      <c r="P1405" s="1">
        <v>142</v>
      </c>
      <c r="Q1405" s="1">
        <v>8</v>
      </c>
      <c r="R1405" s="1">
        <v>5</v>
      </c>
      <c r="S1405" s="1"/>
      <c r="T1405" s="1"/>
      <c r="U1405" s="1">
        <v>3</v>
      </c>
      <c r="V1405" s="1">
        <v>3</v>
      </c>
      <c r="W1405" s="1">
        <v>6</v>
      </c>
      <c r="X1405" s="1">
        <v>1</v>
      </c>
      <c r="Y1405" s="1">
        <v>4</v>
      </c>
      <c r="Z1405" s="1"/>
      <c r="AA1405" s="1">
        <v>0</v>
      </c>
      <c r="AB1405" s="1"/>
      <c r="AG1405" t="str">
        <f t="shared" si="311"/>
        <v>Georgia</v>
      </c>
      <c r="AH1405" t="s">
        <v>957</v>
      </c>
      <c r="AI1405">
        <v>1</v>
      </c>
      <c r="AK1405" s="104">
        <v>50</v>
      </c>
      <c r="AL1405" s="102">
        <v>11</v>
      </c>
      <c r="AM1405" s="102">
        <v>45</v>
      </c>
      <c r="AN1405" s="101">
        <v>27700</v>
      </c>
      <c r="AO1405" s="101">
        <f t="shared" si="305"/>
        <v>50011</v>
      </c>
      <c r="AP1405" s="10" t="s">
        <v>624</v>
      </c>
      <c r="AQ1405">
        <f t="shared" si="304"/>
        <v>5027700</v>
      </c>
    </row>
    <row r="1406" spans="1:43" hidden="1" outlineLevel="1">
      <c r="A1406" t="s">
        <v>232</v>
      </c>
      <c r="B1406" s="10" t="s">
        <v>2330</v>
      </c>
      <c r="C1406" s="1">
        <f t="shared" si="310"/>
        <v>456</v>
      </c>
      <c r="D1406" s="7">
        <f t="shared" si="312"/>
        <v>2</v>
      </c>
      <c r="E1406" s="7">
        <f t="shared" si="313"/>
        <v>1</v>
      </c>
      <c r="F1406" s="7">
        <f t="shared" si="314"/>
        <v>3</v>
      </c>
      <c r="G1406" s="1">
        <f t="shared" si="315"/>
        <v>71</v>
      </c>
      <c r="H1406" s="2">
        <f t="shared" si="316"/>
        <v>0.15570175438596492</v>
      </c>
      <c r="I1406" s="8"/>
      <c r="J1406" s="2">
        <f t="shared" si="306"/>
        <v>0.32017543859649122</v>
      </c>
      <c r="K1406" s="2">
        <f t="shared" si="307"/>
        <v>0.47587719298245612</v>
      </c>
      <c r="L1406" s="2">
        <f t="shared" si="308"/>
        <v>0.16008771929824561</v>
      </c>
      <c r="M1406" s="2">
        <f t="shared" si="309"/>
        <v>4.3859649122807043E-2</v>
      </c>
      <c r="N1406" s="1">
        <v>146</v>
      </c>
      <c r="O1406" s="1">
        <v>217</v>
      </c>
      <c r="P1406" s="1">
        <v>73</v>
      </c>
      <c r="Q1406" s="1">
        <v>5</v>
      </c>
      <c r="R1406" s="1">
        <v>2</v>
      </c>
      <c r="S1406" s="1"/>
      <c r="T1406" s="1"/>
      <c r="U1406" s="1">
        <v>1</v>
      </c>
      <c r="V1406" s="1">
        <v>0</v>
      </c>
      <c r="W1406" s="1">
        <v>4</v>
      </c>
      <c r="X1406" s="1">
        <v>8</v>
      </c>
      <c r="Y1406" s="1">
        <v>0</v>
      </c>
      <c r="Z1406" s="1"/>
      <c r="AA1406" s="1">
        <v>0</v>
      </c>
      <c r="AB1406" s="1"/>
      <c r="AG1406" t="str">
        <f t="shared" si="311"/>
        <v>Glover</v>
      </c>
      <c r="AH1406" t="s">
        <v>2143</v>
      </c>
      <c r="AI1406">
        <v>1</v>
      </c>
      <c r="AK1406" s="104">
        <v>50</v>
      </c>
      <c r="AL1406" s="102">
        <v>19</v>
      </c>
      <c r="AM1406" s="102">
        <v>40</v>
      </c>
      <c r="AN1406" s="101">
        <v>28075</v>
      </c>
      <c r="AO1406" s="101">
        <f t="shared" si="305"/>
        <v>50019</v>
      </c>
      <c r="AP1406" s="10" t="s">
        <v>624</v>
      </c>
      <c r="AQ1406">
        <f t="shared" si="304"/>
        <v>5028075</v>
      </c>
    </row>
    <row r="1407" spans="1:43" hidden="1" outlineLevel="1">
      <c r="A1407" t="s">
        <v>2856</v>
      </c>
      <c r="B1407" s="10" t="s">
        <v>2330</v>
      </c>
      <c r="C1407" s="1">
        <f t="shared" si="310"/>
        <v>108</v>
      </c>
      <c r="D1407" s="7">
        <f t="shared" si="312"/>
        <v>2</v>
      </c>
      <c r="E1407" s="7">
        <f t="shared" si="313"/>
        <v>1</v>
      </c>
      <c r="F1407" s="7">
        <f t="shared" si="314"/>
        <v>4</v>
      </c>
      <c r="G1407" s="1">
        <f t="shared" si="315"/>
        <v>7</v>
      </c>
      <c r="H1407" s="2">
        <f t="shared" si="316"/>
        <v>6.4814814814814811E-2</v>
      </c>
      <c r="I1407" s="8"/>
      <c r="J1407" s="2">
        <f t="shared" si="306"/>
        <v>0.42592592592592593</v>
      </c>
      <c r="K1407" s="2">
        <f t="shared" si="307"/>
        <v>0.49074074074074076</v>
      </c>
      <c r="L1407" s="2">
        <f t="shared" si="308"/>
        <v>1.8518518518518517E-2</v>
      </c>
      <c r="M1407" s="2">
        <f t="shared" si="309"/>
        <v>6.4814814814814797E-2</v>
      </c>
      <c r="N1407" s="1">
        <v>46</v>
      </c>
      <c r="O1407" s="1">
        <v>53</v>
      </c>
      <c r="P1407" s="1">
        <v>2</v>
      </c>
      <c r="Q1407" s="1">
        <v>1</v>
      </c>
      <c r="R1407" s="1">
        <v>1</v>
      </c>
      <c r="S1407" s="1"/>
      <c r="T1407" s="1"/>
      <c r="U1407" s="1">
        <v>0</v>
      </c>
      <c r="V1407" s="1">
        <v>1</v>
      </c>
      <c r="W1407" s="1">
        <v>3</v>
      </c>
      <c r="X1407" s="1">
        <v>1</v>
      </c>
      <c r="Y1407" s="1">
        <v>0</v>
      </c>
      <c r="Z1407" s="1"/>
      <c r="AA1407" s="1">
        <v>0</v>
      </c>
      <c r="AB1407" s="1"/>
      <c r="AG1407" t="str">
        <f t="shared" si="311"/>
        <v>Goshen</v>
      </c>
      <c r="AH1407" t="s">
        <v>2331</v>
      </c>
      <c r="AI1407">
        <v>1</v>
      </c>
      <c r="AK1407" s="104">
        <v>50</v>
      </c>
      <c r="AL1407" s="102">
        <v>1</v>
      </c>
      <c r="AM1407" s="102">
        <v>30</v>
      </c>
      <c r="AN1407" s="101">
        <v>28600</v>
      </c>
      <c r="AO1407" s="101">
        <f t="shared" si="305"/>
        <v>50001</v>
      </c>
      <c r="AP1407" s="10" t="s">
        <v>624</v>
      </c>
      <c r="AQ1407">
        <f t="shared" si="304"/>
        <v>5028600</v>
      </c>
    </row>
    <row r="1408" spans="1:43" hidden="1" outlineLevel="1">
      <c r="A1408" t="s">
        <v>1701</v>
      </c>
      <c r="B1408" s="10" t="s">
        <v>2330</v>
      </c>
      <c r="C1408" s="1">
        <f t="shared" si="310"/>
        <v>267</v>
      </c>
      <c r="D1408" s="7">
        <f t="shared" si="312"/>
        <v>1</v>
      </c>
      <c r="E1408" s="7">
        <f t="shared" si="313"/>
        <v>2</v>
      </c>
      <c r="F1408" s="7">
        <f t="shared" si="314"/>
        <v>3</v>
      </c>
      <c r="G1408" s="1">
        <f t="shared" si="315"/>
        <v>5</v>
      </c>
      <c r="H1408" s="2">
        <f t="shared" si="316"/>
        <v>1.8726591760299626E-2</v>
      </c>
      <c r="I1408" s="8"/>
      <c r="J1408" s="2">
        <f t="shared" si="306"/>
        <v>0.45692883895131087</v>
      </c>
      <c r="K1408" s="2">
        <f t="shared" si="307"/>
        <v>0.43820224719101125</v>
      </c>
      <c r="L1408" s="2">
        <f t="shared" si="308"/>
        <v>3.3707865168539325E-2</v>
      </c>
      <c r="M1408" s="2">
        <f t="shared" si="309"/>
        <v>7.1161048689138556E-2</v>
      </c>
      <c r="N1408" s="1">
        <v>122</v>
      </c>
      <c r="O1408" s="1">
        <v>117</v>
      </c>
      <c r="P1408" s="1">
        <v>9</v>
      </c>
      <c r="Q1408" s="1">
        <v>3</v>
      </c>
      <c r="R1408" s="1">
        <v>1</v>
      </c>
      <c r="S1408" s="1"/>
      <c r="T1408" s="1"/>
      <c r="U1408" s="1">
        <v>0</v>
      </c>
      <c r="V1408" s="1">
        <v>7</v>
      </c>
      <c r="W1408" s="1">
        <v>3</v>
      </c>
      <c r="X1408" s="1">
        <v>2</v>
      </c>
      <c r="Y1408" s="1">
        <v>3</v>
      </c>
      <c r="Z1408" s="1"/>
      <c r="AA1408" s="1">
        <v>0</v>
      </c>
      <c r="AB1408" s="1"/>
      <c r="AG1408" t="str">
        <f t="shared" si="311"/>
        <v>Grafton</v>
      </c>
      <c r="AH1408" t="s">
        <v>247</v>
      </c>
      <c r="AI1408">
        <v>1</v>
      </c>
      <c r="AK1408" s="104">
        <v>50</v>
      </c>
      <c r="AL1408" s="102">
        <v>25</v>
      </c>
      <c r="AM1408" s="102">
        <v>30</v>
      </c>
      <c r="AN1408" s="101">
        <v>28900</v>
      </c>
      <c r="AO1408" s="101">
        <f t="shared" si="305"/>
        <v>50025</v>
      </c>
      <c r="AP1408" s="10" t="s">
        <v>624</v>
      </c>
      <c r="AQ1408">
        <f t="shared" si="304"/>
        <v>5028900</v>
      </c>
    </row>
    <row r="1409" spans="1:43" hidden="1" outlineLevel="1">
      <c r="A1409" t="s">
        <v>215</v>
      </c>
      <c r="B1409" s="10" t="s">
        <v>2330</v>
      </c>
      <c r="C1409" s="1">
        <f t="shared" si="310"/>
        <v>36</v>
      </c>
      <c r="D1409" s="7">
        <f t="shared" si="312"/>
        <v>2</v>
      </c>
      <c r="E1409" s="7">
        <f t="shared" si="313"/>
        <v>1</v>
      </c>
      <c r="F1409" s="7">
        <f t="shared" si="314"/>
        <v>0</v>
      </c>
      <c r="G1409" s="1">
        <f t="shared" si="315"/>
        <v>29</v>
      </c>
      <c r="H1409" s="2">
        <f t="shared" si="316"/>
        <v>0.80555555555555558</v>
      </c>
      <c r="I1409" s="8"/>
      <c r="J1409" s="2">
        <f t="shared" si="306"/>
        <v>8.3333333333333329E-2</v>
      </c>
      <c r="K1409" s="2">
        <f t="shared" si="307"/>
        <v>0.88888888888888884</v>
      </c>
      <c r="L1409" s="2">
        <f t="shared" si="308"/>
        <v>0</v>
      </c>
      <c r="M1409" s="2">
        <f t="shared" si="309"/>
        <v>2.777777777777779E-2</v>
      </c>
      <c r="N1409" s="1">
        <v>3</v>
      </c>
      <c r="O1409" s="1">
        <v>32</v>
      </c>
      <c r="P1409" s="1">
        <v>0</v>
      </c>
      <c r="Q1409" s="1">
        <v>1</v>
      </c>
      <c r="R1409" s="1">
        <v>0</v>
      </c>
      <c r="S1409" s="1"/>
      <c r="T1409" s="1"/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/>
      <c r="AA1409" s="1">
        <v>0</v>
      </c>
      <c r="AB1409" s="1"/>
      <c r="AG1409" t="str">
        <f t="shared" si="311"/>
        <v>Granby</v>
      </c>
      <c r="AH1409" t="s">
        <v>1819</v>
      </c>
      <c r="AI1409">
        <v>1</v>
      </c>
      <c r="AK1409" s="104">
        <v>50</v>
      </c>
      <c r="AL1409" s="102">
        <v>9</v>
      </c>
      <c r="AM1409" s="102">
        <v>50</v>
      </c>
      <c r="AN1409" s="101">
        <v>29125</v>
      </c>
      <c r="AO1409" s="101">
        <f t="shared" si="305"/>
        <v>50009</v>
      </c>
      <c r="AP1409" s="10" t="s">
        <v>624</v>
      </c>
      <c r="AQ1409">
        <f t="shared" si="304"/>
        <v>5029125</v>
      </c>
    </row>
    <row r="1410" spans="1:43" hidden="1" outlineLevel="1">
      <c r="A1410" t="s">
        <v>1232</v>
      </c>
      <c r="B1410" s="10" t="s">
        <v>2330</v>
      </c>
      <c r="C1410" s="1">
        <f t="shared" si="310"/>
        <v>947</v>
      </c>
      <c r="D1410" s="7">
        <f t="shared" si="312"/>
        <v>2</v>
      </c>
      <c r="E1410" s="7">
        <f t="shared" si="313"/>
        <v>1</v>
      </c>
      <c r="F1410" s="7">
        <f t="shared" si="314"/>
        <v>3</v>
      </c>
      <c r="G1410" s="1">
        <f t="shared" si="315"/>
        <v>37</v>
      </c>
      <c r="H1410" s="2">
        <f t="shared" si="316"/>
        <v>3.907074973600845E-2</v>
      </c>
      <c r="I1410" s="8"/>
      <c r="J1410" s="2">
        <f t="shared" si="306"/>
        <v>0.42133051742344246</v>
      </c>
      <c r="K1410" s="2">
        <f t="shared" si="307"/>
        <v>0.4604012671594509</v>
      </c>
      <c r="L1410" s="2">
        <f t="shared" si="308"/>
        <v>9.8204857444561769E-2</v>
      </c>
      <c r="M1410" s="2">
        <f t="shared" si="309"/>
        <v>2.0063357972544812E-2</v>
      </c>
      <c r="N1410" s="1">
        <v>399</v>
      </c>
      <c r="O1410" s="1">
        <v>436</v>
      </c>
      <c r="P1410" s="1">
        <v>93</v>
      </c>
      <c r="Q1410" s="1">
        <v>0</v>
      </c>
      <c r="R1410" s="1">
        <v>4</v>
      </c>
      <c r="S1410" s="1"/>
      <c r="T1410" s="1"/>
      <c r="U1410" s="1">
        <v>1</v>
      </c>
      <c r="V1410" s="1">
        <v>0</v>
      </c>
      <c r="W1410" s="1">
        <v>2</v>
      </c>
      <c r="X1410" s="1">
        <v>1</v>
      </c>
      <c r="Y1410" s="1">
        <v>11</v>
      </c>
      <c r="Z1410" s="1"/>
      <c r="AA1410" s="1">
        <v>0</v>
      </c>
      <c r="AB1410" s="1"/>
      <c r="AG1410" t="str">
        <f t="shared" si="311"/>
        <v>Grand Isle</v>
      </c>
      <c r="AH1410" t="s">
        <v>1232</v>
      </c>
      <c r="AI1410">
        <v>1</v>
      </c>
      <c r="AK1410" s="104">
        <v>50</v>
      </c>
      <c r="AL1410" s="102">
        <v>13</v>
      </c>
      <c r="AM1410" s="102">
        <v>10</v>
      </c>
      <c r="AN1410" s="101">
        <v>29275</v>
      </c>
      <c r="AO1410" s="101">
        <f t="shared" si="305"/>
        <v>50013</v>
      </c>
      <c r="AP1410" s="10" t="s">
        <v>624</v>
      </c>
      <c r="AQ1410">
        <f t="shared" ref="AQ1410:AQ1473" si="317">AK1410*100000+AN1410</f>
        <v>5029275</v>
      </c>
    </row>
    <row r="1411" spans="1:43" hidden="1" outlineLevel="1">
      <c r="A1411" t="s">
        <v>882</v>
      </c>
      <c r="B1411" s="10" t="s">
        <v>2330</v>
      </c>
      <c r="C1411" s="1">
        <f t="shared" si="310"/>
        <v>114</v>
      </c>
      <c r="D1411" s="7">
        <f t="shared" si="312"/>
        <v>1</v>
      </c>
      <c r="E1411" s="7">
        <f t="shared" si="313"/>
        <v>2</v>
      </c>
      <c r="F1411" s="7">
        <f t="shared" si="314"/>
        <v>3</v>
      </c>
      <c r="G1411" s="1">
        <f t="shared" si="315"/>
        <v>23</v>
      </c>
      <c r="H1411" s="2">
        <f t="shared" si="316"/>
        <v>0.20175438596491227</v>
      </c>
      <c r="I1411" s="8"/>
      <c r="J1411" s="2">
        <f t="shared" si="306"/>
        <v>0.52631578947368418</v>
      </c>
      <c r="K1411" s="2">
        <f t="shared" si="307"/>
        <v>0.32456140350877194</v>
      </c>
      <c r="L1411" s="2">
        <f t="shared" si="308"/>
        <v>9.6491228070175433E-2</v>
      </c>
      <c r="M1411" s="2">
        <f t="shared" si="309"/>
        <v>5.2631578947368446E-2</v>
      </c>
      <c r="N1411" s="1">
        <v>60</v>
      </c>
      <c r="O1411" s="1">
        <v>37</v>
      </c>
      <c r="P1411" s="1">
        <v>11</v>
      </c>
      <c r="Q1411" s="1">
        <v>1</v>
      </c>
      <c r="R1411" s="1">
        <v>0</v>
      </c>
      <c r="S1411" s="1"/>
      <c r="T1411" s="1"/>
      <c r="U1411" s="1">
        <v>1</v>
      </c>
      <c r="V1411" s="1">
        <v>0</v>
      </c>
      <c r="W1411" s="1">
        <v>2</v>
      </c>
      <c r="X1411" s="1">
        <v>1</v>
      </c>
      <c r="Y1411" s="1">
        <v>1</v>
      </c>
      <c r="Z1411" s="1"/>
      <c r="AA1411" s="1">
        <v>0</v>
      </c>
      <c r="AB1411" s="1"/>
      <c r="AG1411" t="str">
        <f t="shared" si="311"/>
        <v>Granville</v>
      </c>
      <c r="AH1411" t="s">
        <v>2331</v>
      </c>
      <c r="AI1411">
        <v>1</v>
      </c>
      <c r="AK1411" s="104">
        <v>50</v>
      </c>
      <c r="AL1411" s="102">
        <v>1</v>
      </c>
      <c r="AM1411" s="102">
        <v>35</v>
      </c>
      <c r="AN1411" s="101">
        <v>29575</v>
      </c>
      <c r="AO1411" s="101">
        <f t="shared" ref="AO1411:AO1474" si="318">1000*AK1411+AL1411</f>
        <v>50001</v>
      </c>
      <c r="AP1411" s="10" t="s">
        <v>624</v>
      </c>
      <c r="AQ1411">
        <f t="shared" si="317"/>
        <v>5029575</v>
      </c>
    </row>
    <row r="1412" spans="1:43" hidden="1" outlineLevel="1">
      <c r="A1412" t="s">
        <v>336</v>
      </c>
      <c r="B1412" s="10" t="s">
        <v>2330</v>
      </c>
      <c r="C1412" s="1">
        <f t="shared" si="310"/>
        <v>357</v>
      </c>
      <c r="D1412" s="7">
        <f t="shared" si="312"/>
        <v>2</v>
      </c>
      <c r="E1412" s="7">
        <f t="shared" si="313"/>
        <v>1</v>
      </c>
      <c r="F1412" s="7">
        <f t="shared" si="314"/>
        <v>3</v>
      </c>
      <c r="G1412" s="1">
        <f t="shared" si="315"/>
        <v>80</v>
      </c>
      <c r="H1412" s="2">
        <f t="shared" si="316"/>
        <v>0.22408963585434175</v>
      </c>
      <c r="I1412" s="8"/>
      <c r="J1412" s="2">
        <f t="shared" si="306"/>
        <v>0.24929971988795518</v>
      </c>
      <c r="K1412" s="2">
        <f t="shared" si="307"/>
        <v>0.4733893557422969</v>
      </c>
      <c r="L1412" s="2">
        <f t="shared" si="308"/>
        <v>0.23249299719887956</v>
      </c>
      <c r="M1412" s="2">
        <f t="shared" si="309"/>
        <v>4.4817927170868355E-2</v>
      </c>
      <c r="N1412" s="1">
        <v>89</v>
      </c>
      <c r="O1412" s="1">
        <v>169</v>
      </c>
      <c r="P1412" s="1">
        <v>83</v>
      </c>
      <c r="Q1412" s="1">
        <v>10</v>
      </c>
      <c r="R1412" s="1">
        <v>1</v>
      </c>
      <c r="S1412" s="1"/>
      <c r="T1412" s="1"/>
      <c r="U1412" s="1">
        <v>0</v>
      </c>
      <c r="V1412" s="1">
        <v>1</v>
      </c>
      <c r="W1412" s="1">
        <v>3</v>
      </c>
      <c r="X1412" s="1">
        <v>1</v>
      </c>
      <c r="Y1412" s="1">
        <v>0</v>
      </c>
      <c r="Z1412" s="1"/>
      <c r="AA1412" s="1">
        <v>0</v>
      </c>
      <c r="AB1412" s="1"/>
      <c r="AG1412" t="str">
        <f t="shared" si="311"/>
        <v>Greensboro</v>
      </c>
      <c r="AH1412" t="s">
        <v>2143</v>
      </c>
      <c r="AI1412">
        <v>1</v>
      </c>
      <c r="AK1412" s="104">
        <v>50</v>
      </c>
      <c r="AL1412" s="102">
        <v>19</v>
      </c>
      <c r="AM1412" s="102">
        <v>45</v>
      </c>
      <c r="AN1412" s="101">
        <v>30175</v>
      </c>
      <c r="AO1412" s="101">
        <f t="shared" si="318"/>
        <v>50019</v>
      </c>
      <c r="AP1412" s="10" t="s">
        <v>624</v>
      </c>
      <c r="AQ1412">
        <f t="shared" si="317"/>
        <v>5030175</v>
      </c>
    </row>
    <row r="1413" spans="1:43" hidden="1" outlineLevel="1">
      <c r="A1413" t="s">
        <v>771</v>
      </c>
      <c r="B1413" s="10" t="s">
        <v>2330</v>
      </c>
      <c r="C1413" s="1">
        <f t="shared" si="310"/>
        <v>339</v>
      </c>
      <c r="D1413" s="7">
        <f t="shared" si="312"/>
        <v>2</v>
      </c>
      <c r="E1413" s="7">
        <f t="shared" si="313"/>
        <v>1</v>
      </c>
      <c r="F1413" s="7">
        <f t="shared" si="314"/>
        <v>3</v>
      </c>
      <c r="G1413" s="1">
        <f t="shared" si="315"/>
        <v>119</v>
      </c>
      <c r="H1413" s="2">
        <f t="shared" si="316"/>
        <v>0.35103244837758113</v>
      </c>
      <c r="I1413" s="8"/>
      <c r="J1413" s="2">
        <f t="shared" si="306"/>
        <v>0.25073746312684364</v>
      </c>
      <c r="K1413" s="2">
        <f t="shared" si="307"/>
        <v>0.60176991150442483</v>
      </c>
      <c r="L1413" s="2">
        <f t="shared" si="308"/>
        <v>0.12684365781710916</v>
      </c>
      <c r="M1413" s="2">
        <f t="shared" si="309"/>
        <v>2.0648967551622377E-2</v>
      </c>
      <c r="N1413" s="1">
        <v>85</v>
      </c>
      <c r="O1413" s="1">
        <v>204</v>
      </c>
      <c r="P1413" s="1">
        <v>43</v>
      </c>
      <c r="Q1413" s="1">
        <v>1</v>
      </c>
      <c r="R1413" s="1">
        <v>0</v>
      </c>
      <c r="S1413" s="1"/>
      <c r="T1413" s="1"/>
      <c r="U1413" s="1">
        <v>2</v>
      </c>
      <c r="V1413" s="1">
        <v>0</v>
      </c>
      <c r="W1413" s="1">
        <v>3</v>
      </c>
      <c r="X1413" s="1">
        <v>0</v>
      </c>
      <c r="Y1413" s="1">
        <v>1</v>
      </c>
      <c r="Z1413" s="1"/>
      <c r="AA1413" s="1">
        <v>0</v>
      </c>
      <c r="AB1413" s="1"/>
      <c r="AG1413" t="str">
        <f t="shared" si="311"/>
        <v>Groton</v>
      </c>
      <c r="AH1413" t="s">
        <v>2390</v>
      </c>
      <c r="AI1413">
        <v>1</v>
      </c>
      <c r="AK1413" s="104">
        <v>50</v>
      </c>
      <c r="AL1413" s="102">
        <v>5</v>
      </c>
      <c r="AM1413" s="102">
        <v>20</v>
      </c>
      <c r="AN1413" s="101">
        <v>30550</v>
      </c>
      <c r="AO1413" s="101">
        <f t="shared" si="318"/>
        <v>50005</v>
      </c>
      <c r="AP1413" s="10" t="s">
        <v>624</v>
      </c>
      <c r="AQ1413">
        <f t="shared" si="317"/>
        <v>5030550</v>
      </c>
    </row>
    <row r="1414" spans="1:43" hidden="1" outlineLevel="1">
      <c r="A1414" t="s">
        <v>283</v>
      </c>
      <c r="B1414" s="10" t="s">
        <v>2330</v>
      </c>
      <c r="C1414" s="1">
        <f t="shared" si="310"/>
        <v>96</v>
      </c>
      <c r="D1414" s="7">
        <f t="shared" si="312"/>
        <v>2</v>
      </c>
      <c r="E1414" s="7">
        <f t="shared" si="313"/>
        <v>1</v>
      </c>
      <c r="F1414" s="7">
        <f t="shared" si="314"/>
        <v>3</v>
      </c>
      <c r="G1414" s="1">
        <f t="shared" si="315"/>
        <v>47</v>
      </c>
      <c r="H1414" s="2">
        <f t="shared" si="316"/>
        <v>0.48958333333333331</v>
      </c>
      <c r="I1414" s="8"/>
      <c r="J1414" s="2">
        <f t="shared" si="306"/>
        <v>0.21875</v>
      </c>
      <c r="K1414" s="2">
        <f t="shared" si="307"/>
        <v>0.70833333333333337</v>
      </c>
      <c r="L1414" s="2">
        <f t="shared" si="308"/>
        <v>3.125E-2</v>
      </c>
      <c r="M1414" s="2">
        <f t="shared" si="309"/>
        <v>4.166666666666663E-2</v>
      </c>
      <c r="N1414" s="1">
        <v>21</v>
      </c>
      <c r="O1414" s="1">
        <v>68</v>
      </c>
      <c r="P1414" s="1">
        <v>3</v>
      </c>
      <c r="Q1414" s="1">
        <v>0</v>
      </c>
      <c r="R1414" s="1">
        <v>1</v>
      </c>
      <c r="S1414" s="1"/>
      <c r="T1414" s="1"/>
      <c r="U1414" s="1">
        <v>2</v>
      </c>
      <c r="V1414" s="1">
        <v>0</v>
      </c>
      <c r="W1414" s="1">
        <v>1</v>
      </c>
      <c r="X1414" s="1">
        <v>0</v>
      </c>
      <c r="Y1414" s="1">
        <v>0</v>
      </c>
      <c r="Z1414" s="1"/>
      <c r="AA1414" s="1">
        <v>0</v>
      </c>
      <c r="AB1414" s="1"/>
      <c r="AG1414" t="str">
        <f t="shared" si="311"/>
        <v>Guildhall</v>
      </c>
      <c r="AH1414" t="s">
        <v>1819</v>
      </c>
      <c r="AI1414">
        <v>1</v>
      </c>
      <c r="AK1414" s="104">
        <v>50</v>
      </c>
      <c r="AL1414" s="102">
        <v>9</v>
      </c>
      <c r="AM1414" s="102">
        <v>55</v>
      </c>
      <c r="AN1414" s="101">
        <v>30775</v>
      </c>
      <c r="AO1414" s="101">
        <f t="shared" si="318"/>
        <v>50009</v>
      </c>
      <c r="AP1414" s="10" t="s">
        <v>624</v>
      </c>
      <c r="AQ1414">
        <f t="shared" si="317"/>
        <v>5030775</v>
      </c>
    </row>
    <row r="1415" spans="1:43" hidden="1" outlineLevel="1">
      <c r="A1415" t="s">
        <v>883</v>
      </c>
      <c r="B1415" s="10" t="s">
        <v>2330</v>
      </c>
      <c r="C1415" s="1">
        <f t="shared" si="310"/>
        <v>837</v>
      </c>
      <c r="D1415" s="7">
        <f t="shared" si="312"/>
        <v>1</v>
      </c>
      <c r="E1415" s="7">
        <f t="shared" si="313"/>
        <v>2</v>
      </c>
      <c r="F1415" s="7">
        <f t="shared" si="314"/>
        <v>3</v>
      </c>
      <c r="G1415" s="1">
        <f t="shared" si="315"/>
        <v>201</v>
      </c>
      <c r="H1415" s="2">
        <f t="shared" si="316"/>
        <v>0.24014336917562723</v>
      </c>
      <c r="I1415" s="8"/>
      <c r="J1415" s="2">
        <f t="shared" si="306"/>
        <v>0.57825567502986863</v>
      </c>
      <c r="K1415" s="2">
        <f t="shared" si="307"/>
        <v>0.33811230585424135</v>
      </c>
      <c r="L1415" s="2">
        <f t="shared" si="308"/>
        <v>2.986857825567503E-2</v>
      </c>
      <c r="M1415" s="2">
        <f t="shared" si="309"/>
        <v>5.3763440860214992E-2</v>
      </c>
      <c r="N1415" s="1">
        <v>484</v>
      </c>
      <c r="O1415" s="1">
        <v>283</v>
      </c>
      <c r="P1415" s="1">
        <v>25</v>
      </c>
      <c r="Q1415" s="1">
        <v>13</v>
      </c>
      <c r="R1415" s="1">
        <v>7</v>
      </c>
      <c r="S1415" s="1"/>
      <c r="T1415" s="1"/>
      <c r="U1415" s="1">
        <v>4</v>
      </c>
      <c r="V1415" s="1">
        <v>9</v>
      </c>
      <c r="W1415" s="1">
        <v>8</v>
      </c>
      <c r="X1415" s="1">
        <v>2</v>
      </c>
      <c r="Y1415" s="1">
        <v>1</v>
      </c>
      <c r="Z1415" s="1"/>
      <c r="AA1415" s="1">
        <v>1</v>
      </c>
      <c r="AB1415" s="1"/>
      <c r="AG1415" t="str">
        <f t="shared" si="311"/>
        <v>Guilford</v>
      </c>
      <c r="AH1415" t="s">
        <v>247</v>
      </c>
      <c r="AI1415">
        <v>1</v>
      </c>
      <c r="AK1415" s="104">
        <v>50</v>
      </c>
      <c r="AL1415" s="102">
        <v>25</v>
      </c>
      <c r="AM1415" s="102">
        <v>35</v>
      </c>
      <c r="AN1415" s="101">
        <v>30925</v>
      </c>
      <c r="AO1415" s="101">
        <f t="shared" si="318"/>
        <v>50025</v>
      </c>
      <c r="AP1415" s="10" t="s">
        <v>624</v>
      </c>
      <c r="AQ1415">
        <f t="shared" si="317"/>
        <v>5030925</v>
      </c>
    </row>
    <row r="1416" spans="1:43" hidden="1" outlineLevel="1">
      <c r="A1416" t="s">
        <v>2412</v>
      </c>
      <c r="B1416" s="10" t="s">
        <v>2330</v>
      </c>
      <c r="C1416" s="1">
        <f t="shared" si="310"/>
        <v>324</v>
      </c>
      <c r="D1416" s="7">
        <f t="shared" si="312"/>
        <v>1</v>
      </c>
      <c r="E1416" s="7">
        <f t="shared" si="313"/>
        <v>2</v>
      </c>
      <c r="F1416" s="7">
        <f t="shared" si="314"/>
        <v>3</v>
      </c>
      <c r="G1416" s="1">
        <f t="shared" si="315"/>
        <v>4</v>
      </c>
      <c r="H1416" s="2">
        <f t="shared" si="316"/>
        <v>1.2345679012345678E-2</v>
      </c>
      <c r="I1416" s="8"/>
      <c r="J1416" s="2">
        <f t="shared" si="306"/>
        <v>0.43209876543209874</v>
      </c>
      <c r="K1416" s="2">
        <f t="shared" si="307"/>
        <v>0.41975308641975306</v>
      </c>
      <c r="L1416" s="2">
        <f t="shared" si="308"/>
        <v>5.2469135802469133E-2</v>
      </c>
      <c r="M1416" s="2">
        <f t="shared" si="309"/>
        <v>9.5679012345679118E-2</v>
      </c>
      <c r="N1416" s="1">
        <v>140</v>
      </c>
      <c r="O1416" s="1">
        <v>136</v>
      </c>
      <c r="P1416" s="1">
        <v>17</v>
      </c>
      <c r="Q1416" s="1">
        <v>6</v>
      </c>
      <c r="R1416" s="1">
        <v>3</v>
      </c>
      <c r="S1416" s="1"/>
      <c r="T1416" s="1"/>
      <c r="U1416" s="1">
        <v>3</v>
      </c>
      <c r="V1416" s="1">
        <v>7</v>
      </c>
      <c r="W1416" s="1">
        <v>11</v>
      </c>
      <c r="X1416" s="1">
        <v>1</v>
      </c>
      <c r="Y1416" s="1">
        <v>0</v>
      </c>
      <c r="Z1416" s="1"/>
      <c r="AA1416" s="1">
        <v>0</v>
      </c>
      <c r="AB1416" s="1"/>
      <c r="AG1416" t="str">
        <f t="shared" si="311"/>
        <v>Halifax</v>
      </c>
      <c r="AH1416" t="s">
        <v>247</v>
      </c>
      <c r="AI1416">
        <v>1</v>
      </c>
      <c r="AK1416" s="104">
        <v>50</v>
      </c>
      <c r="AL1416" s="102">
        <v>25</v>
      </c>
      <c r="AM1416" s="102">
        <v>40</v>
      </c>
      <c r="AN1416" s="101">
        <v>31150</v>
      </c>
      <c r="AO1416" s="101">
        <f t="shared" si="318"/>
        <v>50025</v>
      </c>
      <c r="AP1416" s="10" t="s">
        <v>624</v>
      </c>
      <c r="AQ1416">
        <f t="shared" si="317"/>
        <v>5031150</v>
      </c>
    </row>
    <row r="1417" spans="1:43" hidden="1" outlineLevel="1">
      <c r="A1417" t="s">
        <v>2459</v>
      </c>
      <c r="B1417" s="10" t="s">
        <v>2330</v>
      </c>
      <c r="C1417" s="1">
        <f t="shared" si="310"/>
        <v>130</v>
      </c>
      <c r="D1417" s="7">
        <f t="shared" si="312"/>
        <v>2</v>
      </c>
      <c r="E1417" s="7">
        <f t="shared" si="313"/>
        <v>1</v>
      </c>
      <c r="F1417" s="7">
        <f t="shared" si="314"/>
        <v>3</v>
      </c>
      <c r="G1417" s="1">
        <f t="shared" si="315"/>
        <v>5</v>
      </c>
      <c r="H1417" s="2">
        <f t="shared" si="316"/>
        <v>3.8461538461538464E-2</v>
      </c>
      <c r="I1417" s="8"/>
      <c r="J1417" s="2">
        <f t="shared" si="306"/>
        <v>0.40769230769230769</v>
      </c>
      <c r="K1417" s="2">
        <f t="shared" si="307"/>
        <v>0.44615384615384618</v>
      </c>
      <c r="L1417" s="2">
        <f t="shared" si="308"/>
        <v>8.461538461538462E-2</v>
      </c>
      <c r="M1417" s="2">
        <f t="shared" si="309"/>
        <v>6.1538461538461514E-2</v>
      </c>
      <c r="N1417" s="1">
        <v>53</v>
      </c>
      <c r="O1417" s="1">
        <v>58</v>
      </c>
      <c r="P1417" s="1">
        <v>11</v>
      </c>
      <c r="Q1417" s="1">
        <v>1</v>
      </c>
      <c r="R1417" s="1">
        <v>3</v>
      </c>
      <c r="S1417" s="1"/>
      <c r="T1417" s="1"/>
      <c r="U1417" s="1">
        <v>0</v>
      </c>
      <c r="V1417" s="1">
        <v>0</v>
      </c>
      <c r="W1417" s="1">
        <v>2</v>
      </c>
      <c r="X1417" s="1">
        <v>1</v>
      </c>
      <c r="Y1417" s="1">
        <v>1</v>
      </c>
      <c r="Z1417" s="1"/>
      <c r="AA1417" s="1">
        <v>0</v>
      </c>
      <c r="AB1417" s="1"/>
      <c r="AG1417" t="str">
        <f t="shared" si="311"/>
        <v>Hancock</v>
      </c>
      <c r="AH1417" t="s">
        <v>2331</v>
      </c>
      <c r="AI1417">
        <v>1</v>
      </c>
      <c r="AK1417" s="104">
        <v>50</v>
      </c>
      <c r="AL1417" s="102">
        <v>1</v>
      </c>
      <c r="AM1417" s="102">
        <v>40</v>
      </c>
      <c r="AN1417" s="101">
        <v>31525</v>
      </c>
      <c r="AO1417" s="101">
        <f t="shared" si="318"/>
        <v>50001</v>
      </c>
      <c r="AP1417" s="10" t="s">
        <v>624</v>
      </c>
      <c r="AQ1417">
        <f t="shared" si="317"/>
        <v>5031525</v>
      </c>
    </row>
    <row r="1418" spans="1:43" hidden="1" outlineLevel="1">
      <c r="A1418" t="s">
        <v>493</v>
      </c>
      <c r="B1418" s="10" t="s">
        <v>2330</v>
      </c>
      <c r="C1418" s="1">
        <f t="shared" si="310"/>
        <v>1067</v>
      </c>
      <c r="D1418" s="7">
        <f t="shared" si="312"/>
        <v>2</v>
      </c>
      <c r="E1418" s="7">
        <f t="shared" si="313"/>
        <v>1</v>
      </c>
      <c r="F1418" s="7">
        <f t="shared" si="314"/>
        <v>3</v>
      </c>
      <c r="G1418" s="1">
        <f t="shared" si="315"/>
        <v>22</v>
      </c>
      <c r="H1418" s="2">
        <f t="shared" si="316"/>
        <v>2.0618556701030927E-2</v>
      </c>
      <c r="I1418" s="8"/>
      <c r="J1418" s="2">
        <f t="shared" si="306"/>
        <v>0.40581068416119964</v>
      </c>
      <c r="K1418" s="2">
        <f t="shared" si="307"/>
        <v>0.42642924086223055</v>
      </c>
      <c r="L1418" s="2">
        <f t="shared" si="308"/>
        <v>0.13495782567947517</v>
      </c>
      <c r="M1418" s="2">
        <f t="shared" si="309"/>
        <v>3.2802249297094577E-2</v>
      </c>
      <c r="N1418" s="1">
        <v>433</v>
      </c>
      <c r="O1418" s="1">
        <v>455</v>
      </c>
      <c r="P1418" s="1">
        <v>144</v>
      </c>
      <c r="Q1418" s="1">
        <v>10</v>
      </c>
      <c r="R1418" s="1">
        <v>5</v>
      </c>
      <c r="S1418" s="1"/>
      <c r="T1418" s="1"/>
      <c r="U1418" s="1">
        <v>1</v>
      </c>
      <c r="V1418" s="1">
        <v>1</v>
      </c>
      <c r="W1418" s="1">
        <v>9</v>
      </c>
      <c r="X1418" s="1">
        <v>7</v>
      </c>
      <c r="Y1418" s="1">
        <v>2</v>
      </c>
      <c r="Z1418" s="1"/>
      <c r="AA1418" s="1">
        <v>0</v>
      </c>
      <c r="AB1418" s="1"/>
      <c r="AG1418" t="str">
        <f t="shared" si="311"/>
        <v>Hardwick</v>
      </c>
      <c r="AH1418" t="s">
        <v>2390</v>
      </c>
      <c r="AI1418">
        <v>1</v>
      </c>
      <c r="AK1418" s="104">
        <v>50</v>
      </c>
      <c r="AL1418" s="102">
        <v>5</v>
      </c>
      <c r="AM1418" s="102">
        <v>25</v>
      </c>
      <c r="AN1418" s="101">
        <v>31825</v>
      </c>
      <c r="AO1418" s="101">
        <f t="shared" si="318"/>
        <v>50005</v>
      </c>
      <c r="AP1418" s="10" t="s">
        <v>624</v>
      </c>
      <c r="AQ1418">
        <f t="shared" si="317"/>
        <v>5031825</v>
      </c>
    </row>
    <row r="1419" spans="1:43" hidden="1" outlineLevel="1">
      <c r="A1419" t="s">
        <v>2125</v>
      </c>
      <c r="B1419" s="10" t="s">
        <v>2330</v>
      </c>
      <c r="C1419" s="1">
        <f t="shared" si="310"/>
        <v>3116</v>
      </c>
      <c r="D1419" s="7">
        <f t="shared" si="312"/>
        <v>1</v>
      </c>
      <c r="E1419" s="7">
        <f t="shared" si="313"/>
        <v>2</v>
      </c>
      <c r="F1419" s="7">
        <f t="shared" si="314"/>
        <v>3</v>
      </c>
      <c r="G1419" s="1">
        <f t="shared" si="315"/>
        <v>340</v>
      </c>
      <c r="H1419" s="2">
        <f t="shared" si="316"/>
        <v>0.10911424903722722</v>
      </c>
      <c r="I1419" s="8"/>
      <c r="J1419" s="2">
        <f t="shared" si="306"/>
        <v>0.5208600770218228</v>
      </c>
      <c r="K1419" s="2">
        <f t="shared" si="307"/>
        <v>0.41174582798459564</v>
      </c>
      <c r="L1419" s="2">
        <f t="shared" si="308"/>
        <v>4.3645699614890884E-2</v>
      </c>
      <c r="M1419" s="2">
        <f t="shared" si="309"/>
        <v>2.3748395378690682E-2</v>
      </c>
      <c r="N1419" s="1">
        <v>1623</v>
      </c>
      <c r="O1419" s="1">
        <v>1283</v>
      </c>
      <c r="P1419" s="1">
        <v>136</v>
      </c>
      <c r="Q1419" s="1">
        <v>8</v>
      </c>
      <c r="R1419" s="1">
        <v>7</v>
      </c>
      <c r="S1419" s="1"/>
      <c r="T1419" s="1"/>
      <c r="U1419" s="1">
        <v>4</v>
      </c>
      <c r="V1419" s="1">
        <v>8</v>
      </c>
      <c r="W1419" s="1">
        <v>24</v>
      </c>
      <c r="X1419" s="1">
        <v>9</v>
      </c>
      <c r="Y1419" s="1">
        <v>11</v>
      </c>
      <c r="Z1419" s="1"/>
      <c r="AA1419" s="1">
        <v>3</v>
      </c>
      <c r="AB1419" s="1"/>
      <c r="AG1419" t="str">
        <f t="shared" si="311"/>
        <v>Hartford</v>
      </c>
      <c r="AH1419" t="s">
        <v>1051</v>
      </c>
      <c r="AI1419">
        <v>1</v>
      </c>
      <c r="AK1419" s="104">
        <v>50</v>
      </c>
      <c r="AL1419" s="102">
        <v>27</v>
      </c>
      <c r="AM1419" s="102">
        <v>40</v>
      </c>
      <c r="AN1419" s="101">
        <v>32275</v>
      </c>
      <c r="AO1419" s="101">
        <f t="shared" si="318"/>
        <v>50027</v>
      </c>
      <c r="AP1419" s="10" t="s">
        <v>624</v>
      </c>
      <c r="AQ1419">
        <f t="shared" si="317"/>
        <v>5032275</v>
      </c>
    </row>
    <row r="1420" spans="1:43" hidden="1" outlineLevel="1">
      <c r="A1420" t="s">
        <v>233</v>
      </c>
      <c r="B1420" s="10" t="s">
        <v>2330</v>
      </c>
      <c r="C1420" s="1">
        <f t="shared" si="310"/>
        <v>1368</v>
      </c>
      <c r="D1420" s="7">
        <f t="shared" si="312"/>
        <v>1</v>
      </c>
      <c r="E1420" s="7">
        <f t="shared" si="313"/>
        <v>2</v>
      </c>
      <c r="F1420" s="7">
        <f t="shared" si="314"/>
        <v>3</v>
      </c>
      <c r="G1420" s="1">
        <f t="shared" si="315"/>
        <v>83</v>
      </c>
      <c r="H1420" s="2">
        <f t="shared" si="316"/>
        <v>6.0672514619883038E-2</v>
      </c>
      <c r="I1420" s="8"/>
      <c r="J1420" s="2">
        <f t="shared" si="306"/>
        <v>0.47807017543859648</v>
      </c>
      <c r="K1420" s="2">
        <f t="shared" si="307"/>
        <v>0.41739766081871343</v>
      </c>
      <c r="L1420" s="2">
        <f t="shared" si="308"/>
        <v>7.1637426900584791E-2</v>
      </c>
      <c r="M1420" s="2">
        <f t="shared" si="309"/>
        <v>3.2894736842105241E-2</v>
      </c>
      <c r="N1420" s="1">
        <v>654</v>
      </c>
      <c r="O1420" s="1">
        <v>571</v>
      </c>
      <c r="P1420" s="1">
        <v>98</v>
      </c>
      <c r="Q1420" s="1">
        <v>4</v>
      </c>
      <c r="R1420" s="1">
        <v>8</v>
      </c>
      <c r="S1420" s="1"/>
      <c r="T1420" s="1"/>
      <c r="U1420" s="1">
        <v>3</v>
      </c>
      <c r="V1420" s="1">
        <v>1</v>
      </c>
      <c r="W1420" s="1">
        <v>16</v>
      </c>
      <c r="X1420" s="1">
        <v>8</v>
      </c>
      <c r="Y1420" s="1">
        <v>5</v>
      </c>
      <c r="Z1420" s="1"/>
      <c r="AA1420" s="1">
        <v>0</v>
      </c>
      <c r="AB1420" s="1"/>
      <c r="AG1420" t="str">
        <f t="shared" si="311"/>
        <v>Hartland</v>
      </c>
      <c r="AH1420" t="s">
        <v>1051</v>
      </c>
      <c r="AI1420">
        <v>1</v>
      </c>
      <c r="AK1420" s="104">
        <v>50</v>
      </c>
      <c r="AL1420" s="102">
        <v>27</v>
      </c>
      <c r="AM1420" s="102">
        <v>45</v>
      </c>
      <c r="AN1420" s="101">
        <v>32425</v>
      </c>
      <c r="AO1420" s="101">
        <f t="shared" si="318"/>
        <v>50027</v>
      </c>
      <c r="AP1420" s="10" t="s">
        <v>624</v>
      </c>
      <c r="AQ1420">
        <f t="shared" si="317"/>
        <v>5032425</v>
      </c>
    </row>
    <row r="1421" spans="1:43" hidden="1" outlineLevel="1">
      <c r="A1421" t="s">
        <v>88</v>
      </c>
      <c r="B1421" s="10" t="s">
        <v>2330</v>
      </c>
      <c r="C1421" s="1">
        <f t="shared" si="310"/>
        <v>950</v>
      </c>
      <c r="D1421" s="7">
        <f t="shared" si="312"/>
        <v>2</v>
      </c>
      <c r="E1421" s="7">
        <f t="shared" si="313"/>
        <v>1</v>
      </c>
      <c r="F1421" s="7">
        <f t="shared" si="314"/>
        <v>3</v>
      </c>
      <c r="G1421" s="1">
        <f t="shared" si="315"/>
        <v>125</v>
      </c>
      <c r="H1421" s="2">
        <f t="shared" si="316"/>
        <v>0.13157894736842105</v>
      </c>
      <c r="I1421" s="8"/>
      <c r="J1421" s="2">
        <f t="shared" si="306"/>
        <v>0.36631578947368421</v>
      </c>
      <c r="K1421" s="2">
        <f t="shared" si="307"/>
        <v>0.49789473684210528</v>
      </c>
      <c r="L1421" s="2">
        <f t="shared" si="308"/>
        <v>0.11473684210526315</v>
      </c>
      <c r="M1421" s="2">
        <f t="shared" si="309"/>
        <v>2.105263157894742E-2</v>
      </c>
      <c r="N1421" s="1">
        <v>348</v>
      </c>
      <c r="O1421" s="1">
        <v>473</v>
      </c>
      <c r="P1421" s="1">
        <v>109</v>
      </c>
      <c r="Q1421" s="1">
        <v>2</v>
      </c>
      <c r="R1421" s="1">
        <v>2</v>
      </c>
      <c r="S1421" s="1"/>
      <c r="T1421" s="1"/>
      <c r="U1421" s="1">
        <v>3</v>
      </c>
      <c r="V1421" s="1">
        <v>1</v>
      </c>
      <c r="W1421" s="1">
        <v>4</v>
      </c>
      <c r="X1421" s="1">
        <v>2</v>
      </c>
      <c r="Y1421" s="1">
        <v>5</v>
      </c>
      <c r="Z1421" s="1"/>
      <c r="AA1421" s="1">
        <v>1</v>
      </c>
      <c r="AB1421" s="1"/>
      <c r="AG1421" t="str">
        <f t="shared" si="311"/>
        <v>Highgate</v>
      </c>
      <c r="AH1421" t="s">
        <v>957</v>
      </c>
      <c r="AI1421">
        <v>1</v>
      </c>
      <c r="AK1421" s="104">
        <v>50</v>
      </c>
      <c r="AL1421" s="102">
        <v>11</v>
      </c>
      <c r="AM1421" s="102">
        <v>50</v>
      </c>
      <c r="AN1421" s="101">
        <v>33025</v>
      </c>
      <c r="AO1421" s="101">
        <f t="shared" si="318"/>
        <v>50011</v>
      </c>
      <c r="AP1421" s="10" t="s">
        <v>624</v>
      </c>
      <c r="AQ1421">
        <f t="shared" si="317"/>
        <v>5033025</v>
      </c>
    </row>
    <row r="1422" spans="1:43" hidden="1" outlineLevel="1">
      <c r="A1422" t="s">
        <v>173</v>
      </c>
      <c r="B1422" s="10" t="s">
        <v>2330</v>
      </c>
      <c r="C1422" s="1">
        <f t="shared" si="310"/>
        <v>1747</v>
      </c>
      <c r="D1422" s="7">
        <f t="shared" si="312"/>
        <v>1</v>
      </c>
      <c r="E1422" s="7">
        <f t="shared" si="313"/>
        <v>2</v>
      </c>
      <c r="F1422" s="7">
        <f t="shared" si="314"/>
        <v>3</v>
      </c>
      <c r="G1422" s="1">
        <f t="shared" si="315"/>
        <v>190</v>
      </c>
      <c r="H1422" s="2">
        <f t="shared" si="316"/>
        <v>0.10875787063537493</v>
      </c>
      <c r="I1422" s="8"/>
      <c r="J1422" s="2">
        <f t="shared" si="306"/>
        <v>0.50543789353176871</v>
      </c>
      <c r="K1422" s="2">
        <f t="shared" si="307"/>
        <v>0.39668002289639381</v>
      </c>
      <c r="L1422" s="2">
        <f t="shared" si="308"/>
        <v>8.5289066971951918E-2</v>
      </c>
      <c r="M1422" s="2">
        <f t="shared" si="309"/>
        <v>1.2593016599885556E-2</v>
      </c>
      <c r="N1422" s="1">
        <v>883</v>
      </c>
      <c r="O1422" s="1">
        <v>693</v>
      </c>
      <c r="P1422" s="1">
        <v>149</v>
      </c>
      <c r="Q1422" s="1">
        <v>9</v>
      </c>
      <c r="R1422" s="1">
        <v>1</v>
      </c>
      <c r="S1422" s="1"/>
      <c r="T1422" s="1"/>
      <c r="U1422" s="1">
        <v>1</v>
      </c>
      <c r="V1422" s="1">
        <v>1</v>
      </c>
      <c r="W1422" s="1">
        <v>6</v>
      </c>
      <c r="X1422" s="1">
        <v>1</v>
      </c>
      <c r="Y1422" s="1">
        <v>3</v>
      </c>
      <c r="Z1422" s="1"/>
      <c r="AA1422" s="1">
        <v>0</v>
      </c>
      <c r="AB1422" s="1"/>
      <c r="AG1422" t="str">
        <f t="shared" si="311"/>
        <v>Hinesburg</v>
      </c>
      <c r="AH1422" t="s">
        <v>1231</v>
      </c>
      <c r="AI1422">
        <v>1</v>
      </c>
      <c r="AK1422" s="104">
        <v>50</v>
      </c>
      <c r="AL1422" s="102">
        <v>7</v>
      </c>
      <c r="AM1422" s="102">
        <v>35</v>
      </c>
      <c r="AN1422" s="101">
        <v>33475</v>
      </c>
      <c r="AO1422" s="101">
        <f t="shared" si="318"/>
        <v>50007</v>
      </c>
      <c r="AP1422" s="10" t="s">
        <v>624</v>
      </c>
      <c r="AQ1422">
        <f t="shared" si="317"/>
        <v>5033475</v>
      </c>
    </row>
    <row r="1423" spans="1:43" hidden="1" outlineLevel="1">
      <c r="A1423" t="s">
        <v>735</v>
      </c>
      <c r="B1423" s="10" t="s">
        <v>2330</v>
      </c>
      <c r="C1423" s="1">
        <f t="shared" si="310"/>
        <v>210</v>
      </c>
      <c r="D1423" s="7">
        <f t="shared" si="312"/>
        <v>2</v>
      </c>
      <c r="E1423" s="7">
        <f t="shared" si="313"/>
        <v>1</v>
      </c>
      <c r="F1423" s="7">
        <f t="shared" si="314"/>
        <v>3</v>
      </c>
      <c r="G1423" s="1">
        <f t="shared" si="315"/>
        <v>33</v>
      </c>
      <c r="H1423" s="2">
        <f t="shared" si="316"/>
        <v>0.15714285714285714</v>
      </c>
      <c r="I1423" s="8"/>
      <c r="J1423" s="2">
        <f t="shared" si="306"/>
        <v>0.34761904761904761</v>
      </c>
      <c r="K1423" s="2">
        <f t="shared" si="307"/>
        <v>0.50476190476190474</v>
      </c>
      <c r="L1423" s="2">
        <f t="shared" si="308"/>
        <v>0.10476190476190476</v>
      </c>
      <c r="M1423" s="2">
        <f t="shared" si="309"/>
        <v>4.2857142857142885E-2</v>
      </c>
      <c r="N1423" s="1">
        <v>73</v>
      </c>
      <c r="O1423" s="1">
        <v>106</v>
      </c>
      <c r="P1423" s="1">
        <v>22</v>
      </c>
      <c r="Q1423" s="1">
        <v>2</v>
      </c>
      <c r="R1423" s="1">
        <v>1</v>
      </c>
      <c r="S1423" s="1"/>
      <c r="T1423" s="1"/>
      <c r="U1423" s="1">
        <v>0</v>
      </c>
      <c r="V1423" s="1">
        <v>3</v>
      </c>
      <c r="W1423" s="1">
        <v>2</v>
      </c>
      <c r="X1423" s="1">
        <v>1</v>
      </c>
      <c r="Y1423" s="1">
        <v>0</v>
      </c>
      <c r="Z1423" s="1"/>
      <c r="AA1423" s="1">
        <v>0</v>
      </c>
      <c r="AB1423" s="1"/>
      <c r="AG1423" t="str">
        <f t="shared" si="311"/>
        <v>Holland</v>
      </c>
      <c r="AH1423" t="s">
        <v>2143</v>
      </c>
      <c r="AI1423">
        <v>1</v>
      </c>
      <c r="AK1423" s="104">
        <v>50</v>
      </c>
      <c r="AL1423" s="102">
        <v>19</v>
      </c>
      <c r="AM1423" s="102">
        <v>50</v>
      </c>
      <c r="AN1423" s="101">
        <v>33775</v>
      </c>
      <c r="AO1423" s="101">
        <f t="shared" si="318"/>
        <v>50019</v>
      </c>
      <c r="AP1423" s="10" t="s">
        <v>624</v>
      </c>
      <c r="AQ1423">
        <f t="shared" si="317"/>
        <v>5033775</v>
      </c>
    </row>
    <row r="1424" spans="1:43" hidden="1" outlineLevel="1">
      <c r="A1424" t="s">
        <v>1175</v>
      </c>
      <c r="B1424" s="10" t="s">
        <v>2330</v>
      </c>
      <c r="C1424" s="1">
        <f t="shared" si="310"/>
        <v>230</v>
      </c>
      <c r="D1424" s="7">
        <f t="shared" si="312"/>
        <v>2</v>
      </c>
      <c r="E1424" s="7">
        <f t="shared" si="313"/>
        <v>1</v>
      </c>
      <c r="F1424" s="7">
        <f t="shared" si="314"/>
        <v>3</v>
      </c>
      <c r="G1424" s="1">
        <f t="shared" si="315"/>
        <v>39</v>
      </c>
      <c r="H1424" s="2">
        <f t="shared" si="316"/>
        <v>0.16956521739130434</v>
      </c>
      <c r="I1424" s="8"/>
      <c r="J1424" s="2">
        <f t="shared" si="306"/>
        <v>0.36521739130434783</v>
      </c>
      <c r="K1424" s="2">
        <f t="shared" si="307"/>
        <v>0.5347826086956522</v>
      </c>
      <c r="L1424" s="2">
        <f t="shared" si="308"/>
        <v>7.3913043478260873E-2</v>
      </c>
      <c r="M1424" s="2">
        <f t="shared" si="309"/>
        <v>2.6086956521739105E-2</v>
      </c>
      <c r="N1424" s="1">
        <v>84</v>
      </c>
      <c r="O1424" s="1">
        <v>123</v>
      </c>
      <c r="P1424" s="1">
        <v>17</v>
      </c>
      <c r="Q1424" s="1">
        <v>0</v>
      </c>
      <c r="R1424" s="1">
        <v>1</v>
      </c>
      <c r="S1424" s="1"/>
      <c r="T1424" s="1"/>
      <c r="U1424" s="1">
        <v>2</v>
      </c>
      <c r="V1424" s="1">
        <v>1</v>
      </c>
      <c r="W1424" s="1">
        <v>2</v>
      </c>
      <c r="X1424" s="1">
        <v>0</v>
      </c>
      <c r="Y1424" s="1">
        <v>0</v>
      </c>
      <c r="Z1424" s="1"/>
      <c r="AA1424" s="1">
        <v>0</v>
      </c>
      <c r="AB1424" s="1"/>
      <c r="AG1424" t="str">
        <f t="shared" si="311"/>
        <v>Hubbardton</v>
      </c>
      <c r="AH1424" t="s">
        <v>2265</v>
      </c>
      <c r="AI1424">
        <v>1</v>
      </c>
      <c r="AK1424" s="104">
        <v>50</v>
      </c>
      <c r="AL1424" s="102">
        <v>21</v>
      </c>
      <c r="AM1424" s="102">
        <v>40</v>
      </c>
      <c r="AN1424" s="101">
        <v>34450</v>
      </c>
      <c r="AO1424" s="101">
        <f t="shared" si="318"/>
        <v>50021</v>
      </c>
      <c r="AP1424" s="10" t="s">
        <v>624</v>
      </c>
      <c r="AQ1424">
        <f t="shared" si="317"/>
        <v>5034450</v>
      </c>
    </row>
    <row r="1425" spans="1:43" hidden="1" outlineLevel="1">
      <c r="A1425" t="s">
        <v>1176</v>
      </c>
      <c r="B1425" s="10" t="s">
        <v>2330</v>
      </c>
      <c r="C1425" s="1">
        <f t="shared" si="310"/>
        <v>783</v>
      </c>
      <c r="D1425" s="7">
        <f t="shared" si="312"/>
        <v>1</v>
      </c>
      <c r="E1425" s="7">
        <f t="shared" si="313"/>
        <v>2</v>
      </c>
      <c r="F1425" s="7">
        <f t="shared" si="314"/>
        <v>3</v>
      </c>
      <c r="G1425" s="1">
        <f t="shared" si="315"/>
        <v>196</v>
      </c>
      <c r="H1425" s="2">
        <f t="shared" si="316"/>
        <v>0.25031928480204341</v>
      </c>
      <c r="I1425" s="8"/>
      <c r="J1425" s="2">
        <f t="shared" si="306"/>
        <v>0.56960408684546615</v>
      </c>
      <c r="K1425" s="2">
        <f t="shared" si="307"/>
        <v>0.31928480204342274</v>
      </c>
      <c r="L1425" s="2">
        <f t="shared" si="308"/>
        <v>8.6845466155810985E-2</v>
      </c>
      <c r="M1425" s="2">
        <f t="shared" si="309"/>
        <v>2.426564495530012E-2</v>
      </c>
      <c r="N1425" s="1">
        <v>446</v>
      </c>
      <c r="O1425" s="1">
        <v>250</v>
      </c>
      <c r="P1425" s="1">
        <v>68</v>
      </c>
      <c r="Q1425" s="1">
        <v>2</v>
      </c>
      <c r="R1425" s="1">
        <v>4</v>
      </c>
      <c r="S1425" s="1"/>
      <c r="T1425" s="1"/>
      <c r="U1425" s="1">
        <v>0</v>
      </c>
      <c r="V1425" s="1">
        <v>1</v>
      </c>
      <c r="W1425" s="1">
        <v>3</v>
      </c>
      <c r="X1425" s="1">
        <v>2</v>
      </c>
      <c r="Y1425" s="1">
        <v>0</v>
      </c>
      <c r="Z1425" s="1"/>
      <c r="AA1425" s="1">
        <v>7</v>
      </c>
      <c r="AB1425" s="1"/>
      <c r="AG1425" t="str">
        <f t="shared" si="311"/>
        <v>Huntington</v>
      </c>
      <c r="AH1425" t="s">
        <v>1231</v>
      </c>
      <c r="AI1425">
        <v>1</v>
      </c>
      <c r="AK1425" s="104">
        <v>50</v>
      </c>
      <c r="AL1425" s="102">
        <v>7</v>
      </c>
      <c r="AM1425" s="102">
        <v>40</v>
      </c>
      <c r="AN1425" s="101">
        <v>34600</v>
      </c>
      <c r="AO1425" s="101">
        <f t="shared" si="318"/>
        <v>50007</v>
      </c>
      <c r="AP1425" s="10" t="s">
        <v>624</v>
      </c>
      <c r="AQ1425">
        <f t="shared" si="317"/>
        <v>5034600</v>
      </c>
    </row>
    <row r="1426" spans="1:43" hidden="1" outlineLevel="1">
      <c r="A1426" t="s">
        <v>668</v>
      </c>
      <c r="B1426" s="10" t="s">
        <v>2330</v>
      </c>
      <c r="C1426" s="1">
        <f t="shared" si="310"/>
        <v>1163</v>
      </c>
      <c r="D1426" s="7">
        <f t="shared" si="312"/>
        <v>1</v>
      </c>
      <c r="E1426" s="7">
        <f t="shared" si="313"/>
        <v>2</v>
      </c>
      <c r="F1426" s="7">
        <f t="shared" si="314"/>
        <v>3</v>
      </c>
      <c r="G1426" s="1">
        <f t="shared" si="315"/>
        <v>35</v>
      </c>
      <c r="H1426" s="2">
        <f t="shared" si="316"/>
        <v>3.0094582975064489E-2</v>
      </c>
      <c r="I1426" s="8"/>
      <c r="J1426" s="2">
        <f t="shared" si="306"/>
        <v>0.41616509028374893</v>
      </c>
      <c r="K1426" s="2">
        <f t="shared" si="307"/>
        <v>0.38607050730868442</v>
      </c>
      <c r="L1426" s="2">
        <f t="shared" si="308"/>
        <v>0.17282889079965605</v>
      </c>
      <c r="M1426" s="2">
        <f t="shared" si="309"/>
        <v>2.4935511607910604E-2</v>
      </c>
      <c r="N1426" s="1">
        <v>484</v>
      </c>
      <c r="O1426" s="1">
        <v>449</v>
      </c>
      <c r="P1426" s="1">
        <v>201</v>
      </c>
      <c r="Q1426" s="1">
        <v>8</v>
      </c>
      <c r="R1426" s="1">
        <v>4</v>
      </c>
      <c r="S1426" s="1"/>
      <c r="T1426" s="1"/>
      <c r="U1426" s="1">
        <v>3</v>
      </c>
      <c r="V1426" s="1">
        <v>3</v>
      </c>
      <c r="W1426" s="1">
        <v>5</v>
      </c>
      <c r="X1426" s="1">
        <v>4</v>
      </c>
      <c r="Y1426" s="1">
        <v>0</v>
      </c>
      <c r="Z1426" s="1"/>
      <c r="AA1426" s="1">
        <v>2</v>
      </c>
      <c r="AB1426" s="1"/>
      <c r="AG1426" t="str">
        <f t="shared" si="311"/>
        <v>Hyde Park</v>
      </c>
      <c r="AH1426" t="s">
        <v>759</v>
      </c>
      <c r="AI1426">
        <v>1</v>
      </c>
      <c r="AK1426" s="104">
        <v>50</v>
      </c>
      <c r="AL1426" s="102">
        <v>15</v>
      </c>
      <c r="AM1426" s="102">
        <v>25</v>
      </c>
      <c r="AN1426" s="101">
        <v>35050</v>
      </c>
      <c r="AO1426" s="101">
        <f t="shared" si="318"/>
        <v>50015</v>
      </c>
      <c r="AP1426" s="10" t="s">
        <v>624</v>
      </c>
      <c r="AQ1426">
        <f t="shared" si="317"/>
        <v>5035050</v>
      </c>
    </row>
    <row r="1427" spans="1:43" hidden="1" outlineLevel="1">
      <c r="A1427" t="s">
        <v>178</v>
      </c>
      <c r="B1427" s="10" t="s">
        <v>2330</v>
      </c>
      <c r="C1427" s="1">
        <f t="shared" si="310"/>
        <v>157</v>
      </c>
      <c r="D1427" s="7">
        <f t="shared" si="312"/>
        <v>2</v>
      </c>
      <c r="E1427" s="7">
        <f t="shared" si="313"/>
        <v>1</v>
      </c>
      <c r="F1427" s="7">
        <f t="shared" si="314"/>
        <v>3</v>
      </c>
      <c r="G1427" s="1">
        <f t="shared" si="315"/>
        <v>27</v>
      </c>
      <c r="H1427" s="2">
        <f t="shared" si="316"/>
        <v>0.17197452229299362</v>
      </c>
      <c r="I1427" s="8"/>
      <c r="J1427" s="2">
        <f t="shared" si="306"/>
        <v>0.38216560509554143</v>
      </c>
      <c r="K1427" s="2">
        <f t="shared" si="307"/>
        <v>0.55414012738853502</v>
      </c>
      <c r="L1427" s="2">
        <f t="shared" si="308"/>
        <v>3.8216560509554139E-2</v>
      </c>
      <c r="M1427" s="2">
        <f t="shared" si="309"/>
        <v>2.5477707006369414E-2</v>
      </c>
      <c r="N1427" s="1">
        <v>60</v>
      </c>
      <c r="O1427" s="1">
        <v>87</v>
      </c>
      <c r="P1427" s="1">
        <v>6</v>
      </c>
      <c r="Q1427" s="1">
        <v>0</v>
      </c>
      <c r="R1427" s="1">
        <v>2</v>
      </c>
      <c r="S1427" s="1"/>
      <c r="T1427" s="1"/>
      <c r="U1427" s="1">
        <v>0</v>
      </c>
      <c r="V1427" s="1">
        <v>0</v>
      </c>
      <c r="W1427" s="1">
        <v>1</v>
      </c>
      <c r="X1427" s="1">
        <v>0</v>
      </c>
      <c r="Y1427" s="1">
        <v>1</v>
      </c>
      <c r="Z1427" s="1"/>
      <c r="AA1427" s="1">
        <v>0</v>
      </c>
      <c r="AB1427" s="1"/>
      <c r="AG1427" t="str">
        <f t="shared" si="311"/>
        <v>Ira</v>
      </c>
      <c r="AH1427" t="s">
        <v>2265</v>
      </c>
      <c r="AI1427">
        <v>1</v>
      </c>
      <c r="AK1427" s="104">
        <v>50</v>
      </c>
      <c r="AL1427" s="102">
        <v>21</v>
      </c>
      <c r="AM1427" s="102">
        <v>45</v>
      </c>
      <c r="AN1427" s="101">
        <v>35425</v>
      </c>
      <c r="AO1427" s="101">
        <f t="shared" si="318"/>
        <v>50021</v>
      </c>
      <c r="AP1427" s="10" t="s">
        <v>624</v>
      </c>
      <c r="AQ1427">
        <f t="shared" si="317"/>
        <v>5035425</v>
      </c>
    </row>
    <row r="1428" spans="1:43" hidden="1" outlineLevel="1">
      <c r="A1428" t="s">
        <v>273</v>
      </c>
      <c r="B1428" s="10" t="s">
        <v>2330</v>
      </c>
      <c r="C1428" s="1">
        <f t="shared" si="310"/>
        <v>429</v>
      </c>
      <c r="D1428" s="7">
        <f t="shared" si="312"/>
        <v>2</v>
      </c>
      <c r="E1428" s="7">
        <f t="shared" si="313"/>
        <v>1</v>
      </c>
      <c r="F1428" s="7">
        <f t="shared" si="314"/>
        <v>3</v>
      </c>
      <c r="G1428" s="1">
        <f t="shared" si="315"/>
        <v>127</v>
      </c>
      <c r="H1428" s="2">
        <f t="shared" si="316"/>
        <v>0.29603729603729606</v>
      </c>
      <c r="I1428" s="8"/>
      <c r="J1428" s="2">
        <f t="shared" si="306"/>
        <v>0.24708624708624707</v>
      </c>
      <c r="K1428" s="2">
        <f t="shared" si="307"/>
        <v>0.54312354312354316</v>
      </c>
      <c r="L1428" s="2">
        <f t="shared" si="308"/>
        <v>0.19114219114219114</v>
      </c>
      <c r="M1428" s="2">
        <f t="shared" si="309"/>
        <v>1.8648018648018655E-2</v>
      </c>
      <c r="N1428" s="1">
        <v>106</v>
      </c>
      <c r="O1428" s="1">
        <v>233</v>
      </c>
      <c r="P1428" s="1">
        <v>82</v>
      </c>
      <c r="Q1428" s="1">
        <v>0</v>
      </c>
      <c r="R1428" s="1">
        <v>3</v>
      </c>
      <c r="S1428" s="1"/>
      <c r="T1428" s="1"/>
      <c r="U1428" s="1">
        <v>0</v>
      </c>
      <c r="V1428" s="1">
        <v>2</v>
      </c>
      <c r="W1428" s="1">
        <v>1</v>
      </c>
      <c r="X1428" s="1">
        <v>1</v>
      </c>
      <c r="Y1428" s="1">
        <v>1</v>
      </c>
      <c r="Z1428" s="1"/>
      <c r="AA1428" s="1">
        <v>0</v>
      </c>
      <c r="AB1428" s="1"/>
      <c r="AG1428" t="str">
        <f t="shared" si="311"/>
        <v>Irasburg</v>
      </c>
      <c r="AH1428" t="s">
        <v>2143</v>
      </c>
      <c r="AI1428">
        <v>1</v>
      </c>
      <c r="AK1428" s="104">
        <v>50</v>
      </c>
      <c r="AL1428" s="102">
        <v>19</v>
      </c>
      <c r="AM1428" s="102">
        <v>55</v>
      </c>
      <c r="AN1428" s="101">
        <v>35575</v>
      </c>
      <c r="AO1428" s="101">
        <f t="shared" si="318"/>
        <v>50019</v>
      </c>
      <c r="AP1428" s="10" t="s">
        <v>624</v>
      </c>
      <c r="AQ1428">
        <f t="shared" si="317"/>
        <v>5035575</v>
      </c>
    </row>
    <row r="1429" spans="1:43" hidden="1" outlineLevel="1">
      <c r="A1429" t="s">
        <v>274</v>
      </c>
      <c r="B1429" s="10" t="s">
        <v>2330</v>
      </c>
      <c r="C1429" s="1">
        <f t="shared" si="310"/>
        <v>238</v>
      </c>
      <c r="D1429" s="7">
        <f t="shared" si="312"/>
        <v>2</v>
      </c>
      <c r="E1429" s="7">
        <f t="shared" si="313"/>
        <v>1</v>
      </c>
      <c r="F1429" s="7">
        <f t="shared" si="314"/>
        <v>3</v>
      </c>
      <c r="G1429" s="1">
        <f t="shared" si="315"/>
        <v>53</v>
      </c>
      <c r="H1429" s="2">
        <f t="shared" si="316"/>
        <v>0.22268907563025211</v>
      </c>
      <c r="I1429" s="8"/>
      <c r="J1429" s="2">
        <f t="shared" si="306"/>
        <v>0.31512605042016806</v>
      </c>
      <c r="K1429" s="2">
        <f t="shared" si="307"/>
        <v>0.53781512605042014</v>
      </c>
      <c r="L1429" s="2">
        <f t="shared" si="308"/>
        <v>9.6638655462184878E-2</v>
      </c>
      <c r="M1429" s="2">
        <f t="shared" si="309"/>
        <v>5.042016806722692E-2</v>
      </c>
      <c r="N1429" s="1">
        <v>75</v>
      </c>
      <c r="O1429" s="1">
        <v>128</v>
      </c>
      <c r="P1429" s="1">
        <v>23</v>
      </c>
      <c r="Q1429" s="1">
        <v>4</v>
      </c>
      <c r="R1429" s="1">
        <v>2</v>
      </c>
      <c r="S1429" s="1"/>
      <c r="T1429" s="1"/>
      <c r="U1429" s="1">
        <v>1</v>
      </c>
      <c r="V1429" s="1">
        <v>1</v>
      </c>
      <c r="W1429" s="1">
        <v>3</v>
      </c>
      <c r="X1429" s="1">
        <v>0</v>
      </c>
      <c r="Y1429" s="1">
        <v>1</v>
      </c>
      <c r="Z1429" s="1"/>
      <c r="AA1429" s="1">
        <v>0</v>
      </c>
      <c r="AB1429" s="1"/>
      <c r="AG1429" t="str">
        <f t="shared" si="311"/>
        <v>Isle La Motte</v>
      </c>
      <c r="AH1429" t="s">
        <v>1232</v>
      </c>
      <c r="AI1429">
        <v>1</v>
      </c>
      <c r="AK1429" s="104">
        <v>50</v>
      </c>
      <c r="AL1429" s="102">
        <v>13</v>
      </c>
      <c r="AM1429" s="102">
        <v>15</v>
      </c>
      <c r="AN1429" s="101">
        <v>35875</v>
      </c>
      <c r="AO1429" s="101">
        <f t="shared" si="318"/>
        <v>50013</v>
      </c>
      <c r="AP1429" s="10" t="s">
        <v>624</v>
      </c>
      <c r="AQ1429">
        <f t="shared" si="317"/>
        <v>5035875</v>
      </c>
    </row>
    <row r="1430" spans="1:43" hidden="1" outlineLevel="1">
      <c r="A1430" t="s">
        <v>865</v>
      </c>
      <c r="B1430" s="10" t="s">
        <v>2330</v>
      </c>
      <c r="C1430" s="1">
        <f t="shared" si="310"/>
        <v>369</v>
      </c>
      <c r="D1430" s="7">
        <f t="shared" si="312"/>
        <v>2</v>
      </c>
      <c r="E1430" s="7">
        <f t="shared" si="313"/>
        <v>1</v>
      </c>
      <c r="F1430" s="7">
        <f t="shared" si="314"/>
        <v>3</v>
      </c>
      <c r="G1430" s="1">
        <f t="shared" si="315"/>
        <v>67</v>
      </c>
      <c r="H1430" s="2">
        <f t="shared" si="316"/>
        <v>0.18157181571815717</v>
      </c>
      <c r="I1430" s="8"/>
      <c r="J1430" s="2">
        <f t="shared" si="306"/>
        <v>0.33062330623306235</v>
      </c>
      <c r="K1430" s="2">
        <f t="shared" si="307"/>
        <v>0.51219512195121952</v>
      </c>
      <c r="L1430" s="2">
        <f t="shared" si="308"/>
        <v>7.0460704607046065E-2</v>
      </c>
      <c r="M1430" s="2">
        <f t="shared" si="309"/>
        <v>8.6720867208672059E-2</v>
      </c>
      <c r="N1430" s="1">
        <v>122</v>
      </c>
      <c r="O1430" s="1">
        <v>189</v>
      </c>
      <c r="P1430" s="1">
        <v>26</v>
      </c>
      <c r="Q1430" s="1">
        <v>5</v>
      </c>
      <c r="R1430" s="1">
        <v>5</v>
      </c>
      <c r="S1430" s="1"/>
      <c r="T1430" s="1"/>
      <c r="U1430" s="1">
        <v>3</v>
      </c>
      <c r="V1430" s="1">
        <v>3</v>
      </c>
      <c r="W1430" s="1">
        <v>10</v>
      </c>
      <c r="X1430" s="1">
        <v>4</v>
      </c>
      <c r="Y1430" s="1">
        <v>2</v>
      </c>
      <c r="Z1430" s="1"/>
      <c r="AA1430" s="1">
        <v>0</v>
      </c>
      <c r="AB1430" s="1"/>
      <c r="AG1430" t="str">
        <f t="shared" si="311"/>
        <v>Jamaica</v>
      </c>
      <c r="AH1430" t="s">
        <v>247</v>
      </c>
      <c r="AI1430">
        <v>1</v>
      </c>
      <c r="AK1430" s="104">
        <v>50</v>
      </c>
      <c r="AL1430" s="102">
        <v>25</v>
      </c>
      <c r="AM1430" s="102">
        <v>45</v>
      </c>
      <c r="AN1430" s="101">
        <v>36175</v>
      </c>
      <c r="AO1430" s="101">
        <f t="shared" si="318"/>
        <v>50025</v>
      </c>
      <c r="AP1430" s="10" t="s">
        <v>624</v>
      </c>
      <c r="AQ1430">
        <f t="shared" si="317"/>
        <v>5036175</v>
      </c>
    </row>
    <row r="1431" spans="1:43" hidden="1" outlineLevel="1">
      <c r="A1431" t="s">
        <v>2196</v>
      </c>
      <c r="B1431" s="10" t="s">
        <v>2330</v>
      </c>
      <c r="C1431" s="1">
        <f t="shared" si="310"/>
        <v>115</v>
      </c>
      <c r="D1431" s="7">
        <f t="shared" si="312"/>
        <v>2</v>
      </c>
      <c r="E1431" s="7">
        <f t="shared" si="313"/>
        <v>1</v>
      </c>
      <c r="F1431" s="7">
        <f t="shared" si="314"/>
        <v>3</v>
      </c>
      <c r="G1431" s="1">
        <f t="shared" si="315"/>
        <v>23</v>
      </c>
      <c r="H1431" s="2">
        <f t="shared" si="316"/>
        <v>0.2</v>
      </c>
      <c r="I1431" s="8"/>
      <c r="J1431" s="2">
        <f t="shared" si="306"/>
        <v>0.36521739130434783</v>
      </c>
      <c r="K1431" s="2">
        <f t="shared" si="307"/>
        <v>0.56521739130434778</v>
      </c>
      <c r="L1431" s="2">
        <f t="shared" si="308"/>
        <v>6.9565217391304349E-2</v>
      </c>
      <c r="M1431" s="2">
        <f t="shared" si="309"/>
        <v>4.163336342344337E-17</v>
      </c>
      <c r="N1431" s="1">
        <v>42</v>
      </c>
      <c r="O1431" s="1">
        <v>65</v>
      </c>
      <c r="P1431" s="1">
        <v>8</v>
      </c>
      <c r="Q1431" s="1">
        <v>0</v>
      </c>
      <c r="R1431" s="1">
        <v>0</v>
      </c>
      <c r="S1431" s="1"/>
      <c r="T1431" s="1"/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/>
      <c r="AA1431" s="1">
        <v>0</v>
      </c>
      <c r="AB1431" s="1"/>
      <c r="AG1431" t="str">
        <f t="shared" si="311"/>
        <v>Jay</v>
      </c>
      <c r="AH1431" t="s">
        <v>2143</v>
      </c>
      <c r="AI1431">
        <v>1</v>
      </c>
      <c r="AK1431" s="104">
        <v>50</v>
      </c>
      <c r="AL1431" s="102">
        <v>19</v>
      </c>
      <c r="AM1431" s="102">
        <v>60</v>
      </c>
      <c r="AN1431" s="101">
        <v>36325</v>
      </c>
      <c r="AO1431" s="101">
        <f t="shared" si="318"/>
        <v>50019</v>
      </c>
      <c r="AP1431" s="10" t="s">
        <v>624</v>
      </c>
      <c r="AQ1431">
        <f t="shared" si="317"/>
        <v>5036325</v>
      </c>
    </row>
    <row r="1432" spans="1:43" hidden="1" outlineLevel="1">
      <c r="A1432" t="s">
        <v>1505</v>
      </c>
      <c r="B1432" s="10" t="s">
        <v>2330</v>
      </c>
      <c r="C1432" s="1">
        <f t="shared" si="310"/>
        <v>2348</v>
      </c>
      <c r="D1432" s="7">
        <f t="shared" si="312"/>
        <v>2</v>
      </c>
      <c r="E1432" s="7">
        <f t="shared" si="313"/>
        <v>1</v>
      </c>
      <c r="F1432" s="7">
        <f t="shared" si="314"/>
        <v>3</v>
      </c>
      <c r="G1432" s="1">
        <f t="shared" si="315"/>
        <v>68</v>
      </c>
      <c r="H1432" s="2">
        <f t="shared" si="316"/>
        <v>2.8960817717206135E-2</v>
      </c>
      <c r="I1432" s="8"/>
      <c r="J1432" s="2">
        <f t="shared" si="306"/>
        <v>0.44548551959114141</v>
      </c>
      <c r="K1432" s="2">
        <f t="shared" si="307"/>
        <v>0.47444633730834751</v>
      </c>
      <c r="L1432" s="2">
        <f t="shared" si="308"/>
        <v>7.2827938671209541E-2</v>
      </c>
      <c r="M1432" s="2">
        <f t="shared" si="309"/>
        <v>7.2402044293015944E-3</v>
      </c>
      <c r="N1432" s="1">
        <v>1046</v>
      </c>
      <c r="O1432" s="1">
        <v>1114</v>
      </c>
      <c r="P1432" s="1">
        <v>171</v>
      </c>
      <c r="Q1432" s="1">
        <v>4</v>
      </c>
      <c r="R1432" s="1">
        <v>4</v>
      </c>
      <c r="S1432" s="1"/>
      <c r="T1432" s="1"/>
      <c r="U1432" s="1">
        <v>0</v>
      </c>
      <c r="V1432" s="1">
        <v>2</v>
      </c>
      <c r="W1432" s="1">
        <v>5</v>
      </c>
      <c r="X1432" s="1">
        <v>2</v>
      </c>
      <c r="Y1432" s="1">
        <v>0</v>
      </c>
      <c r="Z1432" s="1"/>
      <c r="AA1432" s="1">
        <v>0</v>
      </c>
      <c r="AB1432" s="1"/>
      <c r="AG1432" t="str">
        <f t="shared" si="311"/>
        <v>Jericho</v>
      </c>
      <c r="AH1432" t="s">
        <v>1231</v>
      </c>
      <c r="AI1432">
        <v>1</v>
      </c>
      <c r="AK1432" s="104">
        <v>50</v>
      </c>
      <c r="AL1432" s="102">
        <v>7</v>
      </c>
      <c r="AM1432" s="102">
        <v>45</v>
      </c>
      <c r="AN1432" s="101">
        <v>36700</v>
      </c>
      <c r="AO1432" s="101">
        <f t="shared" si="318"/>
        <v>50007</v>
      </c>
      <c r="AP1432" s="10" t="s">
        <v>624</v>
      </c>
      <c r="AQ1432">
        <f t="shared" si="317"/>
        <v>5036700</v>
      </c>
    </row>
    <row r="1433" spans="1:43" hidden="1" outlineLevel="1">
      <c r="A1433" t="s">
        <v>1538</v>
      </c>
      <c r="B1433" s="10" t="s">
        <v>2330</v>
      </c>
      <c r="C1433" s="1">
        <f t="shared" si="310"/>
        <v>1066</v>
      </c>
      <c r="D1433" s="7">
        <f t="shared" si="312"/>
        <v>1</v>
      </c>
      <c r="E1433" s="7">
        <f t="shared" si="313"/>
        <v>2</v>
      </c>
      <c r="F1433" s="7">
        <f t="shared" si="314"/>
        <v>3</v>
      </c>
      <c r="G1433" s="1">
        <f t="shared" si="315"/>
        <v>124</v>
      </c>
      <c r="H1433" s="2">
        <f t="shared" si="316"/>
        <v>0.11632270168855535</v>
      </c>
      <c r="I1433" s="8"/>
      <c r="J1433" s="2">
        <f t="shared" si="306"/>
        <v>0.46529080675422141</v>
      </c>
      <c r="K1433" s="2">
        <f t="shared" si="307"/>
        <v>0.34896810506566606</v>
      </c>
      <c r="L1433" s="2">
        <f t="shared" si="308"/>
        <v>0.1303939962476548</v>
      </c>
      <c r="M1433" s="2">
        <f t="shared" si="309"/>
        <v>5.5347091932457737E-2</v>
      </c>
      <c r="N1433" s="1">
        <v>496</v>
      </c>
      <c r="O1433" s="1">
        <v>372</v>
      </c>
      <c r="P1433" s="1">
        <v>139</v>
      </c>
      <c r="Q1433" s="1">
        <v>15</v>
      </c>
      <c r="R1433" s="1">
        <v>1</v>
      </c>
      <c r="S1433" s="1"/>
      <c r="T1433" s="1"/>
      <c r="U1433" s="1">
        <v>5</v>
      </c>
      <c r="V1433" s="1">
        <v>2</v>
      </c>
      <c r="W1433" s="1">
        <v>26</v>
      </c>
      <c r="X1433" s="1">
        <v>10</v>
      </c>
      <c r="Y1433" s="1">
        <v>0</v>
      </c>
      <c r="Z1433" s="1"/>
      <c r="AA1433" s="1">
        <v>0</v>
      </c>
      <c r="AB1433" s="1"/>
      <c r="AG1433" t="str">
        <f t="shared" si="311"/>
        <v>Johnson</v>
      </c>
      <c r="AH1433" t="s">
        <v>759</v>
      </c>
      <c r="AI1433">
        <v>1</v>
      </c>
      <c r="AK1433" s="104">
        <v>50</v>
      </c>
      <c r="AL1433" s="102">
        <v>15</v>
      </c>
      <c r="AM1433" s="102">
        <v>30</v>
      </c>
      <c r="AN1433" s="101">
        <v>37075</v>
      </c>
      <c r="AO1433" s="101">
        <f t="shared" si="318"/>
        <v>50015</v>
      </c>
      <c r="AP1433" s="10" t="s">
        <v>624</v>
      </c>
      <c r="AQ1433">
        <f t="shared" si="317"/>
        <v>5037075</v>
      </c>
    </row>
    <row r="1434" spans="1:43" hidden="1" outlineLevel="1">
      <c r="A1434" t="s">
        <v>625</v>
      </c>
      <c r="B1434" s="10" t="s">
        <v>2330</v>
      </c>
      <c r="C1434" s="1">
        <f t="shared" si="310"/>
        <v>453</v>
      </c>
      <c r="D1434" s="7">
        <f t="shared" si="312"/>
        <v>2</v>
      </c>
      <c r="E1434" s="7">
        <f t="shared" si="313"/>
        <v>1</v>
      </c>
      <c r="F1434" s="7">
        <f t="shared" si="314"/>
        <v>3</v>
      </c>
      <c r="G1434" s="1">
        <f t="shared" si="315"/>
        <v>163</v>
      </c>
      <c r="H1434" s="2">
        <f t="shared" si="316"/>
        <v>0.3598233995584989</v>
      </c>
      <c r="I1434" s="8"/>
      <c r="J1434" s="2">
        <f t="shared" ref="J1434:J1497" si="319">IF(C1434=0,"-",N1434/C1434)</f>
        <v>0.26048565121412803</v>
      </c>
      <c r="K1434" s="2">
        <f t="shared" ref="K1434:K1497" si="320">IF(C1434=0,"-",O1434/C1434)</f>
        <v>0.62030905077262688</v>
      </c>
      <c r="L1434" s="2">
        <f t="shared" ref="L1434:L1497" si="321">IF(C1434=0,"-",P1434/C1434)</f>
        <v>9.9337748344370855E-2</v>
      </c>
      <c r="M1434" s="2">
        <f t="shared" ref="M1434:M1497" si="322">IF(C1434=0,"-",(1-J1434-K1434-L1434))</f>
        <v>1.9867549668874232E-2</v>
      </c>
      <c r="N1434" s="1">
        <v>118</v>
      </c>
      <c r="O1434" s="1">
        <v>281</v>
      </c>
      <c r="P1434" s="1">
        <v>45</v>
      </c>
      <c r="Q1434" s="1">
        <v>1</v>
      </c>
      <c r="R1434" s="1">
        <v>2</v>
      </c>
      <c r="S1434" s="1"/>
      <c r="T1434" s="1"/>
      <c r="U1434" s="1">
        <v>0</v>
      </c>
      <c r="V1434" s="1">
        <v>0</v>
      </c>
      <c r="W1434" s="1">
        <v>3</v>
      </c>
      <c r="X1434" s="1">
        <v>1</v>
      </c>
      <c r="Y1434" s="1">
        <v>2</v>
      </c>
      <c r="Z1434" s="1"/>
      <c r="AA1434" s="1">
        <v>0</v>
      </c>
      <c r="AB1434" s="1"/>
      <c r="AG1434" t="str">
        <f t="shared" si="311"/>
        <v>Killington</v>
      </c>
      <c r="AH1434" t="s">
        <v>2265</v>
      </c>
      <c r="AI1434">
        <v>1</v>
      </c>
      <c r="AK1434" s="104">
        <v>50</v>
      </c>
      <c r="AL1434" s="102">
        <v>21</v>
      </c>
      <c r="AM1434" s="102">
        <v>47</v>
      </c>
      <c r="AN1434" s="101">
        <v>37685</v>
      </c>
      <c r="AO1434" s="101">
        <f t="shared" si="318"/>
        <v>50021</v>
      </c>
      <c r="AP1434" s="10" t="s">
        <v>624</v>
      </c>
      <c r="AQ1434">
        <f t="shared" si="317"/>
        <v>5037685</v>
      </c>
    </row>
    <row r="1435" spans="1:43" hidden="1" outlineLevel="1">
      <c r="A1435" t="s">
        <v>626</v>
      </c>
      <c r="B1435" s="10" t="s">
        <v>2330</v>
      </c>
      <c r="C1435" s="1">
        <f t="shared" si="310"/>
        <v>173</v>
      </c>
      <c r="D1435" s="7">
        <f t="shared" si="312"/>
        <v>2</v>
      </c>
      <c r="E1435" s="7">
        <f t="shared" si="313"/>
        <v>1</v>
      </c>
      <c r="F1435" s="7">
        <f t="shared" si="314"/>
        <v>3</v>
      </c>
      <c r="G1435" s="1">
        <f t="shared" si="315"/>
        <v>18</v>
      </c>
      <c r="H1435" s="2">
        <f t="shared" si="316"/>
        <v>0.10404624277456648</v>
      </c>
      <c r="I1435" s="8"/>
      <c r="J1435" s="2">
        <f t="shared" si="319"/>
        <v>0.39884393063583817</v>
      </c>
      <c r="K1435" s="2">
        <f t="shared" si="320"/>
        <v>0.50289017341040465</v>
      </c>
      <c r="L1435" s="2">
        <f t="shared" si="321"/>
        <v>6.9364161849710976E-2</v>
      </c>
      <c r="M1435" s="2">
        <f t="shared" si="322"/>
        <v>2.8901734104046145E-2</v>
      </c>
      <c r="N1435" s="1">
        <v>69</v>
      </c>
      <c r="O1435" s="1">
        <v>87</v>
      </c>
      <c r="P1435" s="1">
        <v>12</v>
      </c>
      <c r="Q1435" s="1">
        <v>1</v>
      </c>
      <c r="R1435" s="1">
        <v>0</v>
      </c>
      <c r="S1435" s="1"/>
      <c r="T1435" s="1"/>
      <c r="U1435" s="1">
        <v>0</v>
      </c>
      <c r="V1435" s="1">
        <v>2</v>
      </c>
      <c r="W1435" s="1">
        <v>1</v>
      </c>
      <c r="X1435" s="1">
        <v>1</v>
      </c>
      <c r="Y1435" s="1">
        <v>0</v>
      </c>
      <c r="Z1435" s="1"/>
      <c r="AA1435" s="1">
        <v>0</v>
      </c>
      <c r="AB1435" s="1"/>
      <c r="AG1435" t="str">
        <f t="shared" si="311"/>
        <v>Kirby</v>
      </c>
      <c r="AH1435" t="s">
        <v>2390</v>
      </c>
      <c r="AI1435">
        <v>1</v>
      </c>
      <c r="AK1435" s="104">
        <v>50</v>
      </c>
      <c r="AL1435" s="102">
        <v>5</v>
      </c>
      <c r="AM1435" s="102">
        <v>30</v>
      </c>
      <c r="AN1435" s="101">
        <v>37900</v>
      </c>
      <c r="AO1435" s="101">
        <f t="shared" si="318"/>
        <v>50005</v>
      </c>
      <c r="AP1435" s="10" t="s">
        <v>624</v>
      </c>
      <c r="AQ1435">
        <f t="shared" si="317"/>
        <v>5037900</v>
      </c>
    </row>
    <row r="1436" spans="1:43" hidden="1" outlineLevel="1">
      <c r="A1436" t="s">
        <v>318</v>
      </c>
      <c r="B1436" s="10" t="s">
        <v>2330</v>
      </c>
      <c r="C1436" s="1">
        <f t="shared" si="310"/>
        <v>94</v>
      </c>
      <c r="D1436" s="7">
        <f t="shared" si="312"/>
        <v>1</v>
      </c>
      <c r="E1436" s="7">
        <f t="shared" si="313"/>
        <v>2</v>
      </c>
      <c r="F1436" s="7">
        <f t="shared" si="314"/>
        <v>3</v>
      </c>
      <c r="G1436" s="1">
        <f t="shared" si="315"/>
        <v>2</v>
      </c>
      <c r="H1436" s="2">
        <f t="shared" si="316"/>
        <v>2.1276595744680851E-2</v>
      </c>
      <c r="I1436" s="8"/>
      <c r="J1436" s="2">
        <f t="shared" si="319"/>
        <v>0.43617021276595747</v>
      </c>
      <c r="K1436" s="2">
        <f t="shared" si="320"/>
        <v>0.41489361702127658</v>
      </c>
      <c r="L1436" s="2">
        <f t="shared" si="321"/>
        <v>8.5106382978723402E-2</v>
      </c>
      <c r="M1436" s="2">
        <f t="shared" si="322"/>
        <v>6.3829787234042548E-2</v>
      </c>
      <c r="N1436" s="1">
        <v>41</v>
      </c>
      <c r="O1436" s="1">
        <v>39</v>
      </c>
      <c r="P1436" s="1">
        <v>8</v>
      </c>
      <c r="Q1436" s="1">
        <v>2</v>
      </c>
      <c r="R1436" s="1">
        <v>0</v>
      </c>
      <c r="S1436" s="1"/>
      <c r="T1436" s="1"/>
      <c r="U1436" s="1">
        <v>1</v>
      </c>
      <c r="V1436" s="1">
        <v>1</v>
      </c>
      <c r="W1436" s="1">
        <v>1</v>
      </c>
      <c r="X1436" s="1">
        <v>0</v>
      </c>
      <c r="Y1436" s="1">
        <v>1</v>
      </c>
      <c r="Z1436" s="1"/>
      <c r="AA1436" s="1">
        <v>0</v>
      </c>
      <c r="AB1436" s="1"/>
      <c r="AG1436" t="str">
        <f t="shared" si="311"/>
        <v>Landgrove</v>
      </c>
      <c r="AH1436" t="s">
        <v>2332</v>
      </c>
      <c r="AI1436">
        <v>1</v>
      </c>
      <c r="AK1436" s="104">
        <v>50</v>
      </c>
      <c r="AL1436" s="102">
        <v>3</v>
      </c>
      <c r="AM1436" s="102">
        <v>20</v>
      </c>
      <c r="AN1436" s="101">
        <v>39025</v>
      </c>
      <c r="AO1436" s="101">
        <f t="shared" si="318"/>
        <v>50003</v>
      </c>
      <c r="AP1436" s="10" t="s">
        <v>624</v>
      </c>
      <c r="AQ1436">
        <f t="shared" si="317"/>
        <v>5039025</v>
      </c>
    </row>
    <row r="1437" spans="1:43" hidden="1" outlineLevel="1">
      <c r="A1437" t="s">
        <v>700</v>
      </c>
      <c r="B1437" s="10" t="s">
        <v>2330</v>
      </c>
      <c r="C1437" s="1">
        <f t="shared" si="310"/>
        <v>492</v>
      </c>
      <c r="D1437" s="7">
        <f t="shared" si="312"/>
        <v>2</v>
      </c>
      <c r="E1437" s="7">
        <f t="shared" si="313"/>
        <v>1</v>
      </c>
      <c r="F1437" s="7">
        <f t="shared" si="314"/>
        <v>3</v>
      </c>
      <c r="G1437" s="1">
        <f t="shared" si="315"/>
        <v>112</v>
      </c>
      <c r="H1437" s="2">
        <f t="shared" si="316"/>
        <v>0.22764227642276422</v>
      </c>
      <c r="I1437" s="8"/>
      <c r="J1437" s="2">
        <f t="shared" si="319"/>
        <v>0.33739837398373984</v>
      </c>
      <c r="K1437" s="2">
        <f t="shared" si="320"/>
        <v>0.56504065040650409</v>
      </c>
      <c r="L1437" s="2">
        <f t="shared" si="321"/>
        <v>7.5203252032520332E-2</v>
      </c>
      <c r="M1437" s="2">
        <f t="shared" si="322"/>
        <v>2.2357723577235741E-2</v>
      </c>
      <c r="N1437" s="1">
        <v>166</v>
      </c>
      <c r="O1437" s="1">
        <v>278</v>
      </c>
      <c r="P1437" s="1">
        <v>37</v>
      </c>
      <c r="Q1437" s="1">
        <v>1</v>
      </c>
      <c r="R1437" s="1">
        <v>1</v>
      </c>
      <c r="S1437" s="1"/>
      <c r="T1437" s="1"/>
      <c r="U1437" s="1">
        <v>2</v>
      </c>
      <c r="V1437" s="1">
        <v>3</v>
      </c>
      <c r="W1437" s="1">
        <v>3</v>
      </c>
      <c r="X1437" s="1">
        <v>1</v>
      </c>
      <c r="Y1437" s="1">
        <v>0</v>
      </c>
      <c r="Z1437" s="1"/>
      <c r="AA1437" s="1">
        <v>0</v>
      </c>
      <c r="AB1437" s="1"/>
      <c r="AG1437" t="str">
        <f t="shared" si="311"/>
        <v>Leicester</v>
      </c>
      <c r="AH1437" t="s">
        <v>2331</v>
      </c>
      <c r="AI1437">
        <v>1</v>
      </c>
      <c r="AK1437" s="104">
        <v>50</v>
      </c>
      <c r="AL1437" s="102">
        <v>1</v>
      </c>
      <c r="AM1437" s="102">
        <v>45</v>
      </c>
      <c r="AN1437" s="101">
        <v>39325</v>
      </c>
      <c r="AO1437" s="101">
        <f t="shared" si="318"/>
        <v>50001</v>
      </c>
      <c r="AP1437" s="10" t="s">
        <v>624</v>
      </c>
      <c r="AQ1437">
        <f t="shared" si="317"/>
        <v>5039325</v>
      </c>
    </row>
    <row r="1438" spans="1:43" hidden="1" outlineLevel="1">
      <c r="A1438" t="s">
        <v>1170</v>
      </c>
      <c r="B1438" s="10" t="s">
        <v>2330</v>
      </c>
      <c r="C1438" s="1">
        <f t="shared" si="310"/>
        <v>38</v>
      </c>
      <c r="D1438" s="7">
        <f t="shared" si="312"/>
        <v>2</v>
      </c>
      <c r="E1438" s="7">
        <f t="shared" si="313"/>
        <v>1</v>
      </c>
      <c r="F1438" s="7">
        <f t="shared" si="314"/>
        <v>3</v>
      </c>
      <c r="G1438" s="1">
        <f t="shared" si="315"/>
        <v>21</v>
      </c>
      <c r="H1438" s="2">
        <f t="shared" si="316"/>
        <v>0.55263157894736847</v>
      </c>
      <c r="I1438" s="8"/>
      <c r="J1438" s="2">
        <f t="shared" si="319"/>
        <v>0.18421052631578946</v>
      </c>
      <c r="K1438" s="2">
        <f t="shared" si="320"/>
        <v>0.73684210526315785</v>
      </c>
      <c r="L1438" s="2">
        <f t="shared" si="321"/>
        <v>5.2631578947368418E-2</v>
      </c>
      <c r="M1438" s="2">
        <f t="shared" si="322"/>
        <v>2.6315789473684237E-2</v>
      </c>
      <c r="N1438" s="1">
        <v>7</v>
      </c>
      <c r="O1438" s="1">
        <v>28</v>
      </c>
      <c r="P1438" s="1">
        <v>2</v>
      </c>
      <c r="Q1438" s="1">
        <v>0</v>
      </c>
      <c r="R1438" s="1">
        <v>0</v>
      </c>
      <c r="S1438" s="1"/>
      <c r="T1438" s="1"/>
      <c r="U1438" s="1">
        <v>1</v>
      </c>
      <c r="V1438" s="1">
        <v>0</v>
      </c>
      <c r="W1438" s="1">
        <v>0</v>
      </c>
      <c r="X1438" s="1">
        <v>0</v>
      </c>
      <c r="Y1438" s="1">
        <v>0</v>
      </c>
      <c r="Z1438" s="1"/>
      <c r="AA1438" s="1">
        <v>0</v>
      </c>
      <c r="AB1438" s="1"/>
      <c r="AG1438" t="str">
        <f t="shared" si="311"/>
        <v>Lemington</v>
      </c>
      <c r="AH1438" t="s">
        <v>1819</v>
      </c>
      <c r="AI1438">
        <v>1</v>
      </c>
      <c r="AK1438" s="104">
        <v>50</v>
      </c>
      <c r="AL1438" s="102">
        <v>9</v>
      </c>
      <c r="AM1438" s="102">
        <v>60</v>
      </c>
      <c r="AN1438" s="101">
        <v>39700</v>
      </c>
      <c r="AO1438" s="101">
        <f t="shared" si="318"/>
        <v>50009</v>
      </c>
      <c r="AP1438" s="10" t="s">
        <v>624</v>
      </c>
      <c r="AQ1438">
        <f t="shared" si="317"/>
        <v>5039700</v>
      </c>
    </row>
    <row r="1439" spans="1:43" hidden="1" outlineLevel="1">
      <c r="A1439" t="s">
        <v>1988</v>
      </c>
      <c r="B1439" s="10" t="s">
        <v>2330</v>
      </c>
      <c r="C1439" s="1">
        <f t="shared" si="310"/>
        <v>642</v>
      </c>
      <c r="D1439" s="7">
        <f t="shared" si="312"/>
        <v>1</v>
      </c>
      <c r="E1439" s="7">
        <f t="shared" si="313"/>
        <v>2</v>
      </c>
      <c r="F1439" s="7">
        <f t="shared" si="314"/>
        <v>3</v>
      </c>
      <c r="G1439" s="1">
        <f t="shared" si="315"/>
        <v>82</v>
      </c>
      <c r="H1439" s="2">
        <f t="shared" si="316"/>
        <v>0.1277258566978193</v>
      </c>
      <c r="I1439" s="8"/>
      <c r="J1439" s="2">
        <f t="shared" si="319"/>
        <v>0.52336448598130836</v>
      </c>
      <c r="K1439" s="2">
        <f t="shared" si="320"/>
        <v>0.39563862928348908</v>
      </c>
      <c r="L1439" s="2">
        <f t="shared" si="321"/>
        <v>6.3862928348909651E-2</v>
      </c>
      <c r="M1439" s="2">
        <f t="shared" si="322"/>
        <v>1.7133956386292906E-2</v>
      </c>
      <c r="N1439" s="1">
        <v>336</v>
      </c>
      <c r="O1439" s="1">
        <v>254</v>
      </c>
      <c r="P1439" s="1">
        <v>41</v>
      </c>
      <c r="Q1439" s="1">
        <v>1</v>
      </c>
      <c r="R1439" s="1">
        <v>1</v>
      </c>
      <c r="S1439" s="1"/>
      <c r="T1439" s="1"/>
      <c r="U1439" s="1">
        <v>2</v>
      </c>
      <c r="V1439" s="1">
        <v>1</v>
      </c>
      <c r="W1439" s="1">
        <v>2</v>
      </c>
      <c r="X1439" s="1">
        <v>2</v>
      </c>
      <c r="Y1439" s="1">
        <v>1</v>
      </c>
      <c r="Z1439" s="1"/>
      <c r="AA1439" s="1">
        <v>1</v>
      </c>
      <c r="AB1439" s="1"/>
      <c r="AG1439" t="str">
        <f t="shared" si="311"/>
        <v>Lincoln</v>
      </c>
      <c r="AH1439" t="s">
        <v>2331</v>
      </c>
      <c r="AI1439">
        <v>1</v>
      </c>
      <c r="AK1439" s="104">
        <v>50</v>
      </c>
      <c r="AL1439" s="102">
        <v>1</v>
      </c>
      <c r="AM1439" s="102">
        <v>50</v>
      </c>
      <c r="AN1439" s="101">
        <v>40075</v>
      </c>
      <c r="AO1439" s="101">
        <f t="shared" si="318"/>
        <v>50001</v>
      </c>
      <c r="AP1439" s="10" t="s">
        <v>624</v>
      </c>
      <c r="AQ1439">
        <f t="shared" si="317"/>
        <v>5040075</v>
      </c>
    </row>
    <row r="1440" spans="1:43" hidden="1" outlineLevel="1">
      <c r="A1440" t="s">
        <v>683</v>
      </c>
      <c r="B1440" s="10" t="s">
        <v>2330</v>
      </c>
      <c r="C1440" s="1">
        <f t="shared" si="310"/>
        <v>614</v>
      </c>
      <c r="D1440" s="7">
        <f t="shared" si="312"/>
        <v>2</v>
      </c>
      <c r="E1440" s="7">
        <f t="shared" si="313"/>
        <v>1</v>
      </c>
      <c r="F1440" s="7">
        <f t="shared" si="314"/>
        <v>3</v>
      </c>
      <c r="G1440" s="1">
        <f t="shared" si="315"/>
        <v>90</v>
      </c>
      <c r="H1440" s="2">
        <f t="shared" si="316"/>
        <v>0.1465798045602606</v>
      </c>
      <c r="I1440" s="8"/>
      <c r="J1440" s="2">
        <f t="shared" si="319"/>
        <v>0.3534201954397394</v>
      </c>
      <c r="K1440" s="2">
        <f t="shared" si="320"/>
        <v>0.5</v>
      </c>
      <c r="L1440" s="2">
        <f t="shared" si="321"/>
        <v>0.11400651465798045</v>
      </c>
      <c r="M1440" s="2">
        <f t="shared" si="322"/>
        <v>3.25732899022802E-2</v>
      </c>
      <c r="N1440" s="1">
        <v>217</v>
      </c>
      <c r="O1440" s="1">
        <v>307</v>
      </c>
      <c r="P1440" s="1">
        <v>70</v>
      </c>
      <c r="Q1440" s="1">
        <v>6</v>
      </c>
      <c r="R1440" s="1">
        <v>1</v>
      </c>
      <c r="S1440" s="1"/>
      <c r="T1440" s="1"/>
      <c r="U1440" s="1">
        <v>1</v>
      </c>
      <c r="V1440" s="1">
        <v>1</v>
      </c>
      <c r="W1440" s="1">
        <v>4</v>
      </c>
      <c r="X1440" s="1">
        <v>5</v>
      </c>
      <c r="Y1440" s="1">
        <v>2</v>
      </c>
      <c r="Z1440" s="1"/>
      <c r="AA1440" s="1">
        <v>0</v>
      </c>
      <c r="AB1440" s="1"/>
      <c r="AG1440" t="str">
        <f t="shared" si="311"/>
        <v>Londonderry</v>
      </c>
      <c r="AH1440" t="s">
        <v>247</v>
      </c>
      <c r="AI1440">
        <v>1</v>
      </c>
      <c r="AK1440" s="104">
        <v>50</v>
      </c>
      <c r="AL1440" s="102">
        <v>25</v>
      </c>
      <c r="AM1440" s="102">
        <v>50</v>
      </c>
      <c r="AN1440" s="101">
        <v>40225</v>
      </c>
      <c r="AO1440" s="101">
        <f t="shared" si="318"/>
        <v>50025</v>
      </c>
      <c r="AP1440" s="10" t="s">
        <v>624</v>
      </c>
      <c r="AQ1440">
        <f t="shared" si="317"/>
        <v>5040225</v>
      </c>
    </row>
    <row r="1441" spans="1:43" hidden="1" outlineLevel="1">
      <c r="A1441" t="s">
        <v>1768</v>
      </c>
      <c r="B1441" s="10" t="s">
        <v>2330</v>
      </c>
      <c r="C1441" s="1">
        <f t="shared" si="310"/>
        <v>237</v>
      </c>
      <c r="D1441" s="7">
        <f t="shared" si="312"/>
        <v>2</v>
      </c>
      <c r="E1441" s="7">
        <f t="shared" si="313"/>
        <v>1</v>
      </c>
      <c r="F1441" s="7">
        <f t="shared" si="314"/>
        <v>3</v>
      </c>
      <c r="G1441" s="1">
        <f t="shared" si="315"/>
        <v>66</v>
      </c>
      <c r="H1441" s="2">
        <f t="shared" si="316"/>
        <v>0.27848101265822783</v>
      </c>
      <c r="I1441" s="8"/>
      <c r="J1441" s="2">
        <f t="shared" si="319"/>
        <v>0.28691983122362869</v>
      </c>
      <c r="K1441" s="2">
        <f t="shared" si="320"/>
        <v>0.56540084388185652</v>
      </c>
      <c r="L1441" s="2">
        <f t="shared" si="321"/>
        <v>0.12236286919831224</v>
      </c>
      <c r="M1441" s="2">
        <f t="shared" si="322"/>
        <v>2.53164556962025E-2</v>
      </c>
      <c r="N1441" s="1">
        <v>68</v>
      </c>
      <c r="O1441" s="1">
        <v>134</v>
      </c>
      <c r="P1441" s="1">
        <v>29</v>
      </c>
      <c r="Q1441" s="1">
        <v>1</v>
      </c>
      <c r="R1441" s="1">
        <v>0</v>
      </c>
      <c r="S1441" s="1"/>
      <c r="T1441" s="1"/>
      <c r="U1441" s="1">
        <v>3</v>
      </c>
      <c r="V1441" s="1">
        <v>0</v>
      </c>
      <c r="W1441" s="1">
        <v>0</v>
      </c>
      <c r="X1441" s="1">
        <v>1</v>
      </c>
      <c r="Y1441" s="1">
        <v>1</v>
      </c>
      <c r="Z1441" s="1"/>
      <c r="AA1441" s="1">
        <v>0</v>
      </c>
      <c r="AB1441" s="1"/>
      <c r="AG1441" t="str">
        <f t="shared" si="311"/>
        <v>Lowell</v>
      </c>
      <c r="AH1441" t="s">
        <v>2143</v>
      </c>
      <c r="AI1441">
        <v>1</v>
      </c>
      <c r="AK1441" s="104">
        <v>50</v>
      </c>
      <c r="AL1441" s="102">
        <v>19</v>
      </c>
      <c r="AM1441" s="102">
        <v>65</v>
      </c>
      <c r="AN1441" s="101">
        <v>40525</v>
      </c>
      <c r="AO1441" s="101">
        <f t="shared" si="318"/>
        <v>50019</v>
      </c>
      <c r="AP1441" s="10" t="s">
        <v>624</v>
      </c>
      <c r="AQ1441">
        <f t="shared" si="317"/>
        <v>5040525</v>
      </c>
    </row>
    <row r="1442" spans="1:43" hidden="1" outlineLevel="1">
      <c r="A1442" t="s">
        <v>1769</v>
      </c>
      <c r="B1442" s="10" t="s">
        <v>2330</v>
      </c>
      <c r="C1442" s="1">
        <f t="shared" si="310"/>
        <v>942</v>
      </c>
      <c r="D1442" s="7">
        <f t="shared" si="312"/>
        <v>2</v>
      </c>
      <c r="E1442" s="7">
        <f t="shared" si="313"/>
        <v>1</v>
      </c>
      <c r="F1442" s="7">
        <f t="shared" si="314"/>
        <v>3</v>
      </c>
      <c r="G1442" s="1">
        <f t="shared" si="315"/>
        <v>198</v>
      </c>
      <c r="H1442" s="2">
        <f t="shared" si="316"/>
        <v>0.21019108280254778</v>
      </c>
      <c r="I1442" s="8"/>
      <c r="J1442" s="2">
        <f t="shared" si="319"/>
        <v>0.34607218683651803</v>
      </c>
      <c r="K1442" s="2">
        <f t="shared" si="320"/>
        <v>0.5562632696390658</v>
      </c>
      <c r="L1442" s="2">
        <f t="shared" si="321"/>
        <v>6.1571125265392782E-2</v>
      </c>
      <c r="M1442" s="2">
        <f t="shared" si="322"/>
        <v>3.6093418259023444E-2</v>
      </c>
      <c r="N1442" s="1">
        <v>326</v>
      </c>
      <c r="O1442" s="1">
        <v>524</v>
      </c>
      <c r="P1442" s="1">
        <v>58</v>
      </c>
      <c r="Q1442" s="1">
        <v>4</v>
      </c>
      <c r="R1442" s="1">
        <v>5</v>
      </c>
      <c r="S1442" s="1"/>
      <c r="T1442" s="1"/>
      <c r="U1442" s="1">
        <v>9</v>
      </c>
      <c r="V1442" s="1">
        <v>3</v>
      </c>
      <c r="W1442" s="1">
        <v>7</v>
      </c>
      <c r="X1442" s="1">
        <v>3</v>
      </c>
      <c r="Y1442" s="1">
        <v>2</v>
      </c>
      <c r="Z1442" s="1"/>
      <c r="AA1442" s="1">
        <v>1</v>
      </c>
      <c r="AB1442" s="1"/>
      <c r="AG1442" t="str">
        <f t="shared" si="311"/>
        <v>Ludlow</v>
      </c>
      <c r="AH1442" t="s">
        <v>1051</v>
      </c>
      <c r="AI1442">
        <v>1</v>
      </c>
      <c r="AK1442" s="104">
        <v>50</v>
      </c>
      <c r="AL1442" s="102">
        <v>27</v>
      </c>
      <c r="AM1442" s="102">
        <v>50</v>
      </c>
      <c r="AN1442" s="101">
        <v>41275</v>
      </c>
      <c r="AO1442" s="101">
        <f t="shared" si="318"/>
        <v>50027</v>
      </c>
      <c r="AP1442" s="10" t="s">
        <v>624</v>
      </c>
      <c r="AQ1442">
        <f t="shared" si="317"/>
        <v>5041275</v>
      </c>
    </row>
    <row r="1443" spans="1:43" hidden="1" outlineLevel="1">
      <c r="A1443" t="s">
        <v>1743</v>
      </c>
      <c r="B1443" s="10" t="s">
        <v>2330</v>
      </c>
      <c r="C1443" s="1">
        <f t="shared" si="310"/>
        <v>375</v>
      </c>
      <c r="D1443" s="7">
        <f t="shared" si="312"/>
        <v>2</v>
      </c>
      <c r="E1443" s="7">
        <f t="shared" si="313"/>
        <v>1</v>
      </c>
      <c r="F1443" s="7">
        <f t="shared" si="314"/>
        <v>3</v>
      </c>
      <c r="G1443" s="1">
        <f t="shared" si="315"/>
        <v>108</v>
      </c>
      <c r="H1443" s="2">
        <f t="shared" si="316"/>
        <v>0.28799999999999998</v>
      </c>
      <c r="I1443" s="8"/>
      <c r="J1443" s="2">
        <f t="shared" si="319"/>
        <v>0.30399999999999999</v>
      </c>
      <c r="K1443" s="2">
        <f t="shared" si="320"/>
        <v>0.59199999999999997</v>
      </c>
      <c r="L1443" s="2">
        <f t="shared" si="321"/>
        <v>5.8666666666666666E-2</v>
      </c>
      <c r="M1443" s="2">
        <f t="shared" si="322"/>
        <v>4.5333333333333316E-2</v>
      </c>
      <c r="N1443" s="1">
        <v>114</v>
      </c>
      <c r="O1443" s="1">
        <v>222</v>
      </c>
      <c r="P1443" s="1">
        <v>22</v>
      </c>
      <c r="Q1443" s="1">
        <v>2</v>
      </c>
      <c r="R1443" s="1">
        <v>3</v>
      </c>
      <c r="S1443" s="1"/>
      <c r="T1443" s="1"/>
      <c r="U1443" s="1">
        <v>1</v>
      </c>
      <c r="V1443" s="1">
        <v>0</v>
      </c>
      <c r="W1443" s="1">
        <v>4</v>
      </c>
      <c r="X1443" s="1">
        <v>5</v>
      </c>
      <c r="Y1443" s="1">
        <v>2</v>
      </c>
      <c r="Z1443" s="1"/>
      <c r="AA1443" s="1">
        <v>0</v>
      </c>
      <c r="AB1443" s="1"/>
      <c r="AG1443" t="str">
        <f t="shared" si="311"/>
        <v>Lunenburg</v>
      </c>
      <c r="AH1443" t="s">
        <v>1819</v>
      </c>
      <c r="AI1443">
        <v>1</v>
      </c>
      <c r="AK1443" s="104">
        <v>50</v>
      </c>
      <c r="AL1443" s="102">
        <v>9</v>
      </c>
      <c r="AM1443" s="102">
        <v>70</v>
      </c>
      <c r="AN1443" s="101">
        <v>41425</v>
      </c>
      <c r="AO1443" s="101">
        <f t="shared" si="318"/>
        <v>50009</v>
      </c>
      <c r="AP1443" s="10" t="s">
        <v>624</v>
      </c>
      <c r="AQ1443">
        <f t="shared" si="317"/>
        <v>5041425</v>
      </c>
    </row>
    <row r="1444" spans="1:43" hidden="1" outlineLevel="1">
      <c r="A1444" t="s">
        <v>214</v>
      </c>
      <c r="B1444" s="10" t="s">
        <v>2330</v>
      </c>
      <c r="C1444" s="1">
        <f t="shared" si="310"/>
        <v>1524</v>
      </c>
      <c r="D1444" s="7">
        <f t="shared" si="312"/>
        <v>2</v>
      </c>
      <c r="E1444" s="7">
        <f t="shared" si="313"/>
        <v>1</v>
      </c>
      <c r="F1444" s="7">
        <f t="shared" si="314"/>
        <v>3</v>
      </c>
      <c r="G1444" s="1">
        <f t="shared" si="315"/>
        <v>487</v>
      </c>
      <c r="H1444" s="2">
        <f t="shared" si="316"/>
        <v>0.31955380577427822</v>
      </c>
      <c r="I1444" s="8"/>
      <c r="J1444" s="2">
        <f t="shared" si="319"/>
        <v>0.30183727034120733</v>
      </c>
      <c r="K1444" s="2">
        <f t="shared" si="320"/>
        <v>0.62139107611548561</v>
      </c>
      <c r="L1444" s="2">
        <f t="shared" si="321"/>
        <v>6.6929133858267723E-2</v>
      </c>
      <c r="M1444" s="2">
        <f t="shared" si="322"/>
        <v>9.8425196850393387E-3</v>
      </c>
      <c r="N1444" s="1">
        <v>460</v>
      </c>
      <c r="O1444" s="1">
        <v>947</v>
      </c>
      <c r="P1444" s="1">
        <v>102</v>
      </c>
      <c r="Q1444" s="1">
        <v>2</v>
      </c>
      <c r="R1444" s="1">
        <v>3</v>
      </c>
      <c r="S1444" s="1"/>
      <c r="T1444" s="1"/>
      <c r="U1444" s="1">
        <v>0</v>
      </c>
      <c r="V1444" s="1">
        <v>2</v>
      </c>
      <c r="W1444" s="1">
        <v>5</v>
      </c>
      <c r="X1444" s="1">
        <v>1</v>
      </c>
      <c r="Y1444" s="1">
        <v>2</v>
      </c>
      <c r="Z1444" s="1"/>
      <c r="AA1444" s="1">
        <v>0</v>
      </c>
      <c r="AB1444" s="1"/>
      <c r="AG1444" t="str">
        <f t="shared" si="311"/>
        <v>Lyndon</v>
      </c>
      <c r="AH1444" t="s">
        <v>2390</v>
      </c>
      <c r="AI1444">
        <v>1</v>
      </c>
      <c r="AK1444" s="104">
        <v>50</v>
      </c>
      <c r="AL1444" s="102">
        <v>5</v>
      </c>
      <c r="AM1444" s="102">
        <v>35</v>
      </c>
      <c r="AN1444" s="101">
        <v>41725</v>
      </c>
      <c r="AO1444" s="101">
        <f t="shared" si="318"/>
        <v>50005</v>
      </c>
      <c r="AP1444" s="10" t="s">
        <v>624</v>
      </c>
      <c r="AQ1444">
        <f t="shared" si="317"/>
        <v>5041725</v>
      </c>
    </row>
    <row r="1445" spans="1:43" hidden="1" outlineLevel="1">
      <c r="A1445" t="s">
        <v>249</v>
      </c>
      <c r="B1445" s="10" t="s">
        <v>2330</v>
      </c>
      <c r="C1445" s="1">
        <f t="shared" si="310"/>
        <v>51</v>
      </c>
      <c r="D1445" s="7">
        <f t="shared" si="312"/>
        <v>2</v>
      </c>
      <c r="E1445" s="7">
        <f t="shared" si="313"/>
        <v>1</v>
      </c>
      <c r="F1445" s="7">
        <f t="shared" si="314"/>
        <v>3</v>
      </c>
      <c r="G1445" s="1">
        <f t="shared" si="315"/>
        <v>25</v>
      </c>
      <c r="H1445" s="2">
        <f t="shared" si="316"/>
        <v>0.49019607843137253</v>
      </c>
      <c r="I1445" s="8"/>
      <c r="J1445" s="2">
        <f t="shared" si="319"/>
        <v>0.21568627450980393</v>
      </c>
      <c r="K1445" s="2">
        <f t="shared" si="320"/>
        <v>0.70588235294117652</v>
      </c>
      <c r="L1445" s="2">
        <f t="shared" si="321"/>
        <v>3.9215686274509803E-2</v>
      </c>
      <c r="M1445" s="2">
        <f t="shared" si="322"/>
        <v>3.9215686274509748E-2</v>
      </c>
      <c r="N1445" s="1">
        <v>11</v>
      </c>
      <c r="O1445" s="1">
        <v>36</v>
      </c>
      <c r="P1445" s="1">
        <v>2</v>
      </c>
      <c r="Q1445" s="1">
        <v>0</v>
      </c>
      <c r="R1445" s="1">
        <v>0</v>
      </c>
      <c r="S1445" s="1"/>
      <c r="T1445" s="1"/>
      <c r="U1445" s="1">
        <v>0</v>
      </c>
      <c r="V1445" s="1">
        <v>0</v>
      </c>
      <c r="W1445" s="1">
        <v>1</v>
      </c>
      <c r="X1445" s="1">
        <v>0</v>
      </c>
      <c r="Y1445" s="1">
        <v>1</v>
      </c>
      <c r="Z1445" s="1"/>
      <c r="AA1445" s="1">
        <v>0</v>
      </c>
      <c r="AB1445" s="1"/>
      <c r="AG1445" t="str">
        <f t="shared" si="311"/>
        <v>Maidstone</v>
      </c>
      <c r="AH1445" t="s">
        <v>1819</v>
      </c>
      <c r="AI1445">
        <v>1</v>
      </c>
      <c r="AK1445" s="104">
        <v>50</v>
      </c>
      <c r="AL1445" s="102">
        <v>9</v>
      </c>
      <c r="AM1445" s="102">
        <v>75</v>
      </c>
      <c r="AN1445" s="101">
        <v>42475</v>
      </c>
      <c r="AO1445" s="101">
        <f t="shared" si="318"/>
        <v>50009</v>
      </c>
      <c r="AP1445" s="10" t="s">
        <v>624</v>
      </c>
      <c r="AQ1445">
        <f t="shared" si="317"/>
        <v>5042475</v>
      </c>
    </row>
    <row r="1446" spans="1:43" hidden="1" outlineLevel="1">
      <c r="A1446" t="s">
        <v>433</v>
      </c>
      <c r="B1446" s="10" t="s">
        <v>2330</v>
      </c>
      <c r="C1446" s="1">
        <f t="shared" si="310"/>
        <v>1579</v>
      </c>
      <c r="D1446" s="7">
        <f t="shared" si="312"/>
        <v>2</v>
      </c>
      <c r="E1446" s="7">
        <f t="shared" si="313"/>
        <v>1</v>
      </c>
      <c r="F1446" s="7">
        <f t="shared" si="314"/>
        <v>3</v>
      </c>
      <c r="G1446" s="1">
        <f t="shared" si="315"/>
        <v>456</v>
      </c>
      <c r="H1446" s="2">
        <f t="shared" si="316"/>
        <v>0.28879037365421151</v>
      </c>
      <c r="I1446" s="8"/>
      <c r="J1446" s="2">
        <f t="shared" si="319"/>
        <v>0.3147561747941735</v>
      </c>
      <c r="K1446" s="2">
        <f t="shared" si="320"/>
        <v>0.60354654844838507</v>
      </c>
      <c r="L1446" s="2">
        <f t="shared" si="321"/>
        <v>5.3198226725775809E-2</v>
      </c>
      <c r="M1446" s="2">
        <f t="shared" si="322"/>
        <v>2.849905003166562E-2</v>
      </c>
      <c r="N1446" s="1">
        <v>497</v>
      </c>
      <c r="O1446" s="1">
        <v>953</v>
      </c>
      <c r="P1446" s="1">
        <v>84</v>
      </c>
      <c r="Q1446" s="1">
        <v>4</v>
      </c>
      <c r="R1446" s="1">
        <v>8</v>
      </c>
      <c r="S1446" s="1"/>
      <c r="T1446" s="1"/>
      <c r="U1446" s="1">
        <v>5</v>
      </c>
      <c r="V1446" s="1">
        <v>5</v>
      </c>
      <c r="W1446" s="1">
        <v>16</v>
      </c>
      <c r="X1446" s="1">
        <v>4</v>
      </c>
      <c r="Y1446" s="1">
        <v>2</v>
      </c>
      <c r="Z1446" s="1"/>
      <c r="AA1446" s="1">
        <v>1</v>
      </c>
      <c r="AB1446" s="1"/>
      <c r="AG1446" t="str">
        <f t="shared" si="311"/>
        <v>Manchester</v>
      </c>
      <c r="AH1446" t="s">
        <v>2332</v>
      </c>
      <c r="AI1446">
        <v>1</v>
      </c>
      <c r="AK1446" s="104">
        <v>50</v>
      </c>
      <c r="AL1446" s="102">
        <v>3</v>
      </c>
      <c r="AM1446" s="102">
        <v>25</v>
      </c>
      <c r="AN1446" s="101">
        <v>42850</v>
      </c>
      <c r="AO1446" s="101">
        <f t="shared" si="318"/>
        <v>50003</v>
      </c>
      <c r="AP1446" s="10" t="s">
        <v>624</v>
      </c>
      <c r="AQ1446">
        <f t="shared" si="317"/>
        <v>5042850</v>
      </c>
    </row>
    <row r="1447" spans="1:43" hidden="1" outlineLevel="1">
      <c r="A1447" t="s">
        <v>1428</v>
      </c>
      <c r="B1447" s="10" t="s">
        <v>2330</v>
      </c>
      <c r="C1447" s="1">
        <f t="shared" si="310"/>
        <v>456</v>
      </c>
      <c r="D1447" s="7">
        <f t="shared" si="312"/>
        <v>1</v>
      </c>
      <c r="E1447" s="7">
        <f t="shared" si="313"/>
        <v>2</v>
      </c>
      <c r="F1447" s="7">
        <f t="shared" si="314"/>
        <v>4</v>
      </c>
      <c r="G1447" s="1">
        <f t="shared" si="315"/>
        <v>240</v>
      </c>
      <c r="H1447" s="2">
        <f t="shared" si="316"/>
        <v>0.52631578947368418</v>
      </c>
      <c r="I1447" s="8"/>
      <c r="J1447" s="2">
        <f t="shared" si="319"/>
        <v>0.69736842105263153</v>
      </c>
      <c r="K1447" s="2">
        <f t="shared" si="320"/>
        <v>0.17105263157894737</v>
      </c>
      <c r="L1447" s="2">
        <f t="shared" si="321"/>
        <v>3.7280701754385963E-2</v>
      </c>
      <c r="M1447" s="2">
        <f t="shared" si="322"/>
        <v>9.4298245614035131E-2</v>
      </c>
      <c r="N1447" s="1">
        <v>318</v>
      </c>
      <c r="O1447" s="1">
        <v>78</v>
      </c>
      <c r="P1447" s="1">
        <v>17</v>
      </c>
      <c r="Q1447" s="1">
        <v>27</v>
      </c>
      <c r="R1447" s="1">
        <v>4</v>
      </c>
      <c r="S1447" s="1"/>
      <c r="T1447" s="1"/>
      <c r="U1447" s="1">
        <v>1</v>
      </c>
      <c r="V1447" s="1">
        <v>4</v>
      </c>
      <c r="W1447" s="1">
        <v>7</v>
      </c>
      <c r="X1447" s="1">
        <v>0</v>
      </c>
      <c r="Y1447" s="1">
        <v>0</v>
      </c>
      <c r="Z1447" s="1"/>
      <c r="AA1447" s="1">
        <v>0</v>
      </c>
      <c r="AB1447" s="1"/>
      <c r="AG1447" t="str">
        <f t="shared" si="311"/>
        <v>Marlboro</v>
      </c>
      <c r="AH1447" t="s">
        <v>247</v>
      </c>
      <c r="AI1447">
        <v>1</v>
      </c>
      <c r="AK1447" s="104">
        <v>50</v>
      </c>
      <c r="AL1447" s="102">
        <v>25</v>
      </c>
      <c r="AM1447" s="102">
        <v>55</v>
      </c>
      <c r="AN1447" s="101">
        <v>43375</v>
      </c>
      <c r="AO1447" s="101">
        <f t="shared" si="318"/>
        <v>50025</v>
      </c>
      <c r="AP1447" s="10" t="s">
        <v>624</v>
      </c>
      <c r="AQ1447">
        <f t="shared" si="317"/>
        <v>5043375</v>
      </c>
    </row>
    <row r="1448" spans="1:43" hidden="1" outlineLevel="1">
      <c r="A1448" t="s">
        <v>269</v>
      </c>
      <c r="B1448" s="10" t="s">
        <v>2330</v>
      </c>
      <c r="C1448" s="1">
        <f t="shared" si="310"/>
        <v>759</v>
      </c>
      <c r="D1448" s="7">
        <f t="shared" si="312"/>
        <v>1</v>
      </c>
      <c r="E1448" s="7">
        <f t="shared" si="313"/>
        <v>2</v>
      </c>
      <c r="F1448" s="7">
        <f t="shared" si="314"/>
        <v>3</v>
      </c>
      <c r="G1448" s="1">
        <f t="shared" si="315"/>
        <v>53</v>
      </c>
      <c r="H1448" s="2">
        <f t="shared" si="316"/>
        <v>6.9828722002635041E-2</v>
      </c>
      <c r="I1448" s="8"/>
      <c r="J1448" s="2">
        <f t="shared" si="319"/>
        <v>0.39920948616600793</v>
      </c>
      <c r="K1448" s="2">
        <f t="shared" si="320"/>
        <v>0.32938076416337286</v>
      </c>
      <c r="L1448" s="2">
        <f t="shared" si="321"/>
        <v>0.2318840579710145</v>
      </c>
      <c r="M1448" s="2">
        <f t="shared" si="322"/>
        <v>3.9525691699604709E-2</v>
      </c>
      <c r="N1448" s="1">
        <v>303</v>
      </c>
      <c r="O1448" s="1">
        <v>250</v>
      </c>
      <c r="P1448" s="1">
        <v>176</v>
      </c>
      <c r="Q1448" s="1">
        <v>11</v>
      </c>
      <c r="R1448" s="1">
        <v>2</v>
      </c>
      <c r="S1448" s="1"/>
      <c r="T1448" s="1"/>
      <c r="U1448" s="1">
        <v>3</v>
      </c>
      <c r="V1448" s="1">
        <v>1</v>
      </c>
      <c r="W1448" s="1">
        <v>9</v>
      </c>
      <c r="X1448" s="1">
        <v>3</v>
      </c>
      <c r="Y1448" s="1">
        <v>0</v>
      </c>
      <c r="Z1448" s="1"/>
      <c r="AA1448" s="1">
        <v>1</v>
      </c>
      <c r="AB1448" s="1"/>
      <c r="AG1448" t="str">
        <f t="shared" si="311"/>
        <v>Marshfield</v>
      </c>
      <c r="AH1448" t="s">
        <v>1839</v>
      </c>
      <c r="AI1448">
        <v>1</v>
      </c>
      <c r="AK1448" s="104">
        <v>50</v>
      </c>
      <c r="AL1448" s="102">
        <v>23</v>
      </c>
      <c r="AM1448" s="102">
        <v>45</v>
      </c>
      <c r="AN1448" s="101">
        <v>43600</v>
      </c>
      <c r="AO1448" s="101">
        <f t="shared" si="318"/>
        <v>50023</v>
      </c>
      <c r="AP1448" s="10" t="s">
        <v>624</v>
      </c>
      <c r="AQ1448">
        <f t="shared" si="317"/>
        <v>5043600</v>
      </c>
    </row>
    <row r="1449" spans="1:43" hidden="1" outlineLevel="1">
      <c r="A1449" t="s">
        <v>270</v>
      </c>
      <c r="B1449" s="10" t="s">
        <v>2330</v>
      </c>
      <c r="C1449" s="1">
        <f t="shared" si="310"/>
        <v>493</v>
      </c>
      <c r="D1449" s="7">
        <f t="shared" si="312"/>
        <v>2</v>
      </c>
      <c r="E1449" s="7">
        <f t="shared" si="313"/>
        <v>1</v>
      </c>
      <c r="F1449" s="7">
        <f t="shared" si="314"/>
        <v>3</v>
      </c>
      <c r="G1449" s="1">
        <f t="shared" si="315"/>
        <v>147</v>
      </c>
      <c r="H1449" s="2">
        <f t="shared" si="316"/>
        <v>0.29817444219066935</v>
      </c>
      <c r="I1449" s="8"/>
      <c r="J1449" s="2">
        <f t="shared" si="319"/>
        <v>0.30223123732251522</v>
      </c>
      <c r="K1449" s="2">
        <f t="shared" si="320"/>
        <v>0.60040567951318458</v>
      </c>
      <c r="L1449" s="2">
        <f t="shared" si="321"/>
        <v>7.7079107505070993E-2</v>
      </c>
      <c r="M1449" s="2">
        <f t="shared" si="322"/>
        <v>2.0283975659229209E-2</v>
      </c>
      <c r="N1449" s="1">
        <v>149</v>
      </c>
      <c r="O1449" s="1">
        <v>296</v>
      </c>
      <c r="P1449" s="1">
        <v>38</v>
      </c>
      <c r="Q1449" s="1">
        <v>2</v>
      </c>
      <c r="R1449" s="1">
        <v>4</v>
      </c>
      <c r="S1449" s="1"/>
      <c r="T1449" s="1"/>
      <c r="U1449" s="1">
        <v>0</v>
      </c>
      <c r="V1449" s="1">
        <v>0</v>
      </c>
      <c r="W1449" s="1">
        <v>2</v>
      </c>
      <c r="X1449" s="1">
        <v>2</v>
      </c>
      <c r="Y1449" s="1">
        <v>0</v>
      </c>
      <c r="Z1449" s="1"/>
      <c r="AA1449" s="1">
        <v>0</v>
      </c>
      <c r="AB1449" s="1"/>
      <c r="AG1449" t="str">
        <f t="shared" si="311"/>
        <v>Mendon</v>
      </c>
      <c r="AH1449" t="s">
        <v>2265</v>
      </c>
      <c r="AI1449">
        <v>1</v>
      </c>
      <c r="AK1449" s="104">
        <v>50</v>
      </c>
      <c r="AL1449" s="102">
        <v>21</v>
      </c>
      <c r="AM1449" s="102">
        <v>50</v>
      </c>
      <c r="AN1449" s="101">
        <v>44125</v>
      </c>
      <c r="AO1449" s="101">
        <f t="shared" si="318"/>
        <v>50021</v>
      </c>
      <c r="AP1449" s="10" t="s">
        <v>624</v>
      </c>
      <c r="AQ1449">
        <f t="shared" si="317"/>
        <v>5044125</v>
      </c>
    </row>
    <row r="1450" spans="1:43" hidden="1" outlineLevel="1">
      <c r="A1450" t="s">
        <v>158</v>
      </c>
      <c r="B1450" s="10" t="s">
        <v>2330</v>
      </c>
      <c r="C1450" s="1">
        <f t="shared" si="310"/>
        <v>2836</v>
      </c>
      <c r="D1450" s="7">
        <f t="shared" si="312"/>
        <v>1</v>
      </c>
      <c r="E1450" s="7">
        <f t="shared" si="313"/>
        <v>2</v>
      </c>
      <c r="F1450" s="7">
        <f t="shared" si="314"/>
        <v>3</v>
      </c>
      <c r="G1450" s="1">
        <f t="shared" si="315"/>
        <v>69</v>
      </c>
      <c r="H1450" s="2">
        <f t="shared" si="316"/>
        <v>2.4330042313117067E-2</v>
      </c>
      <c r="I1450" s="8"/>
      <c r="J1450" s="2">
        <f t="shared" si="319"/>
        <v>0.4788434414668547</v>
      </c>
      <c r="K1450" s="2">
        <f t="shared" si="320"/>
        <v>0.45451339915373767</v>
      </c>
      <c r="L1450" s="2">
        <f t="shared" si="321"/>
        <v>5.1128349788434412E-2</v>
      </c>
      <c r="M1450" s="2">
        <f t="shared" si="322"/>
        <v>1.5514809590973157E-2</v>
      </c>
      <c r="N1450" s="1">
        <v>1358</v>
      </c>
      <c r="O1450" s="1">
        <v>1289</v>
      </c>
      <c r="P1450" s="1">
        <v>145</v>
      </c>
      <c r="Q1450" s="1">
        <v>13</v>
      </c>
      <c r="R1450" s="1">
        <v>3</v>
      </c>
      <c r="S1450" s="1"/>
      <c r="T1450" s="1"/>
      <c r="U1450" s="1">
        <v>4</v>
      </c>
      <c r="V1450" s="1">
        <v>1</v>
      </c>
      <c r="W1450" s="1">
        <v>14</v>
      </c>
      <c r="X1450" s="1">
        <v>6</v>
      </c>
      <c r="Y1450" s="1">
        <v>3</v>
      </c>
      <c r="Z1450" s="1"/>
      <c r="AA1450" s="1">
        <v>0</v>
      </c>
      <c r="AB1450" s="1"/>
      <c r="AG1450" t="str">
        <f t="shared" si="311"/>
        <v>Middlebury</v>
      </c>
      <c r="AH1450" t="s">
        <v>2331</v>
      </c>
      <c r="AI1450">
        <v>1</v>
      </c>
      <c r="AK1450" s="104">
        <v>50</v>
      </c>
      <c r="AL1450" s="102">
        <v>1</v>
      </c>
      <c r="AM1450" s="102">
        <v>55</v>
      </c>
      <c r="AN1450" s="101">
        <v>44350</v>
      </c>
      <c r="AO1450" s="101">
        <f t="shared" si="318"/>
        <v>50001</v>
      </c>
      <c r="AP1450" s="10" t="s">
        <v>624</v>
      </c>
      <c r="AQ1450">
        <f t="shared" si="317"/>
        <v>5044350</v>
      </c>
    </row>
    <row r="1451" spans="1:43" hidden="1" outlineLevel="1">
      <c r="A1451" t="s">
        <v>2433</v>
      </c>
      <c r="B1451" s="10" t="s">
        <v>2330</v>
      </c>
      <c r="C1451" s="1">
        <f t="shared" si="310"/>
        <v>834</v>
      </c>
      <c r="D1451" s="7">
        <f t="shared" si="312"/>
        <v>1</v>
      </c>
      <c r="E1451" s="7">
        <f t="shared" si="313"/>
        <v>2</v>
      </c>
      <c r="F1451" s="7">
        <f t="shared" si="314"/>
        <v>3</v>
      </c>
      <c r="G1451" s="1">
        <f t="shared" si="315"/>
        <v>183</v>
      </c>
      <c r="H1451" s="2">
        <f t="shared" si="316"/>
        <v>0.21942446043165467</v>
      </c>
      <c r="I1451" s="8"/>
      <c r="J1451" s="2">
        <f t="shared" si="319"/>
        <v>0.52517985611510787</v>
      </c>
      <c r="K1451" s="2">
        <f t="shared" si="320"/>
        <v>0.30575539568345322</v>
      </c>
      <c r="L1451" s="2">
        <f t="shared" si="321"/>
        <v>0.14148681055155876</v>
      </c>
      <c r="M1451" s="2">
        <f t="shared" si="322"/>
        <v>2.7577937649880147E-2</v>
      </c>
      <c r="N1451" s="1">
        <v>438</v>
      </c>
      <c r="O1451" s="1">
        <v>255</v>
      </c>
      <c r="P1451" s="1">
        <v>118</v>
      </c>
      <c r="Q1451" s="1">
        <v>13</v>
      </c>
      <c r="R1451" s="1">
        <v>1</v>
      </c>
      <c r="S1451" s="1"/>
      <c r="T1451" s="1"/>
      <c r="U1451" s="1">
        <v>2</v>
      </c>
      <c r="V1451" s="1">
        <v>2</v>
      </c>
      <c r="W1451" s="1">
        <v>3</v>
      </c>
      <c r="X1451" s="1">
        <v>2</v>
      </c>
      <c r="Y1451" s="1">
        <v>0</v>
      </c>
      <c r="Z1451" s="1"/>
      <c r="AA1451" s="1">
        <v>0</v>
      </c>
      <c r="AB1451" s="1"/>
      <c r="AG1451" t="str">
        <f t="shared" si="311"/>
        <v>Middlesex</v>
      </c>
      <c r="AH1451" t="s">
        <v>1839</v>
      </c>
      <c r="AI1451">
        <v>1</v>
      </c>
      <c r="AK1451" s="104">
        <v>50</v>
      </c>
      <c r="AL1451" s="102">
        <v>23</v>
      </c>
      <c r="AM1451" s="102">
        <v>50</v>
      </c>
      <c r="AN1451" s="101">
        <v>44500</v>
      </c>
      <c r="AO1451" s="101">
        <f t="shared" si="318"/>
        <v>50023</v>
      </c>
      <c r="AP1451" s="10" t="s">
        <v>624</v>
      </c>
      <c r="AQ1451">
        <f t="shared" si="317"/>
        <v>5044500</v>
      </c>
    </row>
    <row r="1452" spans="1:43" hidden="1" outlineLevel="1">
      <c r="A1452" t="s">
        <v>406</v>
      </c>
      <c r="B1452" s="10" t="s">
        <v>2330</v>
      </c>
      <c r="C1452" s="1">
        <f t="shared" si="310"/>
        <v>338</v>
      </c>
      <c r="D1452" s="7">
        <f t="shared" si="312"/>
        <v>2</v>
      </c>
      <c r="E1452" s="7">
        <f t="shared" si="313"/>
        <v>1</v>
      </c>
      <c r="F1452" s="7">
        <f t="shared" si="314"/>
        <v>3</v>
      </c>
      <c r="G1452" s="1">
        <f t="shared" si="315"/>
        <v>6</v>
      </c>
      <c r="H1452" s="2">
        <f t="shared" si="316"/>
        <v>1.7751479289940829E-2</v>
      </c>
      <c r="I1452" s="8"/>
      <c r="J1452" s="2">
        <f t="shared" si="319"/>
        <v>0.44674556213017752</v>
      </c>
      <c r="K1452" s="2">
        <f t="shared" si="320"/>
        <v>0.46449704142011833</v>
      </c>
      <c r="L1452" s="2">
        <f t="shared" si="321"/>
        <v>4.7337278106508875E-2</v>
      </c>
      <c r="M1452" s="2">
        <f t="shared" si="322"/>
        <v>4.1420118343195332E-2</v>
      </c>
      <c r="N1452" s="1">
        <v>151</v>
      </c>
      <c r="O1452" s="1">
        <v>157</v>
      </c>
      <c r="P1452" s="1">
        <v>16</v>
      </c>
      <c r="Q1452" s="1">
        <v>1</v>
      </c>
      <c r="R1452" s="1">
        <v>6</v>
      </c>
      <c r="S1452" s="1"/>
      <c r="T1452" s="1"/>
      <c r="U1452" s="1">
        <v>1</v>
      </c>
      <c r="V1452" s="1">
        <v>0</v>
      </c>
      <c r="W1452" s="1">
        <v>4</v>
      </c>
      <c r="X1452" s="1">
        <v>2</v>
      </c>
      <c r="Y1452" s="1">
        <v>0</v>
      </c>
      <c r="Z1452" s="1"/>
      <c r="AA1452" s="1">
        <v>0</v>
      </c>
      <c r="AB1452" s="1"/>
      <c r="AG1452" t="str">
        <f t="shared" si="311"/>
        <v>Middletown Springs</v>
      </c>
      <c r="AH1452" t="s">
        <v>2265</v>
      </c>
      <c r="AI1452">
        <v>1</v>
      </c>
      <c r="AK1452" s="104">
        <v>50</v>
      </c>
      <c r="AL1452" s="102">
        <v>21</v>
      </c>
      <c r="AM1452" s="102">
        <v>55</v>
      </c>
      <c r="AN1452" s="101">
        <v>44800</v>
      </c>
      <c r="AO1452" s="101">
        <f t="shared" si="318"/>
        <v>50021</v>
      </c>
      <c r="AP1452" s="10" t="s">
        <v>624</v>
      </c>
      <c r="AQ1452">
        <f t="shared" si="317"/>
        <v>5044800</v>
      </c>
    </row>
    <row r="1453" spans="1:43" hidden="1" outlineLevel="1">
      <c r="A1453" t="s">
        <v>441</v>
      </c>
      <c r="B1453" s="10" t="s">
        <v>2330</v>
      </c>
      <c r="C1453" s="1">
        <f t="shared" si="310"/>
        <v>3150</v>
      </c>
      <c r="D1453" s="7">
        <f t="shared" si="312"/>
        <v>2</v>
      </c>
      <c r="E1453" s="7">
        <f t="shared" si="313"/>
        <v>1</v>
      </c>
      <c r="F1453" s="7">
        <f t="shared" si="314"/>
        <v>3</v>
      </c>
      <c r="G1453" s="1">
        <f t="shared" si="315"/>
        <v>726</v>
      </c>
      <c r="H1453" s="2">
        <f t="shared" si="316"/>
        <v>0.23047619047619047</v>
      </c>
      <c r="I1453" s="8"/>
      <c r="J1453" s="2">
        <f t="shared" si="319"/>
        <v>0.3342857142857143</v>
      </c>
      <c r="K1453" s="2">
        <f t="shared" si="320"/>
        <v>0.5647619047619048</v>
      </c>
      <c r="L1453" s="2">
        <f t="shared" si="321"/>
        <v>8.7301587301587297E-2</v>
      </c>
      <c r="M1453" s="2">
        <f t="shared" si="322"/>
        <v>1.3650793650793608E-2</v>
      </c>
      <c r="N1453" s="1">
        <v>1053</v>
      </c>
      <c r="O1453" s="1">
        <v>1779</v>
      </c>
      <c r="P1453" s="1">
        <v>275</v>
      </c>
      <c r="Q1453" s="1">
        <v>11</v>
      </c>
      <c r="R1453" s="1">
        <v>2</v>
      </c>
      <c r="S1453" s="1"/>
      <c r="T1453" s="1"/>
      <c r="U1453" s="1">
        <v>3</v>
      </c>
      <c r="V1453" s="1">
        <v>4</v>
      </c>
      <c r="W1453" s="1">
        <v>11</v>
      </c>
      <c r="X1453" s="1">
        <v>3</v>
      </c>
      <c r="Y1453" s="1">
        <v>4</v>
      </c>
      <c r="Z1453" s="1"/>
      <c r="AA1453" s="1">
        <v>5</v>
      </c>
      <c r="AB1453" s="1"/>
      <c r="AG1453" t="str">
        <f t="shared" si="311"/>
        <v>Milton</v>
      </c>
      <c r="AH1453" t="s">
        <v>1231</v>
      </c>
      <c r="AI1453">
        <v>1</v>
      </c>
      <c r="AK1453" s="104">
        <v>50</v>
      </c>
      <c r="AL1453" s="102">
        <v>7</v>
      </c>
      <c r="AM1453" s="102">
        <v>50</v>
      </c>
      <c r="AN1453" s="101">
        <v>45250</v>
      </c>
      <c r="AO1453" s="101">
        <f t="shared" si="318"/>
        <v>50007</v>
      </c>
      <c r="AP1453" s="10" t="s">
        <v>624</v>
      </c>
      <c r="AQ1453">
        <f t="shared" si="317"/>
        <v>5045250</v>
      </c>
    </row>
    <row r="1454" spans="1:43" hidden="1" outlineLevel="1">
      <c r="A1454" t="s">
        <v>442</v>
      </c>
      <c r="B1454" s="10" t="s">
        <v>2330</v>
      </c>
      <c r="C1454" s="1">
        <f t="shared" si="310"/>
        <v>873</v>
      </c>
      <c r="D1454" s="7">
        <f t="shared" si="312"/>
        <v>1</v>
      </c>
      <c r="E1454" s="7">
        <f t="shared" si="313"/>
        <v>2</v>
      </c>
      <c r="F1454" s="7">
        <f t="shared" si="314"/>
        <v>3</v>
      </c>
      <c r="G1454" s="1">
        <f t="shared" si="315"/>
        <v>50</v>
      </c>
      <c r="H1454" s="2">
        <f t="shared" si="316"/>
        <v>5.7273768613974797E-2</v>
      </c>
      <c r="I1454" s="8"/>
      <c r="J1454" s="2">
        <f t="shared" si="319"/>
        <v>0.47193585337915234</v>
      </c>
      <c r="K1454" s="2">
        <f t="shared" si="320"/>
        <v>0.41466208476517757</v>
      </c>
      <c r="L1454" s="2">
        <f t="shared" si="321"/>
        <v>8.5910652920962199E-2</v>
      </c>
      <c r="M1454" s="2">
        <f t="shared" si="322"/>
        <v>2.7491408934707889E-2</v>
      </c>
      <c r="N1454" s="1">
        <v>412</v>
      </c>
      <c r="O1454" s="1">
        <v>362</v>
      </c>
      <c r="P1454" s="1">
        <v>75</v>
      </c>
      <c r="Q1454" s="1">
        <v>6</v>
      </c>
      <c r="R1454" s="1">
        <v>2</v>
      </c>
      <c r="S1454" s="1"/>
      <c r="T1454" s="1"/>
      <c r="U1454" s="1">
        <v>3</v>
      </c>
      <c r="V1454" s="1">
        <v>1</v>
      </c>
      <c r="W1454" s="1">
        <v>7</v>
      </c>
      <c r="X1454" s="1">
        <v>3</v>
      </c>
      <c r="Y1454" s="1">
        <v>2</v>
      </c>
      <c r="Z1454" s="1"/>
      <c r="AA1454" s="1">
        <v>0</v>
      </c>
      <c r="AB1454" s="1"/>
      <c r="AG1454" t="str">
        <f t="shared" si="311"/>
        <v>Monkton</v>
      </c>
      <c r="AH1454" t="s">
        <v>2331</v>
      </c>
      <c r="AI1454">
        <v>1</v>
      </c>
      <c r="AK1454" s="104">
        <v>50</v>
      </c>
      <c r="AL1454" s="102">
        <v>1</v>
      </c>
      <c r="AM1454" s="102">
        <v>60</v>
      </c>
      <c r="AN1454" s="101">
        <v>45550</v>
      </c>
      <c r="AO1454" s="101">
        <f t="shared" si="318"/>
        <v>50001</v>
      </c>
      <c r="AP1454" s="10" t="s">
        <v>624</v>
      </c>
      <c r="AQ1454">
        <f t="shared" si="317"/>
        <v>5045550</v>
      </c>
    </row>
    <row r="1455" spans="1:43" hidden="1" outlineLevel="1">
      <c r="A1455" t="s">
        <v>2776</v>
      </c>
      <c r="B1455" s="10" t="s">
        <v>2330</v>
      </c>
      <c r="C1455" s="1">
        <f t="shared" ref="C1455:C1518" si="323">SUM(N1455:AE1455)</f>
        <v>427</v>
      </c>
      <c r="D1455" s="7">
        <f t="shared" si="312"/>
        <v>1</v>
      </c>
      <c r="E1455" s="7">
        <f t="shared" si="313"/>
        <v>2</v>
      </c>
      <c r="F1455" s="7">
        <f t="shared" si="314"/>
        <v>3</v>
      </c>
      <c r="G1455" s="1">
        <f t="shared" si="315"/>
        <v>12</v>
      </c>
      <c r="H1455" s="2">
        <f t="shared" si="316"/>
        <v>2.8103044496487119E-2</v>
      </c>
      <c r="I1455" s="8"/>
      <c r="J1455" s="2">
        <f t="shared" si="319"/>
        <v>0.45433255269320844</v>
      </c>
      <c r="K1455" s="2">
        <f t="shared" si="320"/>
        <v>0.42622950819672129</v>
      </c>
      <c r="L1455" s="2">
        <f t="shared" si="321"/>
        <v>6.323185011709602E-2</v>
      </c>
      <c r="M1455" s="2">
        <f t="shared" si="322"/>
        <v>5.6206088992974204E-2</v>
      </c>
      <c r="N1455" s="1">
        <v>194</v>
      </c>
      <c r="O1455" s="1">
        <v>182</v>
      </c>
      <c r="P1455" s="1">
        <v>27</v>
      </c>
      <c r="Q1455" s="1">
        <v>12</v>
      </c>
      <c r="R1455" s="1">
        <v>2</v>
      </c>
      <c r="S1455" s="1"/>
      <c r="T1455" s="1"/>
      <c r="U1455" s="1">
        <v>4</v>
      </c>
      <c r="V1455" s="1">
        <v>0</v>
      </c>
      <c r="W1455" s="1">
        <v>3</v>
      </c>
      <c r="X1455" s="1">
        <v>1</v>
      </c>
      <c r="Y1455" s="1">
        <v>1</v>
      </c>
      <c r="Z1455" s="1"/>
      <c r="AA1455" s="1">
        <v>1</v>
      </c>
      <c r="AB1455" s="1"/>
      <c r="AG1455" t="str">
        <f t="shared" si="311"/>
        <v>Montgomery</v>
      </c>
      <c r="AH1455" t="s">
        <v>957</v>
      </c>
      <c r="AI1455">
        <v>1</v>
      </c>
      <c r="AK1455" s="104">
        <v>50</v>
      </c>
      <c r="AL1455" s="102">
        <v>11</v>
      </c>
      <c r="AM1455" s="102">
        <v>55</v>
      </c>
      <c r="AN1455" s="101">
        <v>45850</v>
      </c>
      <c r="AO1455" s="101">
        <f t="shared" si="318"/>
        <v>50011</v>
      </c>
      <c r="AP1455" s="10" t="s">
        <v>624</v>
      </c>
      <c r="AQ1455">
        <f t="shared" si="317"/>
        <v>5045850</v>
      </c>
    </row>
    <row r="1456" spans="1:43" hidden="1" outlineLevel="1">
      <c r="A1456" t="s">
        <v>121</v>
      </c>
      <c r="B1456" s="10" t="s">
        <v>2330</v>
      </c>
      <c r="C1456" s="1">
        <f t="shared" si="323"/>
        <v>3939</v>
      </c>
      <c r="D1456" s="7">
        <f t="shared" si="312"/>
        <v>1</v>
      </c>
      <c r="E1456" s="7">
        <f t="shared" si="313"/>
        <v>2</v>
      </c>
      <c r="F1456" s="7">
        <f t="shared" si="314"/>
        <v>3</v>
      </c>
      <c r="G1456" s="1">
        <f t="shared" si="315"/>
        <v>1134</v>
      </c>
      <c r="H1456" s="2">
        <f t="shared" si="316"/>
        <v>0.28789032749428789</v>
      </c>
      <c r="I1456" s="8"/>
      <c r="J1456" s="2">
        <f t="shared" si="319"/>
        <v>0.54023863924854021</v>
      </c>
      <c r="K1456" s="2">
        <f t="shared" si="320"/>
        <v>0.25234831175425237</v>
      </c>
      <c r="L1456" s="2">
        <f t="shared" si="321"/>
        <v>0.1805026656511805</v>
      </c>
      <c r="M1456" s="2">
        <f t="shared" si="322"/>
        <v>2.6910383346026912E-2</v>
      </c>
      <c r="N1456" s="1">
        <v>2128</v>
      </c>
      <c r="O1456" s="1">
        <v>994</v>
      </c>
      <c r="P1456" s="1">
        <v>711</v>
      </c>
      <c r="Q1456" s="1">
        <v>48</v>
      </c>
      <c r="R1456" s="1">
        <v>11</v>
      </c>
      <c r="S1456" s="1"/>
      <c r="T1456" s="1"/>
      <c r="U1456" s="1">
        <v>4</v>
      </c>
      <c r="V1456" s="1">
        <v>5</v>
      </c>
      <c r="W1456" s="1">
        <v>18</v>
      </c>
      <c r="X1456" s="1">
        <v>16</v>
      </c>
      <c r="Y1456" s="1">
        <v>2</v>
      </c>
      <c r="Z1456" s="1"/>
      <c r="AA1456" s="1">
        <v>2</v>
      </c>
      <c r="AB1456" s="1"/>
      <c r="AG1456" t="str">
        <f t="shared" ref="AG1456:AG1519" si="324">A1456</f>
        <v>Montpelier</v>
      </c>
      <c r="AH1456" t="s">
        <v>1839</v>
      </c>
      <c r="AI1456">
        <v>1</v>
      </c>
      <c r="AK1456" s="104">
        <v>50</v>
      </c>
      <c r="AL1456" s="102">
        <v>23</v>
      </c>
      <c r="AM1456" s="102">
        <v>55</v>
      </c>
      <c r="AN1456" s="101">
        <v>46000</v>
      </c>
      <c r="AO1456" s="101">
        <f t="shared" si="318"/>
        <v>50023</v>
      </c>
      <c r="AP1456" s="10" t="s">
        <v>2432</v>
      </c>
      <c r="AQ1456">
        <f t="shared" si="317"/>
        <v>5046000</v>
      </c>
    </row>
    <row r="1457" spans="1:43" hidden="1" outlineLevel="1">
      <c r="A1457" t="s">
        <v>227</v>
      </c>
      <c r="B1457" s="10" t="s">
        <v>2330</v>
      </c>
      <c r="C1457" s="1">
        <f t="shared" si="323"/>
        <v>809</v>
      </c>
      <c r="D1457" s="7">
        <f t="shared" si="312"/>
        <v>1</v>
      </c>
      <c r="E1457" s="7">
        <f t="shared" si="313"/>
        <v>2</v>
      </c>
      <c r="F1457" s="7">
        <f t="shared" si="314"/>
        <v>3</v>
      </c>
      <c r="G1457" s="1">
        <f t="shared" si="315"/>
        <v>40</v>
      </c>
      <c r="H1457" s="2">
        <f t="shared" si="316"/>
        <v>4.9443757725587144E-2</v>
      </c>
      <c r="I1457" s="8"/>
      <c r="J1457" s="2">
        <f t="shared" si="319"/>
        <v>0.41038318912237332</v>
      </c>
      <c r="K1457" s="2">
        <f t="shared" si="320"/>
        <v>0.36093943139678614</v>
      </c>
      <c r="L1457" s="2">
        <f t="shared" si="321"/>
        <v>0.20024721878862795</v>
      </c>
      <c r="M1457" s="2">
        <f t="shared" si="322"/>
        <v>2.8430160692212658E-2</v>
      </c>
      <c r="N1457" s="1">
        <v>332</v>
      </c>
      <c r="O1457" s="1">
        <v>292</v>
      </c>
      <c r="P1457" s="1">
        <v>162</v>
      </c>
      <c r="Q1457" s="1">
        <v>6</v>
      </c>
      <c r="R1457" s="1">
        <v>1</v>
      </c>
      <c r="S1457" s="1"/>
      <c r="T1457" s="1"/>
      <c r="U1457" s="1">
        <v>2</v>
      </c>
      <c r="V1457" s="1">
        <v>3</v>
      </c>
      <c r="W1457" s="1">
        <v>7</v>
      </c>
      <c r="X1457" s="1">
        <v>2</v>
      </c>
      <c r="Y1457" s="1">
        <v>2</v>
      </c>
      <c r="Z1457" s="1"/>
      <c r="AA1457" s="1">
        <v>0</v>
      </c>
      <c r="AB1457" s="1"/>
      <c r="AG1457" t="str">
        <f t="shared" si="324"/>
        <v>Moretown</v>
      </c>
      <c r="AH1457" t="s">
        <v>1839</v>
      </c>
      <c r="AI1457">
        <v>1</v>
      </c>
      <c r="AK1457" s="104">
        <v>50</v>
      </c>
      <c r="AL1457" s="102">
        <v>23</v>
      </c>
      <c r="AM1457" s="102">
        <v>60</v>
      </c>
      <c r="AN1457" s="101">
        <v>46225</v>
      </c>
      <c r="AO1457" s="101">
        <f t="shared" si="318"/>
        <v>50023</v>
      </c>
      <c r="AP1457" s="10" t="s">
        <v>624</v>
      </c>
      <c r="AQ1457">
        <f t="shared" si="317"/>
        <v>5046225</v>
      </c>
    </row>
    <row r="1458" spans="1:43" hidden="1" outlineLevel="1">
      <c r="A1458" t="s">
        <v>2348</v>
      </c>
      <c r="B1458" s="10" t="s">
        <v>2330</v>
      </c>
      <c r="C1458" s="1">
        <f t="shared" si="323"/>
        <v>286</v>
      </c>
      <c r="D1458" s="7">
        <f t="shared" si="312"/>
        <v>2</v>
      </c>
      <c r="E1458" s="7">
        <f t="shared" si="313"/>
        <v>1</v>
      </c>
      <c r="F1458" s="7">
        <f t="shared" si="314"/>
        <v>3</v>
      </c>
      <c r="G1458" s="1">
        <f t="shared" si="315"/>
        <v>126</v>
      </c>
      <c r="H1458" s="2">
        <f t="shared" si="316"/>
        <v>0.44055944055944057</v>
      </c>
      <c r="I1458" s="8"/>
      <c r="J1458" s="2">
        <f t="shared" si="319"/>
        <v>0.21678321678321677</v>
      </c>
      <c r="K1458" s="2">
        <f t="shared" si="320"/>
        <v>0.65734265734265729</v>
      </c>
      <c r="L1458" s="2">
        <f t="shared" si="321"/>
        <v>0.10139860139860139</v>
      </c>
      <c r="M1458" s="2">
        <f t="shared" si="322"/>
        <v>2.4475524475524549E-2</v>
      </c>
      <c r="N1458" s="1">
        <v>62</v>
      </c>
      <c r="O1458" s="1">
        <v>188</v>
      </c>
      <c r="P1458" s="1">
        <v>29</v>
      </c>
      <c r="Q1458" s="1">
        <v>1</v>
      </c>
      <c r="R1458" s="1">
        <v>1</v>
      </c>
      <c r="S1458" s="1"/>
      <c r="T1458" s="1"/>
      <c r="U1458" s="1">
        <v>2</v>
      </c>
      <c r="V1458" s="1">
        <v>0</v>
      </c>
      <c r="W1458" s="1">
        <v>3</v>
      </c>
      <c r="X1458" s="1">
        <v>0</v>
      </c>
      <c r="Y1458" s="1">
        <v>0</v>
      </c>
      <c r="Z1458" s="1"/>
      <c r="AA1458" s="1">
        <v>0</v>
      </c>
      <c r="AB1458" s="1"/>
      <c r="AG1458" t="str">
        <f t="shared" si="324"/>
        <v>Morgan</v>
      </c>
      <c r="AH1458" t="s">
        <v>2143</v>
      </c>
      <c r="AI1458">
        <v>1</v>
      </c>
      <c r="AK1458" s="104">
        <v>50</v>
      </c>
      <c r="AL1458" s="102">
        <v>19</v>
      </c>
      <c r="AM1458" s="102">
        <v>70</v>
      </c>
      <c r="AN1458" s="101">
        <v>46450</v>
      </c>
      <c r="AO1458" s="101">
        <f t="shared" si="318"/>
        <v>50019</v>
      </c>
      <c r="AP1458" s="10" t="s">
        <v>624</v>
      </c>
      <c r="AQ1458">
        <f t="shared" si="317"/>
        <v>5046450</v>
      </c>
    </row>
    <row r="1459" spans="1:43" hidden="1" outlineLevel="1">
      <c r="A1459" t="s">
        <v>28</v>
      </c>
      <c r="B1459" s="10" t="s">
        <v>2330</v>
      </c>
      <c r="C1459" s="1">
        <f t="shared" si="323"/>
        <v>1911</v>
      </c>
      <c r="D1459" s="7">
        <f t="shared" ref="D1459:D1522" si="325">RANK(N1459,(N1459:AE1459))</f>
        <v>1</v>
      </c>
      <c r="E1459" s="7">
        <f t="shared" ref="E1459:E1522" si="326">RANK(O1459,(N1459:AE1459))</f>
        <v>2</v>
      </c>
      <c r="F1459" s="7">
        <f t="shared" ref="F1459:F1522" si="327">IF(P1459&gt;0,RANK(P1459,(N1459:AE1459)),0)</f>
        <v>3</v>
      </c>
      <c r="G1459" s="1">
        <f t="shared" ref="G1459:G1522" si="328">MAX(N1459:P1459)-LARGE(N1459:P1459,2)</f>
        <v>64</v>
      </c>
      <c r="H1459" s="2">
        <f t="shared" ref="H1459:H1522" si="329">G1459/C1459</f>
        <v>3.3490319204604921E-2</v>
      </c>
      <c r="I1459" s="8"/>
      <c r="J1459" s="2">
        <f t="shared" si="319"/>
        <v>0.41287284144427</v>
      </c>
      <c r="K1459" s="2">
        <f t="shared" si="320"/>
        <v>0.37938252223966512</v>
      </c>
      <c r="L1459" s="2">
        <f t="shared" si="321"/>
        <v>0.17948717948717949</v>
      </c>
      <c r="M1459" s="2">
        <f t="shared" si="322"/>
        <v>2.8257456828885447E-2</v>
      </c>
      <c r="N1459" s="1">
        <v>789</v>
      </c>
      <c r="O1459" s="1">
        <v>725</v>
      </c>
      <c r="P1459" s="1">
        <v>343</v>
      </c>
      <c r="Q1459" s="1">
        <v>8</v>
      </c>
      <c r="R1459" s="1">
        <v>10</v>
      </c>
      <c r="S1459" s="1"/>
      <c r="T1459" s="1"/>
      <c r="U1459" s="1">
        <v>14</v>
      </c>
      <c r="V1459" s="1">
        <v>2</v>
      </c>
      <c r="W1459" s="1">
        <v>8</v>
      </c>
      <c r="X1459" s="1">
        <v>8</v>
      </c>
      <c r="Y1459" s="1">
        <v>1</v>
      </c>
      <c r="Z1459" s="1"/>
      <c r="AA1459" s="1">
        <v>3</v>
      </c>
      <c r="AB1459" s="1"/>
      <c r="AG1459" t="str">
        <f t="shared" si="324"/>
        <v>Morristown</v>
      </c>
      <c r="AH1459" t="s">
        <v>759</v>
      </c>
      <c r="AI1459">
        <v>1</v>
      </c>
      <c r="AK1459" s="104">
        <v>50</v>
      </c>
      <c r="AL1459" s="102">
        <v>15</v>
      </c>
      <c r="AM1459" s="102">
        <v>35</v>
      </c>
      <c r="AN1459" s="101">
        <v>46675</v>
      </c>
      <c r="AO1459" s="101">
        <f t="shared" si="318"/>
        <v>50015</v>
      </c>
      <c r="AP1459" s="10" t="s">
        <v>624</v>
      </c>
      <c r="AQ1459">
        <f t="shared" si="317"/>
        <v>5046675</v>
      </c>
    </row>
    <row r="1460" spans="1:43" hidden="1" outlineLevel="1">
      <c r="A1460" t="s">
        <v>1905</v>
      </c>
      <c r="B1460" s="10" t="s">
        <v>2330</v>
      </c>
      <c r="C1460" s="1">
        <f t="shared" si="323"/>
        <v>525</v>
      </c>
      <c r="D1460" s="7">
        <f t="shared" si="325"/>
        <v>2</v>
      </c>
      <c r="E1460" s="7">
        <f t="shared" si="326"/>
        <v>1</v>
      </c>
      <c r="F1460" s="7">
        <f t="shared" si="327"/>
        <v>3</v>
      </c>
      <c r="G1460" s="1">
        <f t="shared" si="328"/>
        <v>66</v>
      </c>
      <c r="H1460" s="2">
        <f t="shared" si="329"/>
        <v>0.12571428571428572</v>
      </c>
      <c r="I1460" s="8"/>
      <c r="J1460" s="2">
        <f t="shared" si="319"/>
        <v>0.37523809523809526</v>
      </c>
      <c r="K1460" s="2">
        <f t="shared" si="320"/>
        <v>0.50095238095238093</v>
      </c>
      <c r="L1460" s="2">
        <f t="shared" si="321"/>
        <v>7.2380952380952379E-2</v>
      </c>
      <c r="M1460" s="2">
        <f t="shared" si="322"/>
        <v>5.1428571428571435E-2</v>
      </c>
      <c r="N1460" s="1">
        <v>197</v>
      </c>
      <c r="O1460" s="1">
        <v>263</v>
      </c>
      <c r="P1460" s="1">
        <v>38</v>
      </c>
      <c r="Q1460" s="1">
        <v>8</v>
      </c>
      <c r="R1460" s="1">
        <v>2</v>
      </c>
      <c r="S1460" s="1"/>
      <c r="T1460" s="1"/>
      <c r="U1460" s="1">
        <v>5</v>
      </c>
      <c r="V1460" s="1">
        <v>1</v>
      </c>
      <c r="W1460" s="1">
        <v>6</v>
      </c>
      <c r="X1460" s="1">
        <v>4</v>
      </c>
      <c r="Y1460" s="1">
        <v>1</v>
      </c>
      <c r="Z1460" s="1"/>
      <c r="AA1460" s="1">
        <v>0</v>
      </c>
      <c r="AB1460" s="1"/>
      <c r="AG1460" t="str">
        <f t="shared" si="324"/>
        <v>Mount Holly</v>
      </c>
      <c r="AH1460" t="s">
        <v>2265</v>
      </c>
      <c r="AI1460">
        <v>1</v>
      </c>
      <c r="AK1460" s="104">
        <v>50</v>
      </c>
      <c r="AL1460" s="102">
        <v>21</v>
      </c>
      <c r="AM1460" s="102">
        <v>60</v>
      </c>
      <c r="AN1460" s="101">
        <v>47200</v>
      </c>
      <c r="AO1460" s="101">
        <f t="shared" si="318"/>
        <v>50021</v>
      </c>
      <c r="AP1460" s="10" t="s">
        <v>624</v>
      </c>
      <c r="AQ1460">
        <f t="shared" si="317"/>
        <v>5047200</v>
      </c>
    </row>
    <row r="1461" spans="1:43" hidden="1" outlineLevel="1">
      <c r="A1461" t="s">
        <v>799</v>
      </c>
      <c r="B1461" s="10" t="s">
        <v>2330</v>
      </c>
      <c r="C1461" s="1">
        <f t="shared" si="323"/>
        <v>67</v>
      </c>
      <c r="D1461" s="7">
        <f t="shared" si="325"/>
        <v>1</v>
      </c>
      <c r="E1461" s="7">
        <f t="shared" si="326"/>
        <v>2</v>
      </c>
      <c r="F1461" s="7">
        <f t="shared" si="327"/>
        <v>0</v>
      </c>
      <c r="G1461" s="1">
        <f t="shared" si="328"/>
        <v>8</v>
      </c>
      <c r="H1461" s="2">
        <f t="shared" si="329"/>
        <v>0.11940298507462686</v>
      </c>
      <c r="I1461" s="8"/>
      <c r="J1461" s="2">
        <f t="shared" si="319"/>
        <v>0.53731343283582089</v>
      </c>
      <c r="K1461" s="2">
        <f t="shared" si="320"/>
        <v>0.41791044776119401</v>
      </c>
      <c r="L1461" s="2">
        <f t="shared" si="321"/>
        <v>0</v>
      </c>
      <c r="M1461" s="2">
        <f t="shared" si="322"/>
        <v>4.4776119402985093E-2</v>
      </c>
      <c r="N1461" s="1">
        <v>36</v>
      </c>
      <c r="O1461" s="1">
        <v>28</v>
      </c>
      <c r="P1461" s="1">
        <v>0</v>
      </c>
      <c r="Q1461" s="1">
        <v>0</v>
      </c>
      <c r="R1461" s="1">
        <v>1</v>
      </c>
      <c r="S1461" s="1"/>
      <c r="T1461" s="1"/>
      <c r="U1461" s="1">
        <v>1</v>
      </c>
      <c r="V1461" s="1">
        <v>1</v>
      </c>
      <c r="W1461" s="1">
        <v>0</v>
      </c>
      <c r="X1461" s="1">
        <v>0</v>
      </c>
      <c r="Y1461" s="1">
        <v>0</v>
      </c>
      <c r="Z1461" s="1"/>
      <c r="AA1461" s="1">
        <v>0</v>
      </c>
      <c r="AB1461" s="1"/>
      <c r="AG1461" t="str">
        <f t="shared" si="324"/>
        <v>Mount Tabor</v>
      </c>
      <c r="AH1461" t="s">
        <v>2265</v>
      </c>
      <c r="AI1461">
        <v>1</v>
      </c>
      <c r="AK1461" s="104">
        <v>50</v>
      </c>
      <c r="AL1461" s="102">
        <v>21</v>
      </c>
      <c r="AM1461" s="102">
        <v>65</v>
      </c>
      <c r="AN1461" s="101">
        <v>47425</v>
      </c>
      <c r="AO1461" s="101">
        <f t="shared" si="318"/>
        <v>50021</v>
      </c>
      <c r="AP1461" s="10" t="s">
        <v>624</v>
      </c>
      <c r="AQ1461">
        <f t="shared" si="317"/>
        <v>5047425</v>
      </c>
    </row>
    <row r="1462" spans="1:43" hidden="1" outlineLevel="1">
      <c r="A1462" t="s">
        <v>366</v>
      </c>
      <c r="B1462" s="10" t="s">
        <v>2330</v>
      </c>
      <c r="C1462" s="1">
        <f t="shared" si="323"/>
        <v>782</v>
      </c>
      <c r="D1462" s="7">
        <f t="shared" si="325"/>
        <v>2</v>
      </c>
      <c r="E1462" s="7">
        <f t="shared" si="326"/>
        <v>1</v>
      </c>
      <c r="F1462" s="7">
        <f t="shared" si="327"/>
        <v>3</v>
      </c>
      <c r="G1462" s="1">
        <f t="shared" si="328"/>
        <v>80</v>
      </c>
      <c r="H1462" s="2">
        <f t="shared" si="329"/>
        <v>0.10230179028132992</v>
      </c>
      <c r="I1462" s="8"/>
      <c r="J1462" s="2">
        <f t="shared" si="319"/>
        <v>0.39641943734015345</v>
      </c>
      <c r="K1462" s="2">
        <f t="shared" si="320"/>
        <v>0.49872122762148335</v>
      </c>
      <c r="L1462" s="2">
        <f t="shared" si="321"/>
        <v>8.8235294117647065E-2</v>
      </c>
      <c r="M1462" s="2">
        <f t="shared" si="322"/>
        <v>1.6624040920716079E-2</v>
      </c>
      <c r="N1462" s="1">
        <v>310</v>
      </c>
      <c r="O1462" s="1">
        <v>390</v>
      </c>
      <c r="P1462" s="1">
        <v>69</v>
      </c>
      <c r="Q1462" s="1">
        <v>5</v>
      </c>
      <c r="R1462" s="1">
        <v>2</v>
      </c>
      <c r="S1462" s="1"/>
      <c r="T1462" s="1"/>
      <c r="U1462" s="1">
        <v>1</v>
      </c>
      <c r="V1462" s="1">
        <v>1</v>
      </c>
      <c r="W1462" s="1">
        <v>2</v>
      </c>
      <c r="X1462" s="1">
        <v>1</v>
      </c>
      <c r="Y1462" s="1">
        <v>1</v>
      </c>
      <c r="Z1462" s="1"/>
      <c r="AA1462" s="1">
        <v>0</v>
      </c>
      <c r="AB1462" s="1"/>
      <c r="AG1462" t="str">
        <f t="shared" si="324"/>
        <v>New Haven</v>
      </c>
      <c r="AH1462" t="s">
        <v>2331</v>
      </c>
      <c r="AI1462">
        <v>1</v>
      </c>
      <c r="AK1462" s="104">
        <v>50</v>
      </c>
      <c r="AL1462" s="102">
        <v>1</v>
      </c>
      <c r="AM1462" s="102">
        <v>65</v>
      </c>
      <c r="AN1462" s="101">
        <v>48700</v>
      </c>
      <c r="AO1462" s="101">
        <f t="shared" si="318"/>
        <v>50001</v>
      </c>
      <c r="AP1462" s="10" t="s">
        <v>624</v>
      </c>
      <c r="AQ1462">
        <f t="shared" si="317"/>
        <v>5048700</v>
      </c>
    </row>
    <row r="1463" spans="1:43" hidden="1" outlineLevel="1">
      <c r="A1463" t="s">
        <v>163</v>
      </c>
      <c r="B1463" s="10" t="s">
        <v>2330</v>
      </c>
      <c r="C1463" s="1">
        <f t="shared" si="323"/>
        <v>193</v>
      </c>
      <c r="D1463" s="7">
        <f t="shared" si="325"/>
        <v>2</v>
      </c>
      <c r="E1463" s="7">
        <f t="shared" si="326"/>
        <v>1</v>
      </c>
      <c r="F1463" s="7">
        <f t="shared" si="327"/>
        <v>3</v>
      </c>
      <c r="G1463" s="1">
        <f t="shared" si="328"/>
        <v>8</v>
      </c>
      <c r="H1463" s="2">
        <f t="shared" si="329"/>
        <v>4.145077720207254E-2</v>
      </c>
      <c r="I1463" s="8"/>
      <c r="J1463" s="2">
        <f t="shared" si="319"/>
        <v>0.38860103626943004</v>
      </c>
      <c r="K1463" s="2">
        <f t="shared" si="320"/>
        <v>0.43005181347150256</v>
      </c>
      <c r="L1463" s="2">
        <f t="shared" si="321"/>
        <v>0.11917098445595854</v>
      </c>
      <c r="M1463" s="2">
        <f t="shared" si="322"/>
        <v>6.2176165803108793E-2</v>
      </c>
      <c r="N1463" s="1">
        <v>75</v>
      </c>
      <c r="O1463" s="1">
        <v>83</v>
      </c>
      <c r="P1463" s="1">
        <v>23</v>
      </c>
      <c r="Q1463" s="1">
        <v>2</v>
      </c>
      <c r="R1463" s="1">
        <v>0</v>
      </c>
      <c r="S1463" s="1"/>
      <c r="T1463" s="1"/>
      <c r="U1463" s="1">
        <v>5</v>
      </c>
      <c r="V1463" s="1">
        <v>0</v>
      </c>
      <c r="W1463" s="1">
        <v>2</v>
      </c>
      <c r="X1463" s="1">
        <v>1</v>
      </c>
      <c r="Y1463" s="1">
        <v>2</v>
      </c>
      <c r="Z1463" s="1"/>
      <c r="AA1463" s="1">
        <v>0</v>
      </c>
      <c r="AB1463" s="1"/>
      <c r="AG1463" t="str">
        <f t="shared" si="324"/>
        <v>Newark</v>
      </c>
      <c r="AH1463" t="s">
        <v>2390</v>
      </c>
      <c r="AI1463">
        <v>1</v>
      </c>
      <c r="AK1463" s="104">
        <v>50</v>
      </c>
      <c r="AL1463" s="102">
        <v>5</v>
      </c>
      <c r="AM1463" s="102">
        <v>40</v>
      </c>
      <c r="AN1463" s="101">
        <v>47725</v>
      </c>
      <c r="AO1463" s="101">
        <f t="shared" si="318"/>
        <v>50005</v>
      </c>
      <c r="AP1463" s="10" t="s">
        <v>624</v>
      </c>
      <c r="AQ1463">
        <f t="shared" si="317"/>
        <v>5047725</v>
      </c>
    </row>
    <row r="1464" spans="1:43" hidden="1" outlineLevel="1">
      <c r="A1464" t="s">
        <v>149</v>
      </c>
      <c r="B1464" s="10" t="s">
        <v>2330</v>
      </c>
      <c r="C1464" s="1">
        <f t="shared" si="323"/>
        <v>758</v>
      </c>
      <c r="D1464" s="7">
        <f t="shared" si="325"/>
        <v>2</v>
      </c>
      <c r="E1464" s="7">
        <f t="shared" si="326"/>
        <v>1</v>
      </c>
      <c r="F1464" s="7">
        <f t="shared" si="327"/>
        <v>3</v>
      </c>
      <c r="G1464" s="1">
        <f t="shared" si="328"/>
        <v>78</v>
      </c>
      <c r="H1464" s="2">
        <f t="shared" si="329"/>
        <v>0.10290237467018469</v>
      </c>
      <c r="I1464" s="8"/>
      <c r="J1464" s="2">
        <f t="shared" si="319"/>
        <v>0.3812664907651715</v>
      </c>
      <c r="K1464" s="2">
        <f t="shared" si="320"/>
        <v>0.4841688654353562</v>
      </c>
      <c r="L1464" s="2">
        <f t="shared" si="321"/>
        <v>7.7836411609498682E-2</v>
      </c>
      <c r="M1464" s="2">
        <f t="shared" si="322"/>
        <v>5.6728232189973624E-2</v>
      </c>
      <c r="N1464" s="1">
        <v>289</v>
      </c>
      <c r="O1464" s="1">
        <v>367</v>
      </c>
      <c r="P1464" s="1">
        <v>59</v>
      </c>
      <c r="Q1464" s="1">
        <v>2</v>
      </c>
      <c r="R1464" s="1">
        <v>4</v>
      </c>
      <c r="S1464" s="1"/>
      <c r="T1464" s="1"/>
      <c r="U1464" s="1">
        <v>4</v>
      </c>
      <c r="V1464" s="1">
        <v>2</v>
      </c>
      <c r="W1464" s="1">
        <v>10</v>
      </c>
      <c r="X1464" s="1">
        <v>4</v>
      </c>
      <c r="Y1464" s="1">
        <v>14</v>
      </c>
      <c r="Z1464" s="1"/>
      <c r="AA1464" s="1">
        <v>3</v>
      </c>
      <c r="AB1464" s="1"/>
      <c r="AG1464" t="str">
        <f t="shared" si="324"/>
        <v>Newbury</v>
      </c>
      <c r="AH1464" t="s">
        <v>2225</v>
      </c>
      <c r="AI1464">
        <v>1</v>
      </c>
      <c r="AK1464" s="104">
        <v>50</v>
      </c>
      <c r="AL1464" s="102">
        <v>17</v>
      </c>
      <c r="AM1464" s="102">
        <v>35</v>
      </c>
      <c r="AN1464" s="101">
        <v>48175</v>
      </c>
      <c r="AO1464" s="101">
        <f t="shared" si="318"/>
        <v>50017</v>
      </c>
      <c r="AP1464" s="10" t="s">
        <v>624</v>
      </c>
      <c r="AQ1464">
        <f t="shared" si="317"/>
        <v>5048175</v>
      </c>
    </row>
    <row r="1465" spans="1:43" hidden="1" outlineLevel="1">
      <c r="A1465" t="s">
        <v>430</v>
      </c>
      <c r="B1465" s="10" t="s">
        <v>2330</v>
      </c>
      <c r="C1465" s="1">
        <f t="shared" si="323"/>
        <v>816</v>
      </c>
      <c r="D1465" s="7">
        <f t="shared" si="325"/>
        <v>1</v>
      </c>
      <c r="E1465" s="7">
        <f t="shared" si="326"/>
        <v>2</v>
      </c>
      <c r="F1465" s="7">
        <f t="shared" si="327"/>
        <v>3</v>
      </c>
      <c r="G1465" s="1">
        <f t="shared" si="328"/>
        <v>218</v>
      </c>
      <c r="H1465" s="2">
        <f t="shared" si="329"/>
        <v>0.26715686274509803</v>
      </c>
      <c r="I1465" s="8"/>
      <c r="J1465" s="2">
        <f t="shared" si="319"/>
        <v>0.5845588235294118</v>
      </c>
      <c r="K1465" s="2">
        <f t="shared" si="320"/>
        <v>0.31740196078431371</v>
      </c>
      <c r="L1465" s="2">
        <f t="shared" si="321"/>
        <v>4.2892156862745098E-2</v>
      </c>
      <c r="M1465" s="2">
        <f t="shared" si="322"/>
        <v>5.5147058823529396E-2</v>
      </c>
      <c r="N1465" s="1">
        <v>477</v>
      </c>
      <c r="O1465" s="1">
        <v>259</v>
      </c>
      <c r="P1465" s="1">
        <v>35</v>
      </c>
      <c r="Q1465" s="1">
        <v>10</v>
      </c>
      <c r="R1465" s="1">
        <v>8</v>
      </c>
      <c r="S1465" s="1"/>
      <c r="T1465" s="1"/>
      <c r="U1465" s="1">
        <v>5</v>
      </c>
      <c r="V1465" s="1">
        <v>10</v>
      </c>
      <c r="W1465" s="1">
        <v>8</v>
      </c>
      <c r="X1465" s="1">
        <v>2</v>
      </c>
      <c r="Y1465" s="1">
        <v>2</v>
      </c>
      <c r="Z1465" s="1"/>
      <c r="AA1465" s="1">
        <v>0</v>
      </c>
      <c r="AB1465" s="1"/>
      <c r="AG1465" t="str">
        <f t="shared" si="324"/>
        <v>Newfane</v>
      </c>
      <c r="AH1465" t="s">
        <v>247</v>
      </c>
      <c r="AI1465">
        <v>1</v>
      </c>
      <c r="AK1465" s="104">
        <v>50</v>
      </c>
      <c r="AL1465" s="102">
        <v>25</v>
      </c>
      <c r="AM1465" s="102">
        <v>60</v>
      </c>
      <c r="AN1465" s="101">
        <v>48400</v>
      </c>
      <c r="AO1465" s="101">
        <f t="shared" si="318"/>
        <v>50025</v>
      </c>
      <c r="AP1465" s="10" t="s">
        <v>624</v>
      </c>
      <c r="AQ1465">
        <f t="shared" si="317"/>
        <v>5048400</v>
      </c>
    </row>
    <row r="1466" spans="1:43" hidden="1" outlineLevel="1">
      <c r="A1466" t="s">
        <v>2784</v>
      </c>
      <c r="B1466" s="10" t="s">
        <v>2330</v>
      </c>
      <c r="C1466" s="1">
        <f t="shared" si="323"/>
        <v>1321</v>
      </c>
      <c r="D1466" s="7">
        <f t="shared" si="325"/>
        <v>2</v>
      </c>
      <c r="E1466" s="7">
        <f t="shared" si="326"/>
        <v>1</v>
      </c>
      <c r="F1466" s="7">
        <f t="shared" si="327"/>
        <v>3</v>
      </c>
      <c r="G1466" s="1">
        <f t="shared" si="328"/>
        <v>273</v>
      </c>
      <c r="H1466" s="2">
        <f t="shared" si="329"/>
        <v>0.20666161998485996</v>
      </c>
      <c r="I1466" s="8"/>
      <c r="J1466" s="2">
        <f t="shared" si="319"/>
        <v>0.31491294473883424</v>
      </c>
      <c r="K1466" s="2">
        <f t="shared" si="320"/>
        <v>0.52157456472369412</v>
      </c>
      <c r="L1466" s="2">
        <f t="shared" si="321"/>
        <v>0.1400454201362604</v>
      </c>
      <c r="M1466" s="2">
        <f t="shared" si="322"/>
        <v>2.3467070401211237E-2</v>
      </c>
      <c r="N1466" s="1">
        <v>416</v>
      </c>
      <c r="O1466" s="1">
        <v>689</v>
      </c>
      <c r="P1466" s="1">
        <v>185</v>
      </c>
      <c r="Q1466" s="1">
        <v>4</v>
      </c>
      <c r="R1466" s="1">
        <v>2</v>
      </c>
      <c r="S1466" s="1"/>
      <c r="T1466" s="1"/>
      <c r="U1466" s="1">
        <v>6</v>
      </c>
      <c r="V1466" s="1">
        <v>5</v>
      </c>
      <c r="W1466" s="1">
        <v>4</v>
      </c>
      <c r="X1466" s="1">
        <v>6</v>
      </c>
      <c r="Y1466" s="1">
        <v>3</v>
      </c>
      <c r="Z1466" s="1"/>
      <c r="AA1466" s="1">
        <v>1</v>
      </c>
      <c r="AB1466" s="1"/>
      <c r="AG1466" t="str">
        <f t="shared" si="324"/>
        <v>Newport</v>
      </c>
      <c r="AH1466" t="s">
        <v>2143</v>
      </c>
      <c r="AI1466">
        <v>1</v>
      </c>
      <c r="AK1466" s="104">
        <v>50</v>
      </c>
      <c r="AL1466" s="102">
        <v>19</v>
      </c>
      <c r="AM1466" s="102">
        <v>75</v>
      </c>
      <c r="AN1466" s="101">
        <v>48850</v>
      </c>
      <c r="AO1466" s="101">
        <f t="shared" si="318"/>
        <v>50019</v>
      </c>
      <c r="AP1466" s="10" t="s">
        <v>2432</v>
      </c>
      <c r="AQ1466">
        <f t="shared" si="317"/>
        <v>5048850</v>
      </c>
    </row>
    <row r="1467" spans="1:43" hidden="1" outlineLevel="1">
      <c r="A1467" t="s">
        <v>2784</v>
      </c>
      <c r="B1467" s="10" t="s">
        <v>2330</v>
      </c>
      <c r="C1467" s="1">
        <f t="shared" si="323"/>
        <v>472</v>
      </c>
      <c r="D1467" s="7">
        <f t="shared" si="325"/>
        <v>2</v>
      </c>
      <c r="E1467" s="7">
        <f t="shared" si="326"/>
        <v>1</v>
      </c>
      <c r="F1467" s="7">
        <f t="shared" si="327"/>
        <v>3</v>
      </c>
      <c r="G1467" s="1">
        <f t="shared" si="328"/>
        <v>60</v>
      </c>
      <c r="H1467" s="2">
        <f t="shared" si="329"/>
        <v>0.1271186440677966</v>
      </c>
      <c r="I1467" s="8"/>
      <c r="J1467" s="2">
        <f t="shared" si="319"/>
        <v>0.35805084745762711</v>
      </c>
      <c r="K1467" s="2">
        <f t="shared" si="320"/>
        <v>0.48516949152542371</v>
      </c>
      <c r="L1467" s="2">
        <f t="shared" si="321"/>
        <v>0.13771186440677965</v>
      </c>
      <c r="M1467" s="2">
        <f t="shared" si="322"/>
        <v>1.9067796610169468E-2</v>
      </c>
      <c r="N1467" s="1">
        <v>169</v>
      </c>
      <c r="O1467" s="1">
        <v>229</v>
      </c>
      <c r="P1467" s="1">
        <v>65</v>
      </c>
      <c r="Q1467" s="1">
        <v>2</v>
      </c>
      <c r="R1467" s="1">
        <v>0</v>
      </c>
      <c r="S1467" s="1"/>
      <c r="T1467" s="1"/>
      <c r="U1467" s="1">
        <v>0</v>
      </c>
      <c r="V1467" s="1">
        <v>0</v>
      </c>
      <c r="W1467" s="1">
        <v>2</v>
      </c>
      <c r="X1467" s="1">
        <v>4</v>
      </c>
      <c r="Y1467" s="1">
        <v>1</v>
      </c>
      <c r="Z1467" s="1"/>
      <c r="AA1467" s="1">
        <v>0</v>
      </c>
      <c r="AB1467" s="1"/>
      <c r="AG1467" t="str">
        <f t="shared" si="324"/>
        <v>Newport</v>
      </c>
      <c r="AH1467" t="s">
        <v>2143</v>
      </c>
      <c r="AI1467">
        <v>1</v>
      </c>
      <c r="AK1467" s="104">
        <v>50</v>
      </c>
      <c r="AL1467" s="102">
        <v>19</v>
      </c>
      <c r="AM1467" s="102">
        <v>80</v>
      </c>
      <c r="AN1467" s="101">
        <v>48925</v>
      </c>
      <c r="AO1467" s="101">
        <f t="shared" si="318"/>
        <v>50019</v>
      </c>
      <c r="AP1467" s="10" t="s">
        <v>624</v>
      </c>
      <c r="AQ1467">
        <f t="shared" si="317"/>
        <v>5048925</v>
      </c>
    </row>
    <row r="1468" spans="1:43" hidden="1" outlineLevel="1">
      <c r="A1468" t="s">
        <v>669</v>
      </c>
      <c r="B1468" s="10" t="s">
        <v>2330</v>
      </c>
      <c r="C1468" s="1">
        <f t="shared" si="323"/>
        <v>417</v>
      </c>
      <c r="D1468" s="7">
        <f t="shared" si="325"/>
        <v>2</v>
      </c>
      <c r="E1468" s="7">
        <f t="shared" si="326"/>
        <v>1</v>
      </c>
      <c r="F1468" s="7">
        <f t="shared" si="327"/>
        <v>3</v>
      </c>
      <c r="G1468" s="1">
        <f t="shared" si="328"/>
        <v>160</v>
      </c>
      <c r="H1468" s="2">
        <f t="shared" si="329"/>
        <v>0.38369304556354916</v>
      </c>
      <c r="I1468" s="8"/>
      <c r="J1468" s="2">
        <f t="shared" si="319"/>
        <v>0.25179856115107913</v>
      </c>
      <c r="K1468" s="2">
        <f t="shared" si="320"/>
        <v>0.63549160671462834</v>
      </c>
      <c r="L1468" s="2">
        <f t="shared" si="321"/>
        <v>9.1127098321342928E-2</v>
      </c>
      <c r="M1468" s="2">
        <f t="shared" si="322"/>
        <v>2.1582733812949603E-2</v>
      </c>
      <c r="N1468" s="1">
        <v>105</v>
      </c>
      <c r="O1468" s="1">
        <v>265</v>
      </c>
      <c r="P1468" s="1">
        <v>38</v>
      </c>
      <c r="Q1468" s="1">
        <v>2</v>
      </c>
      <c r="R1468" s="1">
        <v>3</v>
      </c>
      <c r="S1468" s="1"/>
      <c r="T1468" s="1"/>
      <c r="U1468" s="1">
        <v>1</v>
      </c>
      <c r="V1468" s="1">
        <v>0</v>
      </c>
      <c r="W1468" s="1">
        <v>2</v>
      </c>
      <c r="X1468" s="1">
        <v>0</v>
      </c>
      <c r="Y1468" s="1">
        <v>1</v>
      </c>
      <c r="Z1468" s="1"/>
      <c r="AA1468" s="1">
        <v>0</v>
      </c>
      <c r="AB1468" s="1"/>
      <c r="AG1468" t="str">
        <f t="shared" si="324"/>
        <v>North Hero</v>
      </c>
      <c r="AH1468" t="s">
        <v>1232</v>
      </c>
      <c r="AI1468">
        <v>1</v>
      </c>
      <c r="AK1468" s="104">
        <v>50</v>
      </c>
      <c r="AL1468" s="102">
        <v>13</v>
      </c>
      <c r="AM1468" s="102">
        <v>20</v>
      </c>
      <c r="AN1468" s="101">
        <v>50650</v>
      </c>
      <c r="AO1468" s="101">
        <f t="shared" si="318"/>
        <v>50013</v>
      </c>
      <c r="AP1468" s="10" t="s">
        <v>624</v>
      </c>
      <c r="AQ1468">
        <f t="shared" si="317"/>
        <v>5050650</v>
      </c>
    </row>
    <row r="1469" spans="1:43" hidden="1" outlineLevel="1">
      <c r="A1469" t="s">
        <v>419</v>
      </c>
      <c r="B1469" s="10" t="s">
        <v>2330</v>
      </c>
      <c r="C1469" s="1">
        <f t="shared" si="323"/>
        <v>1760</v>
      </c>
      <c r="D1469" s="7">
        <f t="shared" si="325"/>
        <v>2</v>
      </c>
      <c r="E1469" s="7">
        <f t="shared" si="326"/>
        <v>1</v>
      </c>
      <c r="F1469" s="7">
        <f t="shared" si="327"/>
        <v>3</v>
      </c>
      <c r="G1469" s="1">
        <f t="shared" si="328"/>
        <v>75</v>
      </c>
      <c r="H1469" s="2">
        <f t="shared" si="329"/>
        <v>4.261363636363636E-2</v>
      </c>
      <c r="I1469" s="8"/>
      <c r="J1469" s="2">
        <f t="shared" si="319"/>
        <v>0.37272727272727274</v>
      </c>
      <c r="K1469" s="2">
        <f t="shared" si="320"/>
        <v>0.41534090909090909</v>
      </c>
      <c r="L1469" s="2">
        <f t="shared" si="321"/>
        <v>0.18352272727272728</v>
      </c>
      <c r="M1469" s="2">
        <f t="shared" si="322"/>
        <v>2.8409090909090828E-2</v>
      </c>
      <c r="N1469" s="1">
        <v>656</v>
      </c>
      <c r="O1469" s="1">
        <v>731</v>
      </c>
      <c r="P1469" s="1">
        <v>323</v>
      </c>
      <c r="Q1469" s="1">
        <v>9</v>
      </c>
      <c r="R1469" s="1">
        <v>5</v>
      </c>
      <c r="S1469" s="1"/>
      <c r="T1469" s="1"/>
      <c r="U1469" s="1">
        <v>6</v>
      </c>
      <c r="V1469" s="1">
        <v>12</v>
      </c>
      <c r="W1469" s="1">
        <v>6</v>
      </c>
      <c r="X1469" s="1">
        <v>6</v>
      </c>
      <c r="Y1469" s="1">
        <v>5</v>
      </c>
      <c r="Z1469" s="1"/>
      <c r="AA1469" s="1">
        <v>1</v>
      </c>
      <c r="AB1469" s="1"/>
      <c r="AG1469" t="str">
        <f t="shared" si="324"/>
        <v>Northfield</v>
      </c>
      <c r="AH1469" t="s">
        <v>1839</v>
      </c>
      <c r="AI1469">
        <v>1</v>
      </c>
      <c r="AK1469" s="104">
        <v>50</v>
      </c>
      <c r="AL1469" s="102">
        <v>23</v>
      </c>
      <c r="AM1469" s="102">
        <v>65</v>
      </c>
      <c r="AN1469" s="101">
        <v>50275</v>
      </c>
      <c r="AO1469" s="101">
        <f t="shared" si="318"/>
        <v>50023</v>
      </c>
      <c r="AP1469" s="10" t="s">
        <v>624</v>
      </c>
      <c r="AQ1469">
        <f t="shared" si="317"/>
        <v>5050275</v>
      </c>
    </row>
    <row r="1470" spans="1:43" hidden="1" outlineLevel="1">
      <c r="A1470" t="s">
        <v>2056</v>
      </c>
      <c r="B1470" s="10" t="s">
        <v>2330</v>
      </c>
      <c r="C1470" s="1">
        <f t="shared" si="323"/>
        <v>59</v>
      </c>
      <c r="D1470" s="7">
        <f t="shared" si="325"/>
        <v>2</v>
      </c>
      <c r="E1470" s="7">
        <f t="shared" si="326"/>
        <v>1</v>
      </c>
      <c r="F1470" s="7">
        <f t="shared" si="327"/>
        <v>3</v>
      </c>
      <c r="G1470" s="1">
        <f t="shared" si="328"/>
        <v>42</v>
      </c>
      <c r="H1470" s="2">
        <f t="shared" si="329"/>
        <v>0.71186440677966101</v>
      </c>
      <c r="I1470" s="8"/>
      <c r="J1470" s="2">
        <f t="shared" si="319"/>
        <v>0.11864406779661017</v>
      </c>
      <c r="K1470" s="2">
        <f t="shared" si="320"/>
        <v>0.83050847457627119</v>
      </c>
      <c r="L1470" s="2">
        <f t="shared" si="321"/>
        <v>3.3898305084745763E-2</v>
      </c>
      <c r="M1470" s="2">
        <f t="shared" si="322"/>
        <v>1.6949152542372857E-2</v>
      </c>
      <c r="N1470" s="1">
        <v>7</v>
      </c>
      <c r="O1470" s="1">
        <v>49</v>
      </c>
      <c r="P1470" s="1">
        <v>2</v>
      </c>
      <c r="Q1470" s="1">
        <v>0</v>
      </c>
      <c r="R1470" s="1">
        <v>0</v>
      </c>
      <c r="S1470" s="1"/>
      <c r="T1470" s="1"/>
      <c r="U1470" s="1">
        <v>0</v>
      </c>
      <c r="V1470" s="1">
        <v>0</v>
      </c>
      <c r="W1470" s="1">
        <v>0</v>
      </c>
      <c r="X1470" s="1">
        <v>0</v>
      </c>
      <c r="Y1470" s="1">
        <v>1</v>
      </c>
      <c r="Z1470" s="1"/>
      <c r="AA1470" s="1">
        <v>0</v>
      </c>
      <c r="AB1470" s="1"/>
      <c r="AG1470" t="str">
        <f t="shared" si="324"/>
        <v>Norton</v>
      </c>
      <c r="AH1470" t="s">
        <v>1819</v>
      </c>
      <c r="AI1470">
        <v>1</v>
      </c>
      <c r="AK1470" s="104">
        <v>50</v>
      </c>
      <c r="AL1470" s="102">
        <v>9</v>
      </c>
      <c r="AM1470" s="102">
        <v>80</v>
      </c>
      <c r="AN1470" s="101">
        <v>52750</v>
      </c>
      <c r="AO1470" s="101">
        <f t="shared" si="318"/>
        <v>50009</v>
      </c>
      <c r="AP1470" s="10" t="s">
        <v>624</v>
      </c>
      <c r="AQ1470">
        <f t="shared" si="317"/>
        <v>5052750</v>
      </c>
    </row>
    <row r="1471" spans="1:43" hidden="1" outlineLevel="1">
      <c r="A1471" t="s">
        <v>837</v>
      </c>
      <c r="B1471" s="10" t="s">
        <v>2330</v>
      </c>
      <c r="C1471" s="1">
        <f t="shared" si="323"/>
        <v>1738</v>
      </c>
      <c r="D1471" s="7">
        <f t="shared" si="325"/>
        <v>1</v>
      </c>
      <c r="E1471" s="7">
        <f t="shared" si="326"/>
        <v>2</v>
      </c>
      <c r="F1471" s="7">
        <f t="shared" si="327"/>
        <v>3</v>
      </c>
      <c r="G1471" s="1">
        <f t="shared" si="328"/>
        <v>844</v>
      </c>
      <c r="H1471" s="2">
        <f t="shared" si="329"/>
        <v>0.48561565017261221</v>
      </c>
      <c r="I1471" s="8"/>
      <c r="J1471" s="2">
        <f t="shared" si="319"/>
        <v>0.70655926352128884</v>
      </c>
      <c r="K1471" s="2">
        <f t="shared" si="320"/>
        <v>0.22094361334867663</v>
      </c>
      <c r="L1471" s="2">
        <f t="shared" si="321"/>
        <v>5.1208285385500575E-2</v>
      </c>
      <c r="M1471" s="2">
        <f t="shared" si="322"/>
        <v>2.128883774453396E-2</v>
      </c>
      <c r="N1471" s="1">
        <v>1228</v>
      </c>
      <c r="O1471" s="1">
        <v>384</v>
      </c>
      <c r="P1471" s="1">
        <v>89</v>
      </c>
      <c r="Q1471" s="1">
        <v>11</v>
      </c>
      <c r="R1471" s="1">
        <v>4</v>
      </c>
      <c r="S1471" s="1"/>
      <c r="T1471" s="1"/>
      <c r="U1471" s="1">
        <v>2</v>
      </c>
      <c r="V1471" s="1">
        <v>0</v>
      </c>
      <c r="W1471" s="1">
        <v>10</v>
      </c>
      <c r="X1471" s="1">
        <v>6</v>
      </c>
      <c r="Y1471" s="1">
        <v>4</v>
      </c>
      <c r="Z1471" s="1"/>
      <c r="AA1471" s="1">
        <v>0</v>
      </c>
      <c r="AB1471" s="1"/>
      <c r="AG1471" t="str">
        <f t="shared" si="324"/>
        <v>Norwich</v>
      </c>
      <c r="AH1471" t="s">
        <v>1051</v>
      </c>
      <c r="AI1471">
        <v>1</v>
      </c>
      <c r="AK1471" s="104">
        <v>50</v>
      </c>
      <c r="AL1471" s="102">
        <v>27</v>
      </c>
      <c r="AM1471" s="102">
        <v>55</v>
      </c>
      <c r="AN1471" s="101">
        <v>52900</v>
      </c>
      <c r="AO1471" s="101">
        <f t="shared" si="318"/>
        <v>50027</v>
      </c>
      <c r="AP1471" s="10" t="s">
        <v>624</v>
      </c>
      <c r="AQ1471">
        <f t="shared" si="317"/>
        <v>5052900</v>
      </c>
    </row>
    <row r="1472" spans="1:43" hidden="1" outlineLevel="1">
      <c r="A1472" t="s">
        <v>2225</v>
      </c>
      <c r="B1472" s="10" t="s">
        <v>2330</v>
      </c>
      <c r="C1472" s="1">
        <f t="shared" si="323"/>
        <v>362</v>
      </c>
      <c r="D1472" s="7">
        <f t="shared" si="325"/>
        <v>2</v>
      </c>
      <c r="E1472" s="7">
        <f t="shared" si="326"/>
        <v>1</v>
      </c>
      <c r="F1472" s="7">
        <f t="shared" si="327"/>
        <v>3</v>
      </c>
      <c r="G1472" s="1">
        <f t="shared" si="328"/>
        <v>128</v>
      </c>
      <c r="H1472" s="2">
        <f t="shared" si="329"/>
        <v>0.35359116022099446</v>
      </c>
      <c r="I1472" s="8"/>
      <c r="J1472" s="2">
        <f t="shared" si="319"/>
        <v>0.21823204419889503</v>
      </c>
      <c r="K1472" s="2">
        <f t="shared" si="320"/>
        <v>0.57182320441988954</v>
      </c>
      <c r="L1472" s="2">
        <f t="shared" si="321"/>
        <v>0.20165745856353592</v>
      </c>
      <c r="M1472" s="2">
        <f t="shared" si="322"/>
        <v>8.2872928176795646E-3</v>
      </c>
      <c r="N1472" s="1">
        <v>79</v>
      </c>
      <c r="O1472" s="1">
        <v>207</v>
      </c>
      <c r="P1472" s="1">
        <v>73</v>
      </c>
      <c r="Q1472" s="1">
        <v>0</v>
      </c>
      <c r="R1472" s="1">
        <v>0</v>
      </c>
      <c r="S1472" s="1"/>
      <c r="T1472" s="1"/>
      <c r="U1472" s="1">
        <v>0</v>
      </c>
      <c r="V1472" s="1">
        <v>1</v>
      </c>
      <c r="W1472" s="1">
        <v>1</v>
      </c>
      <c r="X1472" s="1">
        <v>1</v>
      </c>
      <c r="Y1472" s="1">
        <v>0</v>
      </c>
      <c r="Z1472" s="1"/>
      <c r="AA1472" s="1">
        <v>0</v>
      </c>
      <c r="AB1472" s="1"/>
      <c r="AG1472" t="str">
        <f t="shared" si="324"/>
        <v>Orange</v>
      </c>
      <c r="AH1472" t="s">
        <v>2225</v>
      </c>
      <c r="AI1472">
        <v>1</v>
      </c>
      <c r="AK1472" s="104">
        <v>50</v>
      </c>
      <c r="AL1472" s="102">
        <v>17</v>
      </c>
      <c r="AM1472" s="102">
        <v>40</v>
      </c>
      <c r="AN1472" s="101">
        <v>53425</v>
      </c>
      <c r="AO1472" s="101">
        <f t="shared" si="318"/>
        <v>50017</v>
      </c>
      <c r="AP1472" s="10" t="s">
        <v>624</v>
      </c>
      <c r="AQ1472">
        <f t="shared" si="317"/>
        <v>5053425</v>
      </c>
    </row>
    <row r="1473" spans="1:43" hidden="1" outlineLevel="1">
      <c r="A1473" t="s">
        <v>864</v>
      </c>
      <c r="B1473" s="10" t="s">
        <v>2330</v>
      </c>
      <c r="C1473" s="1">
        <f t="shared" si="323"/>
        <v>525</v>
      </c>
      <c r="D1473" s="7">
        <f t="shared" si="325"/>
        <v>2</v>
      </c>
      <c r="E1473" s="7">
        <f t="shared" si="326"/>
        <v>1</v>
      </c>
      <c r="F1473" s="7">
        <f t="shared" si="327"/>
        <v>3</v>
      </c>
      <c r="G1473" s="1">
        <f t="shared" si="328"/>
        <v>119</v>
      </c>
      <c r="H1473" s="2">
        <f t="shared" si="329"/>
        <v>0.22666666666666666</v>
      </c>
      <c r="I1473" s="8"/>
      <c r="J1473" s="2">
        <f t="shared" si="319"/>
        <v>0.32380952380952382</v>
      </c>
      <c r="K1473" s="2">
        <f t="shared" si="320"/>
        <v>0.55047619047619045</v>
      </c>
      <c r="L1473" s="2">
        <f t="shared" si="321"/>
        <v>9.9047619047619051E-2</v>
      </c>
      <c r="M1473" s="2">
        <f t="shared" si="322"/>
        <v>2.6666666666666727E-2</v>
      </c>
      <c r="N1473" s="1">
        <v>170</v>
      </c>
      <c r="O1473" s="1">
        <v>289</v>
      </c>
      <c r="P1473" s="1">
        <v>52</v>
      </c>
      <c r="Q1473" s="1">
        <v>2</v>
      </c>
      <c r="R1473" s="1">
        <v>0</v>
      </c>
      <c r="S1473" s="1"/>
      <c r="T1473" s="1"/>
      <c r="U1473" s="1">
        <v>1</v>
      </c>
      <c r="V1473" s="1">
        <v>3</v>
      </c>
      <c r="W1473" s="1">
        <v>4</v>
      </c>
      <c r="X1473" s="1">
        <v>4</v>
      </c>
      <c r="Y1473" s="1">
        <v>0</v>
      </c>
      <c r="Z1473" s="1"/>
      <c r="AA1473" s="1">
        <v>0</v>
      </c>
      <c r="AB1473" s="1"/>
      <c r="AG1473" t="str">
        <f t="shared" si="324"/>
        <v>Orwell</v>
      </c>
      <c r="AH1473" t="s">
        <v>2331</v>
      </c>
      <c r="AI1473">
        <v>1</v>
      </c>
      <c r="AK1473" s="104">
        <v>50</v>
      </c>
      <c r="AL1473" s="102">
        <v>1</v>
      </c>
      <c r="AM1473" s="102">
        <v>70</v>
      </c>
      <c r="AN1473" s="101">
        <v>53725</v>
      </c>
      <c r="AO1473" s="101">
        <f t="shared" si="318"/>
        <v>50001</v>
      </c>
      <c r="AP1473" s="10" t="s">
        <v>624</v>
      </c>
      <c r="AQ1473">
        <f t="shared" si="317"/>
        <v>5053725</v>
      </c>
    </row>
    <row r="1474" spans="1:43" hidden="1" outlineLevel="1">
      <c r="A1474" t="s">
        <v>311</v>
      </c>
      <c r="B1474" s="10" t="s">
        <v>2330</v>
      </c>
      <c r="C1474" s="1">
        <f t="shared" si="323"/>
        <v>289</v>
      </c>
      <c r="D1474" s="7">
        <f t="shared" si="325"/>
        <v>2</v>
      </c>
      <c r="E1474" s="7">
        <f t="shared" si="326"/>
        <v>1</v>
      </c>
      <c r="F1474" s="7">
        <f t="shared" si="327"/>
        <v>3</v>
      </c>
      <c r="G1474" s="1">
        <f t="shared" si="328"/>
        <v>83</v>
      </c>
      <c r="H1474" s="2">
        <f t="shared" si="329"/>
        <v>0.28719723183391005</v>
      </c>
      <c r="I1474" s="8"/>
      <c r="J1474" s="2">
        <f t="shared" si="319"/>
        <v>0.29411764705882354</v>
      </c>
      <c r="K1474" s="2">
        <f t="shared" si="320"/>
        <v>0.58131487889273359</v>
      </c>
      <c r="L1474" s="2">
        <f t="shared" si="321"/>
        <v>9.3425605536332182E-2</v>
      </c>
      <c r="M1474" s="2">
        <f t="shared" si="322"/>
        <v>3.1141868512110635E-2</v>
      </c>
      <c r="N1474" s="1">
        <v>85</v>
      </c>
      <c r="O1474" s="1">
        <v>168</v>
      </c>
      <c r="P1474" s="1">
        <v>27</v>
      </c>
      <c r="Q1474" s="1">
        <v>2</v>
      </c>
      <c r="R1474" s="1">
        <v>0</v>
      </c>
      <c r="S1474" s="1"/>
      <c r="T1474" s="1"/>
      <c r="U1474" s="1">
        <v>1</v>
      </c>
      <c r="V1474" s="1">
        <v>0</v>
      </c>
      <c r="W1474" s="1">
        <v>3</v>
      </c>
      <c r="X1474" s="1">
        <v>1</v>
      </c>
      <c r="Y1474" s="1">
        <v>2</v>
      </c>
      <c r="Z1474" s="1"/>
      <c r="AA1474" s="1">
        <v>0</v>
      </c>
      <c r="AB1474" s="1"/>
      <c r="AG1474" t="str">
        <f t="shared" si="324"/>
        <v>Panton</v>
      </c>
      <c r="AH1474" t="s">
        <v>2331</v>
      </c>
      <c r="AI1474">
        <v>1</v>
      </c>
      <c r="AK1474" s="104">
        <v>50</v>
      </c>
      <c r="AL1474" s="102">
        <v>1</v>
      </c>
      <c r="AM1474" s="102">
        <v>75</v>
      </c>
      <c r="AN1474" s="101">
        <v>53950</v>
      </c>
      <c r="AO1474" s="101">
        <f t="shared" si="318"/>
        <v>50001</v>
      </c>
      <c r="AP1474" s="10" t="s">
        <v>624</v>
      </c>
      <c r="AQ1474">
        <f t="shared" ref="AQ1474:AQ1537" si="330">AK1474*100000+AN1474</f>
        <v>5053950</v>
      </c>
    </row>
    <row r="1475" spans="1:43" hidden="1" outlineLevel="1">
      <c r="A1475" t="s">
        <v>822</v>
      </c>
      <c r="B1475" s="10" t="s">
        <v>2330</v>
      </c>
      <c r="C1475" s="1">
        <f t="shared" si="323"/>
        <v>446</v>
      </c>
      <c r="D1475" s="7">
        <f t="shared" si="325"/>
        <v>2</v>
      </c>
      <c r="E1475" s="7">
        <f t="shared" si="326"/>
        <v>1</v>
      </c>
      <c r="F1475" s="7">
        <f t="shared" si="327"/>
        <v>3</v>
      </c>
      <c r="G1475" s="1">
        <f t="shared" si="328"/>
        <v>43</v>
      </c>
      <c r="H1475" s="2">
        <f t="shared" si="329"/>
        <v>9.641255605381166E-2</v>
      </c>
      <c r="I1475" s="8"/>
      <c r="J1475" s="2">
        <f t="shared" si="319"/>
        <v>0.41255605381165922</v>
      </c>
      <c r="K1475" s="2">
        <f t="shared" si="320"/>
        <v>0.50896860986547088</v>
      </c>
      <c r="L1475" s="2">
        <f t="shared" si="321"/>
        <v>3.3632286995515695E-2</v>
      </c>
      <c r="M1475" s="2">
        <f t="shared" si="322"/>
        <v>4.4843049327354154E-2</v>
      </c>
      <c r="N1475" s="1">
        <v>184</v>
      </c>
      <c r="O1475" s="1">
        <v>227</v>
      </c>
      <c r="P1475" s="1">
        <v>15</v>
      </c>
      <c r="Q1475" s="1">
        <v>0</v>
      </c>
      <c r="R1475" s="1">
        <v>10</v>
      </c>
      <c r="S1475" s="1"/>
      <c r="T1475" s="1"/>
      <c r="U1475" s="1">
        <v>3</v>
      </c>
      <c r="V1475" s="1">
        <v>0</v>
      </c>
      <c r="W1475" s="1">
        <v>6</v>
      </c>
      <c r="X1475" s="1">
        <v>0</v>
      </c>
      <c r="Y1475" s="1">
        <v>1</v>
      </c>
      <c r="Z1475" s="1"/>
      <c r="AA1475" s="1">
        <v>0</v>
      </c>
      <c r="AB1475" s="1"/>
      <c r="AG1475" t="str">
        <f t="shared" si="324"/>
        <v>Pawlet</v>
      </c>
      <c r="AH1475" t="s">
        <v>2265</v>
      </c>
      <c r="AI1475">
        <v>1</v>
      </c>
      <c r="AK1475" s="104">
        <v>50</v>
      </c>
      <c r="AL1475" s="102">
        <v>21</v>
      </c>
      <c r="AM1475" s="102">
        <v>70</v>
      </c>
      <c r="AN1475" s="101">
        <v>54250</v>
      </c>
      <c r="AO1475" s="101">
        <f t="shared" ref="AO1475:AO1538" si="331">1000*AK1475+AL1475</f>
        <v>50021</v>
      </c>
      <c r="AP1475" s="10" t="s">
        <v>624</v>
      </c>
      <c r="AQ1475">
        <f t="shared" si="330"/>
        <v>5054250</v>
      </c>
    </row>
    <row r="1476" spans="1:43" hidden="1" outlineLevel="1">
      <c r="A1476" t="s">
        <v>337</v>
      </c>
      <c r="B1476" s="10" t="s">
        <v>2330</v>
      </c>
      <c r="C1476" s="1">
        <f t="shared" si="323"/>
        <v>360</v>
      </c>
      <c r="D1476" s="7">
        <f t="shared" si="325"/>
        <v>1</v>
      </c>
      <c r="E1476" s="7">
        <f t="shared" si="326"/>
        <v>2</v>
      </c>
      <c r="F1476" s="7">
        <f t="shared" si="327"/>
        <v>3</v>
      </c>
      <c r="G1476" s="1">
        <f t="shared" si="328"/>
        <v>7</v>
      </c>
      <c r="H1476" s="2">
        <f t="shared" si="329"/>
        <v>1.9444444444444445E-2</v>
      </c>
      <c r="I1476" s="8"/>
      <c r="J1476" s="2">
        <f t="shared" si="319"/>
        <v>0.43611111111111112</v>
      </c>
      <c r="K1476" s="2">
        <f t="shared" si="320"/>
        <v>0.41666666666666669</v>
      </c>
      <c r="L1476" s="2">
        <f t="shared" si="321"/>
        <v>0.1111111111111111</v>
      </c>
      <c r="M1476" s="2">
        <f t="shared" si="322"/>
        <v>3.6111111111111094E-2</v>
      </c>
      <c r="N1476" s="1">
        <v>157</v>
      </c>
      <c r="O1476" s="1">
        <v>150</v>
      </c>
      <c r="P1476" s="1">
        <v>40</v>
      </c>
      <c r="Q1476" s="1">
        <v>5</v>
      </c>
      <c r="R1476" s="1">
        <v>1</v>
      </c>
      <c r="S1476" s="1"/>
      <c r="T1476" s="1"/>
      <c r="U1476" s="1">
        <v>1</v>
      </c>
      <c r="V1476" s="1">
        <v>2</v>
      </c>
      <c r="W1476" s="1">
        <v>1</v>
      </c>
      <c r="X1476" s="1">
        <v>2</v>
      </c>
      <c r="Y1476" s="1">
        <v>1</v>
      </c>
      <c r="Z1476" s="1"/>
      <c r="AA1476" s="1">
        <v>0</v>
      </c>
      <c r="AB1476" s="1"/>
      <c r="AG1476" t="str">
        <f t="shared" si="324"/>
        <v>Peacham</v>
      </c>
      <c r="AH1476" t="s">
        <v>2390</v>
      </c>
      <c r="AI1476">
        <v>1</v>
      </c>
      <c r="AK1476" s="104">
        <v>50</v>
      </c>
      <c r="AL1476" s="102">
        <v>5</v>
      </c>
      <c r="AM1476" s="102">
        <v>45</v>
      </c>
      <c r="AN1476" s="101">
        <v>54400</v>
      </c>
      <c r="AO1476" s="101">
        <f t="shared" si="331"/>
        <v>50005</v>
      </c>
      <c r="AP1476" s="10" t="s">
        <v>624</v>
      </c>
      <c r="AQ1476">
        <f t="shared" si="330"/>
        <v>5054400</v>
      </c>
    </row>
    <row r="1477" spans="1:43" hidden="1" outlineLevel="1">
      <c r="A1477" t="s">
        <v>539</v>
      </c>
      <c r="B1477" s="10" t="s">
        <v>2330</v>
      </c>
      <c r="C1477" s="1">
        <f t="shared" si="323"/>
        <v>154</v>
      </c>
      <c r="D1477" s="7">
        <f t="shared" si="325"/>
        <v>2</v>
      </c>
      <c r="E1477" s="7">
        <f t="shared" si="326"/>
        <v>1</v>
      </c>
      <c r="F1477" s="7">
        <f t="shared" si="327"/>
        <v>3</v>
      </c>
      <c r="G1477" s="1">
        <f t="shared" si="328"/>
        <v>48</v>
      </c>
      <c r="H1477" s="2">
        <f t="shared" si="329"/>
        <v>0.31168831168831168</v>
      </c>
      <c r="I1477" s="8"/>
      <c r="J1477" s="2">
        <f t="shared" si="319"/>
        <v>0.29870129870129869</v>
      </c>
      <c r="K1477" s="2">
        <f t="shared" si="320"/>
        <v>0.61038961038961037</v>
      </c>
      <c r="L1477" s="2">
        <f t="shared" si="321"/>
        <v>3.896103896103896E-2</v>
      </c>
      <c r="M1477" s="2">
        <f t="shared" si="322"/>
        <v>5.1948051948051979E-2</v>
      </c>
      <c r="N1477" s="1">
        <v>46</v>
      </c>
      <c r="O1477" s="1">
        <v>94</v>
      </c>
      <c r="P1477" s="1">
        <v>6</v>
      </c>
      <c r="Q1477" s="1">
        <v>2</v>
      </c>
      <c r="R1477" s="1">
        <v>0</v>
      </c>
      <c r="S1477" s="1"/>
      <c r="T1477" s="1"/>
      <c r="U1477" s="1">
        <v>0</v>
      </c>
      <c r="V1477" s="1">
        <v>1</v>
      </c>
      <c r="W1477" s="1">
        <v>4</v>
      </c>
      <c r="X1477" s="1">
        <v>1</v>
      </c>
      <c r="Y1477" s="1">
        <v>0</v>
      </c>
      <c r="Z1477" s="1"/>
      <c r="AA1477" s="1">
        <v>0</v>
      </c>
      <c r="AB1477" s="1"/>
      <c r="AG1477" t="str">
        <f t="shared" si="324"/>
        <v>Peru</v>
      </c>
      <c r="AH1477" t="s">
        <v>2332</v>
      </c>
      <c r="AI1477">
        <v>1</v>
      </c>
      <c r="AK1477" s="104">
        <v>50</v>
      </c>
      <c r="AL1477" s="102">
        <v>3</v>
      </c>
      <c r="AM1477" s="102">
        <v>30</v>
      </c>
      <c r="AN1477" s="101">
        <v>55000</v>
      </c>
      <c r="AO1477" s="101">
        <f t="shared" si="331"/>
        <v>50003</v>
      </c>
      <c r="AP1477" s="10" t="s">
        <v>624</v>
      </c>
      <c r="AQ1477">
        <f t="shared" si="330"/>
        <v>5055000</v>
      </c>
    </row>
    <row r="1478" spans="1:43" hidden="1" outlineLevel="1">
      <c r="A1478" t="s">
        <v>188</v>
      </c>
      <c r="B1478" s="10" t="s">
        <v>2330</v>
      </c>
      <c r="C1478" s="1">
        <f t="shared" si="323"/>
        <v>202</v>
      </c>
      <c r="D1478" s="7">
        <f t="shared" si="325"/>
        <v>2</v>
      </c>
      <c r="E1478" s="7">
        <f t="shared" si="326"/>
        <v>1</v>
      </c>
      <c r="F1478" s="7">
        <f t="shared" si="327"/>
        <v>3</v>
      </c>
      <c r="G1478" s="1">
        <f t="shared" si="328"/>
        <v>39</v>
      </c>
      <c r="H1478" s="2">
        <f t="shared" si="329"/>
        <v>0.19306930693069307</v>
      </c>
      <c r="I1478" s="8"/>
      <c r="J1478" s="2">
        <f t="shared" si="319"/>
        <v>0.36138613861386137</v>
      </c>
      <c r="K1478" s="2">
        <f t="shared" si="320"/>
        <v>0.5544554455445545</v>
      </c>
      <c r="L1478" s="2">
        <f t="shared" si="321"/>
        <v>3.4653465346534656E-2</v>
      </c>
      <c r="M1478" s="2">
        <f t="shared" si="322"/>
        <v>4.9504950495049466E-2</v>
      </c>
      <c r="N1478" s="1">
        <v>73</v>
      </c>
      <c r="O1478" s="1">
        <v>112</v>
      </c>
      <c r="P1478" s="1">
        <v>7</v>
      </c>
      <c r="Q1478" s="1">
        <v>1</v>
      </c>
      <c r="R1478" s="1">
        <v>2</v>
      </c>
      <c r="S1478" s="1"/>
      <c r="T1478" s="1"/>
      <c r="U1478" s="1">
        <v>0</v>
      </c>
      <c r="V1478" s="1">
        <v>0</v>
      </c>
      <c r="W1478" s="1">
        <v>7</v>
      </c>
      <c r="X1478" s="1">
        <v>0</v>
      </c>
      <c r="Y1478" s="1">
        <v>0</v>
      </c>
      <c r="Z1478" s="1"/>
      <c r="AA1478" s="1">
        <v>0</v>
      </c>
      <c r="AB1478" s="1"/>
      <c r="AG1478" t="str">
        <f t="shared" si="324"/>
        <v>Pittsfield</v>
      </c>
      <c r="AH1478" t="s">
        <v>2265</v>
      </c>
      <c r="AI1478">
        <v>1</v>
      </c>
      <c r="AK1478" s="104">
        <v>50</v>
      </c>
      <c r="AL1478" s="102">
        <v>21</v>
      </c>
      <c r="AM1478" s="102">
        <v>75</v>
      </c>
      <c r="AN1478" s="101">
        <v>55450</v>
      </c>
      <c r="AO1478" s="101">
        <f t="shared" si="331"/>
        <v>50021</v>
      </c>
      <c r="AP1478" s="10" t="s">
        <v>624</v>
      </c>
      <c r="AQ1478">
        <f t="shared" si="330"/>
        <v>5055450</v>
      </c>
    </row>
    <row r="1479" spans="1:43" hidden="1" outlineLevel="1">
      <c r="A1479" t="s">
        <v>729</v>
      </c>
      <c r="B1479" s="10" t="s">
        <v>2330</v>
      </c>
      <c r="C1479" s="1">
        <f t="shared" si="323"/>
        <v>1088</v>
      </c>
      <c r="D1479" s="7">
        <f t="shared" si="325"/>
        <v>2</v>
      </c>
      <c r="E1479" s="7">
        <f t="shared" si="326"/>
        <v>1</v>
      </c>
      <c r="F1479" s="7">
        <f t="shared" si="327"/>
        <v>3</v>
      </c>
      <c r="G1479" s="1">
        <f t="shared" si="328"/>
        <v>233</v>
      </c>
      <c r="H1479" s="2">
        <f t="shared" si="329"/>
        <v>0.21415441176470587</v>
      </c>
      <c r="I1479" s="8"/>
      <c r="J1479" s="2">
        <f t="shared" si="319"/>
        <v>0.35661764705882354</v>
      </c>
      <c r="K1479" s="2">
        <f t="shared" si="320"/>
        <v>0.57077205882352944</v>
      </c>
      <c r="L1479" s="2">
        <f t="shared" si="321"/>
        <v>5.6985294117647058E-2</v>
      </c>
      <c r="M1479" s="2">
        <f t="shared" si="322"/>
        <v>1.562499999999991E-2</v>
      </c>
      <c r="N1479" s="1">
        <v>388</v>
      </c>
      <c r="O1479" s="1">
        <v>621</v>
      </c>
      <c r="P1479" s="1">
        <v>62</v>
      </c>
      <c r="Q1479" s="1">
        <v>3</v>
      </c>
      <c r="R1479" s="1">
        <v>2</v>
      </c>
      <c r="S1479" s="1"/>
      <c r="T1479" s="1"/>
      <c r="U1479" s="1">
        <v>4</v>
      </c>
      <c r="V1479" s="1">
        <v>0</v>
      </c>
      <c r="W1479" s="1">
        <v>2</v>
      </c>
      <c r="X1479" s="1">
        <v>3</v>
      </c>
      <c r="Y1479" s="1">
        <v>3</v>
      </c>
      <c r="Z1479" s="1"/>
      <c r="AA1479" s="1">
        <v>0</v>
      </c>
      <c r="AB1479" s="1"/>
      <c r="AG1479" t="str">
        <f t="shared" si="324"/>
        <v>Pittsford</v>
      </c>
      <c r="AH1479" t="s">
        <v>2265</v>
      </c>
      <c r="AI1479">
        <v>1</v>
      </c>
      <c r="AK1479" s="104">
        <v>50</v>
      </c>
      <c r="AL1479" s="102">
        <v>21</v>
      </c>
      <c r="AM1479" s="102">
        <v>80</v>
      </c>
      <c r="AN1479" s="101">
        <v>55600</v>
      </c>
      <c r="AO1479" s="101">
        <f t="shared" si="331"/>
        <v>50021</v>
      </c>
      <c r="AP1479" s="10" t="s">
        <v>624</v>
      </c>
      <c r="AQ1479">
        <f t="shared" si="330"/>
        <v>5055600</v>
      </c>
    </row>
    <row r="1480" spans="1:43" hidden="1" outlineLevel="1">
      <c r="A1480" t="s">
        <v>836</v>
      </c>
      <c r="B1480" s="10" t="s">
        <v>2330</v>
      </c>
      <c r="C1480" s="1">
        <f t="shared" si="323"/>
        <v>647</v>
      </c>
      <c r="D1480" s="7">
        <f t="shared" si="325"/>
        <v>1</v>
      </c>
      <c r="E1480" s="7">
        <f t="shared" si="326"/>
        <v>3</v>
      </c>
      <c r="F1480" s="7">
        <f t="shared" si="327"/>
        <v>2</v>
      </c>
      <c r="G1480" s="1">
        <f t="shared" si="328"/>
        <v>100</v>
      </c>
      <c r="H1480" s="2">
        <f t="shared" si="329"/>
        <v>0.15455950540958269</v>
      </c>
      <c r="I1480" s="8"/>
      <c r="J1480" s="2">
        <f t="shared" si="319"/>
        <v>0.44976816074188564</v>
      </c>
      <c r="K1480" s="2">
        <f t="shared" si="320"/>
        <v>0.21638330757341576</v>
      </c>
      <c r="L1480" s="2">
        <f t="shared" si="321"/>
        <v>0.29520865533230295</v>
      </c>
      <c r="M1480" s="2">
        <f t="shared" si="322"/>
        <v>3.8639876352395686E-2</v>
      </c>
      <c r="N1480" s="1">
        <v>291</v>
      </c>
      <c r="O1480" s="1">
        <v>140</v>
      </c>
      <c r="P1480" s="1">
        <v>191</v>
      </c>
      <c r="Q1480" s="1">
        <v>11</v>
      </c>
      <c r="R1480" s="1">
        <v>2</v>
      </c>
      <c r="S1480" s="1"/>
      <c r="T1480" s="1"/>
      <c r="U1480" s="1">
        <v>0</v>
      </c>
      <c r="V1480" s="1">
        <v>1</v>
      </c>
      <c r="W1480" s="1">
        <v>6</v>
      </c>
      <c r="X1480" s="1">
        <v>4</v>
      </c>
      <c r="Y1480" s="1">
        <v>0</v>
      </c>
      <c r="Z1480" s="1"/>
      <c r="AA1480" s="1">
        <v>1</v>
      </c>
      <c r="AB1480" s="1"/>
      <c r="AG1480" t="str">
        <f t="shared" si="324"/>
        <v>Plainfield</v>
      </c>
      <c r="AH1480" t="s">
        <v>1839</v>
      </c>
      <c r="AI1480">
        <v>1</v>
      </c>
      <c r="AK1480" s="104">
        <v>50</v>
      </c>
      <c r="AL1480" s="102">
        <v>23</v>
      </c>
      <c r="AM1480" s="102">
        <v>70</v>
      </c>
      <c r="AN1480" s="101">
        <v>55825</v>
      </c>
      <c r="AO1480" s="101">
        <f t="shared" si="331"/>
        <v>50023</v>
      </c>
      <c r="AP1480" s="10" t="s">
        <v>624</v>
      </c>
      <c r="AQ1480">
        <f t="shared" si="330"/>
        <v>5055825</v>
      </c>
    </row>
    <row r="1481" spans="1:43" hidden="1" outlineLevel="1">
      <c r="A1481" t="s">
        <v>2043</v>
      </c>
      <c r="B1481" s="10" t="s">
        <v>2330</v>
      </c>
      <c r="C1481" s="1">
        <f t="shared" si="323"/>
        <v>244</v>
      </c>
      <c r="D1481" s="7">
        <f t="shared" si="325"/>
        <v>2</v>
      </c>
      <c r="E1481" s="7">
        <f t="shared" si="326"/>
        <v>1</v>
      </c>
      <c r="F1481" s="7">
        <f t="shared" si="327"/>
        <v>3</v>
      </c>
      <c r="G1481" s="1">
        <f t="shared" si="328"/>
        <v>55</v>
      </c>
      <c r="H1481" s="2">
        <f t="shared" si="329"/>
        <v>0.22540983606557377</v>
      </c>
      <c r="I1481" s="8"/>
      <c r="J1481" s="2">
        <f t="shared" si="319"/>
        <v>0.32786885245901637</v>
      </c>
      <c r="K1481" s="2">
        <f t="shared" si="320"/>
        <v>0.55327868852459017</v>
      </c>
      <c r="L1481" s="2">
        <f t="shared" si="321"/>
        <v>8.1967213114754092E-2</v>
      </c>
      <c r="M1481" s="2">
        <f t="shared" si="322"/>
        <v>3.6885245901639427E-2</v>
      </c>
      <c r="N1481" s="1">
        <v>80</v>
      </c>
      <c r="O1481" s="1">
        <v>135</v>
      </c>
      <c r="P1481" s="1">
        <v>20</v>
      </c>
      <c r="Q1481" s="1">
        <v>1</v>
      </c>
      <c r="R1481" s="1">
        <v>2</v>
      </c>
      <c r="S1481" s="1"/>
      <c r="T1481" s="1"/>
      <c r="U1481" s="1">
        <v>4</v>
      </c>
      <c r="V1481" s="1">
        <v>0</v>
      </c>
      <c r="W1481" s="1">
        <v>2</v>
      </c>
      <c r="X1481" s="1">
        <v>0</v>
      </c>
      <c r="Y1481" s="1">
        <v>0</v>
      </c>
      <c r="Z1481" s="1"/>
      <c r="AA1481" s="1">
        <v>0</v>
      </c>
      <c r="AB1481" s="1"/>
      <c r="AG1481" t="str">
        <f t="shared" si="324"/>
        <v>Plymouth</v>
      </c>
      <c r="AH1481" t="s">
        <v>1051</v>
      </c>
      <c r="AI1481">
        <v>1</v>
      </c>
      <c r="AK1481" s="104">
        <v>50</v>
      </c>
      <c r="AL1481" s="102">
        <v>27</v>
      </c>
      <c r="AM1481" s="102">
        <v>60</v>
      </c>
      <c r="AN1481" s="101">
        <v>56050</v>
      </c>
      <c r="AO1481" s="101">
        <f t="shared" si="331"/>
        <v>50027</v>
      </c>
      <c r="AP1481" s="10" t="s">
        <v>624</v>
      </c>
      <c r="AQ1481">
        <f t="shared" si="330"/>
        <v>5056050</v>
      </c>
    </row>
    <row r="1482" spans="1:43" hidden="1" outlineLevel="1">
      <c r="A1482" t="s">
        <v>248</v>
      </c>
      <c r="B1482" s="10" t="s">
        <v>2330</v>
      </c>
      <c r="C1482" s="1">
        <f t="shared" si="323"/>
        <v>478</v>
      </c>
      <c r="D1482" s="7">
        <f t="shared" si="325"/>
        <v>1</v>
      </c>
      <c r="E1482" s="7">
        <f t="shared" si="326"/>
        <v>2</v>
      </c>
      <c r="F1482" s="7">
        <f t="shared" si="327"/>
        <v>3</v>
      </c>
      <c r="G1482" s="1">
        <f t="shared" si="328"/>
        <v>55</v>
      </c>
      <c r="H1482" s="2">
        <f t="shared" si="329"/>
        <v>0.11506276150627615</v>
      </c>
      <c r="I1482" s="8"/>
      <c r="J1482" s="2">
        <f t="shared" si="319"/>
        <v>0.47907949790794979</v>
      </c>
      <c r="K1482" s="2">
        <f t="shared" si="320"/>
        <v>0.36401673640167365</v>
      </c>
      <c r="L1482" s="2">
        <f t="shared" si="321"/>
        <v>0.1192468619246862</v>
      </c>
      <c r="M1482" s="2">
        <f t="shared" si="322"/>
        <v>3.7656903765690364E-2</v>
      </c>
      <c r="N1482" s="1">
        <v>229</v>
      </c>
      <c r="O1482" s="1">
        <v>174</v>
      </c>
      <c r="P1482" s="1">
        <v>57</v>
      </c>
      <c r="Q1482" s="1">
        <v>2</v>
      </c>
      <c r="R1482" s="1">
        <v>4</v>
      </c>
      <c r="S1482" s="1"/>
      <c r="T1482" s="1"/>
      <c r="U1482" s="1">
        <v>2</v>
      </c>
      <c r="V1482" s="1">
        <v>0</v>
      </c>
      <c r="W1482" s="1">
        <v>4</v>
      </c>
      <c r="X1482" s="1">
        <v>3</v>
      </c>
      <c r="Y1482" s="1">
        <v>3</v>
      </c>
      <c r="Z1482" s="1"/>
      <c r="AA1482" s="1">
        <v>0</v>
      </c>
      <c r="AB1482" s="1"/>
      <c r="AG1482" t="str">
        <f t="shared" si="324"/>
        <v>Pomfret</v>
      </c>
      <c r="AH1482" t="s">
        <v>1051</v>
      </c>
      <c r="AI1482">
        <v>1</v>
      </c>
      <c r="AK1482" s="104">
        <v>50</v>
      </c>
      <c r="AL1482" s="102">
        <v>27</v>
      </c>
      <c r="AM1482" s="102">
        <v>65</v>
      </c>
      <c r="AN1482" s="101">
        <v>56350</v>
      </c>
      <c r="AO1482" s="101">
        <f t="shared" si="331"/>
        <v>50027</v>
      </c>
      <c r="AP1482" s="10" t="s">
        <v>624</v>
      </c>
      <c r="AQ1482">
        <f t="shared" si="330"/>
        <v>5056350</v>
      </c>
    </row>
    <row r="1483" spans="1:43" hidden="1" outlineLevel="1">
      <c r="A1483" t="s">
        <v>943</v>
      </c>
      <c r="B1483" s="10" t="s">
        <v>2330</v>
      </c>
      <c r="C1483" s="1">
        <f t="shared" si="323"/>
        <v>1183</v>
      </c>
      <c r="D1483" s="7">
        <f t="shared" si="325"/>
        <v>2</v>
      </c>
      <c r="E1483" s="7">
        <f t="shared" si="326"/>
        <v>1</v>
      </c>
      <c r="F1483" s="7">
        <f t="shared" si="327"/>
        <v>4</v>
      </c>
      <c r="G1483" s="1">
        <f t="shared" si="328"/>
        <v>128</v>
      </c>
      <c r="H1483" s="2">
        <f t="shared" si="329"/>
        <v>0.10819949281487742</v>
      </c>
      <c r="I1483" s="8"/>
      <c r="J1483" s="2">
        <f t="shared" si="319"/>
        <v>0.36770921386305999</v>
      </c>
      <c r="K1483" s="2">
        <f t="shared" si="320"/>
        <v>0.47590870667793744</v>
      </c>
      <c r="L1483" s="2">
        <f t="shared" si="321"/>
        <v>5.4099746407438712E-2</v>
      </c>
      <c r="M1483" s="2">
        <f t="shared" si="322"/>
        <v>0.10228233305156385</v>
      </c>
      <c r="N1483" s="1">
        <v>435</v>
      </c>
      <c r="O1483" s="1">
        <v>563</v>
      </c>
      <c r="P1483" s="1">
        <v>64</v>
      </c>
      <c r="Q1483" s="1">
        <v>12</v>
      </c>
      <c r="R1483" s="1">
        <v>77</v>
      </c>
      <c r="S1483" s="1"/>
      <c r="T1483" s="1"/>
      <c r="U1483" s="1">
        <v>6</v>
      </c>
      <c r="V1483" s="1">
        <v>1</v>
      </c>
      <c r="W1483" s="1">
        <v>13</v>
      </c>
      <c r="X1483" s="1">
        <v>7</v>
      </c>
      <c r="Y1483" s="1">
        <v>5</v>
      </c>
      <c r="Z1483" s="1"/>
      <c r="AA1483" s="1">
        <v>0</v>
      </c>
      <c r="AB1483" s="1"/>
      <c r="AG1483" t="str">
        <f t="shared" si="324"/>
        <v>Poultney</v>
      </c>
      <c r="AH1483" t="s">
        <v>2265</v>
      </c>
      <c r="AI1483">
        <v>1</v>
      </c>
      <c r="AK1483" s="104">
        <v>50</v>
      </c>
      <c r="AL1483" s="102">
        <v>21</v>
      </c>
      <c r="AM1483" s="102">
        <v>85</v>
      </c>
      <c r="AN1483" s="101">
        <v>56875</v>
      </c>
      <c r="AO1483" s="101">
        <f t="shared" si="331"/>
        <v>50021</v>
      </c>
      <c r="AP1483" s="10" t="s">
        <v>624</v>
      </c>
      <c r="AQ1483">
        <f t="shared" si="330"/>
        <v>5056875</v>
      </c>
    </row>
    <row r="1484" spans="1:43" hidden="1" outlineLevel="1">
      <c r="A1484" t="s">
        <v>944</v>
      </c>
      <c r="B1484" s="10" t="s">
        <v>2330</v>
      </c>
      <c r="C1484" s="1">
        <f t="shared" si="323"/>
        <v>1404</v>
      </c>
      <c r="D1484" s="7">
        <f t="shared" si="325"/>
        <v>2</v>
      </c>
      <c r="E1484" s="7">
        <f t="shared" si="326"/>
        <v>1</v>
      </c>
      <c r="F1484" s="7">
        <f t="shared" si="327"/>
        <v>3</v>
      </c>
      <c r="G1484" s="1">
        <f t="shared" si="328"/>
        <v>223</v>
      </c>
      <c r="H1484" s="2">
        <f t="shared" si="329"/>
        <v>0.15883190883190884</v>
      </c>
      <c r="I1484" s="8"/>
      <c r="J1484" s="2">
        <f t="shared" si="319"/>
        <v>0.35398860398860399</v>
      </c>
      <c r="K1484" s="2">
        <f t="shared" si="320"/>
        <v>0.51282051282051277</v>
      </c>
      <c r="L1484" s="2">
        <f t="shared" si="321"/>
        <v>5.9829059829059832E-2</v>
      </c>
      <c r="M1484" s="2">
        <f t="shared" si="322"/>
        <v>7.3361823361823397E-2</v>
      </c>
      <c r="N1484" s="1">
        <v>497</v>
      </c>
      <c r="O1484" s="1">
        <v>720</v>
      </c>
      <c r="P1484" s="1">
        <v>84</v>
      </c>
      <c r="Q1484" s="1">
        <v>9</v>
      </c>
      <c r="R1484" s="1">
        <v>8</v>
      </c>
      <c r="S1484" s="1"/>
      <c r="T1484" s="1"/>
      <c r="U1484" s="1">
        <v>18</v>
      </c>
      <c r="V1484" s="1">
        <v>5</v>
      </c>
      <c r="W1484" s="1">
        <v>30</v>
      </c>
      <c r="X1484" s="1">
        <v>21</v>
      </c>
      <c r="Y1484" s="1">
        <v>11</v>
      </c>
      <c r="Z1484" s="1"/>
      <c r="AA1484" s="1">
        <v>1</v>
      </c>
      <c r="AB1484" s="1"/>
      <c r="AG1484" t="str">
        <f t="shared" si="324"/>
        <v>Pownal</v>
      </c>
      <c r="AH1484" t="s">
        <v>2332</v>
      </c>
      <c r="AI1484">
        <v>1</v>
      </c>
      <c r="AK1484" s="104">
        <v>50</v>
      </c>
      <c r="AL1484" s="102">
        <v>3</v>
      </c>
      <c r="AM1484" s="102">
        <v>35</v>
      </c>
      <c r="AN1484" s="101">
        <v>57025</v>
      </c>
      <c r="AO1484" s="101">
        <f t="shared" si="331"/>
        <v>50003</v>
      </c>
      <c r="AP1484" s="10" t="s">
        <v>624</v>
      </c>
      <c r="AQ1484">
        <f t="shared" si="330"/>
        <v>5057025</v>
      </c>
    </row>
    <row r="1485" spans="1:43" hidden="1" outlineLevel="1">
      <c r="A1485" t="s">
        <v>492</v>
      </c>
      <c r="B1485" s="10" t="s">
        <v>2330</v>
      </c>
      <c r="C1485" s="1">
        <f t="shared" si="323"/>
        <v>672</v>
      </c>
      <c r="D1485" s="7">
        <f t="shared" si="325"/>
        <v>2</v>
      </c>
      <c r="E1485" s="7">
        <f t="shared" si="326"/>
        <v>1</v>
      </c>
      <c r="F1485" s="7">
        <f t="shared" si="327"/>
        <v>3</v>
      </c>
      <c r="G1485" s="1">
        <f t="shared" si="328"/>
        <v>52</v>
      </c>
      <c r="H1485" s="2">
        <f t="shared" si="329"/>
        <v>7.7380952380952384E-2</v>
      </c>
      <c r="I1485" s="8"/>
      <c r="J1485" s="2">
        <f t="shared" si="319"/>
        <v>0.40327380952380953</v>
      </c>
      <c r="K1485" s="2">
        <f t="shared" si="320"/>
        <v>0.48065476190476192</v>
      </c>
      <c r="L1485" s="2">
        <f t="shared" si="321"/>
        <v>9.375E-2</v>
      </c>
      <c r="M1485" s="2">
        <f t="shared" si="322"/>
        <v>2.2321428571428548E-2</v>
      </c>
      <c r="N1485" s="1">
        <v>271</v>
      </c>
      <c r="O1485" s="1">
        <v>323</v>
      </c>
      <c r="P1485" s="1">
        <v>63</v>
      </c>
      <c r="Q1485" s="1">
        <v>1</v>
      </c>
      <c r="R1485" s="1">
        <v>1</v>
      </c>
      <c r="S1485" s="1"/>
      <c r="T1485" s="1"/>
      <c r="U1485" s="1">
        <v>4</v>
      </c>
      <c r="V1485" s="1">
        <v>1</v>
      </c>
      <c r="W1485" s="1">
        <v>5</v>
      </c>
      <c r="X1485" s="1">
        <v>2</v>
      </c>
      <c r="Y1485" s="1">
        <v>1</v>
      </c>
      <c r="Z1485" s="1"/>
      <c r="AA1485" s="1">
        <v>0</v>
      </c>
      <c r="AB1485" s="1"/>
      <c r="AG1485" t="str">
        <f t="shared" si="324"/>
        <v>Proctor</v>
      </c>
      <c r="AH1485" t="s">
        <v>2265</v>
      </c>
      <c r="AI1485">
        <v>1</v>
      </c>
      <c r="AK1485" s="104">
        <v>50</v>
      </c>
      <c r="AL1485" s="102">
        <v>21</v>
      </c>
      <c r="AM1485" s="102">
        <v>90</v>
      </c>
      <c r="AN1485" s="101">
        <v>57250</v>
      </c>
      <c r="AO1485" s="101">
        <f t="shared" si="331"/>
        <v>50021</v>
      </c>
      <c r="AP1485" s="10" t="s">
        <v>624</v>
      </c>
      <c r="AQ1485">
        <f t="shared" si="330"/>
        <v>5057250</v>
      </c>
    </row>
    <row r="1486" spans="1:43" hidden="1" outlineLevel="1">
      <c r="A1486" t="s">
        <v>1985</v>
      </c>
      <c r="B1486" s="10" t="s">
        <v>2330</v>
      </c>
      <c r="C1486" s="1">
        <f t="shared" si="323"/>
        <v>1068</v>
      </c>
      <c r="D1486" s="7">
        <f t="shared" si="325"/>
        <v>1</v>
      </c>
      <c r="E1486" s="7">
        <f t="shared" si="326"/>
        <v>2</v>
      </c>
      <c r="F1486" s="7">
        <f t="shared" si="327"/>
        <v>4</v>
      </c>
      <c r="G1486" s="1">
        <f t="shared" si="328"/>
        <v>514</v>
      </c>
      <c r="H1486" s="2">
        <f t="shared" si="329"/>
        <v>0.48127340823970038</v>
      </c>
      <c r="I1486" s="8"/>
      <c r="J1486" s="2">
        <f t="shared" si="319"/>
        <v>0.69288389513108617</v>
      </c>
      <c r="K1486" s="2">
        <f t="shared" si="320"/>
        <v>0.21161048689138576</v>
      </c>
      <c r="L1486" s="2">
        <f t="shared" si="321"/>
        <v>1.9662921348314606E-2</v>
      </c>
      <c r="M1486" s="2">
        <f t="shared" si="322"/>
        <v>7.5842696629213474E-2</v>
      </c>
      <c r="N1486" s="1">
        <v>740</v>
      </c>
      <c r="O1486" s="1">
        <v>226</v>
      </c>
      <c r="P1486" s="1">
        <v>21</v>
      </c>
      <c r="Q1486" s="1">
        <v>20</v>
      </c>
      <c r="R1486" s="1">
        <v>5</v>
      </c>
      <c r="S1486" s="1"/>
      <c r="T1486" s="1"/>
      <c r="U1486" s="1">
        <v>4</v>
      </c>
      <c r="V1486" s="1">
        <v>19</v>
      </c>
      <c r="W1486" s="1">
        <v>23</v>
      </c>
      <c r="X1486" s="1">
        <v>7</v>
      </c>
      <c r="Y1486" s="1">
        <v>3</v>
      </c>
      <c r="Z1486" s="1"/>
      <c r="AA1486" s="1">
        <v>0</v>
      </c>
      <c r="AB1486" s="1"/>
      <c r="AG1486" t="str">
        <f t="shared" si="324"/>
        <v>Putney</v>
      </c>
      <c r="AH1486" t="s">
        <v>247</v>
      </c>
      <c r="AI1486">
        <v>1</v>
      </c>
      <c r="AK1486" s="104">
        <v>50</v>
      </c>
      <c r="AL1486" s="102">
        <v>25</v>
      </c>
      <c r="AM1486" s="102">
        <v>65</v>
      </c>
      <c r="AN1486" s="101">
        <v>57700</v>
      </c>
      <c r="AO1486" s="101">
        <f t="shared" si="331"/>
        <v>50025</v>
      </c>
      <c r="AP1486" s="10" t="s">
        <v>624</v>
      </c>
      <c r="AQ1486">
        <f t="shared" si="330"/>
        <v>5057700</v>
      </c>
    </row>
    <row r="1487" spans="1:43" hidden="1" outlineLevel="1">
      <c r="A1487" t="s">
        <v>860</v>
      </c>
      <c r="B1487" s="10" t="s">
        <v>2330</v>
      </c>
      <c r="C1487" s="1">
        <f t="shared" si="323"/>
        <v>1878</v>
      </c>
      <c r="D1487" s="7">
        <f t="shared" si="325"/>
        <v>2</v>
      </c>
      <c r="E1487" s="7">
        <f t="shared" si="326"/>
        <v>1</v>
      </c>
      <c r="F1487" s="7">
        <f t="shared" si="327"/>
        <v>3</v>
      </c>
      <c r="G1487" s="1">
        <f t="shared" si="328"/>
        <v>52</v>
      </c>
      <c r="H1487" s="2">
        <f t="shared" si="329"/>
        <v>2.7689030883919063E-2</v>
      </c>
      <c r="I1487" s="8"/>
      <c r="J1487" s="2">
        <f t="shared" si="319"/>
        <v>0.42385516506922255</v>
      </c>
      <c r="K1487" s="2">
        <f t="shared" si="320"/>
        <v>0.45154419595314166</v>
      </c>
      <c r="L1487" s="2">
        <f t="shared" si="321"/>
        <v>9.0521831735889249E-2</v>
      </c>
      <c r="M1487" s="2">
        <f t="shared" si="322"/>
        <v>3.4078807241746487E-2</v>
      </c>
      <c r="N1487" s="1">
        <v>796</v>
      </c>
      <c r="O1487" s="1">
        <v>848</v>
      </c>
      <c r="P1487" s="1">
        <v>170</v>
      </c>
      <c r="Q1487" s="1">
        <v>5</v>
      </c>
      <c r="R1487" s="1">
        <v>7</v>
      </c>
      <c r="S1487" s="1"/>
      <c r="T1487" s="1"/>
      <c r="U1487" s="1">
        <v>5</v>
      </c>
      <c r="V1487" s="1">
        <v>6</v>
      </c>
      <c r="W1487" s="1">
        <v>23</v>
      </c>
      <c r="X1487" s="1">
        <v>11</v>
      </c>
      <c r="Y1487" s="1">
        <v>6</v>
      </c>
      <c r="Z1487" s="1"/>
      <c r="AA1487" s="1">
        <v>1</v>
      </c>
      <c r="AB1487" s="1"/>
      <c r="AG1487" t="str">
        <f t="shared" si="324"/>
        <v>Randolph</v>
      </c>
      <c r="AH1487" t="s">
        <v>2225</v>
      </c>
      <c r="AI1487">
        <v>1</v>
      </c>
      <c r="AK1487" s="104">
        <v>50</v>
      </c>
      <c r="AL1487" s="102">
        <v>17</v>
      </c>
      <c r="AM1487" s="102">
        <v>45</v>
      </c>
      <c r="AN1487" s="101">
        <v>58075</v>
      </c>
      <c r="AO1487" s="101">
        <f t="shared" si="331"/>
        <v>50017</v>
      </c>
      <c r="AP1487" s="10" t="s">
        <v>624</v>
      </c>
      <c r="AQ1487">
        <f t="shared" si="330"/>
        <v>5058075</v>
      </c>
    </row>
    <row r="1488" spans="1:43" hidden="1" outlineLevel="1">
      <c r="A1488" t="s">
        <v>1649</v>
      </c>
      <c r="B1488" s="10" t="s">
        <v>2330</v>
      </c>
      <c r="C1488" s="1">
        <f t="shared" si="323"/>
        <v>311</v>
      </c>
      <c r="D1488" s="7">
        <f t="shared" si="325"/>
        <v>1</v>
      </c>
      <c r="E1488" s="7">
        <f t="shared" si="326"/>
        <v>2</v>
      </c>
      <c r="F1488" s="7">
        <f t="shared" si="327"/>
        <v>3</v>
      </c>
      <c r="G1488" s="1">
        <f t="shared" si="328"/>
        <v>11</v>
      </c>
      <c r="H1488" s="2">
        <f t="shared" si="329"/>
        <v>3.5369774919614148E-2</v>
      </c>
      <c r="I1488" s="8"/>
      <c r="J1488" s="2">
        <f t="shared" si="319"/>
        <v>0.45659163987138263</v>
      </c>
      <c r="K1488" s="2">
        <f t="shared" si="320"/>
        <v>0.4212218649517685</v>
      </c>
      <c r="L1488" s="2">
        <f t="shared" si="321"/>
        <v>8.6816720257234734E-2</v>
      </c>
      <c r="M1488" s="2">
        <f t="shared" si="322"/>
        <v>3.5369774919614141E-2</v>
      </c>
      <c r="N1488" s="1">
        <v>142</v>
      </c>
      <c r="O1488" s="1">
        <v>131</v>
      </c>
      <c r="P1488" s="1">
        <v>27</v>
      </c>
      <c r="Q1488" s="1">
        <v>3</v>
      </c>
      <c r="R1488" s="1">
        <v>1</v>
      </c>
      <c r="S1488" s="1"/>
      <c r="T1488" s="1"/>
      <c r="U1488" s="1">
        <v>0</v>
      </c>
      <c r="V1488" s="1">
        <v>0</v>
      </c>
      <c r="W1488" s="1">
        <v>4</v>
      </c>
      <c r="X1488" s="1">
        <v>2</v>
      </c>
      <c r="Y1488" s="1">
        <v>0</v>
      </c>
      <c r="Z1488" s="1"/>
      <c r="AA1488" s="1">
        <v>1</v>
      </c>
      <c r="AB1488" s="1"/>
      <c r="AG1488" t="str">
        <f t="shared" si="324"/>
        <v>Reading</v>
      </c>
      <c r="AH1488" t="s">
        <v>1051</v>
      </c>
      <c r="AI1488">
        <v>1</v>
      </c>
      <c r="AK1488" s="104">
        <v>50</v>
      </c>
      <c r="AL1488" s="102">
        <v>27</v>
      </c>
      <c r="AM1488" s="102">
        <v>70</v>
      </c>
      <c r="AN1488" s="101">
        <v>58375</v>
      </c>
      <c r="AO1488" s="101">
        <f t="shared" si="331"/>
        <v>50027</v>
      </c>
      <c r="AP1488" s="10" t="s">
        <v>624</v>
      </c>
      <c r="AQ1488">
        <f t="shared" si="330"/>
        <v>5058375</v>
      </c>
    </row>
    <row r="1489" spans="1:43" hidden="1" outlineLevel="1">
      <c r="A1489" t="s">
        <v>1986</v>
      </c>
      <c r="B1489" s="10" t="s">
        <v>2330</v>
      </c>
      <c r="C1489" s="1">
        <f t="shared" si="323"/>
        <v>258</v>
      </c>
      <c r="D1489" s="7">
        <f t="shared" si="325"/>
        <v>1</v>
      </c>
      <c r="E1489" s="7">
        <f t="shared" si="326"/>
        <v>2</v>
      </c>
      <c r="F1489" s="7">
        <f t="shared" si="327"/>
        <v>5</v>
      </c>
      <c r="G1489" s="1">
        <f t="shared" si="328"/>
        <v>25</v>
      </c>
      <c r="H1489" s="2">
        <f t="shared" si="329"/>
        <v>9.6899224806201556E-2</v>
      </c>
      <c r="I1489" s="8"/>
      <c r="J1489" s="2">
        <f t="shared" si="319"/>
        <v>0.47674418604651164</v>
      </c>
      <c r="K1489" s="2">
        <f t="shared" si="320"/>
        <v>0.37984496124031009</v>
      </c>
      <c r="L1489" s="2">
        <f t="shared" si="321"/>
        <v>2.3255813953488372E-2</v>
      </c>
      <c r="M1489" s="2">
        <f t="shared" si="322"/>
        <v>0.12015503875968996</v>
      </c>
      <c r="N1489" s="1">
        <v>123</v>
      </c>
      <c r="O1489" s="1">
        <v>98</v>
      </c>
      <c r="P1489" s="1">
        <v>6</v>
      </c>
      <c r="Q1489" s="1">
        <v>3</v>
      </c>
      <c r="R1489" s="1">
        <v>0</v>
      </c>
      <c r="S1489" s="1"/>
      <c r="T1489" s="1"/>
      <c r="U1489" s="1">
        <v>2</v>
      </c>
      <c r="V1489" s="1">
        <v>3</v>
      </c>
      <c r="W1489" s="1">
        <v>10</v>
      </c>
      <c r="X1489" s="1">
        <v>8</v>
      </c>
      <c r="Y1489" s="1">
        <v>3</v>
      </c>
      <c r="Z1489" s="1"/>
      <c r="AA1489" s="1">
        <v>2</v>
      </c>
      <c r="AB1489" s="1"/>
      <c r="AG1489" t="str">
        <f t="shared" si="324"/>
        <v>Readsboro</v>
      </c>
      <c r="AH1489" t="s">
        <v>2332</v>
      </c>
      <c r="AI1489">
        <v>1</v>
      </c>
      <c r="AK1489" s="104">
        <v>50</v>
      </c>
      <c r="AL1489" s="102">
        <v>3</v>
      </c>
      <c r="AM1489" s="102">
        <v>40</v>
      </c>
      <c r="AN1489" s="101">
        <v>58600</v>
      </c>
      <c r="AO1489" s="101">
        <f t="shared" si="331"/>
        <v>50003</v>
      </c>
      <c r="AP1489" s="10" t="s">
        <v>624</v>
      </c>
      <c r="AQ1489">
        <f t="shared" si="330"/>
        <v>5058600</v>
      </c>
    </row>
    <row r="1490" spans="1:43" hidden="1" outlineLevel="1">
      <c r="A1490" t="s">
        <v>754</v>
      </c>
      <c r="B1490" s="10" t="s">
        <v>2330</v>
      </c>
      <c r="C1490" s="1">
        <f t="shared" si="323"/>
        <v>862</v>
      </c>
      <c r="D1490" s="7">
        <f t="shared" si="325"/>
        <v>1</v>
      </c>
      <c r="E1490" s="7">
        <f t="shared" si="326"/>
        <v>2</v>
      </c>
      <c r="F1490" s="7">
        <f t="shared" si="327"/>
        <v>3</v>
      </c>
      <c r="G1490" s="1">
        <f t="shared" si="328"/>
        <v>8</v>
      </c>
      <c r="H1490" s="2">
        <f t="shared" si="329"/>
        <v>9.2807424593967514E-3</v>
      </c>
      <c r="I1490" s="8"/>
      <c r="J1490" s="2">
        <f t="shared" si="319"/>
        <v>0.45475638051044082</v>
      </c>
      <c r="K1490" s="2">
        <f t="shared" si="320"/>
        <v>0.44547563805104406</v>
      </c>
      <c r="L1490" s="2">
        <f t="shared" si="321"/>
        <v>6.612529002320186E-2</v>
      </c>
      <c r="M1490" s="2">
        <f t="shared" si="322"/>
        <v>3.3642691415313203E-2</v>
      </c>
      <c r="N1490" s="1">
        <v>392</v>
      </c>
      <c r="O1490" s="1">
        <v>384</v>
      </c>
      <c r="P1490" s="1">
        <v>57</v>
      </c>
      <c r="Q1490" s="1">
        <v>2</v>
      </c>
      <c r="R1490" s="1">
        <v>1</v>
      </c>
      <c r="S1490" s="1"/>
      <c r="T1490" s="1"/>
      <c r="U1490" s="1">
        <v>8</v>
      </c>
      <c r="V1490" s="1">
        <v>4</v>
      </c>
      <c r="W1490" s="1">
        <v>6</v>
      </c>
      <c r="X1490" s="1">
        <v>6</v>
      </c>
      <c r="Y1490" s="1">
        <v>2</v>
      </c>
      <c r="Z1490" s="1"/>
      <c r="AA1490" s="1">
        <v>0</v>
      </c>
      <c r="AB1490" s="1"/>
      <c r="AG1490" t="str">
        <f t="shared" si="324"/>
        <v>Richford</v>
      </c>
      <c r="AH1490" t="s">
        <v>957</v>
      </c>
      <c r="AI1490">
        <v>1</v>
      </c>
      <c r="AK1490" s="104">
        <v>50</v>
      </c>
      <c r="AL1490" s="102">
        <v>11</v>
      </c>
      <c r="AM1490" s="102">
        <v>60</v>
      </c>
      <c r="AN1490" s="101">
        <v>59125</v>
      </c>
      <c r="AO1490" s="101">
        <f t="shared" si="331"/>
        <v>50011</v>
      </c>
      <c r="AP1490" s="10" t="s">
        <v>624</v>
      </c>
      <c r="AQ1490">
        <f t="shared" si="330"/>
        <v>5059125</v>
      </c>
    </row>
    <row r="1491" spans="1:43" hidden="1" outlineLevel="1">
      <c r="A1491" t="s">
        <v>360</v>
      </c>
      <c r="B1491" s="10" t="s">
        <v>2330</v>
      </c>
      <c r="C1491" s="1">
        <f t="shared" si="323"/>
        <v>1836</v>
      </c>
      <c r="D1491" s="7">
        <f t="shared" si="325"/>
        <v>1</v>
      </c>
      <c r="E1491" s="7">
        <f t="shared" si="326"/>
        <v>2</v>
      </c>
      <c r="F1491" s="7">
        <f t="shared" si="327"/>
        <v>3</v>
      </c>
      <c r="G1491" s="1">
        <f t="shared" si="328"/>
        <v>272</v>
      </c>
      <c r="H1491" s="2">
        <f t="shared" si="329"/>
        <v>0.14814814814814814</v>
      </c>
      <c r="I1491" s="8"/>
      <c r="J1491" s="2">
        <f t="shared" si="319"/>
        <v>0.52886710239651413</v>
      </c>
      <c r="K1491" s="2">
        <f t="shared" si="320"/>
        <v>0.38071895424836599</v>
      </c>
      <c r="L1491" s="2">
        <f t="shared" si="321"/>
        <v>7.7886710239651422E-2</v>
      </c>
      <c r="M1491" s="2">
        <f t="shared" si="322"/>
        <v>1.2527233115468453E-2</v>
      </c>
      <c r="N1491" s="1">
        <v>971</v>
      </c>
      <c r="O1491" s="1">
        <v>699</v>
      </c>
      <c r="P1491" s="1">
        <v>143</v>
      </c>
      <c r="Q1491" s="1">
        <v>4</v>
      </c>
      <c r="R1491" s="1">
        <v>1</v>
      </c>
      <c r="S1491" s="1"/>
      <c r="T1491" s="1"/>
      <c r="U1491" s="1">
        <v>3</v>
      </c>
      <c r="V1491" s="1">
        <v>1</v>
      </c>
      <c r="W1491" s="1">
        <v>8</v>
      </c>
      <c r="X1491" s="1">
        <v>5</v>
      </c>
      <c r="Y1491" s="1">
        <v>1</v>
      </c>
      <c r="Z1491" s="1"/>
      <c r="AA1491" s="1">
        <v>0</v>
      </c>
      <c r="AB1491" s="1"/>
      <c r="AG1491" t="str">
        <f t="shared" si="324"/>
        <v>Richmond</v>
      </c>
      <c r="AH1491" t="s">
        <v>1231</v>
      </c>
      <c r="AI1491">
        <v>1</v>
      </c>
      <c r="AK1491" s="104">
        <v>50</v>
      </c>
      <c r="AL1491" s="102">
        <v>7</v>
      </c>
      <c r="AM1491" s="102">
        <v>55</v>
      </c>
      <c r="AN1491" s="101">
        <v>59275</v>
      </c>
      <c r="AO1491" s="101">
        <f t="shared" si="331"/>
        <v>50007</v>
      </c>
      <c r="AP1491" s="10" t="s">
        <v>624</v>
      </c>
      <c r="AQ1491">
        <f t="shared" si="330"/>
        <v>5059275</v>
      </c>
    </row>
    <row r="1492" spans="1:43" hidden="1" outlineLevel="1">
      <c r="A1492" t="s">
        <v>755</v>
      </c>
      <c r="B1492" s="10" t="s">
        <v>2330</v>
      </c>
      <c r="C1492" s="1">
        <f t="shared" si="323"/>
        <v>300</v>
      </c>
      <c r="D1492" s="7">
        <f t="shared" si="325"/>
        <v>1</v>
      </c>
      <c r="E1492" s="7">
        <f t="shared" si="326"/>
        <v>2</v>
      </c>
      <c r="F1492" s="7">
        <f t="shared" si="327"/>
        <v>3</v>
      </c>
      <c r="G1492" s="1">
        <f t="shared" si="328"/>
        <v>68</v>
      </c>
      <c r="H1492" s="2">
        <f t="shared" si="329"/>
        <v>0.22666666666666666</v>
      </c>
      <c r="I1492" s="8"/>
      <c r="J1492" s="2">
        <f t="shared" si="319"/>
        <v>0.56333333333333335</v>
      </c>
      <c r="K1492" s="2">
        <f t="shared" si="320"/>
        <v>0.33666666666666667</v>
      </c>
      <c r="L1492" s="2">
        <f t="shared" si="321"/>
        <v>5.3333333333333337E-2</v>
      </c>
      <c r="M1492" s="2">
        <f t="shared" si="322"/>
        <v>4.6666666666666641E-2</v>
      </c>
      <c r="N1492" s="1">
        <v>169</v>
      </c>
      <c r="O1492" s="1">
        <v>101</v>
      </c>
      <c r="P1492" s="1">
        <v>16</v>
      </c>
      <c r="Q1492" s="1">
        <v>0</v>
      </c>
      <c r="R1492" s="1">
        <v>2</v>
      </c>
      <c r="S1492" s="1"/>
      <c r="T1492" s="1"/>
      <c r="U1492" s="1">
        <v>1</v>
      </c>
      <c r="V1492" s="1">
        <v>0</v>
      </c>
      <c r="W1492" s="1">
        <v>6</v>
      </c>
      <c r="X1492" s="1">
        <v>4</v>
      </c>
      <c r="Y1492" s="1">
        <v>1</v>
      </c>
      <c r="Z1492" s="1"/>
      <c r="AA1492" s="1">
        <v>0</v>
      </c>
      <c r="AB1492" s="1"/>
      <c r="AG1492" t="str">
        <f t="shared" si="324"/>
        <v>Ripton</v>
      </c>
      <c r="AH1492" t="s">
        <v>2331</v>
      </c>
      <c r="AI1492">
        <v>1</v>
      </c>
      <c r="AK1492" s="104">
        <v>50</v>
      </c>
      <c r="AL1492" s="102">
        <v>1</v>
      </c>
      <c r="AM1492" s="102">
        <v>80</v>
      </c>
      <c r="AN1492" s="101">
        <v>59650</v>
      </c>
      <c r="AO1492" s="101">
        <f t="shared" si="331"/>
        <v>50001</v>
      </c>
      <c r="AP1492" s="10" t="s">
        <v>624</v>
      </c>
      <c r="AQ1492">
        <f t="shared" si="330"/>
        <v>5059650</v>
      </c>
    </row>
    <row r="1493" spans="1:43" hidden="1" outlineLevel="1">
      <c r="A1493" t="s">
        <v>756</v>
      </c>
      <c r="B1493" s="10" t="s">
        <v>2330</v>
      </c>
      <c r="C1493" s="1">
        <f t="shared" si="323"/>
        <v>546</v>
      </c>
      <c r="D1493" s="7">
        <f t="shared" si="325"/>
        <v>1</v>
      </c>
      <c r="E1493" s="7">
        <f t="shared" si="326"/>
        <v>2</v>
      </c>
      <c r="F1493" s="7">
        <f t="shared" si="327"/>
        <v>3</v>
      </c>
      <c r="G1493" s="1">
        <f t="shared" si="328"/>
        <v>54</v>
      </c>
      <c r="H1493" s="2">
        <f t="shared" si="329"/>
        <v>9.8901098901098897E-2</v>
      </c>
      <c r="I1493" s="8"/>
      <c r="J1493" s="2">
        <f t="shared" si="319"/>
        <v>0.48901098901098899</v>
      </c>
      <c r="K1493" s="2">
        <f t="shared" si="320"/>
        <v>0.39010989010989011</v>
      </c>
      <c r="L1493" s="2">
        <f t="shared" si="321"/>
        <v>7.1428571428571425E-2</v>
      </c>
      <c r="M1493" s="2">
        <f t="shared" si="322"/>
        <v>4.9450549450549414E-2</v>
      </c>
      <c r="N1493" s="1">
        <v>267</v>
      </c>
      <c r="O1493" s="1">
        <v>213</v>
      </c>
      <c r="P1493" s="1">
        <v>39</v>
      </c>
      <c r="Q1493" s="1">
        <v>5</v>
      </c>
      <c r="R1493" s="1">
        <v>4</v>
      </c>
      <c r="S1493" s="1"/>
      <c r="T1493" s="1"/>
      <c r="U1493" s="1">
        <v>1</v>
      </c>
      <c r="V1493" s="1">
        <v>2</v>
      </c>
      <c r="W1493" s="1">
        <v>8</v>
      </c>
      <c r="X1493" s="1">
        <v>4</v>
      </c>
      <c r="Y1493" s="1">
        <v>2</v>
      </c>
      <c r="Z1493" s="1"/>
      <c r="AA1493" s="1">
        <v>1</v>
      </c>
      <c r="AB1493" s="1"/>
      <c r="AG1493" t="str">
        <f t="shared" si="324"/>
        <v>Rochester</v>
      </c>
      <c r="AH1493" t="s">
        <v>1051</v>
      </c>
      <c r="AI1493">
        <v>1</v>
      </c>
      <c r="AK1493" s="104">
        <v>50</v>
      </c>
      <c r="AL1493" s="102">
        <v>27</v>
      </c>
      <c r="AM1493" s="102">
        <v>75</v>
      </c>
      <c r="AN1493" s="101">
        <v>60100</v>
      </c>
      <c r="AO1493" s="101">
        <f t="shared" si="331"/>
        <v>50027</v>
      </c>
      <c r="AP1493" s="10" t="s">
        <v>624</v>
      </c>
      <c r="AQ1493">
        <f t="shared" si="330"/>
        <v>5060100</v>
      </c>
    </row>
    <row r="1494" spans="1:43" hidden="1" outlineLevel="1">
      <c r="A1494" t="s">
        <v>867</v>
      </c>
      <c r="B1494" s="10" t="s">
        <v>2330</v>
      </c>
      <c r="C1494" s="1">
        <f t="shared" si="323"/>
        <v>1655</v>
      </c>
      <c r="D1494" s="7">
        <f t="shared" si="325"/>
        <v>1</v>
      </c>
      <c r="E1494" s="7">
        <f t="shared" si="326"/>
        <v>2</v>
      </c>
      <c r="F1494" s="7">
        <f t="shared" si="327"/>
        <v>3</v>
      </c>
      <c r="G1494" s="1">
        <f t="shared" si="328"/>
        <v>391</v>
      </c>
      <c r="H1494" s="2">
        <f t="shared" si="329"/>
        <v>0.2362537764350453</v>
      </c>
      <c r="I1494" s="8"/>
      <c r="J1494" s="2">
        <f t="shared" si="319"/>
        <v>0.56616314199395767</v>
      </c>
      <c r="K1494" s="2">
        <f t="shared" si="320"/>
        <v>0.32990936555891237</v>
      </c>
      <c r="L1494" s="2">
        <f t="shared" si="321"/>
        <v>5.3172205438066465E-2</v>
      </c>
      <c r="M1494" s="2">
        <f t="shared" si="322"/>
        <v>5.0755287009063489E-2</v>
      </c>
      <c r="N1494" s="1">
        <v>937</v>
      </c>
      <c r="O1494" s="1">
        <v>546</v>
      </c>
      <c r="P1494" s="1">
        <v>88</v>
      </c>
      <c r="Q1494" s="1">
        <v>10</v>
      </c>
      <c r="R1494" s="1">
        <v>10</v>
      </c>
      <c r="S1494" s="1"/>
      <c r="T1494" s="1"/>
      <c r="U1494" s="1">
        <v>6</v>
      </c>
      <c r="V1494" s="1">
        <v>26</v>
      </c>
      <c r="W1494" s="1">
        <v>12</v>
      </c>
      <c r="X1494" s="1">
        <v>11</v>
      </c>
      <c r="Y1494" s="1">
        <v>7</v>
      </c>
      <c r="Z1494" s="1"/>
      <c r="AA1494" s="1">
        <v>2</v>
      </c>
      <c r="AB1494" s="1"/>
      <c r="AG1494" t="str">
        <f t="shared" si="324"/>
        <v>Rockingham</v>
      </c>
      <c r="AH1494" t="s">
        <v>247</v>
      </c>
      <c r="AI1494">
        <v>1</v>
      </c>
      <c r="AK1494" s="104">
        <v>50</v>
      </c>
      <c r="AL1494" s="102">
        <v>25</v>
      </c>
      <c r="AM1494" s="102">
        <v>70</v>
      </c>
      <c r="AN1494" s="101">
        <v>60250</v>
      </c>
      <c r="AO1494" s="101">
        <f t="shared" si="331"/>
        <v>50025</v>
      </c>
      <c r="AP1494" s="10" t="s">
        <v>624</v>
      </c>
      <c r="AQ1494">
        <f t="shared" si="330"/>
        <v>5060250</v>
      </c>
    </row>
    <row r="1495" spans="1:43" hidden="1" outlineLevel="1">
      <c r="A1495" t="s">
        <v>1374</v>
      </c>
      <c r="B1495" s="10" t="s">
        <v>2330</v>
      </c>
      <c r="C1495" s="1">
        <f t="shared" si="323"/>
        <v>300</v>
      </c>
      <c r="D1495" s="7">
        <f t="shared" si="325"/>
        <v>1</v>
      </c>
      <c r="E1495" s="7">
        <f t="shared" si="326"/>
        <v>2</v>
      </c>
      <c r="F1495" s="7">
        <f t="shared" si="327"/>
        <v>3</v>
      </c>
      <c r="G1495" s="1">
        <f t="shared" si="328"/>
        <v>14</v>
      </c>
      <c r="H1495" s="2">
        <f t="shared" si="329"/>
        <v>4.6666666666666669E-2</v>
      </c>
      <c r="I1495" s="8"/>
      <c r="J1495" s="2">
        <f t="shared" si="319"/>
        <v>0.41</v>
      </c>
      <c r="K1495" s="2">
        <f t="shared" si="320"/>
        <v>0.36333333333333334</v>
      </c>
      <c r="L1495" s="2">
        <f t="shared" si="321"/>
        <v>0.17</v>
      </c>
      <c r="M1495" s="2">
        <f t="shared" si="322"/>
        <v>5.6666666666666726E-2</v>
      </c>
      <c r="N1495" s="1">
        <v>123</v>
      </c>
      <c r="O1495" s="1">
        <v>109</v>
      </c>
      <c r="P1495" s="1">
        <v>51</v>
      </c>
      <c r="Q1495" s="1">
        <v>4</v>
      </c>
      <c r="R1495" s="1">
        <v>4</v>
      </c>
      <c r="S1495" s="1"/>
      <c r="T1495" s="1"/>
      <c r="U1495" s="1">
        <v>1</v>
      </c>
      <c r="V1495" s="1">
        <v>2</v>
      </c>
      <c r="W1495" s="1">
        <v>4</v>
      </c>
      <c r="X1495" s="1">
        <v>1</v>
      </c>
      <c r="Y1495" s="1">
        <v>0</v>
      </c>
      <c r="Z1495" s="1"/>
      <c r="AA1495" s="1">
        <v>1</v>
      </c>
      <c r="AB1495" s="1"/>
      <c r="AG1495" t="str">
        <f t="shared" si="324"/>
        <v>Roxbury</v>
      </c>
      <c r="AH1495" t="s">
        <v>1839</v>
      </c>
      <c r="AI1495">
        <v>1</v>
      </c>
      <c r="AK1495" s="104">
        <v>50</v>
      </c>
      <c r="AL1495" s="102">
        <v>23</v>
      </c>
      <c r="AM1495" s="102">
        <v>75</v>
      </c>
      <c r="AN1495" s="101">
        <v>60625</v>
      </c>
      <c r="AO1495" s="101">
        <f t="shared" si="331"/>
        <v>50023</v>
      </c>
      <c r="AP1495" s="10" t="s">
        <v>624</v>
      </c>
      <c r="AQ1495">
        <f t="shared" si="330"/>
        <v>5060625</v>
      </c>
    </row>
    <row r="1496" spans="1:43" hidden="1" outlineLevel="1">
      <c r="A1496" t="s">
        <v>101</v>
      </c>
      <c r="B1496" s="10" t="s">
        <v>2330</v>
      </c>
      <c r="C1496" s="1">
        <f t="shared" si="323"/>
        <v>1013</v>
      </c>
      <c r="D1496" s="7">
        <f t="shared" si="325"/>
        <v>2</v>
      </c>
      <c r="E1496" s="7">
        <f t="shared" si="326"/>
        <v>1</v>
      </c>
      <c r="F1496" s="7">
        <f t="shared" si="327"/>
        <v>3</v>
      </c>
      <c r="G1496" s="1">
        <f t="shared" si="328"/>
        <v>6</v>
      </c>
      <c r="H1496" s="2">
        <f t="shared" si="329"/>
        <v>5.9230009871668312E-3</v>
      </c>
      <c r="I1496" s="8"/>
      <c r="J1496" s="2">
        <f t="shared" si="319"/>
        <v>0.42645607107601186</v>
      </c>
      <c r="K1496" s="2">
        <f t="shared" si="320"/>
        <v>0.43237907206317866</v>
      </c>
      <c r="L1496" s="2">
        <f t="shared" si="321"/>
        <v>9.47680157946693E-2</v>
      </c>
      <c r="M1496" s="2">
        <f t="shared" si="322"/>
        <v>4.6396841066140129E-2</v>
      </c>
      <c r="N1496" s="1">
        <v>432</v>
      </c>
      <c r="O1496" s="1">
        <v>438</v>
      </c>
      <c r="P1496" s="1">
        <v>96</v>
      </c>
      <c r="Q1496" s="1">
        <v>9</v>
      </c>
      <c r="R1496" s="1">
        <v>5</v>
      </c>
      <c r="S1496" s="1"/>
      <c r="T1496" s="1"/>
      <c r="U1496" s="1">
        <v>4</v>
      </c>
      <c r="V1496" s="1">
        <v>2</v>
      </c>
      <c r="W1496" s="1">
        <v>20</v>
      </c>
      <c r="X1496" s="1">
        <v>6</v>
      </c>
      <c r="Y1496" s="1">
        <v>1</v>
      </c>
      <c r="Z1496" s="1"/>
      <c r="AA1496" s="1">
        <v>0</v>
      </c>
      <c r="AB1496" s="1"/>
      <c r="AG1496" t="str">
        <f t="shared" si="324"/>
        <v>Royalton</v>
      </c>
      <c r="AH1496" t="s">
        <v>1051</v>
      </c>
      <c r="AI1496">
        <v>1</v>
      </c>
      <c r="AK1496" s="104">
        <v>50</v>
      </c>
      <c r="AL1496" s="102">
        <v>27</v>
      </c>
      <c r="AM1496" s="102">
        <v>80</v>
      </c>
      <c r="AN1496" s="101">
        <v>60850</v>
      </c>
      <c r="AO1496" s="101">
        <f t="shared" si="331"/>
        <v>50027</v>
      </c>
      <c r="AP1496" s="10" t="s">
        <v>624</v>
      </c>
      <c r="AQ1496">
        <f t="shared" si="330"/>
        <v>5060850</v>
      </c>
    </row>
    <row r="1497" spans="1:43" hidden="1" outlineLevel="1">
      <c r="A1497" t="s">
        <v>358</v>
      </c>
      <c r="B1497" s="10" t="s">
        <v>2330</v>
      </c>
      <c r="C1497" s="1">
        <f t="shared" si="323"/>
        <v>283</v>
      </c>
      <c r="D1497" s="7">
        <f t="shared" si="325"/>
        <v>2</v>
      </c>
      <c r="E1497" s="7">
        <f t="shared" si="326"/>
        <v>1</v>
      </c>
      <c r="F1497" s="7">
        <f t="shared" si="327"/>
        <v>3</v>
      </c>
      <c r="G1497" s="1">
        <f t="shared" si="328"/>
        <v>42</v>
      </c>
      <c r="H1497" s="2">
        <f t="shared" si="329"/>
        <v>0.14840989399293286</v>
      </c>
      <c r="I1497" s="8"/>
      <c r="J1497" s="2">
        <f t="shared" si="319"/>
        <v>0.37809187279151946</v>
      </c>
      <c r="K1497" s="2">
        <f t="shared" si="320"/>
        <v>0.52650176678445226</v>
      </c>
      <c r="L1497" s="2">
        <f t="shared" si="321"/>
        <v>3.5335689045936397E-2</v>
      </c>
      <c r="M1497" s="2">
        <f t="shared" si="322"/>
        <v>6.0070671378091883E-2</v>
      </c>
      <c r="N1497" s="1">
        <v>107</v>
      </c>
      <c r="O1497" s="1">
        <v>149</v>
      </c>
      <c r="P1497" s="1">
        <v>10</v>
      </c>
      <c r="Q1497" s="1">
        <v>6</v>
      </c>
      <c r="R1497" s="1">
        <v>5</v>
      </c>
      <c r="S1497" s="1"/>
      <c r="T1497" s="1"/>
      <c r="U1497" s="1">
        <v>3</v>
      </c>
      <c r="V1497" s="1">
        <v>0</v>
      </c>
      <c r="W1497" s="1">
        <v>1</v>
      </c>
      <c r="X1497" s="1">
        <v>2</v>
      </c>
      <c r="Y1497" s="1">
        <v>0</v>
      </c>
      <c r="Z1497" s="1"/>
      <c r="AA1497" s="1">
        <v>0</v>
      </c>
      <c r="AB1497" s="1"/>
      <c r="AG1497" t="str">
        <f t="shared" si="324"/>
        <v>Rupert</v>
      </c>
      <c r="AH1497" t="s">
        <v>2332</v>
      </c>
      <c r="AI1497">
        <v>1</v>
      </c>
      <c r="AK1497" s="104">
        <v>50</v>
      </c>
      <c r="AL1497" s="102">
        <v>3</v>
      </c>
      <c r="AM1497" s="102">
        <v>45</v>
      </c>
      <c r="AN1497" s="101">
        <v>61000</v>
      </c>
      <c r="AO1497" s="101">
        <f t="shared" si="331"/>
        <v>50003</v>
      </c>
      <c r="AP1497" s="10" t="s">
        <v>624</v>
      </c>
      <c r="AQ1497">
        <f t="shared" si="330"/>
        <v>5061000</v>
      </c>
    </row>
    <row r="1498" spans="1:43" hidden="1" outlineLevel="1">
      <c r="A1498" t="s">
        <v>2265</v>
      </c>
      <c r="B1498" s="10" t="s">
        <v>2330</v>
      </c>
      <c r="C1498" s="1">
        <f t="shared" si="323"/>
        <v>5743</v>
      </c>
      <c r="D1498" s="7">
        <f t="shared" si="325"/>
        <v>2</v>
      </c>
      <c r="E1498" s="7">
        <f t="shared" si="326"/>
        <v>1</v>
      </c>
      <c r="F1498" s="7">
        <f t="shared" si="327"/>
        <v>3</v>
      </c>
      <c r="G1498" s="1">
        <f t="shared" si="328"/>
        <v>463</v>
      </c>
      <c r="H1498" s="2">
        <f t="shared" si="329"/>
        <v>8.0619885077485631E-2</v>
      </c>
      <c r="I1498" s="8"/>
      <c r="J1498" s="2">
        <f t="shared" ref="J1498:J1561" si="332">IF(C1498=0,"-",N1498/C1498)</f>
        <v>0.41424342678042836</v>
      </c>
      <c r="K1498" s="2">
        <f t="shared" ref="K1498:K1561" si="333">IF(C1498=0,"-",O1498/C1498)</f>
        <v>0.49486331185791399</v>
      </c>
      <c r="L1498" s="2">
        <f t="shared" ref="L1498:L1561" si="334">IF(C1498=0,"-",P1498/C1498)</f>
        <v>6.7908758488594817E-2</v>
      </c>
      <c r="M1498" s="2">
        <f t="shared" ref="M1498:M1561" si="335">IF(C1498=0,"-",(1-J1498-K1498-L1498))</f>
        <v>2.2984502873062834E-2</v>
      </c>
      <c r="N1498" s="1">
        <v>2379</v>
      </c>
      <c r="O1498" s="1">
        <v>2842</v>
      </c>
      <c r="P1498" s="1">
        <v>390</v>
      </c>
      <c r="Q1498" s="1">
        <v>14</v>
      </c>
      <c r="R1498" s="1">
        <v>26</v>
      </c>
      <c r="S1498" s="1"/>
      <c r="T1498" s="1"/>
      <c r="U1498" s="1">
        <v>13</v>
      </c>
      <c r="V1498" s="1">
        <v>14</v>
      </c>
      <c r="W1498" s="1">
        <v>44</v>
      </c>
      <c r="X1498" s="1">
        <v>10</v>
      </c>
      <c r="Y1498" s="1">
        <v>7</v>
      </c>
      <c r="Z1498" s="1"/>
      <c r="AA1498" s="1">
        <v>4</v>
      </c>
      <c r="AB1498" s="1"/>
      <c r="AG1498" t="str">
        <f t="shared" si="324"/>
        <v>Rutland</v>
      </c>
      <c r="AH1498" t="s">
        <v>2265</v>
      </c>
      <c r="AI1498">
        <v>1</v>
      </c>
      <c r="AK1498" s="104">
        <v>50</v>
      </c>
      <c r="AL1498" s="102">
        <v>21</v>
      </c>
      <c r="AM1498" s="102">
        <v>95</v>
      </c>
      <c r="AN1498" s="101">
        <v>61225</v>
      </c>
      <c r="AO1498" s="101">
        <f t="shared" si="331"/>
        <v>50021</v>
      </c>
      <c r="AP1498" s="10" t="s">
        <v>2432</v>
      </c>
      <c r="AQ1498">
        <f t="shared" si="330"/>
        <v>5061225</v>
      </c>
    </row>
    <row r="1499" spans="1:43" hidden="1" outlineLevel="1">
      <c r="A1499" t="s">
        <v>2265</v>
      </c>
      <c r="B1499" s="10" t="s">
        <v>2330</v>
      </c>
      <c r="C1499" s="1">
        <f t="shared" si="323"/>
        <v>1903</v>
      </c>
      <c r="D1499" s="7">
        <f t="shared" si="325"/>
        <v>2</v>
      </c>
      <c r="E1499" s="7">
        <f t="shared" si="326"/>
        <v>1</v>
      </c>
      <c r="F1499" s="7">
        <f t="shared" si="327"/>
        <v>3</v>
      </c>
      <c r="G1499" s="1">
        <f t="shared" si="328"/>
        <v>610</v>
      </c>
      <c r="H1499" s="2">
        <f t="shared" si="329"/>
        <v>0.32054650551760377</v>
      </c>
      <c r="I1499" s="8"/>
      <c r="J1499" s="2">
        <f t="shared" si="332"/>
        <v>0.29742511823436679</v>
      </c>
      <c r="K1499" s="2">
        <f t="shared" si="333"/>
        <v>0.61797162375197057</v>
      </c>
      <c r="L1499" s="2">
        <f t="shared" si="334"/>
        <v>7.3042564372044136E-2</v>
      </c>
      <c r="M1499" s="2">
        <f t="shared" si="335"/>
        <v>1.1560693641618505E-2</v>
      </c>
      <c r="N1499" s="1">
        <v>566</v>
      </c>
      <c r="O1499" s="1">
        <v>1176</v>
      </c>
      <c r="P1499" s="1">
        <v>139</v>
      </c>
      <c r="Q1499" s="1">
        <v>3</v>
      </c>
      <c r="R1499" s="1">
        <v>3</v>
      </c>
      <c r="S1499" s="1"/>
      <c r="T1499" s="1"/>
      <c r="U1499" s="1">
        <v>5</v>
      </c>
      <c r="V1499" s="1">
        <v>4</v>
      </c>
      <c r="W1499" s="1">
        <v>3</v>
      </c>
      <c r="X1499" s="1">
        <v>1</v>
      </c>
      <c r="Y1499" s="1">
        <v>2</v>
      </c>
      <c r="Z1499" s="1"/>
      <c r="AA1499" s="1">
        <v>1</v>
      </c>
      <c r="AB1499" s="1"/>
      <c r="AG1499" t="str">
        <f t="shared" si="324"/>
        <v>Rutland</v>
      </c>
      <c r="AH1499" t="s">
        <v>2265</v>
      </c>
      <c r="AI1499">
        <v>1</v>
      </c>
      <c r="AK1499" s="104">
        <v>50</v>
      </c>
      <c r="AL1499" s="102">
        <v>21</v>
      </c>
      <c r="AM1499" s="102">
        <v>100</v>
      </c>
      <c r="AN1499" s="101">
        <v>61300</v>
      </c>
      <c r="AO1499" s="101">
        <f t="shared" si="331"/>
        <v>50021</v>
      </c>
      <c r="AP1499" s="10" t="s">
        <v>624</v>
      </c>
      <c r="AQ1499">
        <f t="shared" si="330"/>
        <v>5061300</v>
      </c>
    </row>
    <row r="1500" spans="1:43" hidden="1" outlineLevel="1">
      <c r="A1500" t="s">
        <v>2889</v>
      </c>
      <c r="B1500" s="10" t="s">
        <v>2330</v>
      </c>
      <c r="C1500" s="1">
        <f t="shared" si="323"/>
        <v>389</v>
      </c>
      <c r="D1500" s="7">
        <f t="shared" si="325"/>
        <v>2</v>
      </c>
      <c r="E1500" s="7">
        <f t="shared" si="326"/>
        <v>1</v>
      </c>
      <c r="F1500" s="7">
        <f t="shared" si="327"/>
        <v>3</v>
      </c>
      <c r="G1500" s="1">
        <f t="shared" si="328"/>
        <v>73</v>
      </c>
      <c r="H1500" s="2">
        <f t="shared" si="329"/>
        <v>0.18766066838046272</v>
      </c>
      <c r="I1500" s="8"/>
      <c r="J1500" s="2">
        <f t="shared" si="332"/>
        <v>0.34447300771208228</v>
      </c>
      <c r="K1500" s="2">
        <f t="shared" si="333"/>
        <v>0.53213367609254503</v>
      </c>
      <c r="L1500" s="2">
        <f t="shared" si="334"/>
        <v>8.9974293059125965E-2</v>
      </c>
      <c r="M1500" s="2">
        <f t="shared" si="335"/>
        <v>3.3419023136246673E-2</v>
      </c>
      <c r="N1500" s="1">
        <v>134</v>
      </c>
      <c r="O1500" s="1">
        <v>207</v>
      </c>
      <c r="P1500" s="1">
        <v>35</v>
      </c>
      <c r="Q1500" s="1">
        <v>3</v>
      </c>
      <c r="R1500" s="1">
        <v>3</v>
      </c>
      <c r="S1500" s="1"/>
      <c r="T1500" s="1"/>
      <c r="U1500" s="1">
        <v>2</v>
      </c>
      <c r="V1500" s="1">
        <v>2</v>
      </c>
      <c r="W1500" s="1">
        <v>2</v>
      </c>
      <c r="X1500" s="1">
        <v>1</v>
      </c>
      <c r="Y1500" s="1">
        <v>0</v>
      </c>
      <c r="Z1500" s="1"/>
      <c r="AA1500" s="1">
        <v>0</v>
      </c>
      <c r="AB1500" s="1"/>
      <c r="AG1500" t="str">
        <f t="shared" si="324"/>
        <v>Ryegate</v>
      </c>
      <c r="AH1500" t="s">
        <v>2390</v>
      </c>
      <c r="AI1500">
        <v>1</v>
      </c>
      <c r="AK1500" s="104">
        <v>50</v>
      </c>
      <c r="AL1500" s="102">
        <v>5</v>
      </c>
      <c r="AM1500" s="102">
        <v>50</v>
      </c>
      <c r="AN1500" s="101">
        <v>61525</v>
      </c>
      <c r="AO1500" s="101">
        <f t="shared" si="331"/>
        <v>50005</v>
      </c>
      <c r="AP1500" s="10" t="s">
        <v>624</v>
      </c>
      <c r="AQ1500">
        <f t="shared" si="330"/>
        <v>5061525</v>
      </c>
    </row>
    <row r="1501" spans="1:43" hidden="1" outlineLevel="1">
      <c r="A1501" t="s">
        <v>1502</v>
      </c>
      <c r="B1501" s="10" t="s">
        <v>2330</v>
      </c>
      <c r="C1501" s="1">
        <f t="shared" si="323"/>
        <v>2063</v>
      </c>
      <c r="D1501" s="7">
        <f t="shared" si="325"/>
        <v>2</v>
      </c>
      <c r="E1501" s="7">
        <f t="shared" si="326"/>
        <v>1</v>
      </c>
      <c r="F1501" s="7">
        <f t="shared" si="327"/>
        <v>3</v>
      </c>
      <c r="G1501" s="1">
        <f t="shared" si="328"/>
        <v>135</v>
      </c>
      <c r="H1501" s="2">
        <f t="shared" si="329"/>
        <v>6.5438681531749879E-2</v>
      </c>
      <c r="I1501" s="8"/>
      <c r="J1501" s="2">
        <f t="shared" si="332"/>
        <v>0.39990305380513813</v>
      </c>
      <c r="K1501" s="2">
        <f t="shared" si="333"/>
        <v>0.46534173533688805</v>
      </c>
      <c r="L1501" s="2">
        <f t="shared" si="334"/>
        <v>0.11488124091129423</v>
      </c>
      <c r="M1501" s="2">
        <f t="shared" si="335"/>
        <v>1.9873969946679587E-2</v>
      </c>
      <c r="N1501" s="1">
        <v>825</v>
      </c>
      <c r="O1501" s="1">
        <v>960</v>
      </c>
      <c r="P1501" s="1">
        <v>237</v>
      </c>
      <c r="Q1501" s="1">
        <v>4</v>
      </c>
      <c r="R1501" s="1">
        <v>3</v>
      </c>
      <c r="S1501" s="1"/>
      <c r="T1501" s="1"/>
      <c r="U1501" s="1">
        <v>6</v>
      </c>
      <c r="V1501" s="1">
        <v>4</v>
      </c>
      <c r="W1501" s="1">
        <v>14</v>
      </c>
      <c r="X1501" s="1">
        <v>4</v>
      </c>
      <c r="Y1501" s="1">
        <v>6</v>
      </c>
      <c r="Z1501" s="1"/>
      <c r="AA1501" s="1">
        <v>0</v>
      </c>
      <c r="AB1501" s="1"/>
      <c r="AG1501" t="str">
        <f t="shared" si="324"/>
        <v>St. Albans</v>
      </c>
      <c r="AH1501" t="s">
        <v>957</v>
      </c>
      <c r="AI1501">
        <v>1</v>
      </c>
      <c r="AK1501" s="104">
        <v>50</v>
      </c>
      <c r="AL1501" s="102">
        <v>11</v>
      </c>
      <c r="AM1501" s="102">
        <v>65</v>
      </c>
      <c r="AN1501" s="101">
        <v>61675</v>
      </c>
      <c r="AO1501" s="101">
        <f t="shared" si="331"/>
        <v>50011</v>
      </c>
      <c r="AP1501" s="10" t="s">
        <v>2432</v>
      </c>
      <c r="AQ1501">
        <f t="shared" si="330"/>
        <v>5061675</v>
      </c>
    </row>
    <row r="1502" spans="1:43" hidden="1" outlineLevel="1">
      <c r="A1502" t="s">
        <v>1502</v>
      </c>
      <c r="B1502" s="10" t="s">
        <v>2330</v>
      </c>
      <c r="C1502" s="1">
        <f t="shared" si="323"/>
        <v>1862</v>
      </c>
      <c r="D1502" s="7">
        <f t="shared" si="325"/>
        <v>2</v>
      </c>
      <c r="E1502" s="7">
        <f t="shared" si="326"/>
        <v>1</v>
      </c>
      <c r="F1502" s="7">
        <f t="shared" si="327"/>
        <v>3</v>
      </c>
      <c r="G1502" s="1">
        <f t="shared" si="328"/>
        <v>328</v>
      </c>
      <c r="H1502" s="2">
        <f t="shared" si="329"/>
        <v>0.17615467239527391</v>
      </c>
      <c r="I1502" s="8"/>
      <c r="J1502" s="2">
        <f t="shared" si="332"/>
        <v>0.34371643394199786</v>
      </c>
      <c r="K1502" s="2">
        <f t="shared" si="333"/>
        <v>0.51987110633727174</v>
      </c>
      <c r="L1502" s="2">
        <f t="shared" si="334"/>
        <v>0.12083780880773362</v>
      </c>
      <c r="M1502" s="2">
        <f t="shared" si="335"/>
        <v>1.557465091299684E-2</v>
      </c>
      <c r="N1502" s="1">
        <v>640</v>
      </c>
      <c r="O1502" s="1">
        <v>968</v>
      </c>
      <c r="P1502" s="1">
        <v>225</v>
      </c>
      <c r="Q1502" s="1">
        <v>3</v>
      </c>
      <c r="R1502" s="1">
        <v>2</v>
      </c>
      <c r="S1502" s="1"/>
      <c r="T1502" s="1"/>
      <c r="U1502" s="1">
        <v>6</v>
      </c>
      <c r="V1502" s="1">
        <v>5</v>
      </c>
      <c r="W1502" s="1">
        <v>6</v>
      </c>
      <c r="X1502" s="1">
        <v>3</v>
      </c>
      <c r="Y1502" s="1">
        <v>4</v>
      </c>
      <c r="Z1502" s="1"/>
      <c r="AA1502" s="1">
        <v>0</v>
      </c>
      <c r="AB1502" s="1"/>
      <c r="AG1502" t="str">
        <f t="shared" si="324"/>
        <v>St. Albans</v>
      </c>
      <c r="AH1502" t="s">
        <v>957</v>
      </c>
      <c r="AI1502">
        <v>1</v>
      </c>
      <c r="AK1502" s="104">
        <v>50</v>
      </c>
      <c r="AL1502" s="102">
        <v>11</v>
      </c>
      <c r="AM1502" s="102">
        <v>70</v>
      </c>
      <c r="AN1502" s="101">
        <v>61750</v>
      </c>
      <c r="AO1502" s="101">
        <f t="shared" si="331"/>
        <v>50011</v>
      </c>
      <c r="AP1502" s="10" t="s">
        <v>624</v>
      </c>
      <c r="AQ1502">
        <f t="shared" si="330"/>
        <v>5061750</v>
      </c>
    </row>
    <row r="1503" spans="1:43" hidden="1" outlineLevel="1">
      <c r="A1503" t="s">
        <v>1154</v>
      </c>
      <c r="B1503" s="10" t="s">
        <v>2330</v>
      </c>
      <c r="C1503" s="1">
        <f t="shared" si="323"/>
        <v>245</v>
      </c>
      <c r="D1503" s="7">
        <f t="shared" si="325"/>
        <v>2</v>
      </c>
      <c r="E1503" s="7">
        <f t="shared" si="326"/>
        <v>1</v>
      </c>
      <c r="F1503" s="7">
        <f t="shared" si="327"/>
        <v>3</v>
      </c>
      <c r="G1503" s="1">
        <f t="shared" si="328"/>
        <v>1</v>
      </c>
      <c r="H1503" s="2">
        <f t="shared" si="329"/>
        <v>4.0816326530612249E-3</v>
      </c>
      <c r="I1503" s="8"/>
      <c r="J1503" s="2">
        <f t="shared" si="332"/>
        <v>0.43673469387755104</v>
      </c>
      <c r="K1503" s="2">
        <f t="shared" si="333"/>
        <v>0.44081632653061226</v>
      </c>
      <c r="L1503" s="2">
        <f t="shared" si="334"/>
        <v>0.10612244897959183</v>
      </c>
      <c r="M1503" s="2">
        <f t="shared" si="335"/>
        <v>1.6326530612244872E-2</v>
      </c>
      <c r="N1503" s="1">
        <v>107</v>
      </c>
      <c r="O1503" s="1">
        <v>108</v>
      </c>
      <c r="P1503" s="1">
        <v>26</v>
      </c>
      <c r="Q1503" s="1">
        <v>0</v>
      </c>
      <c r="R1503" s="1">
        <v>1</v>
      </c>
      <c r="S1503" s="1"/>
      <c r="T1503" s="1"/>
      <c r="U1503" s="1">
        <v>2</v>
      </c>
      <c r="V1503" s="1">
        <v>0</v>
      </c>
      <c r="W1503" s="1">
        <v>0</v>
      </c>
      <c r="X1503" s="1">
        <v>1</v>
      </c>
      <c r="Y1503" s="1">
        <v>0</v>
      </c>
      <c r="Z1503" s="1"/>
      <c r="AA1503" s="1">
        <v>0</v>
      </c>
      <c r="AB1503" s="1"/>
      <c r="AG1503" t="str">
        <f t="shared" si="324"/>
        <v>St. George</v>
      </c>
      <c r="AH1503" t="s">
        <v>1231</v>
      </c>
      <c r="AI1503">
        <v>1</v>
      </c>
      <c r="AK1503" s="104">
        <v>50</v>
      </c>
      <c r="AL1503" s="102">
        <v>7</v>
      </c>
      <c r="AM1503" s="102">
        <v>60</v>
      </c>
      <c r="AN1503" s="101">
        <v>62050</v>
      </c>
      <c r="AO1503" s="101">
        <f t="shared" si="331"/>
        <v>50007</v>
      </c>
      <c r="AP1503" s="10" t="s">
        <v>624</v>
      </c>
      <c r="AQ1503">
        <f t="shared" si="330"/>
        <v>5062050</v>
      </c>
    </row>
    <row r="1504" spans="1:43" hidden="1" outlineLevel="1">
      <c r="A1504" t="s">
        <v>1155</v>
      </c>
      <c r="B1504" s="10" t="s">
        <v>2330</v>
      </c>
      <c r="C1504" s="1">
        <f t="shared" si="323"/>
        <v>2067</v>
      </c>
      <c r="D1504" s="7">
        <f t="shared" si="325"/>
        <v>2</v>
      </c>
      <c r="E1504" s="7">
        <f t="shared" si="326"/>
        <v>1</v>
      </c>
      <c r="F1504" s="7">
        <f t="shared" si="327"/>
        <v>3</v>
      </c>
      <c r="G1504" s="1">
        <f t="shared" si="328"/>
        <v>602</v>
      </c>
      <c r="H1504" s="2">
        <f t="shared" si="329"/>
        <v>0.29124334784712141</v>
      </c>
      <c r="I1504" s="8"/>
      <c r="J1504" s="2">
        <f t="shared" si="332"/>
        <v>0.3096274794388002</v>
      </c>
      <c r="K1504" s="2">
        <f t="shared" si="333"/>
        <v>0.60087082728592167</v>
      </c>
      <c r="L1504" s="2">
        <f t="shared" si="334"/>
        <v>6.7731011127237548E-2</v>
      </c>
      <c r="M1504" s="2">
        <f t="shared" si="335"/>
        <v>2.1770682148040579E-2</v>
      </c>
      <c r="N1504" s="1">
        <v>640</v>
      </c>
      <c r="O1504" s="1">
        <v>1242</v>
      </c>
      <c r="P1504" s="1">
        <v>140</v>
      </c>
      <c r="Q1504" s="1">
        <v>9</v>
      </c>
      <c r="R1504" s="1">
        <v>6</v>
      </c>
      <c r="S1504" s="1"/>
      <c r="T1504" s="1"/>
      <c r="U1504" s="1">
        <v>5</v>
      </c>
      <c r="V1504" s="1">
        <v>3</v>
      </c>
      <c r="W1504" s="1">
        <v>12</v>
      </c>
      <c r="X1504" s="1">
        <v>8</v>
      </c>
      <c r="Y1504" s="1">
        <v>2</v>
      </c>
      <c r="Z1504" s="1"/>
      <c r="AA1504" s="1">
        <v>0</v>
      </c>
      <c r="AB1504" s="1"/>
      <c r="AG1504" t="str">
        <f t="shared" si="324"/>
        <v>St. Johnsbury</v>
      </c>
      <c r="AH1504" t="s">
        <v>2390</v>
      </c>
      <c r="AI1504">
        <v>1</v>
      </c>
      <c r="AK1504" s="104">
        <v>50</v>
      </c>
      <c r="AL1504" s="102">
        <v>5</v>
      </c>
      <c r="AM1504" s="102">
        <v>55</v>
      </c>
      <c r="AN1504" s="101">
        <v>62200</v>
      </c>
      <c r="AO1504" s="101">
        <f t="shared" si="331"/>
        <v>50005</v>
      </c>
      <c r="AP1504" s="10" t="s">
        <v>624</v>
      </c>
      <c r="AQ1504">
        <f t="shared" si="330"/>
        <v>5062200</v>
      </c>
    </row>
    <row r="1505" spans="1:43" hidden="1" outlineLevel="1">
      <c r="A1505" t="s">
        <v>2890</v>
      </c>
      <c r="B1505" s="10" t="s">
        <v>2330</v>
      </c>
      <c r="C1505" s="1">
        <f t="shared" si="323"/>
        <v>449</v>
      </c>
      <c r="D1505" s="7">
        <f t="shared" si="325"/>
        <v>2</v>
      </c>
      <c r="E1505" s="7">
        <f t="shared" si="326"/>
        <v>1</v>
      </c>
      <c r="F1505" s="7">
        <f t="shared" si="327"/>
        <v>3</v>
      </c>
      <c r="G1505" s="1">
        <f t="shared" si="328"/>
        <v>106</v>
      </c>
      <c r="H1505" s="2">
        <f t="shared" si="329"/>
        <v>0.23608017817371937</v>
      </c>
      <c r="I1505" s="8"/>
      <c r="J1505" s="2">
        <f t="shared" si="332"/>
        <v>0.35412026726057905</v>
      </c>
      <c r="K1505" s="2">
        <f t="shared" si="333"/>
        <v>0.59020044543429839</v>
      </c>
      <c r="L1505" s="2">
        <f t="shared" si="334"/>
        <v>4.6770601336302897E-2</v>
      </c>
      <c r="M1505" s="2">
        <f t="shared" si="335"/>
        <v>8.9086859688197184E-3</v>
      </c>
      <c r="N1505" s="1">
        <v>159</v>
      </c>
      <c r="O1505" s="1">
        <v>265</v>
      </c>
      <c r="P1505" s="1">
        <v>21</v>
      </c>
      <c r="Q1505" s="1">
        <v>1</v>
      </c>
      <c r="R1505" s="1">
        <v>1</v>
      </c>
      <c r="S1505" s="1"/>
      <c r="T1505" s="1"/>
      <c r="U1505" s="1">
        <v>0</v>
      </c>
      <c r="V1505" s="1">
        <v>1</v>
      </c>
      <c r="W1505" s="1">
        <v>0</v>
      </c>
      <c r="X1505" s="1">
        <v>1</v>
      </c>
      <c r="Y1505" s="1">
        <v>0</v>
      </c>
      <c r="Z1505" s="1"/>
      <c r="AA1505" s="1">
        <v>0</v>
      </c>
      <c r="AB1505" s="1"/>
      <c r="AG1505" t="str">
        <f t="shared" si="324"/>
        <v>Salisbury</v>
      </c>
      <c r="AH1505" t="s">
        <v>2331</v>
      </c>
      <c r="AI1505">
        <v>1</v>
      </c>
      <c r="AK1505" s="104">
        <v>50</v>
      </c>
      <c r="AL1505" s="102">
        <v>1</v>
      </c>
      <c r="AM1505" s="102">
        <v>85</v>
      </c>
      <c r="AN1505" s="101">
        <v>62575</v>
      </c>
      <c r="AO1505" s="101">
        <f t="shared" si="331"/>
        <v>50001</v>
      </c>
      <c r="AP1505" s="10" t="s">
        <v>624</v>
      </c>
      <c r="AQ1505">
        <f t="shared" si="330"/>
        <v>5062575</v>
      </c>
    </row>
    <row r="1506" spans="1:43" hidden="1" outlineLevel="1">
      <c r="A1506" t="s">
        <v>2138</v>
      </c>
      <c r="B1506" s="10" t="s">
        <v>2330</v>
      </c>
      <c r="C1506" s="1">
        <f t="shared" si="323"/>
        <v>141</v>
      </c>
      <c r="D1506" s="7">
        <f t="shared" si="325"/>
        <v>1</v>
      </c>
      <c r="E1506" s="7">
        <f t="shared" si="326"/>
        <v>2</v>
      </c>
      <c r="F1506" s="7">
        <f t="shared" si="327"/>
        <v>3</v>
      </c>
      <c r="G1506" s="1">
        <f t="shared" si="328"/>
        <v>10</v>
      </c>
      <c r="H1506" s="2">
        <f t="shared" si="329"/>
        <v>7.0921985815602842E-2</v>
      </c>
      <c r="I1506" s="8"/>
      <c r="J1506" s="2">
        <f t="shared" si="332"/>
        <v>0.48226950354609927</v>
      </c>
      <c r="K1506" s="2">
        <f t="shared" si="333"/>
        <v>0.41134751773049644</v>
      </c>
      <c r="L1506" s="2">
        <f t="shared" si="334"/>
        <v>2.8368794326241134E-2</v>
      </c>
      <c r="M1506" s="2">
        <f t="shared" si="335"/>
        <v>7.8014184397163108E-2</v>
      </c>
      <c r="N1506" s="1">
        <v>68</v>
      </c>
      <c r="O1506" s="1">
        <v>58</v>
      </c>
      <c r="P1506" s="1">
        <v>4</v>
      </c>
      <c r="Q1506" s="1">
        <v>0</v>
      </c>
      <c r="R1506" s="1">
        <v>0</v>
      </c>
      <c r="S1506" s="1"/>
      <c r="T1506" s="1"/>
      <c r="U1506" s="1">
        <v>1</v>
      </c>
      <c r="V1506" s="1">
        <v>0</v>
      </c>
      <c r="W1506" s="1">
        <v>4</v>
      </c>
      <c r="X1506" s="1">
        <v>4</v>
      </c>
      <c r="Y1506" s="1">
        <v>2</v>
      </c>
      <c r="Z1506" s="1"/>
      <c r="AA1506" s="1">
        <v>0</v>
      </c>
      <c r="AB1506" s="1"/>
      <c r="AG1506" t="str">
        <f t="shared" si="324"/>
        <v>Sandgate</v>
      </c>
      <c r="AH1506" t="s">
        <v>2332</v>
      </c>
      <c r="AI1506">
        <v>1</v>
      </c>
      <c r="AK1506" s="104">
        <v>50</v>
      </c>
      <c r="AL1506" s="102">
        <v>3</v>
      </c>
      <c r="AM1506" s="102">
        <v>50</v>
      </c>
      <c r="AN1506" s="101">
        <v>62875</v>
      </c>
      <c r="AO1506" s="101">
        <f t="shared" si="331"/>
        <v>50003</v>
      </c>
      <c r="AP1506" s="10" t="s">
        <v>624</v>
      </c>
      <c r="AQ1506">
        <f t="shared" si="330"/>
        <v>5062875</v>
      </c>
    </row>
    <row r="1507" spans="1:43" hidden="1" outlineLevel="1">
      <c r="A1507" t="s">
        <v>2139</v>
      </c>
      <c r="B1507" s="10" t="s">
        <v>2330</v>
      </c>
      <c r="C1507" s="1">
        <f t="shared" si="323"/>
        <v>40</v>
      </c>
      <c r="D1507" s="7">
        <f t="shared" si="325"/>
        <v>4</v>
      </c>
      <c r="E1507" s="7">
        <f t="shared" si="326"/>
        <v>1</v>
      </c>
      <c r="F1507" s="7">
        <f t="shared" si="327"/>
        <v>3</v>
      </c>
      <c r="G1507" s="1">
        <f t="shared" si="328"/>
        <v>17</v>
      </c>
      <c r="H1507" s="2">
        <f t="shared" si="329"/>
        <v>0.42499999999999999</v>
      </c>
      <c r="I1507" s="8"/>
      <c r="J1507" s="2">
        <f t="shared" si="332"/>
        <v>0.05</v>
      </c>
      <c r="K1507" s="2">
        <f t="shared" si="333"/>
        <v>0.57499999999999996</v>
      </c>
      <c r="L1507" s="2">
        <f t="shared" si="334"/>
        <v>0.15</v>
      </c>
      <c r="M1507" s="2">
        <f t="shared" si="335"/>
        <v>0.22500000000000001</v>
      </c>
      <c r="N1507" s="1">
        <v>2</v>
      </c>
      <c r="O1507" s="1">
        <v>23</v>
      </c>
      <c r="P1507" s="1">
        <v>6</v>
      </c>
      <c r="Q1507" s="1">
        <v>0</v>
      </c>
      <c r="R1507" s="1">
        <v>0</v>
      </c>
      <c r="S1507" s="1"/>
      <c r="T1507" s="1"/>
      <c r="U1507" s="1">
        <v>0</v>
      </c>
      <c r="V1507" s="1">
        <v>2</v>
      </c>
      <c r="W1507" s="1">
        <v>7</v>
      </c>
      <c r="X1507" s="1">
        <v>0</v>
      </c>
      <c r="Y1507" s="1">
        <v>0</v>
      </c>
      <c r="Z1507" s="1"/>
      <c r="AA1507" s="1">
        <v>0</v>
      </c>
      <c r="AB1507" s="1"/>
      <c r="AG1507" t="str">
        <f t="shared" si="324"/>
        <v>Searsburg</v>
      </c>
      <c r="AH1507" t="s">
        <v>2332</v>
      </c>
      <c r="AI1507">
        <v>1</v>
      </c>
      <c r="AK1507" s="104">
        <v>50</v>
      </c>
      <c r="AL1507" s="102">
        <v>3</v>
      </c>
      <c r="AM1507" s="102">
        <v>55</v>
      </c>
      <c r="AN1507" s="101">
        <v>63175</v>
      </c>
      <c r="AO1507" s="101">
        <f t="shared" si="331"/>
        <v>50003</v>
      </c>
      <c r="AP1507" s="10" t="s">
        <v>624</v>
      </c>
      <c r="AQ1507">
        <f t="shared" si="330"/>
        <v>5063175</v>
      </c>
    </row>
    <row r="1508" spans="1:43" hidden="1" outlineLevel="1">
      <c r="A1508" t="s">
        <v>1060</v>
      </c>
      <c r="B1508" s="10" t="s">
        <v>2330</v>
      </c>
      <c r="C1508" s="1">
        <f t="shared" si="323"/>
        <v>1717</v>
      </c>
      <c r="D1508" s="7">
        <f t="shared" si="325"/>
        <v>2</v>
      </c>
      <c r="E1508" s="7">
        <f t="shared" si="326"/>
        <v>1</v>
      </c>
      <c r="F1508" s="7">
        <f t="shared" si="327"/>
        <v>3</v>
      </c>
      <c r="G1508" s="1">
        <f t="shared" si="328"/>
        <v>136</v>
      </c>
      <c r="H1508" s="2">
        <f t="shared" si="329"/>
        <v>7.9207920792079209E-2</v>
      </c>
      <c r="I1508" s="8"/>
      <c r="J1508" s="2">
        <f t="shared" si="332"/>
        <v>0.40535818287711123</v>
      </c>
      <c r="K1508" s="2">
        <f t="shared" si="333"/>
        <v>0.48456610366919045</v>
      </c>
      <c r="L1508" s="2">
        <f t="shared" si="334"/>
        <v>7.454863133372161E-2</v>
      </c>
      <c r="M1508" s="2">
        <f t="shared" si="335"/>
        <v>3.5527082119976711E-2</v>
      </c>
      <c r="N1508" s="1">
        <v>696</v>
      </c>
      <c r="O1508" s="1">
        <v>832</v>
      </c>
      <c r="P1508" s="1">
        <v>128</v>
      </c>
      <c r="Q1508" s="1">
        <v>9</v>
      </c>
      <c r="R1508" s="1">
        <v>7</v>
      </c>
      <c r="S1508" s="1"/>
      <c r="T1508" s="1"/>
      <c r="U1508" s="1">
        <v>11</v>
      </c>
      <c r="V1508" s="1">
        <v>8</v>
      </c>
      <c r="W1508" s="1">
        <v>12</v>
      </c>
      <c r="X1508" s="1">
        <v>5</v>
      </c>
      <c r="Y1508" s="1">
        <v>7</v>
      </c>
      <c r="Z1508" s="1"/>
      <c r="AA1508" s="1">
        <v>2</v>
      </c>
      <c r="AB1508" s="1"/>
      <c r="AG1508" t="str">
        <f t="shared" si="324"/>
        <v>Shaftsbury</v>
      </c>
      <c r="AH1508" t="s">
        <v>2332</v>
      </c>
      <c r="AI1508">
        <v>1</v>
      </c>
      <c r="AK1508" s="104">
        <v>50</v>
      </c>
      <c r="AL1508" s="102">
        <v>3</v>
      </c>
      <c r="AM1508" s="102">
        <v>60</v>
      </c>
      <c r="AN1508" s="101">
        <v>63550</v>
      </c>
      <c r="AO1508" s="101">
        <f t="shared" si="331"/>
        <v>50003</v>
      </c>
      <c r="AP1508" s="10" t="s">
        <v>624</v>
      </c>
      <c r="AQ1508">
        <f t="shared" si="330"/>
        <v>5063550</v>
      </c>
    </row>
    <row r="1509" spans="1:43" hidden="1" outlineLevel="1">
      <c r="A1509" t="s">
        <v>1061</v>
      </c>
      <c r="B1509" s="10" t="s">
        <v>2330</v>
      </c>
      <c r="C1509" s="1">
        <f t="shared" si="323"/>
        <v>483</v>
      </c>
      <c r="D1509" s="7">
        <f t="shared" si="325"/>
        <v>1</v>
      </c>
      <c r="E1509" s="7">
        <f t="shared" si="326"/>
        <v>2</v>
      </c>
      <c r="F1509" s="7">
        <f t="shared" si="327"/>
        <v>3</v>
      </c>
      <c r="G1509" s="1">
        <f t="shared" si="328"/>
        <v>65</v>
      </c>
      <c r="H1509" s="2">
        <f t="shared" si="329"/>
        <v>0.13457556935817805</v>
      </c>
      <c r="I1509" s="8"/>
      <c r="J1509" s="2">
        <f t="shared" si="332"/>
        <v>0.51345755693581785</v>
      </c>
      <c r="K1509" s="2">
        <f t="shared" si="333"/>
        <v>0.37888198757763975</v>
      </c>
      <c r="L1509" s="2">
        <f t="shared" si="334"/>
        <v>7.6604554865424432E-2</v>
      </c>
      <c r="M1509" s="2">
        <f t="shared" si="335"/>
        <v>3.1055900621117974E-2</v>
      </c>
      <c r="N1509" s="1">
        <v>248</v>
      </c>
      <c r="O1509" s="1">
        <v>183</v>
      </c>
      <c r="P1509" s="1">
        <v>37</v>
      </c>
      <c r="Q1509" s="1">
        <v>3</v>
      </c>
      <c r="R1509" s="1">
        <v>2</v>
      </c>
      <c r="S1509" s="1"/>
      <c r="T1509" s="1"/>
      <c r="U1509" s="1">
        <v>0</v>
      </c>
      <c r="V1509" s="1">
        <v>3</v>
      </c>
      <c r="W1509" s="1">
        <v>6</v>
      </c>
      <c r="X1509" s="1">
        <v>0</v>
      </c>
      <c r="Y1509" s="1">
        <v>0</v>
      </c>
      <c r="Z1509" s="1"/>
      <c r="AA1509" s="1">
        <v>1</v>
      </c>
      <c r="AB1509" s="1"/>
      <c r="AG1509" t="str">
        <f t="shared" si="324"/>
        <v>Sharon</v>
      </c>
      <c r="AH1509" t="s">
        <v>1051</v>
      </c>
      <c r="AI1509">
        <v>1</v>
      </c>
      <c r="AK1509" s="104">
        <v>50</v>
      </c>
      <c r="AL1509" s="102">
        <v>27</v>
      </c>
      <c r="AM1509" s="102">
        <v>85</v>
      </c>
      <c r="AN1509" s="101">
        <v>63775</v>
      </c>
      <c r="AO1509" s="101">
        <f t="shared" si="331"/>
        <v>50027</v>
      </c>
      <c r="AP1509" s="10" t="s">
        <v>624</v>
      </c>
      <c r="AQ1509">
        <f t="shared" si="330"/>
        <v>5063775</v>
      </c>
    </row>
    <row r="1510" spans="1:43" hidden="1" outlineLevel="1">
      <c r="A1510" t="s">
        <v>1414</v>
      </c>
      <c r="B1510" s="10" t="s">
        <v>2330</v>
      </c>
      <c r="C1510" s="1">
        <f t="shared" si="323"/>
        <v>184</v>
      </c>
      <c r="D1510" s="7">
        <f t="shared" si="325"/>
        <v>2</v>
      </c>
      <c r="E1510" s="7">
        <f t="shared" si="326"/>
        <v>1</v>
      </c>
      <c r="F1510" s="7">
        <f t="shared" si="327"/>
        <v>3</v>
      </c>
      <c r="G1510" s="1">
        <f t="shared" si="328"/>
        <v>45</v>
      </c>
      <c r="H1510" s="2">
        <f t="shared" si="329"/>
        <v>0.24456521739130435</v>
      </c>
      <c r="I1510" s="8"/>
      <c r="J1510" s="2">
        <f t="shared" si="332"/>
        <v>0.31521739130434784</v>
      </c>
      <c r="K1510" s="2">
        <f t="shared" si="333"/>
        <v>0.55978260869565222</v>
      </c>
      <c r="L1510" s="2">
        <f t="shared" si="334"/>
        <v>0.10326086956521739</v>
      </c>
      <c r="M1510" s="2">
        <f t="shared" si="335"/>
        <v>2.1739130434782497E-2</v>
      </c>
      <c r="N1510" s="1">
        <v>58</v>
      </c>
      <c r="O1510" s="1">
        <v>103</v>
      </c>
      <c r="P1510" s="1">
        <v>19</v>
      </c>
      <c r="Q1510" s="1">
        <v>0</v>
      </c>
      <c r="R1510" s="1">
        <v>1</v>
      </c>
      <c r="S1510" s="1"/>
      <c r="T1510" s="1"/>
      <c r="U1510" s="1">
        <v>1</v>
      </c>
      <c r="V1510" s="1">
        <v>1</v>
      </c>
      <c r="W1510" s="1">
        <v>1</v>
      </c>
      <c r="X1510" s="1">
        <v>0</v>
      </c>
      <c r="Y1510" s="1">
        <v>0</v>
      </c>
      <c r="Z1510" s="1"/>
      <c r="AA1510" s="1">
        <v>0</v>
      </c>
      <c r="AB1510" s="1"/>
      <c r="AG1510" t="str">
        <f t="shared" si="324"/>
        <v>Sheffield</v>
      </c>
      <c r="AH1510" t="s">
        <v>2390</v>
      </c>
      <c r="AI1510">
        <v>1</v>
      </c>
      <c r="AK1510" s="104">
        <v>50</v>
      </c>
      <c r="AL1510" s="102">
        <v>5</v>
      </c>
      <c r="AM1510" s="102">
        <v>60</v>
      </c>
      <c r="AN1510" s="101">
        <v>64075</v>
      </c>
      <c r="AO1510" s="101">
        <f t="shared" si="331"/>
        <v>50005</v>
      </c>
      <c r="AP1510" s="10" t="s">
        <v>624</v>
      </c>
      <c r="AQ1510">
        <f t="shared" si="330"/>
        <v>5064075</v>
      </c>
    </row>
    <row r="1511" spans="1:43" hidden="1" outlineLevel="1">
      <c r="A1511" t="s">
        <v>1415</v>
      </c>
      <c r="B1511" s="10" t="s">
        <v>2330</v>
      </c>
      <c r="C1511" s="1">
        <f t="shared" si="323"/>
        <v>3527</v>
      </c>
      <c r="D1511" s="7">
        <f t="shared" si="325"/>
        <v>2</v>
      </c>
      <c r="E1511" s="7">
        <f t="shared" si="326"/>
        <v>1</v>
      </c>
      <c r="F1511" s="7">
        <f t="shared" si="327"/>
        <v>3</v>
      </c>
      <c r="G1511" s="1">
        <f t="shared" si="328"/>
        <v>224</v>
      </c>
      <c r="H1511" s="2">
        <f t="shared" si="329"/>
        <v>6.3510065211227679E-2</v>
      </c>
      <c r="I1511" s="8"/>
      <c r="J1511" s="2">
        <f t="shared" si="332"/>
        <v>0.4182024383328608</v>
      </c>
      <c r="K1511" s="2">
        <f t="shared" si="333"/>
        <v>0.48171250354408846</v>
      </c>
      <c r="L1511" s="2">
        <f t="shared" si="334"/>
        <v>8.8460447972781395E-2</v>
      </c>
      <c r="M1511" s="2">
        <f t="shared" si="335"/>
        <v>1.1624610150269291E-2</v>
      </c>
      <c r="N1511" s="1">
        <v>1475</v>
      </c>
      <c r="O1511" s="1">
        <v>1699</v>
      </c>
      <c r="P1511" s="1">
        <v>312</v>
      </c>
      <c r="Q1511" s="1">
        <v>11</v>
      </c>
      <c r="R1511" s="1">
        <v>11</v>
      </c>
      <c r="S1511" s="1"/>
      <c r="T1511" s="1"/>
      <c r="U1511" s="1">
        <v>3</v>
      </c>
      <c r="V1511" s="1">
        <v>1</v>
      </c>
      <c r="W1511" s="1">
        <v>11</v>
      </c>
      <c r="X1511" s="1">
        <v>1</v>
      </c>
      <c r="Y1511" s="1">
        <v>2</v>
      </c>
      <c r="Z1511" s="1"/>
      <c r="AA1511" s="1">
        <v>1</v>
      </c>
      <c r="AB1511" s="1"/>
      <c r="AG1511" t="str">
        <f t="shared" si="324"/>
        <v>Shelburne</v>
      </c>
      <c r="AH1511" t="s">
        <v>1231</v>
      </c>
      <c r="AI1511">
        <v>1</v>
      </c>
      <c r="AK1511" s="104">
        <v>50</v>
      </c>
      <c r="AL1511" s="102">
        <v>7</v>
      </c>
      <c r="AM1511" s="102">
        <v>65</v>
      </c>
      <c r="AN1511" s="101">
        <v>64300</v>
      </c>
      <c r="AO1511" s="101">
        <f t="shared" si="331"/>
        <v>50007</v>
      </c>
      <c r="AP1511" s="10" t="s">
        <v>624</v>
      </c>
      <c r="AQ1511">
        <f t="shared" si="330"/>
        <v>5064300</v>
      </c>
    </row>
    <row r="1512" spans="1:43" hidden="1" outlineLevel="1">
      <c r="A1512" t="s">
        <v>1575</v>
      </c>
      <c r="B1512" s="10" t="s">
        <v>2330</v>
      </c>
      <c r="C1512" s="1">
        <f t="shared" si="323"/>
        <v>530</v>
      </c>
      <c r="D1512" s="7">
        <f t="shared" si="325"/>
        <v>2</v>
      </c>
      <c r="E1512" s="7">
        <f t="shared" si="326"/>
        <v>1</v>
      </c>
      <c r="F1512" s="7">
        <f t="shared" si="327"/>
        <v>3</v>
      </c>
      <c r="G1512" s="1">
        <f t="shared" si="328"/>
        <v>31</v>
      </c>
      <c r="H1512" s="2">
        <f t="shared" si="329"/>
        <v>5.849056603773585E-2</v>
      </c>
      <c r="I1512" s="8"/>
      <c r="J1512" s="2">
        <f t="shared" si="332"/>
        <v>0.4</v>
      </c>
      <c r="K1512" s="2">
        <f t="shared" si="333"/>
        <v>0.45849056603773586</v>
      </c>
      <c r="L1512" s="2">
        <f t="shared" si="334"/>
        <v>0.12264150943396226</v>
      </c>
      <c r="M1512" s="2">
        <f t="shared" si="335"/>
        <v>1.8867924528301855E-2</v>
      </c>
      <c r="N1512" s="1">
        <v>212</v>
      </c>
      <c r="O1512" s="1">
        <v>243</v>
      </c>
      <c r="P1512" s="1">
        <v>65</v>
      </c>
      <c r="Q1512" s="1">
        <v>1</v>
      </c>
      <c r="R1512" s="1">
        <v>0</v>
      </c>
      <c r="S1512" s="1"/>
      <c r="T1512" s="1"/>
      <c r="U1512" s="1">
        <v>2</v>
      </c>
      <c r="V1512" s="1">
        <v>3</v>
      </c>
      <c r="W1512" s="1">
        <v>3</v>
      </c>
      <c r="X1512" s="1">
        <v>1</v>
      </c>
      <c r="Y1512" s="1">
        <v>0</v>
      </c>
      <c r="Z1512" s="1"/>
      <c r="AA1512" s="1">
        <v>0</v>
      </c>
      <c r="AB1512" s="1"/>
      <c r="AG1512" t="str">
        <f t="shared" si="324"/>
        <v>Sheldon</v>
      </c>
      <c r="AH1512" t="s">
        <v>957</v>
      </c>
      <c r="AI1512">
        <v>1</v>
      </c>
      <c r="AK1512" s="104">
        <v>50</v>
      </c>
      <c r="AL1512" s="102">
        <v>11</v>
      </c>
      <c r="AM1512" s="102">
        <v>75</v>
      </c>
      <c r="AN1512" s="101">
        <v>64600</v>
      </c>
      <c r="AO1512" s="101">
        <f t="shared" si="331"/>
        <v>50011</v>
      </c>
      <c r="AP1512" s="10" t="s">
        <v>624</v>
      </c>
      <c r="AQ1512">
        <f t="shared" si="330"/>
        <v>5064600</v>
      </c>
    </row>
    <row r="1513" spans="1:43" hidden="1" outlineLevel="1">
      <c r="A1513" t="s">
        <v>1886</v>
      </c>
      <c r="B1513" s="10" t="s">
        <v>2330</v>
      </c>
      <c r="C1513" s="1">
        <f t="shared" si="323"/>
        <v>515</v>
      </c>
      <c r="D1513" s="7">
        <f t="shared" si="325"/>
        <v>2</v>
      </c>
      <c r="E1513" s="7">
        <f t="shared" si="326"/>
        <v>1</v>
      </c>
      <c r="F1513" s="7">
        <f t="shared" si="327"/>
        <v>3</v>
      </c>
      <c r="G1513" s="1">
        <f t="shared" si="328"/>
        <v>56</v>
      </c>
      <c r="H1513" s="2">
        <f t="shared" si="329"/>
        <v>0.1087378640776699</v>
      </c>
      <c r="I1513" s="8"/>
      <c r="J1513" s="2">
        <f t="shared" si="332"/>
        <v>0.39223300970873787</v>
      </c>
      <c r="K1513" s="2">
        <f t="shared" si="333"/>
        <v>0.50097087378640781</v>
      </c>
      <c r="L1513" s="2">
        <f t="shared" si="334"/>
        <v>9.1262135922330095E-2</v>
      </c>
      <c r="M1513" s="2">
        <f t="shared" si="335"/>
        <v>1.5533980582524226E-2</v>
      </c>
      <c r="N1513" s="1">
        <v>202</v>
      </c>
      <c r="O1513" s="1">
        <v>258</v>
      </c>
      <c r="P1513" s="1">
        <v>47</v>
      </c>
      <c r="Q1513" s="1">
        <v>3</v>
      </c>
      <c r="R1513" s="1">
        <v>1</v>
      </c>
      <c r="S1513" s="1"/>
      <c r="T1513" s="1"/>
      <c r="U1513" s="1">
        <v>2</v>
      </c>
      <c r="V1513" s="1">
        <v>0</v>
      </c>
      <c r="W1513" s="1">
        <v>2</v>
      </c>
      <c r="X1513" s="1">
        <v>0</v>
      </c>
      <c r="Y1513" s="1">
        <v>0</v>
      </c>
      <c r="Z1513" s="1"/>
      <c r="AA1513" s="1">
        <v>0</v>
      </c>
      <c r="AB1513" s="1"/>
      <c r="AG1513" t="str">
        <f t="shared" si="324"/>
        <v>Shoreham</v>
      </c>
      <c r="AH1513" t="s">
        <v>2331</v>
      </c>
      <c r="AI1513">
        <v>1</v>
      </c>
      <c r="AK1513" s="104">
        <v>50</v>
      </c>
      <c r="AL1513" s="102">
        <v>1</v>
      </c>
      <c r="AM1513" s="102">
        <v>90</v>
      </c>
      <c r="AN1513" s="101">
        <v>65050</v>
      </c>
      <c r="AO1513" s="101">
        <f t="shared" si="331"/>
        <v>50001</v>
      </c>
      <c r="AP1513" s="10" t="s">
        <v>624</v>
      </c>
      <c r="AQ1513">
        <f t="shared" si="330"/>
        <v>5065050</v>
      </c>
    </row>
    <row r="1514" spans="1:43" hidden="1" outlineLevel="1">
      <c r="A1514" t="s">
        <v>1409</v>
      </c>
      <c r="B1514" s="10" t="s">
        <v>2330</v>
      </c>
      <c r="C1514" s="1">
        <f t="shared" si="323"/>
        <v>559</v>
      </c>
      <c r="D1514" s="7">
        <f t="shared" si="325"/>
        <v>1</v>
      </c>
      <c r="E1514" s="7">
        <f t="shared" si="326"/>
        <v>2</v>
      </c>
      <c r="F1514" s="7">
        <f t="shared" si="327"/>
        <v>3</v>
      </c>
      <c r="G1514" s="1">
        <f t="shared" si="328"/>
        <v>13</v>
      </c>
      <c r="H1514" s="2">
        <f t="shared" si="329"/>
        <v>2.3255813953488372E-2</v>
      </c>
      <c r="I1514" s="8"/>
      <c r="J1514" s="2">
        <f t="shared" si="332"/>
        <v>0.46511627906976744</v>
      </c>
      <c r="K1514" s="2">
        <f t="shared" si="333"/>
        <v>0.44186046511627908</v>
      </c>
      <c r="L1514" s="2">
        <f t="shared" si="334"/>
        <v>6.4400715563506267E-2</v>
      </c>
      <c r="M1514" s="2">
        <f t="shared" si="335"/>
        <v>2.8622540250447276E-2</v>
      </c>
      <c r="N1514" s="1">
        <v>260</v>
      </c>
      <c r="O1514" s="1">
        <v>247</v>
      </c>
      <c r="P1514" s="1">
        <v>36</v>
      </c>
      <c r="Q1514" s="1">
        <v>4</v>
      </c>
      <c r="R1514" s="1">
        <v>2</v>
      </c>
      <c r="S1514" s="1"/>
      <c r="T1514" s="1"/>
      <c r="U1514" s="1">
        <v>5</v>
      </c>
      <c r="V1514" s="1">
        <v>0</v>
      </c>
      <c r="W1514" s="1">
        <v>4</v>
      </c>
      <c r="X1514" s="1">
        <v>1</v>
      </c>
      <c r="Y1514" s="1">
        <v>0</v>
      </c>
      <c r="Z1514" s="1"/>
      <c r="AA1514" s="1">
        <v>0</v>
      </c>
      <c r="AB1514" s="1"/>
      <c r="AG1514" t="str">
        <f t="shared" si="324"/>
        <v>Shrewsbury</v>
      </c>
      <c r="AH1514" t="s">
        <v>2265</v>
      </c>
      <c r="AI1514">
        <v>1</v>
      </c>
      <c r="AK1514" s="104">
        <v>50</v>
      </c>
      <c r="AL1514" s="102">
        <v>21</v>
      </c>
      <c r="AM1514" s="102">
        <v>110</v>
      </c>
      <c r="AN1514" s="101">
        <v>65275</v>
      </c>
      <c r="AO1514" s="101">
        <f t="shared" si="331"/>
        <v>50021</v>
      </c>
      <c r="AP1514" s="10" t="s">
        <v>624</v>
      </c>
      <c r="AQ1514">
        <f t="shared" si="330"/>
        <v>5065275</v>
      </c>
    </row>
    <row r="1515" spans="1:43" hidden="1" outlineLevel="1">
      <c r="A1515" t="s">
        <v>1410</v>
      </c>
      <c r="B1515" s="10" t="s">
        <v>2330</v>
      </c>
      <c r="C1515" s="1">
        <f t="shared" si="323"/>
        <v>6462</v>
      </c>
      <c r="D1515" s="7">
        <f t="shared" si="325"/>
        <v>2</v>
      </c>
      <c r="E1515" s="7">
        <f t="shared" si="326"/>
        <v>1</v>
      </c>
      <c r="F1515" s="7">
        <f t="shared" si="327"/>
        <v>3</v>
      </c>
      <c r="G1515" s="1">
        <f t="shared" si="328"/>
        <v>78</v>
      </c>
      <c r="H1515" s="2">
        <f t="shared" si="329"/>
        <v>1.2070566388115135E-2</v>
      </c>
      <c r="I1515" s="8"/>
      <c r="J1515" s="2">
        <f t="shared" si="332"/>
        <v>0.44769421231816775</v>
      </c>
      <c r="K1515" s="2">
        <f t="shared" si="333"/>
        <v>0.45976477870628291</v>
      </c>
      <c r="L1515" s="2">
        <f t="shared" si="334"/>
        <v>7.9541937480656147E-2</v>
      </c>
      <c r="M1515" s="2">
        <f t="shared" si="335"/>
        <v>1.2999071494893197E-2</v>
      </c>
      <c r="N1515" s="1">
        <v>2893</v>
      </c>
      <c r="O1515" s="1">
        <v>2971</v>
      </c>
      <c r="P1515" s="1">
        <v>514</v>
      </c>
      <c r="Q1515" s="1">
        <v>17</v>
      </c>
      <c r="R1515" s="1">
        <v>20</v>
      </c>
      <c r="S1515" s="1"/>
      <c r="T1515" s="1"/>
      <c r="U1515" s="1">
        <v>4</v>
      </c>
      <c r="V1515" s="1">
        <v>4</v>
      </c>
      <c r="W1515" s="1">
        <v>15</v>
      </c>
      <c r="X1515" s="1">
        <v>8</v>
      </c>
      <c r="Y1515" s="1">
        <v>8</v>
      </c>
      <c r="Z1515" s="1"/>
      <c r="AA1515" s="1">
        <v>8</v>
      </c>
      <c r="AB1515" s="1"/>
      <c r="AG1515" t="str">
        <f t="shared" si="324"/>
        <v>South Burlington</v>
      </c>
      <c r="AH1515" t="s">
        <v>1231</v>
      </c>
      <c r="AI1515">
        <v>1</v>
      </c>
      <c r="AK1515" s="104">
        <v>50</v>
      </c>
      <c r="AL1515" s="102">
        <v>7</v>
      </c>
      <c r="AM1515" s="102">
        <v>70</v>
      </c>
      <c r="AN1515" s="101">
        <v>66175</v>
      </c>
      <c r="AO1515" s="101">
        <f t="shared" si="331"/>
        <v>50007</v>
      </c>
      <c r="AP1515" s="10" t="s">
        <v>2432</v>
      </c>
      <c r="AQ1515">
        <f t="shared" si="330"/>
        <v>5066175</v>
      </c>
    </row>
    <row r="1516" spans="1:43" hidden="1" outlineLevel="1">
      <c r="A1516" t="s">
        <v>1411</v>
      </c>
      <c r="B1516" s="10" t="s">
        <v>2330</v>
      </c>
      <c r="C1516" s="1">
        <f t="shared" si="323"/>
        <v>907</v>
      </c>
      <c r="D1516" s="7">
        <f t="shared" si="325"/>
        <v>2</v>
      </c>
      <c r="E1516" s="7">
        <f t="shared" si="326"/>
        <v>1</v>
      </c>
      <c r="F1516" s="7">
        <f t="shared" si="327"/>
        <v>3</v>
      </c>
      <c r="G1516" s="1">
        <f t="shared" si="328"/>
        <v>54</v>
      </c>
      <c r="H1516" s="2">
        <f t="shared" si="329"/>
        <v>5.9536934950385888E-2</v>
      </c>
      <c r="I1516" s="8"/>
      <c r="J1516" s="2">
        <f t="shared" si="332"/>
        <v>0.40132304299889748</v>
      </c>
      <c r="K1516" s="2">
        <f t="shared" si="333"/>
        <v>0.46085997794928335</v>
      </c>
      <c r="L1516" s="2">
        <f t="shared" si="334"/>
        <v>0.11686879823594266</v>
      </c>
      <c r="M1516" s="2">
        <f t="shared" si="335"/>
        <v>2.0948180815876558E-2</v>
      </c>
      <c r="N1516" s="1">
        <v>364</v>
      </c>
      <c r="O1516" s="1">
        <v>418</v>
      </c>
      <c r="P1516" s="1">
        <v>106</v>
      </c>
      <c r="Q1516" s="1">
        <v>2</v>
      </c>
      <c r="R1516" s="1">
        <v>3</v>
      </c>
      <c r="S1516" s="1"/>
      <c r="T1516" s="1"/>
      <c r="U1516" s="1">
        <v>1</v>
      </c>
      <c r="V1516" s="1">
        <v>5</v>
      </c>
      <c r="W1516" s="1">
        <v>4</v>
      </c>
      <c r="X1516" s="1">
        <v>1</v>
      </c>
      <c r="Y1516" s="1">
        <v>3</v>
      </c>
      <c r="Z1516" s="1"/>
      <c r="AA1516" s="1">
        <v>0</v>
      </c>
      <c r="AB1516" s="1"/>
      <c r="AG1516" t="str">
        <f t="shared" si="324"/>
        <v>South Hero</v>
      </c>
      <c r="AH1516" t="s">
        <v>1232</v>
      </c>
      <c r="AI1516">
        <v>1</v>
      </c>
      <c r="AK1516" s="104">
        <v>50</v>
      </c>
      <c r="AL1516" s="102">
        <v>13</v>
      </c>
      <c r="AM1516" s="102">
        <v>25</v>
      </c>
      <c r="AN1516" s="101">
        <v>67000</v>
      </c>
      <c r="AO1516" s="101">
        <f t="shared" si="331"/>
        <v>50013</v>
      </c>
      <c r="AP1516" s="10" t="s">
        <v>624</v>
      </c>
      <c r="AQ1516">
        <f t="shared" si="330"/>
        <v>5067000</v>
      </c>
    </row>
    <row r="1517" spans="1:43" hidden="1" outlineLevel="1">
      <c r="A1517" t="s">
        <v>1412</v>
      </c>
      <c r="B1517" s="10" t="s">
        <v>2330</v>
      </c>
      <c r="C1517" s="1">
        <f t="shared" si="323"/>
        <v>3173</v>
      </c>
      <c r="D1517" s="7">
        <f t="shared" si="325"/>
        <v>1</v>
      </c>
      <c r="E1517" s="7">
        <f t="shared" si="326"/>
        <v>2</v>
      </c>
      <c r="F1517" s="7">
        <f t="shared" si="327"/>
        <v>3</v>
      </c>
      <c r="G1517" s="1">
        <f t="shared" si="328"/>
        <v>285</v>
      </c>
      <c r="H1517" s="2">
        <f t="shared" si="329"/>
        <v>8.9820359281437126E-2</v>
      </c>
      <c r="I1517" s="8"/>
      <c r="J1517" s="2">
        <f t="shared" si="332"/>
        <v>0.49858178380081941</v>
      </c>
      <c r="K1517" s="2">
        <f t="shared" si="333"/>
        <v>0.4087614245193823</v>
      </c>
      <c r="L1517" s="2">
        <f t="shared" si="334"/>
        <v>5.8619602899464232E-2</v>
      </c>
      <c r="M1517" s="2">
        <f t="shared" si="335"/>
        <v>3.4037188780334057E-2</v>
      </c>
      <c r="N1517" s="1">
        <v>1582</v>
      </c>
      <c r="O1517" s="1">
        <v>1297</v>
      </c>
      <c r="P1517" s="1">
        <v>186</v>
      </c>
      <c r="Q1517" s="1">
        <v>17</v>
      </c>
      <c r="R1517" s="1">
        <v>12</v>
      </c>
      <c r="S1517" s="1"/>
      <c r="T1517" s="1"/>
      <c r="U1517" s="1">
        <v>16</v>
      </c>
      <c r="V1517" s="1">
        <v>9</v>
      </c>
      <c r="W1517" s="1">
        <v>28</v>
      </c>
      <c r="X1517" s="1">
        <v>16</v>
      </c>
      <c r="Y1517" s="1">
        <v>4</v>
      </c>
      <c r="Z1517" s="1"/>
      <c r="AA1517" s="1">
        <v>6</v>
      </c>
      <c r="AB1517" s="1"/>
      <c r="AG1517" t="str">
        <f t="shared" si="324"/>
        <v>Springfield</v>
      </c>
      <c r="AH1517" t="s">
        <v>1051</v>
      </c>
      <c r="AI1517">
        <v>1</v>
      </c>
      <c r="AK1517" s="104">
        <v>50</v>
      </c>
      <c r="AL1517" s="102">
        <v>27</v>
      </c>
      <c r="AM1517" s="102">
        <v>90</v>
      </c>
      <c r="AN1517" s="101">
        <v>69550</v>
      </c>
      <c r="AO1517" s="101">
        <f t="shared" si="331"/>
        <v>50027</v>
      </c>
      <c r="AP1517" s="10" t="s">
        <v>624</v>
      </c>
      <c r="AQ1517">
        <f t="shared" si="330"/>
        <v>5069550</v>
      </c>
    </row>
    <row r="1518" spans="1:43" hidden="1" outlineLevel="1">
      <c r="A1518" t="s">
        <v>1156</v>
      </c>
      <c r="B1518" s="10" t="s">
        <v>2330</v>
      </c>
      <c r="C1518" s="1">
        <f t="shared" si="323"/>
        <v>281</v>
      </c>
      <c r="D1518" s="7">
        <f t="shared" si="325"/>
        <v>2</v>
      </c>
      <c r="E1518" s="7">
        <f t="shared" si="326"/>
        <v>1</v>
      </c>
      <c r="F1518" s="7">
        <f t="shared" si="327"/>
        <v>7</v>
      </c>
      <c r="G1518" s="1">
        <f t="shared" si="328"/>
        <v>20</v>
      </c>
      <c r="H1518" s="2">
        <f t="shared" si="329"/>
        <v>7.1174377224199295E-2</v>
      </c>
      <c r="I1518" s="8"/>
      <c r="J1518" s="2">
        <f t="shared" si="332"/>
        <v>0.40925266903914592</v>
      </c>
      <c r="K1518" s="2">
        <f t="shared" si="333"/>
        <v>0.4804270462633452</v>
      </c>
      <c r="L1518" s="2">
        <f t="shared" si="334"/>
        <v>7.1174377224199285E-3</v>
      </c>
      <c r="M1518" s="2">
        <f t="shared" si="335"/>
        <v>0.10320284697508894</v>
      </c>
      <c r="N1518" s="1">
        <v>115</v>
      </c>
      <c r="O1518" s="1">
        <v>135</v>
      </c>
      <c r="P1518" s="1">
        <v>2</v>
      </c>
      <c r="Q1518" s="1">
        <v>1</v>
      </c>
      <c r="R1518" s="1">
        <v>1</v>
      </c>
      <c r="S1518" s="1"/>
      <c r="T1518" s="1"/>
      <c r="U1518" s="1">
        <v>4</v>
      </c>
      <c r="V1518" s="1">
        <v>2</v>
      </c>
      <c r="W1518" s="1">
        <v>8</v>
      </c>
      <c r="X1518" s="1">
        <v>2</v>
      </c>
      <c r="Y1518" s="1">
        <v>8</v>
      </c>
      <c r="Z1518" s="1"/>
      <c r="AA1518" s="1">
        <v>3</v>
      </c>
      <c r="AB1518" s="1"/>
      <c r="AG1518" t="str">
        <f t="shared" si="324"/>
        <v>Stamford</v>
      </c>
      <c r="AH1518" t="s">
        <v>2332</v>
      </c>
      <c r="AI1518">
        <v>1</v>
      </c>
      <c r="AK1518" s="104">
        <v>50</v>
      </c>
      <c r="AL1518" s="102">
        <v>3</v>
      </c>
      <c r="AM1518" s="102">
        <v>65</v>
      </c>
      <c r="AN1518" s="101">
        <v>69775</v>
      </c>
      <c r="AO1518" s="101">
        <f t="shared" si="331"/>
        <v>50003</v>
      </c>
      <c r="AP1518" s="10" t="s">
        <v>624</v>
      </c>
      <c r="AQ1518">
        <f t="shared" si="330"/>
        <v>5069775</v>
      </c>
    </row>
    <row r="1519" spans="1:43" hidden="1" outlineLevel="1">
      <c r="A1519" t="s">
        <v>1058</v>
      </c>
      <c r="B1519" s="10" t="s">
        <v>2330</v>
      </c>
      <c r="C1519" s="1">
        <f t="shared" ref="C1519:C1577" si="336">SUM(N1519:AE1519)</f>
        <v>91</v>
      </c>
      <c r="D1519" s="7">
        <f t="shared" si="325"/>
        <v>1</v>
      </c>
      <c r="E1519" s="7">
        <f t="shared" si="326"/>
        <v>2</v>
      </c>
      <c r="F1519" s="7">
        <f t="shared" si="327"/>
        <v>3</v>
      </c>
      <c r="G1519" s="1">
        <f t="shared" si="328"/>
        <v>19</v>
      </c>
      <c r="H1519" s="2">
        <f t="shared" si="329"/>
        <v>0.2087912087912088</v>
      </c>
      <c r="I1519" s="8"/>
      <c r="J1519" s="2">
        <f t="shared" si="332"/>
        <v>0.53846153846153844</v>
      </c>
      <c r="K1519" s="2">
        <f t="shared" si="333"/>
        <v>0.32967032967032966</v>
      </c>
      <c r="L1519" s="2">
        <f t="shared" si="334"/>
        <v>8.7912087912087919E-2</v>
      </c>
      <c r="M1519" s="2">
        <f t="shared" si="335"/>
        <v>4.395604395604398E-2</v>
      </c>
      <c r="N1519" s="1">
        <v>49</v>
      </c>
      <c r="O1519" s="1">
        <v>30</v>
      </c>
      <c r="P1519" s="1">
        <v>8</v>
      </c>
      <c r="Q1519" s="1">
        <v>1</v>
      </c>
      <c r="R1519" s="1">
        <v>0</v>
      </c>
      <c r="S1519" s="1"/>
      <c r="T1519" s="1"/>
      <c r="U1519" s="1">
        <v>0</v>
      </c>
      <c r="V1519" s="1">
        <v>0</v>
      </c>
      <c r="W1519" s="1">
        <v>0</v>
      </c>
      <c r="X1519" s="1">
        <v>1</v>
      </c>
      <c r="Y1519" s="1">
        <v>1</v>
      </c>
      <c r="Z1519" s="1"/>
      <c r="AA1519" s="1">
        <v>1</v>
      </c>
      <c r="AB1519" s="1"/>
      <c r="AG1519" t="str">
        <f t="shared" si="324"/>
        <v>Stannard</v>
      </c>
      <c r="AH1519" t="s">
        <v>2390</v>
      </c>
      <c r="AI1519">
        <v>1</v>
      </c>
      <c r="AK1519" s="104">
        <v>50</v>
      </c>
      <c r="AL1519" s="102">
        <v>5</v>
      </c>
      <c r="AM1519" s="102">
        <v>65</v>
      </c>
      <c r="AN1519" s="101">
        <v>69925</v>
      </c>
      <c r="AO1519" s="101">
        <f t="shared" si="331"/>
        <v>50005</v>
      </c>
      <c r="AP1519" s="10" t="s">
        <v>624</v>
      </c>
      <c r="AQ1519">
        <f t="shared" si="330"/>
        <v>5069925</v>
      </c>
    </row>
    <row r="1520" spans="1:43" hidden="1" outlineLevel="1">
      <c r="A1520" t="s">
        <v>752</v>
      </c>
      <c r="B1520" s="10" t="s">
        <v>2330</v>
      </c>
      <c r="C1520" s="1">
        <f t="shared" si="336"/>
        <v>724</v>
      </c>
      <c r="D1520" s="7">
        <f t="shared" si="325"/>
        <v>1</v>
      </c>
      <c r="E1520" s="7">
        <f t="shared" si="326"/>
        <v>2</v>
      </c>
      <c r="F1520" s="7">
        <f t="shared" si="327"/>
        <v>3</v>
      </c>
      <c r="G1520" s="1">
        <f t="shared" si="328"/>
        <v>62</v>
      </c>
      <c r="H1520" s="2">
        <f t="shared" si="329"/>
        <v>8.5635359116022103E-2</v>
      </c>
      <c r="I1520" s="8"/>
      <c r="J1520" s="2">
        <f t="shared" si="332"/>
        <v>0.49033149171270718</v>
      </c>
      <c r="K1520" s="2">
        <f t="shared" si="333"/>
        <v>0.40469613259668508</v>
      </c>
      <c r="L1520" s="2">
        <f t="shared" si="334"/>
        <v>7.8729281767955794E-2</v>
      </c>
      <c r="M1520" s="2">
        <f t="shared" si="335"/>
        <v>2.624309392265195E-2</v>
      </c>
      <c r="N1520" s="1">
        <v>355</v>
      </c>
      <c r="O1520" s="1">
        <v>293</v>
      </c>
      <c r="P1520" s="1">
        <v>57</v>
      </c>
      <c r="Q1520" s="1">
        <v>1</v>
      </c>
      <c r="R1520" s="1">
        <v>2</v>
      </c>
      <c r="S1520" s="1"/>
      <c r="T1520" s="1"/>
      <c r="U1520" s="1">
        <v>2</v>
      </c>
      <c r="V1520" s="1">
        <v>2</v>
      </c>
      <c r="W1520" s="1">
        <v>5</v>
      </c>
      <c r="X1520" s="1">
        <v>4</v>
      </c>
      <c r="Y1520" s="1">
        <v>3</v>
      </c>
      <c r="Z1520" s="1"/>
      <c r="AA1520" s="1">
        <v>0</v>
      </c>
      <c r="AB1520" s="1"/>
      <c r="AG1520" t="str">
        <f t="shared" ref="AG1520:AG1577" si="337">A1520</f>
        <v>Starksboro</v>
      </c>
      <c r="AH1520" t="s">
        <v>2331</v>
      </c>
      <c r="AI1520">
        <v>1</v>
      </c>
      <c r="AK1520" s="104">
        <v>50</v>
      </c>
      <c r="AL1520" s="102">
        <v>1</v>
      </c>
      <c r="AM1520" s="102">
        <v>95</v>
      </c>
      <c r="AN1520" s="101">
        <v>70075</v>
      </c>
      <c r="AO1520" s="101">
        <f t="shared" si="331"/>
        <v>50001</v>
      </c>
      <c r="AP1520" s="10" t="s">
        <v>624</v>
      </c>
      <c r="AQ1520">
        <f t="shared" si="330"/>
        <v>5070075</v>
      </c>
    </row>
    <row r="1521" spans="1:43" hidden="1" outlineLevel="1">
      <c r="A1521" t="s">
        <v>1396</v>
      </c>
      <c r="B1521" s="10" t="s">
        <v>2330</v>
      </c>
      <c r="C1521" s="1">
        <f t="shared" si="336"/>
        <v>242</v>
      </c>
      <c r="D1521" s="7">
        <f t="shared" si="325"/>
        <v>1</v>
      </c>
      <c r="E1521" s="7">
        <f t="shared" si="326"/>
        <v>2</v>
      </c>
      <c r="F1521" s="7">
        <f t="shared" si="327"/>
        <v>3</v>
      </c>
      <c r="G1521" s="1">
        <f t="shared" si="328"/>
        <v>1</v>
      </c>
      <c r="H1521" s="2">
        <f t="shared" si="329"/>
        <v>4.1322314049586778E-3</v>
      </c>
      <c r="I1521" s="8"/>
      <c r="J1521" s="2">
        <f t="shared" si="332"/>
        <v>0.45041322314049587</v>
      </c>
      <c r="K1521" s="2">
        <f t="shared" si="333"/>
        <v>0.4462809917355372</v>
      </c>
      <c r="L1521" s="2">
        <f t="shared" si="334"/>
        <v>4.1322314049586778E-2</v>
      </c>
      <c r="M1521" s="2">
        <f t="shared" si="335"/>
        <v>6.1983471074380209E-2</v>
      </c>
      <c r="N1521" s="1">
        <v>109</v>
      </c>
      <c r="O1521" s="1">
        <v>108</v>
      </c>
      <c r="P1521" s="1">
        <v>10</v>
      </c>
      <c r="Q1521" s="1">
        <v>4</v>
      </c>
      <c r="R1521" s="1">
        <v>3</v>
      </c>
      <c r="S1521" s="1"/>
      <c r="T1521" s="1"/>
      <c r="U1521" s="1">
        <v>0</v>
      </c>
      <c r="V1521" s="1">
        <v>0</v>
      </c>
      <c r="W1521" s="1">
        <v>6</v>
      </c>
      <c r="X1521" s="1">
        <v>2</v>
      </c>
      <c r="Y1521" s="1">
        <v>0</v>
      </c>
      <c r="Z1521" s="1"/>
      <c r="AA1521" s="1">
        <v>0</v>
      </c>
      <c r="AB1521" s="1"/>
      <c r="AG1521" t="str">
        <f t="shared" si="337"/>
        <v>Stockbridge</v>
      </c>
      <c r="AH1521" t="s">
        <v>1051</v>
      </c>
      <c r="AI1521">
        <v>1</v>
      </c>
      <c r="AK1521" s="104">
        <v>50</v>
      </c>
      <c r="AL1521" s="102">
        <v>27</v>
      </c>
      <c r="AM1521" s="102">
        <v>95</v>
      </c>
      <c r="AN1521" s="101">
        <v>70375</v>
      </c>
      <c r="AO1521" s="101">
        <f t="shared" si="331"/>
        <v>50027</v>
      </c>
      <c r="AP1521" s="10" t="s">
        <v>624</v>
      </c>
      <c r="AQ1521">
        <f t="shared" si="330"/>
        <v>5070375</v>
      </c>
    </row>
    <row r="1522" spans="1:43" hidden="1" outlineLevel="1">
      <c r="A1522" t="s">
        <v>1067</v>
      </c>
      <c r="B1522" s="10" t="s">
        <v>2330</v>
      </c>
      <c r="C1522" s="1">
        <f t="shared" si="336"/>
        <v>2047</v>
      </c>
      <c r="D1522" s="7">
        <f t="shared" si="325"/>
        <v>2</v>
      </c>
      <c r="E1522" s="7">
        <f t="shared" si="326"/>
        <v>1</v>
      </c>
      <c r="F1522" s="7">
        <f t="shared" si="327"/>
        <v>3</v>
      </c>
      <c r="G1522" s="1">
        <f t="shared" si="328"/>
        <v>459</v>
      </c>
      <c r="H1522" s="2">
        <f t="shared" si="329"/>
        <v>0.2242305813385442</v>
      </c>
      <c r="I1522" s="8"/>
      <c r="J1522" s="2">
        <f t="shared" si="332"/>
        <v>0.29066927210552029</v>
      </c>
      <c r="K1522" s="2">
        <f t="shared" si="333"/>
        <v>0.51489985344406453</v>
      </c>
      <c r="L1522" s="2">
        <f t="shared" si="334"/>
        <v>0.17586712261846604</v>
      </c>
      <c r="M1522" s="2">
        <f t="shared" si="335"/>
        <v>1.8563751831949138E-2</v>
      </c>
      <c r="N1522" s="1">
        <v>595</v>
      </c>
      <c r="O1522" s="1">
        <v>1054</v>
      </c>
      <c r="P1522" s="1">
        <v>360</v>
      </c>
      <c r="Q1522" s="1">
        <v>11</v>
      </c>
      <c r="R1522" s="1">
        <v>4</v>
      </c>
      <c r="S1522" s="1"/>
      <c r="T1522" s="1"/>
      <c r="U1522" s="1">
        <v>3</v>
      </c>
      <c r="V1522" s="1">
        <v>2</v>
      </c>
      <c r="W1522" s="1">
        <v>14</v>
      </c>
      <c r="X1522" s="1">
        <v>2</v>
      </c>
      <c r="Y1522" s="1">
        <v>1</v>
      </c>
      <c r="Z1522" s="1"/>
      <c r="AA1522" s="1">
        <v>1</v>
      </c>
      <c r="AB1522" s="1"/>
      <c r="AG1522" t="str">
        <f t="shared" si="337"/>
        <v>Stowe</v>
      </c>
      <c r="AH1522" t="s">
        <v>759</v>
      </c>
      <c r="AI1522">
        <v>1</v>
      </c>
      <c r="AK1522" s="104">
        <v>50</v>
      </c>
      <c r="AL1522" s="102">
        <v>15</v>
      </c>
      <c r="AM1522" s="102">
        <v>40</v>
      </c>
      <c r="AN1522" s="101">
        <v>70525</v>
      </c>
      <c r="AO1522" s="101">
        <f t="shared" si="331"/>
        <v>50015</v>
      </c>
      <c r="AP1522" s="10" t="s">
        <v>624</v>
      </c>
      <c r="AQ1522">
        <f t="shared" si="330"/>
        <v>5070525</v>
      </c>
    </row>
    <row r="1523" spans="1:43" hidden="1" outlineLevel="1">
      <c r="A1523" t="s">
        <v>2192</v>
      </c>
      <c r="B1523" s="10" t="s">
        <v>2330</v>
      </c>
      <c r="C1523" s="1">
        <f t="shared" si="336"/>
        <v>534</v>
      </c>
      <c r="D1523" s="7">
        <f t="shared" ref="D1523:D1577" si="338">RANK(N1523,(N1523:AE1523))</f>
        <v>1</v>
      </c>
      <c r="E1523" s="7">
        <f t="shared" ref="E1523:E1577" si="339">RANK(O1523,(N1523:AE1523))</f>
        <v>2</v>
      </c>
      <c r="F1523" s="7">
        <f t="shared" ref="F1523:F1577" si="340">IF(P1523&gt;0,RANK(P1523,(N1523:AE1523)),0)</f>
        <v>3</v>
      </c>
      <c r="G1523" s="1">
        <f t="shared" ref="G1523:G1577" si="341">MAX(N1523:P1523)-LARGE(N1523:P1523,2)</f>
        <v>198</v>
      </c>
      <c r="H1523" s="2">
        <f t="shared" ref="H1523:H1577" si="342">G1523/C1523</f>
        <v>0.3707865168539326</v>
      </c>
      <c r="I1523" s="8"/>
      <c r="J1523" s="2">
        <f t="shared" si="332"/>
        <v>0.62734082397003743</v>
      </c>
      <c r="K1523" s="2">
        <f t="shared" si="333"/>
        <v>0.25655430711610488</v>
      </c>
      <c r="L1523" s="2">
        <f t="shared" si="334"/>
        <v>7.3033707865168537E-2</v>
      </c>
      <c r="M1523" s="2">
        <f t="shared" si="335"/>
        <v>4.3071161048689147E-2</v>
      </c>
      <c r="N1523" s="1">
        <v>335</v>
      </c>
      <c r="O1523" s="1">
        <v>137</v>
      </c>
      <c r="P1523" s="1">
        <v>39</v>
      </c>
      <c r="Q1523" s="1">
        <v>7</v>
      </c>
      <c r="R1523" s="1">
        <v>1</v>
      </c>
      <c r="S1523" s="1"/>
      <c r="T1523" s="1"/>
      <c r="U1523" s="1">
        <v>0</v>
      </c>
      <c r="V1523" s="1">
        <v>0</v>
      </c>
      <c r="W1523" s="1">
        <v>12</v>
      </c>
      <c r="X1523" s="1">
        <v>1</v>
      </c>
      <c r="Y1523" s="1">
        <v>2</v>
      </c>
      <c r="Z1523" s="1"/>
      <c r="AA1523" s="1">
        <v>0</v>
      </c>
      <c r="AB1523" s="1"/>
      <c r="AG1523" t="str">
        <f t="shared" si="337"/>
        <v>Strafford</v>
      </c>
      <c r="AH1523" t="s">
        <v>2225</v>
      </c>
      <c r="AI1523">
        <v>1</v>
      </c>
      <c r="AK1523" s="104">
        <v>50</v>
      </c>
      <c r="AL1523" s="102">
        <v>17</v>
      </c>
      <c r="AM1523" s="102">
        <v>50</v>
      </c>
      <c r="AN1523" s="101">
        <v>70675</v>
      </c>
      <c r="AO1523" s="101">
        <f t="shared" si="331"/>
        <v>50017</v>
      </c>
      <c r="AP1523" s="10" t="s">
        <v>624</v>
      </c>
      <c r="AQ1523">
        <f t="shared" si="330"/>
        <v>5070675</v>
      </c>
    </row>
    <row r="1524" spans="1:43" hidden="1" outlineLevel="1">
      <c r="A1524" t="s">
        <v>2263</v>
      </c>
      <c r="B1524" s="10" t="s">
        <v>2330</v>
      </c>
      <c r="C1524" s="1">
        <f t="shared" si="336"/>
        <v>74</v>
      </c>
      <c r="D1524" s="7">
        <f t="shared" si="338"/>
        <v>2</v>
      </c>
      <c r="E1524" s="7">
        <f t="shared" si="339"/>
        <v>1</v>
      </c>
      <c r="F1524" s="7">
        <f t="shared" si="340"/>
        <v>3</v>
      </c>
      <c r="G1524" s="1">
        <f t="shared" si="341"/>
        <v>34</v>
      </c>
      <c r="H1524" s="2">
        <f t="shared" si="342"/>
        <v>0.45945945945945948</v>
      </c>
      <c r="I1524" s="8"/>
      <c r="J1524" s="2">
        <f t="shared" si="332"/>
        <v>0.22972972972972974</v>
      </c>
      <c r="K1524" s="2">
        <f t="shared" si="333"/>
        <v>0.68918918918918914</v>
      </c>
      <c r="L1524" s="2">
        <f t="shared" si="334"/>
        <v>2.7027027027027029E-2</v>
      </c>
      <c r="M1524" s="2">
        <f t="shared" si="335"/>
        <v>5.4054054054054113E-2</v>
      </c>
      <c r="N1524" s="1">
        <v>17</v>
      </c>
      <c r="O1524" s="1">
        <v>51</v>
      </c>
      <c r="P1524" s="1">
        <v>2</v>
      </c>
      <c r="Q1524" s="1">
        <v>1</v>
      </c>
      <c r="R1524" s="1">
        <v>1</v>
      </c>
      <c r="S1524" s="1"/>
      <c r="T1524" s="1"/>
      <c r="U1524" s="1">
        <v>0</v>
      </c>
      <c r="V1524" s="1">
        <v>1</v>
      </c>
      <c r="W1524" s="1">
        <v>1</v>
      </c>
      <c r="X1524" s="1">
        <v>0</v>
      </c>
      <c r="Y1524" s="1">
        <v>0</v>
      </c>
      <c r="Z1524" s="1"/>
      <c r="AA1524" s="1">
        <v>0</v>
      </c>
      <c r="AB1524" s="1"/>
      <c r="AG1524" t="str">
        <f t="shared" si="337"/>
        <v>Stratton</v>
      </c>
      <c r="AH1524" t="s">
        <v>247</v>
      </c>
      <c r="AI1524">
        <v>1</v>
      </c>
      <c r="AK1524" s="104">
        <v>50</v>
      </c>
      <c r="AL1524" s="102">
        <v>25</v>
      </c>
      <c r="AM1524" s="102">
        <v>75</v>
      </c>
      <c r="AN1524" s="101">
        <v>70750</v>
      </c>
      <c r="AO1524" s="101">
        <f t="shared" si="331"/>
        <v>50025</v>
      </c>
      <c r="AP1524" s="10" t="s">
        <v>624</v>
      </c>
      <c r="AQ1524">
        <f t="shared" si="330"/>
        <v>5070750</v>
      </c>
    </row>
    <row r="1525" spans="1:43" hidden="1" outlineLevel="1">
      <c r="A1525" t="s">
        <v>1422</v>
      </c>
      <c r="B1525" s="10" t="s">
        <v>2330</v>
      </c>
      <c r="C1525" s="1">
        <f t="shared" si="336"/>
        <v>260</v>
      </c>
      <c r="D1525" s="7">
        <f t="shared" si="338"/>
        <v>2</v>
      </c>
      <c r="E1525" s="7">
        <f t="shared" si="339"/>
        <v>1</v>
      </c>
      <c r="F1525" s="7">
        <f t="shared" si="340"/>
        <v>3</v>
      </c>
      <c r="G1525" s="1">
        <f t="shared" si="341"/>
        <v>34</v>
      </c>
      <c r="H1525" s="2">
        <f t="shared" si="342"/>
        <v>0.13076923076923078</v>
      </c>
      <c r="I1525" s="8"/>
      <c r="J1525" s="2">
        <f t="shared" si="332"/>
        <v>0.4</v>
      </c>
      <c r="K1525" s="2">
        <f t="shared" si="333"/>
        <v>0.53076923076923077</v>
      </c>
      <c r="L1525" s="2">
        <f t="shared" si="334"/>
        <v>5.7692307692307696E-2</v>
      </c>
      <c r="M1525" s="2">
        <f t="shared" si="335"/>
        <v>1.1538461538461511E-2</v>
      </c>
      <c r="N1525" s="1">
        <v>104</v>
      </c>
      <c r="O1525" s="1">
        <v>138</v>
      </c>
      <c r="P1525" s="1">
        <v>15</v>
      </c>
      <c r="Q1525" s="1">
        <v>1</v>
      </c>
      <c r="R1525" s="1">
        <v>0</v>
      </c>
      <c r="S1525" s="1"/>
      <c r="T1525" s="1"/>
      <c r="U1525" s="1">
        <v>1</v>
      </c>
      <c r="V1525" s="1">
        <v>0</v>
      </c>
      <c r="W1525" s="1">
        <v>1</v>
      </c>
      <c r="X1525" s="1">
        <v>0</v>
      </c>
      <c r="Y1525" s="1">
        <v>0</v>
      </c>
      <c r="Z1525" s="1"/>
      <c r="AA1525" s="1">
        <v>0</v>
      </c>
      <c r="AB1525" s="1"/>
      <c r="AG1525" t="str">
        <f t="shared" si="337"/>
        <v>Sudbury</v>
      </c>
      <c r="AH1525" t="s">
        <v>2265</v>
      </c>
      <c r="AI1525">
        <v>1</v>
      </c>
      <c r="AK1525" s="104">
        <v>50</v>
      </c>
      <c r="AL1525" s="102">
        <v>21</v>
      </c>
      <c r="AM1525" s="102">
        <v>115</v>
      </c>
      <c r="AN1525" s="101">
        <v>71050</v>
      </c>
      <c r="AO1525" s="101">
        <f t="shared" si="331"/>
        <v>50021</v>
      </c>
      <c r="AP1525" s="10" t="s">
        <v>624</v>
      </c>
      <c r="AQ1525">
        <f t="shared" si="330"/>
        <v>5071050</v>
      </c>
    </row>
    <row r="1526" spans="1:43" hidden="1" outlineLevel="1">
      <c r="A1526" t="s">
        <v>2264</v>
      </c>
      <c r="B1526" s="10" t="s">
        <v>2330</v>
      </c>
      <c r="C1526" s="1">
        <f t="shared" si="336"/>
        <v>324</v>
      </c>
      <c r="D1526" s="7">
        <f t="shared" si="338"/>
        <v>2</v>
      </c>
      <c r="E1526" s="7">
        <f t="shared" si="339"/>
        <v>1</v>
      </c>
      <c r="F1526" s="7">
        <f t="shared" si="340"/>
        <v>3</v>
      </c>
      <c r="G1526" s="1">
        <f t="shared" si="341"/>
        <v>29</v>
      </c>
      <c r="H1526" s="2">
        <f t="shared" si="342"/>
        <v>8.9506172839506168E-2</v>
      </c>
      <c r="I1526" s="8"/>
      <c r="J1526" s="2">
        <f t="shared" si="332"/>
        <v>0.40432098765432101</v>
      </c>
      <c r="K1526" s="2">
        <f t="shared" si="333"/>
        <v>0.49382716049382713</v>
      </c>
      <c r="L1526" s="2">
        <f t="shared" si="334"/>
        <v>7.407407407407407E-2</v>
      </c>
      <c r="M1526" s="2">
        <f t="shared" si="335"/>
        <v>2.777777777777779E-2</v>
      </c>
      <c r="N1526" s="1">
        <v>131</v>
      </c>
      <c r="O1526" s="1">
        <v>160</v>
      </c>
      <c r="P1526" s="1">
        <v>24</v>
      </c>
      <c r="Q1526" s="1">
        <v>0</v>
      </c>
      <c r="R1526" s="1">
        <v>5</v>
      </c>
      <c r="S1526" s="1"/>
      <c r="T1526" s="1"/>
      <c r="U1526" s="1">
        <v>1</v>
      </c>
      <c r="V1526" s="1">
        <v>0</v>
      </c>
      <c r="W1526" s="1">
        <v>2</v>
      </c>
      <c r="X1526" s="1">
        <v>1</v>
      </c>
      <c r="Y1526" s="1">
        <v>0</v>
      </c>
      <c r="Z1526" s="1"/>
      <c r="AA1526" s="1">
        <v>0</v>
      </c>
      <c r="AB1526" s="1"/>
      <c r="AG1526" t="str">
        <f t="shared" si="337"/>
        <v>Sunderland</v>
      </c>
      <c r="AH1526" t="s">
        <v>2332</v>
      </c>
      <c r="AI1526">
        <v>1</v>
      </c>
      <c r="AK1526" s="104">
        <v>50</v>
      </c>
      <c r="AL1526" s="102">
        <v>3</v>
      </c>
      <c r="AM1526" s="102">
        <v>70</v>
      </c>
      <c r="AN1526" s="101">
        <v>71425</v>
      </c>
      <c r="AO1526" s="101">
        <f t="shared" si="331"/>
        <v>50003</v>
      </c>
      <c r="AP1526" s="10" t="s">
        <v>624</v>
      </c>
      <c r="AQ1526">
        <f t="shared" si="330"/>
        <v>5071425</v>
      </c>
    </row>
    <row r="1527" spans="1:43" hidden="1" outlineLevel="1">
      <c r="A1527" t="s">
        <v>2121</v>
      </c>
      <c r="B1527" s="10" t="s">
        <v>2330</v>
      </c>
      <c r="C1527" s="1">
        <f t="shared" si="336"/>
        <v>315</v>
      </c>
      <c r="D1527" s="7">
        <f t="shared" si="338"/>
        <v>2</v>
      </c>
      <c r="E1527" s="7">
        <f t="shared" si="339"/>
        <v>1</v>
      </c>
      <c r="F1527" s="7">
        <f t="shared" si="340"/>
        <v>3</v>
      </c>
      <c r="G1527" s="1">
        <f t="shared" si="341"/>
        <v>77</v>
      </c>
      <c r="H1527" s="2">
        <f t="shared" si="342"/>
        <v>0.24444444444444444</v>
      </c>
      <c r="I1527" s="8"/>
      <c r="J1527" s="2">
        <f t="shared" si="332"/>
        <v>0.33333333333333331</v>
      </c>
      <c r="K1527" s="2">
        <f t="shared" si="333"/>
        <v>0.57777777777777772</v>
      </c>
      <c r="L1527" s="2">
        <f t="shared" si="334"/>
        <v>7.9365079365079361E-2</v>
      </c>
      <c r="M1527" s="2">
        <f t="shared" si="335"/>
        <v>9.5238095238096565E-3</v>
      </c>
      <c r="N1527" s="1">
        <v>105</v>
      </c>
      <c r="O1527" s="1">
        <v>182</v>
      </c>
      <c r="P1527" s="1">
        <v>25</v>
      </c>
      <c r="Q1527" s="1">
        <v>1</v>
      </c>
      <c r="R1527" s="1">
        <v>1</v>
      </c>
      <c r="S1527" s="1"/>
      <c r="T1527" s="1"/>
      <c r="U1527" s="1">
        <v>0</v>
      </c>
      <c r="V1527" s="1">
        <v>0</v>
      </c>
      <c r="W1527" s="1">
        <v>1</v>
      </c>
      <c r="X1527" s="1">
        <v>0</v>
      </c>
      <c r="Y1527" s="1">
        <v>0</v>
      </c>
      <c r="Z1527" s="1"/>
      <c r="AA1527" s="1">
        <v>0</v>
      </c>
      <c r="AB1527" s="1"/>
      <c r="AG1527" t="str">
        <f t="shared" si="337"/>
        <v>Sutton</v>
      </c>
      <c r="AH1527" t="s">
        <v>2390</v>
      </c>
      <c r="AI1527">
        <v>1</v>
      </c>
      <c r="AK1527" s="104">
        <v>50</v>
      </c>
      <c r="AL1527" s="102">
        <v>5</v>
      </c>
      <c r="AM1527" s="102">
        <v>70</v>
      </c>
      <c r="AN1527" s="101">
        <v>71575</v>
      </c>
      <c r="AO1527" s="101">
        <f t="shared" si="331"/>
        <v>50005</v>
      </c>
      <c r="AP1527" s="10" t="s">
        <v>624</v>
      </c>
      <c r="AQ1527">
        <f t="shared" si="330"/>
        <v>5071575</v>
      </c>
    </row>
    <row r="1528" spans="1:43" hidden="1" outlineLevel="1">
      <c r="A1528" t="s">
        <v>1918</v>
      </c>
      <c r="B1528" s="10" t="s">
        <v>2330</v>
      </c>
      <c r="C1528" s="1">
        <f t="shared" si="336"/>
        <v>1861</v>
      </c>
      <c r="D1528" s="7">
        <f t="shared" si="338"/>
        <v>2</v>
      </c>
      <c r="E1528" s="7">
        <f t="shared" si="339"/>
        <v>1</v>
      </c>
      <c r="F1528" s="7">
        <f t="shared" si="340"/>
        <v>3</v>
      </c>
      <c r="G1528" s="1">
        <f t="shared" si="341"/>
        <v>244</v>
      </c>
      <c r="H1528" s="2">
        <f t="shared" si="342"/>
        <v>0.13111230521225148</v>
      </c>
      <c r="I1528" s="8"/>
      <c r="J1528" s="2">
        <f t="shared" si="332"/>
        <v>0.37560451370231057</v>
      </c>
      <c r="K1528" s="2">
        <f t="shared" si="333"/>
        <v>0.50671681891456211</v>
      </c>
      <c r="L1528" s="2">
        <f t="shared" si="334"/>
        <v>9.9408919935518536E-2</v>
      </c>
      <c r="M1528" s="2">
        <f t="shared" si="335"/>
        <v>1.8269747447608842E-2</v>
      </c>
      <c r="N1528" s="1">
        <v>699</v>
      </c>
      <c r="O1528" s="1">
        <v>943</v>
      </c>
      <c r="P1528" s="1">
        <v>185</v>
      </c>
      <c r="Q1528" s="1">
        <v>2</v>
      </c>
      <c r="R1528" s="1">
        <v>2</v>
      </c>
      <c r="S1528" s="1"/>
      <c r="T1528" s="1"/>
      <c r="U1528" s="1">
        <v>7</v>
      </c>
      <c r="V1528" s="1">
        <v>8</v>
      </c>
      <c r="W1528" s="1">
        <v>6</v>
      </c>
      <c r="X1528" s="1">
        <v>7</v>
      </c>
      <c r="Y1528" s="1">
        <v>2</v>
      </c>
      <c r="Z1528" s="1"/>
      <c r="AA1528" s="1">
        <v>0</v>
      </c>
      <c r="AB1528" s="1"/>
      <c r="AG1528" t="str">
        <f t="shared" si="337"/>
        <v>Swanton</v>
      </c>
      <c r="AH1528" t="s">
        <v>957</v>
      </c>
      <c r="AI1528">
        <v>1</v>
      </c>
      <c r="AK1528" s="104">
        <v>50</v>
      </c>
      <c r="AL1528" s="102">
        <v>11</v>
      </c>
      <c r="AM1528" s="102">
        <v>80</v>
      </c>
      <c r="AN1528" s="101">
        <v>71725</v>
      </c>
      <c r="AO1528" s="101">
        <f t="shared" si="331"/>
        <v>50011</v>
      </c>
      <c r="AP1528" s="10" t="s">
        <v>624</v>
      </c>
      <c r="AQ1528">
        <f t="shared" si="330"/>
        <v>5071725</v>
      </c>
    </row>
    <row r="1529" spans="1:43" hidden="1" outlineLevel="1">
      <c r="A1529" t="s">
        <v>1669</v>
      </c>
      <c r="B1529" s="10" t="s">
        <v>2330</v>
      </c>
      <c r="C1529" s="1">
        <f t="shared" si="336"/>
        <v>1143</v>
      </c>
      <c r="D1529" s="7">
        <f t="shared" si="338"/>
        <v>1</v>
      </c>
      <c r="E1529" s="7">
        <f t="shared" si="339"/>
        <v>2</v>
      </c>
      <c r="F1529" s="7">
        <f t="shared" si="340"/>
        <v>3</v>
      </c>
      <c r="G1529" s="1">
        <f t="shared" si="341"/>
        <v>404</v>
      </c>
      <c r="H1529" s="2">
        <f t="shared" si="342"/>
        <v>0.35345581802274717</v>
      </c>
      <c r="I1529" s="8"/>
      <c r="J1529" s="2">
        <f t="shared" si="332"/>
        <v>0.62992125984251968</v>
      </c>
      <c r="K1529" s="2">
        <f t="shared" si="333"/>
        <v>0.27646544181977251</v>
      </c>
      <c r="L1529" s="2">
        <f t="shared" si="334"/>
        <v>5.3368328958880142E-2</v>
      </c>
      <c r="M1529" s="2">
        <f t="shared" si="335"/>
        <v>4.0244969378827676E-2</v>
      </c>
      <c r="N1529" s="1">
        <v>720</v>
      </c>
      <c r="O1529" s="1">
        <v>316</v>
      </c>
      <c r="P1529" s="1">
        <v>61</v>
      </c>
      <c r="Q1529" s="1">
        <v>5</v>
      </c>
      <c r="R1529" s="1">
        <v>9</v>
      </c>
      <c r="S1529" s="1"/>
      <c r="T1529" s="1"/>
      <c r="U1529" s="1">
        <v>1</v>
      </c>
      <c r="V1529" s="1">
        <v>6</v>
      </c>
      <c r="W1529" s="1">
        <v>20</v>
      </c>
      <c r="X1529" s="1">
        <v>3</v>
      </c>
      <c r="Y1529" s="1">
        <v>1</v>
      </c>
      <c r="Z1529" s="1"/>
      <c r="AA1529" s="1">
        <v>1</v>
      </c>
      <c r="AB1529" s="1"/>
      <c r="AG1529" t="str">
        <f t="shared" si="337"/>
        <v>Thetford</v>
      </c>
      <c r="AH1529" t="s">
        <v>2225</v>
      </c>
      <c r="AI1529">
        <v>1</v>
      </c>
      <c r="AK1529" s="104">
        <v>50</v>
      </c>
      <c r="AL1529" s="102">
        <v>17</v>
      </c>
      <c r="AM1529" s="102">
        <v>55</v>
      </c>
      <c r="AN1529" s="101">
        <v>72400</v>
      </c>
      <c r="AO1529" s="101">
        <f t="shared" si="331"/>
        <v>50017</v>
      </c>
      <c r="AP1529" s="10" t="s">
        <v>624</v>
      </c>
      <c r="AQ1529">
        <f t="shared" si="330"/>
        <v>5072400</v>
      </c>
    </row>
    <row r="1530" spans="1:43" hidden="1" outlineLevel="1">
      <c r="A1530" t="s">
        <v>2254</v>
      </c>
      <c r="B1530" s="10" t="s">
        <v>2330</v>
      </c>
      <c r="C1530" s="1">
        <f t="shared" si="336"/>
        <v>258</v>
      </c>
      <c r="D1530" s="7">
        <f t="shared" si="338"/>
        <v>1</v>
      </c>
      <c r="E1530" s="7">
        <f t="shared" si="339"/>
        <v>2</v>
      </c>
      <c r="F1530" s="7">
        <f t="shared" si="340"/>
        <v>3</v>
      </c>
      <c r="G1530" s="1">
        <f t="shared" si="341"/>
        <v>7</v>
      </c>
      <c r="H1530" s="2">
        <f t="shared" si="342"/>
        <v>2.7131782945736434E-2</v>
      </c>
      <c r="I1530" s="8"/>
      <c r="J1530" s="2">
        <f t="shared" si="332"/>
        <v>0.47674418604651164</v>
      </c>
      <c r="K1530" s="2">
        <f t="shared" si="333"/>
        <v>0.44961240310077522</v>
      </c>
      <c r="L1530" s="2">
        <f t="shared" si="334"/>
        <v>3.4883720930232558E-2</v>
      </c>
      <c r="M1530" s="2">
        <f t="shared" si="335"/>
        <v>3.875968992248064E-2</v>
      </c>
      <c r="N1530" s="1">
        <v>123</v>
      </c>
      <c r="O1530" s="1">
        <v>116</v>
      </c>
      <c r="P1530" s="1">
        <v>9</v>
      </c>
      <c r="Q1530" s="1">
        <v>1</v>
      </c>
      <c r="R1530" s="1">
        <v>7</v>
      </c>
      <c r="S1530" s="1"/>
      <c r="T1530" s="1"/>
      <c r="U1530" s="1">
        <v>0</v>
      </c>
      <c r="V1530" s="1">
        <v>1</v>
      </c>
      <c r="W1530" s="1">
        <v>0</v>
      </c>
      <c r="X1530" s="1">
        <v>0</v>
      </c>
      <c r="Y1530" s="1">
        <v>1</v>
      </c>
      <c r="Z1530" s="1"/>
      <c r="AA1530" s="1">
        <v>0</v>
      </c>
      <c r="AB1530" s="1"/>
      <c r="AG1530" t="str">
        <f t="shared" si="337"/>
        <v>Tinmouth</v>
      </c>
      <c r="AH1530" t="s">
        <v>2265</v>
      </c>
      <c r="AI1530">
        <v>1</v>
      </c>
      <c r="AK1530" s="104">
        <v>50</v>
      </c>
      <c r="AL1530" s="102">
        <v>21</v>
      </c>
      <c r="AM1530" s="102">
        <v>120</v>
      </c>
      <c r="AN1530" s="101">
        <v>72925</v>
      </c>
      <c r="AO1530" s="101">
        <f t="shared" si="331"/>
        <v>50021</v>
      </c>
      <c r="AP1530" s="10" t="s">
        <v>624</v>
      </c>
      <c r="AQ1530">
        <f t="shared" si="330"/>
        <v>5072925</v>
      </c>
    </row>
    <row r="1531" spans="1:43" hidden="1" outlineLevel="1">
      <c r="A1531" t="s">
        <v>1875</v>
      </c>
      <c r="B1531" s="10" t="s">
        <v>2330</v>
      </c>
      <c r="C1531" s="1">
        <f t="shared" si="336"/>
        <v>409</v>
      </c>
      <c r="D1531" s="7">
        <f t="shared" si="338"/>
        <v>2</v>
      </c>
      <c r="E1531" s="7">
        <f t="shared" si="339"/>
        <v>1</v>
      </c>
      <c r="F1531" s="7">
        <f t="shared" si="340"/>
        <v>3</v>
      </c>
      <c r="G1531" s="1">
        <f t="shared" si="341"/>
        <v>126</v>
      </c>
      <c r="H1531" s="2">
        <f t="shared" si="342"/>
        <v>0.30806845965770169</v>
      </c>
      <c r="I1531" s="8"/>
      <c r="J1531" s="2">
        <f t="shared" si="332"/>
        <v>0.28361858190709044</v>
      </c>
      <c r="K1531" s="2">
        <f t="shared" si="333"/>
        <v>0.59168704156479213</v>
      </c>
      <c r="L1531" s="2">
        <f t="shared" si="334"/>
        <v>9.0464547677261614E-2</v>
      </c>
      <c r="M1531" s="2">
        <f t="shared" si="335"/>
        <v>3.422982885085582E-2</v>
      </c>
      <c r="N1531" s="1">
        <v>116</v>
      </c>
      <c r="O1531" s="1">
        <v>242</v>
      </c>
      <c r="P1531" s="1">
        <v>37</v>
      </c>
      <c r="Q1531" s="1">
        <v>3</v>
      </c>
      <c r="R1531" s="1">
        <v>1</v>
      </c>
      <c r="S1531" s="1"/>
      <c r="T1531" s="1"/>
      <c r="U1531" s="1">
        <v>5</v>
      </c>
      <c r="V1531" s="1">
        <v>0</v>
      </c>
      <c r="W1531" s="1">
        <v>2</v>
      </c>
      <c r="X1531" s="1">
        <v>2</v>
      </c>
      <c r="Y1531" s="1">
        <v>1</v>
      </c>
      <c r="Z1531" s="1"/>
      <c r="AA1531" s="1">
        <v>0</v>
      </c>
      <c r="AB1531" s="1"/>
      <c r="AG1531" t="str">
        <f t="shared" si="337"/>
        <v>Topsham</v>
      </c>
      <c r="AH1531" t="s">
        <v>2225</v>
      </c>
      <c r="AI1531">
        <v>1</v>
      </c>
      <c r="AK1531" s="104">
        <v>50</v>
      </c>
      <c r="AL1531" s="102">
        <v>17</v>
      </c>
      <c r="AM1531" s="102">
        <v>60</v>
      </c>
      <c r="AN1531" s="101">
        <v>73075</v>
      </c>
      <c r="AO1531" s="101">
        <f t="shared" si="331"/>
        <v>50017</v>
      </c>
      <c r="AP1531" s="10" t="s">
        <v>624</v>
      </c>
      <c r="AQ1531">
        <f t="shared" si="330"/>
        <v>5073075</v>
      </c>
    </row>
    <row r="1532" spans="1:43" hidden="1" outlineLevel="1">
      <c r="A1532" t="s">
        <v>1069</v>
      </c>
      <c r="B1532" s="10" t="s">
        <v>2330</v>
      </c>
      <c r="C1532" s="1">
        <f t="shared" si="336"/>
        <v>564</v>
      </c>
      <c r="D1532" s="7">
        <f t="shared" si="338"/>
        <v>1</v>
      </c>
      <c r="E1532" s="7">
        <f t="shared" si="339"/>
        <v>2</v>
      </c>
      <c r="F1532" s="7">
        <f t="shared" si="340"/>
        <v>4</v>
      </c>
      <c r="G1532" s="1">
        <f t="shared" si="341"/>
        <v>8</v>
      </c>
      <c r="H1532" s="2">
        <f t="shared" si="342"/>
        <v>1.4184397163120567E-2</v>
      </c>
      <c r="I1532" s="8"/>
      <c r="J1532" s="2">
        <f t="shared" si="332"/>
        <v>0.42907801418439717</v>
      </c>
      <c r="K1532" s="2">
        <f t="shared" si="333"/>
        <v>0.41489361702127658</v>
      </c>
      <c r="L1532" s="2">
        <f t="shared" si="334"/>
        <v>3.9007092198581561E-2</v>
      </c>
      <c r="M1532" s="2">
        <f t="shared" si="335"/>
        <v>0.11702127659574468</v>
      </c>
      <c r="N1532" s="1">
        <v>242</v>
      </c>
      <c r="O1532" s="1">
        <v>234</v>
      </c>
      <c r="P1532" s="1">
        <v>22</v>
      </c>
      <c r="Q1532" s="1">
        <v>3</v>
      </c>
      <c r="R1532" s="1">
        <v>4</v>
      </c>
      <c r="S1532" s="1"/>
      <c r="T1532" s="1"/>
      <c r="U1532" s="1">
        <v>3</v>
      </c>
      <c r="V1532" s="1">
        <v>9</v>
      </c>
      <c r="W1532" s="1">
        <v>18</v>
      </c>
      <c r="X1532" s="1">
        <v>5</v>
      </c>
      <c r="Y1532" s="1">
        <v>23</v>
      </c>
      <c r="Z1532" s="1"/>
      <c r="AA1532" s="1">
        <v>1</v>
      </c>
      <c r="AB1532" s="1"/>
      <c r="AG1532" t="str">
        <f t="shared" si="337"/>
        <v>Townshend</v>
      </c>
      <c r="AH1532" t="s">
        <v>247</v>
      </c>
      <c r="AI1532">
        <v>1</v>
      </c>
      <c r="AK1532" s="104">
        <v>50</v>
      </c>
      <c r="AL1532" s="102">
        <v>25</v>
      </c>
      <c r="AM1532" s="102">
        <v>80</v>
      </c>
      <c r="AN1532" s="101">
        <v>73300</v>
      </c>
      <c r="AO1532" s="101">
        <f t="shared" si="331"/>
        <v>50025</v>
      </c>
      <c r="AP1532" s="10" t="s">
        <v>624</v>
      </c>
      <c r="AQ1532">
        <f t="shared" si="330"/>
        <v>5073300</v>
      </c>
    </row>
    <row r="1533" spans="1:43" hidden="1" outlineLevel="1">
      <c r="A1533" t="s">
        <v>1991</v>
      </c>
      <c r="B1533" s="10" t="s">
        <v>2330</v>
      </c>
      <c r="C1533" s="1">
        <f t="shared" si="336"/>
        <v>383</v>
      </c>
      <c r="D1533" s="7">
        <f t="shared" si="338"/>
        <v>2</v>
      </c>
      <c r="E1533" s="7">
        <f t="shared" si="339"/>
        <v>1</v>
      </c>
      <c r="F1533" s="7">
        <f t="shared" si="340"/>
        <v>3</v>
      </c>
      <c r="G1533" s="1">
        <f t="shared" si="341"/>
        <v>61</v>
      </c>
      <c r="H1533" s="2">
        <f t="shared" si="342"/>
        <v>0.15926892950391644</v>
      </c>
      <c r="I1533" s="8"/>
      <c r="J1533" s="2">
        <f t="shared" si="332"/>
        <v>0.34986945169712796</v>
      </c>
      <c r="K1533" s="2">
        <f t="shared" si="333"/>
        <v>0.50913838120104438</v>
      </c>
      <c r="L1533" s="2">
        <f t="shared" si="334"/>
        <v>0.10182767624020887</v>
      </c>
      <c r="M1533" s="2">
        <f t="shared" si="335"/>
        <v>3.9164490861618842E-2</v>
      </c>
      <c r="N1533" s="1">
        <v>134</v>
      </c>
      <c r="O1533" s="1">
        <v>195</v>
      </c>
      <c r="P1533" s="1">
        <v>39</v>
      </c>
      <c r="Q1533" s="1">
        <v>3</v>
      </c>
      <c r="R1533" s="1">
        <v>2</v>
      </c>
      <c r="S1533" s="1"/>
      <c r="T1533" s="1"/>
      <c r="U1533" s="1">
        <v>1</v>
      </c>
      <c r="V1533" s="1">
        <v>1</v>
      </c>
      <c r="W1533" s="1">
        <v>0</v>
      </c>
      <c r="X1533" s="1">
        <v>3</v>
      </c>
      <c r="Y1533" s="1">
        <v>5</v>
      </c>
      <c r="Z1533" s="1"/>
      <c r="AA1533" s="1">
        <v>0</v>
      </c>
      <c r="AB1533" s="1"/>
      <c r="AG1533" t="str">
        <f t="shared" si="337"/>
        <v>Troy</v>
      </c>
      <c r="AH1533" t="s">
        <v>2143</v>
      </c>
      <c r="AI1533">
        <v>1</v>
      </c>
      <c r="AK1533" s="104">
        <v>50</v>
      </c>
      <c r="AL1533" s="102">
        <v>19</v>
      </c>
      <c r="AM1533" s="102">
        <v>85</v>
      </c>
      <c r="AN1533" s="101">
        <v>73525</v>
      </c>
      <c r="AO1533" s="101">
        <f t="shared" si="331"/>
        <v>50019</v>
      </c>
      <c r="AP1533" s="10" t="s">
        <v>624</v>
      </c>
      <c r="AQ1533">
        <f t="shared" si="330"/>
        <v>5073525</v>
      </c>
    </row>
    <row r="1534" spans="1:43" hidden="1" outlineLevel="1">
      <c r="A1534" t="s">
        <v>1070</v>
      </c>
      <c r="B1534" s="10" t="s">
        <v>2330</v>
      </c>
      <c r="C1534" s="1">
        <f t="shared" si="336"/>
        <v>547</v>
      </c>
      <c r="D1534" s="7">
        <f t="shared" si="338"/>
        <v>2</v>
      </c>
      <c r="E1534" s="7">
        <f t="shared" si="339"/>
        <v>1</v>
      </c>
      <c r="F1534" s="7">
        <f t="shared" si="340"/>
        <v>3</v>
      </c>
      <c r="G1534" s="1">
        <f t="shared" si="341"/>
        <v>17</v>
      </c>
      <c r="H1534" s="2">
        <f t="shared" si="342"/>
        <v>3.1078610603290677E-2</v>
      </c>
      <c r="I1534" s="8"/>
      <c r="J1534" s="2">
        <f t="shared" si="332"/>
        <v>0.41681901279707495</v>
      </c>
      <c r="K1534" s="2">
        <f t="shared" si="333"/>
        <v>0.44789762340036565</v>
      </c>
      <c r="L1534" s="2">
        <f t="shared" si="334"/>
        <v>0.10237659963436929</v>
      </c>
      <c r="M1534" s="2">
        <f t="shared" si="335"/>
        <v>3.290676416819005E-2</v>
      </c>
      <c r="N1534" s="1">
        <v>228</v>
      </c>
      <c r="O1534" s="1">
        <v>245</v>
      </c>
      <c r="P1534" s="1">
        <v>56</v>
      </c>
      <c r="Q1534" s="1">
        <v>3</v>
      </c>
      <c r="R1534" s="1">
        <v>5</v>
      </c>
      <c r="S1534" s="1"/>
      <c r="T1534" s="1"/>
      <c r="U1534" s="1">
        <v>2</v>
      </c>
      <c r="V1534" s="1">
        <v>2</v>
      </c>
      <c r="W1534" s="1">
        <v>3</v>
      </c>
      <c r="X1534" s="1">
        <v>1</v>
      </c>
      <c r="Y1534" s="1">
        <v>2</v>
      </c>
      <c r="Z1534" s="1"/>
      <c r="AA1534" s="1">
        <v>0</v>
      </c>
      <c r="AB1534" s="1"/>
      <c r="AG1534" t="str">
        <f t="shared" si="337"/>
        <v>Tunbridge</v>
      </c>
      <c r="AH1534" t="s">
        <v>2225</v>
      </c>
      <c r="AI1534">
        <v>1</v>
      </c>
      <c r="AK1534" s="104">
        <v>50</v>
      </c>
      <c r="AL1534" s="102">
        <v>17</v>
      </c>
      <c r="AM1534" s="102">
        <v>65</v>
      </c>
      <c r="AN1534" s="101">
        <v>73675</v>
      </c>
      <c r="AO1534" s="101">
        <f t="shared" si="331"/>
        <v>50017</v>
      </c>
      <c r="AP1534" s="10" t="s">
        <v>624</v>
      </c>
      <c r="AQ1534">
        <f t="shared" si="330"/>
        <v>5073675</v>
      </c>
    </row>
    <row r="1535" spans="1:43" hidden="1" outlineLevel="1">
      <c r="A1535" t="s">
        <v>1152</v>
      </c>
      <c r="B1535" s="10" t="s">
        <v>2330</v>
      </c>
      <c r="C1535" s="1">
        <f t="shared" si="336"/>
        <v>1564</v>
      </c>
      <c r="D1535" s="7">
        <f t="shared" si="338"/>
        <v>1</v>
      </c>
      <c r="E1535" s="7">
        <f t="shared" si="339"/>
        <v>2</v>
      </c>
      <c r="F1535" s="7">
        <f t="shared" si="340"/>
        <v>3</v>
      </c>
      <c r="G1535" s="1">
        <f t="shared" si="341"/>
        <v>114</v>
      </c>
      <c r="H1535" s="2">
        <f t="shared" si="342"/>
        <v>7.2890025575447576E-2</v>
      </c>
      <c r="I1535" s="8"/>
      <c r="J1535" s="2">
        <f t="shared" si="332"/>
        <v>0.48721227621483376</v>
      </c>
      <c r="K1535" s="2">
        <f t="shared" si="333"/>
        <v>0.41432225063938621</v>
      </c>
      <c r="L1535" s="2">
        <f t="shared" si="334"/>
        <v>8.0562659846547313E-2</v>
      </c>
      <c r="M1535" s="2">
        <f t="shared" si="335"/>
        <v>1.7902813299232712E-2</v>
      </c>
      <c r="N1535" s="1">
        <v>762</v>
      </c>
      <c r="O1535" s="1">
        <v>648</v>
      </c>
      <c r="P1535" s="1">
        <v>126</v>
      </c>
      <c r="Q1535" s="1">
        <v>5</v>
      </c>
      <c r="R1535" s="1">
        <v>4</v>
      </c>
      <c r="S1535" s="1"/>
      <c r="T1535" s="1"/>
      <c r="U1535" s="1">
        <v>1</v>
      </c>
      <c r="V1535" s="1">
        <v>1</v>
      </c>
      <c r="W1535" s="1">
        <v>10</v>
      </c>
      <c r="X1535" s="1">
        <v>6</v>
      </c>
      <c r="Y1535" s="1">
        <v>1</v>
      </c>
      <c r="Z1535" s="1"/>
      <c r="AA1535" s="1">
        <v>0</v>
      </c>
      <c r="AB1535" s="1"/>
      <c r="AG1535" t="str">
        <f t="shared" si="337"/>
        <v>Underhill</v>
      </c>
      <c r="AH1535" t="s">
        <v>1231</v>
      </c>
      <c r="AI1535">
        <v>1</v>
      </c>
      <c r="AK1535" s="104">
        <v>50</v>
      </c>
      <c r="AL1535" s="102">
        <v>7</v>
      </c>
      <c r="AM1535" s="102">
        <v>75</v>
      </c>
      <c r="AN1535" s="101">
        <v>73975</v>
      </c>
      <c r="AO1535" s="101">
        <f t="shared" si="331"/>
        <v>50007</v>
      </c>
      <c r="AP1535" s="10" t="s">
        <v>624</v>
      </c>
      <c r="AQ1535">
        <f t="shared" si="330"/>
        <v>5073975</v>
      </c>
    </row>
    <row r="1536" spans="1:43" hidden="1" outlineLevel="1">
      <c r="A1536" t="s">
        <v>1153</v>
      </c>
      <c r="B1536" s="10" t="s">
        <v>2330</v>
      </c>
      <c r="C1536" s="1">
        <f t="shared" si="336"/>
        <v>913</v>
      </c>
      <c r="D1536" s="7">
        <f t="shared" si="338"/>
        <v>2</v>
      </c>
      <c r="E1536" s="7">
        <f t="shared" si="339"/>
        <v>1</v>
      </c>
      <c r="F1536" s="7">
        <f t="shared" si="340"/>
        <v>3</v>
      </c>
      <c r="G1536" s="1">
        <f t="shared" si="341"/>
        <v>103</v>
      </c>
      <c r="H1536" s="2">
        <f t="shared" si="342"/>
        <v>0.11281489594742607</v>
      </c>
      <c r="I1536" s="8"/>
      <c r="J1536" s="2">
        <f t="shared" si="332"/>
        <v>0.37458926615553123</v>
      </c>
      <c r="K1536" s="2">
        <f t="shared" si="333"/>
        <v>0.48740416210295728</v>
      </c>
      <c r="L1536" s="2">
        <f t="shared" si="334"/>
        <v>9.6385542168674704E-2</v>
      </c>
      <c r="M1536" s="2">
        <f t="shared" si="335"/>
        <v>4.1621029572836782E-2</v>
      </c>
      <c r="N1536" s="1">
        <v>342</v>
      </c>
      <c r="O1536" s="1">
        <v>445</v>
      </c>
      <c r="P1536" s="1">
        <v>88</v>
      </c>
      <c r="Q1536" s="1">
        <v>6</v>
      </c>
      <c r="R1536" s="1">
        <v>2</v>
      </c>
      <c r="S1536" s="1"/>
      <c r="T1536" s="1"/>
      <c r="U1536" s="1">
        <v>6</v>
      </c>
      <c r="V1536" s="1">
        <v>3</v>
      </c>
      <c r="W1536" s="1">
        <v>13</v>
      </c>
      <c r="X1536" s="1">
        <v>4</v>
      </c>
      <c r="Y1536" s="1">
        <v>4</v>
      </c>
      <c r="Z1536" s="1"/>
      <c r="AA1536" s="1">
        <v>0</v>
      </c>
      <c r="AB1536" s="1"/>
      <c r="AG1536" t="str">
        <f t="shared" si="337"/>
        <v>Vergennes</v>
      </c>
      <c r="AH1536" t="s">
        <v>2331</v>
      </c>
      <c r="AI1536">
        <v>1</v>
      </c>
      <c r="AK1536" s="104">
        <v>50</v>
      </c>
      <c r="AL1536" s="102">
        <v>1</v>
      </c>
      <c r="AM1536" s="102">
        <v>100</v>
      </c>
      <c r="AN1536" s="101">
        <v>74650</v>
      </c>
      <c r="AO1536" s="101">
        <f t="shared" si="331"/>
        <v>50001</v>
      </c>
      <c r="AP1536" s="10" t="s">
        <v>2432</v>
      </c>
      <c r="AQ1536">
        <f t="shared" si="330"/>
        <v>5074650</v>
      </c>
    </row>
    <row r="1537" spans="1:43" hidden="1" outlineLevel="1">
      <c r="A1537" t="s">
        <v>1874</v>
      </c>
      <c r="B1537" s="10" t="s">
        <v>2330</v>
      </c>
      <c r="C1537" s="1">
        <f t="shared" si="336"/>
        <v>856</v>
      </c>
      <c r="D1537" s="7">
        <f t="shared" si="338"/>
        <v>2</v>
      </c>
      <c r="E1537" s="7">
        <f t="shared" si="339"/>
        <v>1</v>
      </c>
      <c r="F1537" s="7">
        <f t="shared" si="340"/>
        <v>3</v>
      </c>
      <c r="G1537" s="1">
        <f t="shared" si="341"/>
        <v>273</v>
      </c>
      <c r="H1537" s="2">
        <f t="shared" si="342"/>
        <v>0.31892523364485981</v>
      </c>
      <c r="I1537" s="8"/>
      <c r="J1537" s="2">
        <f t="shared" si="332"/>
        <v>0.29906542056074764</v>
      </c>
      <c r="K1537" s="2">
        <f t="shared" si="333"/>
        <v>0.6179906542056075</v>
      </c>
      <c r="L1537" s="2">
        <f t="shared" si="334"/>
        <v>2.6869158878504672E-2</v>
      </c>
      <c r="M1537" s="2">
        <f t="shared" si="335"/>
        <v>5.6074766355140124E-2</v>
      </c>
      <c r="N1537" s="1">
        <v>256</v>
      </c>
      <c r="O1537" s="1">
        <v>529</v>
      </c>
      <c r="P1537" s="1">
        <v>23</v>
      </c>
      <c r="Q1537" s="1">
        <v>8</v>
      </c>
      <c r="R1537" s="1">
        <v>1</v>
      </c>
      <c r="S1537" s="1"/>
      <c r="T1537" s="1"/>
      <c r="U1537" s="1">
        <v>4</v>
      </c>
      <c r="V1537" s="1">
        <v>11</v>
      </c>
      <c r="W1537" s="1">
        <v>18</v>
      </c>
      <c r="X1537" s="1">
        <v>3</v>
      </c>
      <c r="Y1537" s="1">
        <v>3</v>
      </c>
      <c r="Z1537" s="1"/>
      <c r="AA1537" s="1">
        <v>0</v>
      </c>
      <c r="AB1537" s="1"/>
      <c r="AG1537" t="str">
        <f t="shared" si="337"/>
        <v>Vernon</v>
      </c>
      <c r="AH1537" t="s">
        <v>247</v>
      </c>
      <c r="AI1537">
        <v>1</v>
      </c>
      <c r="AK1537" s="104">
        <v>50</v>
      </c>
      <c r="AL1537" s="102">
        <v>25</v>
      </c>
      <c r="AM1537" s="102">
        <v>85</v>
      </c>
      <c r="AN1537" s="101">
        <v>74800</v>
      </c>
      <c r="AO1537" s="101">
        <f t="shared" si="331"/>
        <v>50025</v>
      </c>
      <c r="AP1537" s="10" t="s">
        <v>624</v>
      </c>
      <c r="AQ1537">
        <f t="shared" si="330"/>
        <v>5074800</v>
      </c>
    </row>
    <row r="1538" spans="1:43" hidden="1" outlineLevel="1">
      <c r="A1538" t="s">
        <v>787</v>
      </c>
      <c r="B1538" s="10" t="s">
        <v>2330</v>
      </c>
      <c r="C1538" s="1">
        <f t="shared" si="336"/>
        <v>255</v>
      </c>
      <c r="D1538" s="7">
        <f t="shared" si="338"/>
        <v>1</v>
      </c>
      <c r="E1538" s="7">
        <f t="shared" si="339"/>
        <v>2</v>
      </c>
      <c r="F1538" s="7">
        <f t="shared" si="340"/>
        <v>3</v>
      </c>
      <c r="G1538" s="1">
        <f t="shared" si="341"/>
        <v>24</v>
      </c>
      <c r="H1538" s="2">
        <f t="shared" si="342"/>
        <v>9.4117647058823528E-2</v>
      </c>
      <c r="I1538" s="8"/>
      <c r="J1538" s="2">
        <f t="shared" si="332"/>
        <v>0.50588235294117645</v>
      </c>
      <c r="K1538" s="2">
        <f t="shared" si="333"/>
        <v>0.41176470588235292</v>
      </c>
      <c r="L1538" s="2">
        <f t="shared" si="334"/>
        <v>3.9215686274509803E-2</v>
      </c>
      <c r="M1538" s="2">
        <f t="shared" si="335"/>
        <v>4.3137254901960825E-2</v>
      </c>
      <c r="N1538" s="1">
        <v>129</v>
      </c>
      <c r="O1538" s="1">
        <v>105</v>
      </c>
      <c r="P1538" s="1">
        <v>10</v>
      </c>
      <c r="Q1538" s="1">
        <v>2</v>
      </c>
      <c r="R1538" s="1">
        <v>2</v>
      </c>
      <c r="S1538" s="1"/>
      <c r="T1538" s="1"/>
      <c r="U1538" s="1">
        <v>1</v>
      </c>
      <c r="V1538" s="1">
        <v>0</v>
      </c>
      <c r="W1538" s="1">
        <v>4</v>
      </c>
      <c r="X1538" s="1">
        <v>1</v>
      </c>
      <c r="Y1538" s="1">
        <v>1</v>
      </c>
      <c r="Z1538" s="1"/>
      <c r="AA1538" s="1">
        <v>0</v>
      </c>
      <c r="AB1538" s="1"/>
      <c r="AG1538" t="str">
        <f t="shared" si="337"/>
        <v>Vershire</v>
      </c>
      <c r="AH1538" t="s">
        <v>2225</v>
      </c>
      <c r="AI1538">
        <v>1</v>
      </c>
      <c r="AK1538" s="104">
        <v>50</v>
      </c>
      <c r="AL1538" s="102">
        <v>17</v>
      </c>
      <c r="AM1538" s="102">
        <v>70</v>
      </c>
      <c r="AN1538" s="101">
        <v>74950</v>
      </c>
      <c r="AO1538" s="101">
        <f t="shared" si="331"/>
        <v>50017</v>
      </c>
      <c r="AP1538" s="10" t="s">
        <v>624</v>
      </c>
      <c r="AQ1538">
        <f t="shared" ref="AQ1538:AQ1576" si="343">AK1538*100000+AN1538</f>
        <v>5074950</v>
      </c>
    </row>
    <row r="1539" spans="1:43" hidden="1" outlineLevel="1">
      <c r="A1539" t="s">
        <v>2431</v>
      </c>
      <c r="B1539" s="10" t="s">
        <v>2330</v>
      </c>
      <c r="C1539" s="1">
        <f t="shared" si="336"/>
        <v>46</v>
      </c>
      <c r="D1539" s="7">
        <f t="shared" si="338"/>
        <v>2</v>
      </c>
      <c r="E1539" s="7">
        <f t="shared" si="339"/>
        <v>1</v>
      </c>
      <c r="F1539" s="7">
        <f t="shared" si="340"/>
        <v>3</v>
      </c>
      <c r="G1539" s="1">
        <f t="shared" si="341"/>
        <v>19</v>
      </c>
      <c r="H1539" s="2">
        <f t="shared" si="342"/>
        <v>0.41304347826086957</v>
      </c>
      <c r="I1539" s="8"/>
      <c r="J1539" s="2">
        <f t="shared" si="332"/>
        <v>0.21739130434782608</v>
      </c>
      <c r="K1539" s="2">
        <f t="shared" si="333"/>
        <v>0.63043478260869568</v>
      </c>
      <c r="L1539" s="2">
        <f t="shared" si="334"/>
        <v>0.13043478260869565</v>
      </c>
      <c r="M1539" s="2">
        <f t="shared" si="335"/>
        <v>2.1739130434782622E-2</v>
      </c>
      <c r="N1539" s="1">
        <v>10</v>
      </c>
      <c r="O1539" s="1">
        <v>29</v>
      </c>
      <c r="P1539" s="1">
        <v>6</v>
      </c>
      <c r="Q1539" s="1">
        <v>0</v>
      </c>
      <c r="R1539" s="1">
        <v>0</v>
      </c>
      <c r="S1539" s="1"/>
      <c r="T1539" s="1"/>
      <c r="U1539" s="1">
        <v>0</v>
      </c>
      <c r="V1539" s="1">
        <v>1</v>
      </c>
      <c r="W1539" s="1">
        <v>0</v>
      </c>
      <c r="X1539" s="1">
        <v>0</v>
      </c>
      <c r="Y1539" s="1">
        <v>0</v>
      </c>
      <c r="Z1539" s="1"/>
      <c r="AA1539" s="1">
        <v>0</v>
      </c>
      <c r="AB1539" s="1"/>
      <c r="AG1539" t="str">
        <f t="shared" si="337"/>
        <v>Victory</v>
      </c>
      <c r="AH1539" t="s">
        <v>1819</v>
      </c>
      <c r="AI1539">
        <v>1</v>
      </c>
      <c r="AK1539" s="104">
        <v>50</v>
      </c>
      <c r="AL1539" s="102">
        <v>9</v>
      </c>
      <c r="AM1539" s="102">
        <v>85</v>
      </c>
      <c r="AN1539" s="101">
        <v>75175</v>
      </c>
      <c r="AO1539" s="101">
        <f t="shared" ref="AO1539:AO1602" si="344">1000*AK1539+AL1539</f>
        <v>50009</v>
      </c>
      <c r="AP1539" s="10" t="s">
        <v>624</v>
      </c>
      <c r="AQ1539">
        <f t="shared" si="343"/>
        <v>5075175</v>
      </c>
    </row>
    <row r="1540" spans="1:43" hidden="1" outlineLevel="1">
      <c r="A1540" t="s">
        <v>1144</v>
      </c>
      <c r="B1540" s="10" t="s">
        <v>2330</v>
      </c>
      <c r="C1540" s="1">
        <f t="shared" si="336"/>
        <v>889</v>
      </c>
      <c r="D1540" s="7">
        <f t="shared" si="338"/>
        <v>1</v>
      </c>
      <c r="E1540" s="7">
        <f t="shared" si="339"/>
        <v>2</v>
      </c>
      <c r="F1540" s="7">
        <f t="shared" si="340"/>
        <v>3</v>
      </c>
      <c r="G1540" s="1">
        <f t="shared" si="341"/>
        <v>26</v>
      </c>
      <c r="H1540" s="2">
        <f t="shared" si="342"/>
        <v>2.9246344206974129E-2</v>
      </c>
      <c r="I1540" s="8"/>
      <c r="J1540" s="2">
        <f t="shared" si="332"/>
        <v>0.41282339707536558</v>
      </c>
      <c r="K1540" s="2">
        <f t="shared" si="333"/>
        <v>0.38357705286839144</v>
      </c>
      <c r="L1540" s="2">
        <f t="shared" si="334"/>
        <v>0.16985376827896512</v>
      </c>
      <c r="M1540" s="2">
        <f t="shared" si="335"/>
        <v>3.37457817772778E-2</v>
      </c>
      <c r="N1540" s="1">
        <v>367</v>
      </c>
      <c r="O1540" s="1">
        <v>341</v>
      </c>
      <c r="P1540" s="1">
        <v>151</v>
      </c>
      <c r="Q1540" s="1">
        <v>11</v>
      </c>
      <c r="R1540" s="1">
        <v>4</v>
      </c>
      <c r="S1540" s="1"/>
      <c r="T1540" s="1"/>
      <c r="U1540" s="1">
        <v>1</v>
      </c>
      <c r="V1540" s="1">
        <v>0</v>
      </c>
      <c r="W1540" s="1">
        <v>8</v>
      </c>
      <c r="X1540" s="1">
        <v>5</v>
      </c>
      <c r="Y1540" s="1">
        <v>0</v>
      </c>
      <c r="Z1540" s="1"/>
      <c r="AA1540" s="1">
        <v>1</v>
      </c>
      <c r="AB1540" s="1"/>
      <c r="AG1540" t="str">
        <f t="shared" si="337"/>
        <v>Waitsfield</v>
      </c>
      <c r="AH1540" t="s">
        <v>1839</v>
      </c>
      <c r="AI1540">
        <v>1</v>
      </c>
      <c r="AK1540" s="104">
        <v>50</v>
      </c>
      <c r="AL1540" s="102">
        <v>23</v>
      </c>
      <c r="AM1540" s="102">
        <v>80</v>
      </c>
      <c r="AN1540" s="101">
        <v>75325</v>
      </c>
      <c r="AO1540" s="101">
        <f t="shared" si="344"/>
        <v>50023</v>
      </c>
      <c r="AP1540" s="10" t="s">
        <v>624</v>
      </c>
      <c r="AQ1540">
        <f t="shared" si="343"/>
        <v>5075325</v>
      </c>
    </row>
    <row r="1541" spans="1:43" hidden="1" outlineLevel="1">
      <c r="A1541" t="s">
        <v>1127</v>
      </c>
      <c r="B1541" s="10" t="s">
        <v>2330</v>
      </c>
      <c r="C1541" s="1">
        <f t="shared" si="336"/>
        <v>378</v>
      </c>
      <c r="D1541" s="7">
        <f t="shared" si="338"/>
        <v>2</v>
      </c>
      <c r="E1541" s="7">
        <f t="shared" si="339"/>
        <v>1</v>
      </c>
      <c r="F1541" s="7">
        <f t="shared" si="340"/>
        <v>3</v>
      </c>
      <c r="G1541" s="1">
        <f t="shared" si="341"/>
        <v>16</v>
      </c>
      <c r="H1541" s="2">
        <f t="shared" si="342"/>
        <v>4.2328042328042326E-2</v>
      </c>
      <c r="I1541" s="8"/>
      <c r="J1541" s="2">
        <f t="shared" si="332"/>
        <v>0.39947089947089948</v>
      </c>
      <c r="K1541" s="2">
        <f t="shared" si="333"/>
        <v>0.4417989417989418</v>
      </c>
      <c r="L1541" s="2">
        <f t="shared" si="334"/>
        <v>0.11375661375661375</v>
      </c>
      <c r="M1541" s="2">
        <f t="shared" si="335"/>
        <v>4.4973544973544916E-2</v>
      </c>
      <c r="N1541" s="1">
        <v>151</v>
      </c>
      <c r="O1541" s="1">
        <v>167</v>
      </c>
      <c r="P1541" s="1">
        <v>43</v>
      </c>
      <c r="Q1541" s="1">
        <v>8</v>
      </c>
      <c r="R1541" s="1">
        <v>1</v>
      </c>
      <c r="S1541" s="1"/>
      <c r="T1541" s="1"/>
      <c r="U1541" s="1">
        <v>0</v>
      </c>
      <c r="V1541" s="1">
        <v>3</v>
      </c>
      <c r="W1541" s="1">
        <v>4</v>
      </c>
      <c r="X1541" s="1">
        <v>0</v>
      </c>
      <c r="Y1541" s="1">
        <v>1</v>
      </c>
      <c r="Z1541" s="1"/>
      <c r="AA1541" s="1">
        <v>0</v>
      </c>
      <c r="AB1541" s="1"/>
      <c r="AG1541" t="str">
        <f t="shared" si="337"/>
        <v>Walden</v>
      </c>
      <c r="AH1541" t="s">
        <v>2390</v>
      </c>
      <c r="AI1541">
        <v>1</v>
      </c>
      <c r="AK1541" s="104">
        <v>50</v>
      </c>
      <c r="AL1541" s="102">
        <v>5</v>
      </c>
      <c r="AM1541" s="102">
        <v>75</v>
      </c>
      <c r="AN1541" s="101">
        <v>75700</v>
      </c>
      <c r="AO1541" s="101">
        <f t="shared" si="344"/>
        <v>50005</v>
      </c>
      <c r="AP1541" s="10" t="s">
        <v>624</v>
      </c>
      <c r="AQ1541">
        <f t="shared" si="343"/>
        <v>5075700</v>
      </c>
    </row>
    <row r="1542" spans="1:43" hidden="1" outlineLevel="1">
      <c r="A1542" t="s">
        <v>1901</v>
      </c>
      <c r="B1542" s="10" t="s">
        <v>2330</v>
      </c>
      <c r="C1542" s="1">
        <f t="shared" si="336"/>
        <v>906</v>
      </c>
      <c r="D1542" s="7">
        <f t="shared" si="338"/>
        <v>2</v>
      </c>
      <c r="E1542" s="7">
        <f t="shared" si="339"/>
        <v>1</v>
      </c>
      <c r="F1542" s="7">
        <f t="shared" si="340"/>
        <v>3</v>
      </c>
      <c r="G1542" s="1">
        <f t="shared" si="341"/>
        <v>112</v>
      </c>
      <c r="H1542" s="2">
        <f t="shared" si="342"/>
        <v>0.12362030905077263</v>
      </c>
      <c r="I1542" s="8"/>
      <c r="J1542" s="2">
        <f t="shared" si="332"/>
        <v>0.38741721854304634</v>
      </c>
      <c r="K1542" s="2">
        <f t="shared" si="333"/>
        <v>0.51103752759381893</v>
      </c>
      <c r="L1542" s="2">
        <f t="shared" si="334"/>
        <v>7.1743929359823405E-2</v>
      </c>
      <c r="M1542" s="2">
        <f t="shared" si="335"/>
        <v>2.9801324503311327E-2</v>
      </c>
      <c r="N1542" s="1">
        <v>351</v>
      </c>
      <c r="O1542" s="1">
        <v>463</v>
      </c>
      <c r="P1542" s="1">
        <v>65</v>
      </c>
      <c r="Q1542" s="1">
        <v>6</v>
      </c>
      <c r="R1542" s="1">
        <v>4</v>
      </c>
      <c r="S1542" s="1"/>
      <c r="T1542" s="1"/>
      <c r="U1542" s="1">
        <v>5</v>
      </c>
      <c r="V1542" s="1">
        <v>0</v>
      </c>
      <c r="W1542" s="1">
        <v>5</v>
      </c>
      <c r="X1542" s="1">
        <v>4</v>
      </c>
      <c r="Y1542" s="1">
        <v>3</v>
      </c>
      <c r="Z1542" s="1"/>
      <c r="AA1542" s="1">
        <v>0</v>
      </c>
      <c r="AB1542" s="1"/>
      <c r="AG1542" t="str">
        <f t="shared" si="337"/>
        <v>Wallingford</v>
      </c>
      <c r="AH1542" t="s">
        <v>2265</v>
      </c>
      <c r="AI1542">
        <v>1</v>
      </c>
      <c r="AK1542" s="104">
        <v>50</v>
      </c>
      <c r="AL1542" s="102">
        <v>21</v>
      </c>
      <c r="AM1542" s="102">
        <v>125</v>
      </c>
      <c r="AN1542" s="101">
        <v>75925</v>
      </c>
      <c r="AO1542" s="101">
        <f t="shared" si="344"/>
        <v>50021</v>
      </c>
      <c r="AP1542" s="10" t="s">
        <v>624</v>
      </c>
      <c r="AQ1542">
        <f t="shared" si="343"/>
        <v>5075925</v>
      </c>
    </row>
    <row r="1543" spans="1:43" hidden="1" outlineLevel="1">
      <c r="A1543" t="s">
        <v>1125</v>
      </c>
      <c r="B1543" s="10" t="s">
        <v>2330</v>
      </c>
      <c r="C1543" s="1">
        <f t="shared" si="336"/>
        <v>241</v>
      </c>
      <c r="D1543" s="7">
        <f t="shared" si="338"/>
        <v>2</v>
      </c>
      <c r="E1543" s="7">
        <f t="shared" si="339"/>
        <v>1</v>
      </c>
      <c r="F1543" s="7">
        <f t="shared" si="340"/>
        <v>3</v>
      </c>
      <c r="G1543" s="1">
        <f t="shared" si="341"/>
        <v>31</v>
      </c>
      <c r="H1543" s="2">
        <f t="shared" si="342"/>
        <v>0.12863070539419086</v>
      </c>
      <c r="I1543" s="8"/>
      <c r="J1543" s="2">
        <f t="shared" si="332"/>
        <v>0.36929460580912865</v>
      </c>
      <c r="K1543" s="2">
        <f t="shared" si="333"/>
        <v>0.49792531120331951</v>
      </c>
      <c r="L1543" s="2">
        <f t="shared" si="334"/>
        <v>0.12033195020746888</v>
      </c>
      <c r="M1543" s="2">
        <f t="shared" si="335"/>
        <v>1.2448132780082957E-2</v>
      </c>
      <c r="N1543" s="1">
        <v>89</v>
      </c>
      <c r="O1543" s="1">
        <v>120</v>
      </c>
      <c r="P1543" s="1">
        <v>29</v>
      </c>
      <c r="Q1543" s="1">
        <v>0</v>
      </c>
      <c r="R1543" s="1">
        <v>1</v>
      </c>
      <c r="S1543" s="1"/>
      <c r="T1543" s="1"/>
      <c r="U1543" s="1">
        <v>1</v>
      </c>
      <c r="V1543" s="1">
        <v>0</v>
      </c>
      <c r="W1543" s="1">
        <v>0</v>
      </c>
      <c r="X1543" s="1">
        <v>1</v>
      </c>
      <c r="Y1543" s="1">
        <v>0</v>
      </c>
      <c r="Z1543" s="1"/>
      <c r="AA1543" s="1">
        <v>0</v>
      </c>
      <c r="AB1543" s="1"/>
      <c r="AG1543" t="str">
        <f t="shared" si="337"/>
        <v>Waltham</v>
      </c>
      <c r="AH1543" t="s">
        <v>2331</v>
      </c>
      <c r="AI1543">
        <v>1</v>
      </c>
      <c r="AK1543" s="104">
        <v>50</v>
      </c>
      <c r="AL1543" s="102">
        <v>1</v>
      </c>
      <c r="AM1543" s="102">
        <v>105</v>
      </c>
      <c r="AN1543" s="101">
        <v>76075</v>
      </c>
      <c r="AO1543" s="101">
        <f t="shared" si="344"/>
        <v>50001</v>
      </c>
      <c r="AP1543" s="10" t="s">
        <v>624</v>
      </c>
      <c r="AQ1543">
        <f t="shared" si="343"/>
        <v>5076075</v>
      </c>
    </row>
    <row r="1544" spans="1:43" hidden="1" outlineLevel="1">
      <c r="A1544" t="s">
        <v>1126</v>
      </c>
      <c r="B1544" s="10" t="s">
        <v>2330</v>
      </c>
      <c r="C1544" s="1">
        <f t="shared" si="336"/>
        <v>269</v>
      </c>
      <c r="D1544" s="7">
        <f t="shared" si="338"/>
        <v>1</v>
      </c>
      <c r="E1544" s="7">
        <f t="shared" si="339"/>
        <v>2</v>
      </c>
      <c r="F1544" s="7">
        <f t="shared" si="340"/>
        <v>3</v>
      </c>
      <c r="G1544" s="1">
        <f t="shared" si="341"/>
        <v>4</v>
      </c>
      <c r="H1544" s="2">
        <f t="shared" si="342"/>
        <v>1.4869888475836431E-2</v>
      </c>
      <c r="I1544" s="8"/>
      <c r="J1544" s="2">
        <f t="shared" si="332"/>
        <v>0.43122676579925651</v>
      </c>
      <c r="K1544" s="2">
        <f t="shared" si="333"/>
        <v>0.41635687732342008</v>
      </c>
      <c r="L1544" s="2">
        <f t="shared" si="334"/>
        <v>7.434944237918216E-2</v>
      </c>
      <c r="M1544" s="2">
        <f t="shared" si="335"/>
        <v>7.8066914498141196E-2</v>
      </c>
      <c r="N1544" s="1">
        <v>116</v>
      </c>
      <c r="O1544" s="1">
        <v>112</v>
      </c>
      <c r="P1544" s="1">
        <v>20</v>
      </c>
      <c r="Q1544" s="1">
        <v>4</v>
      </c>
      <c r="R1544" s="1">
        <v>3</v>
      </c>
      <c r="S1544" s="1"/>
      <c r="T1544" s="1"/>
      <c r="U1544" s="1">
        <v>2</v>
      </c>
      <c r="V1544" s="1">
        <v>3</v>
      </c>
      <c r="W1544" s="1">
        <v>7</v>
      </c>
      <c r="X1544" s="1">
        <v>2</v>
      </c>
      <c r="Y1544" s="1">
        <v>0</v>
      </c>
      <c r="Z1544" s="1"/>
      <c r="AA1544" s="1">
        <v>0</v>
      </c>
      <c r="AB1544" s="1"/>
      <c r="AG1544" t="str">
        <f t="shared" si="337"/>
        <v>Wardsboro</v>
      </c>
      <c r="AH1544" t="s">
        <v>247</v>
      </c>
      <c r="AI1544">
        <v>1</v>
      </c>
      <c r="AK1544" s="104">
        <v>50</v>
      </c>
      <c r="AL1544" s="102">
        <v>25</v>
      </c>
      <c r="AM1544" s="102">
        <v>90</v>
      </c>
      <c r="AN1544" s="101">
        <v>76225</v>
      </c>
      <c r="AO1544" s="101">
        <f t="shared" si="344"/>
        <v>50025</v>
      </c>
      <c r="AP1544" s="10" t="s">
        <v>624</v>
      </c>
      <c r="AQ1544">
        <f t="shared" si="343"/>
        <v>5076225</v>
      </c>
    </row>
    <row r="1545" spans="1:43" hidden="1" outlineLevel="1">
      <c r="A1545" t="s">
        <v>1279</v>
      </c>
      <c r="B1545" s="10" t="s">
        <v>2330</v>
      </c>
      <c r="C1545" s="1">
        <f t="shared" si="336"/>
        <v>794</v>
      </c>
      <c r="D1545" s="7">
        <f t="shared" si="338"/>
        <v>1</v>
      </c>
      <c r="E1545" s="7">
        <f t="shared" si="339"/>
        <v>2</v>
      </c>
      <c r="F1545" s="7">
        <f t="shared" si="340"/>
        <v>3</v>
      </c>
      <c r="G1545" s="1">
        <f t="shared" si="341"/>
        <v>44</v>
      </c>
      <c r="H1545" s="2">
        <f t="shared" si="342"/>
        <v>5.5415617128463476E-2</v>
      </c>
      <c r="I1545" s="8"/>
      <c r="J1545" s="2">
        <f t="shared" si="332"/>
        <v>0.40176322418136018</v>
      </c>
      <c r="K1545" s="2">
        <f t="shared" si="333"/>
        <v>0.34634760705289674</v>
      </c>
      <c r="L1545" s="2">
        <f t="shared" si="334"/>
        <v>0.21032745591939547</v>
      </c>
      <c r="M1545" s="2">
        <f t="shared" si="335"/>
        <v>4.1561712846347548E-2</v>
      </c>
      <c r="N1545" s="1">
        <v>319</v>
      </c>
      <c r="O1545" s="1">
        <v>275</v>
      </c>
      <c r="P1545" s="1">
        <v>167</v>
      </c>
      <c r="Q1545" s="1">
        <v>12</v>
      </c>
      <c r="R1545" s="1">
        <v>7</v>
      </c>
      <c r="S1545" s="1"/>
      <c r="T1545" s="1"/>
      <c r="U1545" s="1">
        <v>0</v>
      </c>
      <c r="V1545" s="1">
        <v>2</v>
      </c>
      <c r="W1545" s="1">
        <v>4</v>
      </c>
      <c r="X1545" s="1">
        <v>5</v>
      </c>
      <c r="Y1545" s="1">
        <v>3</v>
      </c>
      <c r="Z1545" s="1"/>
      <c r="AA1545" s="1">
        <v>0</v>
      </c>
      <c r="AB1545" s="1"/>
      <c r="AG1545" t="str">
        <f t="shared" si="337"/>
        <v>Warren</v>
      </c>
      <c r="AH1545" t="s">
        <v>1839</v>
      </c>
      <c r="AI1545">
        <v>1</v>
      </c>
      <c r="AK1545" s="104">
        <v>50</v>
      </c>
      <c r="AL1545" s="102">
        <v>23</v>
      </c>
      <c r="AM1545" s="102">
        <v>85</v>
      </c>
      <c r="AN1545" s="101">
        <v>76525</v>
      </c>
      <c r="AO1545" s="101">
        <f t="shared" si="344"/>
        <v>50023</v>
      </c>
      <c r="AP1545" s="10" t="s">
        <v>624</v>
      </c>
      <c r="AQ1545">
        <f t="shared" si="343"/>
        <v>5076525</v>
      </c>
    </row>
    <row r="1546" spans="1:43" hidden="1" outlineLevel="1">
      <c r="A1546" t="s">
        <v>1839</v>
      </c>
      <c r="B1546" s="10" t="s">
        <v>2330</v>
      </c>
      <c r="C1546" s="1">
        <f t="shared" si="336"/>
        <v>398</v>
      </c>
      <c r="D1546" s="7">
        <f t="shared" si="338"/>
        <v>2</v>
      </c>
      <c r="E1546" s="7">
        <f t="shared" si="339"/>
        <v>1</v>
      </c>
      <c r="F1546" s="7">
        <f t="shared" si="340"/>
        <v>3</v>
      </c>
      <c r="G1546" s="1">
        <f t="shared" si="341"/>
        <v>39</v>
      </c>
      <c r="H1546" s="2">
        <f t="shared" si="342"/>
        <v>9.7989949748743713E-2</v>
      </c>
      <c r="I1546" s="8"/>
      <c r="J1546" s="2">
        <f t="shared" si="332"/>
        <v>0.31155778894472363</v>
      </c>
      <c r="K1546" s="2">
        <f t="shared" si="333"/>
        <v>0.40954773869346733</v>
      </c>
      <c r="L1546" s="2">
        <f t="shared" si="334"/>
        <v>0.25125628140703515</v>
      </c>
      <c r="M1546" s="2">
        <f t="shared" si="335"/>
        <v>2.7638190954773878E-2</v>
      </c>
      <c r="N1546" s="1">
        <v>124</v>
      </c>
      <c r="O1546" s="1">
        <v>163</v>
      </c>
      <c r="P1546" s="1">
        <v>100</v>
      </c>
      <c r="Q1546" s="1">
        <v>1</v>
      </c>
      <c r="R1546" s="1">
        <v>1</v>
      </c>
      <c r="S1546" s="1"/>
      <c r="T1546" s="1"/>
      <c r="U1546" s="1">
        <v>2</v>
      </c>
      <c r="V1546" s="1">
        <v>1</v>
      </c>
      <c r="W1546" s="1">
        <v>3</v>
      </c>
      <c r="X1546" s="1">
        <v>1</v>
      </c>
      <c r="Y1546" s="1">
        <v>1</v>
      </c>
      <c r="Z1546" s="1"/>
      <c r="AA1546" s="1">
        <v>1</v>
      </c>
      <c r="AB1546" s="1"/>
      <c r="AG1546" t="str">
        <f t="shared" si="337"/>
        <v>Washington</v>
      </c>
      <c r="AH1546" t="s">
        <v>2225</v>
      </c>
      <c r="AI1546">
        <v>1</v>
      </c>
      <c r="AK1546" s="104">
        <v>50</v>
      </c>
      <c r="AL1546" s="102">
        <v>17</v>
      </c>
      <c r="AM1546" s="102">
        <v>75</v>
      </c>
      <c r="AN1546" s="101">
        <v>76750</v>
      </c>
      <c r="AO1546" s="101">
        <f t="shared" si="344"/>
        <v>50017</v>
      </c>
      <c r="AP1546" s="10" t="s">
        <v>624</v>
      </c>
      <c r="AQ1546">
        <f t="shared" si="343"/>
        <v>5076750</v>
      </c>
    </row>
    <row r="1547" spans="1:43" hidden="1" outlineLevel="1">
      <c r="A1547" t="s">
        <v>1281</v>
      </c>
      <c r="B1547" s="10" t="s">
        <v>2330</v>
      </c>
      <c r="C1547" s="1">
        <f t="shared" si="336"/>
        <v>2114</v>
      </c>
      <c r="D1547" s="7">
        <f t="shared" si="338"/>
        <v>1</v>
      </c>
      <c r="E1547" s="7">
        <f t="shared" si="339"/>
        <v>2</v>
      </c>
      <c r="F1547" s="7">
        <f t="shared" si="340"/>
        <v>3</v>
      </c>
      <c r="G1547" s="1">
        <f t="shared" si="341"/>
        <v>128</v>
      </c>
      <c r="H1547" s="2">
        <f t="shared" si="342"/>
        <v>6.0548722800378429E-2</v>
      </c>
      <c r="I1547" s="8"/>
      <c r="J1547" s="2">
        <f t="shared" si="332"/>
        <v>0.445600756859035</v>
      </c>
      <c r="K1547" s="2">
        <f t="shared" si="333"/>
        <v>0.38505203405865657</v>
      </c>
      <c r="L1547" s="2">
        <f t="shared" si="334"/>
        <v>0.15657521286660359</v>
      </c>
      <c r="M1547" s="2">
        <f t="shared" si="335"/>
        <v>1.2771996215704851E-2</v>
      </c>
      <c r="N1547" s="1">
        <v>942</v>
      </c>
      <c r="O1547" s="1">
        <v>814</v>
      </c>
      <c r="P1547" s="1">
        <v>331</v>
      </c>
      <c r="Q1547" s="1">
        <v>6</v>
      </c>
      <c r="R1547" s="1">
        <v>2</v>
      </c>
      <c r="S1547" s="1"/>
      <c r="T1547" s="1"/>
      <c r="U1547" s="1">
        <v>5</v>
      </c>
      <c r="V1547" s="1">
        <v>3</v>
      </c>
      <c r="W1547" s="1">
        <v>6</v>
      </c>
      <c r="X1547" s="1">
        <v>2</v>
      </c>
      <c r="Y1547" s="1">
        <v>1</v>
      </c>
      <c r="Z1547" s="1"/>
      <c r="AA1547" s="1">
        <v>2</v>
      </c>
      <c r="AB1547" s="1"/>
      <c r="AG1547" t="str">
        <f t="shared" si="337"/>
        <v>Waterbury</v>
      </c>
      <c r="AH1547" t="s">
        <v>1839</v>
      </c>
      <c r="AI1547">
        <v>1</v>
      </c>
      <c r="AK1547" s="104">
        <v>50</v>
      </c>
      <c r="AL1547" s="102">
        <v>23</v>
      </c>
      <c r="AM1547" s="102">
        <v>90</v>
      </c>
      <c r="AN1547" s="101">
        <v>76975</v>
      </c>
      <c r="AO1547" s="101">
        <f t="shared" si="344"/>
        <v>50023</v>
      </c>
      <c r="AP1547" s="10" t="s">
        <v>624</v>
      </c>
      <c r="AQ1547">
        <f t="shared" si="343"/>
        <v>5076975</v>
      </c>
    </row>
    <row r="1548" spans="1:43" hidden="1" outlineLevel="1">
      <c r="A1548" t="s">
        <v>1466</v>
      </c>
      <c r="B1548" s="10" t="s">
        <v>2330</v>
      </c>
      <c r="C1548" s="1">
        <f t="shared" si="336"/>
        <v>517</v>
      </c>
      <c r="D1548" s="7">
        <f t="shared" si="338"/>
        <v>2</v>
      </c>
      <c r="E1548" s="7">
        <f t="shared" si="339"/>
        <v>1</v>
      </c>
      <c r="F1548" s="7">
        <f t="shared" si="340"/>
        <v>3</v>
      </c>
      <c r="G1548" s="1">
        <f t="shared" si="341"/>
        <v>236</v>
      </c>
      <c r="H1548" s="2">
        <f t="shared" si="342"/>
        <v>0.45647969052224369</v>
      </c>
      <c r="I1548" s="8"/>
      <c r="J1548" s="2">
        <f t="shared" si="332"/>
        <v>0.22823984526112184</v>
      </c>
      <c r="K1548" s="2">
        <f t="shared" si="333"/>
        <v>0.68471953578336553</v>
      </c>
      <c r="L1548" s="2">
        <f t="shared" si="334"/>
        <v>7.1566731141199227E-2</v>
      </c>
      <c r="M1548" s="2">
        <f t="shared" si="335"/>
        <v>1.54738878143134E-2</v>
      </c>
      <c r="N1548" s="1">
        <v>118</v>
      </c>
      <c r="O1548" s="1">
        <v>354</v>
      </c>
      <c r="P1548" s="1">
        <v>37</v>
      </c>
      <c r="Q1548" s="1">
        <v>2</v>
      </c>
      <c r="R1548" s="1">
        <v>1</v>
      </c>
      <c r="S1548" s="1"/>
      <c r="T1548" s="1"/>
      <c r="U1548" s="1">
        <v>0</v>
      </c>
      <c r="V1548" s="1">
        <v>1</v>
      </c>
      <c r="W1548" s="1">
        <v>4</v>
      </c>
      <c r="X1548" s="1">
        <v>0</v>
      </c>
      <c r="Y1548" s="1">
        <v>0</v>
      </c>
      <c r="Z1548" s="1"/>
      <c r="AA1548" s="1">
        <v>0</v>
      </c>
      <c r="AB1548" s="1"/>
      <c r="AG1548" t="str">
        <f t="shared" si="337"/>
        <v>Waterford</v>
      </c>
      <c r="AH1548" t="s">
        <v>2390</v>
      </c>
      <c r="AI1548">
        <v>1</v>
      </c>
      <c r="AK1548" s="104">
        <v>50</v>
      </c>
      <c r="AL1548" s="102">
        <v>5</v>
      </c>
      <c r="AM1548" s="102">
        <v>80</v>
      </c>
      <c r="AN1548" s="101">
        <v>77125</v>
      </c>
      <c r="AO1548" s="101">
        <f t="shared" si="344"/>
        <v>50005</v>
      </c>
      <c r="AP1548" s="10" t="s">
        <v>624</v>
      </c>
      <c r="AQ1548">
        <f t="shared" si="343"/>
        <v>5077125</v>
      </c>
    </row>
    <row r="1549" spans="1:43" hidden="1" outlineLevel="1">
      <c r="A1549" t="s">
        <v>2495</v>
      </c>
      <c r="B1549" s="10" t="s">
        <v>2330</v>
      </c>
      <c r="C1549" s="1">
        <f t="shared" si="336"/>
        <v>257</v>
      </c>
      <c r="D1549" s="7">
        <f t="shared" si="338"/>
        <v>2</v>
      </c>
      <c r="E1549" s="7">
        <f t="shared" si="339"/>
        <v>1</v>
      </c>
      <c r="F1549" s="7">
        <f t="shared" si="340"/>
        <v>3</v>
      </c>
      <c r="G1549" s="1">
        <f t="shared" si="341"/>
        <v>13</v>
      </c>
      <c r="H1549" s="2">
        <f t="shared" si="342"/>
        <v>5.0583657587548639E-2</v>
      </c>
      <c r="I1549" s="8"/>
      <c r="J1549" s="2">
        <f t="shared" si="332"/>
        <v>0.40856031128404668</v>
      </c>
      <c r="K1549" s="2">
        <f t="shared" si="333"/>
        <v>0.45914396887159531</v>
      </c>
      <c r="L1549" s="2">
        <f t="shared" si="334"/>
        <v>0.11673151750972763</v>
      </c>
      <c r="M1549" s="2">
        <f t="shared" si="335"/>
        <v>1.5564202334630378E-2</v>
      </c>
      <c r="N1549" s="1">
        <v>105</v>
      </c>
      <c r="O1549" s="1">
        <v>118</v>
      </c>
      <c r="P1549" s="1">
        <v>30</v>
      </c>
      <c r="Q1549" s="1">
        <v>0</v>
      </c>
      <c r="R1549" s="1">
        <v>0</v>
      </c>
      <c r="S1549" s="1"/>
      <c r="T1549" s="1"/>
      <c r="U1549" s="1">
        <v>0</v>
      </c>
      <c r="V1549" s="1">
        <v>1</v>
      </c>
      <c r="W1549" s="1">
        <v>1</v>
      </c>
      <c r="X1549" s="1">
        <v>1</v>
      </c>
      <c r="Y1549" s="1">
        <v>1</v>
      </c>
      <c r="Z1549" s="1"/>
      <c r="AA1549" s="1">
        <v>0</v>
      </c>
      <c r="AB1549" s="1"/>
      <c r="AG1549" t="str">
        <f t="shared" si="337"/>
        <v>Waterville</v>
      </c>
      <c r="AH1549" t="s">
        <v>759</v>
      </c>
      <c r="AI1549">
        <v>1</v>
      </c>
      <c r="AK1549" s="104">
        <v>50</v>
      </c>
      <c r="AL1549" s="102">
        <v>15</v>
      </c>
      <c r="AM1549" s="102">
        <v>45</v>
      </c>
      <c r="AN1549" s="101">
        <v>77425</v>
      </c>
      <c r="AO1549" s="101">
        <f t="shared" si="344"/>
        <v>50015</v>
      </c>
      <c r="AP1549" s="10" t="s">
        <v>624</v>
      </c>
      <c r="AQ1549">
        <f t="shared" si="343"/>
        <v>5077425</v>
      </c>
    </row>
    <row r="1550" spans="1:43" hidden="1" outlineLevel="1">
      <c r="A1550" t="s">
        <v>2496</v>
      </c>
      <c r="B1550" s="10" t="s">
        <v>2330</v>
      </c>
      <c r="C1550" s="1">
        <f t="shared" si="336"/>
        <v>1148</v>
      </c>
      <c r="D1550" s="7">
        <f t="shared" si="338"/>
        <v>1</v>
      </c>
      <c r="E1550" s="7">
        <f t="shared" si="339"/>
        <v>2</v>
      </c>
      <c r="F1550" s="7">
        <f t="shared" si="340"/>
        <v>3</v>
      </c>
      <c r="G1550" s="1">
        <f t="shared" si="341"/>
        <v>18</v>
      </c>
      <c r="H1550" s="2">
        <f t="shared" si="342"/>
        <v>1.5679442508710801E-2</v>
      </c>
      <c r="I1550" s="8"/>
      <c r="J1550" s="2">
        <f t="shared" si="332"/>
        <v>0.45731707317073172</v>
      </c>
      <c r="K1550" s="2">
        <f t="shared" si="333"/>
        <v>0.44163763066202089</v>
      </c>
      <c r="L1550" s="2">
        <f t="shared" si="334"/>
        <v>5.8362369337979093E-2</v>
      </c>
      <c r="M1550" s="2">
        <f t="shared" si="335"/>
        <v>4.2682926829268351E-2</v>
      </c>
      <c r="N1550" s="1">
        <v>525</v>
      </c>
      <c r="O1550" s="1">
        <v>507</v>
      </c>
      <c r="P1550" s="1">
        <v>67</v>
      </c>
      <c r="Q1550" s="1">
        <v>7</v>
      </c>
      <c r="R1550" s="1">
        <v>6</v>
      </c>
      <c r="S1550" s="1"/>
      <c r="T1550" s="1"/>
      <c r="U1550" s="1">
        <v>4</v>
      </c>
      <c r="V1550" s="1">
        <v>7</v>
      </c>
      <c r="W1550" s="1">
        <v>10</v>
      </c>
      <c r="X1550" s="1">
        <v>9</v>
      </c>
      <c r="Y1550" s="1">
        <v>6</v>
      </c>
      <c r="Z1550" s="1"/>
      <c r="AA1550" s="1">
        <v>0</v>
      </c>
      <c r="AB1550" s="1"/>
      <c r="AG1550" t="str">
        <f t="shared" si="337"/>
        <v>Weathersfield</v>
      </c>
      <c r="AH1550" t="s">
        <v>1051</v>
      </c>
      <c r="AI1550">
        <v>1</v>
      </c>
      <c r="AK1550" s="104">
        <v>50</v>
      </c>
      <c r="AL1550" s="102">
        <v>27</v>
      </c>
      <c r="AM1550" s="102">
        <v>100</v>
      </c>
      <c r="AN1550" s="101">
        <v>77500</v>
      </c>
      <c r="AO1550" s="101">
        <f t="shared" si="344"/>
        <v>50027</v>
      </c>
      <c r="AP1550" s="10" t="s">
        <v>624</v>
      </c>
      <c r="AQ1550">
        <f t="shared" si="343"/>
        <v>5077500</v>
      </c>
    </row>
    <row r="1551" spans="1:43" hidden="1" outlineLevel="1">
      <c r="A1551" t="s">
        <v>1571</v>
      </c>
      <c r="B1551" s="10" t="s">
        <v>2330</v>
      </c>
      <c r="C1551" s="1">
        <f t="shared" si="336"/>
        <v>342</v>
      </c>
      <c r="D1551" s="7">
        <f t="shared" si="338"/>
        <v>2</v>
      </c>
      <c r="E1551" s="7">
        <f t="shared" si="339"/>
        <v>1</v>
      </c>
      <c r="F1551" s="7">
        <f t="shared" si="340"/>
        <v>3</v>
      </c>
      <c r="G1551" s="1">
        <f t="shared" si="341"/>
        <v>73</v>
      </c>
      <c r="H1551" s="2">
        <f t="shared" si="342"/>
        <v>0.21345029239766081</v>
      </c>
      <c r="I1551" s="8"/>
      <c r="J1551" s="2">
        <f t="shared" si="332"/>
        <v>0.33333333333333331</v>
      </c>
      <c r="K1551" s="2">
        <f t="shared" si="333"/>
        <v>0.54678362573099415</v>
      </c>
      <c r="L1551" s="2">
        <f t="shared" si="334"/>
        <v>5.2631578947368418E-2</v>
      </c>
      <c r="M1551" s="2">
        <f t="shared" si="335"/>
        <v>6.7251461988304173E-2</v>
      </c>
      <c r="N1551" s="1">
        <v>114</v>
      </c>
      <c r="O1551" s="1">
        <v>187</v>
      </c>
      <c r="P1551" s="1">
        <v>18</v>
      </c>
      <c r="Q1551" s="1">
        <v>1</v>
      </c>
      <c r="R1551" s="1">
        <v>15</v>
      </c>
      <c r="S1551" s="1"/>
      <c r="T1551" s="1"/>
      <c r="U1551" s="1">
        <v>0</v>
      </c>
      <c r="V1551" s="1">
        <v>2</v>
      </c>
      <c r="W1551" s="1">
        <v>1</v>
      </c>
      <c r="X1551" s="1">
        <v>1</v>
      </c>
      <c r="Y1551" s="1">
        <v>3</v>
      </c>
      <c r="Z1551" s="1"/>
      <c r="AA1551" s="1">
        <v>0</v>
      </c>
      <c r="AB1551" s="1"/>
      <c r="AG1551" t="str">
        <f t="shared" si="337"/>
        <v>Wells</v>
      </c>
      <c r="AH1551" t="s">
        <v>2265</v>
      </c>
      <c r="AI1551">
        <v>1</v>
      </c>
      <c r="AK1551" s="104">
        <v>50</v>
      </c>
      <c r="AL1551" s="102">
        <v>21</v>
      </c>
      <c r="AM1551" s="102">
        <v>130</v>
      </c>
      <c r="AN1551" s="101">
        <v>77950</v>
      </c>
      <c r="AO1551" s="101">
        <f t="shared" si="344"/>
        <v>50021</v>
      </c>
      <c r="AP1551" s="10" t="s">
        <v>624</v>
      </c>
      <c r="AQ1551">
        <f t="shared" si="343"/>
        <v>5077950</v>
      </c>
    </row>
    <row r="1552" spans="1:43" hidden="1" outlineLevel="1">
      <c r="A1552" t="s">
        <v>1122</v>
      </c>
      <c r="B1552" s="10" t="s">
        <v>2330</v>
      </c>
      <c r="C1552" s="1">
        <f t="shared" si="336"/>
        <v>217</v>
      </c>
      <c r="D1552" s="7">
        <f t="shared" si="338"/>
        <v>1</v>
      </c>
      <c r="E1552" s="7">
        <f t="shared" si="339"/>
        <v>2</v>
      </c>
      <c r="F1552" s="7">
        <f t="shared" si="340"/>
        <v>3</v>
      </c>
      <c r="G1552" s="1">
        <f t="shared" si="341"/>
        <v>7</v>
      </c>
      <c r="H1552" s="2">
        <f t="shared" si="342"/>
        <v>3.2258064516129031E-2</v>
      </c>
      <c r="I1552" s="8"/>
      <c r="J1552" s="2">
        <f t="shared" si="332"/>
        <v>0.47004608294930877</v>
      </c>
      <c r="K1552" s="2">
        <f t="shared" si="333"/>
        <v>0.43778801843317972</v>
      </c>
      <c r="L1552" s="2">
        <f t="shared" si="334"/>
        <v>4.1474654377880185E-2</v>
      </c>
      <c r="M1552" s="2">
        <f t="shared" si="335"/>
        <v>5.0691244239631381E-2</v>
      </c>
      <c r="N1552" s="1">
        <v>102</v>
      </c>
      <c r="O1552" s="1">
        <v>95</v>
      </c>
      <c r="P1552" s="1">
        <v>9</v>
      </c>
      <c r="Q1552" s="1">
        <v>2</v>
      </c>
      <c r="R1552" s="1">
        <v>1</v>
      </c>
      <c r="S1552" s="1"/>
      <c r="T1552" s="1"/>
      <c r="U1552" s="1">
        <v>2</v>
      </c>
      <c r="V1552" s="1">
        <v>0</v>
      </c>
      <c r="W1552" s="1">
        <v>5</v>
      </c>
      <c r="X1552" s="1">
        <v>1</v>
      </c>
      <c r="Y1552" s="1">
        <v>0</v>
      </c>
      <c r="Z1552" s="1"/>
      <c r="AA1552" s="1">
        <v>0</v>
      </c>
      <c r="AB1552" s="1"/>
      <c r="AG1552" t="str">
        <f t="shared" si="337"/>
        <v>West Fairlee</v>
      </c>
      <c r="AH1552" t="s">
        <v>2225</v>
      </c>
      <c r="AI1552">
        <v>1</v>
      </c>
      <c r="AK1552" s="104">
        <v>50</v>
      </c>
      <c r="AL1552" s="102">
        <v>17</v>
      </c>
      <c r="AM1552" s="102">
        <v>80</v>
      </c>
      <c r="AN1552" s="101">
        <v>79975</v>
      </c>
      <c r="AO1552" s="101">
        <f t="shared" si="344"/>
        <v>50017</v>
      </c>
      <c r="AP1552" s="10" t="s">
        <v>624</v>
      </c>
      <c r="AQ1552">
        <f t="shared" si="343"/>
        <v>5079975</v>
      </c>
    </row>
    <row r="1553" spans="1:43" hidden="1" outlineLevel="1">
      <c r="A1553" t="s">
        <v>239</v>
      </c>
      <c r="B1553" s="10" t="s">
        <v>2330</v>
      </c>
      <c r="C1553" s="1">
        <f t="shared" si="336"/>
        <v>100</v>
      </c>
      <c r="D1553" s="7">
        <f t="shared" si="338"/>
        <v>2</v>
      </c>
      <c r="E1553" s="7">
        <f t="shared" si="339"/>
        <v>1</v>
      </c>
      <c r="F1553" s="7">
        <f t="shared" si="340"/>
        <v>3</v>
      </c>
      <c r="G1553" s="1">
        <f t="shared" si="341"/>
        <v>9</v>
      </c>
      <c r="H1553" s="2">
        <f t="shared" si="342"/>
        <v>0.09</v>
      </c>
      <c r="I1553" s="8"/>
      <c r="J1553" s="2">
        <f t="shared" si="332"/>
        <v>0.41</v>
      </c>
      <c r="K1553" s="2">
        <f t="shared" si="333"/>
        <v>0.5</v>
      </c>
      <c r="L1553" s="2">
        <f t="shared" si="334"/>
        <v>0.05</v>
      </c>
      <c r="M1553" s="2">
        <f t="shared" si="335"/>
        <v>4.0000000000000077E-2</v>
      </c>
      <c r="N1553" s="1">
        <v>41</v>
      </c>
      <c r="O1553" s="1">
        <v>50</v>
      </c>
      <c r="P1553" s="1">
        <v>5</v>
      </c>
      <c r="Q1553" s="1">
        <v>0</v>
      </c>
      <c r="R1553" s="1">
        <v>3</v>
      </c>
      <c r="S1553" s="1"/>
      <c r="T1553" s="1"/>
      <c r="U1553" s="1">
        <v>0</v>
      </c>
      <c r="V1553" s="1">
        <v>0</v>
      </c>
      <c r="W1553" s="1">
        <v>1</v>
      </c>
      <c r="X1553" s="1">
        <v>0</v>
      </c>
      <c r="Y1553" s="1">
        <v>0</v>
      </c>
      <c r="Z1553" s="1"/>
      <c r="AA1553" s="1">
        <v>0</v>
      </c>
      <c r="AB1553" s="1"/>
      <c r="AG1553" t="str">
        <f t="shared" si="337"/>
        <v>West Haven</v>
      </c>
      <c r="AH1553" t="s">
        <v>2265</v>
      </c>
      <c r="AI1553">
        <v>1</v>
      </c>
      <c r="AK1553" s="104">
        <v>50</v>
      </c>
      <c r="AL1553" s="102">
        <v>21</v>
      </c>
      <c r="AM1553" s="102">
        <v>135</v>
      </c>
      <c r="AN1553" s="101">
        <v>80875</v>
      </c>
      <c r="AO1553" s="101">
        <f t="shared" si="344"/>
        <v>50021</v>
      </c>
      <c r="AP1553" s="10" t="s">
        <v>624</v>
      </c>
      <c r="AQ1553">
        <f t="shared" si="343"/>
        <v>5080875</v>
      </c>
    </row>
    <row r="1554" spans="1:43" hidden="1" outlineLevel="1">
      <c r="A1554" t="s">
        <v>240</v>
      </c>
      <c r="B1554" s="10" t="s">
        <v>2330</v>
      </c>
      <c r="C1554" s="1">
        <f t="shared" si="336"/>
        <v>799</v>
      </c>
      <c r="D1554" s="7">
        <f t="shared" si="338"/>
        <v>2</v>
      </c>
      <c r="E1554" s="7">
        <f t="shared" si="339"/>
        <v>1</v>
      </c>
      <c r="F1554" s="7">
        <f t="shared" si="340"/>
        <v>3</v>
      </c>
      <c r="G1554" s="1">
        <f t="shared" si="341"/>
        <v>92</v>
      </c>
      <c r="H1554" s="2">
        <f t="shared" si="342"/>
        <v>0.11514392991239049</v>
      </c>
      <c r="I1554" s="8"/>
      <c r="J1554" s="2">
        <f t="shared" si="332"/>
        <v>0.40050062578222778</v>
      </c>
      <c r="K1554" s="2">
        <f t="shared" si="333"/>
        <v>0.51564455569461831</v>
      </c>
      <c r="L1554" s="2">
        <f t="shared" si="334"/>
        <v>5.6320400500625784E-2</v>
      </c>
      <c r="M1554" s="2">
        <f t="shared" si="335"/>
        <v>2.7534418022528123E-2</v>
      </c>
      <c r="N1554" s="1">
        <v>320</v>
      </c>
      <c r="O1554" s="1">
        <v>412</v>
      </c>
      <c r="P1554" s="1">
        <v>45</v>
      </c>
      <c r="Q1554" s="1">
        <v>3</v>
      </c>
      <c r="R1554" s="1">
        <v>4</v>
      </c>
      <c r="S1554" s="1"/>
      <c r="T1554" s="1"/>
      <c r="U1554" s="1">
        <v>3</v>
      </c>
      <c r="V1554" s="1">
        <v>2</v>
      </c>
      <c r="W1554" s="1">
        <v>5</v>
      </c>
      <c r="X1554" s="1">
        <v>0</v>
      </c>
      <c r="Y1554" s="1">
        <v>4</v>
      </c>
      <c r="Z1554" s="1"/>
      <c r="AA1554" s="1">
        <v>1</v>
      </c>
      <c r="AB1554" s="1"/>
      <c r="AG1554" t="str">
        <f t="shared" si="337"/>
        <v>West Rutland</v>
      </c>
      <c r="AH1554" t="s">
        <v>2265</v>
      </c>
      <c r="AI1554">
        <v>1</v>
      </c>
      <c r="AK1554" s="104">
        <v>50</v>
      </c>
      <c r="AL1554" s="102">
        <v>21</v>
      </c>
      <c r="AM1554" s="102">
        <v>140</v>
      </c>
      <c r="AN1554" s="101">
        <v>82300</v>
      </c>
      <c r="AO1554" s="101">
        <f t="shared" si="344"/>
        <v>50021</v>
      </c>
      <c r="AP1554" s="10" t="s">
        <v>624</v>
      </c>
      <c r="AQ1554">
        <f t="shared" si="343"/>
        <v>5082300</v>
      </c>
    </row>
    <row r="1555" spans="1:43" hidden="1" outlineLevel="1">
      <c r="A1555" t="s">
        <v>112</v>
      </c>
      <c r="B1555" s="10" t="s">
        <v>2330</v>
      </c>
      <c r="C1555" s="1">
        <f t="shared" si="336"/>
        <v>485</v>
      </c>
      <c r="D1555" s="7">
        <f t="shared" si="338"/>
        <v>2</v>
      </c>
      <c r="E1555" s="7">
        <f t="shared" si="339"/>
        <v>1</v>
      </c>
      <c r="F1555" s="7">
        <f t="shared" si="340"/>
        <v>3</v>
      </c>
      <c r="G1555" s="1">
        <f t="shared" si="341"/>
        <v>4</v>
      </c>
      <c r="H1555" s="2">
        <f t="shared" si="342"/>
        <v>8.2474226804123713E-3</v>
      </c>
      <c r="I1555" s="8"/>
      <c r="J1555" s="2">
        <f t="shared" si="332"/>
        <v>0.43092783505154642</v>
      </c>
      <c r="K1555" s="2">
        <f t="shared" si="333"/>
        <v>0.43917525773195876</v>
      </c>
      <c r="L1555" s="2">
        <f t="shared" si="334"/>
        <v>0.10721649484536082</v>
      </c>
      <c r="M1555" s="2">
        <f t="shared" si="335"/>
        <v>2.2680412371134009E-2</v>
      </c>
      <c r="N1555" s="1">
        <v>209</v>
      </c>
      <c r="O1555" s="1">
        <v>213</v>
      </c>
      <c r="P1555" s="1">
        <v>52</v>
      </c>
      <c r="Q1555" s="1">
        <v>3</v>
      </c>
      <c r="R1555" s="1">
        <v>1</v>
      </c>
      <c r="S1555" s="1"/>
      <c r="T1555" s="1"/>
      <c r="U1555" s="1">
        <v>1</v>
      </c>
      <c r="V1555" s="1">
        <v>0</v>
      </c>
      <c r="W1555" s="1">
        <v>5</v>
      </c>
      <c r="X1555" s="1">
        <v>1</v>
      </c>
      <c r="Y1555" s="1">
        <v>0</v>
      </c>
      <c r="Z1555" s="1"/>
      <c r="AA1555" s="1">
        <v>0</v>
      </c>
      <c r="AB1555" s="1"/>
      <c r="AG1555" t="str">
        <f t="shared" si="337"/>
        <v>West Windsor</v>
      </c>
      <c r="AH1555" t="s">
        <v>1051</v>
      </c>
      <c r="AI1555">
        <v>1</v>
      </c>
      <c r="AK1555" s="104">
        <v>50</v>
      </c>
      <c r="AL1555" s="102">
        <v>27</v>
      </c>
      <c r="AM1555" s="102">
        <v>110</v>
      </c>
      <c r="AN1555" s="101">
        <v>83050</v>
      </c>
      <c r="AO1555" s="101">
        <f t="shared" si="344"/>
        <v>50027</v>
      </c>
      <c r="AP1555" s="10" t="s">
        <v>624</v>
      </c>
      <c r="AQ1555">
        <f t="shared" si="343"/>
        <v>5083050</v>
      </c>
    </row>
    <row r="1556" spans="1:43" hidden="1" outlineLevel="1">
      <c r="A1556" t="s">
        <v>575</v>
      </c>
      <c r="B1556" s="10" t="s">
        <v>2330</v>
      </c>
      <c r="C1556" s="1">
        <f t="shared" si="336"/>
        <v>198</v>
      </c>
      <c r="D1556" s="7">
        <f t="shared" si="338"/>
        <v>2</v>
      </c>
      <c r="E1556" s="7">
        <f t="shared" si="339"/>
        <v>1</v>
      </c>
      <c r="F1556" s="7">
        <f t="shared" si="340"/>
        <v>3</v>
      </c>
      <c r="G1556" s="1">
        <f t="shared" si="341"/>
        <v>11</v>
      </c>
      <c r="H1556" s="2">
        <f t="shared" si="342"/>
        <v>5.5555555555555552E-2</v>
      </c>
      <c r="I1556" s="8"/>
      <c r="J1556" s="2">
        <f t="shared" si="332"/>
        <v>0.38383838383838381</v>
      </c>
      <c r="K1556" s="2">
        <f t="shared" si="333"/>
        <v>0.43939393939393939</v>
      </c>
      <c r="L1556" s="2">
        <f t="shared" si="334"/>
        <v>8.5858585858585856E-2</v>
      </c>
      <c r="M1556" s="2">
        <f t="shared" si="335"/>
        <v>9.0909090909090884E-2</v>
      </c>
      <c r="N1556" s="1">
        <v>76</v>
      </c>
      <c r="O1556" s="1">
        <v>87</v>
      </c>
      <c r="P1556" s="1">
        <v>17</v>
      </c>
      <c r="Q1556" s="1">
        <v>5</v>
      </c>
      <c r="R1556" s="1">
        <v>3</v>
      </c>
      <c r="S1556" s="1"/>
      <c r="T1556" s="1"/>
      <c r="U1556" s="1">
        <v>0</v>
      </c>
      <c r="V1556" s="1">
        <v>1</v>
      </c>
      <c r="W1556" s="1">
        <v>2</v>
      </c>
      <c r="X1556" s="1">
        <v>3</v>
      </c>
      <c r="Y1556" s="1">
        <v>4</v>
      </c>
      <c r="Z1556" s="1"/>
      <c r="AA1556" s="1">
        <v>0</v>
      </c>
      <c r="AB1556" s="1"/>
      <c r="AG1556" t="str">
        <f t="shared" si="337"/>
        <v>Westfield</v>
      </c>
      <c r="AH1556" t="s">
        <v>2143</v>
      </c>
      <c r="AI1556">
        <v>1</v>
      </c>
      <c r="AK1556" s="104">
        <v>50</v>
      </c>
      <c r="AL1556" s="102">
        <v>19</v>
      </c>
      <c r="AM1556" s="102">
        <v>90</v>
      </c>
      <c r="AN1556" s="101">
        <v>80200</v>
      </c>
      <c r="AO1556" s="101">
        <f t="shared" si="344"/>
        <v>50019</v>
      </c>
      <c r="AP1556" s="10" t="s">
        <v>624</v>
      </c>
      <c r="AQ1556">
        <f t="shared" si="343"/>
        <v>5080200</v>
      </c>
    </row>
    <row r="1557" spans="1:43" hidden="1" outlineLevel="1">
      <c r="A1557" t="s">
        <v>486</v>
      </c>
      <c r="B1557" s="10" t="s">
        <v>2330</v>
      </c>
      <c r="C1557" s="1">
        <f t="shared" si="336"/>
        <v>878</v>
      </c>
      <c r="D1557" s="7">
        <f t="shared" si="338"/>
        <v>1</v>
      </c>
      <c r="E1557" s="7">
        <f t="shared" si="339"/>
        <v>2</v>
      </c>
      <c r="F1557" s="7">
        <f t="shared" si="340"/>
        <v>3</v>
      </c>
      <c r="G1557" s="1">
        <f t="shared" si="341"/>
        <v>29</v>
      </c>
      <c r="H1557" s="2">
        <f t="shared" si="342"/>
        <v>3.3029612756264239E-2</v>
      </c>
      <c r="I1557" s="8"/>
      <c r="J1557" s="2">
        <f t="shared" si="332"/>
        <v>0.44305239179954442</v>
      </c>
      <c r="K1557" s="2">
        <f t="shared" si="333"/>
        <v>0.41002277904328016</v>
      </c>
      <c r="L1557" s="2">
        <f t="shared" si="334"/>
        <v>0.13211845102505695</v>
      </c>
      <c r="M1557" s="2">
        <f t="shared" si="335"/>
        <v>1.4806378132118519E-2</v>
      </c>
      <c r="N1557" s="1">
        <v>389</v>
      </c>
      <c r="O1557" s="1">
        <v>360</v>
      </c>
      <c r="P1557" s="1">
        <v>116</v>
      </c>
      <c r="Q1557" s="1">
        <v>3</v>
      </c>
      <c r="R1557" s="1">
        <v>4</v>
      </c>
      <c r="S1557" s="1"/>
      <c r="T1557" s="1"/>
      <c r="U1557" s="1">
        <v>3</v>
      </c>
      <c r="V1557" s="1">
        <v>0</v>
      </c>
      <c r="W1557" s="1">
        <v>3</v>
      </c>
      <c r="X1557" s="1">
        <v>0</v>
      </c>
      <c r="Y1557" s="1">
        <v>0</v>
      </c>
      <c r="Z1557" s="1"/>
      <c r="AA1557" s="1">
        <v>0</v>
      </c>
      <c r="AB1557" s="1"/>
      <c r="AG1557" t="str">
        <f t="shared" si="337"/>
        <v>Westford</v>
      </c>
      <c r="AH1557" t="s">
        <v>1231</v>
      </c>
      <c r="AI1557">
        <v>1</v>
      </c>
      <c r="AK1557" s="104">
        <v>50</v>
      </c>
      <c r="AL1557" s="102">
        <v>7</v>
      </c>
      <c r="AM1557" s="102">
        <v>80</v>
      </c>
      <c r="AN1557" s="101">
        <v>80350</v>
      </c>
      <c r="AO1557" s="101">
        <f t="shared" si="344"/>
        <v>50007</v>
      </c>
      <c r="AP1557" s="10" t="s">
        <v>624</v>
      </c>
      <c r="AQ1557">
        <f t="shared" si="343"/>
        <v>5080350</v>
      </c>
    </row>
    <row r="1558" spans="1:43" hidden="1" outlineLevel="1">
      <c r="A1558" t="s">
        <v>1639</v>
      </c>
      <c r="B1558" s="10" t="s">
        <v>2330</v>
      </c>
      <c r="C1558" s="1">
        <f t="shared" si="336"/>
        <v>1234</v>
      </c>
      <c r="D1558" s="7">
        <f t="shared" si="338"/>
        <v>1</v>
      </c>
      <c r="E1558" s="7">
        <f t="shared" si="339"/>
        <v>2</v>
      </c>
      <c r="F1558" s="7">
        <f t="shared" si="340"/>
        <v>3</v>
      </c>
      <c r="G1558" s="1">
        <f t="shared" si="341"/>
        <v>394</v>
      </c>
      <c r="H1558" s="2">
        <f t="shared" si="342"/>
        <v>0.31928687196110211</v>
      </c>
      <c r="I1558" s="8"/>
      <c r="J1558" s="2">
        <f t="shared" si="332"/>
        <v>0.62155591572123181</v>
      </c>
      <c r="K1558" s="2">
        <f t="shared" si="333"/>
        <v>0.30226904376012964</v>
      </c>
      <c r="L1558" s="2">
        <f t="shared" si="334"/>
        <v>2.4311183144246355E-2</v>
      </c>
      <c r="M1558" s="2">
        <f t="shared" si="335"/>
        <v>5.1863857374392197E-2</v>
      </c>
      <c r="N1558" s="1">
        <v>767</v>
      </c>
      <c r="O1558" s="1">
        <v>373</v>
      </c>
      <c r="P1558" s="1">
        <v>30</v>
      </c>
      <c r="Q1558" s="1">
        <v>18</v>
      </c>
      <c r="R1558" s="1">
        <v>6</v>
      </c>
      <c r="S1558" s="1"/>
      <c r="T1558" s="1"/>
      <c r="U1558" s="1">
        <v>8</v>
      </c>
      <c r="V1558" s="1">
        <v>5</v>
      </c>
      <c r="W1558" s="1">
        <v>18</v>
      </c>
      <c r="X1558" s="1">
        <v>5</v>
      </c>
      <c r="Y1558" s="1">
        <v>3</v>
      </c>
      <c r="Z1558" s="1"/>
      <c r="AA1558" s="1">
        <v>1</v>
      </c>
      <c r="AB1558" s="1"/>
      <c r="AG1558" t="str">
        <f t="shared" si="337"/>
        <v>Westminster</v>
      </c>
      <c r="AH1558" t="s">
        <v>247</v>
      </c>
      <c r="AI1558">
        <v>1</v>
      </c>
      <c r="AK1558" s="104">
        <v>50</v>
      </c>
      <c r="AL1558" s="102">
        <v>25</v>
      </c>
      <c r="AM1558" s="102">
        <v>95</v>
      </c>
      <c r="AN1558" s="101">
        <v>81400</v>
      </c>
      <c r="AO1558" s="101">
        <f t="shared" si="344"/>
        <v>50025</v>
      </c>
      <c r="AP1558" s="10" t="s">
        <v>624</v>
      </c>
      <c r="AQ1558">
        <f t="shared" si="343"/>
        <v>5081400</v>
      </c>
    </row>
    <row r="1559" spans="1:43" hidden="1" outlineLevel="1">
      <c r="A1559" t="s">
        <v>1658</v>
      </c>
      <c r="B1559" s="10" t="s">
        <v>2330</v>
      </c>
      <c r="C1559" s="1">
        <f t="shared" si="336"/>
        <v>177</v>
      </c>
      <c r="D1559" s="7">
        <f t="shared" si="338"/>
        <v>2</v>
      </c>
      <c r="E1559" s="7">
        <f t="shared" si="339"/>
        <v>1</v>
      </c>
      <c r="F1559" s="7">
        <f t="shared" si="340"/>
        <v>3</v>
      </c>
      <c r="G1559" s="1">
        <f t="shared" si="341"/>
        <v>45</v>
      </c>
      <c r="H1559" s="2">
        <f t="shared" si="342"/>
        <v>0.25423728813559321</v>
      </c>
      <c r="I1559" s="8"/>
      <c r="J1559" s="2">
        <f t="shared" si="332"/>
        <v>0.28813559322033899</v>
      </c>
      <c r="K1559" s="2">
        <f t="shared" si="333"/>
        <v>0.5423728813559322</v>
      </c>
      <c r="L1559" s="2">
        <f t="shared" si="334"/>
        <v>0.12429378531073447</v>
      </c>
      <c r="M1559" s="2">
        <f t="shared" si="335"/>
        <v>4.5197740112994336E-2</v>
      </c>
      <c r="N1559" s="1">
        <v>51</v>
      </c>
      <c r="O1559" s="1">
        <v>96</v>
      </c>
      <c r="P1559" s="1">
        <v>22</v>
      </c>
      <c r="Q1559" s="1">
        <v>0</v>
      </c>
      <c r="R1559" s="1">
        <v>1</v>
      </c>
      <c r="S1559" s="1"/>
      <c r="T1559" s="1"/>
      <c r="U1559" s="1">
        <v>1</v>
      </c>
      <c r="V1559" s="1">
        <v>2</v>
      </c>
      <c r="W1559" s="1">
        <v>2</v>
      </c>
      <c r="X1559" s="1">
        <v>1</v>
      </c>
      <c r="Y1559" s="1">
        <v>1</v>
      </c>
      <c r="Z1559" s="1"/>
      <c r="AA1559" s="1">
        <v>0</v>
      </c>
      <c r="AB1559" s="1"/>
      <c r="AG1559" t="str">
        <f t="shared" si="337"/>
        <v>Westmore</v>
      </c>
      <c r="AH1559" t="s">
        <v>2143</v>
      </c>
      <c r="AI1559">
        <v>1</v>
      </c>
      <c r="AK1559" s="104">
        <v>50</v>
      </c>
      <c r="AL1559" s="102">
        <v>19</v>
      </c>
      <c r="AM1559" s="102">
        <v>95</v>
      </c>
      <c r="AN1559" s="101">
        <v>81700</v>
      </c>
      <c r="AO1559" s="101">
        <f t="shared" si="344"/>
        <v>50019</v>
      </c>
      <c r="AP1559" s="10" t="s">
        <v>624</v>
      </c>
      <c r="AQ1559">
        <f t="shared" si="343"/>
        <v>5081700</v>
      </c>
    </row>
    <row r="1560" spans="1:43" hidden="1" outlineLevel="1">
      <c r="A1560" t="s">
        <v>885</v>
      </c>
      <c r="B1560" s="10" t="s">
        <v>2330</v>
      </c>
      <c r="C1560" s="1">
        <f t="shared" si="336"/>
        <v>302</v>
      </c>
      <c r="D1560" s="7">
        <f t="shared" si="338"/>
        <v>2</v>
      </c>
      <c r="E1560" s="7">
        <f t="shared" si="339"/>
        <v>1</v>
      </c>
      <c r="F1560" s="7">
        <f t="shared" si="340"/>
        <v>3</v>
      </c>
      <c r="G1560" s="1">
        <f t="shared" si="341"/>
        <v>24</v>
      </c>
      <c r="H1560" s="2">
        <f t="shared" si="342"/>
        <v>7.9470198675496692E-2</v>
      </c>
      <c r="I1560" s="8"/>
      <c r="J1560" s="2">
        <f t="shared" si="332"/>
        <v>0.42052980132450329</v>
      </c>
      <c r="K1560" s="2">
        <f t="shared" si="333"/>
        <v>0.5</v>
      </c>
      <c r="L1560" s="2">
        <f t="shared" si="334"/>
        <v>3.9735099337748346E-2</v>
      </c>
      <c r="M1560" s="2">
        <f t="shared" si="335"/>
        <v>3.9735099337748304E-2</v>
      </c>
      <c r="N1560" s="1">
        <v>127</v>
      </c>
      <c r="O1560" s="1">
        <v>151</v>
      </c>
      <c r="P1560" s="1">
        <v>12</v>
      </c>
      <c r="Q1560" s="1">
        <v>2</v>
      </c>
      <c r="R1560" s="1">
        <v>2</v>
      </c>
      <c r="S1560" s="1"/>
      <c r="T1560" s="1"/>
      <c r="U1560" s="1">
        <v>0</v>
      </c>
      <c r="V1560" s="1">
        <v>0</v>
      </c>
      <c r="W1560" s="1">
        <v>2</v>
      </c>
      <c r="X1560" s="1">
        <v>2</v>
      </c>
      <c r="Y1560" s="1">
        <v>4</v>
      </c>
      <c r="Z1560" s="1"/>
      <c r="AA1560" s="1">
        <v>0</v>
      </c>
      <c r="AB1560" s="1"/>
      <c r="AG1560" t="str">
        <f t="shared" si="337"/>
        <v>Weston</v>
      </c>
      <c r="AH1560" t="s">
        <v>1051</v>
      </c>
      <c r="AI1560">
        <v>1</v>
      </c>
      <c r="AK1560" s="104">
        <v>50</v>
      </c>
      <c r="AL1560" s="102">
        <v>27</v>
      </c>
      <c r="AM1560" s="102">
        <v>105</v>
      </c>
      <c r="AN1560" s="101">
        <v>82000</v>
      </c>
      <c r="AO1560" s="101">
        <f t="shared" si="344"/>
        <v>50027</v>
      </c>
      <c r="AP1560" s="10" t="s">
        <v>624</v>
      </c>
      <c r="AQ1560">
        <f t="shared" si="343"/>
        <v>5082000</v>
      </c>
    </row>
    <row r="1561" spans="1:43" hidden="1" outlineLevel="1">
      <c r="A1561" t="s">
        <v>1659</v>
      </c>
      <c r="B1561" s="10" t="s">
        <v>2330</v>
      </c>
      <c r="C1561" s="1">
        <f t="shared" si="336"/>
        <v>442</v>
      </c>
      <c r="D1561" s="7">
        <f t="shared" si="338"/>
        <v>2</v>
      </c>
      <c r="E1561" s="7">
        <f t="shared" si="339"/>
        <v>1</v>
      </c>
      <c r="F1561" s="7">
        <f t="shared" si="340"/>
        <v>3</v>
      </c>
      <c r="G1561" s="1">
        <f t="shared" si="341"/>
        <v>23</v>
      </c>
      <c r="H1561" s="2">
        <f t="shared" si="342"/>
        <v>5.2036199095022627E-2</v>
      </c>
      <c r="I1561" s="8"/>
      <c r="J1561" s="2">
        <f t="shared" si="332"/>
        <v>0.43665158371040724</v>
      </c>
      <c r="K1561" s="2">
        <f t="shared" si="333"/>
        <v>0.48868778280542985</v>
      </c>
      <c r="L1561" s="2">
        <f t="shared" si="334"/>
        <v>6.3348416289592757E-2</v>
      </c>
      <c r="M1561" s="2">
        <f t="shared" si="335"/>
        <v>1.1312217194570151E-2</v>
      </c>
      <c r="N1561" s="1">
        <v>193</v>
      </c>
      <c r="O1561" s="1">
        <v>216</v>
      </c>
      <c r="P1561" s="1">
        <v>28</v>
      </c>
      <c r="Q1561" s="1">
        <v>2</v>
      </c>
      <c r="R1561" s="1">
        <v>1</v>
      </c>
      <c r="S1561" s="1"/>
      <c r="T1561" s="1"/>
      <c r="U1561" s="1">
        <v>0</v>
      </c>
      <c r="V1561" s="1">
        <v>0</v>
      </c>
      <c r="W1561" s="1">
        <v>2</v>
      </c>
      <c r="X1561" s="1">
        <v>0</v>
      </c>
      <c r="Y1561" s="1">
        <v>0</v>
      </c>
      <c r="Z1561" s="1"/>
      <c r="AA1561" s="1">
        <v>0</v>
      </c>
      <c r="AB1561" s="1"/>
      <c r="AG1561" t="str">
        <f t="shared" si="337"/>
        <v>Weybridge</v>
      </c>
      <c r="AH1561" t="s">
        <v>2331</v>
      </c>
      <c r="AI1561">
        <v>1</v>
      </c>
      <c r="AK1561" s="104">
        <v>50</v>
      </c>
      <c r="AL1561" s="102">
        <v>1</v>
      </c>
      <c r="AM1561" s="102">
        <v>110</v>
      </c>
      <c r="AN1561" s="101">
        <v>83275</v>
      </c>
      <c r="AO1561" s="101">
        <f t="shared" si="344"/>
        <v>50001</v>
      </c>
      <c r="AP1561" s="10" t="s">
        <v>624</v>
      </c>
      <c r="AQ1561">
        <f t="shared" si="343"/>
        <v>5083275</v>
      </c>
    </row>
    <row r="1562" spans="1:43" hidden="1" outlineLevel="1">
      <c r="A1562" t="s">
        <v>1083</v>
      </c>
      <c r="B1562" s="10" t="s">
        <v>2330</v>
      </c>
      <c r="C1562" s="1">
        <f t="shared" si="336"/>
        <v>220</v>
      </c>
      <c r="D1562" s="7">
        <f t="shared" si="338"/>
        <v>2</v>
      </c>
      <c r="E1562" s="7">
        <f t="shared" si="339"/>
        <v>1</v>
      </c>
      <c r="F1562" s="7">
        <f t="shared" si="340"/>
        <v>3</v>
      </c>
      <c r="G1562" s="1">
        <f t="shared" si="341"/>
        <v>49</v>
      </c>
      <c r="H1562" s="2">
        <f t="shared" si="342"/>
        <v>0.22272727272727272</v>
      </c>
      <c r="I1562" s="8"/>
      <c r="J1562" s="2">
        <f t="shared" ref="J1562:J1577" si="345">IF(C1562=0,"-",N1562/C1562)</f>
        <v>0.34545454545454546</v>
      </c>
      <c r="K1562" s="2">
        <f t="shared" ref="K1562:K1577" si="346">IF(C1562=0,"-",O1562/C1562)</f>
        <v>0.56818181818181823</v>
      </c>
      <c r="L1562" s="2">
        <f t="shared" ref="L1562:L1577" si="347">IF(C1562=0,"-",P1562/C1562)</f>
        <v>8.6363636363636365E-2</v>
      </c>
      <c r="M1562" s="2">
        <f t="shared" ref="M1562:M1577" si="348">IF(C1562=0,"-",(1-J1562-K1562-L1562))</f>
        <v>-5.5511151231257827E-17</v>
      </c>
      <c r="N1562" s="1">
        <v>76</v>
      </c>
      <c r="O1562" s="1">
        <v>125</v>
      </c>
      <c r="P1562" s="1">
        <v>19</v>
      </c>
      <c r="Q1562" s="1">
        <v>0</v>
      </c>
      <c r="R1562" s="1">
        <v>0</v>
      </c>
      <c r="S1562" s="1"/>
      <c r="T1562" s="1"/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/>
      <c r="AA1562" s="1">
        <v>0</v>
      </c>
      <c r="AB1562" s="1"/>
      <c r="AG1562" t="str">
        <f t="shared" si="337"/>
        <v>Wheelock</v>
      </c>
      <c r="AH1562" t="s">
        <v>2390</v>
      </c>
      <c r="AI1562">
        <v>1</v>
      </c>
      <c r="AK1562" s="104">
        <v>50</v>
      </c>
      <c r="AL1562" s="102">
        <v>5</v>
      </c>
      <c r="AM1562" s="102">
        <v>85</v>
      </c>
      <c r="AN1562" s="101">
        <v>83500</v>
      </c>
      <c r="AO1562" s="101">
        <f t="shared" si="344"/>
        <v>50005</v>
      </c>
      <c r="AP1562" s="10" t="s">
        <v>624</v>
      </c>
      <c r="AQ1562">
        <f t="shared" si="343"/>
        <v>5083500</v>
      </c>
    </row>
    <row r="1563" spans="1:43" hidden="1" outlineLevel="1">
      <c r="A1563" t="s">
        <v>1084</v>
      </c>
      <c r="B1563" s="10" t="s">
        <v>2330</v>
      </c>
      <c r="C1563" s="1">
        <f t="shared" si="336"/>
        <v>169</v>
      </c>
      <c r="D1563" s="7">
        <f t="shared" si="338"/>
        <v>1</v>
      </c>
      <c r="E1563" s="7">
        <f t="shared" si="339"/>
        <v>2</v>
      </c>
      <c r="F1563" s="7">
        <f t="shared" si="340"/>
        <v>3</v>
      </c>
      <c r="G1563" s="1">
        <f t="shared" si="341"/>
        <v>3</v>
      </c>
      <c r="H1563" s="2">
        <f t="shared" si="342"/>
        <v>1.7751479289940829E-2</v>
      </c>
      <c r="I1563" s="8"/>
      <c r="J1563" s="2">
        <f t="shared" si="345"/>
        <v>0.47337278106508873</v>
      </c>
      <c r="K1563" s="2">
        <f t="shared" si="346"/>
        <v>0.45562130177514792</v>
      </c>
      <c r="L1563" s="2">
        <f t="shared" si="347"/>
        <v>4.7337278106508875E-2</v>
      </c>
      <c r="M1563" s="2">
        <f t="shared" si="348"/>
        <v>2.3668639053254469E-2</v>
      </c>
      <c r="N1563" s="1">
        <v>80</v>
      </c>
      <c r="O1563" s="1">
        <v>77</v>
      </c>
      <c r="P1563" s="1">
        <v>8</v>
      </c>
      <c r="Q1563" s="1">
        <v>3</v>
      </c>
      <c r="R1563" s="1">
        <v>0</v>
      </c>
      <c r="S1563" s="1"/>
      <c r="T1563" s="1"/>
      <c r="U1563" s="1">
        <v>1</v>
      </c>
      <c r="V1563" s="1">
        <v>0</v>
      </c>
      <c r="W1563" s="1">
        <v>0</v>
      </c>
      <c r="X1563" s="1">
        <v>0</v>
      </c>
      <c r="Y1563" s="1">
        <v>0</v>
      </c>
      <c r="Z1563" s="1"/>
      <c r="AA1563" s="1">
        <v>0</v>
      </c>
      <c r="AB1563" s="1"/>
      <c r="AG1563" t="str">
        <f t="shared" si="337"/>
        <v>Whiting</v>
      </c>
      <c r="AH1563" t="s">
        <v>2331</v>
      </c>
      <c r="AI1563">
        <v>1</v>
      </c>
      <c r="AK1563" s="104">
        <v>50</v>
      </c>
      <c r="AL1563" s="102">
        <v>1</v>
      </c>
      <c r="AM1563" s="102">
        <v>115</v>
      </c>
      <c r="AN1563" s="101">
        <v>83800</v>
      </c>
      <c r="AO1563" s="101">
        <f t="shared" si="344"/>
        <v>50001</v>
      </c>
      <c r="AP1563" s="10" t="s">
        <v>624</v>
      </c>
      <c r="AQ1563">
        <f t="shared" si="343"/>
        <v>5083800</v>
      </c>
    </row>
    <row r="1564" spans="1:43" hidden="1" outlineLevel="1">
      <c r="A1564" t="s">
        <v>1085</v>
      </c>
      <c r="B1564" s="10" t="s">
        <v>2330</v>
      </c>
      <c r="C1564" s="1">
        <f t="shared" si="336"/>
        <v>485</v>
      </c>
      <c r="D1564" s="7">
        <f t="shared" si="338"/>
        <v>2</v>
      </c>
      <c r="E1564" s="7">
        <f t="shared" si="339"/>
        <v>1</v>
      </c>
      <c r="F1564" s="7">
        <f t="shared" si="340"/>
        <v>3</v>
      </c>
      <c r="G1564" s="1">
        <f t="shared" si="341"/>
        <v>135</v>
      </c>
      <c r="H1564" s="2">
        <f t="shared" si="342"/>
        <v>0.27835051546391754</v>
      </c>
      <c r="I1564" s="8"/>
      <c r="J1564" s="2">
        <f t="shared" si="345"/>
        <v>0.27422680412371137</v>
      </c>
      <c r="K1564" s="2">
        <f t="shared" si="346"/>
        <v>0.5525773195876289</v>
      </c>
      <c r="L1564" s="2">
        <f t="shared" si="347"/>
        <v>0.12577319587628866</v>
      </c>
      <c r="M1564" s="2">
        <f t="shared" si="348"/>
        <v>4.7422680412371077E-2</v>
      </c>
      <c r="N1564" s="1">
        <v>133</v>
      </c>
      <c r="O1564" s="1">
        <v>268</v>
      </c>
      <c r="P1564" s="1">
        <v>61</v>
      </c>
      <c r="Q1564" s="1">
        <v>4</v>
      </c>
      <c r="R1564" s="1">
        <v>1</v>
      </c>
      <c r="S1564" s="1"/>
      <c r="T1564" s="1"/>
      <c r="U1564" s="1">
        <v>3</v>
      </c>
      <c r="V1564" s="1">
        <v>3</v>
      </c>
      <c r="W1564" s="1">
        <v>6</v>
      </c>
      <c r="X1564" s="1">
        <v>5</v>
      </c>
      <c r="Y1564" s="1">
        <v>1</v>
      </c>
      <c r="Z1564" s="1"/>
      <c r="AA1564" s="1">
        <v>0</v>
      </c>
      <c r="AB1564" s="1"/>
      <c r="AG1564" t="str">
        <f t="shared" si="337"/>
        <v>Whitingham</v>
      </c>
      <c r="AH1564" t="s">
        <v>247</v>
      </c>
      <c r="AI1564">
        <v>1</v>
      </c>
      <c r="AK1564" s="104">
        <v>50</v>
      </c>
      <c r="AL1564" s="102">
        <v>25</v>
      </c>
      <c r="AM1564" s="102">
        <v>100</v>
      </c>
      <c r="AN1564" s="101">
        <v>83950</v>
      </c>
      <c r="AO1564" s="101">
        <f t="shared" si="344"/>
        <v>50025</v>
      </c>
      <c r="AP1564" s="10" t="s">
        <v>624</v>
      </c>
      <c r="AQ1564">
        <f t="shared" si="343"/>
        <v>5083950</v>
      </c>
    </row>
    <row r="1565" spans="1:43" hidden="1" outlineLevel="1">
      <c r="A1565" t="s">
        <v>1086</v>
      </c>
      <c r="B1565" s="10" t="s">
        <v>2330</v>
      </c>
      <c r="C1565" s="1">
        <f t="shared" si="336"/>
        <v>1247</v>
      </c>
      <c r="D1565" s="7">
        <f t="shared" si="338"/>
        <v>2</v>
      </c>
      <c r="E1565" s="7">
        <f t="shared" si="339"/>
        <v>1</v>
      </c>
      <c r="F1565" s="7">
        <f t="shared" si="340"/>
        <v>3</v>
      </c>
      <c r="G1565" s="1">
        <f t="shared" si="341"/>
        <v>349</v>
      </c>
      <c r="H1565" s="2">
        <f t="shared" si="342"/>
        <v>0.27987169206094625</v>
      </c>
      <c r="I1565" s="8"/>
      <c r="J1565" s="2">
        <f t="shared" si="345"/>
        <v>0.25020048115477145</v>
      </c>
      <c r="K1565" s="2">
        <f t="shared" si="346"/>
        <v>0.53007217321571776</v>
      </c>
      <c r="L1565" s="2">
        <f t="shared" si="347"/>
        <v>0.19566960705693665</v>
      </c>
      <c r="M1565" s="2">
        <f t="shared" si="348"/>
        <v>2.405773857257415E-2</v>
      </c>
      <c r="N1565" s="1">
        <v>312</v>
      </c>
      <c r="O1565" s="1">
        <v>661</v>
      </c>
      <c r="P1565" s="1">
        <v>244</v>
      </c>
      <c r="Q1565" s="1">
        <v>6</v>
      </c>
      <c r="R1565" s="1">
        <v>1</v>
      </c>
      <c r="S1565" s="1"/>
      <c r="T1565" s="1"/>
      <c r="U1565" s="1">
        <v>0</v>
      </c>
      <c r="V1565" s="1">
        <v>0</v>
      </c>
      <c r="W1565" s="1">
        <v>6</v>
      </c>
      <c r="X1565" s="1">
        <v>14</v>
      </c>
      <c r="Y1565" s="1">
        <v>1</v>
      </c>
      <c r="Z1565" s="1"/>
      <c r="AA1565" s="1">
        <v>2</v>
      </c>
      <c r="AB1565" s="1"/>
      <c r="AG1565" t="str">
        <f t="shared" si="337"/>
        <v>Williamstown</v>
      </c>
      <c r="AH1565" t="s">
        <v>2225</v>
      </c>
      <c r="AI1565">
        <v>1</v>
      </c>
      <c r="AK1565" s="104">
        <v>50</v>
      </c>
      <c r="AL1565" s="102">
        <v>17</v>
      </c>
      <c r="AM1565" s="102">
        <v>85</v>
      </c>
      <c r="AN1565" s="101">
        <v>84175</v>
      </c>
      <c r="AO1565" s="101">
        <f t="shared" si="344"/>
        <v>50017</v>
      </c>
      <c r="AP1565" s="10" t="s">
        <v>624</v>
      </c>
      <c r="AQ1565">
        <f t="shared" si="343"/>
        <v>5084175</v>
      </c>
    </row>
    <row r="1566" spans="1:43" hidden="1" outlineLevel="1">
      <c r="A1566" t="s">
        <v>1087</v>
      </c>
      <c r="B1566" s="10" t="s">
        <v>2330</v>
      </c>
      <c r="C1566" s="1">
        <f t="shared" si="336"/>
        <v>3811</v>
      </c>
      <c r="D1566" s="7">
        <f t="shared" si="338"/>
        <v>2</v>
      </c>
      <c r="E1566" s="7">
        <f t="shared" si="339"/>
        <v>1</v>
      </c>
      <c r="F1566" s="7">
        <f t="shared" si="340"/>
        <v>3</v>
      </c>
      <c r="G1566" s="1">
        <f t="shared" si="341"/>
        <v>553</v>
      </c>
      <c r="H1566" s="2">
        <f t="shared" si="342"/>
        <v>0.14510627131986356</v>
      </c>
      <c r="I1566" s="8"/>
      <c r="J1566" s="2">
        <f t="shared" si="345"/>
        <v>0.37811598005772762</v>
      </c>
      <c r="K1566" s="2">
        <f t="shared" si="346"/>
        <v>0.52322225137759115</v>
      </c>
      <c r="L1566" s="2">
        <f t="shared" si="347"/>
        <v>8.6591445814746787E-2</v>
      </c>
      <c r="M1566" s="2">
        <f t="shared" si="348"/>
        <v>1.2070322749934442E-2</v>
      </c>
      <c r="N1566" s="1">
        <v>1441</v>
      </c>
      <c r="O1566" s="1">
        <v>1994</v>
      </c>
      <c r="P1566" s="1">
        <v>330</v>
      </c>
      <c r="Q1566" s="1">
        <v>13</v>
      </c>
      <c r="R1566" s="1">
        <v>9</v>
      </c>
      <c r="S1566" s="1"/>
      <c r="T1566" s="1"/>
      <c r="U1566" s="1">
        <v>3</v>
      </c>
      <c r="V1566" s="1">
        <v>3</v>
      </c>
      <c r="W1566" s="1">
        <v>8</v>
      </c>
      <c r="X1566" s="1">
        <v>3</v>
      </c>
      <c r="Y1566" s="1">
        <v>5</v>
      </c>
      <c r="Z1566" s="1"/>
      <c r="AA1566" s="1">
        <v>2</v>
      </c>
      <c r="AB1566" s="1"/>
      <c r="AG1566" t="str">
        <f t="shared" si="337"/>
        <v>Williston</v>
      </c>
      <c r="AH1566" t="s">
        <v>1231</v>
      </c>
      <c r="AI1566">
        <v>1</v>
      </c>
      <c r="AK1566" s="104">
        <v>50</v>
      </c>
      <c r="AL1566" s="102">
        <v>7</v>
      </c>
      <c r="AM1566" s="102">
        <v>85</v>
      </c>
      <c r="AN1566" s="101">
        <v>84475</v>
      </c>
      <c r="AO1566" s="101">
        <f t="shared" si="344"/>
        <v>50007</v>
      </c>
      <c r="AP1566" s="10" t="s">
        <v>624</v>
      </c>
      <c r="AQ1566">
        <f t="shared" si="343"/>
        <v>5084475</v>
      </c>
    </row>
    <row r="1567" spans="1:43" hidden="1" outlineLevel="1">
      <c r="A1567" t="s">
        <v>809</v>
      </c>
      <c r="B1567" s="10" t="s">
        <v>2330</v>
      </c>
      <c r="C1567" s="1">
        <f t="shared" si="336"/>
        <v>956</v>
      </c>
      <c r="D1567" s="7">
        <f t="shared" si="338"/>
        <v>2</v>
      </c>
      <c r="E1567" s="7">
        <f t="shared" si="339"/>
        <v>1</v>
      </c>
      <c r="F1567" s="7">
        <f t="shared" si="340"/>
        <v>3</v>
      </c>
      <c r="G1567" s="1">
        <f t="shared" si="341"/>
        <v>157</v>
      </c>
      <c r="H1567" s="2">
        <f t="shared" si="342"/>
        <v>0.16422594142259414</v>
      </c>
      <c r="I1567" s="8"/>
      <c r="J1567" s="2">
        <f t="shared" si="345"/>
        <v>0.27824267782426776</v>
      </c>
      <c r="K1567" s="2">
        <f t="shared" si="346"/>
        <v>0.44246861924686193</v>
      </c>
      <c r="L1567" s="2">
        <f t="shared" si="347"/>
        <v>0.21548117154811716</v>
      </c>
      <c r="M1567" s="2">
        <f t="shared" si="348"/>
        <v>6.3807531380753207E-2</v>
      </c>
      <c r="N1567" s="1">
        <v>266</v>
      </c>
      <c r="O1567" s="1">
        <v>423</v>
      </c>
      <c r="P1567" s="1">
        <v>206</v>
      </c>
      <c r="Q1567" s="1">
        <v>2</v>
      </c>
      <c r="R1567" s="1">
        <v>4</v>
      </c>
      <c r="S1567" s="1"/>
      <c r="T1567" s="1"/>
      <c r="U1567" s="1">
        <v>7</v>
      </c>
      <c r="V1567" s="1">
        <v>13</v>
      </c>
      <c r="W1567" s="1">
        <v>23</v>
      </c>
      <c r="X1567" s="1">
        <v>10</v>
      </c>
      <c r="Y1567" s="1">
        <v>2</v>
      </c>
      <c r="Z1567" s="1"/>
      <c r="AA1567" s="1">
        <v>0</v>
      </c>
      <c r="AB1567" s="1"/>
      <c r="AG1567" t="str">
        <f t="shared" si="337"/>
        <v>Wilmington</v>
      </c>
      <c r="AH1567" t="s">
        <v>247</v>
      </c>
      <c r="AI1567">
        <v>1</v>
      </c>
      <c r="AK1567" s="104">
        <v>50</v>
      </c>
      <c r="AL1567" s="102">
        <v>25</v>
      </c>
      <c r="AM1567" s="102">
        <v>105</v>
      </c>
      <c r="AN1567" s="101">
        <v>84700</v>
      </c>
      <c r="AO1567" s="101">
        <f t="shared" si="344"/>
        <v>50025</v>
      </c>
      <c r="AP1567" s="10" t="s">
        <v>624</v>
      </c>
      <c r="AQ1567">
        <f t="shared" si="343"/>
        <v>5084700</v>
      </c>
    </row>
    <row r="1568" spans="1:43" hidden="1" outlineLevel="1">
      <c r="A1568" t="s">
        <v>247</v>
      </c>
      <c r="B1568" s="10" t="s">
        <v>2330</v>
      </c>
      <c r="C1568" s="1">
        <f t="shared" si="336"/>
        <v>141</v>
      </c>
      <c r="D1568" s="7">
        <f t="shared" si="338"/>
        <v>2</v>
      </c>
      <c r="E1568" s="7">
        <f t="shared" si="339"/>
        <v>1</v>
      </c>
      <c r="F1568" s="7">
        <f t="shared" si="340"/>
        <v>3</v>
      </c>
      <c r="G1568" s="1">
        <f t="shared" si="341"/>
        <v>8</v>
      </c>
      <c r="H1568" s="2">
        <f t="shared" si="342"/>
        <v>5.6737588652482268E-2</v>
      </c>
      <c r="I1568" s="8"/>
      <c r="J1568" s="2">
        <f t="shared" si="345"/>
        <v>0.41843971631205673</v>
      </c>
      <c r="K1568" s="2">
        <f t="shared" si="346"/>
        <v>0.47517730496453903</v>
      </c>
      <c r="L1568" s="2">
        <f t="shared" si="347"/>
        <v>3.5460992907801421E-2</v>
      </c>
      <c r="M1568" s="2">
        <f t="shared" si="348"/>
        <v>7.0921985815602773E-2</v>
      </c>
      <c r="N1568" s="1">
        <v>59</v>
      </c>
      <c r="O1568" s="1">
        <v>67</v>
      </c>
      <c r="P1568" s="1">
        <v>5</v>
      </c>
      <c r="Q1568" s="1">
        <v>3</v>
      </c>
      <c r="R1568" s="1">
        <v>2</v>
      </c>
      <c r="S1568" s="1"/>
      <c r="T1568" s="1"/>
      <c r="U1568" s="1">
        <v>0</v>
      </c>
      <c r="V1568" s="1">
        <v>0</v>
      </c>
      <c r="W1568" s="1">
        <v>4</v>
      </c>
      <c r="X1568" s="1">
        <v>0</v>
      </c>
      <c r="Y1568" s="1">
        <v>1</v>
      </c>
      <c r="Z1568" s="1"/>
      <c r="AA1568" s="1">
        <v>0</v>
      </c>
      <c r="AB1568" s="1"/>
      <c r="AG1568" t="str">
        <f t="shared" si="337"/>
        <v>Windham</v>
      </c>
      <c r="AH1568" t="s">
        <v>247</v>
      </c>
      <c r="AI1568">
        <v>1</v>
      </c>
      <c r="AK1568" s="104">
        <v>50</v>
      </c>
      <c r="AL1568" s="102">
        <v>25</v>
      </c>
      <c r="AM1568" s="102">
        <v>110</v>
      </c>
      <c r="AN1568" s="101">
        <v>84850</v>
      </c>
      <c r="AO1568" s="101">
        <f t="shared" si="344"/>
        <v>50025</v>
      </c>
      <c r="AP1568" s="10" t="s">
        <v>624</v>
      </c>
      <c r="AQ1568">
        <f t="shared" si="343"/>
        <v>5084850</v>
      </c>
    </row>
    <row r="1569" spans="1:43" hidden="1" outlineLevel="1">
      <c r="A1569" t="s">
        <v>1051</v>
      </c>
      <c r="B1569" s="10" t="s">
        <v>2330</v>
      </c>
      <c r="C1569" s="1">
        <f t="shared" si="336"/>
        <v>1138</v>
      </c>
      <c r="D1569" s="7">
        <f t="shared" si="338"/>
        <v>1</v>
      </c>
      <c r="E1569" s="7">
        <f t="shared" si="339"/>
        <v>2</v>
      </c>
      <c r="F1569" s="7">
        <f t="shared" si="340"/>
        <v>3</v>
      </c>
      <c r="G1569" s="1">
        <f t="shared" si="341"/>
        <v>179</v>
      </c>
      <c r="H1569" s="2">
        <f t="shared" si="342"/>
        <v>0.15729349736379614</v>
      </c>
      <c r="I1569" s="8"/>
      <c r="J1569" s="2">
        <f t="shared" si="345"/>
        <v>0.51405975395430581</v>
      </c>
      <c r="K1569" s="2">
        <f t="shared" si="346"/>
        <v>0.35676625659050965</v>
      </c>
      <c r="L1569" s="2">
        <f t="shared" si="347"/>
        <v>8.6994727592267132E-2</v>
      </c>
      <c r="M1569" s="2">
        <f t="shared" si="348"/>
        <v>4.2179261862917414E-2</v>
      </c>
      <c r="N1569" s="1">
        <v>585</v>
      </c>
      <c r="O1569" s="1">
        <v>406</v>
      </c>
      <c r="P1569" s="1">
        <v>99</v>
      </c>
      <c r="Q1569" s="1">
        <v>2</v>
      </c>
      <c r="R1569" s="1">
        <v>9</v>
      </c>
      <c r="S1569" s="1"/>
      <c r="T1569" s="1"/>
      <c r="U1569" s="1">
        <v>8</v>
      </c>
      <c r="V1569" s="1">
        <v>5</v>
      </c>
      <c r="W1569" s="1">
        <v>17</v>
      </c>
      <c r="X1569" s="1">
        <v>3</v>
      </c>
      <c r="Y1569" s="1">
        <v>3</v>
      </c>
      <c r="Z1569" s="1"/>
      <c r="AA1569" s="1">
        <v>1</v>
      </c>
      <c r="AB1569" s="1"/>
      <c r="AG1569" t="str">
        <f t="shared" si="337"/>
        <v>Windsor</v>
      </c>
      <c r="AH1569" t="s">
        <v>1051</v>
      </c>
      <c r="AI1569">
        <v>1</v>
      </c>
      <c r="AK1569" s="104">
        <v>50</v>
      </c>
      <c r="AL1569" s="102">
        <v>27</v>
      </c>
      <c r="AM1569" s="102">
        <v>115</v>
      </c>
      <c r="AN1569" s="101">
        <v>84925</v>
      </c>
      <c r="AO1569" s="101">
        <f t="shared" si="344"/>
        <v>50027</v>
      </c>
      <c r="AP1569" s="10" t="s">
        <v>624</v>
      </c>
      <c r="AQ1569">
        <f t="shared" si="343"/>
        <v>5084925</v>
      </c>
    </row>
    <row r="1570" spans="1:43" hidden="1" outlineLevel="1">
      <c r="A1570" t="s">
        <v>874</v>
      </c>
      <c r="B1570" s="10" t="s">
        <v>2330</v>
      </c>
      <c r="C1570" s="1">
        <f t="shared" si="336"/>
        <v>325</v>
      </c>
      <c r="D1570" s="7">
        <f t="shared" si="338"/>
        <v>2</v>
      </c>
      <c r="E1570" s="7">
        <f t="shared" si="339"/>
        <v>1</v>
      </c>
      <c r="F1570" s="7">
        <f t="shared" si="340"/>
        <v>3</v>
      </c>
      <c r="G1570" s="1">
        <f t="shared" si="341"/>
        <v>104</v>
      </c>
      <c r="H1570" s="2">
        <f t="shared" si="342"/>
        <v>0.32</v>
      </c>
      <c r="I1570" s="8"/>
      <c r="J1570" s="2">
        <f t="shared" si="345"/>
        <v>0.29538461538461541</v>
      </c>
      <c r="K1570" s="2">
        <f t="shared" si="346"/>
        <v>0.61538461538461542</v>
      </c>
      <c r="L1570" s="2">
        <f t="shared" si="347"/>
        <v>0.04</v>
      </c>
      <c r="M1570" s="2">
        <f t="shared" si="348"/>
        <v>4.9230769230769224E-2</v>
      </c>
      <c r="N1570" s="1">
        <v>96</v>
      </c>
      <c r="O1570" s="1">
        <v>200</v>
      </c>
      <c r="P1570" s="1">
        <v>13</v>
      </c>
      <c r="Q1570" s="1">
        <v>3</v>
      </c>
      <c r="R1570" s="1">
        <v>2</v>
      </c>
      <c r="S1570" s="1"/>
      <c r="T1570" s="1"/>
      <c r="U1570" s="1">
        <v>0</v>
      </c>
      <c r="V1570" s="1">
        <v>0</v>
      </c>
      <c r="W1570" s="1">
        <v>6</v>
      </c>
      <c r="X1570" s="1">
        <v>2</v>
      </c>
      <c r="Y1570" s="1">
        <v>2</v>
      </c>
      <c r="Z1570" s="1"/>
      <c r="AA1570" s="1">
        <v>1</v>
      </c>
      <c r="AB1570" s="1"/>
      <c r="AG1570" t="str">
        <f t="shared" si="337"/>
        <v>Winhall</v>
      </c>
      <c r="AH1570" t="s">
        <v>2332</v>
      </c>
      <c r="AI1570">
        <v>1</v>
      </c>
      <c r="AK1570" s="104">
        <v>50</v>
      </c>
      <c r="AL1570" s="102">
        <v>3</v>
      </c>
      <c r="AM1570" s="102">
        <v>75</v>
      </c>
      <c r="AN1570" s="101">
        <v>85075</v>
      </c>
      <c r="AO1570" s="101">
        <f t="shared" si="344"/>
        <v>50003</v>
      </c>
      <c r="AP1570" s="10" t="s">
        <v>624</v>
      </c>
      <c r="AQ1570">
        <f t="shared" si="343"/>
        <v>5085075</v>
      </c>
    </row>
    <row r="1571" spans="1:43" hidden="1" outlineLevel="1">
      <c r="A1571" t="s">
        <v>122</v>
      </c>
      <c r="B1571" s="10" t="s">
        <v>2330</v>
      </c>
      <c r="C1571" s="1">
        <f t="shared" si="336"/>
        <v>1662</v>
      </c>
      <c r="D1571" s="7">
        <f t="shared" si="338"/>
        <v>1</v>
      </c>
      <c r="E1571" s="7">
        <f t="shared" si="339"/>
        <v>2</v>
      </c>
      <c r="F1571" s="7">
        <f t="shared" si="340"/>
        <v>3</v>
      </c>
      <c r="G1571" s="1">
        <f t="shared" si="341"/>
        <v>241</v>
      </c>
      <c r="H1571" s="2">
        <f t="shared" si="342"/>
        <v>0.14500601684717207</v>
      </c>
      <c r="I1571" s="8"/>
      <c r="J1571" s="2">
        <f t="shared" si="345"/>
        <v>0.51865222623345364</v>
      </c>
      <c r="K1571" s="2">
        <f t="shared" si="346"/>
        <v>0.37364620938628157</v>
      </c>
      <c r="L1571" s="2">
        <f t="shared" si="347"/>
        <v>8.9651022864019256E-2</v>
      </c>
      <c r="M1571" s="2">
        <f t="shared" si="348"/>
        <v>1.8050541516245536E-2</v>
      </c>
      <c r="N1571" s="1">
        <v>862</v>
      </c>
      <c r="O1571" s="1">
        <v>621</v>
      </c>
      <c r="P1571" s="1">
        <v>149</v>
      </c>
      <c r="Q1571" s="1">
        <v>8</v>
      </c>
      <c r="R1571" s="1">
        <v>2</v>
      </c>
      <c r="S1571" s="1"/>
      <c r="T1571" s="1"/>
      <c r="U1571" s="1">
        <v>1</v>
      </c>
      <c r="V1571" s="1">
        <v>2</v>
      </c>
      <c r="W1571" s="1">
        <v>9</v>
      </c>
      <c r="X1571" s="1">
        <v>1</v>
      </c>
      <c r="Y1571" s="1">
        <v>6</v>
      </c>
      <c r="Z1571" s="1"/>
      <c r="AA1571" s="1">
        <v>1</v>
      </c>
      <c r="AB1571" s="1"/>
      <c r="AG1571" t="str">
        <f t="shared" si="337"/>
        <v>Winooski</v>
      </c>
      <c r="AH1571" t="s">
        <v>1231</v>
      </c>
      <c r="AI1571">
        <v>1</v>
      </c>
      <c r="AK1571" s="104">
        <v>50</v>
      </c>
      <c r="AL1571" s="102">
        <v>7</v>
      </c>
      <c r="AM1571" s="102">
        <v>90</v>
      </c>
      <c r="AN1571" s="101">
        <v>85150</v>
      </c>
      <c r="AO1571" s="101">
        <f t="shared" si="344"/>
        <v>50007</v>
      </c>
      <c r="AP1571" s="10" t="s">
        <v>2432</v>
      </c>
      <c r="AQ1571">
        <f t="shared" si="343"/>
        <v>5085150</v>
      </c>
    </row>
    <row r="1572" spans="1:43" hidden="1" outlineLevel="1">
      <c r="A1572" t="s">
        <v>658</v>
      </c>
      <c r="B1572" s="10" t="s">
        <v>2330</v>
      </c>
      <c r="C1572" s="1">
        <f t="shared" si="336"/>
        <v>529</v>
      </c>
      <c r="D1572" s="7">
        <f t="shared" si="338"/>
        <v>1</v>
      </c>
      <c r="E1572" s="7">
        <f t="shared" si="339"/>
        <v>2</v>
      </c>
      <c r="F1572" s="7">
        <f t="shared" si="340"/>
        <v>3</v>
      </c>
      <c r="G1572" s="1">
        <f t="shared" si="341"/>
        <v>3</v>
      </c>
      <c r="H1572" s="2">
        <f t="shared" si="342"/>
        <v>5.6710775047258983E-3</v>
      </c>
      <c r="I1572" s="8"/>
      <c r="J1572" s="2">
        <f t="shared" si="345"/>
        <v>0.41209829867674858</v>
      </c>
      <c r="K1572" s="2">
        <f t="shared" si="346"/>
        <v>0.40642722117202268</v>
      </c>
      <c r="L1572" s="2">
        <f t="shared" si="347"/>
        <v>0.14177693761814744</v>
      </c>
      <c r="M1572" s="2">
        <f t="shared" si="348"/>
        <v>3.9697542533081359E-2</v>
      </c>
      <c r="N1572" s="1">
        <v>218</v>
      </c>
      <c r="O1572" s="1">
        <v>215</v>
      </c>
      <c r="P1572" s="1">
        <v>75</v>
      </c>
      <c r="Q1572" s="1">
        <v>7</v>
      </c>
      <c r="R1572" s="1">
        <v>2</v>
      </c>
      <c r="S1572" s="1"/>
      <c r="T1572" s="1"/>
      <c r="U1572" s="1">
        <v>2</v>
      </c>
      <c r="V1572" s="1">
        <v>1</v>
      </c>
      <c r="W1572" s="1">
        <v>7</v>
      </c>
      <c r="X1572" s="1">
        <v>1</v>
      </c>
      <c r="Y1572" s="1">
        <v>0</v>
      </c>
      <c r="Z1572" s="1"/>
      <c r="AA1572" s="1">
        <v>1</v>
      </c>
      <c r="AB1572" s="1"/>
      <c r="AG1572" t="str">
        <f t="shared" si="337"/>
        <v>Wolcott</v>
      </c>
      <c r="AH1572" t="s">
        <v>759</v>
      </c>
      <c r="AI1572">
        <v>1</v>
      </c>
      <c r="AK1572" s="104">
        <v>50</v>
      </c>
      <c r="AL1572" s="102">
        <v>15</v>
      </c>
      <c r="AM1572" s="102">
        <v>50</v>
      </c>
      <c r="AN1572" s="101">
        <v>85375</v>
      </c>
      <c r="AO1572" s="101">
        <f t="shared" si="344"/>
        <v>50015</v>
      </c>
      <c r="AP1572" s="10" t="s">
        <v>624</v>
      </c>
      <c r="AQ1572">
        <f t="shared" si="343"/>
        <v>5085375</v>
      </c>
    </row>
    <row r="1573" spans="1:43" hidden="1" outlineLevel="1">
      <c r="A1573" t="s">
        <v>846</v>
      </c>
      <c r="B1573" s="10" t="s">
        <v>2330</v>
      </c>
      <c r="C1573" s="1">
        <f t="shared" si="336"/>
        <v>382</v>
      </c>
      <c r="D1573" s="7">
        <f t="shared" si="338"/>
        <v>2</v>
      </c>
      <c r="E1573" s="7">
        <f t="shared" si="339"/>
        <v>1</v>
      </c>
      <c r="F1573" s="7">
        <f t="shared" si="340"/>
        <v>3</v>
      </c>
      <c r="G1573" s="1">
        <f t="shared" si="341"/>
        <v>10</v>
      </c>
      <c r="H1573" s="2">
        <f t="shared" si="342"/>
        <v>2.6178010471204188E-2</v>
      </c>
      <c r="I1573" s="8"/>
      <c r="J1573" s="2">
        <f t="shared" si="345"/>
        <v>0.40314136125654448</v>
      </c>
      <c r="K1573" s="2">
        <f t="shared" si="346"/>
        <v>0.4293193717277487</v>
      </c>
      <c r="L1573" s="2">
        <f t="shared" si="347"/>
        <v>0.14136125654450263</v>
      </c>
      <c r="M1573" s="2">
        <f t="shared" si="348"/>
        <v>2.6178010471204244E-2</v>
      </c>
      <c r="N1573" s="1">
        <v>154</v>
      </c>
      <c r="O1573" s="1">
        <v>164</v>
      </c>
      <c r="P1573" s="1">
        <v>54</v>
      </c>
      <c r="Q1573" s="1">
        <v>4</v>
      </c>
      <c r="R1573" s="1">
        <v>2</v>
      </c>
      <c r="S1573" s="1"/>
      <c r="T1573" s="1"/>
      <c r="U1573" s="1">
        <v>1</v>
      </c>
      <c r="V1573" s="1">
        <v>1</v>
      </c>
      <c r="W1573" s="1">
        <v>1</v>
      </c>
      <c r="X1573" s="1">
        <v>1</v>
      </c>
      <c r="Y1573" s="1">
        <v>0</v>
      </c>
      <c r="Z1573" s="1"/>
      <c r="AA1573" s="1">
        <v>0</v>
      </c>
      <c r="AB1573" s="1"/>
      <c r="AG1573" t="str">
        <f t="shared" si="337"/>
        <v>Woodbury</v>
      </c>
      <c r="AH1573" t="s">
        <v>1839</v>
      </c>
      <c r="AI1573">
        <v>1</v>
      </c>
      <c r="AK1573" s="104">
        <v>50</v>
      </c>
      <c r="AL1573" s="102">
        <v>23</v>
      </c>
      <c r="AM1573" s="102">
        <v>95</v>
      </c>
      <c r="AN1573" s="101">
        <v>85525</v>
      </c>
      <c r="AO1573" s="101">
        <f t="shared" si="344"/>
        <v>50023</v>
      </c>
      <c r="AP1573" s="10" t="s">
        <v>624</v>
      </c>
      <c r="AQ1573">
        <f t="shared" si="343"/>
        <v>5085525</v>
      </c>
    </row>
    <row r="1574" spans="1:43" hidden="1" outlineLevel="1">
      <c r="A1574" t="s">
        <v>2453</v>
      </c>
      <c r="B1574" s="10" t="s">
        <v>2330</v>
      </c>
      <c r="C1574" s="1">
        <f t="shared" si="336"/>
        <v>147</v>
      </c>
      <c r="D1574" s="7">
        <f t="shared" si="338"/>
        <v>1</v>
      </c>
      <c r="E1574" s="7">
        <f t="shared" si="339"/>
        <v>2</v>
      </c>
      <c r="F1574" s="7">
        <f t="shared" si="340"/>
        <v>3</v>
      </c>
      <c r="G1574" s="1">
        <f t="shared" si="341"/>
        <v>2</v>
      </c>
      <c r="H1574" s="2">
        <f t="shared" si="342"/>
        <v>1.3605442176870748E-2</v>
      </c>
      <c r="I1574" s="8"/>
      <c r="J1574" s="2">
        <f t="shared" si="345"/>
        <v>0.40136054421768708</v>
      </c>
      <c r="K1574" s="2">
        <f t="shared" si="346"/>
        <v>0.38775510204081631</v>
      </c>
      <c r="L1574" s="2">
        <f t="shared" si="347"/>
        <v>0.12925170068027211</v>
      </c>
      <c r="M1574" s="2">
        <f t="shared" si="348"/>
        <v>8.1632653061224497E-2</v>
      </c>
      <c r="N1574" s="1">
        <v>59</v>
      </c>
      <c r="O1574" s="1">
        <v>57</v>
      </c>
      <c r="P1574" s="1">
        <v>19</v>
      </c>
      <c r="Q1574" s="1">
        <v>1</v>
      </c>
      <c r="R1574" s="1">
        <v>0</v>
      </c>
      <c r="S1574" s="1"/>
      <c r="T1574" s="1"/>
      <c r="U1574" s="1">
        <v>3</v>
      </c>
      <c r="V1574" s="1">
        <v>1</v>
      </c>
      <c r="W1574" s="1">
        <v>3</v>
      </c>
      <c r="X1574" s="1">
        <v>0</v>
      </c>
      <c r="Y1574" s="1">
        <v>4</v>
      </c>
      <c r="Z1574" s="1"/>
      <c r="AA1574" s="1">
        <v>0</v>
      </c>
      <c r="AB1574" s="1"/>
      <c r="AG1574" t="str">
        <f t="shared" si="337"/>
        <v>Woodford</v>
      </c>
      <c r="AH1574" t="s">
        <v>2332</v>
      </c>
      <c r="AI1574">
        <v>1</v>
      </c>
      <c r="AK1574" s="104">
        <v>50</v>
      </c>
      <c r="AL1574" s="102">
        <v>3</v>
      </c>
      <c r="AM1574" s="102">
        <v>80</v>
      </c>
      <c r="AN1574" s="101">
        <v>85675</v>
      </c>
      <c r="AO1574" s="101">
        <f t="shared" si="344"/>
        <v>50003</v>
      </c>
      <c r="AP1574" s="10" t="s">
        <v>624</v>
      </c>
      <c r="AQ1574">
        <f t="shared" si="343"/>
        <v>5085675</v>
      </c>
    </row>
    <row r="1575" spans="1:43" hidden="1" outlineLevel="1">
      <c r="A1575" t="s">
        <v>1615</v>
      </c>
      <c r="B1575" s="10" t="s">
        <v>2330</v>
      </c>
      <c r="C1575" s="1">
        <f t="shared" si="336"/>
        <v>1438</v>
      </c>
      <c r="D1575" s="7">
        <f t="shared" si="338"/>
        <v>1</v>
      </c>
      <c r="E1575" s="7">
        <f t="shared" si="339"/>
        <v>2</v>
      </c>
      <c r="F1575" s="7">
        <f t="shared" si="340"/>
        <v>3</v>
      </c>
      <c r="G1575" s="1">
        <f t="shared" si="341"/>
        <v>91</v>
      </c>
      <c r="H1575" s="2">
        <f t="shared" si="342"/>
        <v>6.3282336578581358E-2</v>
      </c>
      <c r="I1575" s="8"/>
      <c r="J1575" s="2">
        <f t="shared" si="345"/>
        <v>0.4478442280945758</v>
      </c>
      <c r="K1575" s="2">
        <f t="shared" si="346"/>
        <v>0.38456189151599446</v>
      </c>
      <c r="L1575" s="2">
        <f t="shared" si="347"/>
        <v>0.14325452016689846</v>
      </c>
      <c r="M1575" s="2">
        <f t="shared" si="348"/>
        <v>2.4339360222531276E-2</v>
      </c>
      <c r="N1575" s="1">
        <v>644</v>
      </c>
      <c r="O1575" s="1">
        <v>553</v>
      </c>
      <c r="P1575" s="1">
        <v>206</v>
      </c>
      <c r="Q1575" s="1">
        <v>6</v>
      </c>
      <c r="R1575" s="1">
        <v>10</v>
      </c>
      <c r="S1575" s="1"/>
      <c r="T1575" s="1"/>
      <c r="U1575" s="1">
        <v>1</v>
      </c>
      <c r="V1575" s="1">
        <v>3</v>
      </c>
      <c r="W1575" s="1">
        <v>7</v>
      </c>
      <c r="X1575" s="1">
        <v>4</v>
      </c>
      <c r="Y1575" s="1">
        <v>3</v>
      </c>
      <c r="Z1575" s="1"/>
      <c r="AA1575" s="1">
        <v>1</v>
      </c>
      <c r="AB1575" s="1"/>
      <c r="AG1575" t="str">
        <f t="shared" si="337"/>
        <v>Woodstock</v>
      </c>
      <c r="AH1575" t="s">
        <v>1051</v>
      </c>
      <c r="AI1575">
        <v>1</v>
      </c>
      <c r="AK1575" s="104">
        <v>50</v>
      </c>
      <c r="AL1575" s="102">
        <v>27</v>
      </c>
      <c r="AM1575" s="102">
        <v>120</v>
      </c>
      <c r="AN1575" s="101">
        <v>85975</v>
      </c>
      <c r="AO1575" s="101">
        <f t="shared" si="344"/>
        <v>50027</v>
      </c>
      <c r="AP1575" s="10" t="s">
        <v>624</v>
      </c>
      <c r="AQ1575">
        <f t="shared" si="343"/>
        <v>5085975</v>
      </c>
    </row>
    <row r="1576" spans="1:43" hidden="1" outlineLevel="1">
      <c r="A1576" t="s">
        <v>1368</v>
      </c>
      <c r="B1576" s="10" t="s">
        <v>2330</v>
      </c>
      <c r="C1576" s="1">
        <f t="shared" si="336"/>
        <v>455</v>
      </c>
      <c r="D1576" s="7">
        <f t="shared" si="338"/>
        <v>1</v>
      </c>
      <c r="E1576" s="7">
        <f t="shared" si="339"/>
        <v>2</v>
      </c>
      <c r="F1576" s="7">
        <f t="shared" si="340"/>
        <v>3</v>
      </c>
      <c r="G1576" s="1">
        <f t="shared" si="341"/>
        <v>96</v>
      </c>
      <c r="H1576" s="2">
        <f t="shared" si="342"/>
        <v>0.21098901098901099</v>
      </c>
      <c r="I1576" s="8"/>
      <c r="J1576" s="2">
        <f t="shared" si="345"/>
        <v>0.49890109890109891</v>
      </c>
      <c r="K1576" s="2">
        <f t="shared" si="346"/>
        <v>0.28791208791208789</v>
      </c>
      <c r="L1576" s="2">
        <f t="shared" si="347"/>
        <v>0.18901098901098901</v>
      </c>
      <c r="M1576" s="2">
        <f t="shared" si="348"/>
        <v>2.4175824175824201E-2</v>
      </c>
      <c r="N1576" s="1">
        <v>227</v>
      </c>
      <c r="O1576" s="1">
        <v>131</v>
      </c>
      <c r="P1576" s="1">
        <v>86</v>
      </c>
      <c r="Q1576" s="1">
        <v>5</v>
      </c>
      <c r="R1576" s="1">
        <v>0</v>
      </c>
      <c r="S1576" s="1"/>
      <c r="T1576" s="1"/>
      <c r="U1576" s="1">
        <v>0</v>
      </c>
      <c r="V1576" s="1">
        <v>0</v>
      </c>
      <c r="W1576" s="1">
        <v>4</v>
      </c>
      <c r="X1576" s="1">
        <v>2</v>
      </c>
      <c r="Y1576" s="1">
        <v>0</v>
      </c>
      <c r="Z1576" s="1"/>
      <c r="AA1576" s="1">
        <v>0</v>
      </c>
      <c r="AB1576" s="1"/>
      <c r="AG1576" t="str">
        <f t="shared" si="337"/>
        <v>Worcester</v>
      </c>
      <c r="AH1576" t="s">
        <v>1839</v>
      </c>
      <c r="AI1576">
        <v>1</v>
      </c>
      <c r="AK1576" s="104">
        <v>50</v>
      </c>
      <c r="AL1576" s="102">
        <v>23</v>
      </c>
      <c r="AM1576" s="102">
        <v>100</v>
      </c>
      <c r="AN1576" s="101">
        <v>86125</v>
      </c>
      <c r="AO1576" s="101">
        <f t="shared" si="344"/>
        <v>50023</v>
      </c>
      <c r="AP1576" s="10" t="s">
        <v>624</v>
      </c>
      <c r="AQ1576">
        <f t="shared" si="343"/>
        <v>5086125</v>
      </c>
    </row>
    <row r="1577" spans="1:43" collapsed="1">
      <c r="A1577" t="s">
        <v>1703</v>
      </c>
      <c r="B1577" s="10" t="s">
        <v>1842</v>
      </c>
      <c r="C1577" s="1">
        <f t="shared" si="336"/>
        <v>230161</v>
      </c>
      <c r="D1577" s="7">
        <f t="shared" si="338"/>
        <v>2</v>
      </c>
      <c r="E1577" s="7">
        <f t="shared" si="339"/>
        <v>1</v>
      </c>
      <c r="F1577" s="7">
        <f t="shared" si="340"/>
        <v>3</v>
      </c>
      <c r="G1577" s="1">
        <f t="shared" si="341"/>
        <v>5871</v>
      </c>
      <c r="H1577" s="2">
        <f t="shared" si="342"/>
        <v>2.5508231194685458E-2</v>
      </c>
      <c r="I1577" s="8"/>
      <c r="J1577" s="2">
        <f t="shared" si="345"/>
        <v>0.42389892292786352</v>
      </c>
      <c r="K1577" s="2">
        <f t="shared" si="346"/>
        <v>0.449407154122549</v>
      </c>
      <c r="L1577" s="2">
        <f t="shared" si="347"/>
        <v>9.7118973240470807E-2</v>
      </c>
      <c r="M1577" s="2">
        <f t="shared" si="348"/>
        <v>2.9574949709116616E-2</v>
      </c>
      <c r="N1577" s="1">
        <f>SUM(N1331:N1576)</f>
        <v>97565</v>
      </c>
      <c r="O1577" s="1">
        <f>SUM(O1331:O1576)</f>
        <v>103436</v>
      </c>
      <c r="P1577" s="1">
        <f>SUM(P1331:P1576)</f>
        <v>22353</v>
      </c>
      <c r="Q1577" s="1">
        <f>SUM(Q1331:Q1576)</f>
        <v>1380</v>
      </c>
      <c r="R1577" s="1">
        <f>SUM(R1331:R1576)</f>
        <v>938</v>
      </c>
      <c r="S1577" s="1"/>
      <c r="T1577" s="1"/>
      <c r="U1577" s="1">
        <f>SUM(U1331:U1576)</f>
        <v>638</v>
      </c>
      <c r="V1577" s="1">
        <f>SUM(V1331:V1576)</f>
        <v>625</v>
      </c>
      <c r="W1577" s="1">
        <f>SUM(W1331:W1576)</f>
        <v>1737</v>
      </c>
      <c r="X1577" s="1">
        <f>SUM(X1331:X1576)</f>
        <v>771</v>
      </c>
      <c r="Y1577" s="1">
        <f>SUM(Y1331:Y1576)</f>
        <v>569</v>
      </c>
      <c r="Z1577" s="1"/>
      <c r="AA1577" s="1">
        <f>SUM(AA1331:AA1576)</f>
        <v>149</v>
      </c>
      <c r="AB1577" s="1"/>
      <c r="AG1577" t="str">
        <f t="shared" si="337"/>
        <v>Vermont</v>
      </c>
      <c r="AK1577" s="104">
        <v>50</v>
      </c>
      <c r="AO1577" s="104">
        <v>50</v>
      </c>
      <c r="AP1577" s="10" t="s">
        <v>831</v>
      </c>
      <c r="AQ1577" s="104">
        <v>50</v>
      </c>
    </row>
    <row r="1578" spans="1:43">
      <c r="B1578" s="10"/>
      <c r="C1578" s="1"/>
      <c r="D1578" s="7"/>
      <c r="E1578" s="7"/>
      <c r="F1578" s="7"/>
      <c r="G1578" s="1"/>
      <c r="J1578" s="2"/>
      <c r="K1578" s="2"/>
      <c r="L1578" s="2"/>
      <c r="M1578" s="2"/>
      <c r="AO1578" s="101"/>
    </row>
    <row r="1579" spans="1:43">
      <c r="B1579" s="10"/>
      <c r="C1579" s="10"/>
      <c r="AO1579" s="101"/>
    </row>
    <row r="1580" spans="1:43">
      <c r="A1580" s="59" t="s">
        <v>2720</v>
      </c>
      <c r="AO1580" s="101"/>
    </row>
    <row r="1581" spans="1:43" hidden="1" outlineLevel="1">
      <c r="A1581" s="59" t="s">
        <v>1640</v>
      </c>
      <c r="J1581" s="2"/>
      <c r="K1581" s="2"/>
      <c r="L1581" s="2"/>
      <c r="M1581" s="2"/>
      <c r="AO1581" s="101"/>
    </row>
    <row r="1582" spans="1:43" hidden="1" outlineLevel="1">
      <c r="A1582" t="s">
        <v>1219</v>
      </c>
      <c r="B1582" s="10"/>
      <c r="C1582" s="1"/>
      <c r="D1582" s="7"/>
      <c r="E1582" s="7"/>
      <c r="F1582" s="7"/>
      <c r="G1582" s="1"/>
      <c r="I1582" s="8"/>
      <c r="J1582" s="2"/>
      <c r="K1582" s="2"/>
      <c r="L1582" s="2"/>
      <c r="M1582" s="2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G1582" t="str">
        <f t="shared" ref="AG1582:AG1599" si="349">A1582</f>
        <v>Atk. &amp; Gilm. Ac. Gt.</v>
      </c>
      <c r="AH1582" t="s">
        <v>1700</v>
      </c>
      <c r="AI1582">
        <v>2</v>
      </c>
      <c r="AJ1582" s="7"/>
      <c r="AK1582" s="104">
        <v>33</v>
      </c>
      <c r="AL1582" s="102">
        <v>7</v>
      </c>
      <c r="AM1582" s="102">
        <v>5</v>
      </c>
      <c r="AN1582" s="101">
        <v>2420</v>
      </c>
      <c r="AO1582" s="101">
        <f t="shared" si="344"/>
        <v>33007</v>
      </c>
      <c r="AP1582" t="s">
        <v>1912</v>
      </c>
    </row>
    <row r="1583" spans="1:43" hidden="1" outlineLevel="1">
      <c r="A1583" t="s">
        <v>1528</v>
      </c>
      <c r="B1583" s="10"/>
      <c r="C1583" s="1"/>
      <c r="D1583" s="7"/>
      <c r="E1583" s="7"/>
      <c r="F1583" s="7"/>
      <c r="G1583" s="1"/>
      <c r="I1583" s="8"/>
      <c r="J1583" s="2"/>
      <c r="K1583" s="2"/>
      <c r="L1583" s="2"/>
      <c r="M1583" s="2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G1583" t="str">
        <f t="shared" si="349"/>
        <v>Bean's Grant</v>
      </c>
      <c r="AH1583" t="s">
        <v>1700</v>
      </c>
      <c r="AI1583">
        <v>2</v>
      </c>
      <c r="AJ1583" s="7"/>
      <c r="AK1583" s="104">
        <v>33</v>
      </c>
      <c r="AL1583" s="102">
        <v>7</v>
      </c>
      <c r="AM1583" s="102">
        <v>10</v>
      </c>
      <c r="AN1583" s="101">
        <v>4100</v>
      </c>
      <c r="AO1583" s="101">
        <f t="shared" si="344"/>
        <v>33007</v>
      </c>
      <c r="AP1583" t="s">
        <v>1912</v>
      </c>
    </row>
    <row r="1584" spans="1:43" hidden="1" outlineLevel="1">
      <c r="A1584" t="s">
        <v>181</v>
      </c>
      <c r="B1584" s="10"/>
      <c r="C1584" s="1"/>
      <c r="D1584" s="7"/>
      <c r="E1584" s="7"/>
      <c r="F1584" s="7"/>
      <c r="G1584" s="1"/>
      <c r="I1584" s="8"/>
      <c r="J1584" s="2"/>
      <c r="K1584" s="2"/>
      <c r="L1584" s="2"/>
      <c r="M1584" s="2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G1584" t="str">
        <f t="shared" si="349"/>
        <v>Bean's Purchase</v>
      </c>
      <c r="AH1584" t="s">
        <v>1700</v>
      </c>
      <c r="AI1584">
        <v>2</v>
      </c>
      <c r="AJ1584" s="7"/>
      <c r="AK1584" s="104">
        <v>33</v>
      </c>
      <c r="AL1584" s="102">
        <v>7</v>
      </c>
      <c r="AM1584" s="102">
        <v>15</v>
      </c>
      <c r="AN1584" s="101">
        <v>4260</v>
      </c>
      <c r="AO1584" s="101">
        <f t="shared" si="344"/>
        <v>33007</v>
      </c>
      <c r="AP1584" t="s">
        <v>2509</v>
      </c>
    </row>
    <row r="1585" spans="1:42" hidden="1" outlineLevel="1">
      <c r="A1585" t="s">
        <v>400</v>
      </c>
      <c r="B1585" s="10"/>
      <c r="C1585" s="1"/>
      <c r="D1585" s="7"/>
      <c r="E1585" s="7"/>
      <c r="F1585" s="7"/>
      <c r="G1585" s="1"/>
      <c r="I1585" s="8"/>
      <c r="J1585" s="2"/>
      <c r="K1585" s="2"/>
      <c r="L1585" s="2"/>
      <c r="M1585" s="2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G1585" t="str">
        <f t="shared" si="349"/>
        <v>Chandler's Purchase</v>
      </c>
      <c r="AH1585" t="s">
        <v>1700</v>
      </c>
      <c r="AI1585">
        <v>2</v>
      </c>
      <c r="AJ1585" s="7"/>
      <c r="AK1585" s="104">
        <v>33</v>
      </c>
      <c r="AL1585" s="102">
        <v>7</v>
      </c>
      <c r="AM1585" s="102">
        <v>35</v>
      </c>
      <c r="AN1585" s="101">
        <v>11220</v>
      </c>
      <c r="AO1585" s="101">
        <f t="shared" si="344"/>
        <v>33007</v>
      </c>
      <c r="AP1585" t="s">
        <v>2509</v>
      </c>
    </row>
    <row r="1586" spans="1:42" hidden="1" outlineLevel="1">
      <c r="A1586" t="s">
        <v>1864</v>
      </c>
      <c r="B1586" s="10"/>
      <c r="C1586" s="1"/>
      <c r="D1586" s="7"/>
      <c r="E1586" s="7"/>
      <c r="F1586" s="7"/>
      <c r="G1586" s="1"/>
      <c r="I1586" s="8"/>
      <c r="J1586" s="2"/>
      <c r="K1586" s="2"/>
      <c r="L1586" s="2"/>
      <c r="M1586" s="2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G1586" t="str">
        <f t="shared" si="349"/>
        <v>Crawford's Purchase</v>
      </c>
      <c r="AH1586" t="s">
        <v>1700</v>
      </c>
      <c r="AI1586">
        <v>2</v>
      </c>
      <c r="AJ1586" s="7"/>
      <c r="AK1586" s="104">
        <v>33</v>
      </c>
      <c r="AL1586" s="102">
        <v>7</v>
      </c>
      <c r="AM1586" s="102">
        <v>55</v>
      </c>
      <c r="AN1586" s="101">
        <v>16100</v>
      </c>
      <c r="AO1586" s="101">
        <f t="shared" si="344"/>
        <v>33007</v>
      </c>
      <c r="AP1586" t="s">
        <v>2509</v>
      </c>
    </row>
    <row r="1587" spans="1:42" hidden="1" outlineLevel="1">
      <c r="A1587" t="s">
        <v>102</v>
      </c>
      <c r="B1587" s="10"/>
      <c r="C1587" s="1"/>
      <c r="D1587" s="7"/>
      <c r="E1587" s="7"/>
      <c r="F1587" s="7"/>
      <c r="G1587" s="1"/>
      <c r="I1587" s="8"/>
      <c r="J1587" s="2"/>
      <c r="K1587" s="2"/>
      <c r="L1587" s="2"/>
      <c r="M1587" s="2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G1587" t="str">
        <f t="shared" si="349"/>
        <v>Cutt's Grant</v>
      </c>
      <c r="AH1587" t="s">
        <v>1700</v>
      </c>
      <c r="AI1587">
        <v>2</v>
      </c>
      <c r="AJ1587" s="7"/>
      <c r="AK1587" s="104">
        <v>33</v>
      </c>
      <c r="AL1587" s="102">
        <v>7</v>
      </c>
      <c r="AM1587" s="102">
        <v>60</v>
      </c>
      <c r="AN1587" s="101">
        <v>16660</v>
      </c>
      <c r="AO1587" s="101">
        <f t="shared" si="344"/>
        <v>33007</v>
      </c>
      <c r="AP1587" t="s">
        <v>1912</v>
      </c>
    </row>
    <row r="1588" spans="1:42" hidden="1" outlineLevel="1">
      <c r="A1588" t="s">
        <v>1604</v>
      </c>
      <c r="B1588" s="10"/>
      <c r="C1588" s="1"/>
      <c r="D1588" s="7"/>
      <c r="E1588" s="7"/>
      <c r="F1588" s="7"/>
      <c r="G1588" s="1"/>
      <c r="I1588" s="8"/>
      <c r="J1588" s="2"/>
      <c r="K1588" s="2"/>
      <c r="L1588" s="2"/>
      <c r="M1588" s="2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G1588" t="str">
        <f t="shared" si="349"/>
        <v>Dix's Grant</v>
      </c>
      <c r="AH1588" t="s">
        <v>1700</v>
      </c>
      <c r="AI1588">
        <v>2</v>
      </c>
      <c r="AJ1588" s="7"/>
      <c r="AK1588" s="104">
        <v>33</v>
      </c>
      <c r="AL1588" s="102">
        <v>7</v>
      </c>
      <c r="AM1588" s="102">
        <v>70</v>
      </c>
      <c r="AN1588" s="101">
        <v>18340</v>
      </c>
      <c r="AO1588" s="101">
        <f t="shared" si="344"/>
        <v>33007</v>
      </c>
      <c r="AP1588" t="s">
        <v>1912</v>
      </c>
    </row>
    <row r="1589" spans="1:42" hidden="1" outlineLevel="1">
      <c r="A1589" t="s">
        <v>1902</v>
      </c>
      <c r="B1589" s="10"/>
      <c r="C1589" s="1"/>
      <c r="D1589" s="7"/>
      <c r="E1589" s="7"/>
      <c r="F1589" s="7"/>
      <c r="G1589" s="1"/>
      <c r="I1589" s="8"/>
      <c r="J1589" s="2"/>
      <c r="K1589" s="2"/>
      <c r="L1589" s="2"/>
      <c r="M1589" s="2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G1589" t="str">
        <f t="shared" si="349"/>
        <v>Erving's Location</v>
      </c>
      <c r="AH1589" t="s">
        <v>1700</v>
      </c>
      <c r="AI1589">
        <v>2</v>
      </c>
      <c r="AJ1589" s="7"/>
      <c r="AK1589" s="104">
        <v>33</v>
      </c>
      <c r="AL1589" s="102">
        <v>7</v>
      </c>
      <c r="AM1589" s="102">
        <v>90</v>
      </c>
      <c r="AN1589" s="101">
        <v>25180</v>
      </c>
      <c r="AO1589" s="101">
        <f t="shared" si="344"/>
        <v>33007</v>
      </c>
      <c r="AP1589" t="s">
        <v>2824</v>
      </c>
    </row>
    <row r="1590" spans="1:42" hidden="1" outlineLevel="1">
      <c r="A1590" t="s">
        <v>691</v>
      </c>
      <c r="B1590" s="10"/>
      <c r="C1590" s="1"/>
      <c r="D1590" s="7"/>
      <c r="E1590" s="7"/>
      <c r="F1590" s="7"/>
      <c r="G1590" s="1"/>
      <c r="I1590" s="8"/>
      <c r="J1590" s="2"/>
      <c r="K1590" s="2"/>
      <c r="L1590" s="2"/>
      <c r="M1590" s="2"/>
      <c r="N1590" s="1"/>
      <c r="O1590" s="1"/>
      <c r="P1590" s="1"/>
      <c r="U1590" s="1"/>
      <c r="V1590" s="1"/>
      <c r="W1590" s="1"/>
      <c r="X1590" s="1"/>
      <c r="Y1590" s="1"/>
      <c r="Z1590" s="1"/>
      <c r="AA1590" s="1"/>
      <c r="AB1590" s="1"/>
      <c r="AG1590" t="str">
        <f t="shared" si="349"/>
        <v>Hadley's Purchase</v>
      </c>
      <c r="AH1590" t="s">
        <v>1700</v>
      </c>
      <c r="AI1590">
        <v>2</v>
      </c>
      <c r="AJ1590" s="7"/>
      <c r="AK1590" s="104">
        <v>33</v>
      </c>
      <c r="AL1590" s="102">
        <v>7</v>
      </c>
      <c r="AM1590" s="102">
        <v>105</v>
      </c>
      <c r="AN1590" s="101">
        <v>32420</v>
      </c>
      <c r="AO1590" s="101">
        <f t="shared" si="344"/>
        <v>33007</v>
      </c>
      <c r="AP1590" t="s">
        <v>2509</v>
      </c>
    </row>
    <row r="1591" spans="1:42" hidden="1" outlineLevel="1">
      <c r="A1591" t="s">
        <v>1501</v>
      </c>
      <c r="B1591" s="10"/>
      <c r="C1591" s="1"/>
      <c r="D1591" s="7"/>
      <c r="E1591" s="7"/>
      <c r="F1591" s="7"/>
      <c r="G1591" s="1"/>
      <c r="I1591" s="8"/>
      <c r="J1591" s="2"/>
      <c r="K1591" s="2"/>
      <c r="L1591" s="2"/>
      <c r="M1591" s="2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G1591" t="str">
        <f t="shared" si="349"/>
        <v>Kilkenny</v>
      </c>
      <c r="AH1591" t="s">
        <v>1700</v>
      </c>
      <c r="AI1591">
        <v>2</v>
      </c>
      <c r="AJ1591" s="7"/>
      <c r="AK1591" s="104">
        <v>33</v>
      </c>
      <c r="AL1591" s="102">
        <v>7</v>
      </c>
      <c r="AM1591" s="102">
        <v>115</v>
      </c>
      <c r="AN1591" s="101">
        <v>39940</v>
      </c>
      <c r="AO1591" s="101">
        <f t="shared" si="344"/>
        <v>33007</v>
      </c>
      <c r="AP1591" t="s">
        <v>2823</v>
      </c>
    </row>
    <row r="1592" spans="1:42" hidden="1" outlineLevel="1">
      <c r="A1592" t="s">
        <v>1319</v>
      </c>
      <c r="B1592" s="10"/>
      <c r="C1592" s="1"/>
      <c r="D1592" s="7"/>
      <c r="E1592" s="7"/>
      <c r="F1592" s="7"/>
      <c r="G1592" s="1"/>
      <c r="I1592" s="8"/>
      <c r="J1592" s="2"/>
      <c r="K1592" s="2"/>
      <c r="L1592" s="2"/>
      <c r="M1592" s="2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G1592" t="str">
        <f t="shared" si="349"/>
        <v>Livermore</v>
      </c>
      <c r="AH1592" t="s">
        <v>1701</v>
      </c>
      <c r="AI1592">
        <v>2</v>
      </c>
      <c r="AJ1592" s="7"/>
      <c r="AK1592" s="104">
        <v>33</v>
      </c>
      <c r="AL1592" s="102">
        <v>9</v>
      </c>
      <c r="AM1592" s="102">
        <v>127</v>
      </c>
      <c r="AN1592" s="101">
        <v>42820</v>
      </c>
      <c r="AO1592" s="101">
        <f t="shared" si="344"/>
        <v>33009</v>
      </c>
      <c r="AP1592" t="s">
        <v>624</v>
      </c>
    </row>
    <row r="1593" spans="1:42" hidden="1" outlineLevel="1">
      <c r="A1593" t="s">
        <v>627</v>
      </c>
      <c r="B1593" s="10"/>
      <c r="C1593" s="1"/>
      <c r="D1593" s="7"/>
      <c r="E1593" s="7"/>
      <c r="F1593" s="7"/>
      <c r="G1593" s="1"/>
      <c r="I1593" s="8"/>
      <c r="J1593" s="2"/>
      <c r="K1593" s="2"/>
      <c r="L1593" s="2"/>
      <c r="M1593" s="2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G1593" t="str">
        <f t="shared" si="349"/>
        <v>Low &amp; Burbank's Gt.</v>
      </c>
      <c r="AH1593" t="s">
        <v>1700</v>
      </c>
      <c r="AI1593">
        <v>2</v>
      </c>
      <c r="AJ1593" s="7"/>
      <c r="AK1593" s="104">
        <v>33</v>
      </c>
      <c r="AL1593" s="102">
        <v>7</v>
      </c>
      <c r="AM1593" s="102">
        <v>125</v>
      </c>
      <c r="AN1593" s="101">
        <v>43620</v>
      </c>
      <c r="AO1593" s="101">
        <f t="shared" si="344"/>
        <v>33007</v>
      </c>
      <c r="AP1593" t="s">
        <v>1912</v>
      </c>
    </row>
    <row r="1594" spans="1:42" hidden="1" outlineLevel="1">
      <c r="A1594" t="s">
        <v>1320</v>
      </c>
      <c r="B1594" s="10"/>
      <c r="C1594" s="1"/>
      <c r="D1594" s="7"/>
      <c r="E1594" s="7"/>
      <c r="F1594" s="7"/>
      <c r="G1594" s="1"/>
      <c r="I1594" s="8"/>
      <c r="J1594" s="2"/>
      <c r="K1594" s="2"/>
      <c r="L1594" s="2"/>
      <c r="M1594" s="2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G1594" t="str">
        <f t="shared" si="349"/>
        <v>Martin's Location</v>
      </c>
      <c r="AH1594" t="s">
        <v>1700</v>
      </c>
      <c r="AI1594">
        <v>2</v>
      </c>
      <c r="AJ1594" s="7"/>
      <c r="AK1594" s="104">
        <v>33</v>
      </c>
      <c r="AL1594" s="102">
        <v>7</v>
      </c>
      <c r="AM1594" s="102">
        <v>130</v>
      </c>
      <c r="AN1594" s="101">
        <v>46020</v>
      </c>
      <c r="AO1594" s="101">
        <f t="shared" si="344"/>
        <v>33007</v>
      </c>
      <c r="AP1594" t="s">
        <v>2824</v>
      </c>
    </row>
    <row r="1595" spans="1:42" hidden="1" outlineLevel="1">
      <c r="A1595" t="s">
        <v>254</v>
      </c>
      <c r="B1595" s="10"/>
      <c r="C1595" s="1"/>
      <c r="D1595" s="7"/>
      <c r="E1595" s="7"/>
      <c r="F1595" s="7"/>
      <c r="G1595" s="1"/>
      <c r="I1595" s="8"/>
      <c r="J1595" s="2"/>
      <c r="K1595" s="2"/>
      <c r="L1595" s="2"/>
      <c r="M1595" s="2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G1595" t="str">
        <f t="shared" si="349"/>
        <v>Odell</v>
      </c>
      <c r="AH1595" t="s">
        <v>1700</v>
      </c>
      <c r="AI1595">
        <v>2</v>
      </c>
      <c r="AJ1595" s="7"/>
      <c r="AK1595" s="104">
        <v>33</v>
      </c>
      <c r="AL1595" s="102">
        <v>7</v>
      </c>
      <c r="AM1595" s="102">
        <v>150</v>
      </c>
      <c r="AN1595" s="101">
        <v>57860</v>
      </c>
      <c r="AO1595" s="101">
        <f t="shared" si="344"/>
        <v>33007</v>
      </c>
      <c r="AP1595" t="s">
        <v>2823</v>
      </c>
    </row>
    <row r="1596" spans="1:42" hidden="1" outlineLevel="1">
      <c r="A1596" t="s">
        <v>1693</v>
      </c>
      <c r="B1596" s="10"/>
      <c r="C1596" s="1"/>
      <c r="D1596" s="7"/>
      <c r="E1596" s="7"/>
      <c r="F1596" s="7"/>
      <c r="G1596" s="1"/>
      <c r="I1596" s="8"/>
      <c r="J1596" s="2"/>
      <c r="K1596" s="2"/>
      <c r="L1596" s="2"/>
      <c r="M1596" s="2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G1596" t="str">
        <f t="shared" si="349"/>
        <v>Sargent's Purchase</v>
      </c>
      <c r="AH1596" t="s">
        <v>1700</v>
      </c>
      <c r="AI1596">
        <v>2</v>
      </c>
      <c r="AJ1596" s="7"/>
      <c r="AK1596" s="104">
        <v>33</v>
      </c>
      <c r="AL1596" s="102">
        <v>7</v>
      </c>
      <c r="AM1596" s="102">
        <v>170</v>
      </c>
      <c r="AN1596" s="101">
        <v>67860</v>
      </c>
      <c r="AO1596" s="101">
        <f t="shared" si="344"/>
        <v>33007</v>
      </c>
      <c r="AP1596" t="s">
        <v>2509</v>
      </c>
    </row>
    <row r="1597" spans="1:42" hidden="1" outlineLevel="1">
      <c r="A1597" t="s">
        <v>800</v>
      </c>
      <c r="B1597" s="10"/>
      <c r="C1597" s="1"/>
      <c r="D1597" s="7"/>
      <c r="E1597" s="7"/>
      <c r="F1597" s="7"/>
      <c r="G1597" s="1"/>
      <c r="I1597" s="8"/>
      <c r="J1597" s="2"/>
      <c r="K1597" s="2"/>
      <c r="L1597" s="2"/>
      <c r="M1597" s="2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G1597" t="str">
        <f t="shared" si="349"/>
        <v>Second College Gt.</v>
      </c>
      <c r="AH1597" t="s">
        <v>1700</v>
      </c>
      <c r="AI1597">
        <v>2</v>
      </c>
      <c r="AJ1597" s="7"/>
      <c r="AK1597" s="104">
        <v>33</v>
      </c>
      <c r="AL1597" s="102">
        <v>7</v>
      </c>
      <c r="AM1597" s="102">
        <v>175</v>
      </c>
      <c r="AN1597" s="101">
        <v>68500</v>
      </c>
      <c r="AO1597" s="101">
        <f t="shared" si="344"/>
        <v>33007</v>
      </c>
      <c r="AP1597" t="s">
        <v>1912</v>
      </c>
    </row>
    <row r="1598" spans="1:42" hidden="1" outlineLevel="1">
      <c r="A1598" t="s">
        <v>193</v>
      </c>
      <c r="B1598" s="10"/>
      <c r="C1598" s="1"/>
      <c r="D1598" s="7"/>
      <c r="E1598" s="7"/>
      <c r="F1598" s="7"/>
      <c r="G1598" s="1"/>
      <c r="I1598" s="8"/>
      <c r="J1598" s="2"/>
      <c r="K1598" s="2"/>
      <c r="L1598" s="2"/>
      <c r="M1598" s="2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G1598" t="str">
        <f t="shared" si="349"/>
        <v>Success</v>
      </c>
      <c r="AH1598" t="s">
        <v>1700</v>
      </c>
      <c r="AI1598">
        <v>2</v>
      </c>
      <c r="AJ1598" s="7"/>
      <c r="AK1598" s="104">
        <v>33</v>
      </c>
      <c r="AL1598" s="102">
        <v>7</v>
      </c>
      <c r="AM1598" s="102">
        <v>200</v>
      </c>
      <c r="AN1598" s="101">
        <v>74500</v>
      </c>
      <c r="AO1598" s="101">
        <f t="shared" si="344"/>
        <v>33007</v>
      </c>
      <c r="AP1598" t="s">
        <v>2823</v>
      </c>
    </row>
    <row r="1599" spans="1:42" hidden="1" outlineLevel="1">
      <c r="A1599" t="s">
        <v>392</v>
      </c>
      <c r="B1599" s="10"/>
      <c r="C1599" s="1"/>
      <c r="D1599" s="7"/>
      <c r="E1599" s="7"/>
      <c r="F1599" s="7"/>
      <c r="G1599" s="1"/>
      <c r="I1599" s="8"/>
      <c r="J1599" s="2"/>
      <c r="K1599" s="2"/>
      <c r="L1599" s="2"/>
      <c r="M1599" s="2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G1599" t="str">
        <f t="shared" si="349"/>
        <v>Thompson &amp; Mes's Pur.</v>
      </c>
      <c r="AH1599" t="s">
        <v>1700</v>
      </c>
      <c r="AI1599">
        <v>2</v>
      </c>
      <c r="AJ1599" s="7"/>
      <c r="AK1599" s="104">
        <v>33</v>
      </c>
      <c r="AL1599" s="102">
        <v>7</v>
      </c>
      <c r="AM1599" s="102">
        <v>205</v>
      </c>
      <c r="AN1599" s="101">
        <v>76580</v>
      </c>
      <c r="AO1599" s="101">
        <f t="shared" si="344"/>
        <v>33007</v>
      </c>
      <c r="AP1599" t="s">
        <v>2509</v>
      </c>
    </row>
    <row r="1600" spans="1:42" hidden="1" outlineLevel="1">
      <c r="B1600" s="10"/>
      <c r="C1600" s="1"/>
      <c r="D1600" s="7"/>
      <c r="E1600" s="7"/>
      <c r="F1600" s="7"/>
      <c r="G1600" s="1"/>
      <c r="I1600" s="8"/>
      <c r="J1600" s="2"/>
      <c r="K1600" s="2"/>
      <c r="L1600" s="2"/>
      <c r="M1600" s="2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J1600" s="7"/>
      <c r="AO1600" s="101"/>
    </row>
    <row r="1601" spans="1:42" hidden="1" outlineLevel="1">
      <c r="A1601" s="59" t="s">
        <v>1703</v>
      </c>
      <c r="J1601" s="2"/>
      <c r="K1601" s="2"/>
      <c r="L1601" s="2"/>
      <c r="M1601" s="2"/>
      <c r="AO1601" s="101"/>
    </row>
    <row r="1602" spans="1:42" hidden="1" outlineLevel="1">
      <c r="A1602" t="s">
        <v>123</v>
      </c>
      <c r="J1602" s="2"/>
      <c r="K1602" s="2"/>
      <c r="L1602" s="2"/>
      <c r="M1602" s="2"/>
      <c r="AG1602" t="str">
        <f>A1602</f>
        <v>Averill</v>
      </c>
      <c r="AH1602" t="s">
        <v>1819</v>
      </c>
      <c r="AK1602" s="104">
        <v>50</v>
      </c>
      <c r="AL1602" s="102">
        <v>9</v>
      </c>
      <c r="AM1602" s="102">
        <v>5</v>
      </c>
      <c r="AN1602" s="101">
        <v>2125</v>
      </c>
      <c r="AO1602" s="101">
        <f t="shared" si="344"/>
        <v>50009</v>
      </c>
      <c r="AP1602" t="s">
        <v>624</v>
      </c>
    </row>
    <row r="1603" spans="1:42" hidden="1" outlineLevel="1">
      <c r="A1603" t="s">
        <v>219</v>
      </c>
      <c r="J1603" s="2"/>
      <c r="K1603" s="2"/>
      <c r="L1603" s="2"/>
      <c r="M1603" s="2"/>
      <c r="AG1603" t="str">
        <f t="shared" ref="AG1603:AG1610" si="350">A1603</f>
        <v>Avery's gore</v>
      </c>
      <c r="AH1603" t="s">
        <v>1819</v>
      </c>
      <c r="AK1603" s="104">
        <v>50</v>
      </c>
      <c r="AL1603" s="102">
        <v>9</v>
      </c>
      <c r="AM1603" s="102">
        <v>10</v>
      </c>
      <c r="AN1603" s="101">
        <v>2162</v>
      </c>
      <c r="AO1603" s="101">
        <f t="shared" ref="AO1603:AO1651" si="351">1000*AK1603+AL1603</f>
        <v>50009</v>
      </c>
      <c r="AP1603" t="s">
        <v>2183</v>
      </c>
    </row>
    <row r="1604" spans="1:42" hidden="1" outlineLevel="1">
      <c r="A1604" t="s">
        <v>220</v>
      </c>
      <c r="J1604" s="2"/>
      <c r="K1604" s="2"/>
      <c r="L1604" s="2"/>
      <c r="M1604" s="2"/>
      <c r="AG1604" t="str">
        <f t="shared" si="350"/>
        <v>Buels gore</v>
      </c>
      <c r="AH1604" t="s">
        <v>1231</v>
      </c>
      <c r="AK1604" s="104">
        <v>50</v>
      </c>
      <c r="AL1604" s="102">
        <v>7</v>
      </c>
      <c r="AM1604" s="102">
        <v>10</v>
      </c>
      <c r="AN1604" s="101">
        <v>10300</v>
      </c>
      <c r="AO1604" s="101">
        <f t="shared" si="351"/>
        <v>50007</v>
      </c>
      <c r="AP1604" t="s">
        <v>2183</v>
      </c>
    </row>
    <row r="1605" spans="1:42" hidden="1" outlineLevel="1">
      <c r="A1605" t="s">
        <v>124</v>
      </c>
      <c r="J1605" s="2"/>
      <c r="K1605" s="2"/>
      <c r="L1605" s="2"/>
      <c r="M1605" s="2"/>
      <c r="AG1605" t="str">
        <f t="shared" si="350"/>
        <v>Ferdinand</v>
      </c>
      <c r="AH1605" t="s">
        <v>1819</v>
      </c>
      <c r="AK1605" s="104">
        <v>50</v>
      </c>
      <c r="AL1605" s="102">
        <v>9</v>
      </c>
      <c r="AM1605" s="102">
        <v>45</v>
      </c>
      <c r="AN1605" s="101">
        <v>25975</v>
      </c>
      <c r="AO1605" s="101">
        <f t="shared" si="351"/>
        <v>50009</v>
      </c>
      <c r="AP1605" t="s">
        <v>624</v>
      </c>
    </row>
    <row r="1606" spans="1:42" hidden="1" outlineLevel="1">
      <c r="A1606" t="s">
        <v>125</v>
      </c>
      <c r="J1606" s="2"/>
      <c r="K1606" s="2"/>
      <c r="L1606" s="2"/>
      <c r="M1606" s="2"/>
      <c r="AG1606" t="str">
        <f t="shared" si="350"/>
        <v>Glastenbury</v>
      </c>
      <c r="AH1606" t="s">
        <v>2332</v>
      </c>
      <c r="AK1606" s="104">
        <v>50</v>
      </c>
      <c r="AL1606" s="102">
        <v>3</v>
      </c>
      <c r="AM1606" s="102">
        <v>18</v>
      </c>
      <c r="AN1606" s="101">
        <v>27962</v>
      </c>
      <c r="AO1606" s="101">
        <f t="shared" si="351"/>
        <v>50003</v>
      </c>
      <c r="AP1606" t="s">
        <v>624</v>
      </c>
    </row>
    <row r="1607" spans="1:42" hidden="1" outlineLevel="1">
      <c r="A1607" t="s">
        <v>338</v>
      </c>
      <c r="J1607" s="2"/>
      <c r="K1607" s="2"/>
      <c r="L1607" s="2"/>
      <c r="M1607" s="2"/>
      <c r="AG1607" t="str">
        <f t="shared" si="350"/>
        <v>Lewis</v>
      </c>
      <c r="AH1607" t="s">
        <v>1819</v>
      </c>
      <c r="AK1607" s="104">
        <v>50</v>
      </c>
      <c r="AL1607" s="102">
        <v>9</v>
      </c>
      <c r="AM1607" s="102">
        <v>65</v>
      </c>
      <c r="AN1607" s="101">
        <v>39775</v>
      </c>
      <c r="AO1607" s="101">
        <f t="shared" si="351"/>
        <v>50009</v>
      </c>
      <c r="AP1607" t="s">
        <v>624</v>
      </c>
    </row>
    <row r="1608" spans="1:42" hidden="1" outlineLevel="1">
      <c r="A1608" t="s">
        <v>1782</v>
      </c>
      <c r="J1608" s="2"/>
      <c r="K1608" s="2"/>
      <c r="L1608" s="2"/>
      <c r="M1608" s="2"/>
      <c r="AG1608" t="str">
        <f t="shared" si="350"/>
        <v>Somerset</v>
      </c>
      <c r="AH1608" t="s">
        <v>247</v>
      </c>
      <c r="AK1608" s="104">
        <v>50</v>
      </c>
      <c r="AL1608" s="102">
        <v>25</v>
      </c>
      <c r="AM1608" s="102">
        <v>73</v>
      </c>
      <c r="AN1608" s="101">
        <v>65762</v>
      </c>
      <c r="AO1608" s="101">
        <f t="shared" si="351"/>
        <v>50025</v>
      </c>
      <c r="AP1608" t="s">
        <v>624</v>
      </c>
    </row>
    <row r="1609" spans="1:42" hidden="1" outlineLevel="1">
      <c r="A1609" t="s">
        <v>411</v>
      </c>
      <c r="J1609" s="2"/>
      <c r="K1609" s="2"/>
      <c r="L1609" s="2"/>
      <c r="M1609" s="2"/>
      <c r="AG1609" t="str">
        <f t="shared" si="350"/>
        <v>Warner's grant</v>
      </c>
      <c r="AH1609" t="s">
        <v>1819</v>
      </c>
      <c r="AK1609" s="104">
        <v>50</v>
      </c>
      <c r="AL1609" s="102">
        <v>9</v>
      </c>
      <c r="AM1609" s="102">
        <v>90</v>
      </c>
      <c r="AN1609" s="101">
        <v>76337</v>
      </c>
      <c r="AO1609" s="101">
        <f t="shared" si="351"/>
        <v>50009</v>
      </c>
      <c r="AP1609" t="s">
        <v>1912</v>
      </c>
    </row>
    <row r="1610" spans="1:42" hidden="1" outlineLevel="1">
      <c r="A1610" t="s">
        <v>412</v>
      </c>
      <c r="J1610" s="2"/>
      <c r="K1610" s="2"/>
      <c r="L1610" s="2"/>
      <c r="M1610" s="2"/>
      <c r="AG1610" t="str">
        <f t="shared" si="350"/>
        <v>Warren's gore</v>
      </c>
      <c r="AH1610" t="s">
        <v>1819</v>
      </c>
      <c r="AK1610" s="104">
        <v>50</v>
      </c>
      <c r="AL1610" s="102">
        <v>9</v>
      </c>
      <c r="AM1610" s="102">
        <v>95</v>
      </c>
      <c r="AN1610" s="101">
        <v>76562</v>
      </c>
      <c r="AO1610" s="101">
        <f t="shared" si="351"/>
        <v>50009</v>
      </c>
      <c r="AP1610" t="s">
        <v>2183</v>
      </c>
    </row>
    <row r="1611" spans="1:42" hidden="1" outlineLevel="1">
      <c r="J1611" s="2"/>
      <c r="K1611" s="2"/>
      <c r="L1611" s="2"/>
      <c r="M1611" s="2"/>
      <c r="AO1611" s="101"/>
    </row>
    <row r="1612" spans="1:42" hidden="1" outlineLevel="1">
      <c r="A1612" s="59" t="s">
        <v>202</v>
      </c>
      <c r="J1612" s="2"/>
      <c r="K1612" s="2"/>
      <c r="L1612" s="2"/>
      <c r="M1612" s="2"/>
      <c r="AO1612" s="101"/>
    </row>
    <row r="1613" spans="1:42" hidden="1" outlineLevel="1">
      <c r="A1613" t="s">
        <v>738</v>
      </c>
      <c r="J1613" s="2"/>
      <c r="K1613" s="2"/>
      <c r="L1613" s="2"/>
      <c r="M1613" s="2"/>
      <c r="AG1613" t="str">
        <f t="shared" ref="AG1613:AG1651" si="352">A1613</f>
        <v>Unity</v>
      </c>
      <c r="AH1613" s="10" t="s">
        <v>533</v>
      </c>
      <c r="AK1613" s="104">
        <v>23</v>
      </c>
      <c r="AL1613" s="102">
        <v>11</v>
      </c>
      <c r="AM1613" s="102">
        <v>107</v>
      </c>
      <c r="AN1613" s="101">
        <v>78190</v>
      </c>
      <c r="AO1613" s="101">
        <f t="shared" si="351"/>
        <v>23011</v>
      </c>
      <c r="AP1613" t="s">
        <v>2462</v>
      </c>
    </row>
    <row r="1614" spans="1:42" hidden="1" outlineLevel="1">
      <c r="A1614" t="s">
        <v>66</v>
      </c>
      <c r="J1614" s="2"/>
      <c r="K1614" s="2"/>
      <c r="L1614" s="2"/>
      <c r="M1614" s="2"/>
      <c r="AG1614" t="str">
        <f t="shared" si="352"/>
        <v>Northwest Aroostook</v>
      </c>
      <c r="AH1614" s="68" t="s">
        <v>317</v>
      </c>
      <c r="AK1614" s="104">
        <v>23</v>
      </c>
      <c r="AL1614" s="102">
        <v>3</v>
      </c>
      <c r="AM1614" s="102">
        <v>237</v>
      </c>
      <c r="AN1614" s="101">
        <v>53602</v>
      </c>
      <c r="AO1614" s="101">
        <f t="shared" si="351"/>
        <v>23003</v>
      </c>
      <c r="AP1614" t="s">
        <v>2462</v>
      </c>
    </row>
    <row r="1615" spans="1:42" hidden="1" outlineLevel="1">
      <c r="A1615" t="s">
        <v>65</v>
      </c>
      <c r="J1615" s="2"/>
      <c r="K1615" s="2"/>
      <c r="L1615" s="2"/>
      <c r="M1615" s="2"/>
      <c r="AG1615" t="str">
        <f t="shared" si="352"/>
        <v>Square Lake</v>
      </c>
      <c r="AH1615" s="68" t="s">
        <v>317</v>
      </c>
      <c r="AK1615" s="104">
        <v>23</v>
      </c>
      <c r="AL1615" s="102">
        <v>3</v>
      </c>
      <c r="AM1615" s="102">
        <v>298</v>
      </c>
      <c r="AN1615" s="101">
        <v>73472</v>
      </c>
      <c r="AO1615" s="101">
        <f t="shared" si="351"/>
        <v>23003</v>
      </c>
      <c r="AP1615" t="s">
        <v>2462</v>
      </c>
    </row>
    <row r="1616" spans="1:42" hidden="1" outlineLevel="1">
      <c r="A1616" t="s">
        <v>213</v>
      </c>
      <c r="J1616" s="2"/>
      <c r="K1616" s="2"/>
      <c r="L1616" s="2"/>
      <c r="M1616" s="2"/>
      <c r="AG1616" t="str">
        <f t="shared" si="352"/>
        <v>Central Aroostook</v>
      </c>
      <c r="AH1616" s="68" t="s">
        <v>317</v>
      </c>
      <c r="AK1616" s="104">
        <v>23</v>
      </c>
      <c r="AL1616" s="102">
        <v>3</v>
      </c>
      <c r="AM1616" s="102">
        <v>57</v>
      </c>
      <c r="AN1616" s="101">
        <v>11785</v>
      </c>
      <c r="AO1616" s="101">
        <f t="shared" si="351"/>
        <v>23003</v>
      </c>
      <c r="AP1616" t="s">
        <v>2462</v>
      </c>
    </row>
    <row r="1617" spans="1:42" hidden="1" outlineLevel="1">
      <c r="A1617" t="s">
        <v>2</v>
      </c>
      <c r="J1617" s="2"/>
      <c r="K1617" s="2"/>
      <c r="L1617" s="2"/>
      <c r="M1617" s="2"/>
      <c r="AG1617" t="str">
        <f t="shared" si="352"/>
        <v>South Aroostook</v>
      </c>
      <c r="AH1617" s="68" t="s">
        <v>317</v>
      </c>
      <c r="AK1617" s="104">
        <v>23</v>
      </c>
      <c r="AL1617" s="102">
        <v>3</v>
      </c>
      <c r="AM1617" s="102">
        <v>297</v>
      </c>
      <c r="AN1617" s="101">
        <v>69930</v>
      </c>
      <c r="AO1617" s="101">
        <f t="shared" si="351"/>
        <v>23003</v>
      </c>
      <c r="AP1617" t="s">
        <v>2462</v>
      </c>
    </row>
    <row r="1618" spans="1:42" hidden="1" outlineLevel="1">
      <c r="A1618" t="s">
        <v>200</v>
      </c>
      <c r="J1618" s="2"/>
      <c r="K1618" s="2"/>
      <c r="L1618" s="2"/>
      <c r="M1618" s="2"/>
      <c r="AG1618" t="str">
        <f t="shared" si="352"/>
        <v>Penobscot Indian Island</v>
      </c>
      <c r="AH1618" s="68" t="s">
        <v>317</v>
      </c>
      <c r="AK1618" s="104">
        <v>23</v>
      </c>
      <c r="AL1618" s="102">
        <v>3</v>
      </c>
      <c r="AM1618" s="102">
        <v>253</v>
      </c>
      <c r="AN1618" s="101">
        <v>57936</v>
      </c>
      <c r="AO1618" s="101">
        <f t="shared" si="351"/>
        <v>23003</v>
      </c>
      <c r="AP1618" t="s">
        <v>12</v>
      </c>
    </row>
    <row r="1619" spans="1:42" hidden="1" outlineLevel="1">
      <c r="A1619" t="s">
        <v>526</v>
      </c>
      <c r="J1619" s="2"/>
      <c r="K1619" s="2"/>
      <c r="L1619" s="2"/>
      <c r="M1619" s="2"/>
      <c r="AG1619" t="str">
        <f t="shared" si="352"/>
        <v>North Franklin</v>
      </c>
      <c r="AH1619" s="68" t="s">
        <v>957</v>
      </c>
      <c r="AK1619" s="104">
        <v>23</v>
      </c>
      <c r="AL1619" s="102">
        <v>7</v>
      </c>
      <c r="AM1619" s="102">
        <v>67</v>
      </c>
      <c r="AN1619" s="101">
        <v>51400</v>
      </c>
      <c r="AO1619" s="101">
        <f t="shared" si="351"/>
        <v>23007</v>
      </c>
      <c r="AP1619" t="s">
        <v>2462</v>
      </c>
    </row>
    <row r="1620" spans="1:42" hidden="1" outlineLevel="1">
      <c r="A1620" t="s">
        <v>527</v>
      </c>
      <c r="AG1620" t="str">
        <f t="shared" si="352"/>
        <v>Wyman</v>
      </c>
      <c r="AH1620" s="68" t="s">
        <v>957</v>
      </c>
      <c r="AK1620" s="104">
        <v>23</v>
      </c>
      <c r="AL1620" s="102">
        <v>7</v>
      </c>
      <c r="AM1620" s="102">
        <v>111</v>
      </c>
      <c r="AN1620" s="101">
        <v>87680</v>
      </c>
      <c r="AO1620" s="101">
        <f t="shared" si="351"/>
        <v>23007</v>
      </c>
      <c r="AP1620" t="s">
        <v>2462</v>
      </c>
    </row>
    <row r="1621" spans="1:42" hidden="1" outlineLevel="1">
      <c r="A1621" t="s">
        <v>383</v>
      </c>
      <c r="AG1621" t="str">
        <f t="shared" si="352"/>
        <v>East Central Franklin</v>
      </c>
      <c r="AH1621" s="68" t="s">
        <v>957</v>
      </c>
      <c r="AK1621" s="104">
        <v>23</v>
      </c>
      <c r="AL1621" s="102">
        <v>7</v>
      </c>
      <c r="AM1621" s="102">
        <v>27</v>
      </c>
      <c r="AN1621" s="101">
        <v>19865</v>
      </c>
      <c r="AO1621" s="101">
        <f t="shared" si="351"/>
        <v>23007</v>
      </c>
      <c r="AP1621" t="s">
        <v>2462</v>
      </c>
    </row>
    <row r="1622" spans="1:42" hidden="1" outlineLevel="1">
      <c r="A1622" t="s">
        <v>133</v>
      </c>
      <c r="AG1622" t="str">
        <f t="shared" si="352"/>
        <v>West Central Franklin</v>
      </c>
      <c r="AH1622" s="68" t="s">
        <v>957</v>
      </c>
      <c r="AK1622" s="104">
        <v>23</v>
      </c>
      <c r="AL1622" s="102">
        <v>7</v>
      </c>
      <c r="AM1622" s="102">
        <v>102</v>
      </c>
      <c r="AN1622" s="101">
        <v>82235</v>
      </c>
      <c r="AO1622" s="101">
        <f t="shared" si="351"/>
        <v>23007</v>
      </c>
      <c r="AP1622" t="s">
        <v>2462</v>
      </c>
    </row>
    <row r="1623" spans="1:42" hidden="1" outlineLevel="1">
      <c r="A1623" t="s">
        <v>134</v>
      </c>
      <c r="AG1623" t="str">
        <f t="shared" si="352"/>
        <v>South Franklin</v>
      </c>
      <c r="AH1623" s="68" t="s">
        <v>957</v>
      </c>
      <c r="AK1623" s="104">
        <v>23</v>
      </c>
      <c r="AL1623" s="102">
        <v>7</v>
      </c>
      <c r="AM1623" s="102">
        <v>87</v>
      </c>
      <c r="AN1623" s="101">
        <v>70760</v>
      </c>
      <c r="AO1623" s="101">
        <f t="shared" si="351"/>
        <v>23007</v>
      </c>
      <c r="AP1623" t="s">
        <v>2462</v>
      </c>
    </row>
    <row r="1624" spans="1:42" hidden="1" outlineLevel="1">
      <c r="A1624" t="s">
        <v>135</v>
      </c>
      <c r="AG1624" t="str">
        <f t="shared" si="352"/>
        <v>East Hancock</v>
      </c>
      <c r="AH1624" s="68" t="s">
        <v>2459</v>
      </c>
      <c r="AK1624" s="104">
        <v>23</v>
      </c>
      <c r="AL1624" s="102">
        <v>9</v>
      </c>
      <c r="AM1624" s="102">
        <v>62</v>
      </c>
      <c r="AN1624" s="101">
        <v>20405</v>
      </c>
      <c r="AO1624" s="101">
        <f t="shared" si="351"/>
        <v>23009</v>
      </c>
      <c r="AP1624" t="s">
        <v>2462</v>
      </c>
    </row>
    <row r="1625" spans="1:42" hidden="1" outlineLevel="1">
      <c r="A1625" t="s">
        <v>136</v>
      </c>
      <c r="AG1625" t="str">
        <f t="shared" si="352"/>
        <v>Northwest Hancock</v>
      </c>
      <c r="AH1625" s="68" t="s">
        <v>2459</v>
      </c>
      <c r="AK1625" s="104">
        <v>23</v>
      </c>
      <c r="AL1625" s="102">
        <v>9</v>
      </c>
      <c r="AM1625" s="102">
        <v>102</v>
      </c>
      <c r="AN1625" s="101">
        <v>53620</v>
      </c>
      <c r="AO1625" s="101">
        <f t="shared" si="351"/>
        <v>23009</v>
      </c>
      <c r="AP1625" t="s">
        <v>2462</v>
      </c>
    </row>
    <row r="1626" spans="1:42" hidden="1" outlineLevel="1">
      <c r="A1626" t="s">
        <v>137</v>
      </c>
      <c r="AG1626" t="str">
        <f t="shared" si="352"/>
        <v>Central Hancock</v>
      </c>
      <c r="AH1626" s="68" t="s">
        <v>2459</v>
      </c>
      <c r="AK1626" s="104">
        <v>23</v>
      </c>
      <c r="AL1626" s="102">
        <v>9</v>
      </c>
      <c r="AM1626" s="102">
        <v>42</v>
      </c>
      <c r="AN1626" s="101">
        <v>11800</v>
      </c>
      <c r="AO1626" s="101">
        <f t="shared" si="351"/>
        <v>23009</v>
      </c>
      <c r="AP1626" t="s">
        <v>2462</v>
      </c>
    </row>
    <row r="1627" spans="1:42" hidden="1" outlineLevel="1">
      <c r="A1627" t="s">
        <v>138</v>
      </c>
      <c r="AG1627" t="str">
        <f t="shared" si="352"/>
        <v>Criehaven</v>
      </c>
      <c r="AH1627" s="68" t="s">
        <v>2044</v>
      </c>
      <c r="AK1627" s="104">
        <v>23</v>
      </c>
      <c r="AL1627" s="102">
        <v>13</v>
      </c>
      <c r="AM1627" s="102">
        <v>13</v>
      </c>
      <c r="AN1627" s="101">
        <v>15125</v>
      </c>
      <c r="AO1627" s="101">
        <f t="shared" si="351"/>
        <v>23013</v>
      </c>
      <c r="AP1627" t="s">
        <v>2462</v>
      </c>
    </row>
    <row r="1628" spans="1:42" hidden="1" outlineLevel="1">
      <c r="A1628" t="s">
        <v>139</v>
      </c>
      <c r="AG1628" t="str">
        <f t="shared" si="352"/>
        <v>Hibberts</v>
      </c>
      <c r="AH1628" s="68" t="s">
        <v>1988</v>
      </c>
      <c r="AK1628" s="104">
        <v>23</v>
      </c>
      <c r="AL1628" s="102">
        <v>15</v>
      </c>
      <c r="AM1628" s="102">
        <v>45</v>
      </c>
      <c r="AN1628" s="101">
        <v>32715</v>
      </c>
      <c r="AO1628" s="101">
        <f t="shared" si="351"/>
        <v>23015</v>
      </c>
      <c r="AP1628" t="s">
        <v>13</v>
      </c>
    </row>
    <row r="1629" spans="1:42" hidden="1" outlineLevel="1">
      <c r="A1629" t="s">
        <v>140</v>
      </c>
      <c r="AG1629" t="str">
        <f t="shared" si="352"/>
        <v>North Oxford</v>
      </c>
      <c r="AH1629" s="68" t="s">
        <v>1480</v>
      </c>
      <c r="AK1629" s="104">
        <v>23</v>
      </c>
      <c r="AL1629" s="102">
        <v>17</v>
      </c>
      <c r="AM1629" s="102">
        <v>102</v>
      </c>
      <c r="AN1629" s="101">
        <v>52575</v>
      </c>
      <c r="AO1629" s="101">
        <f t="shared" si="351"/>
        <v>23017</v>
      </c>
      <c r="AP1629" t="s">
        <v>2462</v>
      </c>
    </row>
    <row r="1630" spans="1:42" hidden="1" outlineLevel="1">
      <c r="A1630" t="s">
        <v>141</v>
      </c>
      <c r="AG1630" t="str">
        <f t="shared" si="352"/>
        <v>South Oxford</v>
      </c>
      <c r="AH1630" s="68" t="s">
        <v>1480</v>
      </c>
      <c r="AK1630" s="104">
        <v>23</v>
      </c>
      <c r="AL1630" s="102">
        <v>17</v>
      </c>
      <c r="AM1630" s="102">
        <v>138</v>
      </c>
      <c r="AN1630" s="101">
        <v>71755</v>
      </c>
      <c r="AO1630" s="101">
        <f t="shared" si="351"/>
        <v>23017</v>
      </c>
      <c r="AP1630" t="s">
        <v>2462</v>
      </c>
    </row>
    <row r="1631" spans="1:42" hidden="1" outlineLevel="1">
      <c r="A1631" t="s">
        <v>195</v>
      </c>
      <c r="AG1631" t="str">
        <f t="shared" si="352"/>
        <v>North Penobscot</v>
      </c>
      <c r="AH1631" s="68" t="s">
        <v>370</v>
      </c>
      <c r="AK1631" s="104">
        <v>23</v>
      </c>
      <c r="AL1631" s="102">
        <v>19</v>
      </c>
      <c r="AM1631" s="102">
        <v>237</v>
      </c>
      <c r="AN1631" s="101">
        <v>52710</v>
      </c>
      <c r="AO1631" s="101">
        <f t="shared" si="351"/>
        <v>23019</v>
      </c>
      <c r="AP1631" t="s">
        <v>2462</v>
      </c>
    </row>
    <row r="1632" spans="1:42" hidden="1" outlineLevel="1">
      <c r="A1632" t="s">
        <v>200</v>
      </c>
      <c r="AG1632" t="str">
        <f t="shared" si="352"/>
        <v>Penobscot Indian Island</v>
      </c>
      <c r="AH1632" s="68" t="s">
        <v>370</v>
      </c>
      <c r="AK1632" s="104">
        <v>23</v>
      </c>
      <c r="AL1632" s="102">
        <v>19</v>
      </c>
      <c r="AM1632" s="102">
        <v>262</v>
      </c>
      <c r="AN1632" s="101">
        <v>57937</v>
      </c>
      <c r="AO1632" s="101">
        <f t="shared" si="351"/>
        <v>23019</v>
      </c>
      <c r="AP1632" t="s">
        <v>12</v>
      </c>
    </row>
    <row r="1633" spans="1:42" hidden="1" outlineLevel="1">
      <c r="A1633" t="s">
        <v>196</v>
      </c>
      <c r="AG1633" t="str">
        <f t="shared" si="352"/>
        <v>Whitney</v>
      </c>
      <c r="AH1633" s="68" t="s">
        <v>370</v>
      </c>
      <c r="AK1633" s="104">
        <v>23</v>
      </c>
      <c r="AL1633" s="102">
        <v>19</v>
      </c>
      <c r="AM1633" s="102">
        <v>303</v>
      </c>
      <c r="AN1633" s="101">
        <v>85230</v>
      </c>
      <c r="AO1633" s="101">
        <f t="shared" si="351"/>
        <v>23019</v>
      </c>
      <c r="AP1633" t="s">
        <v>2462</v>
      </c>
    </row>
    <row r="1634" spans="1:42" hidden="1" outlineLevel="1">
      <c r="A1634" t="s">
        <v>197</v>
      </c>
      <c r="AG1634" t="str">
        <f t="shared" si="352"/>
        <v>Twombly</v>
      </c>
      <c r="AH1634" s="68" t="s">
        <v>370</v>
      </c>
      <c r="AK1634" s="104">
        <v>23</v>
      </c>
      <c r="AL1634" s="102">
        <v>19</v>
      </c>
      <c r="AM1634" s="102">
        <v>293</v>
      </c>
      <c r="AN1634" s="101">
        <v>78015</v>
      </c>
      <c r="AO1634" s="101">
        <f t="shared" si="351"/>
        <v>23019</v>
      </c>
      <c r="AP1634" t="s">
        <v>2462</v>
      </c>
    </row>
    <row r="1635" spans="1:42" hidden="1" outlineLevel="1">
      <c r="A1635" t="s">
        <v>198</v>
      </c>
      <c r="AG1635" t="str">
        <f t="shared" si="352"/>
        <v>East Central Penobscot</v>
      </c>
      <c r="AH1635" s="68" t="s">
        <v>370</v>
      </c>
      <c r="AK1635" s="104">
        <v>23</v>
      </c>
      <c r="AL1635" s="102">
        <v>19</v>
      </c>
      <c r="AM1635" s="102">
        <v>83</v>
      </c>
      <c r="AN1635" s="101">
        <v>19868</v>
      </c>
      <c r="AO1635" s="101">
        <f t="shared" si="351"/>
        <v>23019</v>
      </c>
      <c r="AP1635" t="s">
        <v>2462</v>
      </c>
    </row>
    <row r="1636" spans="1:42" hidden="1" outlineLevel="1">
      <c r="A1636" t="s">
        <v>199</v>
      </c>
      <c r="AG1636" t="str">
        <f t="shared" si="352"/>
        <v>Argyle</v>
      </c>
      <c r="AH1636" s="68" t="s">
        <v>370</v>
      </c>
      <c r="AK1636" s="104">
        <v>23</v>
      </c>
      <c r="AL1636" s="102">
        <v>19</v>
      </c>
      <c r="AM1636" s="102">
        <v>7</v>
      </c>
      <c r="AN1636" s="101">
        <v>1500</v>
      </c>
      <c r="AO1636" s="101">
        <f t="shared" si="351"/>
        <v>23019</v>
      </c>
      <c r="AP1636" t="s">
        <v>2462</v>
      </c>
    </row>
    <row r="1637" spans="1:42" hidden="1" outlineLevel="1">
      <c r="A1637" t="s">
        <v>129</v>
      </c>
      <c r="AG1637" t="str">
        <f t="shared" si="352"/>
        <v>Northwest Piscataquis</v>
      </c>
      <c r="AH1637" s="68" t="s">
        <v>688</v>
      </c>
      <c r="AK1637" s="104">
        <v>23</v>
      </c>
      <c r="AL1637" s="102">
        <v>21</v>
      </c>
      <c r="AM1637" s="102">
        <v>73</v>
      </c>
      <c r="AN1637" s="101">
        <v>53628</v>
      </c>
      <c r="AO1637" s="101">
        <f t="shared" si="351"/>
        <v>23021</v>
      </c>
      <c r="AP1637" t="s">
        <v>2462</v>
      </c>
    </row>
    <row r="1638" spans="1:42" hidden="1" outlineLevel="1">
      <c r="A1638" t="s">
        <v>10</v>
      </c>
      <c r="AG1638" t="str">
        <f t="shared" si="352"/>
        <v>Northeast Piscataquis</v>
      </c>
      <c r="AH1638" s="68" t="s">
        <v>688</v>
      </c>
      <c r="AK1638" s="104">
        <v>23</v>
      </c>
      <c r="AL1638" s="102">
        <v>21</v>
      </c>
      <c r="AM1638" s="102">
        <v>72</v>
      </c>
      <c r="AN1638" s="101">
        <v>51105</v>
      </c>
      <c r="AO1638" s="101">
        <f t="shared" si="351"/>
        <v>23021</v>
      </c>
      <c r="AP1638" t="s">
        <v>2462</v>
      </c>
    </row>
    <row r="1639" spans="1:42" hidden="1" outlineLevel="1">
      <c r="A1639" t="s">
        <v>377</v>
      </c>
      <c r="AG1639" t="str">
        <f t="shared" si="352"/>
        <v>Blanchard</v>
      </c>
      <c r="AH1639" s="68" t="s">
        <v>688</v>
      </c>
      <c r="AK1639" s="104">
        <v>23</v>
      </c>
      <c r="AL1639" s="102">
        <v>21</v>
      </c>
      <c r="AM1639" s="102">
        <v>20</v>
      </c>
      <c r="AN1639" s="101">
        <v>5560</v>
      </c>
      <c r="AO1639" s="101">
        <f t="shared" si="351"/>
        <v>23021</v>
      </c>
      <c r="AP1639" t="s">
        <v>2462</v>
      </c>
    </row>
    <row r="1640" spans="1:42" hidden="1" outlineLevel="1">
      <c r="A1640" t="s">
        <v>378</v>
      </c>
      <c r="AG1640" t="str">
        <f t="shared" si="352"/>
        <v>Southeast Piscataquis</v>
      </c>
      <c r="AH1640" s="68" t="s">
        <v>688</v>
      </c>
      <c r="AK1640" s="104">
        <v>23</v>
      </c>
      <c r="AL1640" s="102">
        <v>21</v>
      </c>
      <c r="AM1640" s="102">
        <v>93</v>
      </c>
      <c r="AN1640" s="101">
        <v>70655</v>
      </c>
      <c r="AO1640" s="101">
        <f t="shared" si="351"/>
        <v>23021</v>
      </c>
      <c r="AP1640" t="s">
        <v>2462</v>
      </c>
    </row>
    <row r="1641" spans="1:42" hidden="1" outlineLevel="1">
      <c r="A1641" t="s">
        <v>1572</v>
      </c>
      <c r="AG1641" t="str">
        <f t="shared" si="352"/>
        <v>Perkins</v>
      </c>
      <c r="AH1641" s="68" t="s">
        <v>507</v>
      </c>
      <c r="AK1641" s="104">
        <v>23</v>
      </c>
      <c r="AL1641" s="102">
        <v>23</v>
      </c>
      <c r="AM1641" s="102">
        <v>28</v>
      </c>
      <c r="AN1641" s="101">
        <v>58070</v>
      </c>
      <c r="AO1641" s="101">
        <f t="shared" si="351"/>
        <v>23023</v>
      </c>
      <c r="AP1641" t="s">
        <v>2462</v>
      </c>
    </row>
    <row r="1642" spans="1:42" hidden="1" outlineLevel="1">
      <c r="A1642" t="s">
        <v>379</v>
      </c>
      <c r="AG1642" t="str">
        <f t="shared" si="352"/>
        <v>Seboomook Lake</v>
      </c>
      <c r="AH1642" s="68" t="s">
        <v>1782</v>
      </c>
      <c r="AK1642" s="104">
        <v>23</v>
      </c>
      <c r="AL1642" s="102">
        <v>25</v>
      </c>
      <c r="AM1642" s="102">
        <v>137</v>
      </c>
      <c r="AN1642" s="101">
        <v>67238</v>
      </c>
      <c r="AO1642" s="101">
        <f t="shared" si="351"/>
        <v>23025</v>
      </c>
      <c r="AP1642" t="s">
        <v>2462</v>
      </c>
    </row>
    <row r="1643" spans="1:42" hidden="1" outlineLevel="1">
      <c r="A1643" t="s">
        <v>380</v>
      </c>
      <c r="AG1643" t="str">
        <f t="shared" si="352"/>
        <v>Northeast Somerset</v>
      </c>
      <c r="AH1643" s="68" t="s">
        <v>1782</v>
      </c>
      <c r="AK1643" s="104">
        <v>23</v>
      </c>
      <c r="AL1643" s="102">
        <v>25</v>
      </c>
      <c r="AM1643" s="102">
        <v>112</v>
      </c>
      <c r="AN1643" s="101">
        <v>51114</v>
      </c>
      <c r="AO1643" s="101">
        <f t="shared" si="351"/>
        <v>23025</v>
      </c>
      <c r="AP1643" t="s">
        <v>2462</v>
      </c>
    </row>
    <row r="1644" spans="1:42" hidden="1" outlineLevel="1">
      <c r="A1644" t="s">
        <v>381</v>
      </c>
      <c r="AG1644" t="str">
        <f t="shared" si="352"/>
        <v>Northwest Somerset</v>
      </c>
      <c r="AH1644" s="68" t="s">
        <v>1782</v>
      </c>
      <c r="AK1644" s="104">
        <v>23</v>
      </c>
      <c r="AL1644" s="102">
        <v>25</v>
      </c>
      <c r="AM1644" s="102">
        <v>113</v>
      </c>
      <c r="AN1644" s="101">
        <v>53636</v>
      </c>
      <c r="AO1644" s="101">
        <f t="shared" si="351"/>
        <v>23025</v>
      </c>
      <c r="AP1644" t="s">
        <v>2462</v>
      </c>
    </row>
    <row r="1645" spans="1:42" hidden="1" outlineLevel="1">
      <c r="A1645" t="s">
        <v>382</v>
      </c>
      <c r="AG1645" t="str">
        <f t="shared" si="352"/>
        <v>Central Somerset</v>
      </c>
      <c r="AH1645" s="68" t="s">
        <v>1782</v>
      </c>
      <c r="AK1645" s="104">
        <v>23</v>
      </c>
      <c r="AL1645" s="102">
        <v>25</v>
      </c>
      <c r="AM1645" s="102">
        <v>37</v>
      </c>
      <c r="AN1645" s="101">
        <v>11820</v>
      </c>
      <c r="AO1645" s="101">
        <f t="shared" si="351"/>
        <v>23025</v>
      </c>
      <c r="AP1645" t="s">
        <v>2462</v>
      </c>
    </row>
    <row r="1646" spans="1:42" hidden="1" outlineLevel="1">
      <c r="A1646" t="s">
        <v>5</v>
      </c>
      <c r="AG1646" t="str">
        <f t="shared" si="352"/>
        <v>North Washington</v>
      </c>
      <c r="AH1646" s="68" t="s">
        <v>1839</v>
      </c>
      <c r="AK1646" s="104">
        <v>23</v>
      </c>
      <c r="AL1646" s="102">
        <v>29</v>
      </c>
      <c r="AM1646" s="102">
        <v>157</v>
      </c>
      <c r="AN1646" s="101">
        <v>53500</v>
      </c>
      <c r="AO1646" s="101">
        <f t="shared" si="351"/>
        <v>23029</v>
      </c>
      <c r="AP1646" t="s">
        <v>2462</v>
      </c>
    </row>
    <row r="1647" spans="1:42" hidden="1" outlineLevel="1">
      <c r="A1647" t="s">
        <v>126</v>
      </c>
      <c r="AG1647" t="str">
        <f t="shared" si="352"/>
        <v>Passamaquoddy Indianship</v>
      </c>
      <c r="AH1647" s="68" t="s">
        <v>1839</v>
      </c>
      <c r="AK1647" s="104">
        <v>23</v>
      </c>
      <c r="AL1647" s="102">
        <v>29</v>
      </c>
      <c r="AM1647" s="102">
        <v>158</v>
      </c>
      <c r="AN1647" s="101">
        <v>57082</v>
      </c>
      <c r="AO1647" s="101">
        <f t="shared" si="351"/>
        <v>23029</v>
      </c>
      <c r="AP1647" t="s">
        <v>12</v>
      </c>
    </row>
    <row r="1648" spans="1:42" hidden="1" outlineLevel="1">
      <c r="A1648" t="s">
        <v>14</v>
      </c>
      <c r="AG1648" t="str">
        <f t="shared" si="352"/>
        <v>East Central Washington</v>
      </c>
      <c r="AH1648" s="68" t="s">
        <v>1839</v>
      </c>
      <c r="AK1648" s="104">
        <v>23</v>
      </c>
      <c r="AL1648" s="102">
        <v>29</v>
      </c>
      <c r="AM1648" s="102">
        <v>93</v>
      </c>
      <c r="AN1648" s="101">
        <v>19870</v>
      </c>
      <c r="AO1648" s="101">
        <f t="shared" si="351"/>
        <v>23029</v>
      </c>
      <c r="AP1648" t="s">
        <v>2462</v>
      </c>
    </row>
    <row r="1649" spans="1:42" hidden="1" outlineLevel="1">
      <c r="A1649" t="s">
        <v>287</v>
      </c>
      <c r="AG1649" t="str">
        <f t="shared" si="352"/>
        <v>Passamaquoddy Pleasant Point</v>
      </c>
      <c r="AH1649" s="68" t="s">
        <v>1839</v>
      </c>
      <c r="AK1649" s="104">
        <v>23</v>
      </c>
      <c r="AL1649" s="102">
        <v>29</v>
      </c>
      <c r="AM1649" s="102">
        <v>159</v>
      </c>
      <c r="AN1649" s="101">
        <v>57090</v>
      </c>
      <c r="AO1649" s="101">
        <f t="shared" si="351"/>
        <v>23029</v>
      </c>
      <c r="AP1649" t="s">
        <v>12</v>
      </c>
    </row>
    <row r="1650" spans="1:42" hidden="1" outlineLevel="1">
      <c r="A1650" t="s">
        <v>287</v>
      </c>
      <c r="AG1650" t="str">
        <f t="shared" si="352"/>
        <v>Passamaquoddy Pleasant Point</v>
      </c>
      <c r="AH1650" s="68" t="s">
        <v>1839</v>
      </c>
      <c r="AK1650" s="104">
        <v>23</v>
      </c>
      <c r="AL1650" s="102">
        <v>29</v>
      </c>
      <c r="AM1650" s="102">
        <v>159</v>
      </c>
      <c r="AN1650" s="101">
        <v>57090</v>
      </c>
      <c r="AO1650" s="101">
        <f t="shared" si="351"/>
        <v>23029</v>
      </c>
      <c r="AP1650" t="s">
        <v>12</v>
      </c>
    </row>
    <row r="1651" spans="1:42" hidden="1" outlineLevel="1">
      <c r="A1651" t="s">
        <v>287</v>
      </c>
      <c r="AG1651" t="str">
        <f t="shared" si="352"/>
        <v>Passamaquoddy Pleasant Point</v>
      </c>
      <c r="AH1651" s="68" t="s">
        <v>1839</v>
      </c>
      <c r="AK1651" s="104">
        <v>23</v>
      </c>
      <c r="AL1651" s="102">
        <v>29</v>
      </c>
      <c r="AM1651" s="102">
        <v>159</v>
      </c>
      <c r="AN1651" s="101">
        <v>57090</v>
      </c>
      <c r="AO1651" s="101">
        <f t="shared" si="351"/>
        <v>23029</v>
      </c>
      <c r="AP1651" t="s">
        <v>12</v>
      </c>
    </row>
    <row r="1652" spans="1:42" collapsed="1"/>
  </sheetData>
  <phoneticPr fontId="9"/>
  <conditionalFormatting sqref="D1589:D1604 D1608 D1606 D2:D1586">
    <cfRule type="cellIs" dxfId="24" priority="1" stopIfTrue="1" operator="equal">
      <formula>1</formula>
    </cfRule>
    <cfRule type="cellIs" dxfId="23" priority="2" stopIfTrue="1" operator="equal">
      <formula>3</formula>
    </cfRule>
  </conditionalFormatting>
  <conditionalFormatting sqref="E1589:E1604 E1608 E1606 E2:E1586">
    <cfRule type="cellIs" dxfId="22" priority="3" stopIfTrue="1" operator="equal">
      <formula>1</formula>
    </cfRule>
    <cfRule type="cellIs" dxfId="21" priority="4" stopIfTrue="1" operator="equal">
      <formula>3</formula>
    </cfRule>
  </conditionalFormatting>
  <conditionalFormatting sqref="F1589:F1604 F1608 F1606 F2:F1586">
    <cfRule type="cellIs" dxfId="20" priority="5" stopIfTrue="1" operator="equal">
      <formula>1</formula>
    </cfRule>
    <cfRule type="cellIs" dxfId="19" priority="6" stopIfTrue="1" operator="equal">
      <formula>3</formula>
    </cfRule>
  </conditionalFormatting>
  <conditionalFormatting sqref="G1:G2 G173 G700 G1054 G1297 G1338 G1586 G1603">
    <cfRule type="expression" dxfId="18" priority="7" stopIfTrue="1">
      <formula>IF(D1=1,1,0)</formula>
    </cfRule>
    <cfRule type="expression" dxfId="17" priority="8" stopIfTrue="1">
      <formula>IF(E1=1,1,0)</formula>
    </cfRule>
  </conditionalFormatting>
  <conditionalFormatting sqref="H1:H2 H173 H700 H1054 H1297 H1338 H1586:H1588 H1605 H1607 H1609:H65536">
    <cfRule type="expression" dxfId="16" priority="9" stopIfTrue="1">
      <formula>IF(D1=1,1,0)</formula>
    </cfRule>
    <cfRule type="expression" dxfId="15" priority="10" stopIfTrue="1">
      <formula>IF(E1=1,1,0)</formula>
    </cfRule>
  </conditionalFormatting>
  <conditionalFormatting sqref="G3:G172 G1055:G1296 G174:G699 G1298:G1337 G1339:G1585 G701:G1053">
    <cfRule type="expression" dxfId="14" priority="11" stopIfTrue="1">
      <formula>IF(AND(G3&gt;0,D3=1),1,0)</formula>
    </cfRule>
    <cfRule type="expression" dxfId="13" priority="12" stopIfTrue="1">
      <formula>IF(AND(G3&gt;0,E3=1),1,0)</formula>
    </cfRule>
    <cfRule type="expression" dxfId="12" priority="13" stopIfTrue="1">
      <formula>IF(AND(G3&gt;0,F3=1),1,0)</formula>
    </cfRule>
  </conditionalFormatting>
  <conditionalFormatting sqref="H3:H172 H1055:H1296 H174:H699 H1298:H1337 H1339:H1585 H701:H1053">
    <cfRule type="expression" dxfId="11" priority="14" stopIfTrue="1">
      <formula>IF(AND(G3&gt;0,D3=1),1,0)</formula>
    </cfRule>
    <cfRule type="expression" dxfId="10" priority="15" stopIfTrue="1">
      <formula>IF(AND(G3&gt;0,E3=1),1,0)</formula>
    </cfRule>
    <cfRule type="expression" dxfId="9" priority="16" stopIfTrue="1">
      <formula>IF(AND(G3&gt;0,F3=1),1,0)</formula>
    </cfRule>
  </conditionalFormatting>
  <conditionalFormatting sqref="G1608 G1606 G1604 G1589:G1602">
    <cfRule type="expression" dxfId="8" priority="17" stopIfTrue="1">
      <formula>IF(D1589=1,1,0)</formula>
    </cfRule>
    <cfRule type="expression" dxfId="7" priority="18" stopIfTrue="1">
      <formula>IF(E1589=1,1,0)</formula>
    </cfRule>
    <cfRule type="expression" dxfId="6" priority="19" stopIfTrue="1">
      <formula>IF(F1589=1,1,0)</formula>
    </cfRule>
  </conditionalFormatting>
  <conditionalFormatting sqref="H1608 H1606 H1589:H1604">
    <cfRule type="expression" dxfId="5" priority="20" stopIfTrue="1">
      <formula>IF(D1589=1,1,0)</formula>
    </cfRule>
    <cfRule type="expression" dxfId="4" priority="21" stopIfTrue="1">
      <formula>IF(E1589=1,1,0)</formula>
    </cfRule>
    <cfRule type="expression" dxfId="3" priority="22" stopIfTrue="1">
      <formula>IF(F1589=1,1,0)</formula>
    </cfRule>
  </conditionalFormatting>
  <pageMargins left="0.75" right="0.75" top="1" bottom="1" header="0.5" footer="0.5"/>
  <pageSetup paperSize="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116"/>
  <sheetViews>
    <sheetView workbookViewId="0">
      <selection activeCell="G12" sqref="G12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6">
      <c r="F1" t="s">
        <v>2189</v>
      </c>
      <c r="G1" t="s">
        <v>2190</v>
      </c>
      <c r="H1" t="s">
        <v>2191</v>
      </c>
      <c r="I1" t="s">
        <v>427</v>
      </c>
      <c r="K1" t="str">
        <f>E2</f>
        <v>Alabama</v>
      </c>
      <c r="L1" t="str">
        <f>E3</f>
        <v>Alaska</v>
      </c>
      <c r="M1" t="str">
        <f>E4</f>
        <v>Arizona</v>
      </c>
      <c r="N1" t="str">
        <f>E5</f>
        <v>Arkansas</v>
      </c>
      <c r="O1" t="str">
        <f>E6</f>
        <v>California</v>
      </c>
      <c r="P1" t="str">
        <f>E7</f>
        <v>Colorado</v>
      </c>
    </row>
    <row r="2" spans="1:16">
      <c r="A2">
        <f>IF(State!C3=1,1,IF(State!D3=1,2,IF(State!E3=1,3,4)))</f>
        <v>2</v>
      </c>
      <c r="B2">
        <f>IF(State!C3=2,1,IF(State!D3=2,2,IF(State!E3=2,3,4)))</f>
        <v>1</v>
      </c>
      <c r="C2">
        <f>IF(State!C3=3,1,IF(State!D3=3,2,IF(State!E3=3,3,4)))</f>
        <v>4</v>
      </c>
      <c r="D2">
        <f>IF(State!C3=4,1,IF(State!D3=4,2,IF(State!E3=4,3,4)))</f>
        <v>4</v>
      </c>
      <c r="E2" t="str">
        <f>State!A3</f>
        <v>Alabama</v>
      </c>
      <c r="F2" s="1">
        <f>MAX(State!H3:L3)</f>
        <v>672225</v>
      </c>
      <c r="G2" s="1">
        <f>LARGE(State!H3:L3,2)</f>
        <v>669105</v>
      </c>
      <c r="H2" s="1">
        <f>LARGE(State!H3:L3,3)</f>
        <v>0.49173294671091755</v>
      </c>
      <c r="I2" s="1">
        <f>State!B3-Graphs!F2-Graphs!G2-Graphs!H2</f>
        <v>25722.50826705329</v>
      </c>
    </row>
    <row r="3" spans="1:16">
      <c r="A3">
        <f>IF(State!C4=1,1,IF(State!D4=1,2,IF(State!E4=1,3,4)))</f>
        <v>2</v>
      </c>
      <c r="B3">
        <f>IF(State!C4=2,1,IF(State!D4=2,2,IF(State!E4=2,3,4)))</f>
        <v>1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Alaska</v>
      </c>
      <c r="F3" s="1">
        <f>MAX(State!H4:L4)</f>
        <v>129279</v>
      </c>
      <c r="G3" s="1">
        <f>LARGE(State!H4:L4,2)</f>
        <v>94216</v>
      </c>
      <c r="H3" s="1">
        <f>LARGE(State!H4:L4,3)</f>
        <v>0.55847920374626325</v>
      </c>
      <c r="I3" s="1">
        <f>State!B4-Graphs!F3-Graphs!G3-Graphs!H3</f>
        <v>7988.4415207962538</v>
      </c>
    </row>
    <row r="4" spans="1:16">
      <c r="A4">
        <f>IF(State!C5=1,1,IF(State!D5=1,2,IF(State!E5=1,3,4)))</f>
        <v>1</v>
      </c>
      <c r="B4">
        <f>IF(State!C5=2,1,IF(State!D5=2,2,IF(State!E5=2,3,4)))</f>
        <v>2</v>
      </c>
      <c r="C4">
        <f>IF(State!C5=3,1,IF(State!D5=3,2,IF(State!E5=3,3,4)))</f>
        <v>3</v>
      </c>
      <c r="D4">
        <f>IF(State!C5=4,1,IF(State!D5=4,2,IF(State!E5=4,3,4)))</f>
        <v>4</v>
      </c>
      <c r="E4" t="str">
        <f>State!A5</f>
        <v>Arizona</v>
      </c>
      <c r="F4" s="1">
        <f>MAX(State!H5:L5)</f>
        <v>566284</v>
      </c>
      <c r="G4" s="1">
        <f>LARGE(State!H5:L5,2)</f>
        <v>554465</v>
      </c>
      <c r="H4" s="1">
        <f>LARGE(State!H5:L5,3)</f>
        <v>84947</v>
      </c>
      <c r="I4" s="1">
        <f>State!B5-Graphs!F4-Graphs!G4-Graphs!H4</f>
        <v>20415</v>
      </c>
    </row>
    <row r="5" spans="1:16">
      <c r="A5">
        <f>IF(State!C6=1,1,IF(State!D6=1,2,IF(State!E6=1,3,4)))</f>
        <v>2</v>
      </c>
      <c r="B5">
        <f>IF(State!C6=2,1,IF(State!D6=2,2,IF(State!E6=2,3,4)))</f>
        <v>1</v>
      </c>
      <c r="C5">
        <f>IF(State!C6=3,1,IF(State!D6=3,2,IF(State!E6=3,3,4)))</f>
        <v>4</v>
      </c>
      <c r="D5">
        <f>IF(State!C6=4,1,IF(State!D6=4,2,IF(State!E6=4,3,4)))</f>
        <v>4</v>
      </c>
      <c r="E5" t="str">
        <f>State!A6</f>
        <v>Arkansas</v>
      </c>
      <c r="F5" s="1">
        <f>MAX(State!H6:L6)</f>
        <v>427082</v>
      </c>
      <c r="G5" s="1">
        <f>LARGE(State!H6:L6,2)</f>
        <v>378250</v>
      </c>
      <c r="H5" s="1">
        <f>LARGE(State!H6:L6,3)</f>
        <v>0.53007834220351102</v>
      </c>
      <c r="I5" s="1">
        <f>State!B6-Graphs!F5-Graphs!G5-Graphs!H5</f>
        <v>363.46992165779648</v>
      </c>
    </row>
    <row r="6" spans="1:16">
      <c r="A6">
        <f>IF(State!C7=1,1,IF(State!D7=1,2,IF(State!E7=1,3,4)))</f>
        <v>1</v>
      </c>
      <c r="B6">
        <f>IF(State!C7=2,1,IF(State!D7=2,2,IF(State!E7=2,3,4)))</f>
        <v>2</v>
      </c>
      <c r="C6">
        <f>IF(State!C7=3,1,IF(State!D7=3,2,IF(State!E7=3,3,4)))</f>
        <v>4</v>
      </c>
      <c r="D6">
        <f>IF(State!C7=4,1,IF(State!D7=4,2,IF(State!E7=4,3,4)))</f>
        <v>4</v>
      </c>
      <c r="E6" t="str">
        <f>State!A7</f>
        <v>California</v>
      </c>
      <c r="F6" s="1">
        <f>MAX(State!H7:L7)</f>
        <v>3533490</v>
      </c>
      <c r="G6" s="1">
        <f>LARGE(State!H7:L7,2)</f>
        <v>3169801</v>
      </c>
      <c r="H6" s="1">
        <f>LARGE(State!H7:L7,3)</f>
        <v>0.47276904160138505</v>
      </c>
      <c r="I6" s="1">
        <f>State!B7-Graphs!F6-Graphs!G6-Graphs!H6</f>
        <v>770738.52723095845</v>
      </c>
    </row>
    <row r="7" spans="1:16">
      <c r="A7">
        <f>IF(State!C8=1,1,IF(State!D8=1,2,IF(State!E8=1,3,4)))</f>
        <v>2</v>
      </c>
      <c r="B7">
        <f>IF(State!C8=2,1,IF(State!D8=2,2,IF(State!E8=2,3,4)))</f>
        <v>1</v>
      </c>
      <c r="C7">
        <f>IF(State!C8=3,1,IF(State!D8=3,2,IF(State!E8=3,3,4)))</f>
        <v>4</v>
      </c>
      <c r="D7">
        <f>IF(State!C8=4,1,IF(State!D8=4,2,IF(State!E8=4,3,4)))</f>
        <v>4</v>
      </c>
      <c r="E7" t="str">
        <f>State!A8</f>
        <v>Colorado</v>
      </c>
      <c r="F7" s="1">
        <f>MAX(State!H8:L8)</f>
        <v>884583</v>
      </c>
      <c r="G7" s="1">
        <f>LARGE(State!H8:L8,2)</f>
        <v>475373</v>
      </c>
      <c r="H7" s="1">
        <f>LARGE(State!H8:L8,3)</f>
        <v>0.62620823133479919</v>
      </c>
      <c r="I7" s="1">
        <f>State!B8-Graphs!F7-Graphs!G7-Graphs!H7</f>
        <v>52645.373791768667</v>
      </c>
    </row>
    <row r="8" spans="1:16">
      <c r="A8">
        <f>IF(State!C9=1,1,IF(State!D9=1,2,IF(State!E9=1,3,4)))</f>
        <v>2</v>
      </c>
      <c r="B8">
        <f>IF(State!C9=2,1,IF(State!D9=2,2,IF(State!E9=2,3,4)))</f>
        <v>1</v>
      </c>
      <c r="C8">
        <f>IF(State!C9=3,1,IF(State!D9=3,2,IF(State!E9=3,3,4)))</f>
        <v>4</v>
      </c>
      <c r="D8">
        <f>IF(State!C9=4,1,IF(State!D9=4,2,IF(State!E9=4,3,4)))</f>
        <v>4</v>
      </c>
      <c r="E8" t="str">
        <f>State!A9</f>
        <v>Connecticut</v>
      </c>
      <c r="F8" s="1">
        <f>MAX(State!H9:L9)</f>
        <v>573958</v>
      </c>
      <c r="G8" s="1">
        <f>LARGE(State!H9:L9,2)</f>
        <v>448984</v>
      </c>
      <c r="H8" s="1">
        <f>LARGE(State!H9:L9,3)</f>
        <v>0.56105486032230756</v>
      </c>
      <c r="I8" s="1">
        <f>State!B9-Graphs!F8-Graphs!G8-Graphs!H8</f>
        <v>55.438945139677692</v>
      </c>
    </row>
    <row r="9" spans="1:16">
      <c r="A9">
        <f>IF(State!C10=1,1,IF(State!D10=1,2,IF(State!E10=1,3,4)))</f>
        <v>2</v>
      </c>
      <c r="B9">
        <f>IF(State!C10=2,1,IF(State!D10=2,2,IF(State!E10=2,3,4)))</f>
        <v>1</v>
      </c>
      <c r="C9">
        <f>IF(State!C10=3,1,IF(State!D10=3,2,IF(State!E10=3,3,4)))</f>
        <v>4</v>
      </c>
      <c r="D9">
        <f>IF(State!C10=4,1,IF(State!D10=4,2,IF(State!E10=4,3,4)))</f>
        <v>4</v>
      </c>
      <c r="E9" t="str">
        <f>State!A10</f>
        <v>Florida</v>
      </c>
      <c r="F9" s="1">
        <f>MAX(State!H10:L10)</f>
        <v>2856845</v>
      </c>
      <c r="G9" s="1">
        <f>LARGE(State!H10:L10,2)</f>
        <v>2201427</v>
      </c>
      <c r="H9" s="1">
        <f>LARGE(State!H10:L10,3)</f>
        <v>0.56010187858990967</v>
      </c>
      <c r="I9" s="1">
        <f>State!B10-Graphs!F9-Graphs!G9-Graphs!H9</f>
        <v>42308.439898121411</v>
      </c>
    </row>
    <row r="10" spans="1:16">
      <c r="A10">
        <f>IF(State!C11=1,1,IF(State!D11=1,2,IF(State!E11=1,3,4)))</f>
        <v>2</v>
      </c>
      <c r="B10">
        <f>IF(State!C11=2,1,IF(State!D11=2,2,IF(State!E11=2,3,4)))</f>
        <v>1</v>
      </c>
      <c r="C10">
        <f>IF(State!C11=3,1,IF(State!D11=3,2,IF(State!E11=3,3,4)))</f>
        <v>4</v>
      </c>
      <c r="D10">
        <f>IF(State!C11=4,1,IF(State!D11=4,2,IF(State!E11=4,3,4)))</f>
        <v>4</v>
      </c>
      <c r="E10" t="str">
        <f>State!A11</f>
        <v>Georgia</v>
      </c>
      <c r="F10" s="1">
        <f>MAX(State!H11:L11)</f>
        <v>1041702</v>
      </c>
      <c r="G10" s="1">
        <f>LARGE(State!H11:L11,2)</f>
        <v>937153</v>
      </c>
      <c r="H10" s="1">
        <f>LARGE(State!H11:L11,3)</f>
        <v>0.51359619692040093</v>
      </c>
      <c r="I10" s="1">
        <f>State!B11-Graphs!F10-Graphs!G10-Graphs!H10</f>
        <v>49395.486403803079</v>
      </c>
    </row>
    <row r="11" spans="1:16">
      <c r="A11">
        <f>IF(State!C12=1,1,IF(State!D12=1,2,IF(State!E12=1,3,4)))</f>
        <v>2</v>
      </c>
      <c r="B11">
        <f>IF(State!C12=2,1,IF(State!D12=2,2,IF(State!E12=2,3,4)))</f>
        <v>1</v>
      </c>
      <c r="C11">
        <f>IF(State!C12=3,1,IF(State!D12=3,2,IF(State!E12=3,3,4)))</f>
        <v>4</v>
      </c>
      <c r="D11">
        <f>IF(State!C12=4,1,IF(State!D12=4,2,IF(State!E12=4,3,4)))</f>
        <v>4</v>
      </c>
      <c r="E11" t="str">
        <f>State!A12</f>
        <v>Hawaii</v>
      </c>
      <c r="F11" s="1">
        <f>MAX(State!H12:L12)</f>
        <v>197009</v>
      </c>
      <c r="G11" s="1">
        <f>LARGE(State!H12:L12,2)</f>
        <v>179647</v>
      </c>
      <c r="H11" s="1">
        <f>LARGE(State!H12:L12,3)</f>
        <v>0.51558190049985608</v>
      </c>
      <c r="I11" s="1">
        <f>State!B12-Graphs!F11-Graphs!G11-Graphs!H11</f>
        <v>5453.4844180995005</v>
      </c>
    </row>
    <row r="12" spans="1:16">
      <c r="A12">
        <f>IF(State!C13=1,1,IF(State!D13=1,2,IF(State!E13=1,3,4)))</f>
        <v>2</v>
      </c>
      <c r="B12">
        <f>IF(State!C13=2,1,IF(State!D13=2,2,IF(State!E13=2,3,4)))</f>
        <v>1</v>
      </c>
      <c r="C12">
        <f>IF(State!C13=3,1,IF(State!D13=3,2,IF(State!E13=3,3,4)))</f>
        <v>4</v>
      </c>
      <c r="D12">
        <f>IF(State!C13=4,1,IF(State!D13=4,2,IF(State!E13=4,3,4)))</f>
        <v>4</v>
      </c>
      <c r="E12" t="str">
        <f>State!A13</f>
        <v>Idaho</v>
      </c>
      <c r="F12" s="1">
        <f>MAX(State!H13:L13)</f>
        <v>231566</v>
      </c>
      <c r="G12" s="1">
        <f>LARGE(State!H13:L13,2)</f>
        <v>171711</v>
      </c>
      <c r="H12" s="1">
        <f>LARGE(State!H13:L13,3)</f>
        <v>0.56276778531971405</v>
      </c>
      <c r="I12" s="1">
        <f>State!B13-Graphs!F12-Graphs!G12-Graphs!H12</f>
        <v>8199.437232214681</v>
      </c>
    </row>
    <row r="13" spans="1:16">
      <c r="A13">
        <f>IF(State!C14=1,1,IF(State!D14=1,2,IF(State!E14=1,3,4)))</f>
        <v>1</v>
      </c>
      <c r="B13">
        <f>IF(State!C14=2,1,IF(State!D14=2,2,IF(State!E14=2,3,4)))</f>
        <v>2</v>
      </c>
      <c r="C13">
        <f>IF(State!C14=3,1,IF(State!D14=3,2,IF(State!E14=3,3,4)))</f>
        <v>4</v>
      </c>
      <c r="D13">
        <f>IF(State!C14=4,1,IF(State!D14=4,2,IF(State!E14=4,3,4)))</f>
        <v>4</v>
      </c>
      <c r="E13" t="str">
        <f>State!A14</f>
        <v>Illinois</v>
      </c>
      <c r="F13" s="1">
        <f>MAX(State!H14:L14)</f>
        <v>1847040</v>
      </c>
      <c r="G13" s="1">
        <f>LARGE(State!H14:L14,2)</f>
        <v>1594960</v>
      </c>
      <c r="H13" s="1">
        <f>LARGE(State!H14:L14,3)</f>
        <v>0.52192621925908422</v>
      </c>
      <c r="I13" s="1">
        <f>State!B14-Graphs!F13-Graphs!G13-Graphs!H13</f>
        <v>96890.478073780745</v>
      </c>
      <c r="K13" t="str">
        <f>E8</f>
        <v>Connecticut</v>
      </c>
      <c r="N13" t="str">
        <f>E9</f>
        <v>Florida</v>
      </c>
      <c r="O13" t="str">
        <f>E10</f>
        <v>Georgia</v>
      </c>
      <c r="P13" t="str">
        <f>E11</f>
        <v>Hawaii</v>
      </c>
    </row>
    <row r="14" spans="1:16">
      <c r="A14">
        <f>IF(State!C15=1,1,IF(State!D15=1,2,IF(State!E15=1,3,4)))</f>
        <v>1</v>
      </c>
      <c r="B14">
        <f>IF(State!C15=2,1,IF(State!D15=2,2,IF(State!E15=2,3,4)))</f>
        <v>2</v>
      </c>
      <c r="C14">
        <f>IF(State!C15=3,1,IF(State!D15=3,2,IF(State!E15=3,3,4)))</f>
        <v>4</v>
      </c>
      <c r="D14">
        <f>IF(State!C15=4,1,IF(State!D15=4,2,IF(State!E15=4,3,4)))</f>
        <v>4</v>
      </c>
      <c r="E14" t="str">
        <f>State!A15</f>
        <v>Iowa</v>
      </c>
      <c r="F14" s="1">
        <f>MAX(State!H15:L15)</f>
        <v>540449</v>
      </c>
      <c r="G14" s="1">
        <f>LARGE(State!H15:L15,2)</f>
        <v>456612</v>
      </c>
      <c r="H14" s="1">
        <f>LARGE(State!H15:L15,3)</f>
        <v>0.52685508509439438</v>
      </c>
      <c r="I14" s="1">
        <f>State!B15-Graphs!F14-Graphs!G14-Graphs!H14</f>
        <v>28740.473144914904</v>
      </c>
    </row>
    <row r="15" spans="1:16">
      <c r="A15">
        <f>IF(State!C16=1,1,IF(State!D16=1,2,IF(State!E16=1,3,4)))</f>
        <v>1</v>
      </c>
      <c r="B15">
        <f>IF(State!C16=2,1,IF(State!D16=2,2,IF(State!E16=2,3,4)))</f>
        <v>2</v>
      </c>
      <c r="C15">
        <f>IF(State!C16=3,1,IF(State!D16=3,2,IF(State!E16=3,3,4)))</f>
        <v>4</v>
      </c>
      <c r="D15">
        <f>IF(State!C16=4,1,IF(State!D16=4,2,IF(State!E16=4,3,4)))</f>
        <v>4</v>
      </c>
      <c r="E15" t="str">
        <f>State!A16</f>
        <v>Kansas</v>
      </c>
      <c r="F15" s="1">
        <f>MAX(State!H16:L16)</f>
        <v>441858</v>
      </c>
      <c r="G15" s="1">
        <f>LARGE(State!H16:L16,2)</f>
        <v>376830</v>
      </c>
      <c r="H15" s="1">
        <f>LARGE(State!H16:L16,3)</f>
        <v>0.52873433928849212</v>
      </c>
      <c r="I15" s="1">
        <f>State!B16-Graphs!F15-Graphs!G15-Graphs!H15</f>
        <v>17001.471265660712</v>
      </c>
    </row>
    <row r="16" spans="1:16">
      <c r="A16">
        <f>IF(State!C17=1,1,IF(State!D17=1,2,IF(State!E17=1,3,4)))</f>
        <v>1</v>
      </c>
      <c r="B16">
        <f>IF(State!C17=2,1,IF(State!D17=2,2,IF(State!E17=2,3,4)))</f>
        <v>2</v>
      </c>
      <c r="C16">
        <f>IF(State!C17=3,1,IF(State!D17=3,2,IF(State!E17=3,3,4)))</f>
        <v>4</v>
      </c>
      <c r="D16">
        <f>IF(State!C17=4,1,IF(State!D17=4,2,IF(State!E17=4,3,4)))</f>
        <v>3</v>
      </c>
      <c r="E16" t="str">
        <f>State!A17</f>
        <v>Maine</v>
      </c>
      <c r="F16" s="1">
        <f>MAX(State!H17:L17)</f>
        <v>238179</v>
      </c>
      <c r="G16" s="1">
        <f>LARGE(State!H17:L17,2)</f>
        <v>209496</v>
      </c>
      <c r="H16" s="1">
        <f>LARGE(State!H17:L17,3)</f>
        <v>10612</v>
      </c>
      <c r="I16" s="1">
        <f>State!B17-Graphs!F16-Graphs!G16-Graphs!H16</f>
        <v>46903</v>
      </c>
    </row>
    <row r="17" spans="1:15">
      <c r="A17">
        <f>IF(State!C18=1,1,IF(State!D18=1,2,IF(State!E18=1,3,4)))</f>
        <v>2</v>
      </c>
      <c r="B17">
        <f>IF(State!C18=2,1,IF(State!D18=2,2,IF(State!E18=2,3,4)))</f>
        <v>1</v>
      </c>
      <c r="C17">
        <f>IF(State!C18=3,1,IF(State!D18=3,2,IF(State!E18=3,3,4)))</f>
        <v>4</v>
      </c>
      <c r="D17">
        <f>IF(State!C18=4,1,IF(State!D18=4,2,IF(State!E18=4,3,4)))</f>
        <v>4</v>
      </c>
      <c r="E17" t="str">
        <f>State!A18</f>
        <v>Maryland</v>
      </c>
      <c r="F17" s="1">
        <f>MAX(State!H18:L18)</f>
        <v>879592</v>
      </c>
      <c r="G17" s="1">
        <f>LARGE(State!H18:L18,2)</f>
        <v>813422</v>
      </c>
      <c r="H17" s="1">
        <f>LARGE(State!H18:L18,3)</f>
        <v>0.51553324709775472</v>
      </c>
      <c r="I17" s="1">
        <f>State!B18-Graphs!F17-Graphs!G17-Graphs!H17</f>
        <v>13164.484466752901</v>
      </c>
    </row>
    <row r="18" spans="1:15">
      <c r="A18">
        <f>IF(State!C19=1,1,IF(State!D19=1,2,IF(State!E19=1,3,4)))</f>
        <v>2</v>
      </c>
      <c r="B18">
        <f>IF(State!C19=2,1,IF(State!D19=2,2,IF(State!E19=2,3,4)))</f>
        <v>1</v>
      </c>
      <c r="C18">
        <f>IF(State!C19=3,1,IF(State!D19=3,2,IF(State!E19=3,3,4)))</f>
        <v>4</v>
      </c>
      <c r="D18">
        <f>IF(State!C19=4,1,IF(State!D19=4,2,IF(State!E19=4,3,4)))</f>
        <v>4</v>
      </c>
      <c r="E18" t="str">
        <f>State!A19</f>
        <v>Massachusetts</v>
      </c>
      <c r="F18" s="1">
        <f>MAX(State!H19:L19)</f>
        <v>1091988</v>
      </c>
      <c r="G18" s="1">
        <f>LARGE(State!H19:L19,2)</f>
        <v>985981</v>
      </c>
      <c r="H18" s="1">
        <f>LARGE(State!H19:L19,3)</f>
        <v>0.49767498458421122</v>
      </c>
      <c r="I18" s="1">
        <f>State!B19-Graphs!F18-Graphs!G18-Graphs!H18</f>
        <v>116209.50232501542</v>
      </c>
    </row>
    <row r="19" spans="1:15">
      <c r="A19">
        <f>IF(State!C20=1,1,IF(State!D20=1,2,IF(State!E20=1,3,4)))</f>
        <v>1</v>
      </c>
      <c r="B19">
        <f>IF(State!C20=2,1,IF(State!D20=2,2,IF(State!E20=2,3,4)))</f>
        <v>2</v>
      </c>
      <c r="C19">
        <f>IF(State!C20=3,1,IF(State!D20=3,2,IF(State!E20=3,3,4)))</f>
        <v>4</v>
      </c>
      <c r="D19">
        <f>IF(State!C20=4,1,IF(State!D20=4,2,IF(State!E20=4,3,4)))</f>
        <v>4</v>
      </c>
      <c r="E19" t="str">
        <f>State!A20</f>
        <v>Michigan</v>
      </c>
      <c r="F19" s="1">
        <f>MAX(State!H20:L20)</f>
        <v>1633796</v>
      </c>
      <c r="G19" s="1">
        <f>LARGE(State!H20:L20,2)</f>
        <v>1506104</v>
      </c>
      <c r="H19" s="1">
        <f>LARGE(State!H20:L20,3)</f>
        <v>0.51416603594261645</v>
      </c>
      <c r="I19" s="1">
        <f>State!B20-Graphs!F19-Graphs!G19-Graphs!H19</f>
        <v>37664.485833964056</v>
      </c>
    </row>
    <row r="20" spans="1:15">
      <c r="A20">
        <f>IF(State!C21=1,1,IF(State!D21=1,2,IF(State!E21=1,3,4)))</f>
        <v>2</v>
      </c>
      <c r="B20">
        <f>IF(State!C21=2,1,IF(State!D21=2,2,IF(State!E21=2,3,4)))</f>
        <v>1</v>
      </c>
      <c r="C20">
        <f>IF(State!C21=3,1,IF(State!D21=3,2,IF(State!E21=3,3,4)))</f>
        <v>3</v>
      </c>
      <c r="D20">
        <f>IF(State!C21=4,1,IF(State!D21=4,2,IF(State!E21=4,3,4)))</f>
        <v>4</v>
      </c>
      <c r="E20" t="str">
        <f>State!A21</f>
        <v>Minnesota</v>
      </c>
      <c r="F20" s="1">
        <f>MAX(State!H21:L21)</f>
        <v>999473</v>
      </c>
      <c r="G20" s="1">
        <f>LARGE(State!H21:L21,2)</f>
        <v>821268</v>
      </c>
      <c r="H20" s="1">
        <f>LARGE(State!H21:L21,3)</f>
        <v>364534</v>
      </c>
      <c r="I20" s="1">
        <f>State!B21-Graphs!F20-Graphs!G20-Graphs!H20</f>
        <v>67198</v>
      </c>
    </row>
    <row r="21" spans="1:15">
      <c r="A21">
        <f>IF(State!C22=1,1,IF(State!D22=1,2,IF(State!E22=1,3,4)))</f>
        <v>2</v>
      </c>
      <c r="B21">
        <f>IF(State!C22=2,1,IF(State!D22=2,2,IF(State!E22=2,3,4)))</f>
        <v>1</v>
      </c>
      <c r="C21">
        <f>IF(State!C22=3,1,IF(State!D22=3,2,IF(State!E22=3,3,4)))</f>
        <v>4</v>
      </c>
      <c r="D21">
        <f>IF(State!C22=4,1,IF(State!D22=4,2,IF(State!E22=4,3,4)))</f>
        <v>4</v>
      </c>
      <c r="E21" t="str">
        <f>State!A22</f>
        <v>Nebraska</v>
      </c>
      <c r="F21" s="1">
        <f>MAX(State!H22:L22)</f>
        <v>330349</v>
      </c>
      <c r="G21" s="1">
        <f>LARGE(State!H22:L22,2)</f>
        <v>132348</v>
      </c>
      <c r="H21" s="1">
        <f>LARGE(State!H22:L22,3)</f>
        <v>0.68680910869434142</v>
      </c>
      <c r="I21" s="1">
        <f>State!B22-Graphs!F21-Graphs!G21-Graphs!H21</f>
        <v>18293.313190891306</v>
      </c>
    </row>
    <row r="22" spans="1:15">
      <c r="A22">
        <f>IF(State!C23=1,1,IF(State!D23=1,2,IF(State!E23=1,3,4)))</f>
        <v>2</v>
      </c>
      <c r="B22">
        <f>IF(State!C23=2,1,IF(State!D23=2,2,IF(State!E23=2,3,4)))</f>
        <v>1</v>
      </c>
      <c r="C22">
        <f>IF(State!C23=3,1,IF(State!D23=3,2,IF(State!E23=3,3,4)))</f>
        <v>4</v>
      </c>
      <c r="D22">
        <f>IF(State!C23=4,1,IF(State!D23=4,2,IF(State!E23=4,3,4)))</f>
        <v>4</v>
      </c>
      <c r="E22" t="str">
        <f>State!A23</f>
        <v>Nevada</v>
      </c>
      <c r="F22" s="1">
        <f>MAX(State!H23:L23)</f>
        <v>344001</v>
      </c>
      <c r="G22" s="1">
        <f>LARGE(State!H23:L23,2)</f>
        <v>110935</v>
      </c>
      <c r="H22" s="1">
        <f>LARGE(State!H23:L23,3)</f>
        <v>0.68243469773587073</v>
      </c>
      <c r="I22" s="1">
        <f>State!B23-Graphs!F22-Graphs!G22-Graphs!H22</f>
        <v>49142.317565302263</v>
      </c>
    </row>
    <row r="23" spans="1:15">
      <c r="A23">
        <f>IF(State!C24=1,1,IF(State!D24=1,2,IF(State!E24=1,3,4)))</f>
        <v>2</v>
      </c>
      <c r="B23">
        <f>IF(State!C24=2,1,IF(State!D24=2,2,IF(State!E24=2,3,4)))</f>
        <v>1</v>
      </c>
      <c r="C23">
        <f>IF(State!C24=3,1,IF(State!D24=3,2,IF(State!E24=3,3,4)))</f>
        <v>4</v>
      </c>
      <c r="D23">
        <f>IF(State!C24=4,1,IF(State!D24=4,2,IF(State!E24=4,3,4)))</f>
        <v>4</v>
      </c>
      <c r="E23" t="str">
        <f>State!A24</f>
        <v>New Hampshire</v>
      </c>
      <c r="F23" s="1">
        <f>MAX(State!H24:L24)</f>
        <v>259663</v>
      </c>
      <c r="G23" s="1">
        <f>LARGE(State!H24:L24,2)</f>
        <v>169277</v>
      </c>
      <c r="H23" s="1">
        <f>LARGE(State!H24:L24,3)</f>
        <v>0.58617848371017844</v>
      </c>
      <c r="I23" s="1">
        <f>State!B24-Graphs!F23-Graphs!G23-Graphs!H23</f>
        <v>14035.413821516289</v>
      </c>
    </row>
    <row r="24" spans="1:15">
      <c r="A24">
        <f>IF(State!C25=1,1,IF(State!D25=1,2,IF(State!E25=1,3,4)))</f>
        <v>1</v>
      </c>
      <c r="B24">
        <f>IF(State!C25=2,1,IF(State!D25=2,2,IF(State!E25=2,3,4)))</f>
        <v>2</v>
      </c>
      <c r="C24">
        <f>IF(State!C25=3,1,IF(State!D25=3,2,IF(State!E25=3,3,4)))</f>
        <v>4</v>
      </c>
      <c r="D24">
        <f>IF(State!C25=4,1,IF(State!D25=4,2,IF(State!E25=4,3,4)))</f>
        <v>4</v>
      </c>
      <c r="E24" t="str">
        <f>State!A25</f>
        <v>New Mexico</v>
      </c>
      <c r="F24" s="1">
        <f>MAX(State!H25:L25)</f>
        <v>268693</v>
      </c>
      <c r="G24" s="1">
        <f>LARGE(State!H25:L25,2)</f>
        <v>189074</v>
      </c>
      <c r="H24" s="1">
        <f>LARGE(State!H25:L25,3)</f>
        <v>0.55488370268032128</v>
      </c>
      <c r="I24" s="1">
        <f>State!B25-Graphs!F24-Graphs!G24-Graphs!H24</f>
        <v>26465.44511629732</v>
      </c>
    </row>
    <row r="25" spans="1:15">
      <c r="A25">
        <f>IF(State!C26=1,1,IF(State!D26=1,2,IF(State!E26=1,3,4)))</f>
        <v>2</v>
      </c>
      <c r="B25">
        <f>IF(State!C26=2,1,IF(State!D26=2,2,IF(State!E26=2,3,4)))</f>
        <v>1</v>
      </c>
      <c r="C25">
        <f>IF(State!C26=3,1,IF(State!D26=3,2,IF(State!E26=3,3,4)))</f>
        <v>3</v>
      </c>
      <c r="D25">
        <f>IF(State!C26=4,1,IF(State!D26=4,2,IF(State!E26=4,3,4)))</f>
        <v>4</v>
      </c>
      <c r="E25" t="str">
        <f>State!A26</f>
        <v>New York</v>
      </c>
      <c r="F25" s="1">
        <f>MAX(State!H26:L26)</f>
        <v>2262255</v>
      </c>
      <c r="G25" s="1">
        <f>LARGE(State!H26:L26,2)</f>
        <v>1534064</v>
      </c>
      <c r="H25" s="1">
        <f>LARGE(State!H26:L26,3)</f>
        <v>654016</v>
      </c>
      <c r="I25" s="1">
        <f>State!B26-Graphs!F25-Graphs!G25-Graphs!H25</f>
        <v>128743</v>
      </c>
      <c r="K25" t="str">
        <f>E12</f>
        <v>Idaho</v>
      </c>
      <c r="L25" t="str">
        <f>E13</f>
        <v>Illinois</v>
      </c>
      <c r="N25" t="str">
        <f>E14</f>
        <v>Iowa</v>
      </c>
      <c r="O25" t="str">
        <f>E15</f>
        <v>Kansas</v>
      </c>
    </row>
    <row r="26" spans="1:15">
      <c r="A26">
        <f>IF(State!C27=1,1,IF(State!D27=1,2,IF(State!E27=1,3,4)))</f>
        <v>2</v>
      </c>
      <c r="B26">
        <f>IF(State!C27=2,1,IF(State!D27=2,2,IF(State!E27=2,3,4)))</f>
        <v>1</v>
      </c>
      <c r="C26">
        <f>IF(State!C27=3,1,IF(State!D27=3,2,IF(State!E27=3,3,4)))</f>
        <v>3</v>
      </c>
      <c r="D26">
        <f>IF(State!C27=4,1,IF(State!D27=4,2,IF(State!E27=4,3,4)))</f>
        <v>4</v>
      </c>
      <c r="E26" t="str">
        <f>State!A27</f>
        <v>Ohio</v>
      </c>
      <c r="F26" s="1">
        <f>MAX(State!H27:L27)</f>
        <v>1865007</v>
      </c>
      <c r="G26" s="1">
        <f>LARGE(State!H27:L27,2)</f>
        <v>1236924</v>
      </c>
      <c r="H26" s="1">
        <f>LARGE(State!H27:L27,3)</f>
        <v>126686</v>
      </c>
      <c r="I26" s="1">
        <f>State!B27-Graphs!F26-Graphs!G26-Graphs!H26</f>
        <v>375</v>
      </c>
    </row>
    <row r="27" spans="1:15">
      <c r="A27">
        <f>IF(State!C28=1,1,IF(State!D28=1,2,IF(State!E28=1,3,4)))</f>
        <v>1</v>
      </c>
      <c r="B27">
        <f>IF(State!C28=2,1,IF(State!D28=2,2,IF(State!E28=2,3,4)))</f>
        <v>2</v>
      </c>
      <c r="C27">
        <f>IF(State!C28=3,1,IF(State!D28=3,2,IF(State!E28=3,3,4)))</f>
        <v>3</v>
      </c>
      <c r="D27">
        <f>IF(State!C28=4,1,IF(State!D28=4,2,IF(State!E28=4,3,4)))</f>
        <v>4</v>
      </c>
      <c r="E27" t="str">
        <f>State!A28</f>
        <v>Oklahoma</v>
      </c>
      <c r="F27" s="1">
        <f>MAX(State!H28:L28)</f>
        <v>448143</v>
      </c>
      <c r="G27" s="1">
        <f>LARGE(State!H28:L28,2)</f>
        <v>441277</v>
      </c>
      <c r="H27" s="1">
        <f>LARGE(State!H28:L28,3)</f>
        <v>146200</v>
      </c>
      <c r="I27" s="1">
        <f>State!B28-Graphs!F27-Graphs!G27-Graphs!H27</f>
        <v>0</v>
      </c>
    </row>
    <row r="28" spans="1:15">
      <c r="A28">
        <f>IF(State!C29=1,1,IF(State!D29=1,2,IF(State!E29=1,3,4)))</f>
        <v>1</v>
      </c>
      <c r="B28">
        <f>IF(State!C29=2,1,IF(State!D29=2,2,IF(State!E29=2,3,4)))</f>
        <v>2</v>
      </c>
      <c r="C28">
        <f>IF(State!C29=3,1,IF(State!D29=3,2,IF(State!E29=3,3,4)))</f>
        <v>4</v>
      </c>
      <c r="D28">
        <f>IF(State!C29=4,1,IF(State!D29=4,2,IF(State!E29=4,3,4)))</f>
        <v>4</v>
      </c>
      <c r="E28" t="str">
        <f>State!A29</f>
        <v>Oregon</v>
      </c>
      <c r="F28" s="1">
        <f>MAX(State!H29:L29)</f>
        <v>618004</v>
      </c>
      <c r="G28" s="1">
        <f>LARGE(State!H29:L29,2)</f>
        <v>581785</v>
      </c>
      <c r="H28" s="1">
        <f>LARGE(State!H29:L29,3)</f>
        <v>0.49028597450053429</v>
      </c>
      <c r="I28" s="1">
        <f>State!B29-Graphs!F28-Graphs!G28-Graphs!H28</f>
        <v>60707.509714025502</v>
      </c>
    </row>
    <row r="29" spans="1:15">
      <c r="A29">
        <f>IF(State!C30=1,1,IF(State!D30=1,2,IF(State!E30=1,3,4)))</f>
        <v>1</v>
      </c>
      <c r="B29">
        <f>IF(State!C30=2,1,IF(State!D30=2,2,IF(State!E30=2,3,4)))</f>
        <v>2</v>
      </c>
      <c r="C29">
        <f>IF(State!C30=3,1,IF(State!D30=3,2,IF(State!E30=3,3,4)))</f>
        <v>4</v>
      </c>
      <c r="D29">
        <f>IF(State!C30=4,1,IF(State!D30=4,2,IF(State!E30=4,3,4)))</f>
        <v>4</v>
      </c>
      <c r="E29" t="str">
        <f>State!A30</f>
        <v>Pennsylvania</v>
      </c>
      <c r="F29" s="1">
        <f>MAX(State!H30:L30)</f>
        <v>1913235</v>
      </c>
      <c r="G29" s="1">
        <f>LARGE(State!H30:L30,2)</f>
        <v>1589408</v>
      </c>
      <c r="H29" s="1">
        <f>LARGE(State!H30:L30,3)</f>
        <v>0.53412643087402001</v>
      </c>
      <c r="I29" s="1">
        <f>State!B30-Graphs!F29-Graphs!G29-Graphs!H29</f>
        <v>79345.465873569119</v>
      </c>
    </row>
    <row r="30" spans="1:15">
      <c r="A30">
        <f>IF(State!C31=1,1,IF(State!D31=1,2,IF(State!E31=1,3,4)))</f>
        <v>2</v>
      </c>
      <c r="B30">
        <f>IF(State!C31=2,1,IF(State!D31=2,2,IF(State!E31=2,3,4)))</f>
        <v>1</v>
      </c>
      <c r="C30">
        <f>IF(State!C31=3,1,IF(State!D31=3,2,IF(State!E31=3,3,4)))</f>
        <v>4</v>
      </c>
      <c r="D30">
        <f>IF(State!C31=4,1,IF(State!D31=4,2,IF(State!E31=4,3,4)))</f>
        <v>4</v>
      </c>
      <c r="E30" t="str">
        <f>State!A31</f>
        <v>Rhode Island</v>
      </c>
      <c r="F30" s="1">
        <f>MAX(State!H31:L31)</f>
        <v>181827</v>
      </c>
      <c r="G30" s="1">
        <f>LARGE(State!H31:L31,2)</f>
        <v>150229</v>
      </c>
      <c r="H30" s="1">
        <f>LARGE(State!H31:L31,3)</f>
        <v>0.54757932396945097</v>
      </c>
      <c r="I30" s="1">
        <f>State!B31-Graphs!F30-Graphs!G30-Graphs!H30</f>
        <v>-0.54757932396945097</v>
      </c>
    </row>
    <row r="31" spans="1:15">
      <c r="A31">
        <f>IF(State!C32=1,1,IF(State!D32=1,2,IF(State!E32=1,3,4)))</f>
        <v>2</v>
      </c>
      <c r="B31">
        <f>IF(State!C32=2,1,IF(State!D32=2,2,IF(State!E32=2,3,4)))</f>
        <v>1</v>
      </c>
      <c r="C31">
        <f>IF(State!C32=3,1,IF(State!D32=3,2,IF(State!E32=3,3,4)))</f>
        <v>4</v>
      </c>
      <c r="D31">
        <f>IF(State!C32=4,1,IF(State!D32=4,2,IF(State!E32=4,3,4)))</f>
        <v>4</v>
      </c>
      <c r="E31" t="str">
        <f>State!A32</f>
        <v>South Carolina</v>
      </c>
      <c r="F31" s="1">
        <f>MAX(State!H32:L32)</f>
        <v>585422</v>
      </c>
      <c r="G31" s="1">
        <f>LARGE(State!H32:L32,2)</f>
        <v>521140</v>
      </c>
      <c r="H31" s="1">
        <f>LARGE(State!H32:L32,3)</f>
        <v>0.52849037441603286</v>
      </c>
      <c r="I31" s="1">
        <f>State!B32-Graphs!F31-Graphs!G31-Graphs!H31</f>
        <v>1162.4715096255841</v>
      </c>
    </row>
    <row r="32" spans="1:15">
      <c r="A32">
        <f>IF(State!C33=1,1,IF(State!D33=1,2,IF(State!E33=1,3,4)))</f>
        <v>2</v>
      </c>
      <c r="B32">
        <f>IF(State!C33=2,1,IF(State!D33=2,2,IF(State!E33=2,3,4)))</f>
        <v>1</v>
      </c>
      <c r="C32">
        <f>IF(State!C33=3,1,IF(State!D33=3,2,IF(State!E33=3,3,4)))</f>
        <v>4</v>
      </c>
      <c r="D32">
        <f>IF(State!C33=4,1,IF(State!D33=4,2,IF(State!E33=4,3,4)))</f>
        <v>4</v>
      </c>
      <c r="E32" t="str">
        <f>State!A33</f>
        <v>South Dakota</v>
      </c>
      <c r="F32" s="1">
        <f>MAX(State!H33:L33)</f>
        <v>189920</v>
      </c>
      <c r="G32" s="1">
        <f>LARGE(State!H33:L33,2)</f>
        <v>140263</v>
      </c>
      <c r="H32" s="1">
        <f>LARGE(State!H33:L33,3)</f>
        <v>0.56767266760123025</v>
      </c>
      <c r="I32" s="1">
        <f>State!B33-Graphs!F32-Graphs!G32-Graphs!H32</f>
        <v>4375.4323273323989</v>
      </c>
    </row>
    <row r="33" spans="1:16">
      <c r="A33">
        <f>IF(State!C34=1,1,IF(State!D34=1,2,IF(State!E34=1,3,4)))</f>
        <v>1</v>
      </c>
      <c r="B33">
        <f>IF(State!C34=2,1,IF(State!D34=2,2,IF(State!E34=2,3,4)))</f>
        <v>2</v>
      </c>
      <c r="C33">
        <f>IF(State!C34=3,1,IF(State!D34=3,2,IF(State!E34=3,3,4)))</f>
        <v>4</v>
      </c>
      <c r="D33">
        <f>IF(State!C34=4,1,IF(State!D34=4,2,IF(State!E34=4,3,4)))</f>
        <v>4</v>
      </c>
      <c r="E33" t="str">
        <f>State!A34</f>
        <v>Tennessee</v>
      </c>
      <c r="F33" s="1">
        <f>MAX(State!H34:L34)</f>
        <v>837284</v>
      </c>
      <c r="G33" s="1">
        <f>LARGE(State!H34:L34,2)</f>
        <v>786803</v>
      </c>
      <c r="H33" s="1">
        <f>LARGE(State!H34:L34,3)</f>
        <v>0.50647272780063957</v>
      </c>
      <c r="I33" s="1">
        <f>State!B34-Graphs!F33-Graphs!G33-Graphs!H33</f>
        <v>29079.4935272722</v>
      </c>
    </row>
    <row r="34" spans="1:16">
      <c r="A34">
        <f>IF(State!C35=1,1,IF(State!D35=1,2,IF(State!E35=1,3,4)))</f>
        <v>2</v>
      </c>
      <c r="B34">
        <f>IF(State!C35=2,1,IF(State!D35=2,2,IF(State!E35=2,3,4)))</f>
        <v>1</v>
      </c>
      <c r="C34">
        <f>IF(State!C35=3,1,IF(State!D35=3,2,IF(State!E35=3,3,4)))</f>
        <v>4</v>
      </c>
      <c r="D34">
        <f>IF(State!C35=4,1,IF(State!D35=4,2,IF(State!E35=4,3,4)))</f>
        <v>4</v>
      </c>
      <c r="E34" t="str">
        <f>State!A35</f>
        <v>Texas</v>
      </c>
      <c r="F34" s="1">
        <f>MAX(State!H35:L35)</f>
        <v>2632541</v>
      </c>
      <c r="G34" s="1">
        <f>LARGE(State!H35:L35,2)</f>
        <v>1819843</v>
      </c>
      <c r="H34" s="1">
        <f>LARGE(State!H35:L35,3)</f>
        <v>0.57807490987551768</v>
      </c>
      <c r="I34" s="1">
        <f>State!B35-Graphs!F34-Graphs!G34-Graphs!H34</f>
        <v>101594.42192509012</v>
      </c>
    </row>
    <row r="35" spans="1:16">
      <c r="A35">
        <f>IF(State!C36=1,1,IF(State!D36=1,2,IF(State!E36=1,3,4)))</f>
        <v>2</v>
      </c>
      <c r="B35">
        <f>IF(State!C36=2,1,IF(State!D36=2,2,IF(State!E36=2,3,4)))</f>
        <v>1</v>
      </c>
      <c r="C35">
        <f>IF(State!C36=3,1,IF(State!D36=3,2,IF(State!E36=3,3,4)))</f>
        <v>3</v>
      </c>
      <c r="D35">
        <f>IF(State!C36=4,1,IF(State!D36=4,2,IF(State!E36=4,3,4)))</f>
        <v>4</v>
      </c>
      <c r="E35" t="str">
        <f>State!A36</f>
        <v>Vermont</v>
      </c>
      <c r="F35" s="1">
        <f>MAX(State!H36:L36)</f>
        <v>103436</v>
      </c>
      <c r="G35" s="1">
        <f>LARGE(State!H36:L36,2)</f>
        <v>97565</v>
      </c>
      <c r="H35" s="1">
        <f>LARGE(State!H36:L36,3)</f>
        <v>22353</v>
      </c>
      <c r="I35" s="1">
        <f>State!B36-Graphs!F35-Graphs!G35-Graphs!H35</f>
        <v>6807</v>
      </c>
    </row>
    <row r="36" spans="1:16">
      <c r="A36">
        <f>IF(State!C37=1,1,IF(State!D37=1,2,IF(State!E37=1,3,4)))</f>
        <v>1</v>
      </c>
      <c r="B36">
        <f>IF(State!C37=2,1,IF(State!D37=2,2,IF(State!E37=2,3,4)))</f>
        <v>2</v>
      </c>
      <c r="C36">
        <f>IF(State!C37=3,1,IF(State!D37=3,2,IF(State!E37=3,3,4)))</f>
        <v>4</v>
      </c>
      <c r="D36">
        <f>IF(State!C37=4,1,IF(State!D37=4,2,IF(State!E37=4,3,4)))</f>
        <v>4</v>
      </c>
      <c r="E36" t="str">
        <f>State!A37</f>
        <v>Wisconsin</v>
      </c>
      <c r="F36" s="1">
        <f>MAX(State!H37:L37)</f>
        <v>800515</v>
      </c>
      <c r="G36" s="1">
        <f>LARGE(State!H37:L37,2)</f>
        <v>734779</v>
      </c>
      <c r="H36" s="1">
        <f>LARGE(State!H37:L37,3)</f>
        <v>0.45090570924364731</v>
      </c>
      <c r="I36" s="1">
        <f>State!B37-Graphs!F36-Graphs!G36-Graphs!H36</f>
        <v>240054.54909429076</v>
      </c>
    </row>
    <row r="37" spans="1:16">
      <c r="A37">
        <f>IF(State!C38=1,1,IF(State!D38=1,2,IF(State!E38=1,3,4)))</f>
        <v>1</v>
      </c>
      <c r="B37">
        <f>IF(State!C38=2,1,IF(State!D38=2,2,IF(State!E38=2,3,4)))</f>
        <v>2</v>
      </c>
      <c r="C37">
        <f>IF(State!C38=3,1,IF(State!D38=3,2,IF(State!E38=3,3,4)))</f>
        <v>4</v>
      </c>
      <c r="D37">
        <f>IF(State!C38=4,1,IF(State!D38=4,2,IF(State!E38=4,3,4)))</f>
        <v>4</v>
      </c>
      <c r="E37" t="str">
        <f>State!A38</f>
        <v>Wyoming</v>
      </c>
      <c r="F37" s="1">
        <f>MAX(State!H38:L38)</f>
        <v>92662</v>
      </c>
      <c r="G37" s="1">
        <f>LARGE(State!H38:L38,2)</f>
        <v>88873</v>
      </c>
      <c r="H37" s="1">
        <f>LARGE(State!H38:L38,3)</f>
        <v>0.4996360381539855</v>
      </c>
      <c r="I37" s="1">
        <f>State!B38-Graphs!F37-Graphs!G37-Graphs!H37</f>
        <v>3923.5003639618462</v>
      </c>
      <c r="L37" t="str">
        <f>E16</f>
        <v>Maine</v>
      </c>
      <c r="M37" t="str">
        <f>E17</f>
        <v>Maryland</v>
      </c>
      <c r="N37" t="str">
        <f>E18</f>
        <v>Massachusetts</v>
      </c>
      <c r="O37" t="str">
        <f>E19</f>
        <v>Michigan</v>
      </c>
      <c r="P37" t="str">
        <f>E20</f>
        <v>Minnesota</v>
      </c>
    </row>
    <row r="38" spans="1:16">
      <c r="A38">
        <f>IF(State!C39=1,1,IF(State!D39=1,2,IF(State!E39=1,3,4)))</f>
        <v>2</v>
      </c>
      <c r="B38">
        <f>IF(State!C39=2,1,IF(State!D39=2,2,IF(State!E39=2,3,4)))</f>
        <v>1</v>
      </c>
      <c r="C38">
        <f>IF(State!C39=3,1,IF(State!D39=3,2,IF(State!E39=3,3,4)))</f>
        <v>3</v>
      </c>
      <c r="D38">
        <f>IF(State!C39=4,1,IF(State!D39=4,2,IF(State!E39=4,3,4)))</f>
        <v>4</v>
      </c>
      <c r="E38" t="str">
        <f>State!A39</f>
        <v>Total</v>
      </c>
      <c r="F38" s="1">
        <f>MAX(State!H39:L39)</f>
        <v>31019990</v>
      </c>
      <c r="G38" s="1">
        <f>LARGE(State!H39:L39,2)</f>
        <v>27868757</v>
      </c>
      <c r="H38" s="1">
        <f>LARGE(State!H39:L39,3)</f>
        <v>1409348</v>
      </c>
      <c r="I38" s="1">
        <f>State!B39-Graphs!F38-Graphs!G38-Graphs!H38</f>
        <v>2171177</v>
      </c>
    </row>
    <row r="39" spans="1:16">
      <c r="F39">
        <v>22</v>
      </c>
      <c r="G39">
        <v>14</v>
      </c>
    </row>
    <row r="40" spans="1:16">
      <c r="F40" s="54">
        <f>F39/(F39+G39)</f>
        <v>0.61111111111111116</v>
      </c>
      <c r="G40" s="54">
        <f>G39/(F39+G39)</f>
        <v>0.3888888888888889</v>
      </c>
    </row>
    <row r="41" spans="1:16">
      <c r="F41" s="2" t="str">
        <f>State!H1</f>
        <v>Democratic</v>
      </c>
      <c r="G41" s="2" t="str">
        <f>State!J1</f>
        <v>Republican</v>
      </c>
      <c r="H41" s="2" t="str">
        <f>State!L1</f>
        <v>Independ.</v>
      </c>
    </row>
    <row r="42" spans="1:16">
      <c r="E42" t="s">
        <v>420</v>
      </c>
      <c r="H42" t="s">
        <v>1181</v>
      </c>
    </row>
    <row r="49" spans="12:16">
      <c r="N49" t="str">
        <f>E21</f>
        <v>Nebraska</v>
      </c>
      <c r="O49" t="str">
        <f>E22</f>
        <v>Nevada</v>
      </c>
      <c r="P49" t="str">
        <f>E23</f>
        <v>New Hampshire</v>
      </c>
    </row>
    <row r="61" spans="12:16">
      <c r="L61" t="str">
        <f>E24</f>
        <v>New Mexico</v>
      </c>
      <c r="M61" t="str">
        <f>E25</f>
        <v>New York</v>
      </c>
      <c r="P61" t="str">
        <f>E26</f>
        <v>Ohio</v>
      </c>
    </row>
    <row r="71" spans="5:16">
      <c r="E71" t="s">
        <v>82</v>
      </c>
      <c r="G71" s="31" t="e">
        <f>#REF!</f>
        <v>#REF!</v>
      </c>
    </row>
    <row r="73" spans="5:16">
      <c r="K73" t="str">
        <f>E27</f>
        <v>Oklahoma</v>
      </c>
      <c r="L73" t="str">
        <f>E28</f>
        <v>Oregon</v>
      </c>
      <c r="M73" t="str">
        <f>E29</f>
        <v>Pennsylvania</v>
      </c>
      <c r="N73" t="str">
        <f>E30</f>
        <v>Rhode Island</v>
      </c>
      <c r="O73" t="str">
        <f>E31</f>
        <v>South Carolina</v>
      </c>
      <c r="P73" t="str">
        <f>E32</f>
        <v>South Dakota</v>
      </c>
    </row>
    <row r="83" spans="5:14">
      <c r="F83" t="s">
        <v>2646</v>
      </c>
    </row>
    <row r="84" spans="5:14">
      <c r="E84" s="2" t="str">
        <f>Statistics!E28</f>
        <v>Republican</v>
      </c>
      <c r="F84" s="7">
        <f>Statistics!C63</f>
        <v>22</v>
      </c>
      <c r="G84" s="2">
        <f>F84/SUM(F$84:F$87)</f>
        <v>0.61111111111111116</v>
      </c>
      <c r="H84" s="7"/>
    </row>
    <row r="85" spans="5:14">
      <c r="E85" s="2" t="str">
        <f>Statistics!A28</f>
        <v>Democratic</v>
      </c>
      <c r="F85" s="7">
        <f>Statistics!B63</f>
        <v>14</v>
      </c>
      <c r="G85" s="2">
        <f>F85/SUM(F$84:F$87)</f>
        <v>0.3888888888888889</v>
      </c>
      <c r="H85" s="7"/>
      <c r="K85" t="str">
        <f>E33</f>
        <v>Tennessee</v>
      </c>
      <c r="L85" t="str">
        <f>E34</f>
        <v>Texas</v>
      </c>
      <c r="N85" t="str">
        <f>E35</f>
        <v>Vermont</v>
      </c>
    </row>
    <row r="86" spans="5:14">
      <c r="E86" s="2" t="str">
        <f>Statistics!I28</f>
        <v>Independ.</v>
      </c>
      <c r="F86" s="7">
        <f>Statistics!D63</f>
        <v>0</v>
      </c>
      <c r="G86" s="2">
        <f>F86/SUM(F$84:F$87)</f>
        <v>0</v>
      </c>
      <c r="H86" s="7"/>
    </row>
    <row r="87" spans="5:14">
      <c r="E87" t="s">
        <v>427</v>
      </c>
      <c r="F87" s="7">
        <f>Statistics!P63</f>
        <v>0</v>
      </c>
      <c r="G87" s="2">
        <f>F87/SUM(F$84:F$87)</f>
        <v>0</v>
      </c>
      <c r="H87" s="7"/>
    </row>
    <row r="90" spans="5:14">
      <c r="H90" s="2"/>
    </row>
    <row r="91" spans="5:14">
      <c r="H91" s="2"/>
    </row>
    <row r="92" spans="5:14">
      <c r="H92" s="2"/>
    </row>
    <row r="93" spans="5:14">
      <c r="H93" s="2"/>
    </row>
    <row r="94" spans="5:14">
      <c r="H94" s="2"/>
    </row>
    <row r="95" spans="5:14">
      <c r="F95" s="2" t="s">
        <v>2719</v>
      </c>
      <c r="G95" s="2"/>
      <c r="I95" s="2"/>
    </row>
    <row r="96" spans="5:14">
      <c r="E96" s="2" t="str">
        <f>E84</f>
        <v>Republican</v>
      </c>
      <c r="F96" s="7" t="e">
        <f>Statistics!#REF!</f>
        <v>#REF!</v>
      </c>
      <c r="G96" s="2" t="e">
        <f>F96/SUM(F$96:F$99)</f>
        <v>#REF!</v>
      </c>
      <c r="I96" s="2"/>
    </row>
    <row r="97" spans="5:13">
      <c r="E97" s="2" t="str">
        <f>E85</f>
        <v>Democratic</v>
      </c>
      <c r="F97" s="7" t="e">
        <f>Statistics!#REF!</f>
        <v>#REF!</v>
      </c>
      <c r="G97" s="2" t="e">
        <f>F97/SUM(F$96:F$99)</f>
        <v>#REF!</v>
      </c>
      <c r="I97" s="2"/>
      <c r="L97" t="str">
        <f>E36</f>
        <v>Wisconsin</v>
      </c>
      <c r="M97" t="str">
        <f>E37</f>
        <v>Wyoming</v>
      </c>
    </row>
    <row r="98" spans="5:13">
      <c r="E98" s="2" t="str">
        <f>E86</f>
        <v>Independ.</v>
      </c>
      <c r="F98" s="7" t="e">
        <f>Statistics!#REF!</f>
        <v>#REF!</v>
      </c>
      <c r="G98" s="2" t="e">
        <f>F98/SUM(F$96:F$99)</f>
        <v>#REF!</v>
      </c>
    </row>
    <row r="99" spans="5:13">
      <c r="E99" s="2" t="str">
        <f>E87</f>
        <v>Other</v>
      </c>
      <c r="F99" t="e">
        <f>Statistics!#REF!</f>
        <v>#REF!</v>
      </c>
      <c r="G99" s="2" t="e">
        <f>F99/SUM(F$96:F$99)</f>
        <v>#REF!</v>
      </c>
    </row>
    <row r="107" spans="5:13">
      <c r="F107" t="s">
        <v>2718</v>
      </c>
    </row>
    <row r="108" spans="5:13">
      <c r="E108" s="2" t="str">
        <f>E84</f>
        <v>Republican</v>
      </c>
      <c r="F108" s="7">
        <f>Statistics!C68</f>
        <v>1490</v>
      </c>
      <c r="G108" s="2">
        <f>F108/SUM(F$108:F$111)</f>
        <v>0.68036529680365299</v>
      </c>
    </row>
    <row r="109" spans="5:13">
      <c r="E109" s="2" t="str">
        <f>E85</f>
        <v>Democratic</v>
      </c>
      <c r="F109" s="7">
        <f>Statistics!B68</f>
        <v>692</v>
      </c>
      <c r="G109" s="2">
        <f>F109/SUM(F$108:F$111)</f>
        <v>0.31598173515981737</v>
      </c>
    </row>
    <row r="110" spans="5:13">
      <c r="E110" s="2" t="str">
        <f>E86</f>
        <v>Independ.</v>
      </c>
      <c r="F110" s="7">
        <f>Statistics!D68</f>
        <v>8</v>
      </c>
      <c r="G110" s="2">
        <f>F110/SUM(F$108:F$111)</f>
        <v>3.6529680365296802E-3</v>
      </c>
      <c r="K110" s="2"/>
    </row>
    <row r="111" spans="5:13">
      <c r="E111" s="2" t="str">
        <f>E87</f>
        <v>Other</v>
      </c>
      <c r="F111" s="7">
        <f>Statistics!E68</f>
        <v>0</v>
      </c>
      <c r="G111" s="2">
        <f>F111/SUM(F$108:F$111)</f>
        <v>0</v>
      </c>
      <c r="K111" s="7"/>
    </row>
    <row r="112" spans="5:13">
      <c r="K112" s="7"/>
    </row>
    <row r="113" spans="11:12">
      <c r="K113" s="7"/>
    </row>
    <row r="115" spans="11:12">
      <c r="L115" s="2"/>
    </row>
    <row r="116" spans="11:12">
      <c r="L116" s="2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T43"/>
  <sheetViews>
    <sheetView workbookViewId="0">
      <selection activeCell="O52" sqref="O52"/>
    </sheetView>
  </sheetViews>
  <sheetFormatPr baseColWidth="10" defaultRowHeight="13" x14ac:dyDescent="0"/>
  <cols>
    <col min="1" max="1" width="4.7109375" style="64" customWidth="1"/>
    <col min="2" max="2" width="12.7109375" style="64" customWidth="1"/>
    <col min="3" max="3" width="12.7109375" style="65" customWidth="1"/>
    <col min="4" max="4" width="5.7109375" style="87" customWidth="1"/>
    <col min="5" max="5" width="12.7109375" style="90" customWidth="1"/>
    <col min="6" max="6" width="8.7109375" style="89" customWidth="1"/>
    <col min="7" max="7" width="4.7109375" style="89" customWidth="1"/>
    <col min="8" max="8" width="4.7109375" style="64" customWidth="1"/>
    <col min="9" max="9" width="12.7109375" style="89" customWidth="1"/>
    <col min="10" max="10" width="12.7109375" style="65" customWidth="1"/>
    <col min="11" max="11" width="5.7109375" style="87" customWidth="1"/>
    <col min="12" max="12" width="12.7109375" style="64" customWidth="1"/>
    <col min="13" max="13" width="8.7109375" style="64" customWidth="1"/>
    <col min="14" max="14" width="5.28515625" style="64" customWidth="1"/>
    <col min="15" max="15" width="4.7109375" style="64" customWidth="1"/>
    <col min="16" max="16" width="12.7109375" style="64" customWidth="1"/>
    <col min="17" max="17" width="12.7109375" style="65" customWidth="1"/>
    <col min="18" max="18" width="5.7109375" style="87" customWidth="1"/>
    <col min="19" max="19" width="12.7109375" style="64" customWidth="1"/>
    <col min="20" max="20" width="8.7109375" style="64" customWidth="1"/>
    <col min="21" max="16384" width="10.7109375" style="64"/>
  </cols>
  <sheetData>
    <row r="1" spans="1:20">
      <c r="A1" s="64" t="s">
        <v>331</v>
      </c>
      <c r="B1" s="87" t="s">
        <v>831</v>
      </c>
      <c r="C1" s="91" t="s">
        <v>420</v>
      </c>
      <c r="D1" s="87" t="s">
        <v>77</v>
      </c>
      <c r="E1" s="135" t="str">
        <f>State!H2</f>
        <v>Democratic</v>
      </c>
      <c r="F1" s="135"/>
      <c r="G1" s="85"/>
      <c r="H1" s="64" t="s">
        <v>331</v>
      </c>
      <c r="I1" s="87" t="s">
        <v>831</v>
      </c>
      <c r="J1" s="91" t="s">
        <v>420</v>
      </c>
      <c r="K1" s="87" t="s">
        <v>77</v>
      </c>
      <c r="L1" s="136" t="str">
        <f>State!J2</f>
        <v>Republican</v>
      </c>
      <c r="M1" s="137"/>
      <c r="N1" s="86"/>
      <c r="O1" s="64" t="s">
        <v>331</v>
      </c>
      <c r="P1" s="87" t="s">
        <v>831</v>
      </c>
      <c r="Q1" s="91" t="s">
        <v>420</v>
      </c>
      <c r="R1" s="87" t="s">
        <v>77</v>
      </c>
      <c r="S1" s="138" t="str">
        <f>State!L2</f>
        <v>Independence/Ind.</v>
      </c>
      <c r="T1" s="139"/>
    </row>
    <row r="2" spans="1:20">
      <c r="A2" s="64">
        <v>1</v>
      </c>
      <c r="B2" s="88" t="str">
        <f>VLOOKUP(F2,State!I$3:AU$38,39,0)</f>
        <v>New Mexico</v>
      </c>
      <c r="C2" s="65">
        <f>VLOOKUP(B2,State!$A$3:$B$39,2,0)</f>
        <v>484233</v>
      </c>
      <c r="D2" s="87" t="str">
        <f>IF(VLOOKUP(B2,State!$A$3:$C$39,3,0)=1,"•","")</f>
        <v>•</v>
      </c>
      <c r="E2" s="65">
        <f>VLOOKUP(B2,State!$A$3:$H$39,8,0)</f>
        <v>268693</v>
      </c>
      <c r="F2" s="89">
        <f>MAX(State!I3:I38)</f>
        <v>0.55488370268032128</v>
      </c>
      <c r="H2" s="64">
        <v>1</v>
      </c>
      <c r="I2" s="88" t="str">
        <f>VLOOKUP(M2,State!K$3:AU$38,37,0)</f>
        <v>Nebraska</v>
      </c>
      <c r="J2" s="65">
        <f>VLOOKUP(I2,State!$A$3:$B$39,2,0)</f>
        <v>480991</v>
      </c>
      <c r="K2" s="87" t="str">
        <f>IF(VLOOKUP(I2,State!$A$3:$D$39,4,0)=1,"•","")</f>
        <v>•</v>
      </c>
      <c r="L2" s="65">
        <f>VLOOKUP(I2,State!$A$3:$J$39,10,0)</f>
        <v>330349</v>
      </c>
      <c r="M2" s="89">
        <f>MAX(State!K3:K38)</f>
        <v>0.68680910869434142</v>
      </c>
      <c r="N2" s="89"/>
      <c r="O2" s="64">
        <v>1</v>
      </c>
      <c r="P2" s="88" t="str">
        <f>VLOOKUP(T2,State!M$3:AU$38,35,0)</f>
        <v>Minnesota</v>
      </c>
      <c r="Q2" s="65">
        <f>VLOOKUP(P2,State!$A$3:$B$39,2,0)</f>
        <v>2252473</v>
      </c>
      <c r="R2" s="87" t="str">
        <f>IF(VLOOKUP(P2,State!$A$3:$E$39,5,0)=1,"•","")</f>
        <v/>
      </c>
      <c r="S2" s="65">
        <f>VLOOKUP(P2,State!$A$3:$L$39,12,0)</f>
        <v>364534</v>
      </c>
      <c r="T2" s="89">
        <f>MAX(State!M3:M38)</f>
        <v>0.16183723400902031</v>
      </c>
    </row>
    <row r="3" spans="1:20">
      <c r="A3" s="64">
        <v>2</v>
      </c>
      <c r="B3" s="88" t="str">
        <f>VLOOKUP(F3,State!I$3:AU$38,39,0)</f>
        <v>Pennsylvania</v>
      </c>
      <c r="C3" s="65">
        <f>VLOOKUP(B3,State!$A$3:$B$39,2,0)</f>
        <v>3581989</v>
      </c>
      <c r="D3" s="87" t="str">
        <f>IF(VLOOKUP(B3,State!$A$3:$C$39,3,0)=1,"•","")</f>
        <v>•</v>
      </c>
      <c r="E3" s="65">
        <f>VLOOKUP(B3,State!$A$3:$H$39,8,0)</f>
        <v>1913235</v>
      </c>
      <c r="F3" s="89">
        <f>LARGE(State!I$3:I$38,2)</f>
        <v>0.53412643087402001</v>
      </c>
      <c r="H3" s="64">
        <v>2</v>
      </c>
      <c r="I3" s="88" t="str">
        <f>VLOOKUP(M3,State!K$3:AU$38,37,0)</f>
        <v>Nevada</v>
      </c>
      <c r="J3" s="65">
        <f>VLOOKUP(I3,State!$A$3:$B$39,2,0)</f>
        <v>504079</v>
      </c>
      <c r="K3" s="87" t="str">
        <f>IF(VLOOKUP(I3,State!$A$3:$D$39,4,0)=1,"•","")</f>
        <v>•</v>
      </c>
      <c r="L3" s="65">
        <f>VLOOKUP(I3,State!$A$3:$J$39,10,0)</f>
        <v>344001</v>
      </c>
      <c r="M3" s="89">
        <f>LARGE(State!K$3:K$38,2)</f>
        <v>0.68243469773587073</v>
      </c>
      <c r="N3" s="89"/>
      <c r="O3" s="64">
        <v>2</v>
      </c>
      <c r="P3" s="88" t="str">
        <f>VLOOKUP(T3,State!M$3:AU$38,35,0)</f>
        <v>New York</v>
      </c>
      <c r="Q3" s="65">
        <f>VLOOKUP(P3,State!$A$3:$B$39,2,0)</f>
        <v>4579078</v>
      </c>
      <c r="R3" s="87" t="str">
        <f>IF(VLOOKUP(P3,State!$A$3:$E$39,5,0)=1,"•","")</f>
        <v/>
      </c>
      <c r="S3" s="65">
        <f>VLOOKUP(P3,State!$A$3:$L$39,12,0)</f>
        <v>654016</v>
      </c>
      <c r="T3" s="89">
        <f>LARGE(State!M$3:M$38,2)</f>
        <v>0.14282700578588092</v>
      </c>
    </row>
    <row r="4" spans="1:20">
      <c r="A4" s="64">
        <v>3</v>
      </c>
      <c r="B4" s="88" t="str">
        <f>VLOOKUP(F4,State!I$3:AU$38,39,0)</f>
        <v>Kansas</v>
      </c>
      <c r="C4" s="65">
        <f>VLOOKUP(B4,State!$A$3:$B$39,2,0)</f>
        <v>835690</v>
      </c>
      <c r="D4" s="87" t="str">
        <f>IF(VLOOKUP(B4,State!$A$3:$C$39,3,0)=1,"•","")</f>
        <v>•</v>
      </c>
      <c r="E4" s="65">
        <f>VLOOKUP(B4,State!$A$3:$H$39,8,0)</f>
        <v>441858</v>
      </c>
      <c r="F4" s="89">
        <f>LARGE(State!I$3:I$38,3)</f>
        <v>0.52873433928849212</v>
      </c>
      <c r="H4" s="64">
        <v>3</v>
      </c>
      <c r="I4" s="88" t="str">
        <f>VLOOKUP(M4,State!K$3:AU$38,37,0)</f>
        <v>Colorado</v>
      </c>
      <c r="J4" s="65">
        <f>VLOOKUP(I4,State!$A$3:$B$39,2,0)</f>
        <v>1412602</v>
      </c>
      <c r="K4" s="87" t="str">
        <f>IF(VLOOKUP(I4,State!$A$3:$D$39,4,0)=1,"•","")</f>
        <v>•</v>
      </c>
      <c r="L4" s="65">
        <f>VLOOKUP(I4,State!$A$3:$J$39,10,0)</f>
        <v>884583</v>
      </c>
      <c r="M4" s="89">
        <f>LARGE(State!K$3:K$38,3)</f>
        <v>0.62620823133479919</v>
      </c>
      <c r="N4" s="89"/>
      <c r="O4" s="64">
        <v>3</v>
      </c>
      <c r="P4" s="88" t="str">
        <f>VLOOKUP(T4,State!M$3:AU$38,35,0)</f>
        <v>Oklahoma</v>
      </c>
      <c r="Q4" s="65">
        <f>VLOOKUP(P4,State!$A$3:$B$39,2,0)</f>
        <v>1035620</v>
      </c>
      <c r="R4" s="87" t="str">
        <f>IF(VLOOKUP(P4,State!$A$3:$E$39,5,0)=1,"•","")</f>
        <v/>
      </c>
      <c r="S4" s="65">
        <f>VLOOKUP(P4,State!$A$3:$L$39,12,0)</f>
        <v>146200</v>
      </c>
      <c r="T4" s="89">
        <f>LARGE(State!M$3:M$38,3)</f>
        <v>0.14117147216160367</v>
      </c>
    </row>
    <row r="5" spans="1:20">
      <c r="A5" s="64">
        <v>4</v>
      </c>
      <c r="B5" s="88" t="str">
        <f>VLOOKUP(F5,State!I$3:AU$38,39,0)</f>
        <v>Iowa</v>
      </c>
      <c r="C5" s="65">
        <f>VLOOKUP(B5,State!$A$3:$B$39,2,0)</f>
        <v>1025802</v>
      </c>
      <c r="D5" s="87" t="str">
        <f>IF(VLOOKUP(B5,State!$A$3:$C$39,3,0)=1,"•","")</f>
        <v>•</v>
      </c>
      <c r="E5" s="65">
        <f>VLOOKUP(B5,State!$A$3:$H$39,8,0)</f>
        <v>540449</v>
      </c>
      <c r="F5" s="89">
        <f>LARGE(State!I$3:I$38,4)</f>
        <v>0.52685508509439438</v>
      </c>
      <c r="H5" s="64">
        <v>4</v>
      </c>
      <c r="I5" s="88" t="str">
        <f>VLOOKUP(M5,State!K$3:AU$38,37,0)</f>
        <v>New Hampshire</v>
      </c>
      <c r="J5" s="65">
        <f>VLOOKUP(I5,State!$A$3:$B$39,2,0)</f>
        <v>442976</v>
      </c>
      <c r="K5" s="87" t="str">
        <f>IF(VLOOKUP(I5,State!$A$3:$D$39,4,0)=1,"•","")</f>
        <v>•</v>
      </c>
      <c r="L5" s="65">
        <f>VLOOKUP(I5,State!$A$3:$J$39,10,0)</f>
        <v>259663</v>
      </c>
      <c r="M5" s="89">
        <f>LARGE(State!K$3:K$38,4)</f>
        <v>0.58617848371017844</v>
      </c>
      <c r="N5" s="89"/>
      <c r="O5" s="64">
        <v>4</v>
      </c>
      <c r="P5" s="88" t="str">
        <f>VLOOKUP(T5,State!M$3:AU$38,35,0)</f>
        <v>Vermont</v>
      </c>
      <c r="Q5" s="65">
        <f>VLOOKUP(P5,State!$A$3:$B$39,2,0)</f>
        <v>230161</v>
      </c>
      <c r="R5" s="87" t="str">
        <f>IF(VLOOKUP(P5,State!$A$3:$E$39,5,0)=1,"•","")</f>
        <v/>
      </c>
      <c r="S5" s="65">
        <f>VLOOKUP(P5,State!$A$3:$L$39,12,0)</f>
        <v>22353</v>
      </c>
      <c r="T5" s="89">
        <f>LARGE(State!M$3:M$38,4)</f>
        <v>9.7118973240470807E-2</v>
      </c>
    </row>
    <row r="6" spans="1:20">
      <c r="A6" s="64">
        <v>5</v>
      </c>
      <c r="B6" s="88" t="str">
        <f>VLOOKUP(F6,State!I$3:AU$38,39,0)</f>
        <v>Illinois</v>
      </c>
      <c r="C6" s="65">
        <f>VLOOKUP(B6,State!$A$3:$B$39,2,0)</f>
        <v>3538891</v>
      </c>
      <c r="D6" s="87" t="str">
        <f>IF(VLOOKUP(B6,State!$A$3:$C$39,3,0)=1,"•","")</f>
        <v>•</v>
      </c>
      <c r="E6" s="65">
        <f>VLOOKUP(B6,State!$A$3:$H$39,8,0)</f>
        <v>1847040</v>
      </c>
      <c r="F6" s="89">
        <f>LARGE(State!I$3:I$38,5)</f>
        <v>0.52192621925908422</v>
      </c>
      <c r="H6" s="64">
        <v>5</v>
      </c>
      <c r="I6" s="88" t="str">
        <f>VLOOKUP(M6,State!K$3:AU$38,37,0)</f>
        <v>Texas</v>
      </c>
      <c r="J6" s="65">
        <f>VLOOKUP(I6,State!$A$3:$B$39,2,0)</f>
        <v>4553979</v>
      </c>
      <c r="K6" s="87" t="str">
        <f>IF(VLOOKUP(I6,State!$A$3:$D$39,4,0)=1,"•","")</f>
        <v>•</v>
      </c>
      <c r="L6" s="65">
        <f>VLOOKUP(I6,State!$A$3:$J$39,10,0)</f>
        <v>2632541</v>
      </c>
      <c r="M6" s="89">
        <f>LARGE(State!K$3:K$38,5)</f>
        <v>0.57807490987551768</v>
      </c>
      <c r="N6" s="89"/>
      <c r="O6" s="64">
        <v>5</v>
      </c>
      <c r="P6" s="88" t="str">
        <f>VLOOKUP(T6,State!M$3:AU$38,35,0)</f>
        <v>Arizona</v>
      </c>
      <c r="Q6" s="65">
        <f>VLOOKUP(P6,State!$A$3:$B$39,2,0)</f>
        <v>1226111</v>
      </c>
      <c r="R6" s="87" t="str">
        <f>IF(VLOOKUP(P6,State!$A$3:$E$39,5,0)=1,"•","")</f>
        <v/>
      </c>
      <c r="S6" s="65">
        <f>VLOOKUP(P6,State!$A$3:$L$39,12,0)</f>
        <v>84947</v>
      </c>
      <c r="T6" s="89">
        <f>LARGE(State!M$3:M$38,5)</f>
        <v>6.9281655576044904E-2</v>
      </c>
    </row>
    <row r="7" spans="1:20">
      <c r="A7" s="64">
        <v>6</v>
      </c>
      <c r="B7" s="88" t="str">
        <f>VLOOKUP(F7,State!I$3:AU$38,39,0)</f>
        <v>Michigan</v>
      </c>
      <c r="C7" s="65">
        <f>VLOOKUP(B7,State!$A$3:$B$39,2,0)</f>
        <v>3177565</v>
      </c>
      <c r="D7" s="87" t="str">
        <f>IF(VLOOKUP(B7,State!$A$3:$C$39,3,0)=1,"•","")</f>
        <v>•</v>
      </c>
      <c r="E7" s="65">
        <f>VLOOKUP(B7,State!$A$3:$H$39,8,0)</f>
        <v>1633796</v>
      </c>
      <c r="F7" s="89">
        <f>LARGE(State!I$3:I$38,6)</f>
        <v>0.51416603594261645</v>
      </c>
      <c r="H7" s="64">
        <v>6</v>
      </c>
      <c r="I7" s="88" t="str">
        <f>VLOOKUP(M7,State!K$3:AU$38,37,0)</f>
        <v>Ohio</v>
      </c>
      <c r="J7" s="65">
        <f>VLOOKUP(I7,State!$A$3:$B$39,2,0)</f>
        <v>3228992</v>
      </c>
      <c r="K7" s="87" t="str">
        <f>IF(VLOOKUP(I7,State!$A$3:$D$39,4,0)=1,"•","")</f>
        <v>•</v>
      </c>
      <c r="L7" s="65">
        <f>VLOOKUP(I7,State!$A$3:$J$39,10,0)</f>
        <v>1865007</v>
      </c>
      <c r="M7" s="89">
        <f>LARGE(State!K$3:K$38,6)</f>
        <v>0.577581796424395</v>
      </c>
      <c r="N7" s="89"/>
      <c r="O7" s="64">
        <v>6</v>
      </c>
      <c r="P7" s="88" t="str">
        <f>VLOOKUP(T7,State!M$3:AU$38,35,0)</f>
        <v>Ohio</v>
      </c>
      <c r="Q7" s="65">
        <f>VLOOKUP(P7,State!$A$3:$B$39,2,0)</f>
        <v>3228992</v>
      </c>
      <c r="R7" s="87" t="str">
        <f>IF(VLOOKUP(P7,State!$A$3:$E$39,5,0)=1,"•","")</f>
        <v/>
      </c>
      <c r="S7" s="65">
        <f>VLOOKUP(P7,State!$A$3:$L$39,12,0)</f>
        <v>126686</v>
      </c>
      <c r="T7" s="89">
        <f>LARGE(State!M$3:M$38,6)</f>
        <v>3.9233915723544684E-2</v>
      </c>
    </row>
    <row r="8" spans="1:20">
      <c r="A8" s="64">
        <v>7</v>
      </c>
      <c r="B8" s="88" t="str">
        <f>VLOOKUP(F8,State!I$3:AU$38,39,0)</f>
        <v>Tennessee</v>
      </c>
      <c r="C8" s="65">
        <f>VLOOKUP(B8,State!$A$3:$B$39,2,0)</f>
        <v>1653167</v>
      </c>
      <c r="D8" s="87" t="str">
        <f>IF(VLOOKUP(B8,State!$A$3:$C$39,3,0)=1,"•","")</f>
        <v>•</v>
      </c>
      <c r="E8" s="65">
        <f>VLOOKUP(B8,State!$A$3:$H$39,8,0)</f>
        <v>837284</v>
      </c>
      <c r="F8" s="89">
        <f>LARGE(State!I$3:I$38,7)</f>
        <v>0.50647272780063957</v>
      </c>
      <c r="H8" s="64">
        <v>7</v>
      </c>
      <c r="I8" s="88" t="str">
        <f>VLOOKUP(M8,State!K$3:AU$38,37,0)</f>
        <v>South Dakota</v>
      </c>
      <c r="J8" s="65">
        <f>VLOOKUP(I8,State!$A$3:$B$39,2,0)</f>
        <v>334559</v>
      </c>
      <c r="K8" s="87" t="str">
        <f>IF(VLOOKUP(I8,State!$A$3:$D$39,4,0)=1,"•","")</f>
        <v>•</v>
      </c>
      <c r="L8" s="65">
        <f>VLOOKUP(I8,State!$A$3:$J$39,10,0)</f>
        <v>189920</v>
      </c>
      <c r="M8" s="89">
        <f>LARGE(State!K$3:K$38,7)</f>
        <v>0.56767266760123025</v>
      </c>
      <c r="N8" s="89"/>
      <c r="O8" s="64">
        <v>7</v>
      </c>
      <c r="P8" s="88" t="str">
        <f>VLOOKUP(T8,State!M$3:AU$38,35,0)</f>
        <v>Maine</v>
      </c>
      <c r="Q8" s="65">
        <f>VLOOKUP(P8,State!$A$3:$B$39,2,0)</f>
        <v>505190</v>
      </c>
      <c r="R8" s="87" t="str">
        <f>IF(VLOOKUP(P8,State!$A$3:$E$39,5,0)=1,"•","")</f>
        <v/>
      </c>
      <c r="S8" s="65">
        <f>VLOOKUP(P8,State!$A$3:$L$39,12,0)</f>
        <v>10612</v>
      </c>
      <c r="T8" s="89">
        <f>LARGE(State!M$3:M$38,7)</f>
        <v>2.1005958154357768E-2</v>
      </c>
    </row>
    <row r="9" spans="1:20">
      <c r="A9" s="64">
        <v>8</v>
      </c>
      <c r="B9" s="88" t="str">
        <f>VLOOKUP(F9,State!I$3:AU$38,39,0)</f>
        <v>Wyoming</v>
      </c>
      <c r="C9" s="65">
        <f>VLOOKUP(B9,State!$A$3:$B$39,2,0)</f>
        <v>185459</v>
      </c>
      <c r="D9" s="87" t="str">
        <f>IF(VLOOKUP(B9,State!$A$3:$C$39,3,0)=1,"•","")</f>
        <v>•</v>
      </c>
      <c r="E9" s="65">
        <f>VLOOKUP(B9,State!$A$3:$H$39,8,0)</f>
        <v>92662</v>
      </c>
      <c r="F9" s="89">
        <f>LARGE(State!I$3:I$38,8)</f>
        <v>0.4996360381539855</v>
      </c>
      <c r="H9" s="64">
        <v>8</v>
      </c>
      <c r="I9" s="88" t="str">
        <f>VLOOKUP(M9,State!K$3:AU$38,37,0)</f>
        <v>Idaho</v>
      </c>
      <c r="J9" s="65">
        <f>VLOOKUP(I9,State!$A$3:$B$39,2,0)</f>
        <v>411477</v>
      </c>
      <c r="K9" s="87" t="str">
        <f>IF(VLOOKUP(I9,State!$A$3:$D$39,4,0)=1,"•","")</f>
        <v>•</v>
      </c>
      <c r="L9" s="65">
        <f>VLOOKUP(I9,State!$A$3:$J$39,10,0)</f>
        <v>231566</v>
      </c>
      <c r="M9" s="89">
        <f>LARGE(State!K$3:K$38,8)</f>
        <v>0.56276778531971405</v>
      </c>
      <c r="N9" s="89"/>
      <c r="O9" s="64">
        <v>8</v>
      </c>
      <c r="P9" s="88" t="str">
        <f>VLOOKUP(T9,State!M$3:AU$38,35,0)</f>
        <v>Alabama</v>
      </c>
      <c r="Q9" s="65">
        <f>VLOOKUP(P9,State!$A$3:$B$39,2,0)</f>
        <v>1367053</v>
      </c>
      <c r="R9" s="87" t="str">
        <f>IF(VLOOKUP(P9,State!$A$3:$E$39,5,0)=1,"•","")</f>
        <v/>
      </c>
      <c r="S9" s="65">
        <f>VLOOKUP(P9,State!$A$3:$L$39,12,0)</f>
        <v>0</v>
      </c>
      <c r="T9" s="89">
        <f>LARGE(State!M$3:M$38,8)</f>
        <v>0</v>
      </c>
    </row>
    <row r="10" spans="1:20">
      <c r="A10" s="64">
        <v>9</v>
      </c>
      <c r="B10" s="88" t="str">
        <f>VLOOKUP(F10,State!I$3:AU$38,39,0)</f>
        <v>Oregon</v>
      </c>
      <c r="C10" s="65">
        <f>VLOOKUP(B10,State!$A$3:$B$39,2,0)</f>
        <v>1260497</v>
      </c>
      <c r="D10" s="87" t="str">
        <f>IF(VLOOKUP(B10,State!$A$3:$C$39,3,0)=1,"•","")</f>
        <v>•</v>
      </c>
      <c r="E10" s="65">
        <f>VLOOKUP(B10,State!$A$3:$H$39,8,0)</f>
        <v>618004</v>
      </c>
      <c r="F10" s="89">
        <f>LARGE(State!I$3:I$38,9)</f>
        <v>0.49028597450053429</v>
      </c>
      <c r="H10" s="64">
        <v>9</v>
      </c>
      <c r="I10" s="88" t="str">
        <f>VLOOKUP(M10,State!K$3:AU$38,37,0)</f>
        <v>Connecticut</v>
      </c>
      <c r="J10" s="65">
        <f>VLOOKUP(I10,State!$A$3:$B$39,2,0)</f>
        <v>1022998</v>
      </c>
      <c r="K10" s="87" t="str">
        <f>IF(VLOOKUP(I10,State!$A$3:$D$39,4,0)=1,"•","")</f>
        <v>•</v>
      </c>
      <c r="L10" s="65">
        <f>VLOOKUP(I10,State!$A$3:$J$39,10,0)</f>
        <v>573958</v>
      </c>
      <c r="M10" s="89">
        <f>LARGE(State!K$3:K$38,9)</f>
        <v>0.56105486032230756</v>
      </c>
      <c r="N10" s="89"/>
      <c r="O10" s="64">
        <v>9</v>
      </c>
      <c r="P10" s="88" t="str">
        <f>VLOOKUP(T10,State!M$3:AU$38,35,0)</f>
        <v>Alabama</v>
      </c>
      <c r="Q10" s="65">
        <f>VLOOKUP(P10,State!$A$3:$B$39,2,0)</f>
        <v>1367053</v>
      </c>
      <c r="R10" s="87" t="str">
        <f>IF(VLOOKUP(P10,State!$A$3:$E$39,5,0)=1,"•","")</f>
        <v/>
      </c>
      <c r="S10" s="65">
        <f>VLOOKUP(P10,State!$A$3:$L$39,12,0)</f>
        <v>0</v>
      </c>
      <c r="T10" s="89">
        <f>LARGE(State!M$3:M$38,9)</f>
        <v>0</v>
      </c>
    </row>
    <row r="11" spans="1:20">
      <c r="A11" s="64">
        <v>10</v>
      </c>
      <c r="B11" s="88" t="str">
        <f>VLOOKUP(F11,State!I$3:AU$38,39,0)</f>
        <v>Alabama</v>
      </c>
      <c r="C11" s="65">
        <f>VLOOKUP(B11,State!$A$3:$B$39,2,0)</f>
        <v>1367053</v>
      </c>
      <c r="D11" s="87" t="str">
        <f>IF(VLOOKUP(B11,State!$A$3:$C$39,3,0)=1,"•","")</f>
        <v/>
      </c>
      <c r="E11" s="65">
        <f>VLOOKUP(B11,State!$A$3:$H$39,8,0)</f>
        <v>669105</v>
      </c>
      <c r="F11" s="89">
        <f>LARGE(State!I$3:I$38,10)</f>
        <v>0.48945066504371082</v>
      </c>
      <c r="H11" s="64">
        <v>10</v>
      </c>
      <c r="I11" s="88" t="str">
        <f>VLOOKUP(M11,State!K$3:AU$38,37,0)</f>
        <v>Florida</v>
      </c>
      <c r="J11" s="65">
        <f>VLOOKUP(I11,State!$A$3:$B$39,2,0)</f>
        <v>5100581</v>
      </c>
      <c r="K11" s="87" t="str">
        <f>IF(VLOOKUP(I11,State!$A$3:$D$39,4,0)=1,"•","")</f>
        <v>•</v>
      </c>
      <c r="L11" s="65">
        <f>VLOOKUP(I11,State!$A$3:$J$39,10,0)</f>
        <v>2856845</v>
      </c>
      <c r="M11" s="89">
        <f>LARGE(State!K$3:K$38,10)</f>
        <v>0.56010187858990967</v>
      </c>
      <c r="N11" s="89"/>
      <c r="O11" s="64">
        <v>10</v>
      </c>
      <c r="P11" s="88" t="str">
        <f>VLOOKUP(T11,State!M$3:AU$38,35,0)</f>
        <v>Alabama</v>
      </c>
      <c r="Q11" s="65">
        <f>VLOOKUP(P11,State!$A$3:$B$39,2,0)</f>
        <v>1367053</v>
      </c>
      <c r="R11" s="87" t="str">
        <f>IF(VLOOKUP(P11,State!$A$3:$E$39,5,0)=1,"•","")</f>
        <v/>
      </c>
      <c r="S11" s="65">
        <f>VLOOKUP(P11,State!$A$3:$L$39,12,0)</f>
        <v>0</v>
      </c>
      <c r="T11" s="89">
        <f>LARGE(State!M$3:M$38,10)</f>
        <v>0</v>
      </c>
    </row>
    <row r="12" spans="1:20">
      <c r="A12" s="64">
        <v>11</v>
      </c>
      <c r="B12" s="88" t="str">
        <f>VLOOKUP(F12,State!I$3:AU$38,39,0)</f>
        <v>Maryland</v>
      </c>
      <c r="C12" s="65">
        <f>VLOOKUP(B12,State!$A$3:$B$39,2,0)</f>
        <v>1706179</v>
      </c>
      <c r="D12" s="87" t="str">
        <f>IF(VLOOKUP(B12,State!$A$3:$C$39,3,0)=1,"•","")</f>
        <v/>
      </c>
      <c r="E12" s="65">
        <f>VLOOKUP(B12,State!$A$3:$H$39,8,0)</f>
        <v>813422</v>
      </c>
      <c r="F12" s="89">
        <f>LARGE(State!I$3:I$38,11)</f>
        <v>0.47675068090745459</v>
      </c>
      <c r="H12" s="64">
        <v>11</v>
      </c>
      <c r="I12" s="88" t="str">
        <f>VLOOKUP(M12,State!K$3:AU$38,37,0)</f>
        <v>Alaska</v>
      </c>
      <c r="J12" s="65">
        <f>VLOOKUP(I12,State!$A$3:$B$39,2,0)</f>
        <v>231484</v>
      </c>
      <c r="K12" s="87" t="str">
        <f>IF(VLOOKUP(I12,State!$A$3:$D$39,4,0)=1,"•","")</f>
        <v>•</v>
      </c>
      <c r="L12" s="65">
        <f>VLOOKUP(I12,State!$A$3:$J$39,10,0)</f>
        <v>129279</v>
      </c>
      <c r="M12" s="89">
        <f>LARGE(State!K$3:K$38,11)</f>
        <v>0.55847920374626325</v>
      </c>
      <c r="N12" s="89"/>
      <c r="O12" s="64">
        <v>11</v>
      </c>
      <c r="P12" s="88" t="str">
        <f>VLOOKUP(T12,State!M$3:AU$38,35,0)</f>
        <v>Alabama</v>
      </c>
      <c r="Q12" s="65">
        <f>VLOOKUP(P12,State!$A$3:$B$39,2,0)</f>
        <v>1367053</v>
      </c>
      <c r="R12" s="87" t="str">
        <f>IF(VLOOKUP(P12,State!$A$3:$E$39,5,0)=1,"•","")</f>
        <v/>
      </c>
      <c r="S12" s="65">
        <f>VLOOKUP(P12,State!$A$3:$L$39,12,0)</f>
        <v>0</v>
      </c>
      <c r="T12" s="89">
        <f>LARGE(State!M$3:M$38,11)</f>
        <v>0</v>
      </c>
    </row>
    <row r="13" spans="1:20">
      <c r="A13" s="64">
        <v>12</v>
      </c>
      <c r="B13" s="88" t="str">
        <f>VLOOKUP(F13,State!I$3:AU$38,39,0)</f>
        <v>California</v>
      </c>
      <c r="C13" s="65">
        <f>VLOOKUP(B13,State!$A$3:$B$39,2,0)</f>
        <v>7474030</v>
      </c>
      <c r="D13" s="87" t="str">
        <f>IF(VLOOKUP(B13,State!$A$3:$C$39,3,0)=1,"•","")</f>
        <v>•</v>
      </c>
      <c r="E13" s="65">
        <f>VLOOKUP(B13,State!$A$3:$H$39,8,0)</f>
        <v>3533490</v>
      </c>
      <c r="F13" s="89">
        <f>LARGE(State!I$3:I$38,12)</f>
        <v>0.47276904160138505</v>
      </c>
      <c r="H13" s="64">
        <v>12</v>
      </c>
      <c r="I13" s="88" t="str">
        <f>VLOOKUP(M13,State!K$3:AU$38,37,0)</f>
        <v>Rhode Island</v>
      </c>
      <c r="J13" s="65">
        <f>VLOOKUP(I13,State!$A$3:$B$39,2,0)</f>
        <v>332056</v>
      </c>
      <c r="K13" s="87" t="str">
        <f>IF(VLOOKUP(I13,State!$A$3:$D$39,4,0)=1,"•","")</f>
        <v>•</v>
      </c>
      <c r="L13" s="65">
        <f>VLOOKUP(I13,State!$A$3:$J$39,10,0)</f>
        <v>181827</v>
      </c>
      <c r="M13" s="89">
        <f>LARGE(State!K$3:K$38,12)</f>
        <v>0.54757932396945097</v>
      </c>
      <c r="N13" s="89"/>
      <c r="O13" s="64">
        <v>12</v>
      </c>
      <c r="P13" s="88" t="str">
        <f>VLOOKUP(T13,State!M$3:AU$38,35,0)</f>
        <v>Alabama</v>
      </c>
      <c r="Q13" s="65">
        <f>VLOOKUP(P13,State!$A$3:$B$39,2,0)</f>
        <v>1367053</v>
      </c>
      <c r="R13" s="87" t="str">
        <f>IF(VLOOKUP(P13,State!$A$3:$E$39,5,0)=1,"•","")</f>
        <v/>
      </c>
      <c r="S13" s="65">
        <f>VLOOKUP(P13,State!$A$3:$L$39,12,0)</f>
        <v>0</v>
      </c>
      <c r="T13" s="89">
        <f>LARGE(State!M$3:M$38,12)</f>
        <v>0</v>
      </c>
    </row>
    <row r="14" spans="1:20">
      <c r="A14" s="64">
        <v>13</v>
      </c>
      <c r="B14" s="88" t="str">
        <f>VLOOKUP(F14,State!I$3:AU$38,39,0)</f>
        <v>Maine</v>
      </c>
      <c r="C14" s="65">
        <f>VLOOKUP(B14,State!$A$3:$B$39,2,0)</f>
        <v>505190</v>
      </c>
      <c r="D14" s="87" t="str">
        <f>IF(VLOOKUP(B14,State!$A$3:$C$39,3,0)=1,"•","")</f>
        <v>•</v>
      </c>
      <c r="E14" s="65">
        <f>VLOOKUP(B14,State!$A$3:$H$39,8,0)</f>
        <v>238179</v>
      </c>
      <c r="F14" s="89">
        <f>LARGE(State!I$3:I$38,13)</f>
        <v>0.4714642015875215</v>
      </c>
      <c r="H14" s="64">
        <v>13</v>
      </c>
      <c r="I14" s="88" t="str">
        <f>VLOOKUP(M14,State!K$3:AU$38,37,0)</f>
        <v>Arkansas</v>
      </c>
      <c r="J14" s="65">
        <f>VLOOKUP(I14,State!$A$3:$B$39,2,0)</f>
        <v>805696</v>
      </c>
      <c r="K14" s="87" t="str">
        <f>IF(VLOOKUP(I14,State!$A$3:$D$39,4,0)=1,"•","")</f>
        <v>•</v>
      </c>
      <c r="L14" s="65">
        <f>VLOOKUP(I14,State!$A$3:$J$39,10,0)</f>
        <v>427082</v>
      </c>
      <c r="M14" s="89">
        <f>LARGE(State!K$3:K$38,13)</f>
        <v>0.53007834220351102</v>
      </c>
      <c r="N14" s="89"/>
      <c r="O14" s="64">
        <v>13</v>
      </c>
      <c r="P14" s="88" t="str">
        <f>VLOOKUP(T14,State!M$3:AU$38,35,0)</f>
        <v>Alabama</v>
      </c>
      <c r="Q14" s="65">
        <f>VLOOKUP(P14,State!$A$3:$B$39,2,0)</f>
        <v>1367053</v>
      </c>
      <c r="R14" s="87" t="str">
        <f>IF(VLOOKUP(P14,State!$A$3:$E$39,5,0)=1,"•","")</f>
        <v/>
      </c>
      <c r="S14" s="65">
        <f>VLOOKUP(P14,State!$A$3:$L$39,12,0)</f>
        <v>0</v>
      </c>
      <c r="T14" s="89">
        <f>LARGE(State!M$3:M$38,13)</f>
        <v>0</v>
      </c>
    </row>
    <row r="15" spans="1:20">
      <c r="A15" s="64">
        <v>14</v>
      </c>
      <c r="B15" s="88" t="str">
        <f>VLOOKUP(F15,State!I$3:AU$38,39,0)</f>
        <v>South Carolina</v>
      </c>
      <c r="C15" s="65">
        <f>VLOOKUP(B15,State!$A$3:$B$39,2,0)</f>
        <v>1107725</v>
      </c>
      <c r="D15" s="87" t="str">
        <f>IF(VLOOKUP(B15,State!$A$3:$C$39,3,0)=1,"•","")</f>
        <v/>
      </c>
      <c r="E15" s="65">
        <f>VLOOKUP(B15,State!$A$3:$H$39,8,0)</f>
        <v>521140</v>
      </c>
      <c r="F15" s="89">
        <f>LARGE(State!I$3:I$38,14)</f>
        <v>0.47045972601503083</v>
      </c>
      <c r="H15" s="64">
        <v>14</v>
      </c>
      <c r="I15" s="88" t="str">
        <f>VLOOKUP(M15,State!K$3:AU$38,37,0)</f>
        <v>South Carolina</v>
      </c>
      <c r="J15" s="65">
        <f>VLOOKUP(I15,State!$A$3:$B$39,2,0)</f>
        <v>1107725</v>
      </c>
      <c r="K15" s="87" t="str">
        <f>IF(VLOOKUP(I15,State!$A$3:$D$39,4,0)=1,"•","")</f>
        <v>•</v>
      </c>
      <c r="L15" s="65">
        <f>VLOOKUP(I15,State!$A$3:$J$39,10,0)</f>
        <v>585422</v>
      </c>
      <c r="M15" s="89">
        <f>LARGE(State!K$3:K$38,14)</f>
        <v>0.52849037441603286</v>
      </c>
      <c r="N15" s="89"/>
      <c r="O15" s="64">
        <v>14</v>
      </c>
      <c r="P15" s="88" t="str">
        <f>VLOOKUP(T15,State!M$3:AU$38,35,0)</f>
        <v>Alabama</v>
      </c>
      <c r="Q15" s="65">
        <f>VLOOKUP(P15,State!$A$3:$B$39,2,0)</f>
        <v>1367053</v>
      </c>
      <c r="R15" s="87" t="str">
        <f>IF(VLOOKUP(P15,State!$A$3:$E$39,5,0)=1,"•","")</f>
        <v/>
      </c>
      <c r="S15" s="65">
        <f>VLOOKUP(P15,State!$A$3:$L$39,12,0)</f>
        <v>0</v>
      </c>
      <c r="T15" s="89">
        <f>LARGE(State!M$3:M$38,14)</f>
        <v>0</v>
      </c>
    </row>
    <row r="16" spans="1:20">
      <c r="A16" s="64">
        <v>15</v>
      </c>
      <c r="B16" s="88" t="str">
        <f>VLOOKUP(F16,State!I$3:AU$38,39,0)</f>
        <v>Hawaii</v>
      </c>
      <c r="C16" s="65">
        <f>VLOOKUP(B16,State!$A$3:$B$39,2,0)</f>
        <v>382110</v>
      </c>
      <c r="D16" s="87" t="str">
        <f>IF(VLOOKUP(B16,State!$A$3:$C$39,3,0)=1,"•","")</f>
        <v/>
      </c>
      <c r="E16" s="65">
        <f>VLOOKUP(B16,State!$A$3:$H$39,8,0)</f>
        <v>179647</v>
      </c>
      <c r="F16" s="89">
        <f>LARGE(State!I$3:I$38,15)</f>
        <v>0.47014472272382296</v>
      </c>
      <c r="H16" s="64">
        <v>15</v>
      </c>
      <c r="I16" s="88" t="str">
        <f>VLOOKUP(M16,State!K$3:AU$38,37,0)</f>
        <v>Hawaii</v>
      </c>
      <c r="J16" s="65">
        <f>VLOOKUP(I16,State!$A$3:$B$39,2,0)</f>
        <v>382110</v>
      </c>
      <c r="K16" s="87" t="str">
        <f>IF(VLOOKUP(I16,State!$A$3:$D$39,4,0)=1,"•","")</f>
        <v>•</v>
      </c>
      <c r="L16" s="65">
        <f>VLOOKUP(I16,State!$A$3:$J$39,10,0)</f>
        <v>197009</v>
      </c>
      <c r="M16" s="89">
        <f>LARGE(State!K$3:K$38,15)</f>
        <v>0.51558190049985608</v>
      </c>
      <c r="N16" s="89"/>
      <c r="O16" s="64">
        <v>15</v>
      </c>
      <c r="P16" s="88" t="str">
        <f>VLOOKUP(T16,State!M$3:AU$38,35,0)</f>
        <v>Alabama</v>
      </c>
      <c r="Q16" s="65">
        <f>VLOOKUP(P16,State!$A$3:$B$39,2,0)</f>
        <v>1367053</v>
      </c>
      <c r="R16" s="87" t="str">
        <f>IF(VLOOKUP(P16,State!$A$3:$E$39,5,0)=1,"•","")</f>
        <v/>
      </c>
      <c r="S16" s="65">
        <f>VLOOKUP(P16,State!$A$3:$L$39,12,0)</f>
        <v>0</v>
      </c>
      <c r="T16" s="89">
        <f>LARGE(State!M$3:M$38,15)</f>
        <v>0</v>
      </c>
    </row>
    <row r="17" spans="1:20">
      <c r="A17" s="64">
        <v>16</v>
      </c>
      <c r="B17" s="88" t="str">
        <f>VLOOKUP(F17,State!I$3:AU$38,39,0)</f>
        <v>Arkansas</v>
      </c>
      <c r="C17" s="65">
        <f>VLOOKUP(B17,State!$A$3:$B$39,2,0)</f>
        <v>805696</v>
      </c>
      <c r="D17" s="87" t="str">
        <f>IF(VLOOKUP(B17,State!$A$3:$C$39,3,0)=1,"•","")</f>
        <v/>
      </c>
      <c r="E17" s="65">
        <f>VLOOKUP(B17,State!$A$3:$H$39,8,0)</f>
        <v>378250</v>
      </c>
      <c r="F17" s="89">
        <f>LARGE(State!I$3:I$38,16)</f>
        <v>0.46946987449360555</v>
      </c>
      <c r="H17" s="64">
        <v>16</v>
      </c>
      <c r="I17" s="88" t="str">
        <f>VLOOKUP(M17,State!K$3:AU$38,37,0)</f>
        <v>Maryland</v>
      </c>
      <c r="J17" s="65">
        <f>VLOOKUP(I17,State!$A$3:$B$39,2,0)</f>
        <v>1706179</v>
      </c>
      <c r="K17" s="87" t="str">
        <f>IF(VLOOKUP(I17,State!$A$3:$D$39,4,0)=1,"•","")</f>
        <v>•</v>
      </c>
      <c r="L17" s="65">
        <f>VLOOKUP(I17,State!$A$3:$J$39,10,0)</f>
        <v>879592</v>
      </c>
      <c r="M17" s="89">
        <f>LARGE(State!K$3:K$38,16)</f>
        <v>0.51553324709775472</v>
      </c>
      <c r="N17" s="89"/>
      <c r="O17" s="64">
        <v>16</v>
      </c>
      <c r="P17" s="88" t="str">
        <f>VLOOKUP(T17,State!M$3:AU$38,35,0)</f>
        <v>Alabama</v>
      </c>
      <c r="Q17" s="65">
        <f>VLOOKUP(P17,State!$A$3:$B$39,2,0)</f>
        <v>1367053</v>
      </c>
      <c r="R17" s="87" t="str">
        <f>IF(VLOOKUP(P17,State!$A$3:$E$39,5,0)=1,"•","")</f>
        <v/>
      </c>
      <c r="S17" s="65">
        <f>VLOOKUP(P17,State!$A$3:$L$39,12,0)</f>
        <v>0</v>
      </c>
      <c r="T17" s="89">
        <f>LARGE(State!M$3:M$38,16)</f>
        <v>0</v>
      </c>
    </row>
    <row r="18" spans="1:20">
      <c r="A18" s="64">
        <v>17</v>
      </c>
      <c r="B18" s="88" t="str">
        <f>VLOOKUP(F18,State!I$3:AU$38,39,0)</f>
        <v>Georgia</v>
      </c>
      <c r="C18" s="65">
        <f>VLOOKUP(B18,State!$A$3:$B$39,2,0)</f>
        <v>2028251</v>
      </c>
      <c r="D18" s="87" t="str">
        <f>IF(VLOOKUP(B18,State!$A$3:$C$39,3,0)=1,"•","")</f>
        <v/>
      </c>
      <c r="E18" s="65">
        <f>VLOOKUP(B18,State!$A$3:$H$39,8,0)</f>
        <v>937153</v>
      </c>
      <c r="F18" s="89">
        <f>LARGE(State!I$3:I$38,17)</f>
        <v>0.46204981533350653</v>
      </c>
      <c r="H18" s="64">
        <v>17</v>
      </c>
      <c r="I18" s="88" t="str">
        <f>VLOOKUP(M18,State!K$3:AU$38,37,0)</f>
        <v>Georgia</v>
      </c>
      <c r="J18" s="65">
        <f>VLOOKUP(I18,State!$A$3:$B$39,2,0)</f>
        <v>2028251</v>
      </c>
      <c r="K18" s="87" t="str">
        <f>IF(VLOOKUP(I18,State!$A$3:$D$39,4,0)=1,"•","")</f>
        <v>•</v>
      </c>
      <c r="L18" s="65">
        <f>VLOOKUP(I18,State!$A$3:$J$39,10,0)</f>
        <v>1041702</v>
      </c>
      <c r="M18" s="89">
        <f>LARGE(State!K$3:K$38,17)</f>
        <v>0.51359619692040093</v>
      </c>
      <c r="N18" s="89"/>
      <c r="O18" s="64">
        <v>17</v>
      </c>
      <c r="P18" s="88" t="str">
        <f>VLOOKUP(T18,State!M$3:AU$38,35,0)</f>
        <v>Alabama</v>
      </c>
      <c r="Q18" s="65">
        <f>VLOOKUP(P18,State!$A$3:$B$39,2,0)</f>
        <v>1367053</v>
      </c>
      <c r="R18" s="87" t="str">
        <f>IF(VLOOKUP(P18,State!$A$3:$E$39,5,0)=1,"•","")</f>
        <v/>
      </c>
      <c r="S18" s="65">
        <f>VLOOKUP(P18,State!$A$3:$L$39,12,0)</f>
        <v>0</v>
      </c>
      <c r="T18" s="89">
        <f>LARGE(State!M$3:M$38,17)</f>
        <v>0</v>
      </c>
    </row>
    <row r="19" spans="1:20">
      <c r="A19" s="64">
        <v>18</v>
      </c>
      <c r="B19" s="88" t="str">
        <f>VLOOKUP(F19,State!I$3:AU$38,39,0)</f>
        <v>Arizona</v>
      </c>
      <c r="C19" s="65">
        <f>VLOOKUP(B19,State!$A$3:$B$39,2,0)</f>
        <v>1226111</v>
      </c>
      <c r="D19" s="87" t="str">
        <f>IF(VLOOKUP(B19,State!$A$3:$C$39,3,0)=1,"•","")</f>
        <v>•</v>
      </c>
      <c r="E19" s="65">
        <f>VLOOKUP(B19,State!$A$3:$H$39,8,0)</f>
        <v>566284</v>
      </c>
      <c r="F19" s="89">
        <f>LARGE(State!I$3:I$38,18)</f>
        <v>0.46185377995956323</v>
      </c>
      <c r="H19" s="64">
        <v>18</v>
      </c>
      <c r="I19" s="88" t="str">
        <f>VLOOKUP(M19,State!K$3:AU$38,37,0)</f>
        <v>Massachusetts</v>
      </c>
      <c r="J19" s="65">
        <f>VLOOKUP(I19,State!$A$3:$B$39,2,0)</f>
        <v>2194179</v>
      </c>
      <c r="K19" s="87" t="str">
        <f>IF(VLOOKUP(I19,State!$A$3:$D$39,4,0)=1,"•","")</f>
        <v>•</v>
      </c>
      <c r="L19" s="65">
        <f>VLOOKUP(I19,State!$A$3:$J$39,10,0)</f>
        <v>1091988</v>
      </c>
      <c r="M19" s="89">
        <f>LARGE(State!K$3:K$38,18)</f>
        <v>0.49767498458421122</v>
      </c>
      <c r="N19" s="89"/>
      <c r="O19" s="64">
        <v>18</v>
      </c>
      <c r="P19" s="88" t="str">
        <f>VLOOKUP(T19,State!M$3:AU$38,35,0)</f>
        <v>Alabama</v>
      </c>
      <c r="Q19" s="65">
        <f>VLOOKUP(P19,State!$A$3:$B$39,2,0)</f>
        <v>1367053</v>
      </c>
      <c r="R19" s="87" t="str">
        <f>IF(VLOOKUP(P19,State!$A$3:$E$39,5,0)=1,"•","")</f>
        <v/>
      </c>
      <c r="S19" s="65">
        <f>VLOOKUP(P19,State!$A$3:$L$39,12,0)</f>
        <v>0</v>
      </c>
      <c r="T19" s="89">
        <f>LARGE(State!M$3:M$38,18)</f>
        <v>0</v>
      </c>
    </row>
    <row r="20" spans="1:20">
      <c r="A20" s="64">
        <v>19</v>
      </c>
      <c r="B20" s="88" t="str">
        <f>VLOOKUP(F20,State!I$3:AU$38,39,0)</f>
        <v>Rhode Island</v>
      </c>
      <c r="C20" s="65">
        <f>VLOOKUP(B20,State!$A$3:$B$39,2,0)</f>
        <v>332056</v>
      </c>
      <c r="D20" s="87" t="str">
        <f>IF(VLOOKUP(B20,State!$A$3:$C$39,3,0)=1,"•","")</f>
        <v/>
      </c>
      <c r="E20" s="65">
        <f>VLOOKUP(B20,State!$A$3:$H$39,8,0)</f>
        <v>150229</v>
      </c>
      <c r="F20" s="89">
        <f>LARGE(State!I$3:I$38,19)</f>
        <v>0.45242067603054908</v>
      </c>
      <c r="H20" s="64">
        <v>19</v>
      </c>
      <c r="I20" s="88" t="str">
        <f>VLOOKUP(M20,State!K$3:AU$38,37,0)</f>
        <v>New York</v>
      </c>
      <c r="J20" s="65">
        <f>VLOOKUP(I20,State!$A$3:$B$39,2,0)</f>
        <v>4579078</v>
      </c>
      <c r="K20" s="87" t="str">
        <f>IF(VLOOKUP(I20,State!$A$3:$D$39,4,0)=1,"•","")</f>
        <v>•</v>
      </c>
      <c r="L20" s="65">
        <f>VLOOKUP(I20,State!$A$3:$J$39,10,0)</f>
        <v>2262255</v>
      </c>
      <c r="M20" s="89">
        <f>LARGE(State!K$3:K$38,19)</f>
        <v>0.49404159527310959</v>
      </c>
      <c r="N20" s="89"/>
      <c r="O20" s="64">
        <v>19</v>
      </c>
      <c r="P20" s="88" t="str">
        <f>VLOOKUP(T20,State!M$3:AU$38,35,0)</f>
        <v>Alabama</v>
      </c>
      <c r="Q20" s="65">
        <f>VLOOKUP(P20,State!$A$3:$B$39,2,0)</f>
        <v>1367053</v>
      </c>
      <c r="R20" s="87" t="str">
        <f>IF(VLOOKUP(P20,State!$A$3:$E$39,5,0)=1,"•","")</f>
        <v/>
      </c>
      <c r="S20" s="65">
        <f>VLOOKUP(P20,State!$A$3:$L$39,12,0)</f>
        <v>0</v>
      </c>
      <c r="T20" s="89">
        <f>LARGE(State!M$3:M$38,19)</f>
        <v>0</v>
      </c>
    </row>
    <row r="21" spans="1:20">
      <c r="A21" s="64">
        <v>20</v>
      </c>
      <c r="B21" s="88" t="str">
        <f>VLOOKUP(F21,State!I$3:AU$38,39,0)</f>
        <v>Wisconsin</v>
      </c>
      <c r="C21" s="65">
        <f>VLOOKUP(B21,State!$A$3:$B$39,2,0)</f>
        <v>1775349</v>
      </c>
      <c r="D21" s="87" t="str">
        <f>IF(VLOOKUP(B21,State!$A$3:$C$39,3,0)=1,"•","")</f>
        <v>•</v>
      </c>
      <c r="E21" s="65">
        <f>VLOOKUP(B21,State!$A$3:$H$39,8,0)</f>
        <v>800515</v>
      </c>
      <c r="F21" s="89">
        <f>LARGE(State!I$3:I$38,20)</f>
        <v>0.45090570924364731</v>
      </c>
      <c r="H21" s="64">
        <v>20</v>
      </c>
      <c r="I21" s="88" t="str">
        <f>VLOOKUP(M21,State!K$3:AU$38,37,0)</f>
        <v>Alabama</v>
      </c>
      <c r="J21" s="65">
        <f>VLOOKUP(I21,State!$A$3:$B$39,2,0)</f>
        <v>1367053</v>
      </c>
      <c r="K21" s="87" t="str">
        <f>IF(VLOOKUP(I21,State!$A$3:$D$39,4,0)=1,"•","")</f>
        <v>•</v>
      </c>
      <c r="L21" s="65">
        <f>VLOOKUP(I21,State!$A$3:$J$39,10,0)</f>
        <v>672225</v>
      </c>
      <c r="M21" s="89">
        <f>LARGE(State!K$3:K$38,20)</f>
        <v>0.49173294671091755</v>
      </c>
      <c r="N21" s="89"/>
      <c r="O21" s="64">
        <v>20</v>
      </c>
      <c r="P21" s="88" t="str">
        <f>VLOOKUP(T21,State!M$3:AU$38,35,0)</f>
        <v>Alabama</v>
      </c>
      <c r="Q21" s="65">
        <f>VLOOKUP(P21,State!$A$3:$B$39,2,0)</f>
        <v>1367053</v>
      </c>
      <c r="R21" s="87" t="str">
        <f>IF(VLOOKUP(P21,State!$A$3:$E$39,5,0)=1,"•","")</f>
        <v/>
      </c>
      <c r="S21" s="65">
        <f>VLOOKUP(P21,State!$A$3:$L$39,12,0)</f>
        <v>0</v>
      </c>
      <c r="T21" s="89">
        <f>LARGE(State!M$3:M$38,20)</f>
        <v>0</v>
      </c>
    </row>
    <row r="22" spans="1:20">
      <c r="A22" s="64">
        <v>21</v>
      </c>
      <c r="B22" s="88" t="str">
        <f>VLOOKUP(F22,State!I$3:AU$38,39,0)</f>
        <v>Massachusetts</v>
      </c>
      <c r="C22" s="65">
        <f>VLOOKUP(B22,State!$A$3:$B$39,2,0)</f>
        <v>2194179</v>
      </c>
      <c r="D22" s="87" t="str">
        <f>IF(VLOOKUP(B22,State!$A$3:$C$39,3,0)=1,"•","")</f>
        <v/>
      </c>
      <c r="E22" s="65">
        <f>VLOOKUP(B22,State!$A$3:$H$39,8,0)</f>
        <v>985981</v>
      </c>
      <c r="F22" s="89">
        <f>LARGE(State!I$3:I$38,21)</f>
        <v>0.44936215322450901</v>
      </c>
      <c r="H22" s="64">
        <v>21</v>
      </c>
      <c r="I22" s="88" t="str">
        <f>VLOOKUP(M22,State!K$3:AU$38,37,0)</f>
        <v>Wyoming</v>
      </c>
      <c r="J22" s="65">
        <f>VLOOKUP(I22,State!$A$3:$B$39,2,0)</f>
        <v>185459</v>
      </c>
      <c r="K22" s="87" t="str">
        <f>IF(VLOOKUP(I22,State!$A$3:$D$39,4,0)=1,"•","")</f>
        <v/>
      </c>
      <c r="L22" s="65">
        <f>VLOOKUP(I22,State!$A$3:$J$39,10,0)</f>
        <v>88873</v>
      </c>
      <c r="M22" s="89">
        <f>LARGE(State!K$3:K$38,21)</f>
        <v>0.4792056465310392</v>
      </c>
      <c r="N22" s="89"/>
      <c r="O22" s="64">
        <v>21</v>
      </c>
      <c r="P22" s="88" t="str">
        <f>VLOOKUP(T22,State!M$3:AU$38,35,0)</f>
        <v>Alabama</v>
      </c>
      <c r="Q22" s="65">
        <f>VLOOKUP(P22,State!$A$3:$B$39,2,0)</f>
        <v>1367053</v>
      </c>
      <c r="R22" s="87" t="str">
        <f>IF(VLOOKUP(P22,State!$A$3:$E$39,5,0)=1,"•","")</f>
        <v/>
      </c>
      <c r="S22" s="65">
        <f>VLOOKUP(P22,State!$A$3:$L$39,12,0)</f>
        <v>0</v>
      </c>
      <c r="T22" s="89">
        <f>LARGE(State!M$3:M$38,21)</f>
        <v>0</v>
      </c>
    </row>
    <row r="23" spans="1:20">
      <c r="A23" s="64">
        <v>22</v>
      </c>
      <c r="B23" s="88" t="str">
        <f>VLOOKUP(F23,State!I$3:AU$38,39,0)</f>
        <v>Connecticut</v>
      </c>
      <c r="C23" s="65">
        <f>VLOOKUP(B23,State!$A$3:$B$39,2,0)</f>
        <v>1022998</v>
      </c>
      <c r="D23" s="87" t="str">
        <f>IF(VLOOKUP(B23,State!$A$3:$C$39,3,0)=1,"•","")</f>
        <v/>
      </c>
      <c r="E23" s="65">
        <f>VLOOKUP(B23,State!$A$3:$H$39,8,0)</f>
        <v>448984</v>
      </c>
      <c r="F23" s="89">
        <f>LARGE(State!I$3:I$38,22)</f>
        <v>0.43889039861270501</v>
      </c>
      <c r="H23" s="64">
        <v>22</v>
      </c>
      <c r="I23" s="88" t="str">
        <f>VLOOKUP(M23,State!K$3:AU$38,37,0)</f>
        <v>Tennessee</v>
      </c>
      <c r="J23" s="65">
        <f>VLOOKUP(I23,State!$A$3:$B$39,2,0)</f>
        <v>1653167</v>
      </c>
      <c r="K23" s="87" t="str">
        <f>IF(VLOOKUP(I23,State!$A$3:$D$39,4,0)=1,"•","")</f>
        <v/>
      </c>
      <c r="L23" s="65">
        <f>VLOOKUP(I23,State!$A$3:$J$39,10,0)</f>
        <v>786803</v>
      </c>
      <c r="M23" s="89">
        <f>LARGE(State!K$3:K$38,22)</f>
        <v>0.47593679283460172</v>
      </c>
      <c r="N23" s="89"/>
      <c r="O23" s="64">
        <v>22</v>
      </c>
      <c r="P23" s="88" t="str">
        <f>VLOOKUP(T23,State!M$3:AU$38,35,0)</f>
        <v>Alabama</v>
      </c>
      <c r="Q23" s="65">
        <f>VLOOKUP(P23,State!$A$3:$B$39,2,0)</f>
        <v>1367053</v>
      </c>
      <c r="R23" s="87" t="str">
        <f>IF(VLOOKUP(P23,State!$A$3:$E$39,5,0)=1,"•","")</f>
        <v/>
      </c>
      <c r="S23" s="65">
        <f>VLOOKUP(P23,State!$A$3:$L$39,12,0)</f>
        <v>0</v>
      </c>
      <c r="T23" s="89">
        <f>LARGE(State!M$3:M$38,22)</f>
        <v>0</v>
      </c>
    </row>
    <row r="24" spans="1:20">
      <c r="A24" s="64">
        <v>23</v>
      </c>
      <c r="B24" s="88" t="str">
        <f>VLOOKUP(F24,State!I$3:AU$38,39,0)</f>
        <v>Oklahoma</v>
      </c>
      <c r="C24" s="65">
        <f>VLOOKUP(B24,State!$A$3:$B$39,2,0)</f>
        <v>1035620</v>
      </c>
      <c r="D24" s="87" t="str">
        <f>IF(VLOOKUP(B24,State!$A$3:$C$39,3,0)=1,"•","")</f>
        <v>•</v>
      </c>
      <c r="E24" s="65">
        <f>VLOOKUP(B24,State!$A$3:$H$39,8,0)</f>
        <v>448143</v>
      </c>
      <c r="F24" s="89">
        <f>LARGE(State!I$3:I$38,23)</f>
        <v>0.43272918638110502</v>
      </c>
      <c r="H24" s="64">
        <v>23</v>
      </c>
      <c r="I24" s="88" t="str">
        <f>VLOOKUP(M24,State!K$3:AU$38,37,0)</f>
        <v>Michigan</v>
      </c>
      <c r="J24" s="65">
        <f>VLOOKUP(I24,State!$A$3:$B$39,2,0)</f>
        <v>3177565</v>
      </c>
      <c r="K24" s="87" t="str">
        <f>IF(VLOOKUP(I24,State!$A$3:$D$39,4,0)=1,"•","")</f>
        <v/>
      </c>
      <c r="L24" s="65">
        <f>VLOOKUP(I24,State!$A$3:$J$39,10,0)</f>
        <v>1506104</v>
      </c>
      <c r="M24" s="89">
        <f>LARGE(State!K$3:K$38,23)</f>
        <v>0.47398054799823136</v>
      </c>
      <c r="N24" s="89"/>
      <c r="O24" s="64">
        <v>23</v>
      </c>
      <c r="P24" s="88" t="str">
        <f>VLOOKUP(T24,State!M$3:AU$38,35,0)</f>
        <v>Alabama</v>
      </c>
      <c r="Q24" s="65">
        <f>VLOOKUP(P24,State!$A$3:$B$39,2,0)</f>
        <v>1367053</v>
      </c>
      <c r="R24" s="87" t="str">
        <f>IF(VLOOKUP(P24,State!$A$3:$E$39,5,0)=1,"•","")</f>
        <v/>
      </c>
      <c r="S24" s="65">
        <f>VLOOKUP(P24,State!$A$3:$L$39,12,0)</f>
        <v>0</v>
      </c>
      <c r="T24" s="89">
        <f>LARGE(State!M$3:M$38,23)</f>
        <v>0</v>
      </c>
    </row>
    <row r="25" spans="1:20">
      <c r="A25" s="64">
        <v>24</v>
      </c>
      <c r="B25" s="88" t="str">
        <f>VLOOKUP(F25,State!I$3:AU$38,39,0)</f>
        <v>Florida</v>
      </c>
      <c r="C25" s="65">
        <f>VLOOKUP(B25,State!$A$3:$B$39,2,0)</f>
        <v>5100581</v>
      </c>
      <c r="D25" s="87" t="str">
        <f>IF(VLOOKUP(B25,State!$A$3:$C$39,3,0)=1,"•","")</f>
        <v/>
      </c>
      <c r="E25" s="65">
        <f>VLOOKUP(B25,State!$A$3:$H$39,8,0)</f>
        <v>2201427</v>
      </c>
      <c r="F25" s="89">
        <f>LARGE(State!I$3:I$38,24)</f>
        <v>0.43160318402942721</v>
      </c>
      <c r="H25" s="64">
        <v>24</v>
      </c>
      <c r="I25" s="88" t="str">
        <f>VLOOKUP(M25,State!K$3:AU$38,37,0)</f>
        <v>Oregon</v>
      </c>
      <c r="J25" s="65">
        <f>VLOOKUP(I25,State!$A$3:$B$39,2,0)</f>
        <v>1260497</v>
      </c>
      <c r="K25" s="87" t="str">
        <f>IF(VLOOKUP(I25,State!$A$3:$D$39,4,0)=1,"•","")</f>
        <v/>
      </c>
      <c r="L25" s="65">
        <f>VLOOKUP(I25,State!$A$3:$J$39,10,0)</f>
        <v>581785</v>
      </c>
      <c r="M25" s="89">
        <f>LARGE(State!K$3:K$38,24)</f>
        <v>0.46155207033416185</v>
      </c>
      <c r="N25" s="89"/>
      <c r="O25" s="64">
        <v>24</v>
      </c>
      <c r="P25" s="88" t="str">
        <f>VLOOKUP(T25,State!M$3:AU$38,35,0)</f>
        <v>Alabama</v>
      </c>
      <c r="Q25" s="65">
        <f>VLOOKUP(P25,State!$A$3:$B$39,2,0)</f>
        <v>1367053</v>
      </c>
      <c r="R25" s="87" t="str">
        <f>IF(VLOOKUP(P25,State!$A$3:$E$39,5,0)=1,"•","")</f>
        <v/>
      </c>
      <c r="S25" s="65">
        <f>VLOOKUP(P25,State!$A$3:$L$39,12,0)</f>
        <v>0</v>
      </c>
      <c r="T25" s="89">
        <f>LARGE(State!M$3:M$38,24)</f>
        <v>0</v>
      </c>
    </row>
    <row r="26" spans="1:20">
      <c r="A26" s="64">
        <v>25</v>
      </c>
      <c r="B26" s="88" t="str">
        <f>VLOOKUP(F26,State!I$3:AU$38,39,0)</f>
        <v>Vermont</v>
      </c>
      <c r="C26" s="65">
        <f>VLOOKUP(B26,State!$A$3:$B$39,2,0)</f>
        <v>230161</v>
      </c>
      <c r="D26" s="87" t="str">
        <f>IF(VLOOKUP(B26,State!$A$3:$C$39,3,0)=1,"•","")</f>
        <v/>
      </c>
      <c r="E26" s="65">
        <f>VLOOKUP(B26,State!$A$3:$H$39,8,0)</f>
        <v>97565</v>
      </c>
      <c r="F26" s="89">
        <f>LARGE(State!I$3:I$38,25)</f>
        <v>0.42389892292786352</v>
      </c>
      <c r="H26" s="64">
        <v>25</v>
      </c>
      <c r="I26" s="88" t="str">
        <f>VLOOKUP(M26,State!K$3:AU$38,37,0)</f>
        <v>Arizona</v>
      </c>
      <c r="J26" s="65">
        <f>VLOOKUP(I26,State!$A$3:$B$39,2,0)</f>
        <v>1226111</v>
      </c>
      <c r="K26" s="87" t="str">
        <f>IF(VLOOKUP(I26,State!$A$3:$D$39,4,0)=1,"•","")</f>
        <v/>
      </c>
      <c r="L26" s="65">
        <f>VLOOKUP(I26,State!$A$3:$J$39,10,0)</f>
        <v>554465</v>
      </c>
      <c r="M26" s="89">
        <f>LARGE(State!K$3:K$38,25)</f>
        <v>0.45221435905884538</v>
      </c>
      <c r="N26" s="89"/>
      <c r="O26" s="64">
        <v>25</v>
      </c>
      <c r="P26" s="88" t="str">
        <f>VLOOKUP(T26,State!M$3:AU$38,35,0)</f>
        <v>Alabama</v>
      </c>
      <c r="Q26" s="65">
        <f>VLOOKUP(P26,State!$A$3:$B$39,2,0)</f>
        <v>1367053</v>
      </c>
      <c r="R26" s="87" t="str">
        <f>IF(VLOOKUP(P26,State!$A$3:$E$39,5,0)=1,"•","")</f>
        <v/>
      </c>
      <c r="S26" s="65">
        <f>VLOOKUP(P26,State!$A$3:$L$39,12,0)</f>
        <v>0</v>
      </c>
      <c r="T26" s="89">
        <f>LARGE(State!M$3:M$38,25)</f>
        <v>0</v>
      </c>
    </row>
    <row r="27" spans="1:20">
      <c r="A27" s="64">
        <v>26</v>
      </c>
      <c r="B27" s="88" t="str">
        <f>VLOOKUP(F27,State!I$3:AU$38,39,0)</f>
        <v>South Dakota</v>
      </c>
      <c r="C27" s="65">
        <f>VLOOKUP(B27,State!$A$3:$B$39,2,0)</f>
        <v>334559</v>
      </c>
      <c r="D27" s="87" t="str">
        <f>IF(VLOOKUP(B27,State!$A$3:$C$39,3,0)=1,"•","")</f>
        <v/>
      </c>
      <c r="E27" s="65">
        <f>VLOOKUP(B27,State!$A$3:$H$39,8,0)</f>
        <v>140263</v>
      </c>
      <c r="F27" s="89">
        <f>LARGE(State!I$3:I$38,26)</f>
        <v>0.41924742721014829</v>
      </c>
      <c r="H27" s="64">
        <v>26</v>
      </c>
      <c r="I27" s="88" t="str">
        <f>VLOOKUP(M27,State!K$3:AU$38,37,0)</f>
        <v>Kansas</v>
      </c>
      <c r="J27" s="65">
        <f>VLOOKUP(I27,State!$A$3:$B$39,2,0)</f>
        <v>835690</v>
      </c>
      <c r="K27" s="87" t="str">
        <f>IF(VLOOKUP(I27,State!$A$3:$D$39,4,0)=1,"•","")</f>
        <v/>
      </c>
      <c r="L27" s="65">
        <f>VLOOKUP(I27,State!$A$3:$J$39,10,0)</f>
        <v>376830</v>
      </c>
      <c r="M27" s="89">
        <f>LARGE(State!K$3:K$38,26)</f>
        <v>0.45092079598894325</v>
      </c>
      <c r="N27" s="89"/>
      <c r="O27" s="64">
        <v>26</v>
      </c>
      <c r="P27" s="88" t="str">
        <f>VLOOKUP(T27,State!M$3:AU$38,35,0)</f>
        <v>Alabama</v>
      </c>
      <c r="Q27" s="65">
        <f>VLOOKUP(P27,State!$A$3:$B$39,2,0)</f>
        <v>1367053</v>
      </c>
      <c r="R27" s="87" t="str">
        <f>IF(VLOOKUP(P27,State!$A$3:$E$39,5,0)=1,"•","")</f>
        <v/>
      </c>
      <c r="S27" s="65">
        <f>VLOOKUP(P27,State!$A$3:$L$39,12,0)</f>
        <v>0</v>
      </c>
      <c r="T27" s="89">
        <f>LARGE(State!M$3:M$38,26)</f>
        <v>0</v>
      </c>
    </row>
    <row r="28" spans="1:20">
      <c r="A28" s="64">
        <v>27</v>
      </c>
      <c r="B28" s="88" t="str">
        <f>VLOOKUP(F28,State!I$3:AU$38,39,0)</f>
        <v>Idaho</v>
      </c>
      <c r="C28" s="65">
        <f>VLOOKUP(B28,State!$A$3:$B$39,2,0)</f>
        <v>411477</v>
      </c>
      <c r="D28" s="87" t="str">
        <f>IF(VLOOKUP(B28,State!$A$3:$C$39,3,0)=1,"•","")</f>
        <v/>
      </c>
      <c r="E28" s="65">
        <f>VLOOKUP(B28,State!$A$3:$H$39,8,0)</f>
        <v>171711</v>
      </c>
      <c r="F28" s="89">
        <f>LARGE(State!I$3:I$38,27)</f>
        <v>0.41730400484109681</v>
      </c>
      <c r="H28" s="64">
        <v>27</v>
      </c>
      <c r="I28" s="88" t="str">
        <f>VLOOKUP(M28,State!K$3:AU$38,37,0)</f>
        <v>Illinois</v>
      </c>
      <c r="J28" s="65">
        <f>VLOOKUP(I28,State!$A$3:$B$39,2,0)</f>
        <v>3538891</v>
      </c>
      <c r="K28" s="87" t="str">
        <f>IF(VLOOKUP(I28,State!$A$3:$D$39,4,0)=1,"•","")</f>
        <v/>
      </c>
      <c r="L28" s="65">
        <f>VLOOKUP(I28,State!$A$3:$J$39,10,0)</f>
        <v>1594960</v>
      </c>
      <c r="M28" s="89">
        <f>LARGE(State!K$3:K$38,27)</f>
        <v>0.4506948645776318</v>
      </c>
      <c r="N28" s="89"/>
      <c r="O28" s="64">
        <v>27</v>
      </c>
      <c r="P28" s="88" t="str">
        <f>VLOOKUP(T28,State!M$3:AU$38,35,0)</f>
        <v>Alabama</v>
      </c>
      <c r="Q28" s="65">
        <f>VLOOKUP(P28,State!$A$3:$B$39,2,0)</f>
        <v>1367053</v>
      </c>
      <c r="R28" s="87" t="str">
        <f>IF(VLOOKUP(P28,State!$A$3:$E$39,5,0)=1,"•","")</f>
        <v/>
      </c>
      <c r="S28" s="65">
        <f>VLOOKUP(P28,State!$A$3:$L$39,12,0)</f>
        <v>0</v>
      </c>
      <c r="T28" s="89">
        <f>LARGE(State!M$3:M$38,27)</f>
        <v>0</v>
      </c>
    </row>
    <row r="29" spans="1:20">
      <c r="A29" s="64">
        <v>28</v>
      </c>
      <c r="B29" s="88" t="str">
        <f>VLOOKUP(F29,State!I$3:AU$38,39,0)</f>
        <v>Alaska</v>
      </c>
      <c r="C29" s="65">
        <f>VLOOKUP(B29,State!$A$3:$B$39,2,0)</f>
        <v>231484</v>
      </c>
      <c r="D29" s="87" t="str">
        <f>IF(VLOOKUP(B29,State!$A$3:$C$39,3,0)=1,"•","")</f>
        <v/>
      </c>
      <c r="E29" s="65">
        <f>VLOOKUP(B29,State!$A$3:$H$39,8,0)</f>
        <v>94216</v>
      </c>
      <c r="F29" s="89">
        <f>LARGE(State!I$3:I$38,28)</f>
        <v>0.4070086917454338</v>
      </c>
      <c r="H29" s="64">
        <v>28</v>
      </c>
      <c r="I29" s="88" t="str">
        <f>VLOOKUP(M29,State!K$3:AU$38,37,0)</f>
        <v>Vermont</v>
      </c>
      <c r="J29" s="65">
        <f>VLOOKUP(I29,State!$A$3:$B$39,2,0)</f>
        <v>230161</v>
      </c>
      <c r="K29" s="87" t="str">
        <f>IF(VLOOKUP(I29,State!$A$3:$D$39,4,0)=1,"•","")</f>
        <v>•</v>
      </c>
      <c r="L29" s="65">
        <f>VLOOKUP(I29,State!$A$3:$J$39,10,0)</f>
        <v>103436</v>
      </c>
      <c r="M29" s="89">
        <f>LARGE(State!K$3:K$38,28)</f>
        <v>0.449407154122549</v>
      </c>
      <c r="N29" s="89"/>
      <c r="O29" s="64">
        <v>28</v>
      </c>
      <c r="P29" s="88" t="str">
        <f>VLOOKUP(T29,State!M$3:AU$38,35,0)</f>
        <v>Alabama</v>
      </c>
      <c r="Q29" s="65">
        <f>VLOOKUP(P29,State!$A$3:$B$39,2,0)</f>
        <v>1367053</v>
      </c>
      <c r="R29" s="87" t="str">
        <f>IF(VLOOKUP(P29,State!$A$3:$E$39,5,0)=1,"•","")</f>
        <v/>
      </c>
      <c r="S29" s="65">
        <f>VLOOKUP(P29,State!$A$3:$L$39,12,0)</f>
        <v>0</v>
      </c>
      <c r="T29" s="89">
        <f>LARGE(State!M$3:M$38,28)</f>
        <v>0</v>
      </c>
    </row>
    <row r="30" spans="1:20">
      <c r="A30" s="64">
        <v>29</v>
      </c>
      <c r="B30" s="88" t="str">
        <f>VLOOKUP(F30,State!I$3:AU$38,39,0)</f>
        <v>Texas</v>
      </c>
      <c r="C30" s="65">
        <f>VLOOKUP(B30,State!$A$3:$B$39,2,0)</f>
        <v>4553979</v>
      </c>
      <c r="D30" s="87" t="str">
        <f>IF(VLOOKUP(B30,State!$A$3:$C$39,3,0)=1,"•","")</f>
        <v/>
      </c>
      <c r="E30" s="65">
        <f>VLOOKUP(B30,State!$A$3:$H$39,8,0)</f>
        <v>1819843</v>
      </c>
      <c r="F30" s="89">
        <f>LARGE(State!I$3:I$38,29)</f>
        <v>0.39961602809323449</v>
      </c>
      <c r="H30" s="64">
        <v>29</v>
      </c>
      <c r="I30" s="88" t="str">
        <f>VLOOKUP(M30,State!K$3:AU$38,37,0)</f>
        <v>Iowa</v>
      </c>
      <c r="J30" s="65">
        <f>VLOOKUP(I30,State!$A$3:$B$39,2,0)</f>
        <v>1025802</v>
      </c>
      <c r="K30" s="87" t="str">
        <f>IF(VLOOKUP(I30,State!$A$3:$D$39,4,0)=1,"•","")</f>
        <v/>
      </c>
      <c r="L30" s="65">
        <f>VLOOKUP(I30,State!$A$3:$J$39,10,0)</f>
        <v>456612</v>
      </c>
      <c r="M30" s="89">
        <f>LARGE(State!K$3:K$38,29)</f>
        <v>0.44512683734287906</v>
      </c>
      <c r="N30" s="89"/>
      <c r="O30" s="64">
        <v>29</v>
      </c>
      <c r="P30" s="88" t="str">
        <f>VLOOKUP(T30,State!M$3:AU$38,35,0)</f>
        <v>Alabama</v>
      </c>
      <c r="Q30" s="65">
        <f>VLOOKUP(P30,State!$A$3:$B$39,2,0)</f>
        <v>1367053</v>
      </c>
      <c r="R30" s="87" t="str">
        <f>IF(VLOOKUP(P30,State!$A$3:$E$39,5,0)=1,"•","")</f>
        <v/>
      </c>
      <c r="S30" s="65">
        <f>VLOOKUP(P30,State!$A$3:$L$39,12,0)</f>
        <v>0</v>
      </c>
      <c r="T30" s="89">
        <f>LARGE(State!M$3:M$38,29)</f>
        <v>0</v>
      </c>
    </row>
    <row r="31" spans="1:20">
      <c r="A31" s="64">
        <v>30</v>
      </c>
      <c r="B31" s="88" t="str">
        <f>VLOOKUP(F31,State!I$3:AU$38,39,0)</f>
        <v>Ohio</v>
      </c>
      <c r="C31" s="65">
        <f>VLOOKUP(B31,State!$A$3:$B$39,2,0)</f>
        <v>3228992</v>
      </c>
      <c r="D31" s="87" t="str">
        <f>IF(VLOOKUP(B31,State!$A$3:$C$39,3,0)=1,"•","")</f>
        <v/>
      </c>
      <c r="E31" s="65">
        <f>VLOOKUP(B31,State!$A$3:$H$39,8,0)</f>
        <v>1236924</v>
      </c>
      <c r="F31" s="89">
        <f>LARGE(State!I$3:I$38,30)</f>
        <v>0.38306815253800569</v>
      </c>
      <c r="H31" s="64">
        <v>30</v>
      </c>
      <c r="I31" s="88" t="str">
        <f>VLOOKUP(M31,State!K$3:AU$38,37,0)</f>
        <v>Minnesota</v>
      </c>
      <c r="J31" s="65">
        <f>VLOOKUP(I31,State!$A$3:$B$39,2,0)</f>
        <v>2252473</v>
      </c>
      <c r="K31" s="87" t="str">
        <f>IF(VLOOKUP(I31,State!$A$3:$D$39,4,0)=1,"•","")</f>
        <v>•</v>
      </c>
      <c r="L31" s="65">
        <f>VLOOKUP(I31,State!$A$3:$J$39,10,0)</f>
        <v>999473</v>
      </c>
      <c r="M31" s="89">
        <f>LARGE(State!K$3:K$38,30)</f>
        <v>0.44372252186818667</v>
      </c>
      <c r="N31" s="89"/>
      <c r="O31" s="64">
        <v>30</v>
      </c>
      <c r="P31" s="88" t="str">
        <f>VLOOKUP(T31,State!M$3:AU$38,35,0)</f>
        <v>Alabama</v>
      </c>
      <c r="Q31" s="65">
        <f>VLOOKUP(P31,State!$A$3:$B$39,2,0)</f>
        <v>1367053</v>
      </c>
      <c r="R31" s="87" t="str">
        <f>IF(VLOOKUP(P31,State!$A$3:$E$39,5,0)=1,"•","")</f>
        <v/>
      </c>
      <c r="S31" s="65">
        <f>VLOOKUP(P31,State!$A$3:$L$39,12,0)</f>
        <v>0</v>
      </c>
      <c r="T31" s="89">
        <f>LARGE(State!M$3:M$38,30)</f>
        <v>0</v>
      </c>
    </row>
    <row r="32" spans="1:20">
      <c r="A32" s="64">
        <v>31</v>
      </c>
      <c r="B32" s="88" t="str">
        <f>VLOOKUP(F32,State!I$3:AU$38,39,0)</f>
        <v>New Hampshire</v>
      </c>
      <c r="C32" s="65">
        <f>VLOOKUP(B32,State!$A$3:$B$39,2,0)</f>
        <v>442976</v>
      </c>
      <c r="D32" s="87" t="str">
        <f>IF(VLOOKUP(B32,State!$A$3:$C$39,3,0)=1,"•","")</f>
        <v/>
      </c>
      <c r="E32" s="65">
        <f>VLOOKUP(B32,State!$A$3:$H$39,8,0)</f>
        <v>169277</v>
      </c>
      <c r="F32" s="89">
        <f>LARGE(State!I$3:I$38,31)</f>
        <v>0.38213582677165353</v>
      </c>
      <c r="H32" s="64">
        <v>31</v>
      </c>
      <c r="I32" s="88" t="str">
        <f>VLOOKUP(M32,State!K$3:AU$38,37,0)</f>
        <v>Pennsylvania</v>
      </c>
      <c r="J32" s="65">
        <f>VLOOKUP(I32,State!$A$3:$B$39,2,0)</f>
        <v>3581989</v>
      </c>
      <c r="K32" s="87" t="str">
        <f>IF(VLOOKUP(I32,State!$A$3:$D$39,4,0)=1,"•","")</f>
        <v/>
      </c>
      <c r="L32" s="65">
        <f>VLOOKUP(I32,State!$A$3:$J$39,10,0)</f>
        <v>1589408</v>
      </c>
      <c r="M32" s="89">
        <f>LARGE(State!K$3:K$38,31)</f>
        <v>0.44372218898494664</v>
      </c>
      <c r="N32" s="89"/>
      <c r="O32" s="64">
        <v>31</v>
      </c>
      <c r="P32" s="88" t="str">
        <f>VLOOKUP(T32,State!M$3:AU$38,35,0)</f>
        <v>Alabama</v>
      </c>
      <c r="Q32" s="65">
        <f>VLOOKUP(P32,State!$A$3:$B$39,2,0)</f>
        <v>1367053</v>
      </c>
      <c r="R32" s="87" t="str">
        <f>IF(VLOOKUP(P32,State!$A$3:$E$39,5,0)=1,"•","")</f>
        <v/>
      </c>
      <c r="S32" s="65">
        <f>VLOOKUP(P32,State!$A$3:$L$39,12,0)</f>
        <v>0</v>
      </c>
      <c r="T32" s="89">
        <f>LARGE(State!M$3:M$38,31)</f>
        <v>0</v>
      </c>
    </row>
    <row r="33" spans="1:20">
      <c r="A33" s="64">
        <v>32</v>
      </c>
      <c r="B33" s="88" t="str">
        <f>VLOOKUP(F33,State!I$3:AU$38,39,0)</f>
        <v>Minnesota</v>
      </c>
      <c r="C33" s="65">
        <f>VLOOKUP(B33,State!$A$3:$B$39,2,0)</f>
        <v>2252473</v>
      </c>
      <c r="D33" s="87" t="str">
        <f>IF(VLOOKUP(B33,State!$A$3:$C$39,3,0)=1,"•","")</f>
        <v/>
      </c>
      <c r="E33" s="65">
        <f>VLOOKUP(B33,State!$A$3:$H$39,8,0)</f>
        <v>821268</v>
      </c>
      <c r="F33" s="89">
        <f>LARGE(State!I$3:I$38,32)</f>
        <v>0.36460725611361378</v>
      </c>
      <c r="H33" s="64">
        <v>32</v>
      </c>
      <c r="I33" s="88" t="str">
        <f>VLOOKUP(M33,State!K$3:AU$38,37,0)</f>
        <v>Oklahoma</v>
      </c>
      <c r="J33" s="65">
        <f>VLOOKUP(I33,State!$A$3:$B$39,2,0)</f>
        <v>1035620</v>
      </c>
      <c r="K33" s="87" t="str">
        <f>IF(VLOOKUP(I33,State!$A$3:$D$39,4,0)=1,"•","")</f>
        <v/>
      </c>
      <c r="L33" s="65">
        <f>VLOOKUP(I33,State!$A$3:$J$39,10,0)</f>
        <v>441277</v>
      </c>
      <c r="M33" s="89">
        <f>LARGE(State!K$3:K$38,32)</f>
        <v>0.42609934145729128</v>
      </c>
      <c r="N33" s="89"/>
      <c r="O33" s="64">
        <v>32</v>
      </c>
      <c r="P33" s="88" t="str">
        <f>VLOOKUP(T33,State!M$3:AU$38,35,0)</f>
        <v>Alabama</v>
      </c>
      <c r="Q33" s="65">
        <f>VLOOKUP(P33,State!$A$3:$B$39,2,0)</f>
        <v>1367053</v>
      </c>
      <c r="R33" s="87" t="str">
        <f>IF(VLOOKUP(P33,State!$A$3:$E$39,5,0)=1,"•","")</f>
        <v/>
      </c>
      <c r="S33" s="65">
        <f>VLOOKUP(P33,State!$A$3:$L$39,12,0)</f>
        <v>0</v>
      </c>
      <c r="T33" s="89">
        <f>LARGE(State!M$3:M$38,32)</f>
        <v>0</v>
      </c>
    </row>
    <row r="34" spans="1:20">
      <c r="A34" s="64">
        <v>33</v>
      </c>
      <c r="B34" s="88" t="str">
        <f>VLOOKUP(F34,State!I$3:AU$38,39,0)</f>
        <v>Colorado</v>
      </c>
      <c r="C34" s="65">
        <f>VLOOKUP(B34,State!$A$3:$B$39,2,0)</f>
        <v>1412602</v>
      </c>
      <c r="D34" s="87" t="str">
        <f>IF(VLOOKUP(B34,State!$A$3:$C$39,3,0)=1,"•","")</f>
        <v/>
      </c>
      <c r="E34" s="65">
        <f>VLOOKUP(B34,State!$A$3:$H$39,8,0)</f>
        <v>475373</v>
      </c>
      <c r="F34" s="89">
        <f>LARGE(State!I$3:I$38,33)</f>
        <v>0.33652295551046935</v>
      </c>
      <c r="H34" s="64">
        <v>33</v>
      </c>
      <c r="I34" s="88" t="str">
        <f>VLOOKUP(M34,State!K$3:AU$38,37,0)</f>
        <v>California</v>
      </c>
      <c r="J34" s="65">
        <f>VLOOKUP(I34,State!$A$3:$B$39,2,0)</f>
        <v>7474030</v>
      </c>
      <c r="K34" s="87" t="str">
        <f>IF(VLOOKUP(I34,State!$A$3:$D$39,4,0)=1,"•","")</f>
        <v/>
      </c>
      <c r="L34" s="65">
        <f>VLOOKUP(I34,State!$A$3:$J$39,10,0)</f>
        <v>3169801</v>
      </c>
      <c r="M34" s="89">
        <f>LARGE(State!K$3:K$38,33)</f>
        <v>0.42410868032373433</v>
      </c>
      <c r="N34" s="89"/>
      <c r="O34" s="64">
        <v>33</v>
      </c>
      <c r="P34" s="88" t="str">
        <f>VLOOKUP(T34,State!M$3:AU$38,35,0)</f>
        <v>Alabama</v>
      </c>
      <c r="Q34" s="65">
        <f>VLOOKUP(P34,State!$A$3:$B$39,2,0)</f>
        <v>1367053</v>
      </c>
      <c r="R34" s="87" t="str">
        <f>IF(VLOOKUP(P34,State!$A$3:$E$39,5,0)=1,"•","")</f>
        <v/>
      </c>
      <c r="S34" s="65">
        <f>VLOOKUP(P34,State!$A$3:$L$39,12,0)</f>
        <v>0</v>
      </c>
      <c r="T34" s="89">
        <f>LARGE(State!M$3:M$38,33)</f>
        <v>0</v>
      </c>
    </row>
    <row r="35" spans="1:20">
      <c r="A35" s="64">
        <v>34</v>
      </c>
      <c r="B35" s="88" t="str">
        <f>VLOOKUP(F35,State!I$3:AU$38,39,0)</f>
        <v>New York</v>
      </c>
      <c r="C35" s="65">
        <f>VLOOKUP(B35,State!$A$3:$B$39,2,0)</f>
        <v>4579078</v>
      </c>
      <c r="D35" s="87" t="str">
        <f>IF(VLOOKUP(B35,State!$A$3:$C$39,3,0)=1,"•","")</f>
        <v/>
      </c>
      <c r="E35" s="65">
        <f>VLOOKUP(B35,State!$A$3:$H$39,8,0)</f>
        <v>1534064</v>
      </c>
      <c r="F35" s="89">
        <f>LARGE(State!I$3:I$38,34)</f>
        <v>0.33501591368393374</v>
      </c>
      <c r="H35" s="64">
        <v>34</v>
      </c>
      <c r="I35" s="88" t="str">
        <f>VLOOKUP(M35,State!K$3:AU$38,37,0)</f>
        <v>Maine</v>
      </c>
      <c r="J35" s="65">
        <f>VLOOKUP(I35,State!$A$3:$B$39,2,0)</f>
        <v>505190</v>
      </c>
      <c r="K35" s="87" t="str">
        <f>IF(VLOOKUP(I35,State!$A$3:$D$39,4,0)=1,"•","")</f>
        <v/>
      </c>
      <c r="L35" s="65">
        <f>VLOOKUP(I35,State!$A$3:$J$39,10,0)</f>
        <v>209496</v>
      </c>
      <c r="M35" s="89">
        <f>LARGE(State!K$3:K$38,34)</f>
        <v>0.41468754330054042</v>
      </c>
      <c r="N35" s="89"/>
      <c r="O35" s="64">
        <v>34</v>
      </c>
      <c r="P35" s="88" t="str">
        <f>VLOOKUP(T35,State!M$3:AU$38,35,0)</f>
        <v>Alabama</v>
      </c>
      <c r="Q35" s="65">
        <f>VLOOKUP(P35,State!$A$3:$B$39,2,0)</f>
        <v>1367053</v>
      </c>
      <c r="R35" s="87" t="str">
        <f>IF(VLOOKUP(P35,State!$A$3:$E$39,5,0)=1,"•","")</f>
        <v/>
      </c>
      <c r="S35" s="65">
        <f>VLOOKUP(P35,State!$A$3:$L$39,12,0)</f>
        <v>0</v>
      </c>
      <c r="T35" s="89">
        <f>LARGE(State!M$3:M$38,34)</f>
        <v>0</v>
      </c>
    </row>
    <row r="36" spans="1:20">
      <c r="A36" s="64">
        <v>35</v>
      </c>
      <c r="B36" s="88" t="str">
        <f>VLOOKUP(F36,State!I$3:AU$38,39,0)</f>
        <v>Nebraska</v>
      </c>
      <c r="C36" s="65">
        <f>VLOOKUP(B36,State!$A$3:$B$39,2,0)</f>
        <v>480991</v>
      </c>
      <c r="D36" s="87" t="str">
        <f>IF(VLOOKUP(B36,State!$A$3:$C$39,3,0)=1,"•","")</f>
        <v/>
      </c>
      <c r="E36" s="65">
        <f>VLOOKUP(B36,State!$A$3:$H$39,8,0)</f>
        <v>132348</v>
      </c>
      <c r="F36" s="89">
        <f>LARGE(State!I$3:I$38,35)</f>
        <v>0.27515691561796374</v>
      </c>
      <c r="H36" s="64">
        <v>35</v>
      </c>
      <c r="I36" s="88" t="str">
        <f>VLOOKUP(M36,State!K$3:AU$38,37,0)</f>
        <v>Wisconsin</v>
      </c>
      <c r="J36" s="65">
        <f>VLOOKUP(I36,State!$A$3:$B$39,2,0)</f>
        <v>1775349</v>
      </c>
      <c r="K36" s="87" t="str">
        <f>IF(VLOOKUP(I36,State!$A$3:$D$39,4,0)=1,"•","")</f>
        <v/>
      </c>
      <c r="L36" s="65">
        <f>VLOOKUP(I36,State!$A$3:$J$39,10,0)</f>
        <v>734779</v>
      </c>
      <c r="M36" s="89">
        <f>LARGE(State!K$3:K$38,35)</f>
        <v>0.41387862330167197</v>
      </c>
      <c r="N36" s="89"/>
      <c r="O36" s="64">
        <v>35</v>
      </c>
      <c r="P36" s="88" t="str">
        <f>VLOOKUP(T36,State!M$3:AU$38,35,0)</f>
        <v>Alabama</v>
      </c>
      <c r="Q36" s="65">
        <f>VLOOKUP(P36,State!$A$3:$B$39,2,0)</f>
        <v>1367053</v>
      </c>
      <c r="R36" s="87" t="str">
        <f>IF(VLOOKUP(P36,State!$A$3:$E$39,5,0)=1,"•","")</f>
        <v/>
      </c>
      <c r="S36" s="65">
        <f>VLOOKUP(P36,State!$A$3:$L$39,12,0)</f>
        <v>0</v>
      </c>
      <c r="T36" s="89">
        <f>LARGE(State!M$3:M$38,35)</f>
        <v>0</v>
      </c>
    </row>
    <row r="37" spans="1:20">
      <c r="A37" s="64">
        <v>36</v>
      </c>
      <c r="B37" s="88" t="str">
        <f>VLOOKUP(F37,State!I$3:AU$38,39,0)</f>
        <v>Nevada</v>
      </c>
      <c r="C37" s="65">
        <f>VLOOKUP(B37,State!$A$3:$B$39,2,0)</f>
        <v>504079</v>
      </c>
      <c r="D37" s="87" t="str">
        <f>IF(VLOOKUP(B37,State!$A$3:$C$39,3,0)=1,"•","")</f>
        <v/>
      </c>
      <c r="E37" s="65">
        <f>VLOOKUP(B37,State!$A$3:$H$39,8,0)</f>
        <v>110935</v>
      </c>
      <c r="F37" s="89">
        <f>LARGE(State!I$3:I$38,36)</f>
        <v>0.22007463115900483</v>
      </c>
      <c r="H37" s="64">
        <v>36</v>
      </c>
      <c r="I37" s="88" t="str">
        <f>VLOOKUP(M37,State!K$3:AU$38,37,0)</f>
        <v>New Mexico</v>
      </c>
      <c r="J37" s="65">
        <f>VLOOKUP(I37,State!$A$3:$B$39,2,0)</f>
        <v>484233</v>
      </c>
      <c r="K37" s="87" t="str">
        <f>IF(VLOOKUP(I37,State!$A$3:$D$39,4,0)=1,"•","")</f>
        <v/>
      </c>
      <c r="L37" s="65">
        <f>VLOOKUP(I37,State!$A$3:$J$39,10,0)</f>
        <v>189074</v>
      </c>
      <c r="M37" s="89">
        <f>LARGE(State!K$3:K$38,36)</f>
        <v>0.39046079056982896</v>
      </c>
      <c r="N37" s="89"/>
      <c r="O37" s="64">
        <v>36</v>
      </c>
      <c r="P37" s="88" t="str">
        <f>VLOOKUP(T37,State!M$3:AU$38,35,0)</f>
        <v>Alabama</v>
      </c>
      <c r="Q37" s="65">
        <f>VLOOKUP(P37,State!$A$3:$B$39,2,0)</f>
        <v>1367053</v>
      </c>
      <c r="R37" s="87" t="str">
        <f>IF(VLOOKUP(P37,State!$A$3:$E$39,5,0)=1,"•","")</f>
        <v/>
      </c>
      <c r="S37" s="65">
        <f>VLOOKUP(P37,State!$A$3:$L$39,12,0)</f>
        <v>0</v>
      </c>
      <c r="T37" s="89">
        <f>LARGE(State!M$3:M$38,36)</f>
        <v>0</v>
      </c>
    </row>
    <row r="38" spans="1:20">
      <c r="B38" s="88" t="s">
        <v>1435</v>
      </c>
      <c r="C38" s="65">
        <f>VLOOKUP(B38,State!$A$3:$B$39,2,0)</f>
        <v>62469272</v>
      </c>
      <c r="D38" s="87" t="str">
        <f>IF(VLOOKUP(B38,State!$A$3:$C$39,3,0)=1,"•","")</f>
        <v/>
      </c>
      <c r="E38" s="65">
        <f>VLOOKUP(B38,State!$A$3:$H$39,8,0)</f>
        <v>27868757</v>
      </c>
      <c r="F38" s="89">
        <f>State!I39</f>
        <v>0.44611944573325585</v>
      </c>
      <c r="I38" s="88" t="s">
        <v>1435</v>
      </c>
      <c r="J38" s="65">
        <f>VLOOKUP(I38,State!$A$3:$B$39,2,0)</f>
        <v>62469272</v>
      </c>
      <c r="K38" s="87" t="str">
        <f>IF(VLOOKUP(I38,State!$A$3:$D$39,4,0)=1,"•","")</f>
        <v>•</v>
      </c>
      <c r="L38" s="65">
        <f>VLOOKUP(I38,State!$A$3:$J$39,10,0)</f>
        <v>31019990</v>
      </c>
      <c r="M38" s="89">
        <f>State!K39</f>
        <v>0.49656397468502594</v>
      </c>
      <c r="N38" s="89"/>
      <c r="P38" s="88" t="s">
        <v>1435</v>
      </c>
      <c r="Q38" s="65">
        <f>VLOOKUP(P38,State!$A$3:$B$39,2,0)</f>
        <v>62469272</v>
      </c>
      <c r="R38" s="87" t="str">
        <f>IF(VLOOKUP(P38,State!$A$3:$E$39,5,0)=1,"•","")</f>
        <v/>
      </c>
      <c r="S38" s="65">
        <f>VLOOKUP(P38,State!$A$3:$L$39,12,0)</f>
        <v>1409348</v>
      </c>
      <c r="T38" s="89">
        <f>State!M39</f>
        <v>2.2560659903320148E-2</v>
      </c>
    </row>
    <row r="39" spans="1:20">
      <c r="E39" s="88"/>
    </row>
    <row r="40" spans="1:20">
      <c r="M40" s="65"/>
      <c r="N40" s="65"/>
      <c r="P40" s="65"/>
      <c r="S40" s="65"/>
      <c r="T40" s="65"/>
    </row>
    <row r="41" spans="1:20">
      <c r="M41" s="92"/>
    </row>
    <row r="43" spans="1:20">
      <c r="S43" s="65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M99"/>
  <sheetViews>
    <sheetView workbookViewId="0">
      <selection activeCell="B5" sqref="B5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59" t="s">
        <v>1757</v>
      </c>
      <c r="C1" s="2"/>
      <c r="D1"/>
    </row>
    <row r="2" spans="1:39">
      <c r="A2" t="s">
        <v>831</v>
      </c>
      <c r="B2" s="17"/>
      <c r="C2" s="17" t="s">
        <v>2582</v>
      </c>
      <c r="D2" s="26" t="s">
        <v>2905</v>
      </c>
      <c r="E2" s="69" t="s">
        <v>2906</v>
      </c>
      <c r="F2" s="69" t="s">
        <v>420</v>
      </c>
      <c r="G2" s="25" t="str">
        <f>County!N1</f>
        <v>Democratic</v>
      </c>
      <c r="H2" s="27" t="str">
        <f>County!O1</f>
        <v>Republican</v>
      </c>
      <c r="I2" s="84" t="str">
        <f>County!P1</f>
        <v>Independ.</v>
      </c>
      <c r="J2" s="26" t="s">
        <v>427</v>
      </c>
      <c r="K2" s="25"/>
      <c r="M2" s="27"/>
      <c r="O2" s="76"/>
      <c r="Q2" s="18"/>
      <c r="S2" s="18"/>
      <c r="U2" s="18"/>
      <c r="V2" s="18"/>
      <c r="W2" s="18"/>
      <c r="X2" s="145"/>
      <c r="Y2" s="146"/>
      <c r="Z2" s="146"/>
      <c r="AA2" s="18"/>
      <c r="AB2" s="145"/>
      <c r="AC2" s="146"/>
      <c r="AD2" s="146"/>
      <c r="AE2" s="18"/>
      <c r="AF2" s="1"/>
      <c r="AH2" s="1"/>
      <c r="AI2" s="1"/>
      <c r="AJ2" s="1"/>
      <c r="AK2" s="1"/>
      <c r="AM2" s="1"/>
    </row>
    <row r="3" spans="1:39">
      <c r="A3" t="str">
        <f>VLOOKUP(D3,State!$G$3:$AU$38,41,FALSE)</f>
        <v>Alabama</v>
      </c>
      <c r="C3" s="69" t="str">
        <f>IF(RANK(G3,G3:J3)=1,"Dem",IF(RANK(H3,G3:J3)=1,"Rep","Ind"))</f>
        <v>Rep</v>
      </c>
      <c r="D3" s="52">
        <f>MIN(State!G$3:G$38)</f>
        <v>2.2822816672067579E-3</v>
      </c>
      <c r="E3" s="53">
        <f>VLOOKUP(A3,State!$A$3:$F$38,6,FALSE)</f>
        <v>3120</v>
      </c>
      <c r="F3" s="53">
        <f>VLOOKUP(A3,State!$A$3:$B$38,2,FALSE)</f>
        <v>1367053</v>
      </c>
      <c r="G3" s="51">
        <f>VLOOKUP(A3,State!$A$3:$I$38,9,FALSE)</f>
        <v>0.48945066504371082</v>
      </c>
      <c r="H3" s="51">
        <f>VLOOKUP(A3,State!$A$3:$K$38,11,FALSE)</f>
        <v>0.49173294671091755</v>
      </c>
      <c r="I3" s="51">
        <f>VLOOKUP(A3,State!$A$3:$M$38,13,FALSE)</f>
        <v>0</v>
      </c>
      <c r="J3" s="58">
        <f>1-G3-H3-I3</f>
        <v>1.8816388245371629E-2</v>
      </c>
      <c r="K3" s="51"/>
      <c r="M3" s="51"/>
      <c r="O3" s="51"/>
    </row>
    <row r="4" spans="1:39">
      <c r="A4" t="str">
        <f>VLOOKUP(D4,State!$G$3:$AU$38,41,FALSE)</f>
        <v>Oklahoma</v>
      </c>
      <c r="C4" s="69" t="str">
        <f t="shared" ref="C4:C12" si="0">IF(RANK(G4,G4:J4)=1,"Dem",IF(RANK(H4,G4:J4)=1,"Rep","Ind"))</f>
        <v>Dem</v>
      </c>
      <c r="D4" s="52">
        <f>SMALL(State!G$3:G$38,2)</f>
        <v>6.629844923813754E-3</v>
      </c>
      <c r="E4" s="53">
        <f>VLOOKUP(A4,State!$A$3:$F$38,6,FALSE)</f>
        <v>6866</v>
      </c>
      <c r="F4" s="53">
        <f>VLOOKUP(A4,State!$A$3:$B$38,2,FALSE)</f>
        <v>1035620</v>
      </c>
      <c r="G4" s="51">
        <f>VLOOKUP(A4,State!$A$3:$I$38,9,FALSE)</f>
        <v>0.43272918638110502</v>
      </c>
      <c r="H4" s="51">
        <f>VLOOKUP(A4,State!$A$3:$K$38,11,FALSE)</f>
        <v>0.42609934145729128</v>
      </c>
      <c r="I4" s="51">
        <f>VLOOKUP(A4,State!$A$3:$M$38,13,FALSE)</f>
        <v>0.14117147216160367</v>
      </c>
      <c r="J4" s="58">
        <f t="shared" ref="J4:J12" si="1">1-G4-H4-I4</f>
        <v>0</v>
      </c>
      <c r="K4" s="51"/>
      <c r="M4" s="51"/>
      <c r="O4" s="51"/>
    </row>
    <row r="5" spans="1:39">
      <c r="A5" t="str">
        <f>VLOOKUP(D5,State!$G$3:$AU$38,41,FALSE)</f>
        <v>Arizona</v>
      </c>
      <c r="C5" s="69" t="str">
        <f t="shared" si="0"/>
        <v>Dem</v>
      </c>
      <c r="D5" s="52">
        <f>SMALL(State!G$3:G$38,3)</f>
        <v>9.6394209007177982E-3</v>
      </c>
      <c r="E5" s="53">
        <f>VLOOKUP(A5,State!$A$3:$F$38,6,FALSE)</f>
        <v>11819</v>
      </c>
      <c r="F5" s="53">
        <f>VLOOKUP(A5,State!$A$3:$B$38,2,FALSE)</f>
        <v>1226111</v>
      </c>
      <c r="G5" s="51">
        <f>VLOOKUP(A5,State!$A$3:$I$38,9,FALSE)</f>
        <v>0.46185377995956323</v>
      </c>
      <c r="H5" s="51">
        <f>VLOOKUP(A5,State!$A$3:$K$38,11,FALSE)</f>
        <v>0.45221435905884538</v>
      </c>
      <c r="I5" s="51">
        <f>VLOOKUP(A5,State!$A$3:$M$38,13,FALSE)</f>
        <v>6.9281655576044904E-2</v>
      </c>
      <c r="J5" s="58">
        <f t="shared" si="1"/>
        <v>1.6650205405546487E-2</v>
      </c>
      <c r="K5" s="51"/>
      <c r="M5" s="51"/>
      <c r="O5" s="51"/>
    </row>
    <row r="6" spans="1:39">
      <c r="A6" t="str">
        <f>VLOOKUP(D6,State!$G$3:$AU$38,41,FALSE)</f>
        <v>Wyoming</v>
      </c>
      <c r="C6" s="69" t="str">
        <f>IF(RANK(G6,G6:J6)=1,"Dem",IF(RANK(H6,G6:J6)=1,"Rep","Ind"))</f>
        <v>Dem</v>
      </c>
      <c r="D6" s="52">
        <f>SMALL(State!G$3:G$38,4)</f>
        <v>2.0430391622946312E-2</v>
      </c>
      <c r="E6" s="53">
        <f>VLOOKUP(A6,State!$A$3:$F$38,6,FALSE)</f>
        <v>3789</v>
      </c>
      <c r="F6" s="53">
        <f>VLOOKUP(A6,State!$A$3:$B$38,2,FALSE)</f>
        <v>185459</v>
      </c>
      <c r="G6" s="51">
        <f>VLOOKUP(A6,State!$A$3:$I$38,9,FALSE)</f>
        <v>0.4996360381539855</v>
      </c>
      <c r="H6" s="51">
        <f>VLOOKUP(A6,State!$A$3:$K$38,11,FALSE)</f>
        <v>0.4792056465310392</v>
      </c>
      <c r="I6" s="51">
        <f>VLOOKUP(A6,State!$A$3:$M$38,13,FALSE)</f>
        <v>0</v>
      </c>
      <c r="J6" s="58">
        <f t="shared" si="1"/>
        <v>2.1158315314975307E-2</v>
      </c>
      <c r="K6" s="51"/>
      <c r="M6" s="51"/>
      <c r="O6" s="51"/>
    </row>
    <row r="7" spans="1:39">
      <c r="A7" t="str">
        <f>VLOOKUP(D7,State!$G$3:$AU$38,41,FALSE)</f>
        <v>Vermont</v>
      </c>
      <c r="C7" s="69" t="str">
        <f t="shared" si="0"/>
        <v>Rep</v>
      </c>
      <c r="D7" s="52">
        <f>SMALL(State!G$3:G$38,5)</f>
        <v>2.5508231194685458E-2</v>
      </c>
      <c r="E7" s="53">
        <f>VLOOKUP(A7,State!$A$3:$F$38,6,FALSE)</f>
        <v>5871</v>
      </c>
      <c r="F7" s="53">
        <f>VLOOKUP(A7,State!$A$3:$B$38,2,FALSE)</f>
        <v>230161</v>
      </c>
      <c r="G7" s="51">
        <f>VLOOKUP(A7,State!$A$3:$I$38,9,FALSE)</f>
        <v>0.42389892292786352</v>
      </c>
      <c r="H7" s="51">
        <f>VLOOKUP(A7,State!$A$3:$K$38,11,FALSE)</f>
        <v>0.449407154122549</v>
      </c>
      <c r="I7" s="51">
        <f>VLOOKUP(A7,State!$A$3:$M$38,13,FALSE)</f>
        <v>9.7118973240470807E-2</v>
      </c>
      <c r="J7" s="58">
        <f t="shared" si="1"/>
        <v>2.9574949709116616E-2</v>
      </c>
      <c r="K7" s="51"/>
      <c r="M7" s="51"/>
      <c r="O7" s="51"/>
    </row>
    <row r="8" spans="1:39">
      <c r="A8" t="str">
        <f>VLOOKUP(D8,State!$G$3:$AU$38,41,FALSE)</f>
        <v>Oregon</v>
      </c>
      <c r="C8" s="69" t="str">
        <f t="shared" si="0"/>
        <v>Dem</v>
      </c>
      <c r="D8" s="52">
        <f>SMALL(State!G$3:G$38,6)</f>
        <v>2.8733904166372469E-2</v>
      </c>
      <c r="E8" s="53">
        <f>VLOOKUP(A8,State!$A$3:$F$38,6,FALSE)</f>
        <v>36219</v>
      </c>
      <c r="F8" s="53">
        <f>VLOOKUP(A8,State!$A$3:$B$38,2,FALSE)</f>
        <v>1260497</v>
      </c>
      <c r="G8" s="51">
        <f>VLOOKUP(A8,State!$A$3:$I$38,9,FALSE)</f>
        <v>0.49028597450053429</v>
      </c>
      <c r="H8" s="51">
        <f>VLOOKUP(A8,State!$A$3:$K$38,11,FALSE)</f>
        <v>0.46155207033416185</v>
      </c>
      <c r="I8" s="51">
        <f>VLOOKUP(A8,State!$A$3:$M$38,13,FALSE)</f>
        <v>0</v>
      </c>
      <c r="J8" s="58">
        <f t="shared" si="1"/>
        <v>4.8161955165303805E-2</v>
      </c>
      <c r="K8" s="51"/>
      <c r="M8" s="51"/>
      <c r="O8" s="51"/>
    </row>
    <row r="9" spans="1:39">
      <c r="A9" t="str">
        <f>VLOOKUP(D9,State!$G$3:$AU$38,41,FALSE)</f>
        <v>Tennessee</v>
      </c>
      <c r="C9" s="69" t="str">
        <f t="shared" si="0"/>
        <v>Dem</v>
      </c>
      <c r="D9" s="52">
        <f>SMALL(State!G$3:G$38,7)</f>
        <v>3.0535934966037914E-2</v>
      </c>
      <c r="E9" s="53">
        <f>VLOOKUP(A9,State!$A$3:$F$38,6,FALSE)</f>
        <v>50481</v>
      </c>
      <c r="F9" s="53">
        <f>VLOOKUP(A9,State!$A$3:$B$38,2,FALSE)</f>
        <v>1653167</v>
      </c>
      <c r="G9" s="51">
        <f>VLOOKUP(A9,State!$A$3:$I$38,9,FALSE)</f>
        <v>0.50647272780063957</v>
      </c>
      <c r="H9" s="51">
        <f>VLOOKUP(A9,State!$A$3:$K$38,11,FALSE)</f>
        <v>0.47593679283460172</v>
      </c>
      <c r="I9" s="51">
        <f>VLOOKUP(A9,State!$A$3:$M$38,13,FALSE)</f>
        <v>0</v>
      </c>
      <c r="J9" s="58">
        <f t="shared" si="1"/>
        <v>1.7590479364758715E-2</v>
      </c>
      <c r="K9" s="51"/>
      <c r="M9" s="51"/>
      <c r="O9" s="51"/>
    </row>
    <row r="10" spans="1:39">
      <c r="A10" t="str">
        <f>VLOOKUP(D10,State!$G$3:$AU$38,41,FALSE)</f>
        <v>Wisconsin</v>
      </c>
      <c r="C10" s="69" t="str">
        <f t="shared" si="0"/>
        <v>Dem</v>
      </c>
      <c r="D10" s="52">
        <f>SMALL(State!G$3:G$38,8)</f>
        <v>3.7027085941975353E-2</v>
      </c>
      <c r="E10" s="53">
        <f>VLOOKUP(A10,State!$A$3:$F$38,6,FALSE)</f>
        <v>65736</v>
      </c>
      <c r="F10" s="53">
        <f>VLOOKUP(A10,State!$A$3:$B$38,2,FALSE)</f>
        <v>1775349</v>
      </c>
      <c r="G10" s="51">
        <f>VLOOKUP(A10,State!$A$3:$I$38,9,FALSE)</f>
        <v>0.45090570924364731</v>
      </c>
      <c r="H10" s="51">
        <f>VLOOKUP(A10,State!$A$3:$K$38,11,FALSE)</f>
        <v>0.41387862330167197</v>
      </c>
      <c r="I10" s="51">
        <f>VLOOKUP(A10,State!$A$3:$M$38,13,FALSE)</f>
        <v>0</v>
      </c>
      <c r="J10" s="58">
        <f t="shared" si="1"/>
        <v>0.13521566745468078</v>
      </c>
      <c r="K10" s="51"/>
      <c r="M10" s="51"/>
      <c r="O10" s="51"/>
    </row>
    <row r="11" spans="1:39">
      <c r="A11" t="str">
        <f>VLOOKUP(D11,State!$G$3:$AU$38,41,FALSE)</f>
        <v>Maryland</v>
      </c>
      <c r="C11" s="69" t="str">
        <f t="shared" si="0"/>
        <v>Rep</v>
      </c>
      <c r="D11" s="52">
        <f>SMALL(State!G$3:G$38,9)</f>
        <v>3.8782566190300079E-2</v>
      </c>
      <c r="E11" s="53">
        <f>VLOOKUP(A11,State!$A$3:$F$38,6,FALSE)</f>
        <v>66170</v>
      </c>
      <c r="F11" s="53">
        <f>VLOOKUP(A11,State!$A$3:$B$38,2,FALSE)</f>
        <v>1706179</v>
      </c>
      <c r="G11" s="51">
        <f>VLOOKUP(A11,State!$A$3:$I$38,9,FALSE)</f>
        <v>0.47675068090745459</v>
      </c>
      <c r="H11" s="51">
        <f>VLOOKUP(A11,State!$A$3:$K$38,11,FALSE)</f>
        <v>0.51553324709775472</v>
      </c>
      <c r="I11" s="51">
        <f>VLOOKUP(A11,State!$A$3:$M$38,13,FALSE)</f>
        <v>0</v>
      </c>
      <c r="J11" s="58">
        <f t="shared" si="1"/>
        <v>7.7160719947906298E-3</v>
      </c>
      <c r="K11" s="51"/>
      <c r="M11" s="51"/>
      <c r="O11" s="51"/>
    </row>
    <row r="12" spans="1:39">
      <c r="A12" t="str">
        <f>VLOOKUP(D12,State!$G$3:$AU$38,41,FALSE)</f>
        <v>Michigan</v>
      </c>
      <c r="C12" s="69" t="str">
        <f t="shared" si="0"/>
        <v>Dem</v>
      </c>
      <c r="D12" s="52">
        <f>SMALL(State!G$3:G$38,10)</f>
        <v>4.018548794438509E-2</v>
      </c>
      <c r="E12" s="53">
        <f>VLOOKUP(A12,State!$A$3:$F$38,6,FALSE)</f>
        <v>127692</v>
      </c>
      <c r="F12" s="53">
        <f>VLOOKUP(A12,State!$A$3:$B$38,2,FALSE)</f>
        <v>3177565</v>
      </c>
      <c r="G12" s="51">
        <f>VLOOKUP(A12,State!$A$3:$I$38,9,FALSE)</f>
        <v>0.51416603594261645</v>
      </c>
      <c r="H12" s="51">
        <f>VLOOKUP(A12,State!$A$3:$K$38,11,FALSE)</f>
        <v>0.47398054799823136</v>
      </c>
      <c r="I12" s="51">
        <f>VLOOKUP(A12,State!$A$3:$M$38,13,FALSE)</f>
        <v>0</v>
      </c>
      <c r="J12" s="58">
        <f t="shared" si="1"/>
        <v>1.1853416059152189E-2</v>
      </c>
      <c r="K12" s="51"/>
      <c r="M12" s="51"/>
      <c r="O12" s="51"/>
    </row>
    <row r="13" spans="1:39">
      <c r="D13" s="52"/>
      <c r="E13" s="52"/>
      <c r="F13" s="53"/>
      <c r="G13" s="53"/>
      <c r="H13" s="51"/>
      <c r="I13" s="51"/>
      <c r="J13" s="51"/>
      <c r="K13" s="51"/>
      <c r="L13" s="51"/>
      <c r="M13" s="51"/>
    </row>
    <row r="14" spans="1:39">
      <c r="A14" s="59" t="s">
        <v>2581</v>
      </c>
    </row>
    <row r="15" spans="1:39">
      <c r="A15" t="s">
        <v>831</v>
      </c>
      <c r="B15" s="17"/>
      <c r="C15" s="17" t="s">
        <v>2582</v>
      </c>
      <c r="D15" s="26" t="s">
        <v>2905</v>
      </c>
      <c r="E15" s="69" t="s">
        <v>2906</v>
      </c>
      <c r="F15" s="69" t="s">
        <v>420</v>
      </c>
      <c r="G15" s="25" t="str">
        <f>County!N1</f>
        <v>Democratic</v>
      </c>
      <c r="H15" s="27" t="str">
        <f>County!O1</f>
        <v>Republican</v>
      </c>
      <c r="I15" s="84" t="str">
        <f>County!P1</f>
        <v>Independ.</v>
      </c>
      <c r="J15" s="26" t="s">
        <v>427</v>
      </c>
      <c r="K15" s="25"/>
      <c r="M15" s="27"/>
      <c r="O15" s="76"/>
      <c r="Q15" s="18"/>
      <c r="S15" s="18"/>
      <c r="U15" s="18"/>
      <c r="V15" s="18"/>
      <c r="W15" s="18"/>
      <c r="X15" s="145"/>
      <c r="Y15" s="145"/>
      <c r="Z15" s="145"/>
      <c r="AA15" s="18"/>
      <c r="AB15" s="145"/>
      <c r="AC15" s="145"/>
      <c r="AD15" s="145"/>
      <c r="AE15" s="18"/>
      <c r="AF15" s="1"/>
      <c r="AH15" s="1"/>
      <c r="AI15" s="1"/>
      <c r="AJ15" s="1"/>
      <c r="AK15" s="1"/>
      <c r="AM15" s="1"/>
    </row>
    <row r="16" spans="1:39">
      <c r="A16" t="str">
        <f>VLOOKUP(D16,State!$G$3:$AU$38,41,FALSE)</f>
        <v>Nevada</v>
      </c>
      <c r="C16" s="69" t="str">
        <f>IF(RANK(G16,G16:J16)=1,"Dem",IF(RANK(H16,G16:J16)=1,"Rep","Ind"))</f>
        <v>Rep</v>
      </c>
      <c r="D16" s="52">
        <f>MAX(State!G$3:G$38)</f>
        <v>0.4623600665768659</v>
      </c>
      <c r="E16" s="53">
        <f>VLOOKUP(A16,State!$A$3:$F$38,6,FALSE)</f>
        <v>233066</v>
      </c>
      <c r="F16" s="53">
        <f>VLOOKUP(A16,State!$A$3:$B$38,2,FALSE)</f>
        <v>504079</v>
      </c>
      <c r="G16" s="51">
        <f>VLOOKUP(A16,State!$A$3:$I$38,9,FALSE)</f>
        <v>0.22007463115900483</v>
      </c>
      <c r="H16" s="51">
        <f>VLOOKUP(A16,State!$A$3:$K$38,11,FALSE)</f>
        <v>0.68243469773587073</v>
      </c>
      <c r="I16" s="51">
        <f>VLOOKUP(A16,State!$A$3:$M$38,13,FALSE)</f>
        <v>0</v>
      </c>
      <c r="J16" s="58">
        <f t="shared" ref="J16:J25" si="2">1-G16-H16-I16</f>
        <v>9.7490671105124438E-2</v>
      </c>
      <c r="K16" s="51"/>
      <c r="M16" s="51"/>
      <c r="O16" s="51"/>
    </row>
    <row r="17" spans="1:36">
      <c r="A17" t="str">
        <f>VLOOKUP(D17,State!$G$3:$AU$38,41,FALSE)</f>
        <v>Nebraska</v>
      </c>
      <c r="C17" s="69" t="str">
        <f t="shared" ref="C17:C25" si="3">IF(RANK(G17,G17:J17)=1,"Dem",IF(RANK(H17,G17:J17)=1,"Rep","Ind"))</f>
        <v>Rep</v>
      </c>
      <c r="D17" s="52">
        <f>LARGE(State!G$3:G$38,2)</f>
        <v>0.41165219307637774</v>
      </c>
      <c r="E17" s="53">
        <f>VLOOKUP(A17,State!$A$3:$F$38,6,FALSE)</f>
        <v>198001</v>
      </c>
      <c r="F17" s="53">
        <f>VLOOKUP(A17,State!$A$3:$B$38,2,FALSE)</f>
        <v>480991</v>
      </c>
      <c r="G17" s="51">
        <f>VLOOKUP(A17,State!$A$3:$I$38,9,FALSE)</f>
        <v>0.27515691561796374</v>
      </c>
      <c r="H17" s="51">
        <f>VLOOKUP(A17,State!$A$3:$K$38,11,FALSE)</f>
        <v>0.68680910869434142</v>
      </c>
      <c r="I17" s="51">
        <f>VLOOKUP(A17,State!$A$3:$M$38,13,FALSE)</f>
        <v>0</v>
      </c>
      <c r="J17" s="58">
        <f t="shared" si="2"/>
        <v>3.8033975687694843E-2</v>
      </c>
      <c r="K17" s="51"/>
      <c r="M17" s="51"/>
      <c r="O17" s="51"/>
    </row>
    <row r="18" spans="1:36">
      <c r="A18" t="str">
        <f>VLOOKUP(D18,State!$G$3:$AU$38,41,FALSE)</f>
        <v>Colorado</v>
      </c>
      <c r="C18" s="69" t="str">
        <f t="shared" si="3"/>
        <v>Rep</v>
      </c>
      <c r="D18" s="52">
        <f>LARGE(State!G$3:G$38,3)</f>
        <v>0.28968527582432985</v>
      </c>
      <c r="E18" s="53">
        <f>VLOOKUP(A18,State!$A$3:$F$38,6,FALSE)</f>
        <v>409210</v>
      </c>
      <c r="F18" s="53">
        <f>VLOOKUP(A18,State!$A$3:$B$38,2,FALSE)</f>
        <v>1412602</v>
      </c>
      <c r="G18" s="51">
        <f>VLOOKUP(A18,State!$A$3:$I$38,9,FALSE)</f>
        <v>0.33652295551046935</v>
      </c>
      <c r="H18" s="51">
        <f>VLOOKUP(A18,State!$A$3:$K$38,11,FALSE)</f>
        <v>0.62620823133479919</v>
      </c>
      <c r="I18" s="51">
        <f>VLOOKUP(A18,State!$A$3:$M$38,13,FALSE)</f>
        <v>0</v>
      </c>
      <c r="J18" s="58">
        <f t="shared" si="2"/>
        <v>3.7268813154731406E-2</v>
      </c>
      <c r="K18" s="51"/>
      <c r="M18" s="51"/>
      <c r="O18" s="51"/>
    </row>
    <row r="19" spans="1:36">
      <c r="A19" t="str">
        <f>VLOOKUP(D19,State!$G$3:$AU$38,41,FALSE)</f>
        <v>New Hampshire</v>
      </c>
      <c r="C19" s="69" t="str">
        <f t="shared" si="3"/>
        <v>Rep</v>
      </c>
      <c r="D19" s="52">
        <f>LARGE(State!G$3:G$38,4)</f>
        <v>0.20404265693852489</v>
      </c>
      <c r="E19" s="53">
        <f>VLOOKUP(A19,State!$A$3:$F$38,6,FALSE)</f>
        <v>90386</v>
      </c>
      <c r="F19" s="53">
        <f>VLOOKUP(A19,State!$A$3:$B$38,2,FALSE)</f>
        <v>442976</v>
      </c>
      <c r="G19" s="51">
        <f>VLOOKUP(A19,State!$A$3:$I$38,9,FALSE)</f>
        <v>0.38213582677165353</v>
      </c>
      <c r="H19" s="51">
        <f>VLOOKUP(A19,State!$A$3:$K$38,11,FALSE)</f>
        <v>0.58617848371017844</v>
      </c>
      <c r="I19" s="51">
        <f>VLOOKUP(A19,State!$A$3:$M$38,13,FALSE)</f>
        <v>0</v>
      </c>
      <c r="J19" s="58">
        <f t="shared" si="2"/>
        <v>3.1685689518168081E-2</v>
      </c>
      <c r="K19" s="51"/>
      <c r="M19" s="51"/>
      <c r="O19" s="51"/>
    </row>
    <row r="20" spans="1:36">
      <c r="A20" t="str">
        <f>VLOOKUP(D20,State!$G$3:$AU$38,41,FALSE)</f>
        <v>Ohio</v>
      </c>
      <c r="C20" s="69" t="str">
        <f t="shared" si="3"/>
        <v>Rep</v>
      </c>
      <c r="D20" s="52">
        <f>LARGE(State!G$3:G$38,5)</f>
        <v>0.19451364388638931</v>
      </c>
      <c r="E20" s="53">
        <f>VLOOKUP(A20,State!$A$3:$F$38,6,FALSE)</f>
        <v>628083</v>
      </c>
      <c r="F20" s="53">
        <f>VLOOKUP(A20,State!$A$3:$B$38,2,FALSE)</f>
        <v>3228992</v>
      </c>
      <c r="G20" s="51">
        <f>VLOOKUP(A20,State!$A$3:$I$38,9,FALSE)</f>
        <v>0.38306815253800569</v>
      </c>
      <c r="H20" s="51">
        <f>VLOOKUP(A20,State!$A$3:$K$38,11,FALSE)</f>
        <v>0.577581796424395</v>
      </c>
      <c r="I20" s="51">
        <f>VLOOKUP(A20,State!$A$3:$M$38,13,FALSE)</f>
        <v>3.9233915723544684E-2</v>
      </c>
      <c r="J20" s="58">
        <f t="shared" si="2"/>
        <v>1.1613531405457039E-4</v>
      </c>
      <c r="K20" s="51"/>
      <c r="M20" s="51"/>
      <c r="O20" s="51"/>
    </row>
    <row r="21" spans="1:36">
      <c r="A21" t="str">
        <f>VLOOKUP(D21,State!$G$3:$AU$38,41,FALSE)</f>
        <v>Texas</v>
      </c>
      <c r="C21" s="69" t="str">
        <f t="shared" si="3"/>
        <v>Rep</v>
      </c>
      <c r="D21" s="52">
        <f>LARGE(State!G$3:G$38,6)</f>
        <v>0.17845888178228314</v>
      </c>
      <c r="E21" s="53">
        <f>VLOOKUP(A21,State!$A$3:$F$38,6,FALSE)</f>
        <v>812698</v>
      </c>
      <c r="F21" s="53">
        <f>VLOOKUP(A21,State!$A$3:$B$38,2,FALSE)</f>
        <v>4553979</v>
      </c>
      <c r="G21" s="51">
        <f>VLOOKUP(A21,State!$A$3:$I$38,9,FALSE)</f>
        <v>0.39961602809323449</v>
      </c>
      <c r="H21" s="51">
        <f>VLOOKUP(A21,State!$A$3:$K$38,11,FALSE)</f>
        <v>0.57807490987551768</v>
      </c>
      <c r="I21" s="51">
        <f>VLOOKUP(A21,State!$A$3:$M$38,13,FALSE)</f>
        <v>0</v>
      </c>
      <c r="J21" s="58">
        <f t="shared" si="2"/>
        <v>2.2309062031247828E-2</v>
      </c>
      <c r="K21" s="51"/>
      <c r="M21" s="51"/>
      <c r="O21" s="51"/>
    </row>
    <row r="22" spans="1:36">
      <c r="A22" t="str">
        <f>VLOOKUP(D22,State!$G$3:$AU$38,41,FALSE)</f>
        <v>New Mexico</v>
      </c>
      <c r="C22" s="69" t="str">
        <f t="shared" si="3"/>
        <v>Dem</v>
      </c>
      <c r="D22" s="52">
        <f>LARGE(State!G$3:G$38,7)</f>
        <v>0.16442291211049226</v>
      </c>
      <c r="E22" s="53">
        <f>VLOOKUP(A22,State!$A$3:$F$38,6,FALSE)</f>
        <v>79619</v>
      </c>
      <c r="F22" s="53">
        <f>VLOOKUP(A22,State!$A$3:$B$38,2,FALSE)</f>
        <v>484233</v>
      </c>
      <c r="G22" s="51">
        <f>VLOOKUP(A22,State!$A$3:$I$38,9,FALSE)</f>
        <v>0.55488370268032128</v>
      </c>
      <c r="H22" s="51">
        <f>VLOOKUP(A22,State!$A$3:$K$38,11,FALSE)</f>
        <v>0.39046079056982896</v>
      </c>
      <c r="I22" s="51">
        <f>VLOOKUP(A22,State!$A$3:$M$38,13,FALSE)</f>
        <v>0</v>
      </c>
      <c r="J22" s="58">
        <f t="shared" si="2"/>
        <v>5.4655506749849758E-2</v>
      </c>
      <c r="K22" s="51"/>
      <c r="M22" s="51"/>
      <c r="O22" s="51"/>
    </row>
    <row r="23" spans="1:36">
      <c r="A23" t="str">
        <f>VLOOKUP(D23,State!$G$3:$AU$38,41,FALSE)</f>
        <v>New York</v>
      </c>
      <c r="C23" s="69" t="str">
        <f t="shared" si="3"/>
        <v>Rep</v>
      </c>
      <c r="D23" s="52">
        <f>LARGE(State!G$3:G$38,8)</f>
        <v>0.15902568158917582</v>
      </c>
      <c r="E23" s="53">
        <f>VLOOKUP(A23,State!$A$3:$F$38,6,FALSE)</f>
        <v>728191</v>
      </c>
      <c r="F23" s="53">
        <f>VLOOKUP(A23,State!$A$3:$B$38,2,FALSE)</f>
        <v>4579078</v>
      </c>
      <c r="G23" s="51">
        <f>VLOOKUP(A23,State!$A$3:$I$38,9,FALSE)</f>
        <v>0.33501591368393374</v>
      </c>
      <c r="H23" s="51">
        <f>VLOOKUP(A23,State!$A$3:$K$38,11,FALSE)</f>
        <v>0.49404159527310959</v>
      </c>
      <c r="I23" s="51">
        <f>VLOOKUP(A23,State!$A$3:$M$38,13,FALSE)</f>
        <v>0.14282700578588092</v>
      </c>
      <c r="J23" s="58">
        <f t="shared" si="2"/>
        <v>2.8115485257075801E-2</v>
      </c>
      <c r="K23" s="51"/>
      <c r="M23" s="51"/>
      <c r="O23" s="51"/>
    </row>
    <row r="24" spans="1:36">
      <c r="A24" t="str">
        <f>VLOOKUP(D24,State!$G$3:$AU$38,41,FALSE)</f>
        <v>Alaska</v>
      </c>
      <c r="C24" s="69" t="str">
        <f t="shared" si="3"/>
        <v>Rep</v>
      </c>
      <c r="D24" s="52">
        <f>LARGE(State!G$3:G$38,9)</f>
        <v>0.15147051200082942</v>
      </c>
      <c r="E24" s="53">
        <f>VLOOKUP(A24,State!$A$3:$F$38,6,FALSE)</f>
        <v>35063</v>
      </c>
      <c r="F24" s="53">
        <f>VLOOKUP(A24,State!$A$3:$B$38,2,FALSE)</f>
        <v>231484</v>
      </c>
      <c r="G24" s="51">
        <f>VLOOKUP(A24,State!$A$3:$I$38,9,FALSE)</f>
        <v>0.4070086917454338</v>
      </c>
      <c r="H24" s="51">
        <f>VLOOKUP(A24,State!$A$3:$K$38,11,FALSE)</f>
        <v>0.55847920374626325</v>
      </c>
      <c r="I24" s="51">
        <f>VLOOKUP(A24,State!$A$3:$M$38,13,FALSE)</f>
        <v>0</v>
      </c>
      <c r="J24" s="58">
        <f t="shared" si="2"/>
        <v>3.4512104508302888E-2</v>
      </c>
      <c r="K24" s="51"/>
      <c r="M24" s="51"/>
      <c r="O24" s="51"/>
    </row>
    <row r="25" spans="1:36">
      <c r="A25" t="str">
        <f>VLOOKUP(D25,State!$G$3:$AU$38,41,FALSE)</f>
        <v>South Dakota</v>
      </c>
      <c r="C25" s="69" t="str">
        <f t="shared" si="3"/>
        <v>Rep</v>
      </c>
      <c r="D25" s="52">
        <f>LARGE(State!G$3:G$38,10)</f>
        <v>0.14842524039108199</v>
      </c>
      <c r="E25" s="53">
        <f>VLOOKUP(A25,State!$A$3:$F$38,6,FALSE)</f>
        <v>49657</v>
      </c>
      <c r="F25" s="53">
        <f>VLOOKUP(A25,State!$A$3:$B$38,2,FALSE)</f>
        <v>334559</v>
      </c>
      <c r="G25" s="51">
        <f>VLOOKUP(A25,State!$A$3:$I$38,9,FALSE)</f>
        <v>0.41924742721014829</v>
      </c>
      <c r="H25" s="51">
        <f>VLOOKUP(A25,State!$A$3:$K$38,11,FALSE)</f>
        <v>0.56767266760123025</v>
      </c>
      <c r="I25" s="51">
        <f>VLOOKUP(A25,State!$A$3:$M$38,13,FALSE)</f>
        <v>0</v>
      </c>
      <c r="J25" s="58">
        <f t="shared" si="2"/>
        <v>1.3079905188621455E-2</v>
      </c>
      <c r="K25" s="51"/>
      <c r="M25" s="51"/>
      <c r="O25" s="51"/>
    </row>
    <row r="26" spans="1:36">
      <c r="C26" s="52"/>
      <c r="D26" s="53"/>
      <c r="E26" s="53"/>
      <c r="F26" s="51"/>
      <c r="G26" s="51"/>
      <c r="H26" s="51"/>
      <c r="I26" s="58"/>
      <c r="J26" s="51"/>
      <c r="L26" s="51"/>
      <c r="N26" s="51"/>
    </row>
    <row r="27" spans="1:36">
      <c r="A27" s="59" t="s">
        <v>143</v>
      </c>
      <c r="C27" s="52"/>
      <c r="D27" s="52"/>
      <c r="E27" s="53"/>
      <c r="F27" s="53"/>
      <c r="G27" s="51"/>
      <c r="H27" s="51"/>
      <c r="I27" s="51"/>
      <c r="J27" s="51"/>
      <c r="K27" s="51"/>
      <c r="L27" s="51"/>
    </row>
    <row r="28" spans="1:36">
      <c r="A28" s="124" t="str">
        <f>County!N1</f>
        <v>Democratic</v>
      </c>
      <c r="B28" s="140"/>
      <c r="C28" s="140"/>
      <c r="D28" s="11"/>
      <c r="E28" s="141" t="str">
        <f>County!O1</f>
        <v>Republican</v>
      </c>
      <c r="F28" s="142"/>
      <c r="G28" s="142"/>
      <c r="H28" s="12"/>
      <c r="I28" s="143" t="str">
        <f>County!P1</f>
        <v>Independ.</v>
      </c>
      <c r="J28" s="144"/>
      <c r="K28" s="144"/>
      <c r="L28" s="13"/>
      <c r="M28" s="145" t="str">
        <f>County!Q1</f>
        <v>Green</v>
      </c>
      <c r="N28" s="146"/>
      <c r="O28" s="146"/>
      <c r="P28" s="18"/>
      <c r="Q28" s="145" t="str">
        <f>County!R1</f>
        <v>Libertarian</v>
      </c>
      <c r="R28" s="146"/>
      <c r="S28" s="146"/>
      <c r="T28" s="18"/>
      <c r="U28" s="145" t="str">
        <f>County!T1</f>
        <v>Natural Law</v>
      </c>
      <c r="V28" s="146"/>
      <c r="W28" s="146"/>
      <c r="X28" s="18"/>
      <c r="Y28" s="145" t="str">
        <f>County!S1</f>
        <v>Constitution</v>
      </c>
      <c r="Z28" s="146"/>
      <c r="AA28" s="146"/>
      <c r="AB28" s="18"/>
      <c r="AC28" s="1"/>
      <c r="AE28" s="1"/>
      <c r="AF28" s="1"/>
      <c r="AG28" s="1"/>
      <c r="AH28" s="1"/>
      <c r="AJ28" s="1"/>
    </row>
    <row r="29" spans="1:36" ht="13" customHeight="1">
      <c r="A29" t="str">
        <f>VLOOKUP(C29,State!I$3:AV$38,39,FALSE)</f>
        <v>New Mexico</v>
      </c>
      <c r="C29" s="29">
        <f>MAX(State!I3:I38)</f>
        <v>0.55488370268032128</v>
      </c>
      <c r="D29" s="18"/>
      <c r="E29" t="str">
        <f>VLOOKUP(G29,State!K$3:AV$38,37,FALSE)</f>
        <v>Nebraska</v>
      </c>
      <c r="G29" s="29">
        <f>MAX(State!K3:K38)</f>
        <v>0.68680910869434142</v>
      </c>
      <c r="H29" s="12"/>
      <c r="I29" t="str">
        <f>VLOOKUP(K29,State!M$3:AV$38,35,FALSE)</f>
        <v>Minnesota</v>
      </c>
      <c r="K29" s="29">
        <f>MAX(State!M3:M38)</f>
        <v>0.16183723400902031</v>
      </c>
      <c r="L29" s="13"/>
      <c r="M29" t="str">
        <f>VLOOKUP(O29,State!O$3:AV$38,33,FALSE)</f>
        <v>Maine</v>
      </c>
      <c r="O29" s="29">
        <f>MAX(State!O$3:O$38)</f>
        <v>9.2842296957580311E-2</v>
      </c>
      <c r="P29" s="29"/>
      <c r="Q29" t="str">
        <f>VLOOKUP(S29,State!Q$3:AV$38,31,FALSE)</f>
        <v>Wisconsin</v>
      </c>
      <c r="S29" s="29">
        <f>MAX(State!Q3:Q38)</f>
        <v>0.10446115101875744</v>
      </c>
      <c r="T29" s="18"/>
      <c r="U29" t="str">
        <f>VLOOKUP(W29,State!U$3:AV$38,27,FALSE)</f>
        <v>California</v>
      </c>
      <c r="W29" s="29">
        <f>MAX(State!U3:U38)</f>
        <v>1.1829628727741258E-2</v>
      </c>
      <c r="Y29" t="str">
        <f>VLOOKUP(AA29,State!S$3:AV$38,29,FALSE)</f>
        <v>Nebraska</v>
      </c>
      <c r="AA29" s="29">
        <f>MAX(State!S3:S38)</f>
        <v>3.8033975687694781E-2</v>
      </c>
      <c r="AD29" s="29"/>
    </row>
    <row r="30" spans="1:36">
      <c r="A30" t="str">
        <f>VLOOKUP(C30,State!I$3:AV$38,39,FALSE)</f>
        <v>Pennsylvania</v>
      </c>
      <c r="B30" s="29"/>
      <c r="C30" s="29">
        <f>LARGE(State!I$3:I$38,2)</f>
        <v>0.53412643087402001</v>
      </c>
      <c r="D30" s="18"/>
      <c r="E30" t="str">
        <f>VLOOKUP(G30,State!K$3:AV$38,37,FALSE)</f>
        <v>Nevada</v>
      </c>
      <c r="F30" s="29"/>
      <c r="G30" s="29">
        <f>LARGE(State!K$3:K$38,2)</f>
        <v>0.68243469773587073</v>
      </c>
      <c r="H30" s="12"/>
      <c r="I30" t="str">
        <f>VLOOKUP(K30,State!M$3:AV$38,35,FALSE)</f>
        <v>New York</v>
      </c>
      <c r="J30" s="29"/>
      <c r="K30" s="29">
        <f>LARGE(State!M$3:M$38,2)</f>
        <v>0.14282700578588092</v>
      </c>
      <c r="L30" s="13"/>
      <c r="M30" t="str">
        <f>VLOOKUP(O30,State!O$3:AV$38,33,FALSE)</f>
        <v>New Mexico</v>
      </c>
      <c r="N30" s="29"/>
      <c r="O30" s="29">
        <f>LARGE(State!O$3:O$38,2)</f>
        <v>5.4655506749849765E-2</v>
      </c>
      <c r="P30" s="29"/>
      <c r="Q30" t="str">
        <f>VLOOKUP(S30,State!Q$3:AV$38,31,FALSE)</f>
        <v>Oregon</v>
      </c>
      <c r="R30" s="29"/>
      <c r="S30" s="29">
        <f>LARGE(State!Q$3:Q$38,2)</f>
        <v>4.5823195136521548E-2</v>
      </c>
      <c r="T30" s="18"/>
      <c r="U30" t="str">
        <f>VLOOKUP(W30,State!U$3:AV$38,27,FALSE)</f>
        <v>Hawaii</v>
      </c>
      <c r="V30" s="29"/>
      <c r="W30" s="29">
        <f>LARGE(State!U$3:U$38,2)</f>
        <v>6.7022585119468217E-3</v>
      </c>
      <c r="Y30" t="str">
        <f>VLOOKUP(AA30,State!S$3:AV$38,29,FALSE)</f>
        <v>California</v>
      </c>
      <c r="Z30" s="29"/>
      <c r="AA30" s="29">
        <f>LARGE(State!S$3:S$38,2)</f>
        <v>1.7130651067763979E-2</v>
      </c>
      <c r="AC30" s="29"/>
      <c r="AD30" s="29"/>
    </row>
    <row r="31" spans="1:36">
      <c r="A31" t="str">
        <f>VLOOKUP(C31,State!I$3:AV$38,39,FALSE)</f>
        <v>Kansas</v>
      </c>
      <c r="B31" s="29"/>
      <c r="C31" s="29">
        <f>LARGE(State!I$3:I$38,3)</f>
        <v>0.52873433928849212</v>
      </c>
      <c r="D31" s="18"/>
      <c r="E31" t="str">
        <f>VLOOKUP(G31,State!K$3:AV$38,37,FALSE)</f>
        <v>Colorado</v>
      </c>
      <c r="F31" s="29"/>
      <c r="G31" s="29">
        <f>LARGE(State!K$3:K$38,3)</f>
        <v>0.62620823133479919</v>
      </c>
      <c r="H31" s="12"/>
      <c r="I31" t="str">
        <f>VLOOKUP(K31,State!M$3:AV$38,35,FALSE)</f>
        <v>Oklahoma</v>
      </c>
      <c r="J31" s="29"/>
      <c r="K31" s="29">
        <f>LARGE(State!M$3:M$38,3)</f>
        <v>0.14117147216160367</v>
      </c>
      <c r="L31" s="13"/>
      <c r="M31" t="str">
        <f>VLOOKUP(O31,State!O$3:AV$38,33,FALSE)</f>
        <v>California</v>
      </c>
      <c r="N31" s="29"/>
      <c r="O31" s="29">
        <f>LARGE(State!O$3:O$38,3)</f>
        <v>5.2586890874133499E-2</v>
      </c>
      <c r="P31" s="29"/>
      <c r="Q31" t="str">
        <f>VLOOKUP(S31,State!Q$3:AV$38,31,FALSE)</f>
        <v>New Hampshire</v>
      </c>
      <c r="R31" s="29"/>
      <c r="S31" s="29">
        <f>LARGE(State!Q$3:Q$38,3)</f>
        <v>2.9410171205663513E-2</v>
      </c>
      <c r="T31" s="18"/>
      <c r="U31" t="str">
        <f>VLOOKUP(W31,State!U$3:AV$38,27,FALSE)</f>
        <v>Alabama</v>
      </c>
      <c r="V31" s="29"/>
      <c r="W31" s="29">
        <f>LARGE(State!U$3:U$38,3)</f>
        <v>0</v>
      </c>
      <c r="Y31" t="str">
        <f>VLOOKUP(AA31,State!S$3:AV$38,29,FALSE)</f>
        <v>Nevada</v>
      </c>
      <c r="Z31" s="29"/>
      <c r="AA31" s="29">
        <f>LARGE(State!S$3:S$38,3)</f>
        <v>1.3979951555212576E-2</v>
      </c>
      <c r="AC31" s="29"/>
      <c r="AD31" s="29"/>
    </row>
    <row r="32" spans="1:36">
      <c r="A32" t="str">
        <f>VLOOKUP(C32,State!I$3:AV$38,39,FALSE)</f>
        <v>Iowa</v>
      </c>
      <c r="B32" s="29"/>
      <c r="C32" s="29">
        <f>LARGE(State!I$3:I$38,4)</f>
        <v>0.52685508509439438</v>
      </c>
      <c r="D32" s="18"/>
      <c r="E32" t="str">
        <f>VLOOKUP(G32,State!K$3:AV$38,37,FALSE)</f>
        <v>New Hampshire</v>
      </c>
      <c r="F32" s="29"/>
      <c r="G32" s="29">
        <f>LARGE(State!K$3:K$38,4)</f>
        <v>0.58617848371017844</v>
      </c>
      <c r="H32" s="12"/>
      <c r="I32" t="str">
        <f>VLOOKUP(K32,State!M$3:AV$38,35,FALSE)</f>
        <v>Vermont</v>
      </c>
      <c r="J32" s="29"/>
      <c r="K32" s="29">
        <f>LARGE(State!M$3:M$38,4)</f>
        <v>9.7118973240470807E-2</v>
      </c>
      <c r="L32" s="13"/>
      <c r="M32" t="str">
        <f>VLOOKUP(O32,State!O$3:AV$38,33,FALSE)</f>
        <v>Massachusetts</v>
      </c>
      <c r="N32" s="29"/>
      <c r="O32" s="29">
        <f>LARGE(State!O$3:O$38,4)</f>
        <v>3.4878649371815153E-2</v>
      </c>
      <c r="P32" s="29"/>
      <c r="Q32" t="str">
        <f>VLOOKUP(S32,State!Q$3:AV$38,31,FALSE)</f>
        <v>Georgia</v>
      </c>
      <c r="R32" s="29"/>
      <c r="S32" s="29">
        <f>LARGE(State!Q$3:Q$38,4)</f>
        <v>2.3234796876717922E-2</v>
      </c>
      <c r="T32" s="18"/>
      <c r="U32" t="str">
        <f>VLOOKUP(W32,State!U$3:AV$38,27,FALSE)</f>
        <v>Alabama</v>
      </c>
      <c r="V32" s="29"/>
      <c r="W32" s="29">
        <f>LARGE(State!U$3:U$38,4)</f>
        <v>0</v>
      </c>
      <c r="Y32" t="str">
        <f>VLOOKUP(AA32,State!S$3:AV$38,29,FALSE)</f>
        <v>Alaska</v>
      </c>
      <c r="Z32" s="29"/>
      <c r="AA32" s="29">
        <f>LARGE(State!S$3:S$38,4)</f>
        <v>9.4390973026213468E-3</v>
      </c>
      <c r="AC32" s="29"/>
      <c r="AD32" s="29"/>
    </row>
    <row r="33" spans="1:31">
      <c r="A33" t="str">
        <f>VLOOKUP(C33,State!I$3:AV$38,39,FALSE)</f>
        <v>Illinois</v>
      </c>
      <c r="B33" s="29"/>
      <c r="C33" s="29">
        <f>LARGE(State!I$3:I$38,5)</f>
        <v>0.52192621925908422</v>
      </c>
      <c r="D33" s="18"/>
      <c r="E33" t="str">
        <f>VLOOKUP(G33,State!K$3:AV$38,37,FALSE)</f>
        <v>Texas</v>
      </c>
      <c r="F33" s="29"/>
      <c r="G33" s="29">
        <f>LARGE(State!K$3:K$38,5)</f>
        <v>0.57807490987551768</v>
      </c>
      <c r="H33" s="12"/>
      <c r="I33" t="str">
        <f>VLOOKUP(K33,State!M$3:AV$38,35,FALSE)</f>
        <v>Arizona</v>
      </c>
      <c r="J33" s="29"/>
      <c r="K33" s="29">
        <f>LARGE(State!M$3:M$38,5)</f>
        <v>6.9281655576044904E-2</v>
      </c>
      <c r="L33" s="13"/>
      <c r="M33" t="str">
        <f>VLOOKUP(O33,State!O$3:AV$38,33,FALSE)</f>
        <v>Wisconsin</v>
      </c>
      <c r="N33" s="29"/>
      <c r="O33" s="29">
        <f>LARGE(State!O$3:O$38,5)</f>
        <v>2.4846382316941626E-2</v>
      </c>
      <c r="P33" s="29"/>
      <c r="Q33" t="str">
        <f>VLOOKUP(S33,State!Q$3:AV$38,31,FALSE)</f>
        <v>California</v>
      </c>
      <c r="R33" s="29"/>
      <c r="S33" s="29">
        <f>LARGE(State!Q$3:Q$38,5)</f>
        <v>2.156841757391929E-2</v>
      </c>
      <c r="T33" s="18"/>
      <c r="U33" t="str">
        <f>VLOOKUP(W33,State!U$3:AV$38,27,FALSE)</f>
        <v>Alabama</v>
      </c>
      <c r="V33" s="29"/>
      <c r="W33" s="29">
        <f>LARGE(State!U$3:U$38,5)</f>
        <v>0</v>
      </c>
      <c r="Y33" t="str">
        <f>VLOOKUP(AA33,State!S$3:AV$38,29,FALSE)</f>
        <v>Michigan</v>
      </c>
      <c r="Z33" s="29"/>
      <c r="AA33" s="29">
        <f>LARGE(State!S$3:S$38,5)</f>
        <v>3.9058209666836085E-3</v>
      </c>
      <c r="AC33" s="29"/>
      <c r="AD33" s="29"/>
    </row>
    <row r="34" spans="1:31">
      <c r="B34" s="29"/>
      <c r="C34" s="29"/>
      <c r="D34" s="18"/>
      <c r="F34" s="29"/>
      <c r="G34" s="29"/>
      <c r="H34" s="12"/>
      <c r="J34" s="29"/>
      <c r="K34" s="29"/>
      <c r="L34" s="13"/>
      <c r="N34" s="29"/>
      <c r="O34" s="29"/>
      <c r="P34" s="29"/>
      <c r="R34" s="29"/>
      <c r="S34" s="29"/>
      <c r="T34" s="18"/>
      <c r="V34" s="29"/>
      <c r="W34" s="29"/>
      <c r="Z34" s="29"/>
      <c r="AA34" s="29"/>
      <c r="AC34" s="29"/>
      <c r="AD34" s="29"/>
    </row>
    <row r="35" spans="1:31">
      <c r="A35" s="97" t="s">
        <v>563</v>
      </c>
      <c r="B35" s="25"/>
      <c r="C35" s="29"/>
      <c r="D35" s="29"/>
      <c r="E35" s="18"/>
      <c r="F35" s="25"/>
      <c r="G35" s="29"/>
      <c r="H35" s="29"/>
      <c r="I35" s="12"/>
      <c r="J35" s="25"/>
      <c r="K35" s="29"/>
      <c r="L35" s="29"/>
      <c r="M35" s="13"/>
      <c r="N35" s="25"/>
      <c r="O35" s="29"/>
      <c r="P35" s="29"/>
      <c r="Q35" s="29"/>
      <c r="R35" s="25"/>
      <c r="S35" s="29"/>
      <c r="T35" s="29"/>
      <c r="U35" s="18"/>
      <c r="V35" s="18"/>
      <c r="W35" s="18"/>
      <c r="X35" s="18"/>
      <c r="Y35" s="26"/>
      <c r="Z35" s="25"/>
      <c r="AA35" s="29"/>
      <c r="AB35" s="29"/>
      <c r="AC35" s="26"/>
      <c r="AD35" s="18"/>
      <c r="AE35" s="18"/>
    </row>
    <row r="36" spans="1:31" ht="13" customHeight="1">
      <c r="A36" t="str">
        <f>VLOOKUP(C36,State!I$3:AV$38,39,FALSE)</f>
        <v>Nevada</v>
      </c>
      <c r="B36" s="29"/>
      <c r="C36" s="29">
        <f>MIN(State!I3:I38)</f>
        <v>0.22007463115900483</v>
      </c>
      <c r="D36" s="18"/>
      <c r="E36" t="str">
        <f>VLOOKUP(G36,State!K$3:AV$38,37,FALSE)</f>
        <v>New Mexico</v>
      </c>
      <c r="F36" s="29"/>
      <c r="G36" s="29">
        <f>MIN(State!K3:K38)</f>
        <v>0.39046079056982896</v>
      </c>
      <c r="H36" s="12"/>
      <c r="I36" t="str">
        <f>VLOOKUP(K36,State!M$3:AV$38,35,FALSE)</f>
        <v>Alabama</v>
      </c>
      <c r="J36" s="29"/>
      <c r="K36" s="29">
        <f>MIN(State!M3:M38)</f>
        <v>0</v>
      </c>
      <c r="L36" s="13"/>
      <c r="M36" t="str">
        <f>VLOOKUP(O36,State!O$3:AV$38,33,FALSE)</f>
        <v>Alabama</v>
      </c>
      <c r="N36" s="29"/>
      <c r="O36" s="29">
        <f>MIN(State!O3:O38)</f>
        <v>0</v>
      </c>
      <c r="P36" s="29"/>
      <c r="Q36" t="str">
        <f>VLOOKUP(S36,State!Q$3:AV$38,31,FALSE)</f>
        <v>Arkansas</v>
      </c>
      <c r="R36" s="29"/>
      <c r="S36" s="29">
        <f>MIN(State!Q3:Q38)</f>
        <v>0</v>
      </c>
      <c r="T36" s="18"/>
      <c r="U36" s="18"/>
      <c r="V36" s="18"/>
      <c r="W36" s="18"/>
      <c r="X36" s="26"/>
      <c r="Z36" s="29"/>
      <c r="AA36" s="29"/>
      <c r="AB36" s="26"/>
      <c r="AC36" s="18"/>
      <c r="AD36" s="18"/>
    </row>
    <row r="37" spans="1:31">
      <c r="A37" t="str">
        <f>VLOOKUP(C37,State!I$3:AV$38,39,FALSE)</f>
        <v>Nebraska</v>
      </c>
      <c r="B37" s="29"/>
      <c r="C37" s="29">
        <f>SMALL(State!I$3:I$38,2)</f>
        <v>0.27515691561796374</v>
      </c>
      <c r="D37" s="18"/>
      <c r="E37" t="str">
        <f>VLOOKUP(G37,State!K$3:AV$38,37,FALSE)</f>
        <v>Wisconsin</v>
      </c>
      <c r="F37" s="29"/>
      <c r="G37" s="29">
        <f>SMALL(State!K$3:K$38,2)</f>
        <v>0.41387862330167197</v>
      </c>
      <c r="H37" s="12"/>
      <c r="I37" t="s">
        <v>649</v>
      </c>
      <c r="J37" s="29"/>
      <c r="K37" s="29">
        <f>SMALL(State!M$3:M$38,2)</f>
        <v>0</v>
      </c>
      <c r="L37" s="13"/>
      <c r="M37" t="str">
        <f>VLOOKUP(O37,State!O$3:AV$38,33,FALSE)</f>
        <v>Alabama</v>
      </c>
      <c r="N37" s="29"/>
      <c r="O37" s="29">
        <f>SMALL(State!O$3:O$38,2)</f>
        <v>0</v>
      </c>
      <c r="P37" s="29"/>
      <c r="Q37" t="str">
        <f>VLOOKUP(S37,State!Q$3:AV$38,31,FALSE)</f>
        <v>Arkansas</v>
      </c>
      <c r="R37" s="29"/>
      <c r="S37" s="29">
        <f>SMALL(State!Q$3:Q$38,2)</f>
        <v>0</v>
      </c>
      <c r="T37" s="18"/>
      <c r="U37" s="18"/>
      <c r="V37" s="18"/>
      <c r="W37" s="18"/>
      <c r="X37" s="26"/>
      <c r="Z37" s="29"/>
      <c r="AA37" s="29"/>
      <c r="AB37" s="26"/>
      <c r="AC37" s="18"/>
      <c r="AD37" s="18"/>
    </row>
    <row r="38" spans="1:31">
      <c r="A38" t="str">
        <f>VLOOKUP(C38,State!I$3:AV$38,39,FALSE)</f>
        <v>New York</v>
      </c>
      <c r="B38" s="29"/>
      <c r="C38" s="29">
        <f>SMALL(State!I$3:I$38,3)</f>
        <v>0.33501591368393374</v>
      </c>
      <c r="D38" s="18"/>
      <c r="E38" t="str">
        <f>VLOOKUP(G38,State!K$3:AV$38,37,FALSE)</f>
        <v>Maine</v>
      </c>
      <c r="F38" s="29"/>
      <c r="G38" s="29">
        <f>SMALL(State!K$3:K$38,3)</f>
        <v>0.41468754330054042</v>
      </c>
      <c r="H38" s="12"/>
      <c r="I38" t="s">
        <v>2336</v>
      </c>
      <c r="J38" s="29"/>
      <c r="K38" s="29">
        <f>SMALL(State!M$3:M$38,3)</f>
        <v>0</v>
      </c>
      <c r="L38" s="13"/>
      <c r="M38" t="str">
        <f>VLOOKUP(O38,State!O$3:AV$38,33,FALSE)</f>
        <v>Alabama</v>
      </c>
      <c r="N38" s="29"/>
      <c r="O38" s="29">
        <f>SMALL(State!O$3:O$38,3)</f>
        <v>0</v>
      </c>
      <c r="P38" s="29"/>
      <c r="Q38" t="str">
        <f>VLOOKUP(S38,State!Q$3:AV$38,31,FALSE)</f>
        <v>Arkansas</v>
      </c>
      <c r="R38" s="29"/>
      <c r="S38" s="29">
        <f>SMALL(State!Q$3:Q$38,3)</f>
        <v>0</v>
      </c>
      <c r="T38" s="18"/>
      <c r="U38" s="18"/>
      <c r="V38" s="18"/>
      <c r="W38" s="18"/>
      <c r="X38" s="26"/>
      <c r="Z38" s="29"/>
      <c r="AA38" s="29"/>
      <c r="AB38" s="26"/>
      <c r="AC38" s="18"/>
      <c r="AD38" s="18"/>
    </row>
    <row r="39" spans="1:31">
      <c r="A39" t="str">
        <f>VLOOKUP(C39,State!I$3:AV$38,39,FALSE)</f>
        <v>Colorado</v>
      </c>
      <c r="B39" s="29"/>
      <c r="C39" s="29">
        <f>SMALL(State!I$3:I$38,4)</f>
        <v>0.33652295551046935</v>
      </c>
      <c r="D39" s="18"/>
      <c r="E39" t="str">
        <f>VLOOKUP(G39,State!K$3:AV$38,37,FALSE)</f>
        <v>California</v>
      </c>
      <c r="F39" s="29"/>
      <c r="G39" s="29">
        <f>SMALL(State!K$3:K$38,4)</f>
        <v>0.42410868032373433</v>
      </c>
      <c r="H39" s="12"/>
      <c r="I39" t="str">
        <f>VLOOKUP(K39,State!M$3:AV$38,35,FALSE)</f>
        <v>Alabama</v>
      </c>
      <c r="J39" s="29"/>
      <c r="K39" s="29">
        <f>SMALL(State!M$3:M$38,4)</f>
        <v>0</v>
      </c>
      <c r="L39" s="13"/>
      <c r="M39" t="str">
        <f>VLOOKUP(O39,State!O$3:AV$38,33,FALSE)</f>
        <v>Alabama</v>
      </c>
      <c r="N39" s="29"/>
      <c r="O39" s="29">
        <f>SMALL(State!O$3:O$38,4)</f>
        <v>0</v>
      </c>
      <c r="P39" s="29"/>
      <c r="Q39" t="str">
        <f>VLOOKUP(S39,State!Q$3:AV$38,31,FALSE)</f>
        <v>Arkansas</v>
      </c>
      <c r="R39" s="29"/>
      <c r="S39" s="29">
        <f>SMALL(State!Q$3:Q$38,4)</f>
        <v>0</v>
      </c>
      <c r="T39" s="18"/>
      <c r="U39" s="18"/>
      <c r="V39" s="18"/>
      <c r="W39" s="18"/>
      <c r="X39" s="26"/>
      <c r="Z39" s="29"/>
      <c r="AA39" s="29"/>
      <c r="AB39" s="26"/>
      <c r="AC39" s="18"/>
      <c r="AD39" s="18"/>
    </row>
    <row r="40" spans="1:31">
      <c r="A40" t="str">
        <f>VLOOKUP(C40,State!I$3:AV$38,39,FALSE)</f>
        <v>Minnesota</v>
      </c>
      <c r="B40" s="29"/>
      <c r="C40" s="29">
        <f>SMALL(State!I$3:I$38,5)</f>
        <v>0.36460725611361378</v>
      </c>
      <c r="D40" s="18"/>
      <c r="E40" t="str">
        <f>VLOOKUP(G40,State!K$3:AV$38,37,FALSE)</f>
        <v>Oklahoma</v>
      </c>
      <c r="F40" s="29"/>
      <c r="G40" s="29">
        <f>SMALL(State!K$3:K$38,5)</f>
        <v>0.42609934145729128</v>
      </c>
      <c r="H40" s="12"/>
      <c r="I40" t="str">
        <f>VLOOKUP(K40,State!M$3:AV$38,35,FALSE)</f>
        <v>Alabama</v>
      </c>
      <c r="J40" s="29"/>
      <c r="K40" s="29">
        <f>SMALL(State!M$3:M$38,5)</f>
        <v>0</v>
      </c>
      <c r="L40" s="13"/>
      <c r="M40" t="str">
        <f>VLOOKUP(O40,State!O$3:AV$38,33,FALSE)</f>
        <v>Alabama</v>
      </c>
      <c r="N40" s="29"/>
      <c r="O40" s="29">
        <f>SMALL(State!O$3:O$38,5)</f>
        <v>0</v>
      </c>
      <c r="P40" s="29"/>
      <c r="Q40" t="str">
        <f>VLOOKUP(S40,State!Q$3:AV$38,31,FALSE)</f>
        <v>Arkansas</v>
      </c>
      <c r="R40" s="29"/>
      <c r="S40" s="29">
        <f>SMALL(State!Q$3:Q$38,5)</f>
        <v>0</v>
      </c>
      <c r="T40" s="18"/>
      <c r="U40" s="18"/>
      <c r="V40" s="18"/>
      <c r="W40" s="18"/>
      <c r="X40" s="26"/>
      <c r="Z40" s="29"/>
      <c r="AA40" s="29"/>
      <c r="AB40" s="26"/>
      <c r="AC40" s="18"/>
      <c r="AD40" s="18"/>
    </row>
    <row r="41" spans="1:31">
      <c r="B41" s="29"/>
      <c r="C41" s="29"/>
      <c r="D41" s="18"/>
      <c r="F41" s="29"/>
      <c r="G41" s="29"/>
      <c r="H41" s="12"/>
      <c r="J41" s="29"/>
      <c r="K41" s="29"/>
      <c r="L41" s="13"/>
      <c r="N41" s="29"/>
      <c r="O41" s="29"/>
      <c r="P41" s="29"/>
      <c r="R41" s="29"/>
      <c r="S41" s="29"/>
      <c r="T41" s="18"/>
      <c r="U41" s="18"/>
      <c r="V41" s="18"/>
      <c r="W41" s="18"/>
      <c r="X41" s="26"/>
      <c r="Z41" s="29"/>
      <c r="AA41" s="29"/>
      <c r="AB41" s="26"/>
      <c r="AC41" s="18"/>
      <c r="AD41" s="18"/>
    </row>
    <row r="42" spans="1:31">
      <c r="A42" s="97" t="s">
        <v>348</v>
      </c>
      <c r="B42" s="25"/>
      <c r="C42" s="29"/>
      <c r="D42" s="29"/>
      <c r="E42" s="18"/>
      <c r="F42" s="27"/>
      <c r="G42" s="12"/>
      <c r="H42" s="12"/>
      <c r="I42" s="12"/>
      <c r="J42" s="28"/>
      <c r="K42" s="13"/>
      <c r="L42" s="13"/>
      <c r="M42" s="13"/>
      <c r="N42" s="26"/>
      <c r="O42" s="18"/>
      <c r="P42" s="18"/>
      <c r="Q42" s="18"/>
      <c r="R42" s="26"/>
      <c r="S42" s="18"/>
      <c r="T42" s="18"/>
      <c r="U42" s="18"/>
      <c r="V42" s="18"/>
      <c r="W42" s="18"/>
      <c r="X42" s="18"/>
      <c r="Y42" s="26"/>
      <c r="Z42" s="26"/>
      <c r="AA42" s="18"/>
      <c r="AB42" s="18"/>
      <c r="AC42" s="26"/>
      <c r="AD42" s="18"/>
      <c r="AE42" s="18"/>
    </row>
    <row r="43" spans="1:31" ht="13" customHeight="1">
      <c r="A43" t="str">
        <f>VLOOKUP(C43,County!$J$2:$AP$2261,33,FALSE)</f>
        <v>Webb</v>
      </c>
      <c r="B43" t="str">
        <f>VLOOKUP(C43,County!$J$2:$AQ$2261,34,FALSE)</f>
        <v>TX</v>
      </c>
      <c r="C43" s="2">
        <f>MAX(County!J1:J2261)</f>
        <v>0.89449810147549758</v>
      </c>
      <c r="E43" t="str">
        <f>VLOOKUP(G43,County!$K$2:$AP$2261,32,FALSE)</f>
        <v>Glasscock</v>
      </c>
      <c r="F43" t="str">
        <f>VLOOKUP(G43,County!$K$2:$AQ$2261,33,FALSE)</f>
        <v>TX</v>
      </c>
      <c r="G43" s="2">
        <f>MAX(County!K1:K2261)</f>
        <v>0.89436619718309862</v>
      </c>
      <c r="H43" s="2"/>
      <c r="I43" t="str">
        <f>VLOOKUP(K43,County!$L$2:$AP$2261,31,FALSE)</f>
        <v>Waseca</v>
      </c>
      <c r="J43" t="str">
        <f>VLOOKUP(K43,County!$L$2:$AQ$2261,32,FALSE)</f>
        <v>MN</v>
      </c>
      <c r="K43" s="2">
        <f>MAX(County!L1:L2261)</f>
        <v>0.58511010136315977</v>
      </c>
      <c r="L43" s="2"/>
      <c r="M43" t="str">
        <f>VLOOKUP(O43,County!$AK$2:$AP$2261,6,FALSE)</f>
        <v>Mendocino</v>
      </c>
      <c r="N43" t="str">
        <f>VLOOKUP(O43,County!$AK$2:$AQ$2261,7,FALSE)</f>
        <v>CA</v>
      </c>
      <c r="O43" s="2">
        <f>MAX(County!AK1:AK2261)</f>
        <v>0.16540840093165207</v>
      </c>
      <c r="P43" s="2"/>
      <c r="Q43" t="str">
        <f>VLOOKUP(S43,County!$AL$2:$AP$2261,5,FALSE)</f>
        <v>Monroe</v>
      </c>
      <c r="R43" t="str">
        <f>VLOOKUP(S43,County!$AL$2:$AQ$2261,6,FALSE)</f>
        <v>WI</v>
      </c>
      <c r="S43" s="2">
        <f>MAX(County!AL1:AL2261)</f>
        <v>0.45428951278642371</v>
      </c>
      <c r="T43" s="2"/>
      <c r="U43" t="str">
        <f>VLOOKUP(W43,County!$AM$2:$AP$2261,4,FALSE)</f>
        <v>Alpine</v>
      </c>
      <c r="V43" t="str">
        <f>VLOOKUP(W43,County!$AM$2:$AQ$2261,5,FALSE)</f>
        <v>CA</v>
      </c>
      <c r="W43" s="2">
        <f>MAX(County!AM1:AM2261)</f>
        <v>2.1428571428571429E-2</v>
      </c>
      <c r="X43" s="2"/>
      <c r="Y43" t="str">
        <f>VLOOKUP(AA43,County!$AN$2:$AQ$2261,3,FALSE)</f>
        <v>Hayes</v>
      </c>
      <c r="Z43" t="str">
        <f>VLOOKUP(AA43,County!$AN$2:$AQ$2261,4,FALSE)</f>
        <v>NE</v>
      </c>
      <c r="AA43" s="2">
        <f>MAX(County!AN1:AN2261)</f>
        <v>0.15217391304347827</v>
      </c>
      <c r="AB43" s="2"/>
    </row>
    <row r="44" spans="1:31">
      <c r="A44" t="str">
        <f>VLOOKUP(C44,County!$J$2:$AP$2261,33,FALSE)</f>
        <v>Starr</v>
      </c>
      <c r="B44" t="str">
        <f>VLOOKUP(C44,County!$J$2:$AQ$2261,34,FALSE)</f>
        <v>TX</v>
      </c>
      <c r="C44" s="2">
        <f>LARGE(County!J1:J2261,2)</f>
        <v>0.89038461538461533</v>
      </c>
      <c r="E44" t="str">
        <f>VLOOKUP(G44,County!$K$2:$AP$2261,32,FALSE)</f>
        <v>Ochiltree</v>
      </c>
      <c r="F44" t="str">
        <f>VLOOKUP(G44,County!$K$2:$AQ$2261,33,FALSE)</f>
        <v>TX</v>
      </c>
      <c r="G44" s="2">
        <f>LARGE(County!K1:K2261,2)</f>
        <v>0.86290322580645162</v>
      </c>
      <c r="I44" t="str">
        <f>VLOOKUP(K44,County!$L$2:$AP$2261,31,FALSE)</f>
        <v>Freeborn</v>
      </c>
      <c r="J44" t="str">
        <f>VLOOKUP(K44,County!$L$2:$AQ$2261,32,FALSE)</f>
        <v>MN</v>
      </c>
      <c r="K44" s="2">
        <f>LARGE(County!L1:L2261,2)</f>
        <v>0.51973851231276968</v>
      </c>
      <c r="M44" t="str">
        <f>VLOOKUP(O44,County!$AK$2:$AP$2261,6,FALSE)</f>
        <v>San Francisco</v>
      </c>
      <c r="N44" t="str">
        <f>VLOOKUP(O44,County!$AK$2:$AQ$2261,7,FALSE)</f>
        <v>CA</v>
      </c>
      <c r="O44" s="2">
        <f>LARGE(County!AK1:AK2261,2)</f>
        <v>0.15496398284500826</v>
      </c>
      <c r="P44" s="2"/>
      <c r="Q44" t="str">
        <f>VLOOKUP(S44,County!$AL$2:$AP$2261,5,FALSE)</f>
        <v>Juneau</v>
      </c>
      <c r="R44" t="str">
        <f>VLOOKUP(S44,County!$AL$2:$AQ$2261,6,FALSE)</f>
        <v>WI</v>
      </c>
      <c r="S44" s="2">
        <f>LARGE(County!AL1:AL2261,2)</f>
        <v>0.36651331381569774</v>
      </c>
      <c r="U44" t="str">
        <f>VLOOKUP(W44,County!$AM$2:$AP$2261,4,FALSE)</f>
        <v>Trinity</v>
      </c>
      <c r="V44" t="str">
        <f>VLOOKUP(W44,County!$AM$2:$AQ$2261,5,FALSE)</f>
        <v>CA</v>
      </c>
      <c r="W44" s="2">
        <f>LARGE(County!AM1:AM2261,2)</f>
        <v>1.8887083671811536E-2</v>
      </c>
      <c r="Y44" t="str">
        <f>VLOOKUP(AA44,County!$AN$2:$AQ$2261,3,FALSE)</f>
        <v>Knox</v>
      </c>
      <c r="Z44" t="str">
        <f>VLOOKUP(AA44,County!$AN$2:$AQ$2261,4,FALSE)</f>
        <v>NE</v>
      </c>
      <c r="AA44" s="2">
        <f>LARGE(County!AN1:AN2261,2)</f>
        <v>0.10090237899917966</v>
      </c>
    </row>
    <row r="45" spans="1:31">
      <c r="A45" t="str">
        <f>VLOOKUP(C45,County!$J$2:$AP$2261,33,FALSE)</f>
        <v>Duval</v>
      </c>
      <c r="B45" t="str">
        <f>VLOOKUP(C45,County!$J$2:$AQ$2261,34,FALSE)</f>
        <v>TX</v>
      </c>
      <c r="C45" s="2">
        <f>LARGE(County!J2:J2262,3)</f>
        <v>0.87444794952681393</v>
      </c>
      <c r="D45"/>
      <c r="E45" t="str">
        <f>VLOOKUP(G45,County!$K$2:$AP$2261,32,FALSE)</f>
        <v>Hansford</v>
      </c>
      <c r="F45" t="str">
        <f>VLOOKUP(G45,County!$K$2:$AQ$2261,33,FALSE)</f>
        <v>TX</v>
      </c>
      <c r="G45" s="2">
        <f>LARGE(County!K2:K2262,3)</f>
        <v>0.86209239130434778</v>
      </c>
      <c r="I45" t="str">
        <f>VLOOKUP(K45,County!$L$2:$AP$2261,31,FALSE)</f>
        <v>Faribault</v>
      </c>
      <c r="J45" t="str">
        <f>VLOOKUP(K45,County!$L$2:$AQ$2261,32,FALSE)</f>
        <v>MN</v>
      </c>
      <c r="K45" s="2">
        <f>LARGE(County!L2:L2262,3)</f>
        <v>0.48431140869108574</v>
      </c>
      <c r="M45" t="str">
        <f>VLOOKUP(O45,County!$AK$2:$AP$2261,6,FALSE)</f>
        <v>Sonoma</v>
      </c>
      <c r="N45" t="str">
        <f>VLOOKUP(O45,County!$AK$2:$AQ$2261,7,FALSE)</f>
        <v>CA</v>
      </c>
      <c r="O45" s="2">
        <f>LARGE(County!AK2:AK2262,3)</f>
        <v>0.13514128501096356</v>
      </c>
      <c r="P45" s="2"/>
      <c r="Q45" t="str">
        <f>VLOOKUP(S45,County!$AL$2:$AP$2261,5,FALSE)</f>
        <v>Vernon</v>
      </c>
      <c r="R45" t="str">
        <f>VLOOKUP(S45,County!$AL$2:$AQ$2261,6,FALSE)</f>
        <v>WI</v>
      </c>
      <c r="S45" s="2">
        <f>LARGE(County!AL2:AL2262,3)</f>
        <v>0.25326667424156346</v>
      </c>
      <c r="U45" t="str">
        <f>VLOOKUP(W45,County!$AM$2:$AP$2261,4,FALSE)</f>
        <v>Del Norte</v>
      </c>
      <c r="V45" t="str">
        <f>VLOOKUP(W45,County!$AM$2:$AQ$2261,5,FALSE)</f>
        <v>CA</v>
      </c>
      <c r="W45" s="2">
        <f>LARGE(County!AM2:AM2262,3)</f>
        <v>1.837037037037037E-2</v>
      </c>
      <c r="Y45" t="str">
        <f>VLOOKUP(AA45,County!$AN$2:$AQ$2261,3,FALSE)</f>
        <v>Wheeler</v>
      </c>
      <c r="Z45" t="str">
        <f>VLOOKUP(AA45,County!$AN$2:$AQ$2261,4,FALSE)</f>
        <v>NE</v>
      </c>
      <c r="AA45" s="2">
        <f>LARGE(County!AN2:AN2262,3)</f>
        <v>7.8947368421052627E-2</v>
      </c>
    </row>
    <row r="46" spans="1:31">
      <c r="A46" t="str">
        <f>VLOOKUP(C46,County!$J$2:$AP$2261,33,FALSE)</f>
        <v>Shannon</v>
      </c>
      <c r="B46" t="str">
        <f>VLOOKUP(C46,County!$J$2:$AQ$2261,34,FALSE)</f>
        <v>SD</v>
      </c>
      <c r="C46" s="2">
        <f>LARGE(County!J3:J2262,4)</f>
        <v>0.86048879837067205</v>
      </c>
      <c r="D46"/>
      <c r="E46" t="str">
        <f>VLOOKUP(G46,County!$K$2:$AP$2261,32,FALSE)</f>
        <v>Grant</v>
      </c>
      <c r="F46" t="str">
        <f>VLOOKUP(G46,County!$K$2:$AQ$2261,33,FALSE)</f>
        <v>NE</v>
      </c>
      <c r="G46" s="2">
        <f>LARGE(County!K3:K2262,4)</f>
        <v>0.85459940652818989</v>
      </c>
      <c r="I46" t="str">
        <f>VLOOKUP(K46,County!$L$2:$AP$2261,31,FALSE)</f>
        <v>Fillmore</v>
      </c>
      <c r="J46" t="str">
        <f>VLOOKUP(K46,County!$L$2:$AQ$2261,32,FALSE)</f>
        <v>MN</v>
      </c>
      <c r="K46" s="2">
        <f>LARGE(County!L3:L2262,4)</f>
        <v>0.47799827437446074</v>
      </c>
      <c r="M46" t="str">
        <f>VLOOKUP(O46,County!$AK$2:$AP$2261,6,FALSE)</f>
        <v>Knox</v>
      </c>
      <c r="N46" t="str">
        <f>VLOOKUP(O46,County!$AK$2:$AQ$2261,7,FALSE)</f>
        <v>ME</v>
      </c>
      <c r="O46" s="2">
        <f>LARGE(County!AK3:AK2262,4)</f>
        <v>0.13325198291641244</v>
      </c>
      <c r="P46" s="2"/>
      <c r="Q46" t="str">
        <f>VLOOKUP(S46,County!$AL$2:$AP$2261,5,FALSE)</f>
        <v>Taylor</v>
      </c>
      <c r="R46" t="str">
        <f>VLOOKUP(S46,County!$AL$2:$AQ$2261,6,FALSE)</f>
        <v>WI</v>
      </c>
      <c r="S46" s="2">
        <f>LARGE(County!AL3:AL2262,4)</f>
        <v>0.25184311412562665</v>
      </c>
      <c r="U46" t="str">
        <f>VLOOKUP(W46,County!$AM$2:$AP$2261,4,FALSE)</f>
        <v>Yuba</v>
      </c>
      <c r="V46" t="str">
        <f>VLOOKUP(W46,County!$AM$2:$AQ$2261,5,FALSE)</f>
        <v>CA</v>
      </c>
      <c r="W46" s="2">
        <f>LARGE(County!AM3:AM2262,4)</f>
        <v>1.7409290700680858E-2</v>
      </c>
      <c r="Y46" t="str">
        <f>VLOOKUP(AA46,County!$AN$2:$AQ$2261,3,FALSE)</f>
        <v>Arthur</v>
      </c>
      <c r="Z46" t="str">
        <f>VLOOKUP(AA46,County!$AN$2:$AQ$2261,4,FALSE)</f>
        <v>NE</v>
      </c>
      <c r="AA46" s="2">
        <f>LARGE(County!AN3:AN2262,4)</f>
        <v>7.5697211155378488E-2</v>
      </c>
    </row>
    <row r="47" spans="1:31">
      <c r="A47" t="str">
        <f>VLOOKUP(C47,County!$J$2:$AP$2261,33,FALSE)</f>
        <v>Macon</v>
      </c>
      <c r="B47" t="str">
        <f>VLOOKUP(C47,County!$J$2:$AQ$2261,34,FALSE)</f>
        <v>AL</v>
      </c>
      <c r="C47" s="2">
        <f>LARGE(County!J4:J2262,5)</f>
        <v>0.85699971371314054</v>
      </c>
      <c r="D47"/>
      <c r="E47" t="str">
        <f>VLOOKUP(G47,County!$K$2:$AP$2261,32,FALSE)</f>
        <v>Banner</v>
      </c>
      <c r="F47" t="str">
        <f>VLOOKUP(G47,County!$K$2:$AQ$2261,33,FALSE)</f>
        <v>NE</v>
      </c>
      <c r="G47" s="2">
        <f>LARGE(County!K4:K2262,5)</f>
        <v>0.85444743935309975</v>
      </c>
      <c r="I47" t="str">
        <f>VLOOKUP(K47,County!$L$2:$AP$2261,31,FALSE)</f>
        <v>Mower</v>
      </c>
      <c r="J47" t="str">
        <f>VLOOKUP(K47,County!$L$2:$AQ$2261,32,FALSE)</f>
        <v>MN</v>
      </c>
      <c r="K47" s="2">
        <f>LARGE(County!L4:L2262,5)</f>
        <v>0.42538052221259748</v>
      </c>
      <c r="M47" t="str">
        <f>VLOOKUP(O47,County!$AK$2:$AP$2261,6,FALSE)</f>
        <v>Lincoln</v>
      </c>
      <c r="N47" t="str">
        <f>VLOOKUP(O47,County!$AK$2:$AQ$2261,7,FALSE)</f>
        <v>ME</v>
      </c>
      <c r="O47" s="2">
        <f>LARGE(County!AK4:AK2262,5)</f>
        <v>0.12422702504132738</v>
      </c>
      <c r="P47" s="2"/>
      <c r="Q47" t="str">
        <f>VLOOKUP(S47,County!$AL$2:$AP$2261,5,FALSE)</f>
        <v>Richland</v>
      </c>
      <c r="R47" t="str">
        <f>VLOOKUP(S47,County!$AL$2:$AQ$2261,6,FALSE)</f>
        <v>WI</v>
      </c>
      <c r="S47" s="2">
        <f>LARGE(County!AL4:AL2262,5)</f>
        <v>0.24158964879852127</v>
      </c>
      <c r="U47" t="str">
        <f>VLOOKUP(W47,County!$AM$2:$AP$2261,4,FALSE)</f>
        <v>Amador</v>
      </c>
      <c r="V47" t="str">
        <f>VLOOKUP(W47,County!$AM$2:$AQ$2261,5,FALSE)</f>
        <v>CA</v>
      </c>
      <c r="W47" s="2">
        <f>LARGE(County!AM4:AM2262,5)</f>
        <v>1.6951764524580058E-2</v>
      </c>
      <c r="Y47" t="str">
        <f>VLOOKUP(AA47,County!$AN$2:$AQ$2261,3,FALSE)</f>
        <v>Stanton</v>
      </c>
      <c r="Z47" t="str">
        <f>VLOOKUP(AA47,County!$AN$2:$AQ$2261,4,FALSE)</f>
        <v>NE</v>
      </c>
      <c r="AA47" s="2">
        <f>LARGE(County!AN4:AN2262,5)</f>
        <v>7.5170842824601361E-2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97" t="s">
        <v>312</v>
      </c>
    </row>
    <row r="50" spans="1:31" ht="13" customHeight="1">
      <c r="A50" t="str">
        <f>VLOOKUP(C50,County!$J$2:$AP$2261,33,FALSE)</f>
        <v>Glasscock</v>
      </c>
      <c r="B50" t="str">
        <f>VLOOKUP(C50,County!$J$2:$AQ$2261,34,FALSE)</f>
        <v>TX</v>
      </c>
      <c r="C50" s="2">
        <f>MIN(County!J1:J2261)</f>
        <v>9.8591549295774641E-2</v>
      </c>
      <c r="D50"/>
      <c r="E50" t="str">
        <f>VLOOKUP(G50,County!$K$2:$AP$2261,32,FALSE)</f>
        <v>Shannon</v>
      </c>
      <c r="F50" t="str">
        <f>VLOOKUP(G50,County!$K$2:$AQ$2261,33,FALSE)</f>
        <v>SD</v>
      </c>
      <c r="G50" s="2">
        <f>MIN(County!K1:K2261)</f>
        <v>8.6897488119484043E-2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VLOOKUP(C51,County!$J$2:$AP$2261,33,FALSE)</f>
        <v>Hayes</v>
      </c>
      <c r="B51" t="str">
        <f>VLOOKUP(C51,County!$J$2:$AQ$2261,34,FALSE)</f>
        <v>NE</v>
      </c>
      <c r="C51" s="2">
        <f>SMALL(County!J1:J2261,2)</f>
        <v>0.1007905138339921</v>
      </c>
      <c r="D51"/>
      <c r="E51" t="str">
        <f>VLOOKUP(G51,County!$K$2:$AP$2261,32,FALSE)</f>
        <v>Webb</v>
      </c>
      <c r="F51" t="str">
        <f>VLOOKUP(G51,County!$K$2:$AQ$2261,33,FALSE)</f>
        <v>TX</v>
      </c>
      <c r="G51" s="2">
        <f>SMALL(County!K1:K2261,2)</f>
        <v>0.10086389235748325</v>
      </c>
      <c r="I51" s="94"/>
      <c r="K51" s="2"/>
    </row>
    <row r="52" spans="1:31">
      <c r="A52" t="str">
        <f>VLOOKUP(C52,County!$J$2:$AP$2261,33,FALSE)</f>
        <v>Waseca</v>
      </c>
      <c r="B52" t="str">
        <f>VLOOKUP(C52,County!$J$2:$AQ$2261,34,FALSE)</f>
        <v>MN</v>
      </c>
      <c r="C52" s="2">
        <f>SMALL(County!J2:J2262,3)</f>
        <v>0.10334381917744379</v>
      </c>
      <c r="D52"/>
      <c r="E52" t="str">
        <f>VLOOKUP(G52,County!$K$2:$AP$2261,32,FALSE)</f>
        <v>Starr</v>
      </c>
      <c r="F52" t="str">
        <f>VLOOKUP(G52,County!$K$2:$AQ$2261,33,FALSE)</f>
        <v>TX</v>
      </c>
      <c r="G52" s="2">
        <f>SMALL(County!K2:K2262,3)</f>
        <v>0.10625</v>
      </c>
      <c r="I52" s="93"/>
      <c r="K52" s="2"/>
    </row>
    <row r="53" spans="1:31">
      <c r="A53" t="str">
        <f>VLOOKUP(C53,County!$J$2:$AP$2261,33,FALSE)</f>
        <v>Banner</v>
      </c>
      <c r="B53" t="str">
        <f>VLOOKUP(C53,County!$J$2:$AQ$2261,34,FALSE)</f>
        <v>NE</v>
      </c>
      <c r="C53" s="2">
        <f>SMALL(County!J3:J2262,4)</f>
        <v>0.10512129380053908</v>
      </c>
      <c r="D53"/>
      <c r="E53" t="str">
        <f>VLOOKUP(G53,County!$K$2:$AP$2261,32,FALSE)</f>
        <v>Duval</v>
      </c>
      <c r="F53" t="str">
        <f>VLOOKUP(G53,County!$K$2:$AQ$2261,33,FALSE)</f>
        <v>TX</v>
      </c>
      <c r="G53" s="2">
        <f>SMALL(County!K3:K2262,4)</f>
        <v>0.11892744479495268</v>
      </c>
      <c r="K53" s="2"/>
    </row>
    <row r="54" spans="1:31">
      <c r="A54" t="str">
        <f>VLOOKUP(C54,County!$J$2:$AP$2261,33,FALSE)</f>
        <v>Grant</v>
      </c>
      <c r="B54" t="str">
        <f>VLOOKUP(C54,County!$J$2:$AQ$2261,34,FALSE)</f>
        <v>NE</v>
      </c>
      <c r="C54" s="2">
        <f>SMALL(County!J4:J2262,5)</f>
        <v>0.10979228486646884</v>
      </c>
      <c r="D54"/>
      <c r="E54" t="str">
        <f>VLOOKUP(G54,County!$K$2:$AP$2261,32,FALSE)</f>
        <v>Macon</v>
      </c>
      <c r="F54" t="str">
        <f>VLOOKUP(G54,County!$K$2:$AQ$2261,33,FALSE)</f>
        <v>AL</v>
      </c>
      <c r="G54" s="2">
        <f>SMALL(County!K4:K2262,5)</f>
        <v>0.13154881190953335</v>
      </c>
      <c r="K54" s="2"/>
    </row>
    <row r="55" spans="1:31">
      <c r="C55" s="2"/>
      <c r="D55"/>
      <c r="G55" s="2"/>
      <c r="K55" s="2"/>
    </row>
    <row r="56" spans="1:31">
      <c r="A56" s="59" t="s">
        <v>42</v>
      </c>
      <c r="C56" s="2"/>
      <c r="D56" t="s">
        <v>3006</v>
      </c>
      <c r="G56" s="2"/>
      <c r="H56" t="s">
        <v>3007</v>
      </c>
      <c r="K56" s="2"/>
      <c r="L56" s="2"/>
    </row>
    <row r="57" spans="1:31">
      <c r="A57" t="str">
        <f>VLOOKUP(C57,County!$J$2:$AP$2261,33,FALSE)</f>
        <v>Garland</v>
      </c>
      <c r="B57" t="str">
        <f>VLOOKUP(C57,County!$J$2:$AQ$2261,34,FALSE)</f>
        <v>AR</v>
      </c>
      <c r="C57" s="2">
        <f>DMAX(County!D1:J2261,"Democratic",D56:D57)</f>
        <v>0.4969641161405427</v>
      </c>
      <c r="D57">
        <v>2</v>
      </c>
      <c r="E57" t="str">
        <f>VLOOKUP(G57,County!$K$2:$AP$2261,32,FALSE)</f>
        <v>Phillips</v>
      </c>
      <c r="F57" t="str">
        <f>VLOOKUP(G57,County!$K$2:$AQ$2261,33,FALSE)</f>
        <v>AR</v>
      </c>
      <c r="G57" s="2">
        <f>DMAX(County!E1:K2261,"Republican",H56:H57)</f>
        <v>0.49686500319897631</v>
      </c>
      <c r="H57">
        <v>2</v>
      </c>
      <c r="K57" s="2"/>
      <c r="L57" s="7"/>
    </row>
    <row r="58" spans="1:31">
      <c r="H58" s="2"/>
      <c r="L58" s="2"/>
      <c r="M58" s="7"/>
    </row>
    <row r="59" spans="1:31">
      <c r="A59" s="59" t="s">
        <v>906</v>
      </c>
      <c r="D59" t="s">
        <v>3006</v>
      </c>
      <c r="G59" s="2"/>
      <c r="H59" t="s">
        <v>3007</v>
      </c>
      <c r="I59" s="10"/>
      <c r="J59" s="10"/>
      <c r="K59" s="67"/>
      <c r="L59" s="68"/>
    </row>
    <row r="60" spans="1:31">
      <c r="A60" t="str">
        <f>VLOOKUP(C60,County!$J$2:$AP$2261,33,FALSE)</f>
        <v>Richland</v>
      </c>
      <c r="B60" t="str">
        <f>VLOOKUP(C60,County!$J$2:$AQ$2261,34,FALSE)</f>
        <v>WI</v>
      </c>
      <c r="C60" s="2">
        <f>DMIN(County!D1:J2261,"Democratic",D59:D60)</f>
        <v>0.3624768946395564</v>
      </c>
      <c r="D60">
        <v>1</v>
      </c>
      <c r="E60" t="str">
        <f>VLOOKUP(G60,County!$K$2:$AP$2261,32,FALSE)</f>
        <v>Blue Earth</v>
      </c>
      <c r="F60" t="str">
        <f>VLOOKUP(G60,County!$K$2:$AQ$2261,33,FALSE)</f>
        <v>MN</v>
      </c>
      <c r="G60" s="2">
        <f>DMIN(County!E1:K2261,"Republican",H59:H60)</f>
        <v>0.37187500000000001</v>
      </c>
      <c r="H60">
        <v>1</v>
      </c>
      <c r="I60" s="10"/>
      <c r="J60" s="10"/>
      <c r="K60" s="67"/>
      <c r="L60" s="10"/>
    </row>
    <row r="61" spans="1:31">
      <c r="H61" s="2"/>
      <c r="J61" s="10"/>
      <c r="K61" s="10"/>
      <c r="L61" s="67"/>
      <c r="M61" s="10"/>
    </row>
    <row r="62" spans="1:31">
      <c r="A62" t="s">
        <v>345</v>
      </c>
      <c r="B62" s="19" t="str">
        <f>A28</f>
        <v>Democratic</v>
      </c>
      <c r="C62" s="95" t="str">
        <f>E28</f>
        <v>Republican</v>
      </c>
      <c r="D62" s="96" t="str">
        <f>I28</f>
        <v>Independ.</v>
      </c>
      <c r="E62" s="7" t="str">
        <f>M28</f>
        <v>Green</v>
      </c>
      <c r="F62" s="7" t="str">
        <f>Q28</f>
        <v>Libertarian</v>
      </c>
      <c r="G62" s="7" t="str">
        <f>U28</f>
        <v>Natural Law</v>
      </c>
      <c r="H62" s="7" t="str">
        <f>Y28</f>
        <v>Constitution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>
      <c r="A63" t="s">
        <v>334</v>
      </c>
      <c r="B63" s="7">
        <f>COUNTIF(State!$C$1:$C$38,1)</f>
        <v>14</v>
      </c>
      <c r="C63" s="7">
        <f>COUNTIF(State!$D$1:$D$38,1)</f>
        <v>22</v>
      </c>
      <c r="D63" s="7">
        <f>COUNTIF(State!$E$1:$E$38,1)</f>
        <v>0</v>
      </c>
      <c r="E63" s="7">
        <f>COUNTIF(State!$AX$1:$AX$38,1)</f>
        <v>0</v>
      </c>
      <c r="F63" s="7">
        <f>COUNTIF(State!$AY$1:$AY$38,1)</f>
        <v>0</v>
      </c>
      <c r="G63" s="7">
        <f>COUNTIF(State!$AZ$1:$AZ$38,1)</f>
        <v>0</v>
      </c>
      <c r="H63" s="7">
        <f>COUNTIF(State!$BA$1:$BA$38,1)</f>
        <v>0</v>
      </c>
      <c r="K63" s="7"/>
      <c r="M63" s="7"/>
      <c r="O63" s="7"/>
      <c r="P63" s="7"/>
      <c r="Q63" s="7"/>
      <c r="S63" s="7"/>
      <c r="T63" s="7"/>
      <c r="U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>
      <c r="A64" t="s">
        <v>332</v>
      </c>
      <c r="B64" s="7">
        <f>COUNTIF(State!$C$1:$C$38,2)</f>
        <v>22</v>
      </c>
      <c r="C64" s="7">
        <f>COUNTIF(State!$D$1:$D$38,2)</f>
        <v>14</v>
      </c>
      <c r="D64" s="7">
        <f>COUNTIF(State!$E$1:$E$38,2)</f>
        <v>0</v>
      </c>
      <c r="E64" s="7">
        <f>COUNTIF(State!$AX$1:$AX$38,2)</f>
        <v>0</v>
      </c>
      <c r="F64" s="7">
        <f>COUNTIF(State!$AY$1:$AY$38,2)</f>
        <v>0</v>
      </c>
      <c r="G64" s="7">
        <f>COUNTIF(State!$AZ$1:$AZ$38,2)</f>
        <v>0</v>
      </c>
      <c r="H64" s="7">
        <f>COUNTIF(State!$BA$1:$BA$38,2)</f>
        <v>0</v>
      </c>
      <c r="K64" s="7"/>
      <c r="M64" s="7"/>
      <c r="O64" s="7"/>
      <c r="P64" s="7"/>
      <c r="Q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>
      <c r="A65" t="s">
        <v>333</v>
      </c>
      <c r="B65" s="7">
        <f>COUNTIF(State!$C$1:$C$38,3)</f>
        <v>0</v>
      </c>
      <c r="C65" s="7">
        <f>COUNTIF(State!$D$1:$D$38,3)</f>
        <v>0</v>
      </c>
      <c r="D65" s="7">
        <f>COUNTIF(State!$E$1:$E$38,3)</f>
        <v>6</v>
      </c>
      <c r="E65" s="7">
        <f>COUNTIF(State!$AX$1:$AX$38,3)</f>
        <v>8</v>
      </c>
      <c r="F65" s="7">
        <f>COUNTIF(State!$AY$1:$AY$38,3)</f>
        <v>14</v>
      </c>
      <c r="G65" s="7">
        <f>COUNTIF(State!$AZ$1:$AZ$38,3)</f>
        <v>1</v>
      </c>
      <c r="H65" s="7">
        <f>COUNTIF(State!$BA$1:$BA$38,3)</f>
        <v>1</v>
      </c>
      <c r="K65" s="7"/>
      <c r="M65" s="7"/>
      <c r="O65" s="7"/>
      <c r="P65" s="7"/>
      <c r="Q65" s="7"/>
      <c r="S65" s="7"/>
      <c r="T65" s="7"/>
      <c r="U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>
      <c r="B66" s="7"/>
      <c r="C66" s="7"/>
      <c r="D66" s="7"/>
      <c r="E66" s="7"/>
      <c r="F66" s="7"/>
      <c r="G66" s="7"/>
      <c r="H66" s="7"/>
      <c r="K66" s="7"/>
      <c r="M66" s="7"/>
      <c r="O66" s="7"/>
      <c r="P66" s="7"/>
      <c r="Q66" s="7"/>
      <c r="S66" s="7"/>
      <c r="T66" s="7"/>
      <c r="U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>
      <c r="A67" t="s">
        <v>562</v>
      </c>
      <c r="B67" s="2"/>
      <c r="C67" s="2"/>
    </row>
    <row r="68" spans="1:31" s="7" customFormat="1">
      <c r="A68" s="83" t="s">
        <v>334</v>
      </c>
      <c r="B68" s="1">
        <f>COUNTIF(County!D$1:D$2261,1)-B63</f>
        <v>692</v>
      </c>
      <c r="C68" s="1">
        <f>COUNTIF(County!E$1:E$2261,1)-C63</f>
        <v>1490</v>
      </c>
      <c r="D68" s="1">
        <f>COUNTIF(County!F$1:F$2261,1)-D63</f>
        <v>8</v>
      </c>
      <c r="E68" s="1">
        <f>COUNTIF(County!AG$1:AG$2261,1)-E63</f>
        <v>0</v>
      </c>
      <c r="F68" s="1">
        <f>COUNTIF(County!AH$1:AH$2261,1)-F63</f>
        <v>2</v>
      </c>
      <c r="G68" s="1">
        <f>COUNTIF(County!AI$1:AI$2261,1)-G63</f>
        <v>0</v>
      </c>
      <c r="H68" s="1">
        <f>COUNTIF(County!AJ$1:AJ$2261,1)-H63</f>
        <v>0</v>
      </c>
    </row>
    <row r="69" spans="1:31" s="7" customFormat="1">
      <c r="A69" s="83" t="s">
        <v>332</v>
      </c>
      <c r="B69" s="1">
        <f>COUNTIF(County!D$1:D$2261,2)-B64</f>
        <v>1457</v>
      </c>
      <c r="C69" s="1">
        <f>COUNTIF(County!E$1:E$2261,2)-C64</f>
        <v>697</v>
      </c>
      <c r="D69" s="1">
        <f>COUNTIF(County!F$1:F$2261,2)-D64</f>
        <v>30</v>
      </c>
      <c r="E69" s="1">
        <f>COUNTIF(County!AG$1:AG$2261,2)-E64</f>
        <v>1</v>
      </c>
      <c r="F69" s="1">
        <f>COUNTIF(County!AH$1:AH$2261,2)-F64</f>
        <v>0</v>
      </c>
      <c r="G69" s="1">
        <f>COUNTIF(County!AI$1:AI$2261,2)-G64</f>
        <v>0</v>
      </c>
      <c r="H69" s="1">
        <f>COUNTIF(County!AJ$1:AJ$2261,2)-H64</f>
        <v>1</v>
      </c>
    </row>
    <row r="70" spans="1:31" s="7" customFormat="1">
      <c r="A70" s="83" t="s">
        <v>333</v>
      </c>
      <c r="B70" s="1">
        <f>COUNTIF(County!D$1:D$2261,3)-B65</f>
        <v>40</v>
      </c>
      <c r="C70" s="1">
        <f>COUNTIF(County!E$1:E$2261,3)-C65</f>
        <v>2</v>
      </c>
      <c r="D70" s="1">
        <f>COUNTIF(County!F$1:F$2261,3)-D65</f>
        <v>305</v>
      </c>
      <c r="E70" s="1">
        <f>COUNTIF(County!AG$1:AG$2261,3)-E65</f>
        <v>356</v>
      </c>
      <c r="F70" s="1">
        <f>COUNTIF(County!AH$1:AH$2261,3)-F65</f>
        <v>928</v>
      </c>
      <c r="G70" s="1">
        <f>COUNTIF(County!AI$1:AI$2261,3)-G65</f>
        <v>4</v>
      </c>
      <c r="H70" s="1">
        <f>COUNTIF(County!AJ$1:AJ$2261,3)-H65</f>
        <v>120</v>
      </c>
    </row>
    <row r="71" spans="1:31" s="7" customFormat="1">
      <c r="A71" s="83" t="s">
        <v>344</v>
      </c>
      <c r="B71" s="1">
        <f>COUNTIF(County!$D$1:$D$2261,4)-COUNTIF(State!$C$1:$C$38,4)</f>
        <v>0</v>
      </c>
      <c r="C71" s="1">
        <f>COUNTIF(County!$E$1:$E$2261,4)-COUNTIF(State!$D$1:$D$38,4)</f>
        <v>0</v>
      </c>
      <c r="D71" s="1">
        <f>COUNTIF(County!$F$1:$F$2261,4)-COUNTIF(State!$E$1:$E$38,4)</f>
        <v>16</v>
      </c>
      <c r="E71" s="1">
        <f>COUNTIF(County!$AG$1:$AG$2261,4)-COUNTIF(State!$AX$1:$AX$38,4)</f>
        <v>495</v>
      </c>
      <c r="F71" s="1">
        <f>COUNTIF(County!$AH$1:$AH$2261,4)-COUNTIF(State!$AY$1:$AY$38,4)</f>
        <v>326</v>
      </c>
      <c r="G71" s="1">
        <f>COUNTIF(County!$AI$1:$AI$2261,4)-COUNTIF(State!$AZ$1:$AZ$38,4)</f>
        <v>0</v>
      </c>
      <c r="H71" s="1">
        <f>COUNTIF(County!$AJ$1:$AJ$2261,4)-COUNTIF(State!$BA$1:$BA$38,4)</f>
        <v>129</v>
      </c>
    </row>
    <row r="73" spans="1:31">
      <c r="A73" s="83" t="s">
        <v>2646</v>
      </c>
    </row>
    <row r="74" spans="1:31">
      <c r="A74" t="s">
        <v>94</v>
      </c>
      <c r="B74" s="1">
        <f>COUNTIF(State!$I1:$I38,"&lt;.0999")</f>
        <v>0</v>
      </c>
      <c r="C74" s="1">
        <f>COUNTIF(State!$K1:$K38,"&lt;.0999")</f>
        <v>0</v>
      </c>
      <c r="D74" s="1">
        <f>COUNTIF(State!$M$1:$M$38,"&lt;.0999")</f>
        <v>33</v>
      </c>
    </row>
    <row r="75" spans="1:31">
      <c r="A75" t="s">
        <v>95</v>
      </c>
      <c r="B75" s="1">
        <f>COUNTIF(State!$I$1:$I$38,"&lt;.1999")-B74</f>
        <v>0</v>
      </c>
      <c r="C75" s="1">
        <f>COUNTIF(State!$K$1:$K$38,"&lt;.1999")-C74</f>
        <v>0</v>
      </c>
      <c r="D75" s="1">
        <f>COUNTIF(State!$M$1:$M$38,"&lt;.1999")-D74</f>
        <v>3</v>
      </c>
    </row>
    <row r="76" spans="1:31">
      <c r="A76" t="s">
        <v>96</v>
      </c>
      <c r="B76" s="1">
        <f>COUNTIF(State!$I$1:$I$38,"&lt;.2999")-SUM(B74:B75)</f>
        <v>2</v>
      </c>
      <c r="C76" s="1">
        <f>COUNTIF(State!$K$1:$K$38,"&lt;.2999")-SUM(C74:C75)</f>
        <v>0</v>
      </c>
      <c r="D76" s="1">
        <f>COUNTIF(State!$M$1:$M$38,"&lt;.2999")-SUM(D74:D75)</f>
        <v>0</v>
      </c>
    </row>
    <row r="77" spans="1:31">
      <c r="A77" t="s">
        <v>97</v>
      </c>
      <c r="B77" s="1">
        <f>COUNTIF(State!$I$1:$I$38,"&lt;.3999")-SUM(B74:B76)</f>
        <v>6</v>
      </c>
      <c r="C77" s="1">
        <f>COUNTIF(State!$K$1:$K$38,"&lt;.3999")-SUM(C74:C76)</f>
        <v>1</v>
      </c>
      <c r="D77" s="1">
        <f>COUNTIF(State!$M$1:$M$38,"&lt;.3999")-SUM(D74:D76)</f>
        <v>0</v>
      </c>
    </row>
    <row r="78" spans="1:31">
      <c r="A78" t="s">
        <v>98</v>
      </c>
      <c r="B78" s="1">
        <f>COUNTIF(State!$I$1:$I$38,"&lt;.4999")-SUM(B74:B77)</f>
        <v>21</v>
      </c>
      <c r="C78" s="1">
        <f>COUNTIF(State!$K$1:$K$38,"&lt;.4999")-SUM(C74:C77)</f>
        <v>18</v>
      </c>
      <c r="D78" s="1">
        <f>COUNTIF(State!$M$1:$M$38,"&lt;.4999")-SUM(D74:D77)</f>
        <v>0</v>
      </c>
    </row>
    <row r="79" spans="1:31">
      <c r="A79" t="s">
        <v>15</v>
      </c>
      <c r="B79" s="1">
        <f>COUNTIF(State!$I$1:$I$38,"&lt;.5999")-SUM(B74:B78)</f>
        <v>7</v>
      </c>
      <c r="C79" s="1">
        <f>COUNTIF(State!$K$1:$K$38,"&lt;.5999")-SUM(C74:C78)</f>
        <v>14</v>
      </c>
      <c r="D79" s="1">
        <f>COUNTIF(State!$M$1:$M$38,"&lt;.5999")-SUM(D74:D78)</f>
        <v>0</v>
      </c>
    </row>
    <row r="80" spans="1:31">
      <c r="A80" t="s">
        <v>16</v>
      </c>
      <c r="B80" s="1">
        <f>COUNTIF(State!$I$1:$I$38,"&lt;.6999")-SUM(B74:B79)</f>
        <v>0</v>
      </c>
      <c r="C80" s="1">
        <f>COUNTIF(State!$K$1:$K$38,"&lt;.6999")-SUM(C74:C79)</f>
        <v>3</v>
      </c>
      <c r="D80" s="1">
        <f>COUNTIF(State!$M$1:$M$38,"&lt;.6999")-SUM(D74:D79)</f>
        <v>0</v>
      </c>
    </row>
    <row r="81" spans="1:4">
      <c r="A81" t="s">
        <v>17</v>
      </c>
      <c r="B81" s="1">
        <f>COUNTIF(State!$I$1:$I$38,"&lt;.7999")-SUM(B74:B80)</f>
        <v>0</v>
      </c>
      <c r="C81" s="1">
        <f>COUNTIF(State!$K$1:$K$38,"&lt;.7999")-SUM(C74:C80)</f>
        <v>0</v>
      </c>
      <c r="D81" s="1">
        <f>COUNTIF(State!$M$1:$M$38,"&lt;.7999")-SUM(D74:D80)</f>
        <v>0</v>
      </c>
    </row>
    <row r="82" spans="1:4">
      <c r="A82" t="s">
        <v>18</v>
      </c>
      <c r="B82" s="1">
        <f>COUNTIF(State!$I$1:$I$38,"&lt;.8999")-SUM(B74:B81)</f>
        <v>0</v>
      </c>
      <c r="C82" s="1">
        <f>COUNTIF(State!$K$1:$K$38,"&lt;.8999")-SUM(C74:C81)</f>
        <v>0</v>
      </c>
      <c r="D82" s="1">
        <f>COUNTIF(State!$M$1:$M$38,"&lt;.8999")-SUM(D74:D81)</f>
        <v>0</v>
      </c>
    </row>
    <row r="83" spans="1:4">
      <c r="A83" t="s">
        <v>19</v>
      </c>
      <c r="B83" s="1">
        <f>COUNTIF(State!$I$1:$I$38,"&lt;1")-SUM(B74:B82)</f>
        <v>0</v>
      </c>
      <c r="C83" s="1">
        <f>COUNTIF(State!$K$1:$K$38,"&lt;1")-SUM(C74:C82)</f>
        <v>0</v>
      </c>
      <c r="D83" s="1">
        <f>COUNTIF(State!$M$1:$M$38,"&lt;1")-SUM(D74:D82)</f>
        <v>0</v>
      </c>
    </row>
    <row r="84" spans="1:4">
      <c r="D84"/>
    </row>
    <row r="85" spans="1:4">
      <c r="A85" t="s">
        <v>2718</v>
      </c>
      <c r="D85"/>
    </row>
    <row r="86" spans="1:4">
      <c r="A86" t="s">
        <v>94</v>
      </c>
      <c r="B86" s="1">
        <f>COUNTIF(County!J1:J2262,"&lt;.0999")-B74</f>
        <v>1</v>
      </c>
      <c r="C86" s="1">
        <f>COUNTIF(County!K1:K2262,"&lt;.0999")-C74</f>
        <v>1</v>
      </c>
      <c r="D86" s="1">
        <f>COUNTIF(County!L1:L2262,"&lt;.0999")-D74</f>
        <v>1995</v>
      </c>
    </row>
    <row r="87" spans="1:4">
      <c r="A87" t="s">
        <v>95</v>
      </c>
      <c r="B87" s="1">
        <f>COUNTIF(County!J1:J2262,"&lt;.1999")-SUM(B74:B75)-B86</f>
        <v>109</v>
      </c>
      <c r="C87" s="1">
        <f>COUNTIF(County!K1:K2262,"&lt;.1999")-SUM(C74:C75)-C86</f>
        <v>13</v>
      </c>
      <c r="D87" s="1">
        <f>COUNTIF(County!L1:L2262,"&lt;.1999")-SUM(D74:D75)-D86</f>
        <v>149</v>
      </c>
    </row>
    <row r="88" spans="1:4">
      <c r="A88" t="s">
        <v>96</v>
      </c>
      <c r="B88" s="1">
        <f>COUNTIF(County!J1:J2262,"&lt;.2999")-SUM(B74:B76)-SUM(B86:B87)</f>
        <v>323</v>
      </c>
      <c r="C88" s="1">
        <f>COUNTIF(County!K1:K2262,"&lt;.2999")-SUM(C74:C76)-SUM(C86:C87)</f>
        <v>61</v>
      </c>
      <c r="D88" s="1">
        <f>COUNTIF(County!L1:L2262,"&lt;.2999")-SUM(D74:D76)-SUM(D86:D87)</f>
        <v>25</v>
      </c>
    </row>
    <row r="89" spans="1:4">
      <c r="A89" t="s">
        <v>97</v>
      </c>
      <c r="B89" s="1">
        <f>COUNTIF(County!J1:J2262,"&lt;.3999")-SUM(B74:B77)-SUM(B86:B88)</f>
        <v>561</v>
      </c>
      <c r="C89" s="1">
        <f>COUNTIF(County!K1:K2262,"&lt;.3999")-SUM(C74:C77)-SUM(C86:C88)</f>
        <v>240</v>
      </c>
      <c r="D89" s="1">
        <f>COUNTIF(County!L1:L2262,"&lt;.3999")-SUM(D74:D77)-SUM(D86:D88)</f>
        <v>13</v>
      </c>
    </row>
    <row r="90" spans="1:4">
      <c r="A90" t="s">
        <v>98</v>
      </c>
      <c r="B90" s="1">
        <f>COUNTIF(County!J1:J2262,"&lt;.4999")-SUM(B74:B78)-SUM(B86:B89)</f>
        <v>650</v>
      </c>
      <c r="C90" s="1">
        <f>COUNTIF(County!K1:K2262,"&lt;.4999")-SUM(C74:C78)-SUM(C86:C89)</f>
        <v>541</v>
      </c>
      <c r="D90" s="1">
        <f>COUNTIF(County!L1:L2262,"&lt;.4999")-SUM(D74:D78)-SUM(D86:D89)</f>
        <v>5</v>
      </c>
    </row>
    <row r="91" spans="1:4">
      <c r="A91" t="s">
        <v>15</v>
      </c>
      <c r="B91" s="1">
        <f>COUNTIF(County!J1:J2262,"&lt;.5999")-SUM(B74:B79)-SUM(B86:B90)</f>
        <v>401</v>
      </c>
      <c r="C91" s="1">
        <f>COUNTIF(County!K1:K2262,"&lt;.5999")-SUM(C74:C79)-SUM(C86:C90)</f>
        <v>617</v>
      </c>
      <c r="D91" s="1">
        <f>COUNTIF(County!L1:L2262,"&lt;.5999")-SUM(D74:D79)-SUM(D86:D90)</f>
        <v>2</v>
      </c>
    </row>
    <row r="92" spans="1:4">
      <c r="A92" t="s">
        <v>16</v>
      </c>
      <c r="B92" s="1">
        <f>COUNTIF(County!J1:J2262,"&lt;.6999")-SUM(B74:B80)-SUM(B86:B91)</f>
        <v>105</v>
      </c>
      <c r="C92" s="1">
        <f>COUNTIF(County!K1:K2262,"&lt;.6999")-SUM(C74:C80)-SUM(C86:C91)</f>
        <v>471</v>
      </c>
      <c r="D92" s="1">
        <f>COUNTIF(County!L1:L2262,"&lt;.6999")-SUM(D74:D80)-SUM(D86:D91)</f>
        <v>0</v>
      </c>
    </row>
    <row r="93" spans="1:4">
      <c r="A93" t="s">
        <v>17</v>
      </c>
      <c r="B93" s="1">
        <f>COUNTIF(County!J1:J2262,"&lt;.7999")-SUM(B74:B81)-SUM(B86:B92)</f>
        <v>28</v>
      </c>
      <c r="C93" s="1">
        <f>COUNTIF(County!K1:K2262,"&lt;.7999")-SUM(C74:C81)-SUM(C86:C92)</f>
        <v>216</v>
      </c>
      <c r="D93" s="1">
        <f>COUNTIF(County!L1:L2262,"&lt;.7999")-SUM(D74:D81)-SUM(D86:D92)</f>
        <v>0</v>
      </c>
    </row>
    <row r="94" spans="1:4">
      <c r="A94" t="s">
        <v>18</v>
      </c>
      <c r="B94" s="1">
        <f>COUNTIF(County!J1:J2262,"&lt;.8999")-SUM(B74:B82)-SUM(B86:B93)</f>
        <v>11</v>
      </c>
      <c r="C94" s="1">
        <f>COUNTIF(County!K1:K2262,"&lt;.8999")-SUM(C74:C82)-SUM(C86:C93)</f>
        <v>29</v>
      </c>
      <c r="D94" s="1">
        <f>COUNTIF(County!L1:L2262,"&lt;.8999")-SUM(D74:D82)-SUM(D86:D93)</f>
        <v>0</v>
      </c>
    </row>
    <row r="95" spans="1:4">
      <c r="A95" t="s">
        <v>19</v>
      </c>
      <c r="B95" s="1">
        <f>COUNTIF(County!J1:J2262,"&lt;.9999")-SUM(B74:B83)-SUM(B86:B94)</f>
        <v>0</v>
      </c>
      <c r="C95" s="1">
        <f>COUNTIF(County!K1:K2262,"&lt;.9999")-SUM(C74:C83)-SUM(C86:C94)</f>
        <v>0</v>
      </c>
      <c r="D95" s="1">
        <f>COUNTIF(County!L1:L2262,"&lt;.9999")-SUM(D74:D83)-SUM(D86:D94)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AB2:AD2"/>
    <mergeCell ref="M28:O28"/>
    <mergeCell ref="Y28:AA28"/>
    <mergeCell ref="U28:W28"/>
    <mergeCell ref="X15:Z15"/>
    <mergeCell ref="AB15:AD15"/>
    <mergeCell ref="A28:C28"/>
    <mergeCell ref="E28:G28"/>
    <mergeCell ref="I28:K28"/>
    <mergeCell ref="Q28:S28"/>
    <mergeCell ref="X2:Z2"/>
  </mergeCells>
  <phoneticPr fontId="9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I197"/>
  <sheetViews>
    <sheetView workbookViewId="0">
      <selection activeCell="A31" sqref="A31"/>
    </sheetView>
  </sheetViews>
  <sheetFormatPr baseColWidth="10" defaultRowHeight="13" x14ac:dyDescent="0"/>
  <cols>
    <col min="1" max="1" width="3.28515625" bestFit="1" customWidth="1"/>
    <col min="2" max="3" width="17.42578125" customWidth="1"/>
    <col min="4" max="4" width="13.5703125" customWidth="1"/>
    <col min="5" max="5" width="15.140625" bestFit="1" customWidth="1"/>
    <col min="6" max="6" width="10.42578125" bestFit="1" customWidth="1"/>
    <col min="7" max="7" width="10.42578125" customWidth="1"/>
  </cols>
  <sheetData>
    <row r="1" spans="1:9">
      <c r="A1" s="98" t="s">
        <v>120</v>
      </c>
      <c r="B1" s="98" t="s">
        <v>288</v>
      </c>
      <c r="C1" s="98" t="s">
        <v>289</v>
      </c>
      <c r="D1" s="98" t="s">
        <v>59</v>
      </c>
      <c r="E1" s="98" t="s">
        <v>286</v>
      </c>
      <c r="F1" s="98" t="s">
        <v>89</v>
      </c>
      <c r="G1" s="109" t="s">
        <v>2841</v>
      </c>
    </row>
    <row r="2" spans="1:9">
      <c r="A2">
        <v>1</v>
      </c>
      <c r="D2" s="62" t="s">
        <v>2704</v>
      </c>
      <c r="F2" s="62" t="s">
        <v>2704</v>
      </c>
      <c r="G2" t="s">
        <v>2842</v>
      </c>
      <c r="H2">
        <v>1</v>
      </c>
      <c r="I2">
        <f t="shared" ref="I2:I15" si="0">COUNTIF($A$21:$A$197, H2)</f>
        <v>36</v>
      </c>
    </row>
    <row r="3" spans="1:9">
      <c r="A3">
        <v>2</v>
      </c>
      <c r="D3" s="62" t="s">
        <v>2350</v>
      </c>
      <c r="F3" s="62" t="s">
        <v>2350</v>
      </c>
      <c r="G3" t="s">
        <v>2843</v>
      </c>
      <c r="H3">
        <v>2</v>
      </c>
      <c r="I3">
        <f t="shared" si="0"/>
        <v>36</v>
      </c>
    </row>
    <row r="4" spans="1:9">
      <c r="A4">
        <v>3</v>
      </c>
      <c r="D4" s="62" t="s">
        <v>409</v>
      </c>
      <c r="F4" s="62" t="s">
        <v>410</v>
      </c>
      <c r="G4" t="s">
        <v>2844</v>
      </c>
      <c r="H4">
        <v>3</v>
      </c>
      <c r="I4">
        <f t="shared" si="0"/>
        <v>7</v>
      </c>
    </row>
    <row r="5" spans="1:9">
      <c r="A5">
        <v>4</v>
      </c>
      <c r="D5" s="62" t="s">
        <v>689</v>
      </c>
      <c r="F5" s="62" t="s">
        <v>689</v>
      </c>
      <c r="G5" t="s">
        <v>2846</v>
      </c>
      <c r="H5">
        <v>4</v>
      </c>
      <c r="I5">
        <f t="shared" si="0"/>
        <v>15</v>
      </c>
    </row>
    <row r="6" spans="1:9">
      <c r="A6">
        <v>5</v>
      </c>
      <c r="D6" s="62" t="s">
        <v>2714</v>
      </c>
      <c r="F6" s="62" t="s">
        <v>2714</v>
      </c>
      <c r="G6" t="s">
        <v>2845</v>
      </c>
      <c r="H6">
        <v>5</v>
      </c>
      <c r="I6">
        <f t="shared" si="0"/>
        <v>24</v>
      </c>
    </row>
    <row r="7" spans="1:9">
      <c r="A7">
        <v>6</v>
      </c>
      <c r="B7" s="1"/>
      <c r="D7" s="62" t="s">
        <v>6</v>
      </c>
      <c r="F7" s="62" t="s">
        <v>1558</v>
      </c>
      <c r="G7" t="s">
        <v>209</v>
      </c>
      <c r="H7">
        <v>6</v>
      </c>
      <c r="I7">
        <f t="shared" si="0"/>
        <v>6</v>
      </c>
    </row>
    <row r="8" spans="1:9">
      <c r="A8">
        <v>7</v>
      </c>
      <c r="B8" s="1"/>
      <c r="D8" s="62" t="s">
        <v>2702</v>
      </c>
      <c r="F8" s="62" t="s">
        <v>2702</v>
      </c>
      <c r="H8">
        <v>7</v>
      </c>
      <c r="I8">
        <f t="shared" si="0"/>
        <v>2</v>
      </c>
    </row>
    <row r="9" spans="1:9">
      <c r="A9">
        <v>8</v>
      </c>
      <c r="B9" s="1"/>
      <c r="D9" s="62" t="s">
        <v>2836</v>
      </c>
      <c r="F9" s="62" t="str">
        <f t="shared" ref="F9:F14" si="1">D9</f>
        <v>State1</v>
      </c>
      <c r="H9">
        <v>8</v>
      </c>
      <c r="I9">
        <f t="shared" si="0"/>
        <v>13</v>
      </c>
    </row>
    <row r="10" spans="1:9">
      <c r="A10">
        <v>9</v>
      </c>
      <c r="B10" s="1"/>
      <c r="D10" s="62" t="s">
        <v>2837</v>
      </c>
      <c r="F10" s="62" t="str">
        <f t="shared" si="1"/>
        <v>State2</v>
      </c>
      <c r="H10">
        <v>9</v>
      </c>
      <c r="I10">
        <f t="shared" si="0"/>
        <v>6</v>
      </c>
    </row>
    <row r="11" spans="1:9">
      <c r="A11">
        <v>10</v>
      </c>
      <c r="B11" s="1"/>
      <c r="D11" s="62" t="s">
        <v>2838</v>
      </c>
      <c r="F11" s="62" t="str">
        <f t="shared" si="1"/>
        <v>State3</v>
      </c>
      <c r="H11">
        <v>10</v>
      </c>
      <c r="I11">
        <f t="shared" si="0"/>
        <v>5</v>
      </c>
    </row>
    <row r="12" spans="1:9">
      <c r="A12">
        <v>11</v>
      </c>
      <c r="B12" s="1"/>
      <c r="D12" s="62" t="s">
        <v>2839</v>
      </c>
      <c r="F12" s="62" t="str">
        <f t="shared" si="1"/>
        <v>State4</v>
      </c>
      <c r="H12">
        <v>11</v>
      </c>
      <c r="I12">
        <f t="shared" si="0"/>
        <v>3</v>
      </c>
    </row>
    <row r="13" spans="1:9">
      <c r="A13">
        <v>12</v>
      </c>
      <c r="B13" s="1"/>
      <c r="D13" s="62" t="s">
        <v>2840</v>
      </c>
      <c r="F13" s="62" t="str">
        <f t="shared" si="1"/>
        <v>State5</v>
      </c>
      <c r="H13">
        <v>12</v>
      </c>
      <c r="I13">
        <f t="shared" si="0"/>
        <v>2</v>
      </c>
    </row>
    <row r="14" spans="1:9">
      <c r="A14">
        <v>13</v>
      </c>
      <c r="B14" s="1"/>
      <c r="D14" s="62" t="s">
        <v>2982</v>
      </c>
      <c r="F14" s="62" t="str">
        <f t="shared" si="1"/>
        <v>State6</v>
      </c>
      <c r="H14">
        <v>13</v>
      </c>
      <c r="I14">
        <f t="shared" si="0"/>
        <v>1</v>
      </c>
    </row>
    <row r="15" spans="1:9">
      <c r="A15">
        <v>14</v>
      </c>
      <c r="B15" s="1"/>
      <c r="D15" t="s">
        <v>294</v>
      </c>
      <c r="F15" t="s">
        <v>294</v>
      </c>
      <c r="H15">
        <v>14</v>
      </c>
      <c r="I15">
        <f t="shared" si="0"/>
        <v>21</v>
      </c>
    </row>
    <row r="16" spans="1:9">
      <c r="B16" s="1"/>
    </row>
    <row r="17" spans="1:7">
      <c r="B17" s="1"/>
    </row>
    <row r="18" spans="1:7">
      <c r="B18" s="1"/>
    </row>
    <row r="19" spans="1:7">
      <c r="B19" s="1"/>
    </row>
    <row r="21" spans="1:7">
      <c r="A21">
        <f>VLOOKUP(D21,$F$2:$H$19,3,0)</f>
        <v>1</v>
      </c>
      <c r="B21" t="s">
        <v>2925</v>
      </c>
      <c r="C21" t="s">
        <v>290</v>
      </c>
      <c r="D21" t="s">
        <v>2704</v>
      </c>
      <c r="E21" t="s">
        <v>1163</v>
      </c>
      <c r="F21" t="s">
        <v>2801</v>
      </c>
      <c r="G21" t="str">
        <f>IF(VLOOKUP(A21,$A$2:$H$19,7,0)&lt;&gt;"",VLOOKUP(A21,$A$2:$H$19,7,0),"")</f>
        <v>dem</v>
      </c>
    </row>
    <row r="22" spans="1:7">
      <c r="A22">
        <f>VLOOKUP(D22,$F$2:$H$19,3,0)</f>
        <v>2</v>
      </c>
      <c r="B22" t="s">
        <v>2680</v>
      </c>
      <c r="C22" t="s">
        <v>290</v>
      </c>
      <c r="D22" t="s">
        <v>2350</v>
      </c>
      <c r="E22" t="s">
        <v>1163</v>
      </c>
      <c r="F22" t="s">
        <v>1745</v>
      </c>
      <c r="G22" t="str">
        <f>IF(VLOOKUP(A22,$A$2:$H$19,7,0)&lt;&gt;"",VLOOKUP(A22,$A$2:$H$19,7,0),"")</f>
        <v>rep</v>
      </c>
    </row>
    <row r="23" spans="1:7">
      <c r="A23">
        <f>VLOOKUP(D23,$F$2:$H$19,3,0)</f>
        <v>5</v>
      </c>
      <c r="B23" t="s">
        <v>2681</v>
      </c>
      <c r="C23" t="s">
        <v>290</v>
      </c>
      <c r="D23" t="s">
        <v>2714</v>
      </c>
      <c r="E23" t="s">
        <v>1163</v>
      </c>
      <c r="F23" t="s">
        <v>2802</v>
      </c>
      <c r="G23" t="str">
        <f>IF(VLOOKUP(A23,$A$2:$H$19,7,0)&lt;&gt;"",VLOOKUP(A23,$A$2:$H$19,7,0),"")</f>
        <v>lib</v>
      </c>
    </row>
    <row r="24" spans="1:7">
      <c r="A24">
        <v>14</v>
      </c>
      <c r="B24" t="s">
        <v>294</v>
      </c>
      <c r="C24" t="s">
        <v>290</v>
      </c>
      <c r="D24" t="s">
        <v>294</v>
      </c>
      <c r="E24" t="s">
        <v>1163</v>
      </c>
      <c r="F24" t="s">
        <v>294</v>
      </c>
      <c r="G24" t="str">
        <f>IF(VLOOKUP(A24,$A$2:$H$19,7,0)&lt;&gt;"",VLOOKUP(A24,$A$2:$H$19,7,0),"")</f>
        <v/>
      </c>
    </row>
    <row r="25" spans="1:7">
      <c r="A25">
        <f>VLOOKUP(D25,$F$2:$H$19,3,0)</f>
        <v>1</v>
      </c>
      <c r="B25" t="s">
        <v>2682</v>
      </c>
      <c r="C25" t="s">
        <v>2683</v>
      </c>
      <c r="D25" t="s">
        <v>2704</v>
      </c>
      <c r="E25" t="s">
        <v>1843</v>
      </c>
      <c r="F25" t="s">
        <v>2803</v>
      </c>
      <c r="G25" t="str">
        <f>IF(VLOOKUP(A25,$A$2:$H$19,7,0)&lt;&gt;"",VLOOKUP(A25,$A$2:$H$19,7,0),"")</f>
        <v>dem</v>
      </c>
    </row>
    <row r="26" spans="1:7">
      <c r="A26">
        <f>VLOOKUP(D26,$F$2:$H$19,3,0)</f>
        <v>2</v>
      </c>
      <c r="B26" t="s">
        <v>2396</v>
      </c>
      <c r="C26" t="s">
        <v>2394</v>
      </c>
      <c r="D26" t="s">
        <v>2350</v>
      </c>
      <c r="E26" t="s">
        <v>1843</v>
      </c>
      <c r="F26" t="s">
        <v>2804</v>
      </c>
      <c r="G26" t="str">
        <f t="shared" ref="G26:G91" si="2">IF(VLOOKUP(A26,$A$2:$H$19,7,0)&lt;&gt;"",VLOOKUP(A26,$A$2:$H$19,7,0),"")</f>
        <v>rep</v>
      </c>
    </row>
    <row r="27" spans="1:7">
      <c r="A27">
        <f>VLOOKUP(D27,$F$2:$H$19,3,0)</f>
        <v>4</v>
      </c>
      <c r="B27" t="s">
        <v>2395</v>
      </c>
      <c r="C27" t="s">
        <v>2955</v>
      </c>
      <c r="D27" t="s">
        <v>689</v>
      </c>
      <c r="E27" t="s">
        <v>1843</v>
      </c>
      <c r="F27" t="s">
        <v>747</v>
      </c>
      <c r="G27" t="str">
        <f t="shared" si="2"/>
        <v>grn</v>
      </c>
    </row>
    <row r="28" spans="1:7">
      <c r="A28">
        <f>VLOOKUP(D28,$F$2:$H$19,3,0)</f>
        <v>5</v>
      </c>
      <c r="B28" t="s">
        <v>2956</v>
      </c>
      <c r="C28" t="s">
        <v>2957</v>
      </c>
      <c r="D28" t="s">
        <v>2714</v>
      </c>
      <c r="E28" t="s">
        <v>1843</v>
      </c>
      <c r="F28" t="s">
        <v>2805</v>
      </c>
      <c r="G28" t="str">
        <f t="shared" si="2"/>
        <v>lib</v>
      </c>
    </row>
    <row r="29" spans="1:7">
      <c r="A29">
        <v>6</v>
      </c>
      <c r="B29" t="s">
        <v>2958</v>
      </c>
      <c r="C29" t="s">
        <v>2959</v>
      </c>
      <c r="D29" t="s">
        <v>3012</v>
      </c>
      <c r="E29" t="s">
        <v>1843</v>
      </c>
      <c r="F29" t="s">
        <v>1469</v>
      </c>
      <c r="G29" t="str">
        <f t="shared" si="2"/>
        <v>cst</v>
      </c>
    </row>
    <row r="30" spans="1:7">
      <c r="A30">
        <v>8</v>
      </c>
      <c r="B30" t="s">
        <v>3013</v>
      </c>
      <c r="C30" t="s">
        <v>3014</v>
      </c>
      <c r="D30" t="s">
        <v>3015</v>
      </c>
      <c r="E30" t="s">
        <v>1843</v>
      </c>
      <c r="F30" t="s">
        <v>2806</v>
      </c>
      <c r="G30" t="str">
        <f t="shared" si="2"/>
        <v/>
      </c>
    </row>
    <row r="31" spans="1:7">
      <c r="A31">
        <v>14</v>
      </c>
      <c r="B31" t="s">
        <v>294</v>
      </c>
      <c r="C31" t="s">
        <v>290</v>
      </c>
      <c r="D31" t="s">
        <v>294</v>
      </c>
      <c r="E31" t="s">
        <v>1843</v>
      </c>
      <c r="F31" t="s">
        <v>294</v>
      </c>
      <c r="G31" t="str">
        <f t="shared" si="2"/>
        <v/>
      </c>
    </row>
    <row r="32" spans="1:7">
      <c r="A32">
        <f>VLOOKUP(D32,$F$2:$H$19,3,0)</f>
        <v>1</v>
      </c>
      <c r="B32" t="s">
        <v>3016</v>
      </c>
      <c r="C32" t="s">
        <v>290</v>
      </c>
      <c r="D32" t="s">
        <v>2704</v>
      </c>
      <c r="E32" t="s">
        <v>2334</v>
      </c>
      <c r="F32" t="s">
        <v>2807</v>
      </c>
      <c r="G32" t="str">
        <f t="shared" si="2"/>
        <v>dem</v>
      </c>
    </row>
    <row r="33" spans="1:7">
      <c r="A33">
        <f>VLOOKUP(D33,$F$2:$H$19,3,0)</f>
        <v>2</v>
      </c>
      <c r="B33" t="s">
        <v>3017</v>
      </c>
      <c r="C33" t="s">
        <v>290</v>
      </c>
      <c r="D33" t="s">
        <v>2350</v>
      </c>
      <c r="E33" t="s">
        <v>2334</v>
      </c>
      <c r="F33" t="s">
        <v>2808</v>
      </c>
      <c r="G33" t="str">
        <f t="shared" si="2"/>
        <v>rep</v>
      </c>
    </row>
    <row r="34" spans="1:7">
      <c r="A34">
        <v>3</v>
      </c>
      <c r="B34" t="s">
        <v>3018</v>
      </c>
      <c r="C34" t="s">
        <v>290</v>
      </c>
      <c r="D34" t="s">
        <v>291</v>
      </c>
      <c r="E34" t="s">
        <v>2334</v>
      </c>
      <c r="F34" t="s">
        <v>2809</v>
      </c>
      <c r="G34" t="s">
        <v>2844</v>
      </c>
    </row>
    <row r="35" spans="1:7">
      <c r="A35">
        <f t="shared" ref="A35:A43" si="3">VLOOKUP(D35,$F$2:$H$19,3,0)</f>
        <v>5</v>
      </c>
      <c r="B35" t="s">
        <v>3019</v>
      </c>
      <c r="C35" t="s">
        <v>290</v>
      </c>
      <c r="D35" t="s">
        <v>2714</v>
      </c>
      <c r="E35" t="s">
        <v>2334</v>
      </c>
      <c r="F35" t="s">
        <v>2810</v>
      </c>
      <c r="G35" t="str">
        <f t="shared" si="2"/>
        <v>lib</v>
      </c>
    </row>
    <row r="36" spans="1:7">
      <c r="A36">
        <f t="shared" si="3"/>
        <v>14</v>
      </c>
      <c r="B36" t="s">
        <v>294</v>
      </c>
      <c r="C36" t="s">
        <v>290</v>
      </c>
      <c r="D36" t="s">
        <v>294</v>
      </c>
      <c r="E36" t="s">
        <v>2334</v>
      </c>
      <c r="F36" t="s">
        <v>294</v>
      </c>
      <c r="G36" t="str">
        <f t="shared" si="2"/>
        <v/>
      </c>
    </row>
    <row r="37" spans="1:7">
      <c r="A37">
        <f t="shared" si="3"/>
        <v>1</v>
      </c>
      <c r="B37" t="s">
        <v>2826</v>
      </c>
      <c r="C37" t="s">
        <v>290</v>
      </c>
      <c r="D37" t="s">
        <v>2704</v>
      </c>
      <c r="E37" t="s">
        <v>2042</v>
      </c>
      <c r="F37" t="s">
        <v>618</v>
      </c>
      <c r="G37" t="str">
        <f t="shared" si="2"/>
        <v>dem</v>
      </c>
    </row>
    <row r="38" spans="1:7">
      <c r="A38">
        <f t="shared" si="3"/>
        <v>2</v>
      </c>
      <c r="B38" t="s">
        <v>2757</v>
      </c>
      <c r="C38" t="s">
        <v>290</v>
      </c>
      <c r="D38" t="s">
        <v>2350</v>
      </c>
      <c r="E38" t="s">
        <v>2042</v>
      </c>
      <c r="F38" t="s">
        <v>2811</v>
      </c>
      <c r="G38" t="str">
        <f t="shared" si="2"/>
        <v>rep</v>
      </c>
    </row>
    <row r="39" spans="1:7">
      <c r="A39">
        <f t="shared" si="3"/>
        <v>14</v>
      </c>
      <c r="B39" t="s">
        <v>294</v>
      </c>
      <c r="C39" t="s">
        <v>290</v>
      </c>
      <c r="D39" t="s">
        <v>294</v>
      </c>
      <c r="E39" t="s">
        <v>2042</v>
      </c>
      <c r="F39" t="s">
        <v>294</v>
      </c>
      <c r="G39" t="str">
        <f t="shared" si="2"/>
        <v/>
      </c>
    </row>
    <row r="40" spans="1:7">
      <c r="A40">
        <f t="shared" si="3"/>
        <v>1</v>
      </c>
      <c r="B40" t="s">
        <v>2815</v>
      </c>
      <c r="C40" t="s">
        <v>290</v>
      </c>
      <c r="D40" t="s">
        <v>2704</v>
      </c>
      <c r="E40" t="s">
        <v>1969</v>
      </c>
      <c r="F40" t="s">
        <v>2077</v>
      </c>
      <c r="G40" t="str">
        <f t="shared" si="2"/>
        <v>dem</v>
      </c>
    </row>
    <row r="41" spans="1:7">
      <c r="A41">
        <f t="shared" si="3"/>
        <v>2</v>
      </c>
      <c r="B41" t="s">
        <v>2812</v>
      </c>
      <c r="C41" t="s">
        <v>290</v>
      </c>
      <c r="D41" t="s">
        <v>2350</v>
      </c>
      <c r="E41" t="s">
        <v>1969</v>
      </c>
      <c r="F41" t="s">
        <v>2818</v>
      </c>
      <c r="G41" t="str">
        <f t="shared" si="2"/>
        <v>rep</v>
      </c>
    </row>
    <row r="42" spans="1:7">
      <c r="A42">
        <f t="shared" si="3"/>
        <v>4</v>
      </c>
      <c r="B42" t="s">
        <v>2817</v>
      </c>
      <c r="C42" t="s">
        <v>290</v>
      </c>
      <c r="D42" t="s">
        <v>689</v>
      </c>
      <c r="E42" t="s">
        <v>1969</v>
      </c>
      <c r="F42" t="s">
        <v>2819</v>
      </c>
      <c r="G42" t="str">
        <f t="shared" si="2"/>
        <v>grn</v>
      </c>
    </row>
    <row r="43" spans="1:7">
      <c r="A43">
        <f t="shared" si="3"/>
        <v>5</v>
      </c>
      <c r="B43" t="s">
        <v>2816</v>
      </c>
      <c r="C43" t="s">
        <v>290</v>
      </c>
      <c r="D43" t="s">
        <v>2714</v>
      </c>
      <c r="E43" t="s">
        <v>1969</v>
      </c>
      <c r="F43" t="s">
        <v>2820</v>
      </c>
      <c r="G43" t="str">
        <f t="shared" si="2"/>
        <v>lib</v>
      </c>
    </row>
    <row r="44" spans="1:7">
      <c r="A44">
        <v>6</v>
      </c>
      <c r="B44" t="s">
        <v>2813</v>
      </c>
      <c r="C44" t="s">
        <v>290</v>
      </c>
      <c r="D44" t="s">
        <v>2814</v>
      </c>
      <c r="E44" t="s">
        <v>1969</v>
      </c>
      <c r="F44" t="s">
        <v>2821</v>
      </c>
      <c r="G44" t="str">
        <f t="shared" si="2"/>
        <v>cst</v>
      </c>
    </row>
    <row r="45" spans="1:7">
      <c r="A45">
        <v>7</v>
      </c>
      <c r="B45" t="s">
        <v>2701</v>
      </c>
      <c r="C45" t="s">
        <v>290</v>
      </c>
      <c r="D45" t="s">
        <v>2702</v>
      </c>
      <c r="E45" t="s">
        <v>1969</v>
      </c>
      <c r="F45" t="s">
        <v>2703</v>
      </c>
      <c r="G45" t="str">
        <f t="shared" si="2"/>
        <v/>
      </c>
    </row>
    <row r="46" spans="1:7">
      <c r="A46">
        <v>14</v>
      </c>
      <c r="B46" s="10" t="s">
        <v>294</v>
      </c>
      <c r="C46" t="s">
        <v>290</v>
      </c>
      <c r="D46" t="s">
        <v>294</v>
      </c>
      <c r="E46" t="s">
        <v>1969</v>
      </c>
      <c r="F46" s="10" t="s">
        <v>294</v>
      </c>
      <c r="G46" t="str">
        <f>IF(VLOOKUP(A46,$A$2:$H$19,7,0)&lt;&gt;"",VLOOKUP(A46,$A$2:$H$19,7,0),"")</f>
        <v/>
      </c>
    </row>
    <row r="47" spans="1:7">
      <c r="A47">
        <f t="shared" ref="A47:A55" si="4">VLOOKUP(D47,$F$2:$H$19,3,0)</f>
        <v>1</v>
      </c>
      <c r="B47" t="s">
        <v>2511</v>
      </c>
      <c r="C47" t="s">
        <v>2863</v>
      </c>
      <c r="D47" t="s">
        <v>2704</v>
      </c>
      <c r="E47" t="s">
        <v>954</v>
      </c>
      <c r="F47" t="s">
        <v>1734</v>
      </c>
      <c r="G47" t="str">
        <f t="shared" si="2"/>
        <v>dem</v>
      </c>
    </row>
    <row r="48" spans="1:7">
      <c r="A48">
        <f t="shared" si="4"/>
        <v>2</v>
      </c>
      <c r="B48" t="s">
        <v>2512</v>
      </c>
      <c r="C48" t="s">
        <v>2800</v>
      </c>
      <c r="D48" t="s">
        <v>2350</v>
      </c>
      <c r="E48" t="s">
        <v>954</v>
      </c>
      <c r="F48" t="s">
        <v>2515</v>
      </c>
      <c r="G48" t="str">
        <f t="shared" si="2"/>
        <v>rep</v>
      </c>
    </row>
    <row r="49" spans="1:7">
      <c r="A49">
        <f t="shared" si="4"/>
        <v>4</v>
      </c>
      <c r="B49" t="s">
        <v>2513</v>
      </c>
      <c r="C49" t="s">
        <v>2778</v>
      </c>
      <c r="D49" t="s">
        <v>689</v>
      </c>
      <c r="E49" t="s">
        <v>954</v>
      </c>
      <c r="F49" t="s">
        <v>2516</v>
      </c>
      <c r="G49" t="str">
        <f t="shared" si="2"/>
        <v>grn</v>
      </c>
    </row>
    <row r="50" spans="1:7">
      <c r="A50">
        <f t="shared" si="4"/>
        <v>5</v>
      </c>
      <c r="B50" t="s">
        <v>2514</v>
      </c>
      <c r="C50" t="s">
        <v>2779</v>
      </c>
      <c r="D50" t="s">
        <v>2714</v>
      </c>
      <c r="E50" t="s">
        <v>954</v>
      </c>
      <c r="F50" t="s">
        <v>2510</v>
      </c>
      <c r="G50" t="str">
        <f t="shared" si="2"/>
        <v>lib</v>
      </c>
    </row>
    <row r="51" spans="1:7">
      <c r="A51">
        <f t="shared" si="4"/>
        <v>1</v>
      </c>
      <c r="B51" t="s">
        <v>2780</v>
      </c>
      <c r="C51" t="s">
        <v>2897</v>
      </c>
      <c r="D51" t="s">
        <v>2704</v>
      </c>
      <c r="E51" t="s">
        <v>1795</v>
      </c>
      <c r="F51" t="s">
        <v>1199</v>
      </c>
      <c r="G51" t="str">
        <f t="shared" si="2"/>
        <v>dem</v>
      </c>
    </row>
    <row r="52" spans="1:7">
      <c r="A52">
        <v>14</v>
      </c>
      <c r="B52" s="10" t="s">
        <v>294</v>
      </c>
      <c r="C52" t="s">
        <v>290</v>
      </c>
      <c r="D52" t="s">
        <v>294</v>
      </c>
      <c r="E52" t="s">
        <v>1795</v>
      </c>
      <c r="F52" s="10" t="s">
        <v>294</v>
      </c>
      <c r="G52" t="str">
        <f>IF(VLOOKUP(A52,$A$2:$H$19,7,0)&lt;&gt;"",VLOOKUP(A52,$A$2:$H$19,7,0),"")</f>
        <v/>
      </c>
    </row>
    <row r="53" spans="1:7">
      <c r="A53">
        <f t="shared" si="4"/>
        <v>2</v>
      </c>
      <c r="B53" t="s">
        <v>2898</v>
      </c>
      <c r="C53" t="s">
        <v>2866</v>
      </c>
      <c r="D53" t="s">
        <v>2350</v>
      </c>
      <c r="E53" t="s">
        <v>1795</v>
      </c>
      <c r="F53" t="s">
        <v>2867</v>
      </c>
      <c r="G53" t="str">
        <f t="shared" si="2"/>
        <v>rep</v>
      </c>
    </row>
    <row r="54" spans="1:7">
      <c r="A54">
        <f t="shared" si="4"/>
        <v>1</v>
      </c>
      <c r="B54" s="10" t="s">
        <v>2901</v>
      </c>
      <c r="C54" t="s">
        <v>2913</v>
      </c>
      <c r="D54" t="s">
        <v>2704</v>
      </c>
      <c r="E54" t="s">
        <v>820</v>
      </c>
      <c r="F54" s="10" t="s">
        <v>2605</v>
      </c>
      <c r="G54" t="str">
        <f t="shared" si="2"/>
        <v>dem</v>
      </c>
    </row>
    <row r="55" spans="1:7">
      <c r="A55">
        <f t="shared" si="4"/>
        <v>2</v>
      </c>
      <c r="B55" s="10" t="s">
        <v>2315</v>
      </c>
      <c r="C55" t="s">
        <v>2316</v>
      </c>
      <c r="D55" t="s">
        <v>2350</v>
      </c>
      <c r="E55" t="s">
        <v>820</v>
      </c>
      <c r="F55" s="10" t="s">
        <v>2317</v>
      </c>
      <c r="G55" t="str">
        <f t="shared" si="2"/>
        <v>rep</v>
      </c>
    </row>
    <row r="56" spans="1:7">
      <c r="A56">
        <v>8</v>
      </c>
      <c r="B56" s="10" t="s">
        <v>2318</v>
      </c>
      <c r="C56" t="s">
        <v>2880</v>
      </c>
      <c r="D56" t="s">
        <v>2881</v>
      </c>
      <c r="E56" t="s">
        <v>820</v>
      </c>
      <c r="F56" s="10" t="s">
        <v>2882</v>
      </c>
      <c r="G56" t="str">
        <f t="shared" si="2"/>
        <v/>
      </c>
    </row>
    <row r="57" spans="1:7">
      <c r="A57">
        <f t="shared" ref="A57:A64" si="5">VLOOKUP(D57,$F$2:$H$19,3,0)</f>
        <v>14</v>
      </c>
      <c r="B57" s="10" t="s">
        <v>294</v>
      </c>
      <c r="C57" t="s">
        <v>290</v>
      </c>
      <c r="D57" t="s">
        <v>294</v>
      </c>
      <c r="E57" t="s">
        <v>820</v>
      </c>
      <c r="F57" s="10" t="s">
        <v>294</v>
      </c>
      <c r="G57" t="str">
        <f t="shared" si="2"/>
        <v/>
      </c>
    </row>
    <row r="58" spans="1:7">
      <c r="A58">
        <f t="shared" si="5"/>
        <v>1</v>
      </c>
      <c r="B58" s="10" t="s">
        <v>2883</v>
      </c>
      <c r="C58" t="s">
        <v>290</v>
      </c>
      <c r="D58" t="s">
        <v>2704</v>
      </c>
      <c r="E58" t="s">
        <v>2650</v>
      </c>
      <c r="F58" s="10" t="s">
        <v>2116</v>
      </c>
      <c r="G58" t="str">
        <f t="shared" si="2"/>
        <v>dem</v>
      </c>
    </row>
    <row r="59" spans="1:7">
      <c r="A59">
        <f t="shared" si="5"/>
        <v>2</v>
      </c>
      <c r="B59" s="10" t="s">
        <v>2884</v>
      </c>
      <c r="C59" t="s">
        <v>290</v>
      </c>
      <c r="D59" t="s">
        <v>2350</v>
      </c>
      <c r="E59" t="s">
        <v>2650</v>
      </c>
      <c r="F59" s="10" t="s">
        <v>2886</v>
      </c>
      <c r="G59" t="str">
        <f t="shared" si="2"/>
        <v>rep</v>
      </c>
    </row>
    <row r="60" spans="1:7">
      <c r="A60">
        <f t="shared" si="5"/>
        <v>5</v>
      </c>
      <c r="B60" s="10" t="s">
        <v>2885</v>
      </c>
      <c r="C60" t="s">
        <v>290</v>
      </c>
      <c r="D60" t="s">
        <v>2714</v>
      </c>
      <c r="E60" t="s">
        <v>2650</v>
      </c>
      <c r="F60" s="10" t="s">
        <v>1349</v>
      </c>
      <c r="G60" t="str">
        <f t="shared" si="2"/>
        <v>lib</v>
      </c>
    </row>
    <row r="61" spans="1:7">
      <c r="A61">
        <f t="shared" si="5"/>
        <v>14</v>
      </c>
      <c r="B61" s="10" t="s">
        <v>294</v>
      </c>
      <c r="C61" t="s">
        <v>290</v>
      </c>
      <c r="D61" t="s">
        <v>294</v>
      </c>
      <c r="E61" t="s">
        <v>2650</v>
      </c>
      <c r="F61" s="10" t="s">
        <v>294</v>
      </c>
      <c r="G61" t="str">
        <f t="shared" si="2"/>
        <v/>
      </c>
    </row>
    <row r="62" spans="1:7">
      <c r="A62">
        <f t="shared" si="5"/>
        <v>1</v>
      </c>
      <c r="B62" s="10" t="s">
        <v>2565</v>
      </c>
      <c r="C62" t="s">
        <v>2566</v>
      </c>
      <c r="D62" t="s">
        <v>2704</v>
      </c>
      <c r="E62" t="s">
        <v>2425</v>
      </c>
      <c r="F62" s="10" t="s">
        <v>2483</v>
      </c>
      <c r="G62" t="str">
        <f t="shared" si="2"/>
        <v>dem</v>
      </c>
    </row>
    <row r="63" spans="1:7">
      <c r="A63">
        <f t="shared" si="5"/>
        <v>2</v>
      </c>
      <c r="B63" s="10" t="s">
        <v>2567</v>
      </c>
      <c r="C63" t="s">
        <v>2568</v>
      </c>
      <c r="D63" t="s">
        <v>2350</v>
      </c>
      <c r="E63" t="s">
        <v>2425</v>
      </c>
      <c r="F63" s="10" t="s">
        <v>2484</v>
      </c>
      <c r="G63" t="str">
        <f t="shared" si="2"/>
        <v>rep</v>
      </c>
    </row>
    <row r="64" spans="1:7">
      <c r="A64">
        <f t="shared" si="5"/>
        <v>5</v>
      </c>
      <c r="B64" s="10" t="s">
        <v>2569</v>
      </c>
      <c r="C64" t="s">
        <v>2570</v>
      </c>
      <c r="D64" t="s">
        <v>2714</v>
      </c>
      <c r="E64" t="s">
        <v>2425</v>
      </c>
      <c r="F64" s="10" t="s">
        <v>2485</v>
      </c>
      <c r="G64" t="str">
        <f t="shared" si="2"/>
        <v>lib</v>
      </c>
    </row>
    <row r="65" spans="1:7">
      <c r="A65">
        <v>7</v>
      </c>
      <c r="B65" s="10" t="s">
        <v>2753</v>
      </c>
      <c r="C65" t="s">
        <v>2752</v>
      </c>
      <c r="D65" t="s">
        <v>2702</v>
      </c>
      <c r="E65" t="s">
        <v>2425</v>
      </c>
      <c r="F65" s="10" t="s">
        <v>2326</v>
      </c>
      <c r="G65" t="str">
        <f>IF(VLOOKUP(A65,$A$2:$H$19,7,0)&lt;&gt;"",VLOOKUP(A65,$A$2:$H$19,7,0),"")</f>
        <v/>
      </c>
    </row>
    <row r="66" spans="1:7">
      <c r="A66">
        <v>8</v>
      </c>
      <c r="B66" s="10" t="s">
        <v>2571</v>
      </c>
      <c r="C66" t="s">
        <v>2572</v>
      </c>
      <c r="D66" t="s">
        <v>2573</v>
      </c>
      <c r="E66" t="s">
        <v>2425</v>
      </c>
      <c r="F66" s="10" t="s">
        <v>2098</v>
      </c>
      <c r="G66" t="str">
        <f t="shared" si="2"/>
        <v/>
      </c>
    </row>
    <row r="67" spans="1:7">
      <c r="A67">
        <v>9</v>
      </c>
      <c r="B67" s="10" t="s">
        <v>2754</v>
      </c>
      <c r="C67" t="s">
        <v>2755</v>
      </c>
      <c r="D67" t="s">
        <v>2756</v>
      </c>
      <c r="E67" t="s">
        <v>2425</v>
      </c>
      <c r="F67" s="10" t="s">
        <v>2486</v>
      </c>
      <c r="G67" t="str">
        <f t="shared" si="2"/>
        <v/>
      </c>
    </row>
    <row r="68" spans="1:7">
      <c r="A68">
        <f t="shared" ref="A68:A74" si="6">VLOOKUP(D68,$F$2:$H$19,3,0)</f>
        <v>1</v>
      </c>
      <c r="B68" t="s">
        <v>1697</v>
      </c>
      <c r="C68" t="s">
        <v>290</v>
      </c>
      <c r="D68" t="s">
        <v>2704</v>
      </c>
      <c r="E68" t="s">
        <v>2724</v>
      </c>
      <c r="F68" t="s">
        <v>2561</v>
      </c>
      <c r="G68" t="str">
        <f t="shared" si="2"/>
        <v>dem</v>
      </c>
    </row>
    <row r="69" spans="1:7">
      <c r="A69">
        <f t="shared" si="6"/>
        <v>2</v>
      </c>
      <c r="B69" t="s">
        <v>2564</v>
      </c>
      <c r="C69" t="s">
        <v>290</v>
      </c>
      <c r="D69" t="s">
        <v>2350</v>
      </c>
      <c r="E69" t="s">
        <v>2724</v>
      </c>
      <c r="F69" t="s">
        <v>2562</v>
      </c>
      <c r="G69" t="str">
        <f t="shared" si="2"/>
        <v>rep</v>
      </c>
    </row>
    <row r="70" spans="1:7">
      <c r="A70">
        <f t="shared" si="6"/>
        <v>5</v>
      </c>
      <c r="B70" t="s">
        <v>2559</v>
      </c>
      <c r="C70" t="s">
        <v>290</v>
      </c>
      <c r="D70" t="s">
        <v>2714</v>
      </c>
      <c r="E70" t="s">
        <v>2724</v>
      </c>
      <c r="F70" t="s">
        <v>956</v>
      </c>
      <c r="G70" t="str">
        <f t="shared" si="2"/>
        <v>lib</v>
      </c>
    </row>
    <row r="71" spans="1:7">
      <c r="A71">
        <f t="shared" si="6"/>
        <v>14</v>
      </c>
      <c r="B71" t="s">
        <v>2560</v>
      </c>
      <c r="C71" t="s">
        <v>290</v>
      </c>
      <c r="D71" t="s">
        <v>294</v>
      </c>
      <c r="E71" t="s">
        <v>2724</v>
      </c>
      <c r="F71" t="s">
        <v>2563</v>
      </c>
      <c r="G71" t="str">
        <f t="shared" si="2"/>
        <v/>
      </c>
    </row>
    <row r="72" spans="1:7">
      <c r="A72">
        <f t="shared" si="6"/>
        <v>1</v>
      </c>
      <c r="B72" t="s">
        <v>2487</v>
      </c>
      <c r="C72" t="s">
        <v>2488</v>
      </c>
      <c r="D72" t="s">
        <v>2704</v>
      </c>
      <c r="E72" t="s">
        <v>1468</v>
      </c>
      <c r="F72" t="s">
        <v>2489</v>
      </c>
      <c r="G72" t="str">
        <f t="shared" si="2"/>
        <v>dem</v>
      </c>
    </row>
    <row r="73" spans="1:7">
      <c r="A73">
        <f t="shared" si="6"/>
        <v>2</v>
      </c>
      <c r="B73" t="s">
        <v>2490</v>
      </c>
      <c r="C73" t="s">
        <v>2491</v>
      </c>
      <c r="D73" t="s">
        <v>2350</v>
      </c>
      <c r="E73" t="s">
        <v>1468</v>
      </c>
      <c r="F73" t="s">
        <v>2485</v>
      </c>
      <c r="G73" t="str">
        <f t="shared" si="2"/>
        <v>rep</v>
      </c>
    </row>
    <row r="74" spans="1:7">
      <c r="A74">
        <f t="shared" si="6"/>
        <v>5</v>
      </c>
      <c r="B74" t="s">
        <v>2170</v>
      </c>
      <c r="C74" t="s">
        <v>2171</v>
      </c>
      <c r="D74" t="s">
        <v>2714</v>
      </c>
      <c r="E74" t="s">
        <v>1468</v>
      </c>
      <c r="F74" t="s">
        <v>2172</v>
      </c>
      <c r="G74" t="str">
        <f t="shared" si="2"/>
        <v>lib</v>
      </c>
    </row>
    <row r="75" spans="1:7">
      <c r="A75">
        <v>8</v>
      </c>
      <c r="B75" t="s">
        <v>2173</v>
      </c>
      <c r="C75" t="s">
        <v>290</v>
      </c>
      <c r="D75" t="s">
        <v>291</v>
      </c>
      <c r="E75" t="s">
        <v>1468</v>
      </c>
      <c r="F75" t="s">
        <v>428</v>
      </c>
      <c r="G75" t="str">
        <f t="shared" si="2"/>
        <v/>
      </c>
    </row>
    <row r="76" spans="1:7">
      <c r="A76">
        <v>14</v>
      </c>
      <c r="B76" t="s">
        <v>74</v>
      </c>
      <c r="C76" t="s">
        <v>290</v>
      </c>
      <c r="D76" t="s">
        <v>294</v>
      </c>
      <c r="E76" t="s">
        <v>1468</v>
      </c>
      <c r="F76" t="s">
        <v>74</v>
      </c>
      <c r="G76" t="str">
        <f t="shared" si="2"/>
        <v/>
      </c>
    </row>
    <row r="77" spans="1:7">
      <c r="A77">
        <f>VLOOKUP(D77,$F$2:$H$19,3,0)</f>
        <v>1</v>
      </c>
      <c r="B77" t="s">
        <v>2174</v>
      </c>
      <c r="C77" t="s">
        <v>2175</v>
      </c>
      <c r="D77" s="1" t="s">
        <v>2704</v>
      </c>
      <c r="E77" t="s">
        <v>1882</v>
      </c>
      <c r="F77" t="s">
        <v>2770</v>
      </c>
      <c r="G77" t="str">
        <f t="shared" si="2"/>
        <v>dem</v>
      </c>
    </row>
    <row r="78" spans="1:7">
      <c r="A78">
        <f>VLOOKUP(D78,$F$2:$H$19,3,0)</f>
        <v>2</v>
      </c>
      <c r="B78" t="s">
        <v>2758</v>
      </c>
      <c r="C78" t="s">
        <v>2759</v>
      </c>
      <c r="D78" s="1" t="s">
        <v>2350</v>
      </c>
      <c r="E78" t="s">
        <v>1882</v>
      </c>
      <c r="F78" t="s">
        <v>2848</v>
      </c>
      <c r="G78" t="str">
        <f t="shared" si="2"/>
        <v>rep</v>
      </c>
    </row>
    <row r="79" spans="1:7">
      <c r="A79">
        <v>4</v>
      </c>
      <c r="B79" t="s">
        <v>2760</v>
      </c>
      <c r="C79" t="s">
        <v>2761</v>
      </c>
      <c r="D79" s="1" t="s">
        <v>144</v>
      </c>
      <c r="E79" t="s">
        <v>1882</v>
      </c>
      <c r="F79" t="s">
        <v>2849</v>
      </c>
      <c r="G79" t="str">
        <f t="shared" si="2"/>
        <v>grn</v>
      </c>
    </row>
    <row r="80" spans="1:7">
      <c r="A80">
        <f>VLOOKUP(D80,$F$2:$H$19,3,0)</f>
        <v>5</v>
      </c>
      <c r="B80" t="s">
        <v>0</v>
      </c>
      <c r="C80" t="s">
        <v>2769</v>
      </c>
      <c r="D80" s="1" t="s">
        <v>2714</v>
      </c>
      <c r="E80" t="s">
        <v>1882</v>
      </c>
      <c r="F80" t="s">
        <v>2850</v>
      </c>
      <c r="G80" t="str">
        <f t="shared" si="2"/>
        <v>lib</v>
      </c>
    </row>
    <row r="81" spans="1:7">
      <c r="A81">
        <f>VLOOKUP(D81,$F$2:$H$19,3,0)</f>
        <v>14</v>
      </c>
      <c r="B81" s="10" t="s">
        <v>294</v>
      </c>
      <c r="C81" t="s">
        <v>290</v>
      </c>
      <c r="D81" t="s">
        <v>294</v>
      </c>
      <c r="E81" t="s">
        <v>1882</v>
      </c>
      <c r="F81" s="10" t="s">
        <v>294</v>
      </c>
      <c r="G81" t="str">
        <f t="shared" si="2"/>
        <v/>
      </c>
    </row>
    <row r="82" spans="1:7">
      <c r="A82">
        <f>VLOOKUP(D82,$F$2:$H$19,3,0)</f>
        <v>1</v>
      </c>
      <c r="B82" t="s">
        <v>2851</v>
      </c>
      <c r="C82" t="s">
        <v>2852</v>
      </c>
      <c r="D82" s="1" t="s">
        <v>2704</v>
      </c>
      <c r="E82" t="s">
        <v>2352</v>
      </c>
      <c r="F82" t="s">
        <v>2973</v>
      </c>
      <c r="G82" t="str">
        <f t="shared" si="2"/>
        <v>dem</v>
      </c>
    </row>
    <row r="83" spans="1:7">
      <c r="A83">
        <f>VLOOKUP(D83,$F$2:$H$19,3,0)</f>
        <v>2</v>
      </c>
      <c r="B83" t="s">
        <v>2971</v>
      </c>
      <c r="C83" t="s">
        <v>2972</v>
      </c>
      <c r="D83" s="1" t="s">
        <v>2350</v>
      </c>
      <c r="E83" t="s">
        <v>2352</v>
      </c>
      <c r="F83" t="s">
        <v>2974</v>
      </c>
      <c r="G83" t="str">
        <f t="shared" si="2"/>
        <v>rep</v>
      </c>
    </row>
    <row r="84" spans="1:7">
      <c r="A84">
        <v>8</v>
      </c>
      <c r="B84" t="s">
        <v>2853</v>
      </c>
      <c r="C84" t="s">
        <v>2638</v>
      </c>
      <c r="D84" s="1" t="s">
        <v>2351</v>
      </c>
      <c r="E84" t="s">
        <v>2352</v>
      </c>
      <c r="F84" t="s">
        <v>2975</v>
      </c>
      <c r="G84" t="str">
        <f t="shared" si="2"/>
        <v/>
      </c>
    </row>
    <row r="85" spans="1:7">
      <c r="A85">
        <f>VLOOKUP(D85,$F$2:$H$19,3,0)</f>
        <v>5</v>
      </c>
      <c r="B85" t="s">
        <v>2639</v>
      </c>
      <c r="C85" t="s">
        <v>2943</v>
      </c>
      <c r="D85" s="1" t="s">
        <v>2714</v>
      </c>
      <c r="E85" t="s">
        <v>2352</v>
      </c>
      <c r="F85" t="s">
        <v>2976</v>
      </c>
      <c r="G85" t="str">
        <f t="shared" si="2"/>
        <v>lib</v>
      </c>
    </row>
    <row r="86" spans="1:7">
      <c r="A86">
        <f>VLOOKUP(D86,$F$2:$H$19,3,0)</f>
        <v>1</v>
      </c>
      <c r="B86" t="s">
        <v>2977</v>
      </c>
      <c r="C86" t="s">
        <v>290</v>
      </c>
      <c r="D86" s="1" t="s">
        <v>2704</v>
      </c>
      <c r="E86" t="s">
        <v>202</v>
      </c>
      <c r="F86" t="s">
        <v>2668</v>
      </c>
      <c r="G86" t="str">
        <f t="shared" si="2"/>
        <v>dem</v>
      </c>
    </row>
    <row r="87" spans="1:7">
      <c r="A87">
        <f>VLOOKUP(D87,$F$2:$H$19,3,0)</f>
        <v>2</v>
      </c>
      <c r="B87" t="s">
        <v>2978</v>
      </c>
      <c r="C87" t="s">
        <v>290</v>
      </c>
      <c r="D87" s="1" t="s">
        <v>2350</v>
      </c>
      <c r="E87" t="s">
        <v>202</v>
      </c>
      <c r="F87" t="s">
        <v>2684</v>
      </c>
      <c r="G87" t="str">
        <f t="shared" si="2"/>
        <v>rep</v>
      </c>
    </row>
    <row r="88" spans="1:7">
      <c r="A88">
        <v>3</v>
      </c>
      <c r="B88" t="s">
        <v>2980</v>
      </c>
      <c r="C88" t="s">
        <v>290</v>
      </c>
      <c r="D88" s="1" t="s">
        <v>2981</v>
      </c>
      <c r="E88" t="s">
        <v>202</v>
      </c>
      <c r="F88" t="s">
        <v>2685</v>
      </c>
      <c r="G88" t="s">
        <v>2844</v>
      </c>
    </row>
    <row r="89" spans="1:7">
      <c r="A89">
        <f>VLOOKUP(D89,$F$2:$H$19,3,0)</f>
        <v>4</v>
      </c>
      <c r="B89" t="s">
        <v>2979</v>
      </c>
      <c r="C89" t="s">
        <v>290</v>
      </c>
      <c r="D89" s="1" t="s">
        <v>689</v>
      </c>
      <c r="E89" t="s">
        <v>202</v>
      </c>
      <c r="F89" t="s">
        <v>2502</v>
      </c>
      <c r="G89" t="str">
        <f t="shared" si="2"/>
        <v>grn</v>
      </c>
    </row>
    <row r="90" spans="1:7">
      <c r="A90">
        <f t="shared" ref="A90:A95" si="7">VLOOKUP(D90,$F$2:$H$19,3,0)</f>
        <v>1</v>
      </c>
      <c r="B90" t="s">
        <v>2663</v>
      </c>
      <c r="C90" t="s">
        <v>2664</v>
      </c>
      <c r="D90" s="1" t="s">
        <v>2704</v>
      </c>
      <c r="E90" t="s">
        <v>176</v>
      </c>
      <c r="F90" t="s">
        <v>2481</v>
      </c>
      <c r="G90" t="str">
        <f t="shared" si="2"/>
        <v>dem</v>
      </c>
    </row>
    <row r="91" spans="1:7">
      <c r="A91">
        <f t="shared" si="7"/>
        <v>2</v>
      </c>
      <c r="B91" t="s">
        <v>1</v>
      </c>
      <c r="C91" t="s">
        <v>2665</v>
      </c>
      <c r="D91" s="1" t="s">
        <v>2350</v>
      </c>
      <c r="E91" t="s">
        <v>176</v>
      </c>
      <c r="F91" t="s">
        <v>2686</v>
      </c>
      <c r="G91" t="str">
        <f t="shared" si="2"/>
        <v>rep</v>
      </c>
    </row>
    <row r="92" spans="1:7">
      <c r="A92">
        <f t="shared" si="7"/>
        <v>5</v>
      </c>
      <c r="B92" t="s">
        <v>2666</v>
      </c>
      <c r="C92" t="s">
        <v>2667</v>
      </c>
      <c r="D92" s="1" t="s">
        <v>2714</v>
      </c>
      <c r="E92" t="s">
        <v>176</v>
      </c>
      <c r="F92" t="s">
        <v>1553</v>
      </c>
      <c r="G92" t="str">
        <f t="shared" ref="G92:G155" si="8">IF(VLOOKUP(A92,$A$2:$H$19,7,0)&lt;&gt;"",VLOOKUP(A92,$A$2:$H$19,7,0),"")</f>
        <v>lib</v>
      </c>
    </row>
    <row r="93" spans="1:7">
      <c r="A93">
        <f t="shared" si="7"/>
        <v>14</v>
      </c>
      <c r="B93" s="10" t="s">
        <v>294</v>
      </c>
      <c r="C93" t="s">
        <v>290</v>
      </c>
      <c r="D93" t="s">
        <v>294</v>
      </c>
      <c r="E93" t="s">
        <v>176</v>
      </c>
      <c r="F93" s="10" t="s">
        <v>294</v>
      </c>
      <c r="G93" t="str">
        <f t="shared" si="8"/>
        <v/>
      </c>
    </row>
    <row r="94" spans="1:7">
      <c r="A94">
        <f t="shared" si="7"/>
        <v>1</v>
      </c>
      <c r="B94" t="s">
        <v>2687</v>
      </c>
      <c r="C94" t="s">
        <v>2402</v>
      </c>
      <c r="D94" s="1" t="s">
        <v>2704</v>
      </c>
      <c r="E94" t="s">
        <v>549</v>
      </c>
      <c r="F94" t="s">
        <v>49</v>
      </c>
      <c r="G94" t="str">
        <f t="shared" si="8"/>
        <v>dem</v>
      </c>
    </row>
    <row r="95" spans="1:7">
      <c r="A95">
        <f t="shared" si="7"/>
        <v>2</v>
      </c>
      <c r="B95" t="s">
        <v>2688</v>
      </c>
      <c r="C95" t="s">
        <v>2403</v>
      </c>
      <c r="D95" s="1" t="s">
        <v>2350</v>
      </c>
      <c r="E95" t="s">
        <v>549</v>
      </c>
      <c r="F95" t="s">
        <v>2697</v>
      </c>
      <c r="G95" t="str">
        <f t="shared" si="8"/>
        <v>rep</v>
      </c>
    </row>
    <row r="96" spans="1:7">
      <c r="A96">
        <v>4</v>
      </c>
      <c r="B96" t="s">
        <v>2397</v>
      </c>
      <c r="C96" t="s">
        <v>2696</v>
      </c>
      <c r="D96" s="1" t="s">
        <v>2398</v>
      </c>
      <c r="E96" t="s">
        <v>549</v>
      </c>
      <c r="F96" t="s">
        <v>2698</v>
      </c>
      <c r="G96" t="str">
        <f t="shared" si="8"/>
        <v>grn</v>
      </c>
    </row>
    <row r="97" spans="1:7">
      <c r="A97">
        <f>VLOOKUP(D97,$F$2:$H$19,3,0)</f>
        <v>5</v>
      </c>
      <c r="B97" t="s">
        <v>2399</v>
      </c>
      <c r="C97" t="s">
        <v>2695</v>
      </c>
      <c r="D97" s="1" t="s">
        <v>2714</v>
      </c>
      <c r="E97" t="s">
        <v>549</v>
      </c>
      <c r="F97" t="s">
        <v>817</v>
      </c>
      <c r="G97" t="str">
        <f t="shared" si="8"/>
        <v>lib</v>
      </c>
    </row>
    <row r="98" spans="1:7">
      <c r="A98">
        <v>8</v>
      </c>
      <c r="B98" t="s">
        <v>2400</v>
      </c>
      <c r="C98" t="s">
        <v>2401</v>
      </c>
      <c r="D98" s="1" t="s">
        <v>291</v>
      </c>
      <c r="E98" t="s">
        <v>549</v>
      </c>
      <c r="F98" t="s">
        <v>1538</v>
      </c>
      <c r="G98" t="str">
        <f t="shared" si="8"/>
        <v/>
      </c>
    </row>
    <row r="99" spans="1:7">
      <c r="A99">
        <f>VLOOKUP(D99,$F$2:$H$19,3,0)</f>
        <v>1</v>
      </c>
      <c r="B99" t="s">
        <v>2699</v>
      </c>
      <c r="C99" t="s">
        <v>2700</v>
      </c>
      <c r="D99" s="1" t="s">
        <v>2704</v>
      </c>
      <c r="E99" t="s">
        <v>154</v>
      </c>
      <c r="F99" t="s">
        <v>2630</v>
      </c>
      <c r="G99" t="str">
        <f t="shared" si="8"/>
        <v>dem</v>
      </c>
    </row>
    <row r="100" spans="1:7">
      <c r="A100">
        <f>VLOOKUP(D100,$F$2:$H$19,3,0)</f>
        <v>2</v>
      </c>
      <c r="B100" t="s">
        <v>2657</v>
      </c>
      <c r="C100" t="s">
        <v>2966</v>
      </c>
      <c r="D100" s="1" t="s">
        <v>2350</v>
      </c>
      <c r="E100" t="s">
        <v>154</v>
      </c>
      <c r="F100" t="s">
        <v>2631</v>
      </c>
      <c r="G100" t="str">
        <f t="shared" si="8"/>
        <v>rep</v>
      </c>
    </row>
    <row r="101" spans="1:7">
      <c r="A101">
        <v>4</v>
      </c>
      <c r="B101" t="s">
        <v>2967</v>
      </c>
      <c r="C101" t="s">
        <v>2626</v>
      </c>
      <c r="D101" s="1" t="s">
        <v>689</v>
      </c>
      <c r="E101" t="s">
        <v>154</v>
      </c>
      <c r="F101" t="s">
        <v>919</v>
      </c>
      <c r="G101" t="str">
        <f t="shared" si="8"/>
        <v>grn</v>
      </c>
    </row>
    <row r="102" spans="1:7">
      <c r="A102">
        <v>6</v>
      </c>
      <c r="B102" t="s">
        <v>2627</v>
      </c>
      <c r="C102" t="s">
        <v>2628</v>
      </c>
      <c r="D102" s="1" t="s">
        <v>2629</v>
      </c>
      <c r="E102" t="s">
        <v>154</v>
      </c>
      <c r="F102" t="s">
        <v>2534</v>
      </c>
      <c r="G102" t="str">
        <f t="shared" si="8"/>
        <v>cst</v>
      </c>
    </row>
    <row r="103" spans="1:7">
      <c r="A103">
        <v>14</v>
      </c>
      <c r="B103" s="10" t="s">
        <v>294</v>
      </c>
      <c r="C103" t="s">
        <v>290</v>
      </c>
      <c r="D103" t="s">
        <v>294</v>
      </c>
      <c r="E103" t="s">
        <v>154</v>
      </c>
      <c r="F103" s="10" t="s">
        <v>294</v>
      </c>
      <c r="G103" t="str">
        <f t="shared" si="8"/>
        <v/>
      </c>
    </row>
    <row r="104" spans="1:7">
      <c r="A104">
        <v>1</v>
      </c>
      <c r="B104" t="s">
        <v>292</v>
      </c>
      <c r="C104" t="s">
        <v>2656</v>
      </c>
      <c r="D104" s="1" t="s">
        <v>2705</v>
      </c>
      <c r="E104" t="s">
        <v>186</v>
      </c>
      <c r="F104" t="s">
        <v>2735</v>
      </c>
      <c r="G104" t="str">
        <f t="shared" si="8"/>
        <v>dem</v>
      </c>
    </row>
    <row r="105" spans="1:7">
      <c r="A105">
        <v>2</v>
      </c>
      <c r="B105" t="s">
        <v>2535</v>
      </c>
      <c r="C105" t="s">
        <v>2536</v>
      </c>
      <c r="D105" s="1" t="s">
        <v>2350</v>
      </c>
      <c r="E105" t="s">
        <v>186</v>
      </c>
      <c r="F105" t="s">
        <v>2736</v>
      </c>
      <c r="G105" t="str">
        <f t="shared" si="8"/>
        <v>rep</v>
      </c>
    </row>
    <row r="106" spans="1:7">
      <c r="A106">
        <v>3</v>
      </c>
      <c r="B106" t="s">
        <v>2537</v>
      </c>
      <c r="C106" t="s">
        <v>2785</v>
      </c>
      <c r="D106" s="1" t="s">
        <v>1793</v>
      </c>
      <c r="E106" t="s">
        <v>186</v>
      </c>
      <c r="F106" t="s">
        <v>2737</v>
      </c>
      <c r="G106" t="str">
        <f t="shared" si="8"/>
        <v>ind</v>
      </c>
    </row>
    <row r="107" spans="1:7">
      <c r="A107">
        <f>VLOOKUP(D107,$F$2:$H$19,3,0)</f>
        <v>4</v>
      </c>
      <c r="B107" t="s">
        <v>293</v>
      </c>
      <c r="C107" t="s">
        <v>2786</v>
      </c>
      <c r="D107" s="1" t="s">
        <v>689</v>
      </c>
      <c r="E107" t="s">
        <v>186</v>
      </c>
      <c r="F107" t="s">
        <v>7</v>
      </c>
      <c r="G107" t="str">
        <f t="shared" si="8"/>
        <v>grn</v>
      </c>
    </row>
    <row r="108" spans="1:7">
      <c r="A108">
        <v>8</v>
      </c>
      <c r="B108" t="s">
        <v>2787</v>
      </c>
      <c r="C108" t="s">
        <v>2788</v>
      </c>
      <c r="D108" s="1" t="s">
        <v>2497</v>
      </c>
      <c r="E108" t="s">
        <v>186</v>
      </c>
      <c r="F108" t="s">
        <v>2738</v>
      </c>
      <c r="G108" t="str">
        <f t="shared" si="8"/>
        <v/>
      </c>
    </row>
    <row r="109" spans="1:7">
      <c r="A109">
        <v>6</v>
      </c>
      <c r="B109" t="s">
        <v>2789</v>
      </c>
      <c r="C109" t="s">
        <v>2790</v>
      </c>
      <c r="D109" s="1" t="s">
        <v>1558</v>
      </c>
      <c r="E109" t="s">
        <v>186</v>
      </c>
      <c r="F109" t="s">
        <v>2739</v>
      </c>
      <c r="G109" t="str">
        <f t="shared" si="8"/>
        <v>cst</v>
      </c>
    </row>
    <row r="110" spans="1:7">
      <c r="A110">
        <v>10</v>
      </c>
      <c r="B110" t="s">
        <v>2791</v>
      </c>
      <c r="C110" t="s">
        <v>2734</v>
      </c>
      <c r="D110" s="1" t="s">
        <v>291</v>
      </c>
      <c r="E110" t="s">
        <v>186</v>
      </c>
      <c r="F110" t="s">
        <v>2740</v>
      </c>
      <c r="G110" t="str">
        <f t="shared" si="8"/>
        <v/>
      </c>
    </row>
    <row r="111" spans="1:7">
      <c r="A111">
        <f>VLOOKUP(D111,$F$2:$H$19,3,0)</f>
        <v>14</v>
      </c>
      <c r="B111" t="s">
        <v>294</v>
      </c>
      <c r="C111" t="s">
        <v>290</v>
      </c>
      <c r="D111" s="1" t="s">
        <v>294</v>
      </c>
      <c r="E111" t="s">
        <v>186</v>
      </c>
      <c r="F111" t="s">
        <v>294</v>
      </c>
      <c r="G111" t="str">
        <f t="shared" si="8"/>
        <v/>
      </c>
    </row>
    <row r="112" spans="1:7">
      <c r="A112">
        <f>VLOOKUP(D112,$F$2:$H$19,3,0)</f>
        <v>1</v>
      </c>
      <c r="B112" t="s">
        <v>2367</v>
      </c>
      <c r="C112" t="s">
        <v>2368</v>
      </c>
      <c r="D112" s="1" t="s">
        <v>2704</v>
      </c>
      <c r="E112" t="s">
        <v>2467</v>
      </c>
      <c r="F112" t="s">
        <v>2371</v>
      </c>
      <c r="G112" t="str">
        <f t="shared" si="8"/>
        <v>dem</v>
      </c>
    </row>
    <row r="113" spans="1:7">
      <c r="A113">
        <f>VLOOKUP(D113,$F$2:$H$19,3,0)</f>
        <v>2</v>
      </c>
      <c r="B113" t="s">
        <v>2365</v>
      </c>
      <c r="C113" t="s">
        <v>2366</v>
      </c>
      <c r="D113" s="1" t="s">
        <v>2350</v>
      </c>
      <c r="E113" t="s">
        <v>2467</v>
      </c>
      <c r="F113" t="s">
        <v>2372</v>
      </c>
      <c r="G113" t="str">
        <f t="shared" si="8"/>
        <v>rep</v>
      </c>
    </row>
    <row r="114" spans="1:7">
      <c r="A114">
        <v>6</v>
      </c>
      <c r="B114" t="s">
        <v>2369</v>
      </c>
      <c r="C114" t="s">
        <v>2370</v>
      </c>
      <c r="D114" s="1" t="s">
        <v>2467</v>
      </c>
      <c r="E114" t="s">
        <v>2467</v>
      </c>
      <c r="F114" t="s">
        <v>2373</v>
      </c>
      <c r="G114" t="str">
        <f t="shared" si="8"/>
        <v>cst</v>
      </c>
    </row>
    <row r="115" spans="1:7">
      <c r="A115">
        <f>VLOOKUP(D115,$F$2:$H$19,3,0)</f>
        <v>1</v>
      </c>
      <c r="B115" t="s">
        <v>2374</v>
      </c>
      <c r="C115" t="s">
        <v>290</v>
      </c>
      <c r="D115" s="1" t="s">
        <v>2704</v>
      </c>
      <c r="E115" t="s">
        <v>2224</v>
      </c>
      <c r="F115" t="s">
        <v>2983</v>
      </c>
      <c r="G115" t="str">
        <f t="shared" si="8"/>
        <v>dem</v>
      </c>
    </row>
    <row r="116" spans="1:7">
      <c r="A116">
        <f>VLOOKUP(D116,$F$2:$H$19,3,0)</f>
        <v>2</v>
      </c>
      <c r="B116" t="s">
        <v>2375</v>
      </c>
      <c r="C116" t="s">
        <v>290</v>
      </c>
      <c r="D116" s="1" t="s">
        <v>2350</v>
      </c>
      <c r="E116" t="s">
        <v>2224</v>
      </c>
      <c r="F116" t="s">
        <v>2944</v>
      </c>
      <c r="G116" t="str">
        <f t="shared" si="8"/>
        <v>rep</v>
      </c>
    </row>
    <row r="117" spans="1:7">
      <c r="A117">
        <f>VLOOKUP(D117,$F$2:$H$19,3,0)</f>
        <v>5</v>
      </c>
      <c r="B117" t="s">
        <v>2376</v>
      </c>
      <c r="C117" t="s">
        <v>290</v>
      </c>
      <c r="D117" s="1" t="s">
        <v>2714</v>
      </c>
      <c r="E117" t="s">
        <v>2224</v>
      </c>
      <c r="F117" t="s">
        <v>2945</v>
      </c>
      <c r="G117" t="str">
        <f t="shared" si="8"/>
        <v>lib</v>
      </c>
    </row>
    <row r="118" spans="1:7">
      <c r="A118">
        <f>VLOOKUP(D118,$F$2:$H$19,3,0)</f>
        <v>4</v>
      </c>
      <c r="B118" t="s">
        <v>2676</v>
      </c>
      <c r="C118" t="s">
        <v>290</v>
      </c>
      <c r="D118" s="1" t="s">
        <v>689</v>
      </c>
      <c r="E118" t="s">
        <v>2224</v>
      </c>
      <c r="F118" t="s">
        <v>2946</v>
      </c>
      <c r="G118" t="str">
        <f t="shared" si="8"/>
        <v>grn</v>
      </c>
    </row>
    <row r="119" spans="1:7">
      <c r="A119">
        <v>6</v>
      </c>
      <c r="B119" t="s">
        <v>2677</v>
      </c>
      <c r="C119" t="s">
        <v>290</v>
      </c>
      <c r="D119" s="1" t="s">
        <v>2678</v>
      </c>
      <c r="E119" t="s">
        <v>2224</v>
      </c>
      <c r="F119" t="s">
        <v>2947</v>
      </c>
      <c r="G119" t="str">
        <f t="shared" si="8"/>
        <v>cst</v>
      </c>
    </row>
    <row r="120" spans="1:7">
      <c r="A120">
        <v>8</v>
      </c>
      <c r="B120" t="s">
        <v>2767</v>
      </c>
      <c r="C120" t="s">
        <v>290</v>
      </c>
      <c r="D120" s="1" t="s">
        <v>290</v>
      </c>
      <c r="E120" t="s">
        <v>2224</v>
      </c>
      <c r="F120" t="s">
        <v>2768</v>
      </c>
      <c r="G120" t="str">
        <f>IF(VLOOKUP(A120,$A$2:$H$19,7,0)&lt;&gt;"",VLOOKUP(A120,$A$2:$H$19,7,0),"")</f>
        <v/>
      </c>
    </row>
    <row r="121" spans="1:7">
      <c r="A121">
        <v>9</v>
      </c>
      <c r="B121" t="s">
        <v>2679</v>
      </c>
      <c r="C121" t="s">
        <v>290</v>
      </c>
      <c r="D121" s="1" t="s">
        <v>291</v>
      </c>
      <c r="E121" t="s">
        <v>2224</v>
      </c>
      <c r="F121" t="s">
        <v>2056</v>
      </c>
      <c r="G121" t="str">
        <f t="shared" si="8"/>
        <v/>
      </c>
    </row>
    <row r="122" spans="1:7">
      <c r="A122">
        <f>VLOOKUP(D122,$F$2:$H$19,3,0)</f>
        <v>1</v>
      </c>
      <c r="B122" t="s">
        <v>2949</v>
      </c>
      <c r="C122" t="s">
        <v>290</v>
      </c>
      <c r="D122" s="1" t="s">
        <v>2704</v>
      </c>
      <c r="E122" t="s">
        <v>1640</v>
      </c>
      <c r="F122" t="s">
        <v>2951</v>
      </c>
      <c r="G122" t="str">
        <f t="shared" si="8"/>
        <v>dem</v>
      </c>
    </row>
    <row r="123" spans="1:7">
      <c r="A123">
        <f>VLOOKUP(D123,$F$2:$H$19,3,0)</f>
        <v>2</v>
      </c>
      <c r="B123" t="s">
        <v>2950</v>
      </c>
      <c r="C123" t="s">
        <v>290</v>
      </c>
      <c r="D123" s="1" t="s">
        <v>2350</v>
      </c>
      <c r="E123" t="s">
        <v>1640</v>
      </c>
      <c r="F123" t="s">
        <v>747</v>
      </c>
      <c r="G123" t="str">
        <f t="shared" si="8"/>
        <v>rep</v>
      </c>
    </row>
    <row r="124" spans="1:7">
      <c r="A124">
        <f>VLOOKUP(D124,$F$2:$H$19,3,0)</f>
        <v>5</v>
      </c>
      <c r="B124" t="s">
        <v>2948</v>
      </c>
      <c r="C124" t="s">
        <v>290</v>
      </c>
      <c r="D124" s="1" t="s">
        <v>2714</v>
      </c>
      <c r="E124" t="s">
        <v>1640</v>
      </c>
      <c r="F124" t="s">
        <v>2952</v>
      </c>
      <c r="G124" t="str">
        <f t="shared" si="8"/>
        <v>lib</v>
      </c>
    </row>
    <row r="125" spans="1:7">
      <c r="A125">
        <v>14</v>
      </c>
      <c r="B125" t="s">
        <v>294</v>
      </c>
      <c r="C125" t="s">
        <v>290</v>
      </c>
      <c r="D125" s="1" t="s">
        <v>294</v>
      </c>
      <c r="E125" t="s">
        <v>1640</v>
      </c>
      <c r="F125" t="s">
        <v>294</v>
      </c>
      <c r="G125" t="str">
        <f t="shared" si="8"/>
        <v/>
      </c>
    </row>
    <row r="126" spans="1:7">
      <c r="A126">
        <f>VLOOKUP(D126,$F$2:$H$19,3,0)</f>
        <v>1</v>
      </c>
      <c r="B126" t="s">
        <v>2953</v>
      </c>
      <c r="C126" t="s">
        <v>2954</v>
      </c>
      <c r="D126" s="1" t="s">
        <v>2704</v>
      </c>
      <c r="E126" t="s">
        <v>902</v>
      </c>
      <c r="F126" t="s">
        <v>584</v>
      </c>
      <c r="G126" t="str">
        <f t="shared" si="8"/>
        <v>dem</v>
      </c>
    </row>
    <row r="127" spans="1:7">
      <c r="A127">
        <f>VLOOKUP(D127,$F$2:$H$19,3,0)</f>
        <v>2</v>
      </c>
      <c r="B127" t="s">
        <v>2517</v>
      </c>
      <c r="C127" t="s">
        <v>2518</v>
      </c>
      <c r="D127" s="1" t="s">
        <v>2350</v>
      </c>
      <c r="E127" t="s">
        <v>902</v>
      </c>
      <c r="F127" t="s">
        <v>2521</v>
      </c>
      <c r="G127" t="str">
        <f t="shared" si="8"/>
        <v>rep</v>
      </c>
    </row>
    <row r="128" spans="1:7">
      <c r="A128">
        <f>VLOOKUP(D128,$F$2:$H$19,3,0)</f>
        <v>4</v>
      </c>
      <c r="B128" t="s">
        <v>2519</v>
      </c>
      <c r="C128" t="s">
        <v>2520</v>
      </c>
      <c r="D128" s="1" t="s">
        <v>689</v>
      </c>
      <c r="E128" t="s">
        <v>902</v>
      </c>
      <c r="F128" t="s">
        <v>2435</v>
      </c>
      <c r="G128" t="str">
        <f t="shared" si="8"/>
        <v>grn</v>
      </c>
    </row>
    <row r="129" spans="1:7">
      <c r="A129">
        <f>VLOOKUP(D129,$F$2:$H$19,3,0)</f>
        <v>1</v>
      </c>
      <c r="B129" t="s">
        <v>2984</v>
      </c>
      <c r="C129" t="s">
        <v>2985</v>
      </c>
      <c r="D129" t="s">
        <v>2704</v>
      </c>
      <c r="E129" t="s">
        <v>2320</v>
      </c>
      <c r="F129" t="s">
        <v>2360</v>
      </c>
      <c r="G129" t="str">
        <f t="shared" si="8"/>
        <v>dem</v>
      </c>
    </row>
    <row r="130" spans="1:7">
      <c r="A130">
        <f>VLOOKUP(D130,$F$2:$H$19,3,0)</f>
        <v>2</v>
      </c>
      <c r="B130" t="s">
        <v>295</v>
      </c>
      <c r="C130" t="s">
        <v>2986</v>
      </c>
      <c r="D130" t="s">
        <v>2350</v>
      </c>
      <c r="E130" t="s">
        <v>2320</v>
      </c>
      <c r="F130" t="s">
        <v>8</v>
      </c>
      <c r="G130" t="str">
        <f t="shared" si="8"/>
        <v>rep</v>
      </c>
    </row>
    <row r="131" spans="1:7">
      <c r="A131">
        <v>3</v>
      </c>
      <c r="B131" t="s">
        <v>2987</v>
      </c>
      <c r="C131" t="s">
        <v>2986</v>
      </c>
      <c r="D131" t="s">
        <v>1793</v>
      </c>
      <c r="E131" t="s">
        <v>2320</v>
      </c>
      <c r="F131" t="s">
        <v>9</v>
      </c>
      <c r="G131" t="str">
        <f t="shared" si="8"/>
        <v>ind</v>
      </c>
    </row>
    <row r="132" spans="1:7">
      <c r="A132">
        <v>8</v>
      </c>
      <c r="B132" t="s">
        <v>2988</v>
      </c>
      <c r="C132" t="s">
        <v>2989</v>
      </c>
      <c r="D132" t="s">
        <v>2076</v>
      </c>
      <c r="E132" t="s">
        <v>2320</v>
      </c>
      <c r="F132" t="s">
        <v>2361</v>
      </c>
      <c r="G132" t="str">
        <f t="shared" si="8"/>
        <v/>
      </c>
    </row>
    <row r="133" spans="1:7">
      <c r="A133">
        <v>9</v>
      </c>
      <c r="B133" t="s">
        <v>2990</v>
      </c>
      <c r="C133" t="s">
        <v>2991</v>
      </c>
      <c r="D133" t="s">
        <v>2391</v>
      </c>
      <c r="E133" t="s">
        <v>2320</v>
      </c>
      <c r="F133" t="s">
        <v>2362</v>
      </c>
      <c r="G133" t="str">
        <f t="shared" si="8"/>
        <v/>
      </c>
    </row>
    <row r="134" spans="1:7">
      <c r="A134">
        <f>VLOOKUP(D134,$F$2:$H$19,3,0)</f>
        <v>4</v>
      </c>
      <c r="B134" t="s">
        <v>2992</v>
      </c>
      <c r="C134" t="s">
        <v>2993</v>
      </c>
      <c r="D134" t="s">
        <v>689</v>
      </c>
      <c r="E134" t="s">
        <v>2320</v>
      </c>
      <c r="F134" t="s">
        <v>2363</v>
      </c>
      <c r="G134" t="str">
        <f t="shared" si="8"/>
        <v>grn</v>
      </c>
    </row>
    <row r="135" spans="1:7">
      <c r="A135">
        <f>VLOOKUP(D135,$F$2:$H$19,3,0)</f>
        <v>5</v>
      </c>
      <c r="B135" t="s">
        <v>2527</v>
      </c>
      <c r="C135" t="s">
        <v>2357</v>
      </c>
      <c r="D135" t="s">
        <v>2714</v>
      </c>
      <c r="E135" t="s">
        <v>2320</v>
      </c>
      <c r="F135" t="s">
        <v>2364</v>
      </c>
      <c r="G135" t="str">
        <f t="shared" si="8"/>
        <v>lib</v>
      </c>
    </row>
    <row r="136" spans="1:7">
      <c r="A136">
        <v>10</v>
      </c>
      <c r="B136" t="s">
        <v>2358</v>
      </c>
      <c r="C136" t="s">
        <v>2359</v>
      </c>
      <c r="D136" t="s">
        <v>2034</v>
      </c>
      <c r="E136" t="s">
        <v>2320</v>
      </c>
      <c r="F136" t="s">
        <v>296</v>
      </c>
      <c r="G136" t="str">
        <f t="shared" si="8"/>
        <v/>
      </c>
    </row>
    <row r="137" spans="1:7">
      <c r="A137">
        <f>VLOOKUP(D137,$F$2:$H$19,3,0)</f>
        <v>1</v>
      </c>
      <c r="B137" t="s">
        <v>2522</v>
      </c>
      <c r="C137" t="s">
        <v>2523</v>
      </c>
      <c r="D137" t="s">
        <v>2704</v>
      </c>
      <c r="E137" t="s">
        <v>2243</v>
      </c>
      <c r="F137" t="s">
        <v>2916</v>
      </c>
      <c r="G137" t="str">
        <f t="shared" si="8"/>
        <v>dem</v>
      </c>
    </row>
    <row r="138" spans="1:7">
      <c r="A138">
        <f>VLOOKUP(D138,$F$2:$H$19,3,0)</f>
        <v>2</v>
      </c>
      <c r="B138" t="s">
        <v>2524</v>
      </c>
      <c r="C138" t="s">
        <v>2915</v>
      </c>
      <c r="D138" t="s">
        <v>2350</v>
      </c>
      <c r="E138" t="s">
        <v>2243</v>
      </c>
      <c r="F138" t="s">
        <v>2792</v>
      </c>
      <c r="G138" t="str">
        <f t="shared" si="8"/>
        <v>rep</v>
      </c>
    </row>
    <row r="139" spans="1:7">
      <c r="A139">
        <v>3</v>
      </c>
      <c r="B139" t="s">
        <v>2525</v>
      </c>
      <c r="C139" t="s">
        <v>2526</v>
      </c>
      <c r="D139" t="s">
        <v>291</v>
      </c>
      <c r="E139" t="s">
        <v>2243</v>
      </c>
      <c r="F139" t="s">
        <v>2793</v>
      </c>
      <c r="G139" t="str">
        <f t="shared" si="8"/>
        <v>ind</v>
      </c>
    </row>
    <row r="140" spans="1:7">
      <c r="A140">
        <f>VLOOKUP(D140,$F$2:$H$19,3,0)</f>
        <v>14</v>
      </c>
      <c r="B140" t="s">
        <v>294</v>
      </c>
      <c r="C140" t="s">
        <v>290</v>
      </c>
      <c r="D140" t="s">
        <v>294</v>
      </c>
      <c r="E140" t="s">
        <v>2243</v>
      </c>
      <c r="F140" t="s">
        <v>294</v>
      </c>
      <c r="G140" t="str">
        <f t="shared" si="8"/>
        <v/>
      </c>
    </row>
    <row r="141" spans="1:7">
      <c r="A141">
        <f>VLOOKUP(D141,$F$2:$H$19,3,0)</f>
        <v>1</v>
      </c>
      <c r="B141" t="s">
        <v>2794</v>
      </c>
      <c r="C141" t="s">
        <v>290</v>
      </c>
      <c r="D141" t="s">
        <v>2704</v>
      </c>
      <c r="E141" t="s">
        <v>649</v>
      </c>
      <c r="F141" t="s">
        <v>901</v>
      </c>
      <c r="G141" t="str">
        <f t="shared" si="8"/>
        <v>dem</v>
      </c>
    </row>
    <row r="142" spans="1:7">
      <c r="A142">
        <f>VLOOKUP(D142,$F$2:$H$19,3,0)</f>
        <v>2</v>
      </c>
      <c r="B142" t="s">
        <v>2795</v>
      </c>
      <c r="C142" t="s">
        <v>290</v>
      </c>
      <c r="D142" t="s">
        <v>2350</v>
      </c>
      <c r="E142" t="s">
        <v>649</v>
      </c>
      <c r="F142" t="s">
        <v>2797</v>
      </c>
      <c r="G142" t="str">
        <f t="shared" si="8"/>
        <v>rep</v>
      </c>
    </row>
    <row r="143" spans="1:7">
      <c r="A143">
        <v>3</v>
      </c>
      <c r="B143" t="s">
        <v>2796</v>
      </c>
      <c r="C143" t="s">
        <v>290</v>
      </c>
      <c r="D143" t="s">
        <v>291</v>
      </c>
      <c r="E143" t="s">
        <v>649</v>
      </c>
      <c r="F143" t="s">
        <v>584</v>
      </c>
      <c r="G143" t="s">
        <v>2844</v>
      </c>
    </row>
    <row r="144" spans="1:7">
      <c r="A144">
        <f t="shared" ref="A144:A158" si="9">VLOOKUP(D144,$F$2:$H$19,3,0)</f>
        <v>1</v>
      </c>
      <c r="B144" t="s">
        <v>2798</v>
      </c>
      <c r="C144" t="s">
        <v>290</v>
      </c>
      <c r="D144" t="s">
        <v>2704</v>
      </c>
      <c r="E144" t="s">
        <v>1762</v>
      </c>
      <c r="F144" t="s">
        <v>2742</v>
      </c>
      <c r="G144" t="str">
        <f t="shared" si="8"/>
        <v>dem</v>
      </c>
    </row>
    <row r="145" spans="1:7">
      <c r="A145">
        <f t="shared" si="9"/>
        <v>2</v>
      </c>
      <c r="B145" t="s">
        <v>2799</v>
      </c>
      <c r="C145" t="s">
        <v>290</v>
      </c>
      <c r="D145" t="s">
        <v>2350</v>
      </c>
      <c r="E145" t="s">
        <v>1762</v>
      </c>
      <c r="F145" t="s">
        <v>2743</v>
      </c>
      <c r="G145" t="str">
        <f t="shared" si="8"/>
        <v>rep</v>
      </c>
    </row>
    <row r="146" spans="1:7">
      <c r="A146">
        <f t="shared" si="9"/>
        <v>5</v>
      </c>
      <c r="B146" t="s">
        <v>2741</v>
      </c>
      <c r="C146" t="s">
        <v>290</v>
      </c>
      <c r="D146" t="s">
        <v>2714</v>
      </c>
      <c r="E146" t="s">
        <v>1762</v>
      </c>
      <c r="F146" t="s">
        <v>2744</v>
      </c>
      <c r="G146" t="str">
        <f t="shared" si="8"/>
        <v>lib</v>
      </c>
    </row>
    <row r="147" spans="1:7">
      <c r="A147">
        <f t="shared" si="9"/>
        <v>1</v>
      </c>
      <c r="B147" t="s">
        <v>2745</v>
      </c>
      <c r="C147" t="s">
        <v>2746</v>
      </c>
      <c r="D147" t="s">
        <v>2704</v>
      </c>
      <c r="E147" t="s">
        <v>2167</v>
      </c>
      <c r="F147" t="s">
        <v>2675</v>
      </c>
      <c r="G147" t="str">
        <f t="shared" si="8"/>
        <v>dem</v>
      </c>
    </row>
    <row r="148" spans="1:7">
      <c r="A148">
        <f t="shared" si="9"/>
        <v>2</v>
      </c>
      <c r="B148" t="s">
        <v>2847</v>
      </c>
      <c r="C148" t="s">
        <v>2542</v>
      </c>
      <c r="D148" t="s">
        <v>2350</v>
      </c>
      <c r="E148" t="s">
        <v>2167</v>
      </c>
      <c r="F148" t="s">
        <v>618</v>
      </c>
      <c r="G148" t="str">
        <f t="shared" si="8"/>
        <v>rep</v>
      </c>
    </row>
    <row r="149" spans="1:7">
      <c r="A149">
        <f t="shared" si="9"/>
        <v>4</v>
      </c>
      <c r="B149" t="s">
        <v>2543</v>
      </c>
      <c r="C149" t="s">
        <v>2544</v>
      </c>
      <c r="D149" t="s">
        <v>689</v>
      </c>
      <c r="E149" t="s">
        <v>2167</v>
      </c>
      <c r="F149" t="s">
        <v>465</v>
      </c>
      <c r="G149" t="str">
        <f t="shared" si="8"/>
        <v>grn</v>
      </c>
    </row>
    <row r="150" spans="1:7">
      <c r="A150">
        <f t="shared" si="9"/>
        <v>5</v>
      </c>
      <c r="B150" t="s">
        <v>2545</v>
      </c>
      <c r="C150" t="s">
        <v>2540</v>
      </c>
      <c r="D150" t="s">
        <v>2714</v>
      </c>
      <c r="E150" t="s">
        <v>2167</v>
      </c>
      <c r="F150" t="s">
        <v>2827</v>
      </c>
      <c r="G150" t="str">
        <f t="shared" si="8"/>
        <v>lib</v>
      </c>
    </row>
    <row r="151" spans="1:7">
      <c r="A151">
        <f t="shared" si="9"/>
        <v>1</v>
      </c>
      <c r="B151" t="s">
        <v>2828</v>
      </c>
      <c r="C151" t="s">
        <v>290</v>
      </c>
      <c r="D151" t="s">
        <v>2704</v>
      </c>
      <c r="E151" t="s">
        <v>1488</v>
      </c>
      <c r="F151" t="s">
        <v>1256</v>
      </c>
      <c r="G151" t="str">
        <f t="shared" si="8"/>
        <v>dem</v>
      </c>
    </row>
    <row r="152" spans="1:7">
      <c r="A152">
        <f t="shared" si="9"/>
        <v>2</v>
      </c>
      <c r="B152" t="s">
        <v>2829</v>
      </c>
      <c r="C152" t="s">
        <v>290</v>
      </c>
      <c r="D152" t="s">
        <v>2350</v>
      </c>
      <c r="E152" t="s">
        <v>1488</v>
      </c>
      <c r="F152" t="s">
        <v>2830</v>
      </c>
      <c r="G152" t="str">
        <f t="shared" si="8"/>
        <v>rep</v>
      </c>
    </row>
    <row r="153" spans="1:7">
      <c r="A153">
        <f t="shared" si="9"/>
        <v>14</v>
      </c>
      <c r="B153" t="s">
        <v>294</v>
      </c>
      <c r="C153" t="s">
        <v>290</v>
      </c>
      <c r="D153" t="s">
        <v>294</v>
      </c>
      <c r="E153" t="s">
        <v>1488</v>
      </c>
      <c r="F153" t="s">
        <v>294</v>
      </c>
      <c r="G153" t="str">
        <f t="shared" si="8"/>
        <v/>
      </c>
    </row>
    <row r="154" spans="1:7">
      <c r="A154">
        <f t="shared" si="9"/>
        <v>1</v>
      </c>
      <c r="B154" t="s">
        <v>2831</v>
      </c>
      <c r="C154" t="s">
        <v>290</v>
      </c>
      <c r="D154" t="s">
        <v>2704</v>
      </c>
      <c r="E154" t="s">
        <v>1133</v>
      </c>
      <c r="F154" t="s">
        <v>2740</v>
      </c>
      <c r="G154" t="str">
        <f t="shared" si="8"/>
        <v>dem</v>
      </c>
    </row>
    <row r="155" spans="1:7">
      <c r="A155">
        <f t="shared" si="9"/>
        <v>2</v>
      </c>
      <c r="B155" t="s">
        <v>2832</v>
      </c>
      <c r="C155" t="s">
        <v>290</v>
      </c>
      <c r="D155" t="s">
        <v>2350</v>
      </c>
      <c r="E155" t="s">
        <v>1133</v>
      </c>
      <c r="F155" t="s">
        <v>1946</v>
      </c>
      <c r="G155" t="str">
        <f t="shared" si="8"/>
        <v>rep</v>
      </c>
    </row>
    <row r="156" spans="1:7">
      <c r="A156">
        <f t="shared" si="9"/>
        <v>1</v>
      </c>
      <c r="B156" t="s">
        <v>2574</v>
      </c>
      <c r="C156" t="s">
        <v>290</v>
      </c>
      <c r="D156" t="s">
        <v>2704</v>
      </c>
      <c r="E156" t="s">
        <v>2336</v>
      </c>
      <c r="F156" t="s">
        <v>2673</v>
      </c>
      <c r="G156" t="str">
        <f t="shared" ref="G156:G197" si="10">IF(VLOOKUP(A156,$A$2:$H$19,7,0)&lt;&gt;"",VLOOKUP(A156,$A$2:$H$19,7,0),"")</f>
        <v>dem</v>
      </c>
    </row>
    <row r="157" spans="1:7">
      <c r="A157">
        <f t="shared" si="9"/>
        <v>2</v>
      </c>
      <c r="B157" t="s">
        <v>2575</v>
      </c>
      <c r="C157" t="s">
        <v>290</v>
      </c>
      <c r="D157" t="s">
        <v>2350</v>
      </c>
      <c r="E157" t="s">
        <v>2336</v>
      </c>
      <c r="F157" t="s">
        <v>2674</v>
      </c>
      <c r="G157" t="str">
        <f t="shared" si="10"/>
        <v>rep</v>
      </c>
    </row>
    <row r="158" spans="1:7">
      <c r="A158">
        <f t="shared" si="9"/>
        <v>5</v>
      </c>
      <c r="B158" t="s">
        <v>2576</v>
      </c>
      <c r="C158" t="s">
        <v>290</v>
      </c>
      <c r="D158" t="s">
        <v>2714</v>
      </c>
      <c r="E158" t="s">
        <v>2336</v>
      </c>
      <c r="F158" t="s">
        <v>1530</v>
      </c>
      <c r="G158" t="str">
        <f t="shared" si="10"/>
        <v>lib</v>
      </c>
    </row>
    <row r="159" spans="1:7">
      <c r="A159">
        <v>8</v>
      </c>
      <c r="B159" t="s">
        <v>2577</v>
      </c>
      <c r="C159" t="s">
        <v>290</v>
      </c>
      <c r="D159" t="s">
        <v>291</v>
      </c>
      <c r="E159" t="s">
        <v>2336</v>
      </c>
      <c r="F159" t="s">
        <v>3008</v>
      </c>
      <c r="G159" t="str">
        <f t="shared" si="10"/>
        <v/>
      </c>
    </row>
    <row r="160" spans="1:7">
      <c r="A160">
        <f>VLOOKUP(D160,$F$2:$H$19,3,0)</f>
        <v>1</v>
      </c>
      <c r="B160" t="s">
        <v>2672</v>
      </c>
      <c r="C160" t="s">
        <v>290</v>
      </c>
      <c r="D160" t="s">
        <v>2704</v>
      </c>
      <c r="E160" t="s">
        <v>41</v>
      </c>
      <c r="F160" t="s">
        <v>3009</v>
      </c>
      <c r="G160" t="str">
        <f t="shared" si="10"/>
        <v>dem</v>
      </c>
    </row>
    <row r="161" spans="1:7">
      <c r="A161">
        <f>VLOOKUP(D161,$F$2:$H$19,3,0)</f>
        <v>2</v>
      </c>
      <c r="B161" t="s">
        <v>3011</v>
      </c>
      <c r="C161" t="s">
        <v>290</v>
      </c>
      <c r="D161" t="s">
        <v>2350</v>
      </c>
      <c r="E161" t="s">
        <v>41</v>
      </c>
      <c r="F161" t="s">
        <v>3010</v>
      </c>
      <c r="G161" t="str">
        <f t="shared" si="10"/>
        <v>rep</v>
      </c>
    </row>
    <row r="162" spans="1:7">
      <c r="A162">
        <v>5</v>
      </c>
      <c r="B162" t="s">
        <v>2970</v>
      </c>
      <c r="C162" t="s">
        <v>290</v>
      </c>
      <c r="D162" t="s">
        <v>291</v>
      </c>
      <c r="E162" t="s">
        <v>41</v>
      </c>
      <c r="F162" t="s">
        <v>2706</v>
      </c>
      <c r="G162" t="str">
        <f t="shared" si="10"/>
        <v>lib</v>
      </c>
    </row>
    <row r="163" spans="1:7">
      <c r="A163">
        <v>8</v>
      </c>
      <c r="B163" t="s">
        <v>387</v>
      </c>
      <c r="C163" t="s">
        <v>290</v>
      </c>
      <c r="D163" t="s">
        <v>291</v>
      </c>
      <c r="E163" t="s">
        <v>41</v>
      </c>
      <c r="F163" t="s">
        <v>389</v>
      </c>
      <c r="G163" t="str">
        <f t="shared" si="10"/>
        <v/>
      </c>
    </row>
    <row r="164" spans="1:7">
      <c r="A164">
        <v>9</v>
      </c>
      <c r="B164" t="s">
        <v>388</v>
      </c>
      <c r="C164" t="s">
        <v>290</v>
      </c>
      <c r="D164" t="s">
        <v>291</v>
      </c>
      <c r="E164" t="s">
        <v>41</v>
      </c>
      <c r="F164" t="s">
        <v>390</v>
      </c>
      <c r="G164" t="str">
        <f t="shared" si="10"/>
        <v/>
      </c>
    </row>
    <row r="165" spans="1:7">
      <c r="A165">
        <v>10</v>
      </c>
      <c r="B165" t="s">
        <v>386</v>
      </c>
      <c r="C165" t="s">
        <v>290</v>
      </c>
      <c r="D165" t="s">
        <v>291</v>
      </c>
      <c r="E165" t="s">
        <v>41</v>
      </c>
      <c r="F165" t="s">
        <v>1740</v>
      </c>
      <c r="G165" t="str">
        <f t="shared" si="10"/>
        <v/>
      </c>
    </row>
    <row r="166" spans="1:7">
      <c r="A166">
        <v>11</v>
      </c>
      <c r="B166" t="s">
        <v>201</v>
      </c>
      <c r="C166" t="s">
        <v>290</v>
      </c>
      <c r="D166" t="s">
        <v>291</v>
      </c>
      <c r="E166" t="s">
        <v>41</v>
      </c>
      <c r="F166" t="s">
        <v>56</v>
      </c>
      <c r="G166" t="str">
        <f t="shared" si="10"/>
        <v/>
      </c>
    </row>
    <row r="167" spans="1:7">
      <c r="A167">
        <v>12</v>
      </c>
      <c r="B167" t="s">
        <v>384</v>
      </c>
      <c r="C167" t="s">
        <v>290</v>
      </c>
      <c r="D167" t="s">
        <v>291</v>
      </c>
      <c r="E167" t="s">
        <v>41</v>
      </c>
      <c r="F167" t="s">
        <v>57</v>
      </c>
      <c r="G167" t="str">
        <f t="shared" si="10"/>
        <v/>
      </c>
    </row>
    <row r="168" spans="1:7">
      <c r="A168">
        <v>13</v>
      </c>
      <c r="B168" t="s">
        <v>385</v>
      </c>
      <c r="C168" t="s">
        <v>290</v>
      </c>
      <c r="D168" t="s">
        <v>291</v>
      </c>
      <c r="E168" t="s">
        <v>41</v>
      </c>
      <c r="F168" t="s">
        <v>58</v>
      </c>
      <c r="G168" t="str">
        <f t="shared" si="10"/>
        <v/>
      </c>
    </row>
    <row r="169" spans="1:7">
      <c r="A169">
        <v>14</v>
      </c>
      <c r="B169" t="s">
        <v>427</v>
      </c>
      <c r="C169" t="s">
        <v>290</v>
      </c>
      <c r="D169" t="s">
        <v>291</v>
      </c>
      <c r="E169" t="s">
        <v>41</v>
      </c>
      <c r="F169" t="s">
        <v>427</v>
      </c>
      <c r="G169" t="str">
        <f t="shared" si="10"/>
        <v/>
      </c>
    </row>
    <row r="170" spans="1:7">
      <c r="A170">
        <f t="shared" ref="A170:A176" si="11">VLOOKUP(D170,$F$2:$H$19,3,0)</f>
        <v>1</v>
      </c>
      <c r="B170" t="s">
        <v>2864</v>
      </c>
      <c r="C170" t="s">
        <v>290</v>
      </c>
      <c r="D170" t="s">
        <v>2704</v>
      </c>
      <c r="E170" t="s">
        <v>2893</v>
      </c>
      <c r="F170" t="s">
        <v>2521</v>
      </c>
      <c r="G170" t="str">
        <f t="shared" si="10"/>
        <v>dem</v>
      </c>
    </row>
    <row r="171" spans="1:7">
      <c r="A171">
        <f t="shared" si="11"/>
        <v>2</v>
      </c>
      <c r="B171" t="s">
        <v>2865</v>
      </c>
      <c r="C171" t="s">
        <v>290</v>
      </c>
      <c r="D171" t="s">
        <v>2350</v>
      </c>
      <c r="E171" t="s">
        <v>2893</v>
      </c>
      <c r="F171" t="s">
        <v>889</v>
      </c>
      <c r="G171" t="str">
        <f t="shared" si="10"/>
        <v>rep</v>
      </c>
    </row>
    <row r="172" spans="1:7">
      <c r="A172">
        <f t="shared" si="11"/>
        <v>5</v>
      </c>
      <c r="B172" t="s">
        <v>2868</v>
      </c>
      <c r="C172" t="s">
        <v>290</v>
      </c>
      <c r="D172" t="s">
        <v>2714</v>
      </c>
      <c r="E172" t="s">
        <v>2893</v>
      </c>
      <c r="F172" t="s">
        <v>2914</v>
      </c>
      <c r="G172" t="str">
        <f t="shared" si="10"/>
        <v>lib</v>
      </c>
    </row>
    <row r="173" spans="1:7">
      <c r="A173">
        <f t="shared" si="11"/>
        <v>4</v>
      </c>
      <c r="B173" t="s">
        <v>2654</v>
      </c>
      <c r="C173" t="s">
        <v>290</v>
      </c>
      <c r="D173" t="s">
        <v>689</v>
      </c>
      <c r="E173" t="s">
        <v>2893</v>
      </c>
      <c r="F173" t="s">
        <v>2606</v>
      </c>
      <c r="G173" t="str">
        <f t="shared" si="10"/>
        <v>grn</v>
      </c>
    </row>
    <row r="174" spans="1:7">
      <c r="A174">
        <f t="shared" si="11"/>
        <v>14</v>
      </c>
      <c r="B174" t="s">
        <v>294</v>
      </c>
      <c r="C174" t="s">
        <v>290</v>
      </c>
      <c r="D174" t="s">
        <v>294</v>
      </c>
      <c r="E174" t="s">
        <v>2893</v>
      </c>
      <c r="F174" t="s">
        <v>294</v>
      </c>
      <c r="G174" t="str">
        <f t="shared" si="10"/>
        <v/>
      </c>
    </row>
    <row r="175" spans="1:7">
      <c r="A175">
        <f t="shared" si="11"/>
        <v>1</v>
      </c>
      <c r="B175" t="s">
        <v>2607</v>
      </c>
      <c r="C175" t="s">
        <v>290</v>
      </c>
      <c r="D175" t="s">
        <v>2704</v>
      </c>
      <c r="E175" t="s">
        <v>1703</v>
      </c>
      <c r="F175" t="s">
        <v>1877</v>
      </c>
      <c r="G175" t="str">
        <f t="shared" si="10"/>
        <v>dem</v>
      </c>
    </row>
    <row r="176" spans="1:7">
      <c r="A176">
        <f t="shared" si="11"/>
        <v>2</v>
      </c>
      <c r="B176" t="s">
        <v>2608</v>
      </c>
      <c r="C176" t="s">
        <v>290</v>
      </c>
      <c r="D176" t="s">
        <v>2350</v>
      </c>
      <c r="E176" t="s">
        <v>1703</v>
      </c>
      <c r="F176" t="s">
        <v>2899</v>
      </c>
      <c r="G176" t="str">
        <f t="shared" si="10"/>
        <v>rep</v>
      </c>
    </row>
    <row r="177" spans="1:7">
      <c r="A177">
        <v>3</v>
      </c>
      <c r="B177" t="s">
        <v>2748</v>
      </c>
      <c r="C177" t="s">
        <v>290</v>
      </c>
      <c r="D177" t="s">
        <v>291</v>
      </c>
      <c r="E177" t="s">
        <v>1703</v>
      </c>
      <c r="F177" t="s">
        <v>2558</v>
      </c>
      <c r="G177" t="str">
        <f>IF(VLOOKUP(A177,$A$2:$H$19,7,0)&lt;&gt;"",VLOOKUP(A177,$A$2:$H$19,7,0),"")</f>
        <v>ind</v>
      </c>
    </row>
    <row r="178" spans="1:7">
      <c r="A178">
        <v>4</v>
      </c>
      <c r="B178" t="s">
        <v>2026</v>
      </c>
      <c r="C178" t="s">
        <v>290</v>
      </c>
      <c r="D178" t="s">
        <v>2027</v>
      </c>
      <c r="E178" t="s">
        <v>1703</v>
      </c>
      <c r="F178" t="s">
        <v>2750</v>
      </c>
      <c r="G178" t="str">
        <f t="shared" si="10"/>
        <v>grn</v>
      </c>
    </row>
    <row r="179" spans="1:7">
      <c r="A179">
        <f>VLOOKUP(D179,$F$2:$H$19,3,0)</f>
        <v>5</v>
      </c>
      <c r="B179" t="s">
        <v>2538</v>
      </c>
      <c r="C179" t="s">
        <v>290</v>
      </c>
      <c r="D179" t="s">
        <v>2714</v>
      </c>
      <c r="E179" t="s">
        <v>1703</v>
      </c>
      <c r="F179" t="s">
        <v>1487</v>
      </c>
      <c r="G179" t="str">
        <f t="shared" si="10"/>
        <v>lib</v>
      </c>
    </row>
    <row r="180" spans="1:7">
      <c r="A180">
        <v>8</v>
      </c>
      <c r="B180" t="s">
        <v>2028</v>
      </c>
      <c r="C180" t="s">
        <v>290</v>
      </c>
      <c r="D180" t="s">
        <v>2029</v>
      </c>
      <c r="E180" t="s">
        <v>1703</v>
      </c>
      <c r="F180" t="s">
        <v>354</v>
      </c>
      <c r="G180" t="str">
        <f t="shared" si="10"/>
        <v/>
      </c>
    </row>
    <row r="181" spans="1:7">
      <c r="A181">
        <v>9</v>
      </c>
      <c r="B181" t="s">
        <v>2030</v>
      </c>
      <c r="C181" t="s">
        <v>290</v>
      </c>
      <c r="D181" t="s">
        <v>2031</v>
      </c>
      <c r="E181" t="s">
        <v>1703</v>
      </c>
      <c r="F181" t="s">
        <v>2541</v>
      </c>
      <c r="G181" t="str">
        <f t="shared" si="10"/>
        <v/>
      </c>
    </row>
    <row r="182" spans="1:7">
      <c r="A182">
        <v>10</v>
      </c>
      <c r="B182" t="s">
        <v>2032</v>
      </c>
      <c r="C182" t="s">
        <v>290</v>
      </c>
      <c r="D182" t="s">
        <v>2033</v>
      </c>
      <c r="E182" t="s">
        <v>1703</v>
      </c>
      <c r="F182" t="s">
        <v>2556</v>
      </c>
      <c r="G182" t="str">
        <f t="shared" si="10"/>
        <v/>
      </c>
    </row>
    <row r="183" spans="1:7">
      <c r="A183">
        <v>11</v>
      </c>
      <c r="B183" t="s">
        <v>2035</v>
      </c>
      <c r="C183" t="s">
        <v>290</v>
      </c>
      <c r="D183" t="s">
        <v>2747</v>
      </c>
      <c r="E183" t="s">
        <v>1703</v>
      </c>
      <c r="F183" t="s">
        <v>2557</v>
      </c>
      <c r="G183" t="str">
        <f t="shared" si="10"/>
        <v/>
      </c>
    </row>
    <row r="184" spans="1:7">
      <c r="A184">
        <v>12</v>
      </c>
      <c r="B184" t="s">
        <v>2749</v>
      </c>
      <c r="C184" t="s">
        <v>290</v>
      </c>
      <c r="D184" t="s">
        <v>291</v>
      </c>
      <c r="E184" t="s">
        <v>1703</v>
      </c>
      <c r="F184" t="s">
        <v>2655</v>
      </c>
      <c r="G184" t="str">
        <f t="shared" si="10"/>
        <v/>
      </c>
    </row>
    <row r="185" spans="1:7">
      <c r="A185">
        <v>14</v>
      </c>
      <c r="B185" t="s">
        <v>294</v>
      </c>
      <c r="C185" t="s">
        <v>290</v>
      </c>
      <c r="D185" t="s">
        <v>294</v>
      </c>
      <c r="E185" t="s">
        <v>1703</v>
      </c>
      <c r="F185" t="s">
        <v>294</v>
      </c>
      <c r="G185" t="str">
        <f t="shared" si="10"/>
        <v/>
      </c>
    </row>
    <row r="186" spans="1:7">
      <c r="A186">
        <f>VLOOKUP(D186,$F$2:$H$19,3,0)</f>
        <v>1</v>
      </c>
      <c r="B186" t="s">
        <v>2303</v>
      </c>
      <c r="C186" t="s">
        <v>2304</v>
      </c>
      <c r="D186" t="s">
        <v>2704</v>
      </c>
      <c r="E186" t="s">
        <v>819</v>
      </c>
      <c r="F186" t="s">
        <v>2297</v>
      </c>
      <c r="G186" t="str">
        <f t="shared" si="10"/>
        <v>dem</v>
      </c>
    </row>
    <row r="187" spans="1:7">
      <c r="A187">
        <f>VLOOKUP(D187,$F$2:$H$19,3,0)</f>
        <v>2</v>
      </c>
      <c r="B187" t="s">
        <v>2539</v>
      </c>
      <c r="C187" t="s">
        <v>2659</v>
      </c>
      <c r="D187" t="s">
        <v>2350</v>
      </c>
      <c r="E187" t="s">
        <v>819</v>
      </c>
      <c r="F187" t="s">
        <v>2298</v>
      </c>
      <c r="G187" t="str">
        <f t="shared" si="10"/>
        <v>rep</v>
      </c>
    </row>
    <row r="188" spans="1:7">
      <c r="A188">
        <v>4</v>
      </c>
      <c r="B188" t="s">
        <v>2660</v>
      </c>
      <c r="C188" t="s">
        <v>2661</v>
      </c>
      <c r="D188" t="s">
        <v>2248</v>
      </c>
      <c r="E188" t="s">
        <v>819</v>
      </c>
      <c r="F188" t="s">
        <v>2199</v>
      </c>
      <c r="G188" t="str">
        <f t="shared" si="10"/>
        <v>grn</v>
      </c>
    </row>
    <row r="189" spans="1:7">
      <c r="A189">
        <f>VLOOKUP(D189,$F$2:$H$19,3,0)</f>
        <v>5</v>
      </c>
      <c r="B189" t="s">
        <v>2662</v>
      </c>
      <c r="C189" t="s">
        <v>2835</v>
      </c>
      <c r="D189" t="s">
        <v>2714</v>
      </c>
      <c r="E189" t="s">
        <v>819</v>
      </c>
      <c r="F189" t="s">
        <v>1602</v>
      </c>
      <c r="G189" t="str">
        <f t="shared" si="10"/>
        <v>lib</v>
      </c>
    </row>
    <row r="190" spans="1:7">
      <c r="A190">
        <v>8</v>
      </c>
      <c r="B190" t="s">
        <v>2555</v>
      </c>
      <c r="C190" t="s">
        <v>290</v>
      </c>
      <c r="D190" t="s">
        <v>291</v>
      </c>
      <c r="E190" t="s">
        <v>819</v>
      </c>
      <c r="F190" t="s">
        <v>2299</v>
      </c>
      <c r="G190" t="str">
        <f t="shared" si="10"/>
        <v/>
      </c>
    </row>
    <row r="191" spans="1:7">
      <c r="A191">
        <v>9</v>
      </c>
      <c r="B191" t="s">
        <v>2294</v>
      </c>
      <c r="C191" t="s">
        <v>290</v>
      </c>
      <c r="D191" t="s">
        <v>291</v>
      </c>
      <c r="E191" t="s">
        <v>819</v>
      </c>
      <c r="F191" t="s">
        <v>2300</v>
      </c>
      <c r="G191" t="str">
        <f t="shared" si="10"/>
        <v/>
      </c>
    </row>
    <row r="192" spans="1:7">
      <c r="A192">
        <v>10</v>
      </c>
      <c r="B192" t="s">
        <v>2295</v>
      </c>
      <c r="C192" t="s">
        <v>290</v>
      </c>
      <c r="D192" t="s">
        <v>291</v>
      </c>
      <c r="E192" t="s">
        <v>819</v>
      </c>
      <c r="F192" t="s">
        <v>2301</v>
      </c>
      <c r="G192" t="str">
        <f t="shared" si="10"/>
        <v/>
      </c>
    </row>
    <row r="193" spans="1:7">
      <c r="A193">
        <v>11</v>
      </c>
      <c r="B193" t="s">
        <v>2296</v>
      </c>
      <c r="C193" t="s">
        <v>290</v>
      </c>
      <c r="D193" t="s">
        <v>291</v>
      </c>
      <c r="E193" t="s">
        <v>819</v>
      </c>
      <c r="F193" t="s">
        <v>2302</v>
      </c>
      <c r="G193" t="str">
        <f t="shared" si="10"/>
        <v/>
      </c>
    </row>
    <row r="194" spans="1:7">
      <c r="A194">
        <v>14</v>
      </c>
      <c r="B194" t="s">
        <v>294</v>
      </c>
      <c r="C194" t="s">
        <v>290</v>
      </c>
      <c r="D194" t="s">
        <v>294</v>
      </c>
      <c r="E194" t="s">
        <v>819</v>
      </c>
      <c r="F194" t="s">
        <v>294</v>
      </c>
      <c r="G194" t="str">
        <f t="shared" si="10"/>
        <v/>
      </c>
    </row>
    <row r="195" spans="1:7">
      <c r="A195">
        <f>VLOOKUP(D195,$F$2:$H$19,3,0)</f>
        <v>1</v>
      </c>
      <c r="B195" t="s">
        <v>2940</v>
      </c>
      <c r="C195" t="s">
        <v>290</v>
      </c>
      <c r="D195" t="s">
        <v>2704</v>
      </c>
      <c r="E195" t="s">
        <v>1288</v>
      </c>
      <c r="F195" t="s">
        <v>91</v>
      </c>
      <c r="G195" t="str">
        <f t="shared" si="10"/>
        <v>dem</v>
      </c>
    </row>
    <row r="196" spans="1:7">
      <c r="A196">
        <f>VLOOKUP(D196,$F$2:$H$19,3,0)</f>
        <v>2</v>
      </c>
      <c r="B196" t="s">
        <v>2941</v>
      </c>
      <c r="C196" t="s">
        <v>290</v>
      </c>
      <c r="D196" t="s">
        <v>2350</v>
      </c>
      <c r="E196" t="s">
        <v>1288</v>
      </c>
      <c r="F196" t="s">
        <v>92</v>
      </c>
      <c r="G196" t="str">
        <f t="shared" si="10"/>
        <v>rep</v>
      </c>
    </row>
    <row r="197" spans="1:7">
      <c r="A197">
        <f>VLOOKUP(D197,$F$2:$H$19,3,0)</f>
        <v>5</v>
      </c>
      <c r="B197" t="s">
        <v>2942</v>
      </c>
      <c r="C197" t="s">
        <v>290</v>
      </c>
      <c r="D197" t="s">
        <v>2714</v>
      </c>
      <c r="E197" t="s">
        <v>1288</v>
      </c>
      <c r="F197" t="s">
        <v>462</v>
      </c>
      <c r="G197" t="str">
        <f t="shared" si="10"/>
        <v>lib</v>
      </c>
    </row>
  </sheetData>
  <phoneticPr fontId="9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C13"/>
  <sheetViews>
    <sheetView workbookViewId="0">
      <selection activeCell="C26" sqref="C26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98" t="s">
        <v>831</v>
      </c>
      <c r="B1" s="98" t="s">
        <v>132</v>
      </c>
      <c r="C1" s="98" t="s">
        <v>90</v>
      </c>
    </row>
    <row r="2" spans="1:3">
      <c r="A2" s="99"/>
      <c r="B2" s="99"/>
      <c r="C2" s="99"/>
    </row>
    <row r="3" spans="1:3">
      <c r="B3" s="99"/>
    </row>
    <row r="4" spans="1:3">
      <c r="B4" s="99"/>
    </row>
    <row r="5" spans="1:3">
      <c r="B5" s="99"/>
    </row>
    <row r="6" spans="1:3">
      <c r="B6" s="99"/>
    </row>
    <row r="7" spans="1:3">
      <c r="B7" s="99"/>
    </row>
    <row r="8" spans="1:3">
      <c r="B8" s="99"/>
    </row>
    <row r="9" spans="1:3">
      <c r="B9" s="99"/>
    </row>
    <row r="10" spans="1:3">
      <c r="B10" s="99"/>
    </row>
    <row r="11" spans="1:3">
      <c r="B11" s="99"/>
    </row>
    <row r="12" spans="1:3">
      <c r="B12" s="99"/>
    </row>
    <row r="13" spans="1:3">
      <c r="B13" s="99"/>
    </row>
  </sheetData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Graphs</vt:lpstr>
      <vt:lpstr>Party</vt:lpstr>
      <vt:lpstr>Statistics</vt:lpstr>
      <vt:lpstr>Candidates</vt:lpstr>
      <vt:lpstr>Notes</vt:lpstr>
      <vt:lpstr>Data 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2015-08-05T02:16:12Z</dcterms:modified>
</cp:coreProperties>
</file>